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389287C-7069-423B-ABB3-A695DCCD8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55" i="1" l="1"/>
  <c r="AX5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X49" i="1"/>
  <c r="AX48" i="1"/>
  <c r="AX47" i="1"/>
  <c r="D11" i="1"/>
  <c r="AX56" i="1" l="1"/>
  <c r="AX57" i="1" s="1"/>
  <c r="AX34" i="1"/>
  <c r="BL24" i="1" l="1"/>
  <c r="BL23" i="1"/>
  <c r="BL22" i="1"/>
  <c r="BL21" i="1"/>
  <c r="BL20" i="1"/>
  <c r="BL19" i="1"/>
  <c r="BL18" i="1"/>
  <c r="BL17" i="1"/>
  <c r="BL16" i="1"/>
  <c r="BL15" i="1"/>
  <c r="BL14" i="1"/>
  <c r="BL13" i="1"/>
  <c r="BJ13" i="1" s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J14" i="1" l="1"/>
  <c r="BJ15" i="1" s="1"/>
  <c r="BJ16" i="1" s="1"/>
  <c r="BJ17" i="1" s="1"/>
  <c r="BJ18" i="1" s="1"/>
  <c r="BJ19" i="1" s="1"/>
  <c r="BJ20" i="1" s="1"/>
  <c r="BJ21" i="1" s="1"/>
  <c r="BJ22" i="1" s="1"/>
  <c r="BJ23" i="1" s="1"/>
  <c r="BJ24" i="1" s="1"/>
  <c r="BJ25" i="1"/>
  <c r="BN25" i="1"/>
  <c r="AI25" i="1" s="1"/>
  <c r="BL60" i="1"/>
  <c r="BJ26" i="1" l="1"/>
  <c r="BN26" i="1"/>
  <c r="AI26" i="1" s="1"/>
  <c r="BL6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8" i="1"/>
  <c r="BJ27" i="1" l="1"/>
  <c r="BN27" i="1"/>
  <c r="AI27" i="1" s="1"/>
  <c r="BM59" i="1"/>
  <c r="BM29" i="1"/>
  <c r="BM28" i="1"/>
  <c r="BM54" i="1"/>
  <c r="BM44" i="1"/>
  <c r="BM31" i="1"/>
  <c r="BM25" i="1"/>
  <c r="BM52" i="1"/>
  <c r="BM39" i="1"/>
  <c r="BM46" i="1"/>
  <c r="BM55" i="1"/>
  <c r="BM42" i="1"/>
  <c r="BM26" i="1"/>
  <c r="BM45" i="1"/>
  <c r="BM32" i="1"/>
  <c r="BM41" i="1"/>
  <c r="BM35" i="1"/>
  <c r="BM50" i="1"/>
  <c r="BM53" i="1"/>
  <c r="BM40" i="1"/>
  <c r="BM34" i="1"/>
  <c r="BM51" i="1"/>
  <c r="BM27" i="1"/>
  <c r="BM30" i="1"/>
  <c r="BM48" i="1"/>
  <c r="BM58" i="1"/>
  <c r="BM36" i="1"/>
  <c r="BM43" i="1"/>
  <c r="BM38" i="1"/>
  <c r="BM56" i="1"/>
  <c r="BM33" i="1"/>
  <c r="BM57" i="1"/>
  <c r="BM49" i="1"/>
  <c r="BM37" i="1"/>
  <c r="BM47" i="1"/>
  <c r="BM60" i="1"/>
  <c r="A11" i="1"/>
  <c r="AZ13" i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BJ28" i="1" l="1"/>
  <c r="BN28" i="1"/>
  <c r="AI28" i="1" s="1"/>
  <c r="BM62" i="1"/>
  <c r="BG10" i="1"/>
  <c r="BJ29" i="1" l="1"/>
  <c r="BN29" i="1"/>
  <c r="AI29" i="1" s="1"/>
  <c r="AC13" i="1"/>
  <c r="AC14" i="1" s="1"/>
  <c r="BJ30" i="1" l="1"/>
  <c r="BN30" i="1"/>
  <c r="AI30" i="1" s="1"/>
  <c r="AG151" i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BJ31" i="1" l="1"/>
  <c r="BN31" i="1"/>
  <c r="AI31" i="1" s="1"/>
  <c r="AX14" i="1"/>
  <c r="AX50" i="1" s="1"/>
  <c r="AE11" i="1"/>
  <c r="AG10" i="1"/>
  <c r="AD12" i="1"/>
  <c r="BI12" i="1" s="1"/>
  <c r="AH149" i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BJ32" i="1" l="1"/>
  <c r="BN32" i="1"/>
  <c r="AI32" i="1" s="1"/>
  <c r="AH186" i="1"/>
  <c r="AH187" i="1" s="1"/>
  <c r="AI185" i="1"/>
  <c r="AM185" i="1" s="1"/>
  <c r="AD11" i="1"/>
  <c r="AX41" i="1"/>
  <c r="BJ33" i="1" l="1"/>
  <c r="BN33" i="1"/>
  <c r="AI33" i="1" s="1"/>
  <c r="AI187" i="1"/>
  <c r="AM187" i="1" s="1"/>
  <c r="AH188" i="1"/>
  <c r="AJ185" i="1"/>
  <c r="BB47" i="1"/>
  <c r="AI186" i="1"/>
  <c r="AM186" i="1" s="1"/>
  <c r="AE12" i="1"/>
  <c r="AH13" i="1" s="1"/>
  <c r="BJ34" i="1" l="1"/>
  <c r="BN34" i="1"/>
  <c r="AI34" i="1" s="1"/>
  <c r="AI188" i="1"/>
  <c r="AM188" i="1" s="1"/>
  <c r="AH189" i="1"/>
  <c r="BB49" i="1"/>
  <c r="AJ187" i="1"/>
  <c r="AJ186" i="1"/>
  <c r="BB48" i="1"/>
  <c r="AI164" i="1"/>
  <c r="AM164" i="1" s="1"/>
  <c r="BJ35" i="1" l="1"/>
  <c r="BN35" i="1"/>
  <c r="AI35" i="1" s="1"/>
  <c r="AO49" i="1"/>
  <c r="AS49" i="1" s="1"/>
  <c r="AQ50" i="1" s="1"/>
  <c r="AI189" i="1"/>
  <c r="AM189" i="1" s="1"/>
  <c r="AH190" i="1"/>
  <c r="BB50" i="1"/>
  <c r="AJ188" i="1"/>
  <c r="AJ164" i="1"/>
  <c r="AO26" i="1" s="1"/>
  <c r="AS26" i="1" s="1"/>
  <c r="AQ27" i="1" s="1"/>
  <c r="BB26" i="1"/>
  <c r="AP48" i="1"/>
  <c r="AK186" i="1"/>
  <c r="AO48" i="1"/>
  <c r="AS48" i="1" s="1"/>
  <c r="AQ49" i="1" s="1"/>
  <c r="AL186" i="1"/>
  <c r="AK185" i="1"/>
  <c r="AL185" i="1"/>
  <c r="BJ36" i="1" l="1"/>
  <c r="BN36" i="1"/>
  <c r="AI36" i="1" s="1"/>
  <c r="AT48" i="1"/>
  <c r="AR48" i="1"/>
  <c r="AP49" i="1"/>
  <c r="AR49" i="1" s="1"/>
  <c r="AO50" i="1"/>
  <c r="AS50" i="1" s="1"/>
  <c r="AQ51" i="1" s="1"/>
  <c r="AK187" i="1"/>
  <c r="AI190" i="1"/>
  <c r="AM190" i="1" s="1"/>
  <c r="AH191" i="1"/>
  <c r="BB51" i="1"/>
  <c r="AJ189" i="1"/>
  <c r="AL188" i="1" s="1"/>
  <c r="AL187" i="1"/>
  <c r="AK163" i="1"/>
  <c r="AP25" i="1"/>
  <c r="AR25" i="1" s="1"/>
  <c r="AI165" i="1"/>
  <c r="AM165" i="1" s="1"/>
  <c r="BJ37" i="1" l="1"/>
  <c r="BN37" i="1"/>
  <c r="AI37" i="1" s="1"/>
  <c r="AT25" i="1"/>
  <c r="AH192" i="1"/>
  <c r="AI191" i="1"/>
  <c r="AM191" i="1" s="1"/>
  <c r="BB52" i="1"/>
  <c r="AJ190" i="1"/>
  <c r="AU49" i="1"/>
  <c r="AO51" i="1"/>
  <c r="AS51" i="1" s="1"/>
  <c r="AQ52" i="1" s="1"/>
  <c r="AP50" i="1"/>
  <c r="AR50" i="1" s="1"/>
  <c r="AK188" i="1"/>
  <c r="AT49" i="1"/>
  <c r="AJ165" i="1"/>
  <c r="AO27" i="1" s="1"/>
  <c r="AS27" i="1" s="1"/>
  <c r="AQ28" i="1" s="1"/>
  <c r="BB27" i="1"/>
  <c r="AI166" i="1"/>
  <c r="AM166" i="1" s="1"/>
  <c r="AI149" i="1"/>
  <c r="AM149" i="1" s="1"/>
  <c r="AX32" i="1"/>
  <c r="AX31" i="1"/>
  <c r="AX30" i="1"/>
  <c r="AX33" i="1"/>
  <c r="BC13" i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C15" i="1"/>
  <c r="AC16" i="1" s="1"/>
  <c r="AC17" i="1" s="1"/>
  <c r="AC18" i="1" s="1"/>
  <c r="T12" i="1"/>
  <c r="T13" i="1" s="1"/>
  <c r="T14" i="1" s="1"/>
  <c r="T15" i="1" s="1"/>
  <c r="A12" i="1"/>
  <c r="W11" i="1"/>
  <c r="K3" i="1"/>
  <c r="BJ38" i="1" l="1"/>
  <c r="BN38" i="1"/>
  <c r="AI38" i="1" s="1"/>
  <c r="AT50" i="1"/>
  <c r="AO52" i="1"/>
  <c r="AS52" i="1" s="1"/>
  <c r="AQ53" i="1" s="1"/>
  <c r="AP51" i="1"/>
  <c r="AR51" i="1" s="1"/>
  <c r="AK189" i="1"/>
  <c r="AJ191" i="1"/>
  <c r="AL190" i="1" s="1"/>
  <c r="BB53" i="1"/>
  <c r="AU50" i="1"/>
  <c r="AI192" i="1"/>
  <c r="AM192" i="1" s="1"/>
  <c r="AH193" i="1"/>
  <c r="AL189" i="1"/>
  <c r="AL164" i="1"/>
  <c r="AK164" i="1"/>
  <c r="AJ166" i="1"/>
  <c r="AK165" i="1" s="1"/>
  <c r="BB28" i="1"/>
  <c r="AP26" i="1"/>
  <c r="AJ149" i="1"/>
  <c r="AI167" i="1"/>
  <c r="AM167" i="1" s="1"/>
  <c r="AI150" i="1"/>
  <c r="AM150" i="1" s="1"/>
  <c r="AC19" i="1"/>
  <c r="AC20" i="1" s="1"/>
  <c r="AC21" i="1" s="1"/>
  <c r="AC22" i="1" s="1"/>
  <c r="AC23" i="1" s="1"/>
  <c r="AC24" i="1" s="1"/>
  <c r="AC25" i="1" s="1"/>
  <c r="AC26" i="1" s="1"/>
  <c r="AC27" i="1" s="1"/>
  <c r="AI151" i="1"/>
  <c r="AM151" i="1" s="1"/>
  <c r="A13" i="1"/>
  <c r="BJ39" i="1" l="1"/>
  <c r="BN39" i="1"/>
  <c r="AI39" i="1" s="1"/>
  <c r="AT26" i="1"/>
  <c r="AR26" i="1"/>
  <c r="AU51" i="1"/>
  <c r="AI193" i="1"/>
  <c r="AM193" i="1" s="1"/>
  <c r="AH194" i="1"/>
  <c r="AL165" i="1"/>
  <c r="AJ192" i="1"/>
  <c r="BB54" i="1"/>
  <c r="AP27" i="1"/>
  <c r="AT51" i="1"/>
  <c r="AP52" i="1"/>
  <c r="AR52" i="1" s="1"/>
  <c r="AO53" i="1"/>
  <c r="AS53" i="1" s="1"/>
  <c r="AQ54" i="1" s="1"/>
  <c r="AK190" i="1"/>
  <c r="AJ151" i="1"/>
  <c r="AO13" i="1" s="1"/>
  <c r="AS13" i="1" s="1"/>
  <c r="AQ14" i="1" s="1"/>
  <c r="BB13" i="1"/>
  <c r="AO11" i="1"/>
  <c r="AS11" i="1" s="1"/>
  <c r="AO28" i="1"/>
  <c r="AS28" i="1" s="1"/>
  <c r="AQ29" i="1" s="1"/>
  <c r="AJ150" i="1"/>
  <c r="AL149" i="1" s="1"/>
  <c r="J11" i="1" s="1"/>
  <c r="BB12" i="1"/>
  <c r="BB29" i="1"/>
  <c r="AJ167" i="1"/>
  <c r="AO29" i="1" s="1"/>
  <c r="AS29" i="1" s="1"/>
  <c r="AQ30" i="1" s="1"/>
  <c r="AU27" i="1"/>
  <c r="AC28" i="1"/>
  <c r="AD27" i="1"/>
  <c r="BI27" i="1" s="1"/>
  <c r="AI168" i="1"/>
  <c r="AM168" i="1" s="1"/>
  <c r="T16" i="1"/>
  <c r="T17" i="1" s="1"/>
  <c r="A14" i="1"/>
  <c r="AI152" i="1"/>
  <c r="AM152" i="1" s="1"/>
  <c r="U15" i="1" l="1"/>
  <c r="W15" i="1" s="1"/>
  <c r="A15" i="1"/>
  <c r="K15" i="1" s="1"/>
  <c r="BJ40" i="1"/>
  <c r="BN40" i="1"/>
  <c r="AI40" i="1" s="1"/>
  <c r="AQ12" i="1"/>
  <c r="E11" i="1"/>
  <c r="AT27" i="1"/>
  <c r="AR27" i="1"/>
  <c r="AT52" i="1"/>
  <c r="AO54" i="1"/>
  <c r="AS54" i="1" s="1"/>
  <c r="AQ55" i="1" s="1"/>
  <c r="AP53" i="1"/>
  <c r="AR53" i="1" s="1"/>
  <c r="AK191" i="1"/>
  <c r="AK150" i="1"/>
  <c r="AL150" i="1"/>
  <c r="AU52" i="1"/>
  <c r="AH195" i="1"/>
  <c r="AI194" i="1"/>
  <c r="AM194" i="1" s="1"/>
  <c r="AL191" i="1"/>
  <c r="BB55" i="1"/>
  <c r="AJ193" i="1"/>
  <c r="AK149" i="1"/>
  <c r="H11" i="1" s="1"/>
  <c r="H12" i="1" s="1"/>
  <c r="H13" i="1" s="1"/>
  <c r="H14" i="1" s="1"/>
  <c r="AP11" i="1"/>
  <c r="AJ168" i="1"/>
  <c r="AK167" i="1" s="1"/>
  <c r="BB30" i="1"/>
  <c r="AK166" i="1"/>
  <c r="AP12" i="1"/>
  <c r="AJ152" i="1"/>
  <c r="AO14" i="1" s="1"/>
  <c r="AS14" i="1" s="1"/>
  <c r="AQ15" i="1" s="1"/>
  <c r="BB14" i="1"/>
  <c r="AL166" i="1"/>
  <c r="AP28" i="1"/>
  <c r="AO12" i="1"/>
  <c r="AS12" i="1" s="1"/>
  <c r="AQ13" i="1" s="1"/>
  <c r="AC29" i="1"/>
  <c r="AD28" i="1"/>
  <c r="AI169" i="1"/>
  <c r="AM169" i="1" s="1"/>
  <c r="AI153" i="1"/>
  <c r="AM153" i="1" s="1"/>
  <c r="BJ41" i="1" l="1"/>
  <c r="BN41" i="1"/>
  <c r="AI41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F28" i="1"/>
  <c r="BI28" i="1"/>
  <c r="AU28" i="1"/>
  <c r="AT12" i="1"/>
  <c r="AR12" i="1"/>
  <c r="AT28" i="1"/>
  <c r="AR28" i="1"/>
  <c r="AT11" i="1"/>
  <c r="F11" i="1" s="1"/>
  <c r="AR11" i="1"/>
  <c r="AL192" i="1"/>
  <c r="AO55" i="1"/>
  <c r="AS55" i="1" s="1"/>
  <c r="AQ56" i="1" s="1"/>
  <c r="AP54" i="1"/>
  <c r="AR54" i="1" s="1"/>
  <c r="AK192" i="1"/>
  <c r="BB56" i="1"/>
  <c r="AJ194" i="1"/>
  <c r="AL193" i="1" s="1"/>
  <c r="AU53" i="1"/>
  <c r="AI195" i="1"/>
  <c r="AM195" i="1" s="1"/>
  <c r="AH196" i="1"/>
  <c r="AT53" i="1"/>
  <c r="AJ153" i="1"/>
  <c r="AO15" i="1" s="1"/>
  <c r="AS15" i="1" s="1"/>
  <c r="AQ16" i="1" s="1"/>
  <c r="BB15" i="1"/>
  <c r="AD15" i="1"/>
  <c r="BI15" i="1" s="1"/>
  <c r="AK151" i="1"/>
  <c r="AP13" i="1"/>
  <c r="AJ169" i="1"/>
  <c r="AP30" i="1" s="1"/>
  <c r="BB31" i="1"/>
  <c r="AP29" i="1"/>
  <c r="AR29" i="1" s="1"/>
  <c r="AL167" i="1"/>
  <c r="AO30" i="1"/>
  <c r="AS30" i="1" s="1"/>
  <c r="AQ31" i="1" s="1"/>
  <c r="AU11" i="1"/>
  <c r="AL151" i="1"/>
  <c r="AU29" i="1"/>
  <c r="AU13" i="1"/>
  <c r="AM27" i="1"/>
  <c r="AC30" i="1"/>
  <c r="AD29" i="1"/>
  <c r="I11" i="1"/>
  <c r="K11" i="1" s="1"/>
  <c r="AI170" i="1"/>
  <c r="AM170" i="1" s="1"/>
  <c r="A16" i="1"/>
  <c r="A17" i="1" s="1"/>
  <c r="AI154" i="1"/>
  <c r="AM154" i="1" s="1"/>
  <c r="T18" i="1"/>
  <c r="BJ42" i="1" l="1"/>
  <c r="BN42" i="1"/>
  <c r="AI42" i="1" s="1"/>
  <c r="AF29" i="1"/>
  <c r="BI29" i="1"/>
  <c r="AU54" i="1"/>
  <c r="AU12" i="1"/>
  <c r="AT13" i="1"/>
  <c r="AR13" i="1"/>
  <c r="AT30" i="1"/>
  <c r="AR30" i="1"/>
  <c r="AL152" i="1"/>
  <c r="AO31" i="1"/>
  <c r="AS31" i="1" s="1"/>
  <c r="AQ32" i="1" s="1"/>
  <c r="AI196" i="1"/>
  <c r="AM196" i="1" s="1"/>
  <c r="AH197" i="1"/>
  <c r="BB57" i="1"/>
  <c r="AX17" i="1" s="1"/>
  <c r="AJ195" i="1"/>
  <c r="AL194" i="1" s="1"/>
  <c r="AO56" i="1"/>
  <c r="AS56" i="1" s="1"/>
  <c r="AQ57" i="1" s="1"/>
  <c r="AP55" i="1"/>
  <c r="AR55" i="1" s="1"/>
  <c r="AK193" i="1"/>
  <c r="AK168" i="1"/>
  <c r="AT29" i="1"/>
  <c r="AT54" i="1"/>
  <c r="AJ154" i="1"/>
  <c r="AP15" i="1" s="1"/>
  <c r="BB16" i="1"/>
  <c r="AJ170" i="1"/>
  <c r="AL169" i="1" s="1"/>
  <c r="BB32" i="1"/>
  <c r="AP14" i="1"/>
  <c r="E12" i="1"/>
  <c r="G11" i="1"/>
  <c r="AK152" i="1"/>
  <c r="AL168" i="1"/>
  <c r="L11" i="1"/>
  <c r="O11" i="1" s="1"/>
  <c r="P11" i="1" s="1"/>
  <c r="X11" i="1" s="1"/>
  <c r="B11" i="1" s="1"/>
  <c r="AU14" i="1"/>
  <c r="AC31" i="1"/>
  <c r="AD30" i="1"/>
  <c r="BI30" i="1" s="1"/>
  <c r="AM28" i="1"/>
  <c r="AI171" i="1"/>
  <c r="AM171" i="1" s="1"/>
  <c r="T19" i="1"/>
  <c r="AI155" i="1"/>
  <c r="AM155" i="1" s="1"/>
  <c r="BJ43" i="1" l="1"/>
  <c r="BN43" i="1"/>
  <c r="AI43" i="1" s="1"/>
  <c r="AU30" i="1"/>
  <c r="AT14" i="1"/>
  <c r="AR14" i="1"/>
  <c r="AT15" i="1"/>
  <c r="AR15" i="1"/>
  <c r="AU55" i="1"/>
  <c r="AK153" i="1"/>
  <c r="AI197" i="1"/>
  <c r="AM197" i="1" s="1"/>
  <c r="AH198" i="1"/>
  <c r="AT55" i="1"/>
  <c r="BB58" i="1"/>
  <c r="AJ196" i="1"/>
  <c r="AO57" i="1"/>
  <c r="AS57" i="1" s="1"/>
  <c r="AQ58" i="1" s="1"/>
  <c r="AP56" i="1"/>
  <c r="AR56" i="1" s="1"/>
  <c r="AK194" i="1"/>
  <c r="AJ171" i="1"/>
  <c r="AL170" i="1" s="1"/>
  <c r="BB33" i="1"/>
  <c r="AO16" i="1"/>
  <c r="AS16" i="1" s="1"/>
  <c r="AQ17" i="1" s="1"/>
  <c r="AL153" i="1"/>
  <c r="AK169" i="1"/>
  <c r="AP31" i="1"/>
  <c r="AR31" i="1" s="1"/>
  <c r="AO32" i="1"/>
  <c r="AS32" i="1" s="1"/>
  <c r="AQ33" i="1" s="1"/>
  <c r="AJ155" i="1"/>
  <c r="AP16" i="1" s="1"/>
  <c r="BB17" i="1"/>
  <c r="D12" i="1"/>
  <c r="F12" i="1" s="1"/>
  <c r="E13" i="1"/>
  <c r="AU15" i="1"/>
  <c r="AD13" i="1"/>
  <c r="BI13" i="1" s="1"/>
  <c r="AM29" i="1"/>
  <c r="AC32" i="1"/>
  <c r="AD31" i="1"/>
  <c r="AF30" i="1"/>
  <c r="AI172" i="1"/>
  <c r="AM172" i="1" s="1"/>
  <c r="T20" i="1"/>
  <c r="A18" i="1"/>
  <c r="AI156" i="1"/>
  <c r="AM156" i="1" s="1"/>
  <c r="BJ44" i="1" l="1"/>
  <c r="BN44" i="1"/>
  <c r="AI44" i="1" s="1"/>
  <c r="AF31" i="1"/>
  <c r="BI31" i="1"/>
  <c r="AU31" i="1"/>
  <c r="AT16" i="1"/>
  <c r="AR16" i="1"/>
  <c r="AU56" i="1"/>
  <c r="AT56" i="1"/>
  <c r="AH199" i="1"/>
  <c r="AI198" i="1"/>
  <c r="AM198" i="1" s="1"/>
  <c r="AJ197" i="1"/>
  <c r="AL196" i="1" s="1"/>
  <c r="BB59" i="1"/>
  <c r="AP32" i="1"/>
  <c r="AO33" i="1"/>
  <c r="AS33" i="1" s="1"/>
  <c r="AQ34" i="1" s="1"/>
  <c r="AT31" i="1"/>
  <c r="AK170" i="1"/>
  <c r="AL195" i="1"/>
  <c r="AO58" i="1"/>
  <c r="AS58" i="1" s="1"/>
  <c r="AQ59" i="1" s="1"/>
  <c r="AP57" i="1"/>
  <c r="AR57" i="1" s="1"/>
  <c r="AK195" i="1"/>
  <c r="G12" i="1"/>
  <c r="AL154" i="1"/>
  <c r="AJ172" i="1"/>
  <c r="AO34" i="1" s="1"/>
  <c r="AS34" i="1" s="1"/>
  <c r="AQ35" i="1" s="1"/>
  <c r="BB34" i="1"/>
  <c r="AO17" i="1"/>
  <c r="AS17" i="1" s="1"/>
  <c r="AQ18" i="1" s="1"/>
  <c r="D13" i="1"/>
  <c r="F13" i="1" s="1"/>
  <c r="E14" i="1"/>
  <c r="E15" i="1" s="1"/>
  <c r="AJ156" i="1"/>
  <c r="AP17" i="1" s="1"/>
  <c r="BB18" i="1"/>
  <c r="AK154" i="1"/>
  <c r="AC33" i="1"/>
  <c r="AD32" i="1"/>
  <c r="AM30" i="1"/>
  <c r="AI173" i="1"/>
  <c r="AM173" i="1" s="1"/>
  <c r="T21" i="1"/>
  <c r="A19" i="1"/>
  <c r="AI157" i="1"/>
  <c r="AM157" i="1" s="1"/>
  <c r="BJ45" i="1" l="1"/>
  <c r="BN45" i="1"/>
  <c r="AI45" i="1" s="1"/>
  <c r="AF32" i="1"/>
  <c r="BI32" i="1"/>
  <c r="AU32" i="1"/>
  <c r="AT17" i="1"/>
  <c r="AR17" i="1"/>
  <c r="AT32" i="1"/>
  <c r="AR32" i="1"/>
  <c r="AU16" i="1"/>
  <c r="AU57" i="1"/>
  <c r="AT57" i="1"/>
  <c r="AH200" i="1"/>
  <c r="AI199" i="1"/>
  <c r="AM199" i="1" s="1"/>
  <c r="AL155" i="1"/>
  <c r="AP58" i="1"/>
  <c r="AR58" i="1" s="1"/>
  <c r="AO59" i="1"/>
  <c r="AS59" i="1" s="1"/>
  <c r="AK196" i="1"/>
  <c r="AJ198" i="1"/>
  <c r="BB19" i="1"/>
  <c r="AJ157" i="1"/>
  <c r="AO19" i="1" s="1"/>
  <c r="AS19" i="1" s="1"/>
  <c r="AQ20" i="1" s="1"/>
  <c r="D14" i="1"/>
  <c r="F14" i="1" s="1"/>
  <c r="AK155" i="1"/>
  <c r="AO18" i="1"/>
  <c r="AS18" i="1" s="1"/>
  <c r="AQ19" i="1" s="1"/>
  <c r="BB35" i="1"/>
  <c r="AJ173" i="1"/>
  <c r="AP34" i="1" s="1"/>
  <c r="AL171" i="1"/>
  <c r="AP33" i="1"/>
  <c r="AK171" i="1"/>
  <c r="G13" i="1"/>
  <c r="AM31" i="1"/>
  <c r="AC34" i="1"/>
  <c r="AD33" i="1"/>
  <c r="AD16" i="1"/>
  <c r="BI16" i="1" s="1"/>
  <c r="AI174" i="1"/>
  <c r="AM174" i="1" s="1"/>
  <c r="AI158" i="1"/>
  <c r="AM158" i="1" s="1"/>
  <c r="A20" i="1"/>
  <c r="T22" i="1"/>
  <c r="BJ46" i="1" l="1"/>
  <c r="BN46" i="1"/>
  <c r="AI46" i="1" s="1"/>
  <c r="D15" i="1"/>
  <c r="BA32" i="1"/>
  <c r="BI33" i="1"/>
  <c r="AU17" i="1"/>
  <c r="AT34" i="1"/>
  <c r="AR34" i="1"/>
  <c r="AT33" i="1"/>
  <c r="AR33" i="1"/>
  <c r="G14" i="1"/>
  <c r="AU33" i="1"/>
  <c r="AU58" i="1"/>
  <c r="AT58" i="1"/>
  <c r="AJ199" i="1"/>
  <c r="AL198" i="1" s="1"/>
  <c r="AH201" i="1"/>
  <c r="AI200" i="1"/>
  <c r="AM200" i="1" s="1"/>
  <c r="AP59" i="1"/>
  <c r="AR59" i="1" s="1"/>
  <c r="AK197" i="1"/>
  <c r="AL197" i="1"/>
  <c r="BB36" i="1"/>
  <c r="AJ174" i="1"/>
  <c r="AK173" i="1" s="1"/>
  <c r="AP18" i="1"/>
  <c r="AL172" i="1"/>
  <c r="AO35" i="1"/>
  <c r="AS35" i="1" s="1"/>
  <c r="AQ36" i="1" s="1"/>
  <c r="AL156" i="1"/>
  <c r="E16" i="1"/>
  <c r="E17" i="1" s="1"/>
  <c r="E18" i="1" s="1"/>
  <c r="AJ158" i="1"/>
  <c r="AK157" i="1" s="1"/>
  <c r="BB20" i="1"/>
  <c r="AK156" i="1"/>
  <c r="AK172" i="1"/>
  <c r="AU34" i="1"/>
  <c r="AM32" i="1"/>
  <c r="AC35" i="1"/>
  <c r="AD34" i="1"/>
  <c r="BI34" i="1" s="1"/>
  <c r="AF33" i="1"/>
  <c r="AI175" i="1"/>
  <c r="AM175" i="1" s="1"/>
  <c r="AI159" i="1"/>
  <c r="AM159" i="1" s="1"/>
  <c r="T23" i="1"/>
  <c r="A21" i="1"/>
  <c r="BJ47" i="1" l="1"/>
  <c r="BN47" i="1"/>
  <c r="AI47" i="1" s="1"/>
  <c r="BG32" i="1"/>
  <c r="F15" i="1"/>
  <c r="G15" i="1"/>
  <c r="AT18" i="1"/>
  <c r="AR18" i="1"/>
  <c r="AU18" i="1"/>
  <c r="AU59" i="1"/>
  <c r="AK198" i="1"/>
  <c r="AT59" i="1"/>
  <c r="AO36" i="1"/>
  <c r="AS36" i="1" s="1"/>
  <c r="AQ37" i="1" s="1"/>
  <c r="AJ200" i="1"/>
  <c r="AP35" i="1"/>
  <c r="AI201" i="1"/>
  <c r="AM201" i="1" s="1"/>
  <c r="AH202" i="1"/>
  <c r="AP19" i="1"/>
  <c r="AO20" i="1"/>
  <c r="AS20" i="1" s="1"/>
  <c r="AQ21" i="1" s="1"/>
  <c r="AL157" i="1"/>
  <c r="AJ175" i="1"/>
  <c r="AP36" i="1" s="1"/>
  <c r="BB37" i="1"/>
  <c r="AJ159" i="1"/>
  <c r="AK158" i="1" s="1"/>
  <c r="BB21" i="1"/>
  <c r="AL173" i="1"/>
  <c r="E19" i="1"/>
  <c r="AU19" i="1"/>
  <c r="AM33" i="1"/>
  <c r="BA33" i="1"/>
  <c r="AC36" i="1"/>
  <c r="AD35" i="1"/>
  <c r="AF34" i="1"/>
  <c r="AI176" i="1"/>
  <c r="AM176" i="1" s="1"/>
  <c r="AI160" i="1"/>
  <c r="AM160" i="1" s="1"/>
  <c r="T24" i="1"/>
  <c r="A22" i="1"/>
  <c r="BJ48" i="1" l="1"/>
  <c r="BN48" i="1"/>
  <c r="AI48" i="1" s="1"/>
  <c r="BA34" i="1"/>
  <c r="BG34" i="1" s="1"/>
  <c r="BI35" i="1"/>
  <c r="AU35" i="1"/>
  <c r="AT36" i="1"/>
  <c r="AR36" i="1"/>
  <c r="AT35" i="1"/>
  <c r="AR35" i="1"/>
  <c r="AT19" i="1"/>
  <c r="AR19" i="1"/>
  <c r="AK199" i="1"/>
  <c r="AH203" i="1"/>
  <c r="AI202" i="1"/>
  <c r="AM202" i="1" s="1"/>
  <c r="AJ201" i="1"/>
  <c r="AL199" i="1"/>
  <c r="AP20" i="1"/>
  <c r="AL158" i="1"/>
  <c r="AO21" i="1"/>
  <c r="AS21" i="1" s="1"/>
  <c r="AQ22" i="1" s="1"/>
  <c r="BB22" i="1"/>
  <c r="AJ160" i="1"/>
  <c r="AL159" i="1" s="1"/>
  <c r="AK174" i="1"/>
  <c r="AO37" i="1"/>
  <c r="AS37" i="1" s="1"/>
  <c r="AQ38" i="1" s="1"/>
  <c r="BB38" i="1"/>
  <c r="AJ176" i="1"/>
  <c r="AL175" i="1" s="1"/>
  <c r="AL174" i="1"/>
  <c r="E20" i="1"/>
  <c r="BG33" i="1"/>
  <c r="AF35" i="1"/>
  <c r="AM34" i="1"/>
  <c r="AC37" i="1"/>
  <c r="AD36" i="1"/>
  <c r="BI36" i="1" s="1"/>
  <c r="AI177" i="1"/>
  <c r="AM177" i="1" s="1"/>
  <c r="T25" i="1"/>
  <c r="A23" i="1"/>
  <c r="AI161" i="1"/>
  <c r="AM161" i="1" s="1"/>
  <c r="BJ49" i="1" l="1"/>
  <c r="BN49" i="1"/>
  <c r="AI49" i="1" s="1"/>
  <c r="AT20" i="1"/>
  <c r="AR20" i="1"/>
  <c r="AU36" i="1"/>
  <c r="AU20" i="1"/>
  <c r="AL200" i="1"/>
  <c r="AK200" i="1"/>
  <c r="AJ202" i="1"/>
  <c r="AL201" i="1" s="1"/>
  <c r="AH204" i="1"/>
  <c r="AI203" i="1"/>
  <c r="AM203" i="1" s="1"/>
  <c r="AP37" i="1"/>
  <c r="AK159" i="1"/>
  <c r="AP21" i="1"/>
  <c r="AJ177" i="1"/>
  <c r="AP38" i="1" s="1"/>
  <c r="BB39" i="1"/>
  <c r="AO22" i="1"/>
  <c r="AS22" i="1" s="1"/>
  <c r="AQ23" i="1" s="1"/>
  <c r="AJ161" i="1"/>
  <c r="AO23" i="1" s="1"/>
  <c r="AS23" i="1" s="1"/>
  <c r="AQ24" i="1" s="1"/>
  <c r="BB23" i="1"/>
  <c r="AO38" i="1"/>
  <c r="AS38" i="1" s="1"/>
  <c r="AQ39" i="1" s="1"/>
  <c r="AK175" i="1"/>
  <c r="E21" i="1"/>
  <c r="AD14" i="1"/>
  <c r="BI14" i="1" s="1"/>
  <c r="AM35" i="1"/>
  <c r="BA35" i="1"/>
  <c r="AC38" i="1"/>
  <c r="AD37" i="1"/>
  <c r="AF36" i="1"/>
  <c r="AI178" i="1"/>
  <c r="AM178" i="1" s="1"/>
  <c r="T26" i="1"/>
  <c r="AI162" i="1"/>
  <c r="AM162" i="1" s="1"/>
  <c r="A24" i="1"/>
  <c r="BJ50" i="1" l="1"/>
  <c r="BN50" i="1"/>
  <c r="AI50" i="1" s="1"/>
  <c r="BA36" i="1"/>
  <c r="BI37" i="1"/>
  <c r="AU21" i="1"/>
  <c r="AT38" i="1"/>
  <c r="AR38" i="1"/>
  <c r="AT21" i="1"/>
  <c r="AR21" i="1"/>
  <c r="AT37" i="1"/>
  <c r="AR37" i="1"/>
  <c r="AU37" i="1"/>
  <c r="AO39" i="1"/>
  <c r="AS39" i="1" s="1"/>
  <c r="AQ40" i="1" s="1"/>
  <c r="AL176" i="1"/>
  <c r="AJ203" i="1"/>
  <c r="AH205" i="1"/>
  <c r="AI204" i="1"/>
  <c r="AM204" i="1" s="1"/>
  <c r="AL160" i="1"/>
  <c r="AK176" i="1"/>
  <c r="AK201" i="1"/>
  <c r="AK160" i="1"/>
  <c r="AP22" i="1"/>
  <c r="AJ178" i="1"/>
  <c r="AL177" i="1" s="1"/>
  <c r="BB40" i="1"/>
  <c r="AJ162" i="1"/>
  <c r="AK161" i="1" s="1"/>
  <c r="BB24" i="1"/>
  <c r="E22" i="1"/>
  <c r="BG35" i="1"/>
  <c r="AC39" i="1"/>
  <c r="AD38" i="1"/>
  <c r="AF37" i="1"/>
  <c r="AM36" i="1"/>
  <c r="AI179" i="1"/>
  <c r="AM179" i="1" s="1"/>
  <c r="AI163" i="1"/>
  <c r="AM163" i="1" s="1"/>
  <c r="AM12" i="1"/>
  <c r="AA11" i="1" s="1"/>
  <c r="BA12" i="1"/>
  <c r="AF13" i="1"/>
  <c r="A25" i="1"/>
  <c r="T27" i="1"/>
  <c r="BJ51" i="1" l="1"/>
  <c r="BN51" i="1"/>
  <c r="AI51" i="1" s="1"/>
  <c r="BG36" i="1"/>
  <c r="BA37" i="1"/>
  <c r="BI38" i="1"/>
  <c r="AT22" i="1"/>
  <c r="AR22" i="1"/>
  <c r="AU38" i="1"/>
  <c r="AU22" i="1"/>
  <c r="AH206" i="1"/>
  <c r="AI205" i="1"/>
  <c r="AM205" i="1" s="1"/>
  <c r="AL202" i="1"/>
  <c r="AK202" i="1"/>
  <c r="AJ204" i="1"/>
  <c r="AP23" i="1"/>
  <c r="AJ163" i="1"/>
  <c r="AP24" i="1" s="1"/>
  <c r="BB25" i="1"/>
  <c r="AO24" i="1"/>
  <c r="AS24" i="1" s="1"/>
  <c r="AQ25" i="1" s="1"/>
  <c r="AP39" i="1"/>
  <c r="AL161" i="1"/>
  <c r="AO40" i="1"/>
  <c r="AS40" i="1" s="1"/>
  <c r="AQ41" i="1" s="1"/>
  <c r="AJ179" i="1"/>
  <c r="AP40" i="1" s="1"/>
  <c r="BB41" i="1"/>
  <c r="AK177" i="1"/>
  <c r="E23" i="1"/>
  <c r="AF38" i="1"/>
  <c r="AU23" i="1"/>
  <c r="AM37" i="1"/>
  <c r="AC40" i="1"/>
  <c r="AD39" i="1"/>
  <c r="BI39" i="1" s="1"/>
  <c r="AD17" i="1"/>
  <c r="BI17" i="1" s="1"/>
  <c r="AG13" i="1"/>
  <c r="AE13" i="1" s="1"/>
  <c r="AI181" i="1"/>
  <c r="AM181" i="1" s="1"/>
  <c r="AI180" i="1"/>
  <c r="AM180" i="1" s="1"/>
  <c r="T28" i="1"/>
  <c r="A26" i="1"/>
  <c r="BG12" i="1"/>
  <c r="BJ52" i="1" l="1"/>
  <c r="BN52" i="1"/>
  <c r="AI52" i="1" s="1"/>
  <c r="BG37" i="1"/>
  <c r="AU39" i="1"/>
  <c r="AT39" i="1"/>
  <c r="AR39" i="1"/>
  <c r="AT23" i="1"/>
  <c r="AR23" i="1"/>
  <c r="AT24" i="1"/>
  <c r="AR24" i="1"/>
  <c r="AT40" i="1"/>
  <c r="AR40" i="1"/>
  <c r="AK162" i="1"/>
  <c r="AJ205" i="1"/>
  <c r="AL204" i="1" s="1"/>
  <c r="AI206" i="1"/>
  <c r="AM206" i="1" s="1"/>
  <c r="AH207" i="1"/>
  <c r="AL203" i="1"/>
  <c r="AK203" i="1"/>
  <c r="AO41" i="1"/>
  <c r="AS41" i="1" s="1"/>
  <c r="AQ42" i="1" s="1"/>
  <c r="AL163" i="1"/>
  <c r="AJ180" i="1"/>
  <c r="AK179" i="1" s="1"/>
  <c r="BB42" i="1"/>
  <c r="AL178" i="1"/>
  <c r="AO25" i="1"/>
  <c r="AS25" i="1" s="1"/>
  <c r="AQ26" i="1" s="1"/>
  <c r="AU26" i="1" s="1"/>
  <c r="AL162" i="1"/>
  <c r="AJ181" i="1"/>
  <c r="AO43" i="1" s="1"/>
  <c r="AS43" i="1" s="1"/>
  <c r="AQ44" i="1" s="1"/>
  <c r="BB43" i="1"/>
  <c r="AK178" i="1"/>
  <c r="E24" i="1"/>
  <c r="AF39" i="1"/>
  <c r="BA38" i="1"/>
  <c r="AC41" i="1"/>
  <c r="AD40" i="1"/>
  <c r="AM38" i="1"/>
  <c r="AJ13" i="1"/>
  <c r="AI182" i="1"/>
  <c r="AM182" i="1" s="1"/>
  <c r="A27" i="1"/>
  <c r="T29" i="1"/>
  <c r="BJ53" i="1" l="1"/>
  <c r="BN53" i="1"/>
  <c r="AI53" i="1" s="1"/>
  <c r="BA39" i="1"/>
  <c r="BG39" i="1" s="1"/>
  <c r="BI40" i="1"/>
  <c r="AU24" i="1"/>
  <c r="AU40" i="1"/>
  <c r="AP41" i="1"/>
  <c r="AJ206" i="1"/>
  <c r="AH208" i="1"/>
  <c r="AI207" i="1"/>
  <c r="AM207" i="1" s="1"/>
  <c r="AO42" i="1"/>
  <c r="AS42" i="1" s="1"/>
  <c r="AQ43" i="1" s="1"/>
  <c r="AL179" i="1"/>
  <c r="AK204" i="1"/>
  <c r="AP42" i="1"/>
  <c r="AK180" i="1"/>
  <c r="AL180" i="1"/>
  <c r="AJ182" i="1"/>
  <c r="AK181" i="1" s="1"/>
  <c r="BB44" i="1"/>
  <c r="E25" i="1"/>
  <c r="AF40" i="1"/>
  <c r="BG38" i="1"/>
  <c r="AM39" i="1"/>
  <c r="AC42" i="1"/>
  <c r="AD41" i="1"/>
  <c r="BI41" i="1" s="1"/>
  <c r="AI183" i="1"/>
  <c r="AM183" i="1" s="1"/>
  <c r="T30" i="1"/>
  <c r="A28" i="1"/>
  <c r="BJ54" i="1" l="1"/>
  <c r="BN54" i="1"/>
  <c r="AI54" i="1" s="1"/>
  <c r="AU25" i="1"/>
  <c r="AT42" i="1"/>
  <c r="AR42" i="1"/>
  <c r="AT41" i="1"/>
  <c r="AR41" i="1"/>
  <c r="AU41" i="1"/>
  <c r="AJ207" i="1"/>
  <c r="AL206" i="1" s="1"/>
  <c r="AI208" i="1"/>
  <c r="AM208" i="1" s="1"/>
  <c r="AH209" i="1"/>
  <c r="AL205" i="1"/>
  <c r="AK205" i="1"/>
  <c r="AP43" i="1"/>
  <c r="AO44" i="1"/>
  <c r="AS44" i="1" s="1"/>
  <c r="AQ45" i="1" s="1"/>
  <c r="AL181" i="1"/>
  <c r="BB45" i="1"/>
  <c r="AJ183" i="1"/>
  <c r="AO45" i="1" s="1"/>
  <c r="AS45" i="1" s="1"/>
  <c r="AQ46" i="1" s="1"/>
  <c r="E26" i="1"/>
  <c r="AU43" i="1"/>
  <c r="AM40" i="1"/>
  <c r="BA40" i="1"/>
  <c r="AC43" i="1"/>
  <c r="AD42" i="1"/>
  <c r="AF41" i="1"/>
  <c r="AI184" i="1"/>
  <c r="AM184" i="1" s="1"/>
  <c r="T31" i="1"/>
  <c r="A29" i="1"/>
  <c r="BJ55" i="1" l="1"/>
  <c r="BN55" i="1"/>
  <c r="AI55" i="1" s="1"/>
  <c r="AU42" i="1"/>
  <c r="BA41" i="1"/>
  <c r="BG41" i="1" s="1"/>
  <c r="BI42" i="1"/>
  <c r="AT43" i="1"/>
  <c r="AR43" i="1"/>
  <c r="AI209" i="1"/>
  <c r="AM209" i="1" s="1"/>
  <c r="AH210" i="1"/>
  <c r="AJ208" i="1"/>
  <c r="AL207" i="1" s="1"/>
  <c r="AK206" i="1"/>
  <c r="AJ184" i="1"/>
  <c r="AO46" i="1" s="1"/>
  <c r="AS46" i="1" s="1"/>
  <c r="AQ47" i="1" s="1"/>
  <c r="BB46" i="1"/>
  <c r="AK182" i="1"/>
  <c r="AL182" i="1"/>
  <c r="AP44" i="1"/>
  <c r="E27" i="1"/>
  <c r="BG40" i="1"/>
  <c r="AF42" i="1"/>
  <c r="AM41" i="1"/>
  <c r="AC44" i="1"/>
  <c r="AD43" i="1"/>
  <c r="T32" i="1"/>
  <c r="A30" i="1"/>
  <c r="BJ56" i="1" l="1"/>
  <c r="BN56" i="1"/>
  <c r="AI56" i="1" s="1"/>
  <c r="BI43" i="1"/>
  <c r="AT44" i="1"/>
  <c r="AR44" i="1"/>
  <c r="AU44" i="1"/>
  <c r="AK207" i="1"/>
  <c r="AH211" i="1"/>
  <c r="AI210" i="1"/>
  <c r="AM210" i="1" s="1"/>
  <c r="AJ209" i="1"/>
  <c r="AL183" i="1"/>
  <c r="AK183" i="1"/>
  <c r="AP45" i="1"/>
  <c r="E28" i="1"/>
  <c r="AU45" i="1"/>
  <c r="AO47" i="1"/>
  <c r="AS47" i="1" s="1"/>
  <c r="AQ48" i="1" s="1"/>
  <c r="AU48" i="1" s="1"/>
  <c r="AP46" i="1"/>
  <c r="BA42" i="1"/>
  <c r="AM42" i="1"/>
  <c r="AC45" i="1"/>
  <c r="AD44" i="1"/>
  <c r="BI44" i="1" s="1"/>
  <c r="AF43" i="1"/>
  <c r="AL184" i="1"/>
  <c r="AD18" i="1"/>
  <c r="BI18" i="1" s="1"/>
  <c r="AP47" i="1"/>
  <c r="AK184" i="1"/>
  <c r="A31" i="1"/>
  <c r="T33" i="1"/>
  <c r="T34" i="1" s="1"/>
  <c r="T35" i="1" s="1"/>
  <c r="T36" i="1" s="1"/>
  <c r="T37" i="1" s="1"/>
  <c r="T38" i="1" s="1"/>
  <c r="T39" i="1" s="1"/>
  <c r="T40" i="1" s="1"/>
  <c r="T41" i="1" s="1"/>
  <c r="T42" i="1" s="1"/>
  <c r="BJ57" i="1" l="1"/>
  <c r="BN57" i="1"/>
  <c r="AI57" i="1" s="1"/>
  <c r="AT45" i="1"/>
  <c r="AR45" i="1"/>
  <c r="AT46" i="1"/>
  <c r="AR46" i="1"/>
  <c r="AT47" i="1"/>
  <c r="AR47" i="1"/>
  <c r="T43" i="1"/>
  <c r="T44" i="1" s="1"/>
  <c r="AK208" i="1"/>
  <c r="AL208" i="1"/>
  <c r="AJ210" i="1"/>
  <c r="AL209" i="1" s="1"/>
  <c r="AH212" i="1"/>
  <c r="AI211" i="1"/>
  <c r="AM211" i="1" s="1"/>
  <c r="BG42" i="1"/>
  <c r="E29" i="1"/>
  <c r="AU46" i="1"/>
  <c r="AM43" i="1"/>
  <c r="BA43" i="1"/>
  <c r="AC46" i="1"/>
  <c r="AD45" i="1"/>
  <c r="AF44" i="1"/>
  <c r="A32" i="1"/>
  <c r="BJ58" i="1" l="1"/>
  <c r="BN58" i="1"/>
  <c r="AI58" i="1" s="1"/>
  <c r="BA44" i="1"/>
  <c r="BI45" i="1"/>
  <c r="AJ211" i="1"/>
  <c r="AK209" i="1"/>
  <c r="AI212" i="1"/>
  <c r="AM212" i="1" s="1"/>
  <c r="AH213" i="1"/>
  <c r="E30" i="1"/>
  <c r="AU47" i="1"/>
  <c r="BG43" i="1"/>
  <c r="AF45" i="1"/>
  <c r="AM44" i="1"/>
  <c r="AC47" i="1"/>
  <c r="AD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BJ59" i="1" l="1"/>
  <c r="BN59" i="1"/>
  <c r="AI59" i="1" s="1"/>
  <c r="BG44" i="1"/>
  <c r="BA45" i="1"/>
  <c r="BI46" i="1"/>
  <c r="A43" i="1"/>
  <c r="A44" i="1" s="1"/>
  <c r="AI213" i="1"/>
  <c r="AM213" i="1" s="1"/>
  <c r="AH214" i="1"/>
  <c r="AJ212" i="1"/>
  <c r="AL210" i="1"/>
  <c r="AK210" i="1"/>
  <c r="E31" i="1"/>
  <c r="AC48" i="1"/>
  <c r="AC49" i="1" s="1"/>
  <c r="AD47" i="1"/>
  <c r="BI47" i="1" s="1"/>
  <c r="AM45" i="1"/>
  <c r="AF46" i="1"/>
  <c r="BJ60" i="1" l="1"/>
  <c r="BN60" i="1"/>
  <c r="AI60" i="1" s="1"/>
  <c r="BG45" i="1"/>
  <c r="AC50" i="1"/>
  <c r="AD49" i="1"/>
  <c r="BI49" i="1" s="1"/>
  <c r="AL211" i="1"/>
  <c r="AK211" i="1"/>
  <c r="AH215" i="1"/>
  <c r="AI214" i="1"/>
  <c r="AM214" i="1" s="1"/>
  <c r="AJ213" i="1"/>
  <c r="AL212" i="1" s="1"/>
  <c r="BA46" i="1"/>
  <c r="BG46" i="1" s="1"/>
  <c r="E32" i="1"/>
  <c r="AD48" i="1"/>
  <c r="BI48" i="1" s="1"/>
  <c r="AM46" i="1"/>
  <c r="AF47" i="1"/>
  <c r="AF49" i="1" l="1"/>
  <c r="BA48" i="1"/>
  <c r="AC51" i="1"/>
  <c r="AD50" i="1"/>
  <c r="BI50" i="1" s="1"/>
  <c r="AJ214" i="1"/>
  <c r="AL213" i="1" s="1"/>
  <c r="AH216" i="1"/>
  <c r="AI215" i="1"/>
  <c r="AM215" i="1" s="1"/>
  <c r="AK212" i="1"/>
  <c r="BA47" i="1"/>
  <c r="E33" i="1"/>
  <c r="AM47" i="1"/>
  <c r="AF48" i="1"/>
  <c r="AM49" i="1" l="1"/>
  <c r="BA49" i="1"/>
  <c r="AC52" i="1"/>
  <c r="AD51" i="1"/>
  <c r="BI51" i="1" s="1"/>
  <c r="BG48" i="1"/>
  <c r="AF50" i="1"/>
  <c r="AJ215" i="1"/>
  <c r="AI216" i="1"/>
  <c r="AM216" i="1" s="1"/>
  <c r="AH217" i="1"/>
  <c r="AK213" i="1"/>
  <c r="BG47" i="1"/>
  <c r="E34" i="1"/>
  <c r="AM48" i="1"/>
  <c r="AD19" i="1"/>
  <c r="BI19" i="1" s="1"/>
  <c r="BA13" i="1"/>
  <c r="AM13" i="1"/>
  <c r="AF14" i="1"/>
  <c r="AF51" i="1" l="1"/>
  <c r="BA50" i="1"/>
  <c r="AM50" i="1"/>
  <c r="AC53" i="1"/>
  <c r="AD52" i="1"/>
  <c r="BI52" i="1" s="1"/>
  <c r="BG49" i="1"/>
  <c r="AK214" i="1"/>
  <c r="AL214" i="1"/>
  <c r="AI217" i="1"/>
  <c r="AM217" i="1" s="1"/>
  <c r="AH218" i="1"/>
  <c r="AJ216" i="1"/>
  <c r="AL215" i="1" s="1"/>
  <c r="E35" i="1"/>
  <c r="BG13" i="1"/>
  <c r="BA51" i="1" l="1"/>
  <c r="AM51" i="1"/>
  <c r="AC54" i="1"/>
  <c r="AD53" i="1"/>
  <c r="BI53" i="1" s="1"/>
  <c r="AF52" i="1"/>
  <c r="BG50" i="1"/>
  <c r="AJ217" i="1"/>
  <c r="AL216" i="1" s="1"/>
  <c r="AI218" i="1"/>
  <c r="AM218" i="1" s="1"/>
  <c r="AH219" i="1"/>
  <c r="AK215" i="1"/>
  <c r="E36" i="1"/>
  <c r="E37" i="1" s="1"/>
  <c r="BA52" i="1" l="1"/>
  <c r="AM52" i="1"/>
  <c r="AC55" i="1"/>
  <c r="AD54" i="1"/>
  <c r="BI54" i="1" s="1"/>
  <c r="AF53" i="1"/>
  <c r="BG51" i="1"/>
  <c r="AH220" i="1"/>
  <c r="AI219" i="1"/>
  <c r="AM219" i="1" s="1"/>
  <c r="AJ218" i="1"/>
  <c r="AL217" i="1" s="1"/>
  <c r="AK216" i="1"/>
  <c r="E38" i="1"/>
  <c r="AF54" i="1" l="1"/>
  <c r="BA53" i="1"/>
  <c r="AM53" i="1"/>
  <c r="AC56" i="1"/>
  <c r="AD55" i="1"/>
  <c r="BI55" i="1" s="1"/>
  <c r="BG52" i="1"/>
  <c r="AK217" i="1"/>
  <c r="AJ219" i="1"/>
  <c r="AI220" i="1"/>
  <c r="AM220" i="1" s="1"/>
  <c r="AH221" i="1"/>
  <c r="E39" i="1"/>
  <c r="AD20" i="1"/>
  <c r="T45" i="1"/>
  <c r="BA19" i="1" l="1"/>
  <c r="BG19" i="1" s="1"/>
  <c r="BI20" i="1"/>
  <c r="AF55" i="1"/>
  <c r="BA54" i="1"/>
  <c r="AM54" i="1"/>
  <c r="AC57" i="1"/>
  <c r="AD56" i="1"/>
  <c r="BI56" i="1" s="1"/>
  <c r="BG53" i="1"/>
  <c r="AI221" i="1"/>
  <c r="AM221" i="1" s="1"/>
  <c r="AJ220" i="1"/>
  <c r="AL218" i="1"/>
  <c r="AK218" i="1"/>
  <c r="E40" i="1"/>
  <c r="AM19" i="1"/>
  <c r="AF20" i="1"/>
  <c r="T46" i="1"/>
  <c r="AF56" i="1" l="1"/>
  <c r="BA55" i="1"/>
  <c r="AM55" i="1"/>
  <c r="AC58" i="1"/>
  <c r="AD57" i="1"/>
  <c r="BI57" i="1" s="1"/>
  <c r="BG54" i="1"/>
  <c r="AL219" i="1"/>
  <c r="AK219" i="1"/>
  <c r="AJ221" i="1"/>
  <c r="AL220" i="1" s="1"/>
  <c r="E41" i="1"/>
  <c r="T47" i="1"/>
  <c r="A45" i="1"/>
  <c r="AF57" i="1" l="1"/>
  <c r="BA56" i="1"/>
  <c r="AM56" i="1"/>
  <c r="AC59" i="1"/>
  <c r="AD58" i="1"/>
  <c r="BI58" i="1" s="1"/>
  <c r="BG55" i="1"/>
  <c r="AK220" i="1"/>
  <c r="E42" i="1"/>
  <c r="E43" i="1" s="1"/>
  <c r="T48" i="1"/>
  <c r="A46" i="1"/>
  <c r="BA57" i="1" l="1"/>
  <c r="AM57" i="1"/>
  <c r="AC60" i="1"/>
  <c r="AD59" i="1"/>
  <c r="BI59" i="1" s="1"/>
  <c r="AF58" i="1"/>
  <c r="BG56" i="1"/>
  <c r="AL221" i="1"/>
  <c r="AK221" i="1"/>
  <c r="T49" i="1"/>
  <c r="A47" i="1"/>
  <c r="AM58" i="1" l="1"/>
  <c r="BA58" i="1"/>
  <c r="AD60" i="1"/>
  <c r="BI60" i="1" s="1"/>
  <c r="AF59" i="1"/>
  <c r="BG57" i="1"/>
  <c r="T50" i="1"/>
  <c r="A48" i="1"/>
  <c r="AM59" i="1" l="1"/>
  <c r="BA59" i="1"/>
  <c r="AF60" i="1"/>
  <c r="BG58" i="1"/>
  <c r="AD21" i="1"/>
  <c r="AM14" i="1"/>
  <c r="BA14" i="1"/>
  <c r="AF15" i="1"/>
  <c r="A49" i="1"/>
  <c r="T51" i="1"/>
  <c r="BA20" i="1" l="1"/>
  <c r="BG20" i="1" s="1"/>
  <c r="BI21" i="1"/>
  <c r="AM60" i="1"/>
  <c r="BG59" i="1"/>
  <c r="AM20" i="1"/>
  <c r="AF21" i="1"/>
  <c r="BG14" i="1"/>
  <c r="T52" i="1"/>
  <c r="A50" i="1"/>
  <c r="A51" i="1" l="1"/>
  <c r="T53" i="1"/>
  <c r="T54" i="1" l="1"/>
  <c r="A52" i="1"/>
  <c r="A53" i="1" l="1"/>
  <c r="T55" i="1"/>
  <c r="T56" i="1" l="1"/>
  <c r="A54" i="1"/>
  <c r="AD22" i="1" l="1"/>
  <c r="T57" i="1"/>
  <c r="A55" i="1"/>
  <c r="BA21" i="1" l="1"/>
  <c r="BG21" i="1" s="1"/>
  <c r="BI22" i="1"/>
  <c r="AM21" i="1"/>
  <c r="AF22" i="1"/>
  <c r="T58" i="1"/>
  <c r="A56" i="1"/>
  <c r="A57" i="1" l="1"/>
  <c r="T59" i="1"/>
  <c r="A58" i="1" l="1"/>
  <c r="T60" i="1"/>
  <c r="A59" i="1" l="1"/>
  <c r="T61" i="1"/>
  <c r="A60" i="1" l="1"/>
  <c r="T62" i="1"/>
  <c r="AD23" i="1" l="1"/>
  <c r="A61" i="1"/>
  <c r="T63" i="1"/>
  <c r="AM15" i="1"/>
  <c r="BA15" i="1"/>
  <c r="AF16" i="1"/>
  <c r="BA22" i="1" l="1"/>
  <c r="BG22" i="1" s="1"/>
  <c r="BI23" i="1"/>
  <c r="AM22" i="1"/>
  <c r="AF23" i="1"/>
  <c r="T64" i="1"/>
  <c r="BG15" i="1"/>
  <c r="A62" i="1"/>
  <c r="T65" i="1" l="1"/>
  <c r="A63" i="1"/>
  <c r="A64" i="1" l="1"/>
  <c r="T66" i="1"/>
  <c r="T67" i="1" l="1"/>
  <c r="A65" i="1"/>
  <c r="T68" i="1" l="1"/>
  <c r="A66" i="1"/>
  <c r="AD24" i="1" l="1"/>
  <c r="A67" i="1"/>
  <c r="T69" i="1"/>
  <c r="BA23" i="1" l="1"/>
  <c r="BG23" i="1" s="1"/>
  <c r="BI24" i="1"/>
  <c r="AM23" i="1"/>
  <c r="AF24" i="1"/>
  <c r="A68" i="1"/>
  <c r="T70" i="1"/>
  <c r="A69" i="1" l="1"/>
  <c r="T71" i="1"/>
  <c r="A70" i="1" l="1"/>
  <c r="T72" i="1"/>
  <c r="A71" i="1" l="1"/>
  <c r="T73" i="1"/>
  <c r="A72" i="1" l="1"/>
  <c r="T74" i="1"/>
  <c r="A73" i="1" l="1"/>
  <c r="T75" i="1"/>
  <c r="AM16" i="1"/>
  <c r="BA16" i="1"/>
  <c r="AF17" i="1"/>
  <c r="A74" i="1" l="1"/>
  <c r="BG16" i="1"/>
  <c r="T76" i="1"/>
  <c r="T77" i="1" l="1"/>
  <c r="A75" i="1"/>
  <c r="A76" i="1" l="1"/>
  <c r="T78" i="1"/>
  <c r="T79" i="1" l="1"/>
  <c r="A77" i="1"/>
  <c r="AD25" i="1" l="1"/>
  <c r="A78" i="1"/>
  <c r="T80" i="1"/>
  <c r="BA24" i="1" l="1"/>
  <c r="BG24" i="1" s="1"/>
  <c r="BI25" i="1"/>
  <c r="AF25" i="1"/>
  <c r="AM24" i="1"/>
  <c r="AD26" i="1"/>
  <c r="Q15" i="1" s="1"/>
  <c r="T81" i="1"/>
  <c r="A79" i="1"/>
  <c r="AX16" i="1" l="1"/>
  <c r="R15" i="1"/>
  <c r="S15" i="1" s="1"/>
  <c r="Y15" i="1"/>
  <c r="Q43" i="1"/>
  <c r="R43" i="1" s="1"/>
  <c r="S43" i="1" s="1"/>
  <c r="BI26" i="1"/>
  <c r="Q44" i="1"/>
  <c r="Q40" i="1"/>
  <c r="Q41" i="1"/>
  <c r="Q42" i="1"/>
  <c r="Q38" i="1"/>
  <c r="Q39" i="1"/>
  <c r="Q37" i="1"/>
  <c r="Q17" i="1"/>
  <c r="R17" i="1" s="1"/>
  <c r="S17" i="1" s="1"/>
  <c r="Q34" i="1"/>
  <c r="Q35" i="1"/>
  <c r="Q36" i="1"/>
  <c r="AF26" i="1"/>
  <c r="BA25" i="1"/>
  <c r="AF27" i="1"/>
  <c r="AM25" i="1"/>
  <c r="A80" i="1"/>
  <c r="T82" i="1"/>
  <c r="R44" i="1" l="1"/>
  <c r="S44" i="1" s="1"/>
  <c r="Y44" i="1"/>
  <c r="Y37" i="1"/>
  <c r="R37" i="1"/>
  <c r="S37" i="1" s="1"/>
  <c r="Y39" i="1"/>
  <c r="R39" i="1"/>
  <c r="S39" i="1" s="1"/>
  <c r="Y38" i="1"/>
  <c r="R38" i="1"/>
  <c r="S38" i="1" s="1"/>
  <c r="R42" i="1"/>
  <c r="R41" i="1"/>
  <c r="S41" i="1" s="1"/>
  <c r="Y41" i="1"/>
  <c r="Y40" i="1"/>
  <c r="R40" i="1"/>
  <c r="S40" i="1" s="1"/>
  <c r="Y17" i="1"/>
  <c r="R36" i="1"/>
  <c r="S36" i="1" s="1"/>
  <c r="Y36" i="1"/>
  <c r="Y35" i="1"/>
  <c r="R35" i="1"/>
  <c r="S35" i="1" s="1"/>
  <c r="Y34" i="1"/>
  <c r="R34" i="1"/>
  <c r="S34" i="1" s="1"/>
  <c r="BG25" i="1"/>
  <c r="T83" i="1"/>
  <c r="A81" i="1"/>
  <c r="H44" i="1" l="1"/>
  <c r="A82" i="1"/>
  <c r="T84" i="1"/>
  <c r="A83" i="1" l="1"/>
  <c r="T85" i="1"/>
  <c r="T86" i="1" l="1"/>
  <c r="A84" i="1"/>
  <c r="BA26" i="1" l="1"/>
  <c r="AM26" i="1"/>
  <c r="T87" i="1"/>
  <c r="A85" i="1"/>
  <c r="BA17" i="1"/>
  <c r="AM17" i="1"/>
  <c r="AF18" i="1"/>
  <c r="BG26" i="1" l="1"/>
  <c r="A86" i="1"/>
  <c r="BG17" i="1"/>
  <c r="T88" i="1"/>
  <c r="A87" i="1" l="1"/>
  <c r="T89" i="1"/>
  <c r="T90" i="1" l="1"/>
  <c r="A88" i="1"/>
  <c r="T91" i="1" l="1"/>
  <c r="A89" i="1"/>
  <c r="T92" i="1" l="1"/>
  <c r="A90" i="1"/>
  <c r="BA27" i="1" l="1"/>
  <c r="T93" i="1"/>
  <c r="A91" i="1"/>
  <c r="BG27" i="1" l="1"/>
  <c r="A92" i="1"/>
  <c r="T94" i="1"/>
  <c r="A93" i="1" l="1"/>
  <c r="T95" i="1"/>
  <c r="I12" i="1"/>
  <c r="M12" i="1" s="1"/>
  <c r="J12" i="1" l="1"/>
  <c r="A94" i="1"/>
  <c r="T96" i="1"/>
  <c r="K12" i="1" l="1"/>
  <c r="I13" i="1"/>
  <c r="M13" i="1" s="1"/>
  <c r="A95" i="1"/>
  <c r="T97" i="1"/>
  <c r="L12" i="1" l="1"/>
  <c r="O12" i="1" s="1"/>
  <c r="I14" i="1"/>
  <c r="I15" i="1" s="1"/>
  <c r="J13" i="1"/>
  <c r="A96" i="1"/>
  <c r="T98" i="1"/>
  <c r="K13" i="1" l="1"/>
  <c r="L13" i="1" s="1"/>
  <c r="O13" i="1" s="1"/>
  <c r="M14" i="1"/>
  <c r="M15" i="1" s="1"/>
  <c r="J14" i="1"/>
  <c r="J15" i="1" s="1"/>
  <c r="L15" i="1" s="1"/>
  <c r="O15" i="1" s="1"/>
  <c r="BA28" i="1"/>
  <c r="T99" i="1"/>
  <c r="A97" i="1"/>
  <c r="BA18" i="1"/>
  <c r="AM18" i="1"/>
  <c r="AF19" i="1"/>
  <c r="BG28" i="1" l="1"/>
  <c r="K14" i="1"/>
  <c r="L14" i="1" s="1"/>
  <c r="O14" i="1" s="1"/>
  <c r="BG18" i="1"/>
  <c r="A98" i="1"/>
  <c r="T100" i="1"/>
  <c r="A99" i="1" l="1"/>
  <c r="T101" i="1"/>
  <c r="T102" i="1" l="1"/>
  <c r="A100" i="1"/>
  <c r="A101" i="1" l="1"/>
  <c r="T103" i="1"/>
  <c r="T104" i="1" l="1"/>
  <c r="A102" i="1"/>
  <c r="BA29" i="1" l="1"/>
  <c r="A103" i="1"/>
  <c r="T105" i="1"/>
  <c r="BG29" i="1" l="1"/>
  <c r="T106" i="1"/>
  <c r="A104" i="1"/>
  <c r="A105" i="1" l="1"/>
  <c r="T107" i="1"/>
  <c r="T108" i="1" l="1"/>
  <c r="A106" i="1"/>
  <c r="T109" i="1" l="1"/>
  <c r="A107" i="1"/>
  <c r="A108" i="1" l="1"/>
  <c r="T110" i="1"/>
  <c r="BA30" i="1" l="1"/>
  <c r="T111" i="1"/>
  <c r="A109" i="1"/>
  <c r="BG30" i="1" l="1"/>
  <c r="A110" i="1"/>
  <c r="T112" i="1"/>
  <c r="T113" i="1" l="1"/>
  <c r="A111" i="1"/>
  <c r="T114" i="1" l="1"/>
  <c r="A112" i="1"/>
  <c r="T115" i="1" l="1"/>
  <c r="A113" i="1"/>
  <c r="BA31" i="1" l="1"/>
  <c r="A114" i="1"/>
  <c r="T116" i="1"/>
  <c r="BG31" i="1" l="1"/>
  <c r="A115" i="1"/>
  <c r="T117" i="1"/>
  <c r="A116" i="1" l="1"/>
  <c r="T118" i="1"/>
  <c r="T119" i="1" l="1"/>
  <c r="A117" i="1"/>
  <c r="A118" i="1" l="1"/>
  <c r="T120" i="1"/>
  <c r="A119" i="1" l="1"/>
  <c r="T121" i="1"/>
  <c r="Q118" i="1" l="1"/>
  <c r="Q116" i="1"/>
  <c r="Q119" i="1"/>
  <c r="R119" i="1" s="1"/>
  <c r="S119" i="1" s="1"/>
  <c r="Q117" i="1"/>
  <c r="Q115" i="1"/>
  <c r="A120" i="1"/>
  <c r="Q120" i="1" s="1"/>
  <c r="R120" i="1" s="1"/>
  <c r="T122" i="1"/>
  <c r="R115" i="1" l="1"/>
  <c r="S115" i="1" s="1"/>
  <c r="Y115" i="1"/>
  <c r="R117" i="1"/>
  <c r="S117" i="1" s="1"/>
  <c r="Y117" i="1"/>
  <c r="R116" i="1"/>
  <c r="S116" i="1" s="1"/>
  <c r="Y116" i="1"/>
  <c r="R118" i="1"/>
  <c r="S118" i="1" s="1"/>
  <c r="Y118" i="1"/>
  <c r="Y119" i="1"/>
  <c r="S120" i="1"/>
  <c r="Y120" i="1"/>
  <c r="A121" i="1"/>
  <c r="Q121" i="1" s="1"/>
  <c r="R121" i="1" s="1"/>
  <c r="T123" i="1"/>
  <c r="Y121" i="1" l="1"/>
  <c r="S121" i="1"/>
  <c r="T124" i="1"/>
  <c r="A122" i="1"/>
  <c r="Q122" i="1" s="1"/>
  <c r="R122" i="1" s="1"/>
  <c r="Y122" i="1" l="1"/>
  <c r="S122" i="1"/>
  <c r="A123" i="1"/>
  <c r="Q123" i="1" s="1"/>
  <c r="R123" i="1" s="1"/>
  <c r="T125" i="1"/>
  <c r="Y123" i="1" l="1"/>
  <c r="S123" i="1"/>
  <c r="T126" i="1"/>
  <c r="A124" i="1"/>
  <c r="Q124" i="1" s="1"/>
  <c r="R124" i="1" s="1"/>
  <c r="Y124" i="1" l="1"/>
  <c r="S124" i="1"/>
  <c r="T127" i="1"/>
  <c r="A125" i="1"/>
  <c r="Q125" i="1" s="1"/>
  <c r="R125" i="1" s="1"/>
  <c r="S125" i="1" l="1"/>
  <c r="Y125" i="1"/>
  <c r="A126" i="1"/>
  <c r="Q126" i="1" s="1"/>
  <c r="R126" i="1" s="1"/>
  <c r="T128" i="1"/>
  <c r="Y126" i="1" l="1"/>
  <c r="S126" i="1"/>
  <c r="T129" i="1"/>
  <c r="A127" i="1"/>
  <c r="Q127" i="1" s="1"/>
  <c r="R127" i="1" s="1"/>
  <c r="S127" i="1" l="1"/>
  <c r="Y127" i="1"/>
  <c r="T130" i="1"/>
  <c r="A128" i="1"/>
  <c r="Q128" i="1" s="1"/>
  <c r="R128" i="1" s="1"/>
  <c r="Y128" i="1" l="1"/>
  <c r="S128" i="1"/>
  <c r="A129" i="1"/>
  <c r="Q129" i="1" s="1"/>
  <c r="R129" i="1" s="1"/>
  <c r="T131" i="1"/>
  <c r="S129" i="1" l="1"/>
  <c r="A130" i="1"/>
  <c r="Q130" i="1" s="1"/>
  <c r="R130" i="1" s="1"/>
  <c r="T132" i="1"/>
  <c r="Y130" i="1" l="1"/>
  <c r="S130" i="1"/>
  <c r="T133" i="1"/>
  <c r="A131" i="1"/>
  <c r="Q131" i="1" l="1"/>
  <c r="R131" i="1" s="1"/>
  <c r="S131" i="1" s="1"/>
  <c r="A132" i="1"/>
  <c r="T134" i="1"/>
  <c r="Q132" i="1" l="1"/>
  <c r="R132" i="1" s="1"/>
  <c r="S132" i="1" s="1"/>
  <c r="T135" i="1"/>
  <c r="A133" i="1"/>
  <c r="Y132" i="1" l="1"/>
  <c r="Q133" i="1"/>
  <c r="A134" i="1"/>
  <c r="Q134" i="1" s="1"/>
  <c r="R134" i="1" s="1"/>
  <c r="T136" i="1"/>
  <c r="R133" i="1" l="1"/>
  <c r="A135" i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Y137" i="1" l="1"/>
  <c r="S137" i="1"/>
  <c r="A138" i="1"/>
  <c r="Q138" i="1" s="1"/>
  <c r="T140" i="1"/>
  <c r="R138" i="1" l="1"/>
  <c r="T141" i="1"/>
  <c r="A139" i="1"/>
  <c r="Q139" i="1" s="1"/>
  <c r="R139" i="1" s="1"/>
  <c r="Y139" i="1" l="1"/>
  <c r="S139" i="1"/>
  <c r="A140" i="1"/>
  <c r="Q140" i="1" s="1"/>
  <c r="R140" i="1" s="1"/>
  <c r="T142" i="1"/>
  <c r="S140" i="1" l="1"/>
  <c r="Y140" i="1"/>
  <c r="A141" i="1"/>
  <c r="Q141" i="1" s="1"/>
  <c r="R141" i="1" s="1"/>
  <c r="T143" i="1"/>
  <c r="Y141" i="1" l="1"/>
  <c r="S141" i="1"/>
  <c r="T144" i="1"/>
  <c r="A142" i="1"/>
  <c r="Q142" i="1" s="1"/>
  <c r="R142" i="1" s="1"/>
  <c r="S142" i="1" l="1"/>
  <c r="Y142" i="1"/>
  <c r="A143" i="1"/>
  <c r="Q143" i="1" s="1"/>
  <c r="R143" i="1" s="1"/>
  <c r="T145" i="1"/>
  <c r="S143" i="1" l="1"/>
  <c r="Y143" i="1"/>
  <c r="A144" i="1"/>
  <c r="Q144" i="1" s="1"/>
  <c r="R144" i="1" s="1"/>
  <c r="T146" i="1"/>
  <c r="Y144" i="1" l="1"/>
  <c r="S144" i="1"/>
  <c r="A145" i="1"/>
  <c r="Q145" i="1" s="1"/>
  <c r="R145" i="1" s="1"/>
  <c r="T147" i="1"/>
  <c r="S145" i="1" l="1"/>
  <c r="Y145" i="1"/>
  <c r="T148" i="1"/>
  <c r="A146" i="1"/>
  <c r="Q146" i="1" s="1"/>
  <c r="R146" i="1" s="1"/>
  <c r="Y146" i="1" l="1"/>
  <c r="S146" i="1"/>
  <c r="T149" i="1"/>
  <c r="A147" i="1"/>
  <c r="Q147" i="1" s="1"/>
  <c r="R147" i="1" s="1"/>
  <c r="Y147" i="1" l="1"/>
  <c r="S147" i="1"/>
  <c r="T150" i="1"/>
  <c r="A148" i="1"/>
  <c r="Q148" i="1" s="1"/>
  <c r="R148" i="1" s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A151" i="1"/>
  <c r="Q151" i="1" s="1"/>
  <c r="R151" i="1" s="1"/>
  <c r="T153" i="1"/>
  <c r="Y151" i="1" l="1"/>
  <c r="S151" i="1"/>
  <c r="T154" i="1"/>
  <c r="A152" i="1"/>
  <c r="Q152" i="1" s="1"/>
  <c r="R152" i="1" s="1"/>
  <c r="Y152" i="1" l="1"/>
  <c r="S152" i="1"/>
  <c r="A153" i="1"/>
  <c r="Q153" i="1" s="1"/>
  <c r="R153" i="1" s="1"/>
  <c r="T155" i="1"/>
  <c r="S153" i="1" l="1"/>
  <c r="Y153" i="1"/>
  <c r="T156" i="1"/>
  <c r="A154" i="1"/>
  <c r="Q154" i="1" s="1"/>
  <c r="R154" i="1" s="1"/>
  <c r="S154" i="1" l="1"/>
  <c r="Y154" i="1"/>
  <c r="A155" i="1"/>
  <c r="Q155" i="1" s="1"/>
  <c r="R155" i="1" s="1"/>
  <c r="T157" i="1"/>
  <c r="S155" i="1" l="1"/>
  <c r="Y155" i="1"/>
  <c r="T158" i="1"/>
  <c r="A156" i="1"/>
  <c r="Q156" i="1" s="1"/>
  <c r="R156" i="1" s="1"/>
  <c r="S156" i="1" l="1"/>
  <c r="Y156" i="1"/>
  <c r="T159" i="1"/>
  <c r="A157" i="1"/>
  <c r="Q157" i="1" s="1"/>
  <c r="R157" i="1" s="1"/>
  <c r="Y157" i="1" l="1"/>
  <c r="S157" i="1"/>
  <c r="T160" i="1"/>
  <c r="A158" i="1"/>
  <c r="Q158" i="1" s="1"/>
  <c r="R158" i="1" s="1"/>
  <c r="Y158" i="1" l="1"/>
  <c r="S158" i="1"/>
  <c r="A159" i="1"/>
  <c r="Q159" i="1" s="1"/>
  <c r="R159" i="1" s="1"/>
  <c r="T161" i="1"/>
  <c r="S159" i="1" l="1"/>
  <c r="A160" i="1"/>
  <c r="Q160" i="1" s="1"/>
  <c r="R160" i="1" s="1"/>
  <c r="T162" i="1"/>
  <c r="S160" i="1" l="1"/>
  <c r="Y160" i="1"/>
  <c r="T163" i="1"/>
  <c r="A161" i="1"/>
  <c r="Q161" i="1" s="1"/>
  <c r="R161" i="1" s="1"/>
  <c r="A162" i="1" l="1"/>
  <c r="Q162" i="1" s="1"/>
  <c r="R162" i="1" s="1"/>
  <c r="T164" i="1"/>
  <c r="S162" i="1" l="1"/>
  <c r="Y162" i="1"/>
  <c r="A163" i="1"/>
  <c r="T165" i="1"/>
  <c r="Q163" i="1" l="1"/>
  <c r="R163" i="1" s="1"/>
  <c r="S163" i="1" s="1"/>
  <c r="A164" i="1"/>
  <c r="T166" i="1"/>
  <c r="Q164" i="1" l="1"/>
  <c r="R164" i="1" s="1"/>
  <c r="A165" i="1"/>
  <c r="T167" i="1"/>
  <c r="Q165" i="1" l="1"/>
  <c r="T168" i="1"/>
  <c r="A166" i="1"/>
  <c r="Q166" i="1" s="1"/>
  <c r="R166" i="1" s="1"/>
  <c r="R165" i="1" l="1"/>
  <c r="S166" i="1"/>
  <c r="T169" i="1"/>
  <c r="A167" i="1"/>
  <c r="Q167" i="1" s="1"/>
  <c r="R167" i="1" s="1"/>
  <c r="S167" i="1" l="1"/>
  <c r="Y167" i="1"/>
  <c r="A168" i="1"/>
  <c r="Q168" i="1" s="1"/>
  <c r="R168" i="1" s="1"/>
  <c r="T170" i="1"/>
  <c r="S168" i="1" l="1"/>
  <c r="A169" i="1"/>
  <c r="Q169" i="1" s="1"/>
  <c r="R169" i="1" s="1"/>
  <c r="T171" i="1"/>
  <c r="S169" i="1" l="1"/>
  <c r="Y169" i="1"/>
  <c r="T172" i="1"/>
  <c r="A170" i="1"/>
  <c r="Q170" i="1" s="1"/>
  <c r="R170" i="1" l="1"/>
  <c r="T173" i="1"/>
  <c r="A171" i="1"/>
  <c r="Q171" i="1" s="1"/>
  <c r="R171" i="1" s="1"/>
  <c r="Y171" i="1" l="1"/>
  <c r="S171" i="1"/>
  <c r="A172" i="1"/>
  <c r="Q172" i="1" s="1"/>
  <c r="R172" i="1" s="1"/>
  <c r="T174" i="1"/>
  <c r="S172" i="1" l="1"/>
  <c r="Y172" i="1"/>
  <c r="T175" i="1"/>
  <c r="A173" i="1"/>
  <c r="Q173" i="1" s="1"/>
  <c r="R173" i="1" s="1"/>
  <c r="S173" i="1" l="1"/>
  <c r="Y173" i="1"/>
  <c r="A174" i="1"/>
  <c r="Q174" i="1" s="1"/>
  <c r="R174" i="1" s="1"/>
  <c r="T176" i="1"/>
  <c r="Y174" i="1" l="1"/>
  <c r="S174" i="1"/>
  <c r="T177" i="1"/>
  <c r="A175" i="1"/>
  <c r="Q175" i="1" s="1"/>
  <c r="R175" i="1" s="1"/>
  <c r="S175" i="1" l="1"/>
  <c r="Y175" i="1"/>
  <c r="A176" i="1"/>
  <c r="Q176" i="1" s="1"/>
  <c r="R176" i="1" s="1"/>
  <c r="T178" i="1"/>
  <c r="S176" i="1" l="1"/>
  <c r="Y176" i="1"/>
  <c r="T179" i="1"/>
  <c r="A177" i="1"/>
  <c r="Q177" i="1" s="1"/>
  <c r="R177" i="1" s="1"/>
  <c r="Y177" i="1" l="1"/>
  <c r="S177" i="1"/>
  <c r="T180" i="1"/>
  <c r="A178" i="1"/>
  <c r="Q178" i="1" s="1"/>
  <c r="R178" i="1" s="1"/>
  <c r="S178" i="1" l="1"/>
  <c r="Y178" i="1"/>
  <c r="A179" i="1"/>
  <c r="Q179" i="1" s="1"/>
  <c r="R179" i="1" s="1"/>
  <c r="T181" i="1"/>
  <c r="S179" i="1" l="1"/>
  <c r="Y179" i="1"/>
  <c r="T182" i="1"/>
  <c r="A180" i="1"/>
  <c r="Q180" i="1" s="1"/>
  <c r="R180" i="1" s="1"/>
  <c r="S180" i="1" l="1"/>
  <c r="Y180" i="1"/>
  <c r="T183" i="1"/>
  <c r="A181" i="1"/>
  <c r="Q181" i="1" s="1"/>
  <c r="R181" i="1" s="1"/>
  <c r="S181" i="1" l="1"/>
  <c r="Y181" i="1"/>
  <c r="A182" i="1"/>
  <c r="Q182" i="1" s="1"/>
  <c r="R182" i="1" s="1"/>
  <c r="T184" i="1"/>
  <c r="Y182" i="1" l="1"/>
  <c r="S182" i="1"/>
  <c r="A183" i="1"/>
  <c r="Q183" i="1" s="1"/>
  <c r="R183" i="1" s="1"/>
  <c r="T185" i="1"/>
  <c r="S183" i="1" l="1"/>
  <c r="Y183" i="1"/>
  <c r="T186" i="1"/>
  <c r="A184" i="1"/>
  <c r="Q184" i="1" s="1"/>
  <c r="R184" i="1" s="1"/>
  <c r="S184" i="1" l="1"/>
  <c r="Y184" i="1"/>
  <c r="A185" i="1"/>
  <c r="Q185" i="1" s="1"/>
  <c r="R185" i="1" s="1"/>
  <c r="T187" i="1"/>
  <c r="Y185" i="1" l="1"/>
  <c r="S185" i="1"/>
  <c r="T188" i="1"/>
  <c r="A186" i="1"/>
  <c r="Q186" i="1" s="1"/>
  <c r="R186" i="1" s="1"/>
  <c r="Y186" i="1" l="1"/>
  <c r="S186" i="1"/>
  <c r="A187" i="1"/>
  <c r="Q187" i="1" s="1"/>
  <c r="R187" i="1" s="1"/>
  <c r="T189" i="1"/>
  <c r="Y187" i="1" l="1"/>
  <c r="S187" i="1"/>
  <c r="T190" i="1"/>
  <c r="A188" i="1"/>
  <c r="Q188" i="1" s="1"/>
  <c r="R188" i="1" s="1"/>
  <c r="Y188" i="1" l="1"/>
  <c r="S188" i="1"/>
  <c r="T191" i="1"/>
  <c r="A189" i="1"/>
  <c r="Q189" i="1" s="1"/>
  <c r="R189" i="1" s="1"/>
  <c r="S189" i="1" l="1"/>
  <c r="Y189" i="1"/>
  <c r="A190" i="1"/>
  <c r="Q190" i="1" s="1"/>
  <c r="R190" i="1" s="1"/>
  <c r="T192" i="1"/>
  <c r="S190" i="1" l="1"/>
  <c r="Y190" i="1"/>
  <c r="T193" i="1"/>
  <c r="A191" i="1"/>
  <c r="Q191" i="1" s="1"/>
  <c r="R191" i="1" s="1"/>
  <c r="S191" i="1" l="1"/>
  <c r="A192" i="1"/>
  <c r="Q192" i="1" s="1"/>
  <c r="R192" i="1" s="1"/>
  <c r="T194" i="1"/>
  <c r="Y192" i="1" l="1"/>
  <c r="S192" i="1"/>
  <c r="A193" i="1"/>
  <c r="T195" i="1"/>
  <c r="Q193" i="1" l="1"/>
  <c r="R193" i="1" s="1"/>
  <c r="T196" i="1"/>
  <c r="A194" i="1"/>
  <c r="Q194" i="1" l="1"/>
  <c r="A195" i="1"/>
  <c r="Q195" i="1" s="1"/>
  <c r="R195" i="1" s="1"/>
  <c r="T197" i="1"/>
  <c r="R194" i="1" l="1"/>
  <c r="T198" i="1"/>
  <c r="A196" i="1"/>
  <c r="Q196" i="1" s="1"/>
  <c r="R196" i="1" s="1"/>
  <c r="S196" i="1" l="1"/>
  <c r="T199" i="1"/>
  <c r="A197" i="1"/>
  <c r="Q197" i="1" s="1"/>
  <c r="R197" i="1" s="1"/>
  <c r="T200" i="1" l="1"/>
  <c r="A198" i="1"/>
  <c r="Q198" i="1" s="1"/>
  <c r="R198" i="1" s="1"/>
  <c r="S198" i="1" l="1"/>
  <c r="T201" i="1"/>
  <c r="A199" i="1"/>
  <c r="Q199" i="1" s="1"/>
  <c r="R199" i="1" s="1"/>
  <c r="Y199" i="1" l="1"/>
  <c r="S199" i="1"/>
  <c r="T202" i="1"/>
  <c r="A200" i="1"/>
  <c r="Q200" i="1" s="1"/>
  <c r="R200" i="1" l="1"/>
  <c r="A201" i="1"/>
  <c r="Q201" i="1" s="1"/>
  <c r="R201" i="1" s="1"/>
  <c r="T203" i="1"/>
  <c r="S201" i="1" l="1"/>
  <c r="Y201" i="1"/>
  <c r="T204" i="1"/>
  <c r="A202" i="1"/>
  <c r="Q202" i="1" s="1"/>
  <c r="R202" i="1" s="1"/>
  <c r="Y202" i="1" l="1"/>
  <c r="S202" i="1"/>
  <c r="A203" i="1"/>
  <c r="Q203" i="1" s="1"/>
  <c r="R203" i="1" s="1"/>
  <c r="T205" i="1"/>
  <c r="S203" i="1" l="1"/>
  <c r="Y203" i="1"/>
  <c r="T206" i="1"/>
  <c r="A204" i="1"/>
  <c r="Q204" i="1" s="1"/>
  <c r="R204" i="1" s="1"/>
  <c r="S204" i="1" l="1"/>
  <c r="Y204" i="1"/>
  <c r="A205" i="1"/>
  <c r="Q205" i="1" s="1"/>
  <c r="R205" i="1" s="1"/>
  <c r="T207" i="1"/>
  <c r="Y205" i="1" l="1"/>
  <c r="S205" i="1"/>
  <c r="T208" i="1"/>
  <c r="A206" i="1"/>
  <c r="Q206" i="1" s="1"/>
  <c r="R206" i="1" s="1"/>
  <c r="S206" i="1" l="1"/>
  <c r="Y206" i="1"/>
  <c r="A207" i="1"/>
  <c r="Q207" i="1" s="1"/>
  <c r="R207" i="1" s="1"/>
  <c r="T209" i="1"/>
  <c r="S207" i="1" l="1"/>
  <c r="Y207" i="1"/>
  <c r="A208" i="1"/>
  <c r="Q208" i="1" s="1"/>
  <c r="R208" i="1" s="1"/>
  <c r="T210" i="1"/>
  <c r="Y208" i="1" l="1"/>
  <c r="S208" i="1"/>
  <c r="T211" i="1"/>
  <c r="A209" i="1"/>
  <c r="Q209" i="1" s="1"/>
  <c r="R209" i="1" s="1"/>
  <c r="Y209" i="1" l="1"/>
  <c r="S209" i="1"/>
  <c r="A210" i="1"/>
  <c r="Q210" i="1" s="1"/>
  <c r="R210" i="1" s="1"/>
  <c r="T212" i="1"/>
  <c r="Y210" i="1" l="1"/>
  <c r="S210" i="1"/>
  <c r="A211" i="1"/>
  <c r="Q211" i="1" s="1"/>
  <c r="R211" i="1" s="1"/>
  <c r="T213" i="1"/>
  <c r="Y211" i="1" l="1"/>
  <c r="S211" i="1"/>
  <c r="T214" i="1"/>
  <c r="A212" i="1"/>
  <c r="Q212" i="1" s="1"/>
  <c r="R212" i="1" s="1"/>
  <c r="S212" i="1" l="1"/>
  <c r="Y212" i="1"/>
  <c r="T215" i="1"/>
  <c r="A213" i="1"/>
  <c r="Q213" i="1" s="1"/>
  <c r="R213" i="1" s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Y215" i="1" l="1"/>
  <c r="S215" i="1"/>
  <c r="A216" i="1"/>
  <c r="Q216" i="1" s="1"/>
  <c r="R216" i="1" s="1"/>
  <c r="T218" i="1"/>
  <c r="S216" i="1" l="1"/>
  <c r="Y216" i="1"/>
  <c r="T219" i="1"/>
  <c r="A217" i="1"/>
  <c r="Q217" i="1" s="1"/>
  <c r="R217" i="1" s="1"/>
  <c r="Y217" i="1" l="1"/>
  <c r="S217" i="1"/>
  <c r="A218" i="1"/>
  <c r="Q218" i="1" s="1"/>
  <c r="R218" i="1" s="1"/>
  <c r="T220" i="1"/>
  <c r="Y218" i="1" l="1"/>
  <c r="S218" i="1"/>
  <c r="T221" i="1"/>
  <c r="A219" i="1"/>
  <c r="Q219" i="1" s="1"/>
  <c r="R219" i="1" s="1"/>
  <c r="Y219" i="1" l="1"/>
  <c r="S219" i="1"/>
  <c r="T222" i="1"/>
  <c r="A220" i="1"/>
  <c r="Q220" i="1" s="1"/>
  <c r="R220" i="1" s="1"/>
  <c r="S220" i="1" l="1"/>
  <c r="Y220" i="1"/>
  <c r="T223" i="1"/>
  <c r="A221" i="1"/>
  <c r="Q221" i="1" s="1"/>
  <c r="R221" i="1" s="1"/>
  <c r="S221" i="1" l="1"/>
  <c r="T224" i="1"/>
  <c r="A222" i="1"/>
  <c r="Q222" i="1" s="1"/>
  <c r="R222" i="1" s="1"/>
  <c r="S222" i="1" l="1"/>
  <c r="Y222" i="1"/>
  <c r="T225" i="1"/>
  <c r="A223" i="1"/>
  <c r="Q223" i="1" l="1"/>
  <c r="R223" i="1" s="1"/>
  <c r="A224" i="1"/>
  <c r="T226" i="1"/>
  <c r="Q224" i="1" l="1"/>
  <c r="R224" i="1" s="1"/>
  <c r="S224" i="1" s="1"/>
  <c r="A225" i="1"/>
  <c r="T227" i="1"/>
  <c r="Y224" i="1" l="1"/>
  <c r="Q225" i="1"/>
  <c r="A226" i="1"/>
  <c r="Q226" i="1" s="1"/>
  <c r="T228" i="1"/>
  <c r="R226" i="1" l="1"/>
  <c r="R225" i="1"/>
  <c r="T229" i="1"/>
  <c r="A227" i="1"/>
  <c r="Q227" i="1" s="1"/>
  <c r="R227" i="1" s="1"/>
  <c r="Y227" i="1" l="1"/>
  <c r="S227" i="1"/>
  <c r="T230" i="1"/>
  <c r="A228" i="1"/>
  <c r="Q228" i="1" s="1"/>
  <c r="R228" i="1" s="1"/>
  <c r="S228" i="1" l="1"/>
  <c r="A229" i="1"/>
  <c r="Q229" i="1" s="1"/>
  <c r="R229" i="1" s="1"/>
  <c r="T231" i="1"/>
  <c r="S229" i="1" l="1"/>
  <c r="Y229" i="1"/>
  <c r="A230" i="1"/>
  <c r="Q230" i="1" s="1"/>
  <c r="T232" i="1"/>
  <c r="R230" i="1" l="1"/>
  <c r="A231" i="1"/>
  <c r="Q231" i="1" s="1"/>
  <c r="T233" i="1"/>
  <c r="R231" i="1" l="1"/>
  <c r="S231" i="1" s="1"/>
  <c r="Y231" i="1"/>
  <c r="T234" i="1"/>
  <c r="A232" i="1"/>
  <c r="Q232" i="1" s="1"/>
  <c r="R232" i="1" s="1"/>
  <c r="S232" i="1" l="1"/>
  <c r="Y232" i="1"/>
  <c r="T235" i="1"/>
  <c r="A233" i="1"/>
  <c r="Q233" i="1" s="1"/>
  <c r="R233" i="1" s="1"/>
  <c r="S233" i="1" l="1"/>
  <c r="Y233" i="1"/>
  <c r="A234" i="1"/>
  <c r="Q234" i="1" s="1"/>
  <c r="R234" i="1" s="1"/>
  <c r="T236" i="1"/>
  <c r="Y234" i="1" l="1"/>
  <c r="S234" i="1"/>
  <c r="A235" i="1"/>
  <c r="Q235" i="1" s="1"/>
  <c r="R235" i="1" s="1"/>
  <c r="T237" i="1"/>
  <c r="Y235" i="1" l="1"/>
  <c r="S235" i="1"/>
  <c r="A236" i="1"/>
  <c r="Q236" i="1" s="1"/>
  <c r="R236" i="1" s="1"/>
  <c r="T238" i="1"/>
  <c r="S236" i="1" l="1"/>
  <c r="Y236" i="1"/>
  <c r="T239" i="1"/>
  <c r="A237" i="1"/>
  <c r="Q237" i="1" s="1"/>
  <c r="R237" i="1" s="1"/>
  <c r="Y237" i="1" l="1"/>
  <c r="S237" i="1"/>
  <c r="T240" i="1"/>
  <c r="A238" i="1"/>
  <c r="Q238" i="1" s="1"/>
  <c r="R238" i="1" s="1"/>
  <c r="S238" i="1" l="1"/>
  <c r="Y238" i="1"/>
  <c r="T241" i="1"/>
  <c r="A239" i="1"/>
  <c r="Q239" i="1" s="1"/>
  <c r="R239" i="1" s="1"/>
  <c r="Y239" i="1" l="1"/>
  <c r="S239" i="1"/>
  <c r="A240" i="1"/>
  <c r="Q240" i="1" s="1"/>
  <c r="R240" i="1" s="1"/>
  <c r="T242" i="1"/>
  <c r="Y240" i="1" l="1"/>
  <c r="S240" i="1"/>
  <c r="T243" i="1"/>
  <c r="A241" i="1"/>
  <c r="Q241" i="1" s="1"/>
  <c r="R241" i="1" s="1"/>
  <c r="Y241" i="1" l="1"/>
  <c r="S241" i="1"/>
  <c r="T244" i="1"/>
  <c r="A242" i="1"/>
  <c r="Q242" i="1" s="1"/>
  <c r="R242" i="1" s="1"/>
  <c r="S242" i="1" l="1"/>
  <c r="Y242" i="1"/>
  <c r="A243" i="1"/>
  <c r="Q243" i="1" s="1"/>
  <c r="R243" i="1" s="1"/>
  <c r="T245" i="1"/>
  <c r="Y243" i="1" l="1"/>
  <c r="S243" i="1"/>
  <c r="T246" i="1"/>
  <c r="A244" i="1"/>
  <c r="Q244" i="1" s="1"/>
  <c r="R244" i="1" s="1"/>
  <c r="S244" i="1" l="1"/>
  <c r="Y244" i="1"/>
  <c r="A245" i="1"/>
  <c r="Q245" i="1" s="1"/>
  <c r="R245" i="1" s="1"/>
  <c r="T247" i="1"/>
  <c r="Y245" i="1" l="1"/>
  <c r="S245" i="1"/>
  <c r="A246" i="1"/>
  <c r="Q246" i="1" s="1"/>
  <c r="R246" i="1" s="1"/>
  <c r="T248" i="1"/>
  <c r="Y246" i="1" l="1"/>
  <c r="S246" i="1"/>
  <c r="T249" i="1"/>
  <c r="A247" i="1"/>
  <c r="Q247" i="1" s="1"/>
  <c r="R247" i="1" s="1"/>
  <c r="Y247" i="1" l="1"/>
  <c r="S247" i="1"/>
  <c r="A248" i="1"/>
  <c r="Q248" i="1" s="1"/>
  <c r="R248" i="1" s="1"/>
  <c r="T250" i="1"/>
  <c r="Y248" i="1" l="1"/>
  <c r="S248" i="1"/>
  <c r="A249" i="1"/>
  <c r="Q249" i="1" s="1"/>
  <c r="R249" i="1" s="1"/>
  <c r="T251" i="1"/>
  <c r="S249" i="1" l="1"/>
  <c r="T252" i="1"/>
  <c r="A250" i="1"/>
  <c r="Q250" i="1" s="1"/>
  <c r="R250" i="1" s="1"/>
  <c r="Y250" i="1" l="1"/>
  <c r="S250" i="1"/>
  <c r="A251" i="1"/>
  <c r="T253" i="1"/>
  <c r="Q251" i="1" l="1"/>
  <c r="R251" i="1" s="1"/>
  <c r="S251" i="1" s="1"/>
  <c r="A252" i="1"/>
  <c r="T254" i="1"/>
  <c r="Q252" i="1" l="1"/>
  <c r="R252" i="1" s="1"/>
  <c r="S252" i="1" s="1"/>
  <c r="T255" i="1"/>
  <c r="A253" i="1"/>
  <c r="Q253" i="1" l="1"/>
  <c r="R253" i="1" s="1"/>
  <c r="Y252" i="1"/>
  <c r="T256" i="1"/>
  <c r="A254" i="1"/>
  <c r="Q254" i="1" l="1"/>
  <c r="R254" i="1" s="1"/>
  <c r="S254" i="1" s="1"/>
  <c r="T257" i="1"/>
  <c r="A255" i="1"/>
  <c r="Y254" i="1" l="1"/>
  <c r="Q255" i="1"/>
  <c r="R255" i="1" s="1"/>
  <c r="S255" i="1" s="1"/>
  <c r="A256" i="1"/>
  <c r="Q256" i="1" s="1"/>
  <c r="T258" i="1"/>
  <c r="R256" i="1" l="1"/>
  <c r="A257" i="1"/>
  <c r="Q257" i="1" s="1"/>
  <c r="R257" i="1" s="1"/>
  <c r="T259" i="1"/>
  <c r="S257" i="1" l="1"/>
  <c r="T260" i="1"/>
  <c r="A258" i="1"/>
  <c r="Q258" i="1" s="1"/>
  <c r="R258" i="1" l="1"/>
  <c r="A259" i="1"/>
  <c r="Q259" i="1" s="1"/>
  <c r="R259" i="1" s="1"/>
  <c r="T261" i="1"/>
  <c r="Y259" i="1" l="1"/>
  <c r="S259" i="1"/>
  <c r="T262" i="1"/>
  <c r="A260" i="1"/>
  <c r="Q260" i="1" s="1"/>
  <c r="R260" i="1" s="1"/>
  <c r="S260" i="1" l="1"/>
  <c r="Y260" i="1"/>
  <c r="A261" i="1"/>
  <c r="Q261" i="1" s="1"/>
  <c r="R261" i="1" s="1"/>
  <c r="T263" i="1"/>
  <c r="Y261" i="1" l="1"/>
  <c r="S261" i="1"/>
  <c r="T264" i="1"/>
  <c r="A262" i="1"/>
  <c r="Q262" i="1" s="1"/>
  <c r="R262" i="1" s="1"/>
  <c r="S262" i="1" l="1"/>
  <c r="Y262" i="1"/>
  <c r="A263" i="1"/>
  <c r="Q263" i="1" s="1"/>
  <c r="R263" i="1" s="1"/>
  <c r="T265" i="1"/>
  <c r="S263" i="1" l="1"/>
  <c r="Y263" i="1"/>
  <c r="T266" i="1"/>
  <c r="A264" i="1"/>
  <c r="Q264" i="1" s="1"/>
  <c r="R264" i="1" s="1"/>
  <c r="Y264" i="1" l="1"/>
  <c r="S264" i="1"/>
  <c r="A265" i="1"/>
  <c r="Q265" i="1" s="1"/>
  <c r="R265" i="1" s="1"/>
  <c r="T267" i="1"/>
  <c r="Y265" i="1" l="1"/>
  <c r="S265" i="1"/>
  <c r="A266" i="1"/>
  <c r="Q266" i="1" s="1"/>
  <c r="R266" i="1" s="1"/>
  <c r="T268" i="1"/>
  <c r="Y266" i="1" l="1"/>
  <c r="S266" i="1"/>
  <c r="A267" i="1"/>
  <c r="Q267" i="1" s="1"/>
  <c r="R267" i="1" s="1"/>
  <c r="T269" i="1"/>
  <c r="S267" i="1" l="1"/>
  <c r="Y267" i="1"/>
  <c r="A268" i="1"/>
  <c r="Q268" i="1" s="1"/>
  <c r="R268" i="1" s="1"/>
  <c r="T270" i="1"/>
  <c r="Y268" i="1" l="1"/>
  <c r="S268" i="1"/>
  <c r="T271" i="1"/>
  <c r="A269" i="1"/>
  <c r="Q269" i="1" s="1"/>
  <c r="R269" i="1" s="1"/>
  <c r="S269" i="1" l="1"/>
  <c r="Y269" i="1"/>
  <c r="T272" i="1"/>
  <c r="A270" i="1"/>
  <c r="Q270" i="1" s="1"/>
  <c r="R270" i="1" s="1"/>
  <c r="Y270" i="1" l="1"/>
  <c r="S270" i="1"/>
  <c r="T273" i="1"/>
  <c r="A271" i="1"/>
  <c r="Q271" i="1" s="1"/>
  <c r="R271" i="1" s="1"/>
  <c r="S271" i="1" l="1"/>
  <c r="Y271" i="1"/>
  <c r="A272" i="1"/>
  <c r="Q272" i="1" s="1"/>
  <c r="R272" i="1" s="1"/>
  <c r="T274" i="1"/>
  <c r="Y272" i="1" l="1"/>
  <c r="S272" i="1"/>
  <c r="T275" i="1"/>
  <c r="A273" i="1"/>
  <c r="Q273" i="1" s="1"/>
  <c r="R273" i="1" s="1"/>
  <c r="S273" i="1" l="1"/>
  <c r="Y273" i="1"/>
  <c r="T276" i="1"/>
  <c r="A274" i="1"/>
  <c r="Q274" i="1" s="1"/>
  <c r="R274" i="1" s="1"/>
  <c r="Y274" i="1" l="1"/>
  <c r="S274" i="1"/>
  <c r="A275" i="1"/>
  <c r="Q275" i="1" s="1"/>
  <c r="R275" i="1" s="1"/>
  <c r="T277" i="1"/>
  <c r="Y275" i="1" l="1"/>
  <c r="S275" i="1"/>
  <c r="T278" i="1"/>
  <c r="A276" i="1"/>
  <c r="Q276" i="1" s="1"/>
  <c r="R276" i="1" s="1"/>
  <c r="Y276" i="1" l="1"/>
  <c r="S276" i="1"/>
  <c r="A277" i="1"/>
  <c r="Q277" i="1" s="1"/>
  <c r="R277" i="1" s="1"/>
  <c r="T279" i="1"/>
  <c r="S277" i="1" l="1"/>
  <c r="Y277" i="1"/>
  <c r="A278" i="1"/>
  <c r="Q278" i="1" s="1"/>
  <c r="R278" i="1" s="1"/>
  <c r="T280" i="1"/>
  <c r="S278" i="1" l="1"/>
  <c r="Y278" i="1"/>
  <c r="T281" i="1"/>
  <c r="A279" i="1"/>
  <c r="Q279" i="1" s="1"/>
  <c r="R279" i="1" s="1"/>
  <c r="S279" i="1" l="1"/>
  <c r="Y279" i="1"/>
  <c r="T282" i="1"/>
  <c r="A280" i="1"/>
  <c r="Q280" i="1" s="1"/>
  <c r="R280" i="1" s="1"/>
  <c r="Y280" i="1" l="1"/>
  <c r="S280" i="1"/>
  <c r="A281" i="1"/>
  <c r="Q281" i="1" s="1"/>
  <c r="R281" i="1" s="1"/>
  <c r="T283" i="1"/>
  <c r="A282" i="1" l="1"/>
  <c r="Q282" i="1" s="1"/>
  <c r="R282" i="1" s="1"/>
  <c r="T284" i="1"/>
  <c r="S282" i="1" l="1"/>
  <c r="A283" i="1"/>
  <c r="Q283" i="1" s="1"/>
  <c r="R283" i="1" s="1"/>
  <c r="T285" i="1"/>
  <c r="Y196" i="1" l="1"/>
  <c r="S283" i="1"/>
  <c r="Y283" i="1"/>
  <c r="T286" i="1"/>
  <c r="A284" i="1"/>
  <c r="Q284" i="1" l="1"/>
  <c r="R284" i="1" s="1"/>
  <c r="A285" i="1"/>
  <c r="T287" i="1"/>
  <c r="Q285" i="1" l="1"/>
  <c r="R285" i="1" s="1"/>
  <c r="S285" i="1" s="1"/>
  <c r="A286" i="1"/>
  <c r="T288" i="1"/>
  <c r="Q286" i="1" l="1"/>
  <c r="T289" i="1"/>
  <c r="A287" i="1"/>
  <c r="Q287" i="1" s="1"/>
  <c r="R287" i="1" s="1"/>
  <c r="R286" i="1" l="1"/>
  <c r="S287" i="1"/>
  <c r="A288" i="1"/>
  <c r="Q288" i="1" s="1"/>
  <c r="R288" i="1" s="1"/>
  <c r="T290" i="1"/>
  <c r="T291" i="1" l="1"/>
  <c r="A289" i="1"/>
  <c r="Q289" i="1" s="1"/>
  <c r="R289" i="1" s="1"/>
  <c r="A290" i="1" l="1"/>
  <c r="Q290" i="1" s="1"/>
  <c r="R290" i="1" s="1"/>
  <c r="T292" i="1"/>
  <c r="Y290" i="1" l="1"/>
  <c r="S290" i="1"/>
  <c r="T293" i="1"/>
  <c r="A291" i="1"/>
  <c r="Q291" i="1" s="1"/>
  <c r="R291" i="1" l="1"/>
  <c r="A292" i="1"/>
  <c r="Q292" i="1" s="1"/>
  <c r="R292" i="1" s="1"/>
  <c r="T294" i="1"/>
  <c r="Y292" i="1" l="1"/>
  <c r="S292" i="1"/>
  <c r="A293" i="1"/>
  <c r="Q293" i="1" s="1"/>
  <c r="R293" i="1" s="1"/>
  <c r="T295" i="1"/>
  <c r="Y293" i="1" l="1"/>
  <c r="S293" i="1"/>
  <c r="T296" i="1"/>
  <c r="A294" i="1"/>
  <c r="Q294" i="1" s="1"/>
  <c r="R294" i="1" s="1"/>
  <c r="S294" i="1" l="1"/>
  <c r="Y294" i="1"/>
  <c r="A295" i="1"/>
  <c r="Q295" i="1" s="1"/>
  <c r="R295" i="1" s="1"/>
  <c r="T297" i="1"/>
  <c r="Y295" i="1" l="1"/>
  <c r="S295" i="1"/>
  <c r="T298" i="1"/>
  <c r="A296" i="1"/>
  <c r="Q296" i="1" s="1"/>
  <c r="R296" i="1" s="1"/>
  <c r="S296" i="1" l="1"/>
  <c r="Y296" i="1"/>
  <c r="A297" i="1"/>
  <c r="Q297" i="1" s="1"/>
  <c r="R297" i="1" s="1"/>
  <c r="T299" i="1"/>
  <c r="Y297" i="1" l="1"/>
  <c r="S297" i="1"/>
  <c r="A298" i="1"/>
  <c r="Q298" i="1" s="1"/>
  <c r="R298" i="1" s="1"/>
  <c r="T300" i="1"/>
  <c r="S298" i="1" l="1"/>
  <c r="Y298" i="1"/>
  <c r="T301" i="1"/>
  <c r="A299" i="1"/>
  <c r="Q299" i="1" s="1"/>
  <c r="R299" i="1" s="1"/>
  <c r="Y299" i="1" l="1"/>
  <c r="S299" i="1"/>
  <c r="A300" i="1"/>
  <c r="Q300" i="1" s="1"/>
  <c r="R300" i="1" s="1"/>
  <c r="T302" i="1"/>
  <c r="S300" i="1" l="1"/>
  <c r="Y300" i="1"/>
  <c r="T303" i="1"/>
  <c r="A301" i="1"/>
  <c r="Q301" i="1" s="1"/>
  <c r="R301" i="1" s="1"/>
  <c r="Y301" i="1" l="1"/>
  <c r="S301" i="1"/>
  <c r="T304" i="1"/>
  <c r="A302" i="1"/>
  <c r="Q302" i="1" s="1"/>
  <c r="R302" i="1" s="1"/>
  <c r="Y302" i="1" l="1"/>
  <c r="S302" i="1"/>
  <c r="A303" i="1"/>
  <c r="Q303" i="1" s="1"/>
  <c r="R303" i="1" s="1"/>
  <c r="T305" i="1"/>
  <c r="Y303" i="1" l="1"/>
  <c r="S303" i="1"/>
  <c r="T306" i="1"/>
  <c r="A304" i="1"/>
  <c r="Q304" i="1" s="1"/>
  <c r="R304" i="1" s="1"/>
  <c r="Y304" i="1" l="1"/>
  <c r="S304" i="1"/>
  <c r="T307" i="1"/>
  <c r="A305" i="1"/>
  <c r="Q305" i="1" s="1"/>
  <c r="R305" i="1" s="1"/>
  <c r="S305" i="1" l="1"/>
  <c r="Y305" i="1"/>
  <c r="T308" i="1"/>
  <c r="A306" i="1"/>
  <c r="Q306" i="1" s="1"/>
  <c r="R306" i="1" s="1"/>
  <c r="S306" i="1" l="1"/>
  <c r="Y306" i="1"/>
  <c r="T309" i="1"/>
  <c r="A307" i="1"/>
  <c r="Q307" i="1" s="1"/>
  <c r="R307" i="1" s="1"/>
  <c r="S307" i="1" l="1"/>
  <c r="Y307" i="1"/>
  <c r="A308" i="1"/>
  <c r="Q308" i="1" s="1"/>
  <c r="R308" i="1" s="1"/>
  <c r="T310" i="1"/>
  <c r="S308" i="1" l="1"/>
  <c r="Y308" i="1"/>
  <c r="A309" i="1"/>
  <c r="Q309" i="1" s="1"/>
  <c r="R309" i="1" s="1"/>
  <c r="T311" i="1"/>
  <c r="S309" i="1" l="1"/>
  <c r="Y309" i="1"/>
  <c r="T312" i="1"/>
  <c r="A310" i="1"/>
  <c r="Q310" i="1" s="1"/>
  <c r="R310" i="1" s="1"/>
  <c r="S310" i="1" l="1"/>
  <c r="A311" i="1"/>
  <c r="Q311" i="1" s="1"/>
  <c r="R311" i="1" s="1"/>
  <c r="T313" i="1"/>
  <c r="Y311" i="1" l="1"/>
  <c r="S311" i="1"/>
  <c r="A312" i="1"/>
  <c r="T314" i="1"/>
  <c r="Q312" i="1" l="1"/>
  <c r="R312" i="1" s="1"/>
  <c r="S312" i="1" s="1"/>
  <c r="A313" i="1"/>
  <c r="T315" i="1"/>
  <c r="Q313" i="1" l="1"/>
  <c r="R313" i="1" s="1"/>
  <c r="S313" i="1" s="1"/>
  <c r="A314" i="1"/>
  <c r="Q314" i="1" s="1"/>
  <c r="R314" i="1" s="1"/>
  <c r="T316" i="1"/>
  <c r="Y313" i="1" l="1"/>
  <c r="A315" i="1"/>
  <c r="Q315" i="1" s="1"/>
  <c r="R315" i="1" s="1"/>
  <c r="T317" i="1"/>
  <c r="A316" i="1" l="1"/>
  <c r="Q316" i="1" s="1"/>
  <c r="R316" i="1" s="1"/>
  <c r="T318" i="1"/>
  <c r="T319" i="1" l="1"/>
  <c r="A317" i="1"/>
  <c r="Q317" i="1" l="1"/>
  <c r="R317" i="1" s="1"/>
  <c r="A318" i="1"/>
  <c r="Q318" i="1" s="1"/>
  <c r="R318" i="1" s="1"/>
  <c r="T320" i="1"/>
  <c r="Y318" i="1" l="1"/>
  <c r="S318" i="1"/>
  <c r="T321" i="1"/>
  <c r="A319" i="1"/>
  <c r="Q319" i="1" s="1"/>
  <c r="R319" i="1" l="1"/>
  <c r="A320" i="1"/>
  <c r="Q320" i="1" s="1"/>
  <c r="R320" i="1" s="1"/>
  <c r="T322" i="1"/>
  <c r="S320" i="1" l="1"/>
  <c r="T323" i="1"/>
  <c r="A321" i="1"/>
  <c r="Q321" i="1" s="1"/>
  <c r="R321" i="1" s="1"/>
  <c r="Y321" i="1" l="1"/>
  <c r="S321" i="1"/>
  <c r="A322" i="1"/>
  <c r="Q322" i="1" s="1"/>
  <c r="R322" i="1" s="1"/>
  <c r="T324" i="1"/>
  <c r="S322" i="1" l="1"/>
  <c r="Y322" i="1"/>
  <c r="T325" i="1"/>
  <c r="A323" i="1"/>
  <c r="Q323" i="1" s="1"/>
  <c r="R323" i="1" s="1"/>
  <c r="Y323" i="1" l="1"/>
  <c r="S323" i="1"/>
  <c r="T326" i="1"/>
  <c r="A324" i="1"/>
  <c r="Q324" i="1" s="1"/>
  <c r="R324" i="1" s="1"/>
  <c r="S324" i="1" l="1"/>
  <c r="Y324" i="1"/>
  <c r="T327" i="1"/>
  <c r="A325" i="1"/>
  <c r="Q325" i="1" s="1"/>
  <c r="R325" i="1" s="1"/>
  <c r="S325" i="1" l="1"/>
  <c r="Y325" i="1"/>
  <c r="A326" i="1"/>
  <c r="Q326" i="1" s="1"/>
  <c r="R326" i="1" s="1"/>
  <c r="T328" i="1"/>
  <c r="S326" i="1" l="1"/>
  <c r="Y326" i="1"/>
  <c r="A327" i="1"/>
  <c r="Q327" i="1" s="1"/>
  <c r="R327" i="1" s="1"/>
  <c r="T329" i="1"/>
  <c r="S327" i="1" l="1"/>
  <c r="Y327" i="1"/>
  <c r="A328" i="1"/>
  <c r="Q328" i="1" s="1"/>
  <c r="R328" i="1" s="1"/>
  <c r="T330" i="1"/>
  <c r="Y328" i="1" l="1"/>
  <c r="S328" i="1"/>
  <c r="A329" i="1"/>
  <c r="Q329" i="1" s="1"/>
  <c r="R329" i="1" s="1"/>
  <c r="T331" i="1"/>
  <c r="Y329" i="1" l="1"/>
  <c r="S329" i="1"/>
  <c r="T332" i="1"/>
  <c r="A330" i="1"/>
  <c r="Q330" i="1" s="1"/>
  <c r="R330" i="1" s="1"/>
  <c r="S330" i="1" l="1"/>
  <c r="Y330" i="1"/>
  <c r="A331" i="1"/>
  <c r="Q331" i="1" s="1"/>
  <c r="R331" i="1" s="1"/>
  <c r="T333" i="1"/>
  <c r="S331" i="1" l="1"/>
  <c r="Y331" i="1"/>
  <c r="T334" i="1"/>
  <c r="A332" i="1"/>
  <c r="Q332" i="1" s="1"/>
  <c r="R332" i="1" s="1"/>
  <c r="Y332" i="1" l="1"/>
  <c r="S332" i="1"/>
  <c r="A333" i="1"/>
  <c r="Q333" i="1" s="1"/>
  <c r="R333" i="1" s="1"/>
  <c r="T335" i="1"/>
  <c r="Y333" i="1" l="1"/>
  <c r="S333" i="1"/>
  <c r="A334" i="1"/>
  <c r="Q334" i="1" s="1"/>
  <c r="R334" i="1" s="1"/>
  <c r="T336" i="1"/>
  <c r="Y334" i="1" l="1"/>
  <c r="S334" i="1"/>
  <c r="T337" i="1"/>
  <c r="A335" i="1"/>
  <c r="Q335" i="1" s="1"/>
  <c r="R335" i="1" s="1"/>
  <c r="S335" i="1" l="1"/>
  <c r="Y335" i="1"/>
  <c r="A336" i="1"/>
  <c r="Q336" i="1" s="1"/>
  <c r="R336" i="1" s="1"/>
  <c r="T338" i="1"/>
  <c r="Y336" i="1" l="1"/>
  <c r="S336" i="1"/>
  <c r="A337" i="1"/>
  <c r="Q337" i="1" s="1"/>
  <c r="R337" i="1" s="1"/>
  <c r="T339" i="1"/>
  <c r="S337" i="1" l="1"/>
  <c r="Y337" i="1"/>
  <c r="A338" i="1"/>
  <c r="Q338" i="1" s="1"/>
  <c r="R338" i="1" s="1"/>
  <c r="T340" i="1"/>
  <c r="S338" i="1" l="1"/>
  <c r="Y338" i="1"/>
  <c r="A339" i="1"/>
  <c r="Q339" i="1" s="1"/>
  <c r="R339" i="1" s="1"/>
  <c r="T341" i="1"/>
  <c r="S339" i="1" l="1"/>
  <c r="Y339" i="1"/>
  <c r="T342" i="1"/>
  <c r="A340" i="1"/>
  <c r="Q340" i="1" s="1"/>
  <c r="R340" i="1" s="1"/>
  <c r="Y340" i="1" l="1"/>
  <c r="S340" i="1"/>
  <c r="A341" i="1"/>
  <c r="Q341" i="1" s="1"/>
  <c r="R341" i="1" s="1"/>
  <c r="T343" i="1"/>
  <c r="S341" i="1" l="1"/>
  <c r="A342" i="1"/>
  <c r="Q342" i="1" s="1"/>
  <c r="R342" i="1" s="1"/>
  <c r="T344" i="1"/>
  <c r="T345" i="1" l="1"/>
  <c r="A343" i="1"/>
  <c r="Q343" i="1" s="1"/>
  <c r="R343" i="1" s="1"/>
  <c r="S343" i="1" l="1"/>
  <c r="Y343" i="1"/>
  <c r="A344" i="1"/>
  <c r="Q344" i="1" s="1"/>
  <c r="R344" i="1" s="1"/>
  <c r="T346" i="1"/>
  <c r="Y344" i="1" l="1"/>
  <c r="S344" i="1"/>
  <c r="T347" i="1"/>
  <c r="A345" i="1"/>
  <c r="Q345" i="1" l="1"/>
  <c r="R345" i="1" s="1"/>
  <c r="S345" i="1" s="1"/>
  <c r="A346" i="1"/>
  <c r="Q346" i="1" s="1"/>
  <c r="R346" i="1" s="1"/>
  <c r="T348" i="1"/>
  <c r="A347" i="1" l="1"/>
  <c r="Q347" i="1" s="1"/>
  <c r="T349" i="1"/>
  <c r="R347" i="1" l="1"/>
  <c r="T350" i="1"/>
  <c r="A348" i="1"/>
  <c r="Q348" i="1" s="1"/>
  <c r="R348" i="1" s="1"/>
  <c r="A349" i="1" l="1"/>
  <c r="Q349" i="1" s="1"/>
  <c r="R349" i="1" s="1"/>
  <c r="T351" i="1"/>
  <c r="T352" i="1" l="1"/>
  <c r="A350" i="1"/>
  <c r="Q350" i="1" s="1"/>
  <c r="R350" i="1" s="1"/>
  <c r="S350" i="1" l="1"/>
  <c r="T353" i="1"/>
  <c r="A351" i="1"/>
  <c r="Q351" i="1" s="1"/>
  <c r="R351" i="1" s="1"/>
  <c r="Y351" i="1" l="1"/>
  <c r="S351" i="1"/>
  <c r="A352" i="1"/>
  <c r="Q352" i="1" s="1"/>
  <c r="T354" i="1"/>
  <c r="R352" i="1" l="1"/>
  <c r="T355" i="1"/>
  <c r="A353" i="1"/>
  <c r="Q353" i="1" s="1"/>
  <c r="R353" i="1" s="1"/>
  <c r="S353" i="1" l="1"/>
  <c r="Y353" i="1"/>
  <c r="A354" i="1"/>
  <c r="Q354" i="1" s="1"/>
  <c r="R354" i="1" s="1"/>
  <c r="T356" i="1"/>
  <c r="Y354" i="1" l="1"/>
  <c r="S354" i="1"/>
  <c r="T357" i="1"/>
  <c r="A355" i="1"/>
  <c r="Q355" i="1" s="1"/>
  <c r="R355" i="1" s="1"/>
  <c r="S355" i="1" l="1"/>
  <c r="Y355" i="1"/>
  <c r="A356" i="1"/>
  <c r="Q356" i="1" s="1"/>
  <c r="R356" i="1" s="1"/>
  <c r="T358" i="1"/>
  <c r="S356" i="1" l="1"/>
  <c r="Y356" i="1"/>
  <c r="T359" i="1"/>
  <c r="A357" i="1"/>
  <c r="Q357" i="1" s="1"/>
  <c r="R357" i="1" s="1"/>
  <c r="S357" i="1" l="1"/>
  <c r="Y357" i="1"/>
  <c r="A358" i="1"/>
  <c r="Q358" i="1" s="1"/>
  <c r="R358" i="1" s="1"/>
  <c r="T360" i="1"/>
  <c r="Y358" i="1" l="1"/>
  <c r="S358" i="1"/>
  <c r="T361" i="1"/>
  <c r="A359" i="1"/>
  <c r="Q359" i="1" s="1"/>
  <c r="R359" i="1" s="1"/>
  <c r="Y359" i="1" l="1"/>
  <c r="S359" i="1"/>
  <c r="T362" i="1"/>
  <c r="A360" i="1"/>
  <c r="Q360" i="1" s="1"/>
  <c r="R360" i="1" s="1"/>
  <c r="Y360" i="1" l="1"/>
  <c r="S360" i="1"/>
  <c r="A361" i="1"/>
  <c r="Q361" i="1" s="1"/>
  <c r="R361" i="1" s="1"/>
  <c r="T363" i="1"/>
  <c r="Y361" i="1" l="1"/>
  <c r="S361" i="1"/>
  <c r="T364" i="1"/>
  <c r="A362" i="1"/>
  <c r="Q362" i="1" s="1"/>
  <c r="R362" i="1" s="1"/>
  <c r="S362" i="1" l="1"/>
  <c r="Y362" i="1"/>
  <c r="T365" i="1"/>
  <c r="A363" i="1"/>
  <c r="Q363" i="1" s="1"/>
  <c r="R363" i="1" s="1"/>
  <c r="Y363" i="1" l="1"/>
  <c r="S363" i="1"/>
  <c r="T366" i="1"/>
  <c r="A364" i="1"/>
  <c r="Q364" i="1" s="1"/>
  <c r="R364" i="1" s="1"/>
  <c r="Y364" i="1" l="1"/>
  <c r="S364" i="1"/>
  <c r="A365" i="1"/>
  <c r="Q365" i="1" s="1"/>
  <c r="R365" i="1" s="1"/>
  <c r="T367" i="1"/>
  <c r="S365" i="1" l="1"/>
  <c r="Y365" i="1"/>
  <c r="T368" i="1"/>
  <c r="A366" i="1"/>
  <c r="Q366" i="1" s="1"/>
  <c r="R366" i="1" s="1"/>
  <c r="S366" i="1" l="1"/>
  <c r="Y366" i="1"/>
  <c r="A367" i="1"/>
  <c r="Q367" i="1" s="1"/>
  <c r="R367" i="1" s="1"/>
  <c r="T369" i="1"/>
  <c r="S367" i="1" l="1"/>
  <c r="Y367" i="1"/>
  <c r="T370" i="1"/>
  <c r="A368" i="1"/>
  <c r="Q368" i="1" s="1"/>
  <c r="R368" i="1" s="1"/>
  <c r="S368" i="1" l="1"/>
  <c r="Y368" i="1"/>
  <c r="T371" i="1"/>
  <c r="A369" i="1"/>
  <c r="Q369" i="1" s="1"/>
  <c r="R369" i="1" s="1"/>
  <c r="S369" i="1" l="1"/>
  <c r="Y369" i="1"/>
  <c r="T372" i="1"/>
  <c r="A370" i="1"/>
  <c r="Q370" i="1" s="1"/>
  <c r="R370" i="1" s="1"/>
  <c r="Y370" i="1" l="1"/>
  <c r="S370" i="1"/>
  <c r="A371" i="1"/>
  <c r="Q371" i="1" s="1"/>
  <c r="R371" i="1" s="1"/>
  <c r="T373" i="1"/>
  <c r="Y371" i="1" l="1"/>
  <c r="S371" i="1"/>
  <c r="T374" i="1"/>
  <c r="A372" i="1"/>
  <c r="Q372" i="1" s="1"/>
  <c r="R372" i="1" s="1"/>
  <c r="S372" i="1" l="1"/>
  <c r="Y372" i="1"/>
  <c r="A373" i="1"/>
  <c r="Q373" i="1" s="1"/>
  <c r="R373" i="1" s="1"/>
  <c r="T375" i="1"/>
  <c r="S373" i="1" l="1"/>
  <c r="A374" i="1"/>
  <c r="Q374" i="1" s="1"/>
  <c r="R374" i="1" s="1"/>
  <c r="T376" i="1"/>
  <c r="Y374" i="1" l="1"/>
  <c r="S374" i="1"/>
  <c r="A375" i="1"/>
  <c r="T377" i="1"/>
  <c r="Q375" i="1" l="1"/>
  <c r="R375" i="1" s="1"/>
  <c r="T378" i="1"/>
  <c r="A376" i="1"/>
  <c r="Q376" i="1" l="1"/>
  <c r="T379" i="1"/>
  <c r="A377" i="1"/>
  <c r="Q377" i="1" l="1"/>
  <c r="R377" i="1" s="1"/>
  <c r="R376" i="1"/>
  <c r="T380" i="1"/>
  <c r="A378" i="1"/>
  <c r="Q378" i="1" s="1"/>
  <c r="R378" i="1" s="1"/>
  <c r="S378" i="1" l="1"/>
  <c r="A379" i="1"/>
  <c r="Q379" i="1" s="1"/>
  <c r="R379" i="1" s="1"/>
  <c r="T381" i="1"/>
  <c r="S379" i="1" l="1"/>
  <c r="T382" i="1"/>
  <c r="A380" i="1"/>
  <c r="Q380" i="1" s="1"/>
  <c r="R380" i="1" s="1"/>
  <c r="H380" i="1" l="1"/>
  <c r="S380" i="1"/>
  <c r="A381" i="1"/>
  <c r="Q381" i="1" s="1"/>
  <c r="R381" i="1" s="1"/>
  <c r="T383" i="1"/>
  <c r="H381" i="1" l="1"/>
  <c r="H382" i="1" s="1"/>
  <c r="Y381" i="1"/>
  <c r="S381" i="1"/>
  <c r="A382" i="1"/>
  <c r="Q382" i="1" s="1"/>
  <c r="T384" i="1"/>
  <c r="R382" i="1" l="1"/>
  <c r="T385" i="1"/>
  <c r="A383" i="1"/>
  <c r="Q383" i="1" s="1"/>
  <c r="H383" i="1" l="1"/>
  <c r="H384" i="1" s="1"/>
  <c r="R383" i="1"/>
  <c r="S383" i="1" s="1"/>
  <c r="Y383" i="1"/>
  <c r="T386" i="1"/>
  <c r="A384" i="1"/>
  <c r="Q384" i="1" s="1"/>
  <c r="R384" i="1" s="1"/>
  <c r="H385" i="1" l="1"/>
  <c r="Y384" i="1"/>
  <c r="S384" i="1"/>
  <c r="A385" i="1"/>
  <c r="Q385" i="1" s="1"/>
  <c r="R385" i="1" s="1"/>
  <c r="T387" i="1"/>
  <c r="H386" i="1" l="1"/>
  <c r="Y385" i="1"/>
  <c r="S385" i="1"/>
  <c r="A386" i="1"/>
  <c r="Q386" i="1" s="1"/>
  <c r="R386" i="1" s="1"/>
  <c r="T388" i="1"/>
  <c r="H387" i="1" l="1"/>
  <c r="S386" i="1"/>
  <c r="Y386" i="1"/>
  <c r="T389" i="1"/>
  <c r="A387" i="1"/>
  <c r="Q387" i="1" s="1"/>
  <c r="R387" i="1" s="1"/>
  <c r="H388" i="1" l="1"/>
  <c r="S387" i="1"/>
  <c r="Y387" i="1"/>
  <c r="T390" i="1"/>
  <c r="A388" i="1"/>
  <c r="Q388" i="1" s="1"/>
  <c r="R388" i="1" s="1"/>
  <c r="H389" i="1" l="1"/>
  <c r="Y388" i="1"/>
  <c r="S388" i="1"/>
  <c r="A389" i="1"/>
  <c r="Q389" i="1" s="1"/>
  <c r="R389" i="1" s="1"/>
  <c r="T391" i="1"/>
  <c r="H390" i="1" l="1"/>
  <c r="Y389" i="1"/>
  <c r="S389" i="1"/>
  <c r="T392" i="1"/>
  <c r="A390" i="1"/>
  <c r="Q390" i="1" s="1"/>
  <c r="R390" i="1" s="1"/>
  <c r="H391" i="1" l="1"/>
  <c r="S390" i="1"/>
  <c r="Y390" i="1"/>
  <c r="A391" i="1"/>
  <c r="Q391" i="1" s="1"/>
  <c r="R391" i="1" s="1"/>
  <c r="T393" i="1"/>
  <c r="H392" i="1" l="1"/>
  <c r="S391" i="1"/>
  <c r="Y391" i="1"/>
  <c r="T394" i="1"/>
  <c r="A392" i="1"/>
  <c r="Q392" i="1" s="1"/>
  <c r="R392" i="1" s="1"/>
  <c r="H393" i="1" l="1"/>
  <c r="Y392" i="1"/>
  <c r="S392" i="1"/>
  <c r="A393" i="1"/>
  <c r="Q393" i="1" s="1"/>
  <c r="R393" i="1" s="1"/>
  <c r="T395" i="1"/>
  <c r="H394" i="1" l="1"/>
  <c r="Y393" i="1"/>
  <c r="S393" i="1"/>
  <c r="T396" i="1"/>
  <c r="A394" i="1"/>
  <c r="Q394" i="1" s="1"/>
  <c r="R394" i="1" s="1"/>
  <c r="H395" i="1" l="1"/>
  <c r="Y394" i="1"/>
  <c r="S394" i="1"/>
  <c r="A395" i="1"/>
  <c r="Q395" i="1" s="1"/>
  <c r="R395" i="1" s="1"/>
  <c r="T397" i="1"/>
  <c r="H396" i="1" l="1"/>
  <c r="S395" i="1"/>
  <c r="Y395" i="1"/>
  <c r="T398" i="1"/>
  <c r="A396" i="1"/>
  <c r="Q396" i="1" s="1"/>
  <c r="R396" i="1" s="1"/>
  <c r="H397" i="1" l="1"/>
  <c r="Y396" i="1"/>
  <c r="S396" i="1"/>
  <c r="A397" i="1"/>
  <c r="Q397" i="1" s="1"/>
  <c r="R397" i="1" s="1"/>
  <c r="T399" i="1"/>
  <c r="H398" i="1" l="1"/>
  <c r="Y397" i="1"/>
  <c r="S397" i="1"/>
  <c r="A398" i="1"/>
  <c r="Q398" i="1" s="1"/>
  <c r="R398" i="1" s="1"/>
  <c r="T400" i="1"/>
  <c r="H399" i="1" l="1"/>
  <c r="S398" i="1"/>
  <c r="Y398" i="1"/>
  <c r="T401" i="1"/>
  <c r="A399" i="1"/>
  <c r="Q399" i="1" s="1"/>
  <c r="R399" i="1" s="1"/>
  <c r="H400" i="1" l="1"/>
  <c r="S399" i="1"/>
  <c r="Y399" i="1"/>
  <c r="T402" i="1"/>
  <c r="A400" i="1"/>
  <c r="Q400" i="1" s="1"/>
  <c r="R400" i="1" s="1"/>
  <c r="H401" i="1" l="1"/>
  <c r="Y400" i="1"/>
  <c r="S400" i="1"/>
  <c r="A401" i="1"/>
  <c r="Q401" i="1" s="1"/>
  <c r="R401" i="1" s="1"/>
  <c r="T403" i="1"/>
  <c r="H402" i="1" l="1"/>
  <c r="Y401" i="1"/>
  <c r="S401" i="1"/>
  <c r="T404" i="1"/>
  <c r="A402" i="1"/>
  <c r="Q402" i="1" s="1"/>
  <c r="R402" i="1" s="1"/>
  <c r="S402" i="1" l="1"/>
  <c r="A403" i="1"/>
  <c r="Q403" i="1" s="1"/>
  <c r="R403" i="1" s="1"/>
  <c r="T405" i="1"/>
  <c r="H403" i="1" l="1"/>
  <c r="H404" i="1" s="1"/>
  <c r="S403" i="1"/>
  <c r="Y403" i="1"/>
  <c r="T406" i="1"/>
  <c r="A404" i="1"/>
  <c r="Q404" i="1" l="1"/>
  <c r="R404" i="1" s="1"/>
  <c r="S404" i="1" s="1"/>
  <c r="A405" i="1"/>
  <c r="T407" i="1"/>
  <c r="Q405" i="1" l="1"/>
  <c r="R405" i="1" s="1"/>
  <c r="H405" i="1"/>
  <c r="T408" i="1"/>
  <c r="A406" i="1"/>
  <c r="H406" i="1" l="1"/>
  <c r="Q406" i="1"/>
  <c r="A407" i="1"/>
  <c r="Q407" i="1" s="1"/>
  <c r="R407" i="1" s="1"/>
  <c r="T409" i="1"/>
  <c r="H407" i="1" l="1"/>
  <c r="R406" i="1"/>
  <c r="T410" i="1"/>
  <c r="A408" i="1"/>
  <c r="Q408" i="1" s="1"/>
  <c r="R408" i="1" s="1"/>
  <c r="H408" i="1" l="1"/>
  <c r="T411" i="1"/>
  <c r="A409" i="1"/>
  <c r="Q409" i="1" s="1"/>
  <c r="R409" i="1" s="1"/>
  <c r="H409" i="1" l="1"/>
  <c r="S409" i="1"/>
  <c r="T412" i="1"/>
  <c r="A410" i="1"/>
  <c r="Q410" i="1" s="1"/>
  <c r="R410" i="1" s="1"/>
  <c r="H410" i="1" l="1"/>
  <c r="S410" i="1"/>
  <c r="A411" i="1"/>
  <c r="Q411" i="1" s="1"/>
  <c r="T413" i="1"/>
  <c r="H411" i="1" l="1"/>
  <c r="R411" i="1"/>
  <c r="T414" i="1"/>
  <c r="A412" i="1"/>
  <c r="Q412" i="1" s="1"/>
  <c r="R412" i="1" s="1"/>
  <c r="H412" i="1" l="1"/>
  <c r="H413" i="1" s="1"/>
  <c r="Y412" i="1"/>
  <c r="S412" i="1"/>
  <c r="A413" i="1"/>
  <c r="Q413" i="1" s="1"/>
  <c r="R413" i="1" s="1"/>
  <c r="T415" i="1"/>
  <c r="H414" i="1" l="1"/>
  <c r="Y413" i="1"/>
  <c r="S413" i="1"/>
  <c r="T416" i="1"/>
  <c r="A414" i="1"/>
  <c r="Q414" i="1" s="1"/>
  <c r="R414" i="1" s="1"/>
  <c r="H415" i="1" l="1"/>
  <c r="S414" i="1"/>
  <c r="Y414" i="1"/>
  <c r="A415" i="1"/>
  <c r="Q415" i="1" s="1"/>
  <c r="R415" i="1" s="1"/>
  <c r="T417" i="1"/>
  <c r="H416" i="1" l="1"/>
  <c r="S415" i="1"/>
  <c r="Y415" i="1"/>
  <c r="T418" i="1"/>
  <c r="A416" i="1"/>
  <c r="Q416" i="1" s="1"/>
  <c r="R416" i="1" s="1"/>
  <c r="H417" i="1" l="1"/>
  <c r="Y416" i="1"/>
  <c r="S416" i="1"/>
  <c r="T419" i="1"/>
  <c r="A417" i="1"/>
  <c r="Q417" i="1" s="1"/>
  <c r="R417" i="1" s="1"/>
  <c r="H418" i="1" l="1"/>
  <c r="Y417" i="1"/>
  <c r="S417" i="1"/>
  <c r="A418" i="1"/>
  <c r="Q418" i="1" s="1"/>
  <c r="R418" i="1" s="1"/>
  <c r="T420" i="1"/>
  <c r="H419" i="1" l="1"/>
  <c r="S418" i="1"/>
  <c r="Y418" i="1"/>
  <c r="T421" i="1"/>
  <c r="A419" i="1"/>
  <c r="Q419" i="1" s="1"/>
  <c r="R419" i="1" s="1"/>
  <c r="H420" i="1" l="1"/>
  <c r="S419" i="1"/>
  <c r="Y419" i="1"/>
  <c r="T422" i="1"/>
  <c r="A420" i="1"/>
  <c r="Q420" i="1" s="1"/>
  <c r="R420" i="1" s="1"/>
  <c r="H421" i="1" l="1"/>
  <c r="Y420" i="1"/>
  <c r="S420" i="1"/>
  <c r="A421" i="1"/>
  <c r="Q421" i="1" s="1"/>
  <c r="R421" i="1" s="1"/>
  <c r="T423" i="1"/>
  <c r="H422" i="1" l="1"/>
  <c r="Y421" i="1"/>
  <c r="S421" i="1"/>
  <c r="A422" i="1"/>
  <c r="Q422" i="1" s="1"/>
  <c r="R422" i="1" s="1"/>
  <c r="T424" i="1"/>
  <c r="H423" i="1" l="1"/>
  <c r="S422" i="1"/>
  <c r="Y422" i="1"/>
  <c r="T425" i="1"/>
  <c r="A423" i="1"/>
  <c r="Q423" i="1" s="1"/>
  <c r="R423" i="1" s="1"/>
  <c r="H424" i="1" l="1"/>
  <c r="S423" i="1"/>
  <c r="Y423" i="1"/>
  <c r="A424" i="1"/>
  <c r="Q424" i="1" s="1"/>
  <c r="R424" i="1" s="1"/>
  <c r="T426" i="1"/>
  <c r="H425" i="1" l="1"/>
  <c r="Y424" i="1"/>
  <c r="S424" i="1"/>
  <c r="T427" i="1"/>
  <c r="A425" i="1"/>
  <c r="Q425" i="1" s="1"/>
  <c r="R425" i="1" s="1"/>
  <c r="H426" i="1" l="1"/>
  <c r="Y425" i="1"/>
  <c r="S425" i="1"/>
  <c r="A426" i="1"/>
  <c r="Q426" i="1" s="1"/>
  <c r="R426" i="1" s="1"/>
  <c r="T428" i="1"/>
  <c r="H427" i="1" l="1"/>
  <c r="S426" i="1"/>
  <c r="Y426" i="1"/>
  <c r="T429" i="1"/>
  <c r="A427" i="1"/>
  <c r="Q427" i="1" s="1"/>
  <c r="R427" i="1" s="1"/>
  <c r="H428" i="1" l="1"/>
  <c r="S427" i="1"/>
  <c r="Y427" i="1"/>
  <c r="A428" i="1"/>
  <c r="Q428" i="1" s="1"/>
  <c r="R428" i="1" s="1"/>
  <c r="T430" i="1"/>
  <c r="H429" i="1" l="1"/>
  <c r="Y428" i="1"/>
  <c r="S428" i="1"/>
  <c r="T431" i="1"/>
  <c r="A429" i="1"/>
  <c r="Q429" i="1" s="1"/>
  <c r="R429" i="1" s="1"/>
  <c r="H430" i="1" l="1"/>
  <c r="Y429" i="1"/>
  <c r="S429" i="1"/>
  <c r="T432" i="1"/>
  <c r="A430" i="1"/>
  <c r="Q430" i="1" s="1"/>
  <c r="R430" i="1" s="1"/>
  <c r="H431" i="1" l="1"/>
  <c r="S430" i="1"/>
  <c r="Y430" i="1"/>
  <c r="T433" i="1"/>
  <c r="A431" i="1"/>
  <c r="Q431" i="1" s="1"/>
  <c r="R431" i="1" s="1"/>
  <c r="H432" i="1" l="1"/>
  <c r="S431" i="1"/>
  <c r="Y431" i="1"/>
  <c r="A432" i="1"/>
  <c r="Q432" i="1" s="1"/>
  <c r="R432" i="1" s="1"/>
  <c r="T434" i="1"/>
  <c r="H433" i="1" l="1"/>
  <c r="Y432" i="1"/>
  <c r="S432" i="1"/>
  <c r="T435" i="1"/>
  <c r="A433" i="1"/>
  <c r="Q433" i="1" s="1"/>
  <c r="R433" i="1" s="1"/>
  <c r="S433" i="1" l="1"/>
  <c r="T436" i="1"/>
  <c r="A434" i="1"/>
  <c r="Q434" i="1" s="1"/>
  <c r="R434" i="1" s="1"/>
  <c r="H434" i="1" l="1"/>
  <c r="T437" i="1"/>
  <c r="A435" i="1"/>
  <c r="Q435" i="1" s="1"/>
  <c r="R435" i="1" s="1"/>
  <c r="H435" i="1" l="1"/>
  <c r="H436" i="1" s="1"/>
  <c r="S435" i="1"/>
  <c r="Y435" i="1"/>
  <c r="T438" i="1"/>
  <c r="A436" i="1"/>
  <c r="Q436" i="1" s="1"/>
  <c r="R436" i="1" s="1"/>
  <c r="H437" i="1" l="1"/>
  <c r="Y436" i="1"/>
  <c r="S436" i="1"/>
  <c r="A437" i="1"/>
  <c r="T439" i="1"/>
  <c r="Q437" i="1" l="1"/>
  <c r="R437" i="1" s="1"/>
  <c r="T440" i="1"/>
  <c r="A438" i="1"/>
  <c r="Q438" i="1" s="1"/>
  <c r="H438" i="1" l="1"/>
  <c r="R438" i="1"/>
  <c r="T441" i="1"/>
  <c r="A439" i="1"/>
  <c r="Q439" i="1" s="1"/>
  <c r="R439" i="1" s="1"/>
  <c r="H439" i="1" l="1"/>
  <c r="H440" i="1" s="1"/>
  <c r="S439" i="1"/>
  <c r="A440" i="1"/>
  <c r="Q440" i="1" s="1"/>
  <c r="R440" i="1" s="1"/>
  <c r="T442" i="1"/>
  <c r="H441" i="1" l="1"/>
  <c r="Y440" i="1"/>
  <c r="S440" i="1"/>
  <c r="A441" i="1"/>
  <c r="Q441" i="1" s="1"/>
  <c r="R441" i="1" s="1"/>
  <c r="T443" i="1"/>
  <c r="H442" i="1" l="1"/>
  <c r="Y441" i="1"/>
  <c r="S441" i="1"/>
  <c r="A442" i="1"/>
  <c r="Q442" i="1" s="1"/>
  <c r="R442" i="1" s="1"/>
  <c r="T444" i="1"/>
  <c r="S442" i="1" l="1"/>
  <c r="A443" i="1"/>
  <c r="Q443" i="1" s="1"/>
  <c r="R443" i="1" s="1"/>
  <c r="T445" i="1"/>
  <c r="H443" i="1" l="1"/>
  <c r="H444" i="1" s="1"/>
  <c r="S443" i="1"/>
  <c r="Y443" i="1"/>
  <c r="T446" i="1"/>
  <c r="A444" i="1"/>
  <c r="Q444" i="1" s="1"/>
  <c r="R444" i="1" l="1"/>
  <c r="A445" i="1"/>
  <c r="Q445" i="1" s="1"/>
  <c r="R445" i="1" s="1"/>
  <c r="T447" i="1"/>
  <c r="H445" i="1" l="1"/>
  <c r="H446" i="1" s="1"/>
  <c r="Y445" i="1"/>
  <c r="S445" i="1"/>
  <c r="A446" i="1"/>
  <c r="Q446" i="1" s="1"/>
  <c r="R446" i="1" s="1"/>
  <c r="T448" i="1"/>
  <c r="H447" i="1" l="1"/>
  <c r="S446" i="1"/>
  <c r="Y446" i="1"/>
  <c r="T449" i="1"/>
  <c r="A447" i="1"/>
  <c r="Q447" i="1" s="1"/>
  <c r="R447" i="1" s="1"/>
  <c r="H448" i="1" l="1"/>
  <c r="S447" i="1"/>
  <c r="Y447" i="1"/>
  <c r="T450" i="1"/>
  <c r="A448" i="1"/>
  <c r="Q448" i="1" s="1"/>
  <c r="R448" i="1" s="1"/>
  <c r="H449" i="1" l="1"/>
  <c r="Y448" i="1"/>
  <c r="S448" i="1"/>
  <c r="A449" i="1"/>
  <c r="Q449" i="1" s="1"/>
  <c r="R449" i="1" s="1"/>
  <c r="T451" i="1"/>
  <c r="H450" i="1" l="1"/>
  <c r="Y449" i="1"/>
  <c r="S449" i="1"/>
  <c r="T452" i="1"/>
  <c r="A450" i="1"/>
  <c r="Q450" i="1" s="1"/>
  <c r="R450" i="1" s="1"/>
  <c r="H451" i="1" l="1"/>
  <c r="S450" i="1"/>
  <c r="Y450" i="1"/>
  <c r="A451" i="1"/>
  <c r="Q451" i="1" s="1"/>
  <c r="R451" i="1" s="1"/>
  <c r="T453" i="1"/>
  <c r="H452" i="1" l="1"/>
  <c r="S451" i="1"/>
  <c r="Y451" i="1"/>
  <c r="T454" i="1"/>
  <c r="A452" i="1"/>
  <c r="Q452" i="1" s="1"/>
  <c r="R452" i="1" s="1"/>
  <c r="H453" i="1" l="1"/>
  <c r="Y452" i="1"/>
  <c r="S452" i="1"/>
  <c r="A453" i="1"/>
  <c r="Q453" i="1" s="1"/>
  <c r="R453" i="1" s="1"/>
  <c r="T455" i="1"/>
  <c r="H454" i="1" l="1"/>
  <c r="Y453" i="1"/>
  <c r="S453" i="1"/>
  <c r="T456" i="1"/>
  <c r="A454" i="1"/>
  <c r="Q454" i="1" s="1"/>
  <c r="R454" i="1" s="1"/>
  <c r="H455" i="1" l="1"/>
  <c r="S454" i="1"/>
  <c r="Y454" i="1"/>
  <c r="A455" i="1"/>
  <c r="Q455" i="1" s="1"/>
  <c r="R455" i="1" s="1"/>
  <c r="T457" i="1"/>
  <c r="H456" i="1" l="1"/>
  <c r="S455" i="1"/>
  <c r="Y455" i="1"/>
  <c r="T458" i="1"/>
  <c r="A456" i="1"/>
  <c r="Q456" i="1" s="1"/>
  <c r="R456" i="1" s="1"/>
  <c r="H457" i="1" l="1"/>
  <c r="Y456" i="1"/>
  <c r="S456" i="1"/>
  <c r="A457" i="1"/>
  <c r="Q457" i="1" s="1"/>
  <c r="R457" i="1" s="1"/>
  <c r="T459" i="1"/>
  <c r="H458" i="1" l="1"/>
  <c r="Y457" i="1"/>
  <c r="S457" i="1"/>
  <c r="T460" i="1"/>
  <c r="A458" i="1"/>
  <c r="Q458" i="1" s="1"/>
  <c r="R458" i="1" s="1"/>
  <c r="H459" i="1" l="1"/>
  <c r="S458" i="1"/>
  <c r="Y458" i="1"/>
  <c r="T461" i="1"/>
  <c r="A459" i="1"/>
  <c r="Q459" i="1" s="1"/>
  <c r="R459" i="1" s="1"/>
  <c r="H460" i="1" l="1"/>
  <c r="Y459" i="1"/>
  <c r="S459" i="1"/>
  <c r="A460" i="1"/>
  <c r="Q460" i="1" s="1"/>
  <c r="R460" i="1" s="1"/>
  <c r="T462" i="1"/>
  <c r="H461" i="1" l="1"/>
  <c r="Y460" i="1"/>
  <c r="S460" i="1"/>
  <c r="A461" i="1"/>
  <c r="Q461" i="1" s="1"/>
  <c r="R461" i="1" s="1"/>
  <c r="T463" i="1"/>
  <c r="H462" i="1" l="1"/>
  <c r="Y461" i="1"/>
  <c r="S461" i="1"/>
  <c r="A462" i="1"/>
  <c r="Q462" i="1" s="1"/>
  <c r="R462" i="1" s="1"/>
  <c r="T464" i="1"/>
  <c r="H463" i="1" l="1"/>
  <c r="S462" i="1"/>
  <c r="Y462" i="1"/>
  <c r="A463" i="1"/>
  <c r="Q463" i="1" s="1"/>
  <c r="R463" i="1" s="1"/>
  <c r="T465" i="1"/>
  <c r="H464" i="1" l="1"/>
  <c r="Y463" i="1"/>
  <c r="S463" i="1"/>
  <c r="A464" i="1"/>
  <c r="Q464" i="1" s="1"/>
  <c r="R464" i="1" s="1"/>
  <c r="T466" i="1"/>
  <c r="Y378" i="1" l="1"/>
  <c r="S464" i="1"/>
  <c r="T467" i="1"/>
  <c r="A465" i="1"/>
  <c r="Q465" i="1" s="1"/>
  <c r="R465" i="1" s="1"/>
  <c r="H465" i="1" l="1"/>
  <c r="H466" i="1" s="1"/>
  <c r="Y465" i="1"/>
  <c r="S465" i="1"/>
  <c r="A466" i="1"/>
  <c r="Q466" i="1" s="1"/>
  <c r="R466" i="1" s="1"/>
  <c r="T468" i="1"/>
  <c r="H467" i="1" l="1"/>
  <c r="S466" i="1"/>
  <c r="Y466" i="1"/>
  <c r="A467" i="1"/>
  <c r="T469" i="1"/>
  <c r="Q467" i="1" l="1"/>
  <c r="H468" i="1" s="1"/>
  <c r="A468" i="1"/>
  <c r="T470" i="1"/>
  <c r="Q468" i="1" l="1"/>
  <c r="R468" i="1" s="1"/>
  <c r="R467" i="1"/>
  <c r="T471" i="1"/>
  <c r="A469" i="1"/>
  <c r="Q469" i="1" l="1"/>
  <c r="R469" i="1" s="1"/>
  <c r="S469" i="1" s="1"/>
  <c r="H469" i="1"/>
  <c r="T472" i="1"/>
  <c r="A470" i="1"/>
  <c r="Q470" i="1" s="1"/>
  <c r="R470" i="1" s="1"/>
  <c r="Y469" i="1" l="1"/>
  <c r="H470" i="1"/>
  <c r="T473" i="1"/>
  <c r="A471" i="1"/>
  <c r="Q471" i="1" s="1"/>
  <c r="R471" i="1" s="1"/>
  <c r="H471" i="1" l="1"/>
  <c r="H472" i="1" s="1"/>
  <c r="S471" i="1"/>
  <c r="A472" i="1"/>
  <c r="Q472" i="1" s="1"/>
  <c r="R472" i="1" s="1"/>
  <c r="T474" i="1"/>
  <c r="S472" i="1" l="1"/>
  <c r="T475" i="1"/>
  <c r="A473" i="1"/>
  <c r="Q473" i="1" s="1"/>
  <c r="R473" i="1" s="1"/>
  <c r="H473" i="1" l="1"/>
  <c r="H474" i="1" s="1"/>
  <c r="Y473" i="1"/>
  <c r="S473" i="1"/>
  <c r="T476" i="1"/>
  <c r="A474" i="1"/>
  <c r="Q474" i="1" s="1"/>
  <c r="R474" i="1" l="1"/>
  <c r="A475" i="1"/>
  <c r="Q475" i="1" s="1"/>
  <c r="R475" i="1" s="1"/>
  <c r="T477" i="1"/>
  <c r="H475" i="1" l="1"/>
  <c r="H476" i="1" s="1"/>
  <c r="S475" i="1"/>
  <c r="Y475" i="1"/>
  <c r="T478" i="1"/>
  <c r="A476" i="1"/>
  <c r="Q476" i="1" s="1"/>
  <c r="R476" i="1" s="1"/>
  <c r="H477" i="1" l="1"/>
  <c r="Y476" i="1"/>
  <c r="S476" i="1"/>
  <c r="T479" i="1"/>
  <c r="A477" i="1"/>
  <c r="Q477" i="1" s="1"/>
  <c r="R477" i="1" s="1"/>
  <c r="H478" i="1" l="1"/>
  <c r="Y477" i="1"/>
  <c r="S477" i="1"/>
  <c r="T480" i="1"/>
  <c r="A478" i="1"/>
  <c r="Q478" i="1" s="1"/>
  <c r="R478" i="1" s="1"/>
  <c r="H479" i="1" l="1"/>
  <c r="S478" i="1"/>
  <c r="Y478" i="1"/>
  <c r="A479" i="1"/>
  <c r="Q479" i="1" s="1"/>
  <c r="R479" i="1" s="1"/>
  <c r="T481" i="1"/>
  <c r="H480" i="1" l="1"/>
  <c r="S479" i="1"/>
  <c r="Y479" i="1"/>
  <c r="A480" i="1"/>
  <c r="Q480" i="1" s="1"/>
  <c r="R480" i="1" s="1"/>
  <c r="T482" i="1"/>
  <c r="H481" i="1" l="1"/>
  <c r="Y480" i="1"/>
  <c r="S480" i="1"/>
  <c r="T483" i="1"/>
  <c r="A481" i="1"/>
  <c r="Q481" i="1" s="1"/>
  <c r="R481" i="1" s="1"/>
  <c r="H482" i="1" l="1"/>
  <c r="Y481" i="1"/>
  <c r="S481" i="1"/>
  <c r="T484" i="1"/>
  <c r="A482" i="1"/>
  <c r="Q482" i="1" s="1"/>
  <c r="R482" i="1" s="1"/>
  <c r="H483" i="1" l="1"/>
  <c r="S482" i="1"/>
  <c r="Y482" i="1"/>
  <c r="A483" i="1"/>
  <c r="Q483" i="1" s="1"/>
  <c r="R483" i="1" s="1"/>
  <c r="T485" i="1"/>
  <c r="H484" i="1" l="1"/>
  <c r="S483" i="1"/>
  <c r="Y483" i="1"/>
  <c r="T486" i="1"/>
  <c r="A484" i="1"/>
  <c r="Q484" i="1" s="1"/>
  <c r="R484" i="1" s="1"/>
  <c r="H485" i="1" l="1"/>
  <c r="Y484" i="1"/>
  <c r="S484" i="1"/>
  <c r="A485" i="1"/>
  <c r="Q485" i="1" s="1"/>
  <c r="R485" i="1" s="1"/>
  <c r="T487" i="1"/>
  <c r="H486" i="1" l="1"/>
  <c r="Y485" i="1"/>
  <c r="S485" i="1"/>
  <c r="T488" i="1"/>
  <c r="A486" i="1"/>
  <c r="Q486" i="1" s="1"/>
  <c r="R486" i="1" s="1"/>
  <c r="H487" i="1" l="1"/>
  <c r="S486" i="1"/>
  <c r="Y486" i="1"/>
  <c r="T489" i="1"/>
  <c r="A487" i="1"/>
  <c r="Q487" i="1" s="1"/>
  <c r="R487" i="1" s="1"/>
  <c r="H488" i="1" l="1"/>
  <c r="S487" i="1"/>
  <c r="Y487" i="1"/>
  <c r="T490" i="1"/>
  <c r="A488" i="1"/>
  <c r="Q488" i="1" s="1"/>
  <c r="R488" i="1" s="1"/>
  <c r="H489" i="1" l="1"/>
  <c r="Y488" i="1"/>
  <c r="S488" i="1"/>
  <c r="A489" i="1"/>
  <c r="Q489" i="1" s="1"/>
  <c r="R489" i="1" s="1"/>
  <c r="T491" i="1"/>
  <c r="H490" i="1" l="1"/>
  <c r="Y489" i="1"/>
  <c r="S489" i="1"/>
  <c r="T492" i="1"/>
  <c r="A490" i="1"/>
  <c r="Q490" i="1" s="1"/>
  <c r="R490" i="1" s="1"/>
  <c r="H491" i="1" l="1"/>
  <c r="S490" i="1"/>
  <c r="Y490" i="1"/>
  <c r="A491" i="1"/>
  <c r="Q491" i="1" s="1"/>
  <c r="R491" i="1" s="1"/>
  <c r="T493" i="1"/>
  <c r="H492" i="1" l="1"/>
  <c r="S491" i="1"/>
  <c r="Y491" i="1"/>
  <c r="A492" i="1"/>
  <c r="Q492" i="1" s="1"/>
  <c r="R492" i="1" s="1"/>
  <c r="T494" i="1"/>
  <c r="H493" i="1" l="1"/>
  <c r="Y492" i="1"/>
  <c r="S492" i="1"/>
  <c r="A493" i="1"/>
  <c r="Q493" i="1" s="1"/>
  <c r="R493" i="1" s="1"/>
  <c r="T495" i="1"/>
  <c r="H494" i="1" l="1"/>
  <c r="Y493" i="1"/>
  <c r="S493" i="1"/>
  <c r="A494" i="1"/>
  <c r="Q494" i="1" s="1"/>
  <c r="R494" i="1" s="1"/>
  <c r="T496" i="1"/>
  <c r="S494" i="1" l="1"/>
  <c r="T497" i="1"/>
  <c r="A495" i="1"/>
  <c r="Q495" i="1" s="1"/>
  <c r="R495" i="1" s="1"/>
  <c r="H495" i="1" l="1"/>
  <c r="H496" i="1" s="1"/>
  <c r="Y495" i="1"/>
  <c r="S495" i="1"/>
  <c r="T498" i="1"/>
  <c r="A496" i="1"/>
  <c r="Q496" i="1" l="1"/>
  <c r="R496" i="1" s="1"/>
  <c r="S496" i="1" s="1"/>
  <c r="A497" i="1"/>
  <c r="T499" i="1"/>
  <c r="Q497" i="1" l="1"/>
  <c r="R497" i="1" s="1"/>
  <c r="H497" i="1"/>
  <c r="T500" i="1"/>
  <c r="A498" i="1"/>
  <c r="H498" i="1" l="1"/>
  <c r="Q498" i="1"/>
  <c r="A499" i="1"/>
  <c r="Q499" i="1" s="1"/>
  <c r="R499" i="1" s="1"/>
  <c r="T501" i="1"/>
  <c r="H499" i="1" l="1"/>
  <c r="H500" i="1" s="1"/>
  <c r="R498" i="1"/>
  <c r="T502" i="1"/>
  <c r="A500" i="1"/>
  <c r="Q500" i="1" s="1"/>
  <c r="R500" i="1" s="1"/>
  <c r="S500" i="1" l="1"/>
  <c r="T503" i="1"/>
  <c r="A501" i="1"/>
  <c r="Q501" i="1" s="1"/>
  <c r="R501" i="1" s="1"/>
  <c r="H501" i="1" l="1"/>
  <c r="S501" i="1"/>
  <c r="T504" i="1"/>
  <c r="A502" i="1"/>
  <c r="Q502" i="1" s="1"/>
  <c r="R502" i="1" s="1"/>
  <c r="H502" i="1" l="1"/>
  <c r="H503" i="1" s="1"/>
  <c r="S502" i="1"/>
  <c r="Y502" i="1"/>
  <c r="A503" i="1"/>
  <c r="Q503" i="1" s="1"/>
  <c r="T505" i="1"/>
  <c r="R503" i="1" l="1"/>
  <c r="T506" i="1"/>
  <c r="A504" i="1"/>
  <c r="Q504" i="1" s="1"/>
  <c r="R504" i="1" s="1"/>
  <c r="H504" i="1" l="1"/>
  <c r="H505" i="1" s="1"/>
  <c r="Y504" i="1"/>
  <c r="S504" i="1"/>
  <c r="A505" i="1"/>
  <c r="Q505" i="1" s="1"/>
  <c r="R505" i="1" s="1"/>
  <c r="T507" i="1"/>
  <c r="H506" i="1" l="1"/>
  <c r="Y505" i="1"/>
  <c r="S505" i="1"/>
  <c r="T508" i="1"/>
  <c r="A506" i="1"/>
  <c r="Q506" i="1" s="1"/>
  <c r="R506" i="1" s="1"/>
  <c r="H507" i="1" l="1"/>
  <c r="Y506" i="1"/>
  <c r="S506" i="1"/>
  <c r="A507" i="1"/>
  <c r="Q507" i="1" s="1"/>
  <c r="R507" i="1" s="1"/>
  <c r="T509" i="1"/>
  <c r="H508" i="1" l="1"/>
  <c r="Y507" i="1"/>
  <c r="S507" i="1"/>
  <c r="T510" i="1"/>
  <c r="A508" i="1"/>
  <c r="Q508" i="1" s="1"/>
  <c r="R508" i="1" s="1"/>
  <c r="H509" i="1" l="1"/>
  <c r="Y508" i="1"/>
  <c r="S508" i="1"/>
  <c r="T511" i="1"/>
  <c r="A509" i="1"/>
  <c r="Q509" i="1" s="1"/>
  <c r="R509" i="1" s="1"/>
  <c r="H510" i="1" l="1"/>
  <c r="Y509" i="1"/>
  <c r="S509" i="1"/>
  <c r="A510" i="1"/>
  <c r="Q510" i="1" s="1"/>
  <c r="R510" i="1" s="1"/>
  <c r="T512" i="1"/>
  <c r="H511" i="1" l="1"/>
  <c r="S510" i="1"/>
  <c r="Y510" i="1"/>
  <c r="T513" i="1"/>
  <c r="A511" i="1"/>
  <c r="Q511" i="1" s="1"/>
  <c r="R511" i="1" s="1"/>
  <c r="H512" i="1" l="1"/>
  <c r="S511" i="1"/>
  <c r="Y511" i="1"/>
  <c r="T514" i="1"/>
  <c r="A512" i="1"/>
  <c r="Q512" i="1" s="1"/>
  <c r="R512" i="1" s="1"/>
  <c r="H513" i="1" l="1"/>
  <c r="Y512" i="1"/>
  <c r="S512" i="1"/>
  <c r="A513" i="1"/>
  <c r="Q513" i="1" s="1"/>
  <c r="R513" i="1" s="1"/>
  <c r="T515" i="1"/>
  <c r="H514" i="1" l="1"/>
  <c r="Y513" i="1"/>
  <c r="S513" i="1"/>
  <c r="T516" i="1"/>
  <c r="A514" i="1"/>
  <c r="Q514" i="1" s="1"/>
  <c r="R514" i="1" s="1"/>
  <c r="H515" i="1" l="1"/>
  <c r="S514" i="1"/>
  <c r="Y514" i="1"/>
  <c r="A515" i="1"/>
  <c r="Q515" i="1" s="1"/>
  <c r="R515" i="1" s="1"/>
  <c r="T517" i="1"/>
  <c r="H516" i="1" l="1"/>
  <c r="S515" i="1"/>
  <c r="Y515" i="1"/>
  <c r="T518" i="1"/>
  <c r="A516" i="1"/>
  <c r="Q516" i="1" s="1"/>
  <c r="R516" i="1" s="1"/>
  <c r="H517" i="1" l="1"/>
  <c r="Y516" i="1"/>
  <c r="S516" i="1"/>
  <c r="T519" i="1"/>
  <c r="A517" i="1"/>
  <c r="Q517" i="1" s="1"/>
  <c r="R517" i="1" s="1"/>
  <c r="H518" i="1" l="1"/>
  <c r="Y517" i="1"/>
  <c r="S517" i="1"/>
  <c r="A518" i="1"/>
  <c r="Q518" i="1" s="1"/>
  <c r="R518" i="1" s="1"/>
  <c r="T520" i="1"/>
  <c r="H519" i="1" l="1"/>
  <c r="S518" i="1"/>
  <c r="Y518" i="1"/>
  <c r="T521" i="1"/>
  <c r="A519" i="1"/>
  <c r="Q519" i="1" s="1"/>
  <c r="R519" i="1" s="1"/>
  <c r="H520" i="1" l="1"/>
  <c r="S519" i="1"/>
  <c r="Y519" i="1"/>
  <c r="A520" i="1"/>
  <c r="Q520" i="1" s="1"/>
  <c r="R520" i="1" s="1"/>
  <c r="T522" i="1"/>
  <c r="H521" i="1" l="1"/>
  <c r="Y520" i="1"/>
  <c r="S520" i="1"/>
  <c r="T523" i="1"/>
  <c r="A521" i="1"/>
  <c r="Q521" i="1" s="1"/>
  <c r="R521" i="1" s="1"/>
  <c r="H522" i="1" l="1"/>
  <c r="Y521" i="1"/>
  <c r="S521" i="1"/>
  <c r="T524" i="1"/>
  <c r="A522" i="1"/>
  <c r="Q522" i="1" s="1"/>
  <c r="R522" i="1" s="1"/>
  <c r="H523" i="1" l="1"/>
  <c r="S522" i="1"/>
  <c r="Y522" i="1"/>
  <c r="A523" i="1"/>
  <c r="Q523" i="1" s="1"/>
  <c r="R523" i="1" s="1"/>
  <c r="T525" i="1"/>
  <c r="H524" i="1" l="1"/>
  <c r="Y523" i="1"/>
  <c r="S523" i="1"/>
  <c r="A524" i="1"/>
  <c r="Q524" i="1" s="1"/>
  <c r="R524" i="1" s="1"/>
  <c r="T526" i="1"/>
  <c r="T527" i="1" l="1"/>
  <c r="A525" i="1"/>
  <c r="Q525" i="1" s="1"/>
  <c r="R525" i="1" s="1"/>
  <c r="H525" i="1" l="1"/>
  <c r="H526" i="1" s="1"/>
  <c r="Y525" i="1"/>
  <c r="S525" i="1"/>
  <c r="T528" i="1"/>
  <c r="A526" i="1"/>
  <c r="Q526" i="1" s="1"/>
  <c r="R526" i="1" s="1"/>
  <c r="A527" i="1" l="1"/>
  <c r="Q527" i="1" s="1"/>
  <c r="R527" i="1" s="1"/>
  <c r="T529" i="1"/>
  <c r="H527" i="1" l="1"/>
  <c r="H528" i="1" s="1"/>
  <c r="Y527" i="1"/>
  <c r="S527" i="1"/>
  <c r="A528" i="1"/>
  <c r="T530" i="1"/>
  <c r="Q528" i="1" l="1"/>
  <c r="R528" i="1" s="1"/>
  <c r="T531" i="1"/>
  <c r="A529" i="1"/>
  <c r="H529" i="1" l="1"/>
  <c r="Q529" i="1"/>
  <c r="A530" i="1"/>
  <c r="T532" i="1"/>
  <c r="H530" i="1" l="1"/>
  <c r="Q530" i="1"/>
  <c r="R530" i="1" s="1"/>
  <c r="R529" i="1"/>
  <c r="T533" i="1"/>
  <c r="A531" i="1"/>
  <c r="Q531" i="1" l="1"/>
  <c r="R531" i="1" s="1"/>
  <c r="H531" i="1"/>
  <c r="T534" i="1"/>
  <c r="A532" i="1"/>
  <c r="H532" i="1" l="1"/>
  <c r="Q532" i="1"/>
  <c r="R532" i="1" s="1"/>
  <c r="S532" i="1" s="1"/>
  <c r="A533" i="1"/>
  <c r="Q533" i="1" s="1"/>
  <c r="R533" i="1" s="1"/>
  <c r="T535" i="1"/>
  <c r="H533" i="1" l="1"/>
  <c r="T536" i="1"/>
  <c r="A534" i="1"/>
  <c r="Q534" i="1" s="1"/>
  <c r="R534" i="1" s="1"/>
  <c r="H534" i="1" l="1"/>
  <c r="H535" i="1" s="1"/>
  <c r="S534" i="1"/>
  <c r="Y534" i="1"/>
  <c r="T537" i="1"/>
  <c r="A535" i="1"/>
  <c r="Q535" i="1" s="1"/>
  <c r="R535" i="1" l="1"/>
  <c r="A536" i="1"/>
  <c r="Q536" i="1" s="1"/>
  <c r="R536" i="1" s="1"/>
  <c r="T538" i="1"/>
  <c r="H536" i="1" l="1"/>
  <c r="H537" i="1" s="1"/>
  <c r="Y536" i="1"/>
  <c r="S536" i="1"/>
  <c r="T539" i="1"/>
  <c r="A537" i="1"/>
  <c r="Q537" i="1" s="1"/>
  <c r="R537" i="1" s="1"/>
  <c r="H538" i="1" l="1"/>
  <c r="Y537" i="1"/>
  <c r="S537" i="1"/>
  <c r="A538" i="1"/>
  <c r="Q538" i="1" s="1"/>
  <c r="R538" i="1" s="1"/>
  <c r="T540" i="1"/>
  <c r="H539" i="1" l="1"/>
  <c r="S538" i="1"/>
  <c r="Y538" i="1"/>
  <c r="T541" i="1"/>
  <c r="A539" i="1"/>
  <c r="Q539" i="1" s="1"/>
  <c r="R539" i="1" s="1"/>
  <c r="H540" i="1" l="1"/>
  <c r="S539" i="1"/>
  <c r="Y539" i="1"/>
  <c r="A540" i="1"/>
  <c r="Q540" i="1" s="1"/>
  <c r="R540" i="1" s="1"/>
  <c r="T542" i="1"/>
  <c r="H541" i="1" l="1"/>
  <c r="Y540" i="1"/>
  <c r="S540" i="1"/>
  <c r="A541" i="1"/>
  <c r="Q541" i="1" s="1"/>
  <c r="R541" i="1" s="1"/>
  <c r="T543" i="1"/>
  <c r="H542" i="1" l="1"/>
  <c r="Y541" i="1"/>
  <c r="S541" i="1"/>
  <c r="T544" i="1"/>
  <c r="A542" i="1"/>
  <c r="Q542" i="1" s="1"/>
  <c r="R542" i="1" s="1"/>
  <c r="H543" i="1" l="1"/>
  <c r="S542" i="1"/>
  <c r="Y542" i="1"/>
  <c r="T545" i="1"/>
  <c r="A543" i="1"/>
  <c r="Q543" i="1" s="1"/>
  <c r="R543" i="1" s="1"/>
  <c r="H544" i="1" l="1"/>
  <c r="S543" i="1"/>
  <c r="Y543" i="1"/>
  <c r="A544" i="1"/>
  <c r="Q544" i="1" s="1"/>
  <c r="R544" i="1" s="1"/>
  <c r="T546" i="1"/>
  <c r="H545" i="1" l="1"/>
  <c r="Y544" i="1"/>
  <c r="S544" i="1"/>
  <c r="T547" i="1"/>
  <c r="A545" i="1"/>
  <c r="Q545" i="1" s="1"/>
  <c r="R545" i="1" s="1"/>
  <c r="H546" i="1" l="1"/>
  <c r="Y545" i="1"/>
  <c r="S545" i="1"/>
  <c r="A546" i="1"/>
  <c r="Q546" i="1" s="1"/>
  <c r="R546" i="1" s="1"/>
  <c r="T548" i="1"/>
  <c r="H547" i="1" l="1"/>
  <c r="S546" i="1"/>
  <c r="Y546" i="1"/>
  <c r="T549" i="1"/>
  <c r="A547" i="1"/>
  <c r="Q547" i="1" s="1"/>
  <c r="R547" i="1" s="1"/>
  <c r="H548" i="1" l="1"/>
  <c r="S547" i="1"/>
  <c r="Y547" i="1"/>
  <c r="A548" i="1"/>
  <c r="Q548" i="1" s="1"/>
  <c r="R548" i="1" s="1"/>
  <c r="T550" i="1"/>
  <c r="H549" i="1" l="1"/>
  <c r="Y548" i="1"/>
  <c r="S548" i="1"/>
  <c r="A549" i="1"/>
  <c r="Q549" i="1" s="1"/>
  <c r="R549" i="1" s="1"/>
  <c r="T551" i="1"/>
  <c r="H550" i="1" l="1"/>
  <c r="Y549" i="1"/>
  <c r="S549" i="1"/>
  <c r="T552" i="1"/>
  <c r="A550" i="1"/>
  <c r="Q550" i="1" s="1"/>
  <c r="R550" i="1" s="1"/>
  <c r="H551" i="1" l="1"/>
  <c r="S550" i="1"/>
  <c r="Y550" i="1"/>
  <c r="T553" i="1"/>
  <c r="A551" i="1"/>
  <c r="Q551" i="1" s="1"/>
  <c r="R551" i="1" s="1"/>
  <c r="H552" i="1" l="1"/>
  <c r="S551" i="1"/>
  <c r="Y551" i="1"/>
  <c r="A552" i="1"/>
  <c r="Q552" i="1" s="1"/>
  <c r="R552" i="1" s="1"/>
  <c r="T554" i="1"/>
  <c r="H553" i="1" l="1"/>
  <c r="Y552" i="1"/>
  <c r="S552" i="1"/>
  <c r="T555" i="1"/>
  <c r="A553" i="1"/>
  <c r="Q553" i="1" s="1"/>
  <c r="R553" i="1" s="1"/>
  <c r="H554" i="1" l="1"/>
  <c r="Y553" i="1"/>
  <c r="S553" i="1"/>
  <c r="A554" i="1"/>
  <c r="Q554" i="1" s="1"/>
  <c r="R554" i="1" s="1"/>
  <c r="T556" i="1"/>
  <c r="H555" i="1" l="1"/>
  <c r="Y554" i="1"/>
  <c r="S554" i="1"/>
  <c r="A555" i="1"/>
  <c r="Q555" i="1" s="1"/>
  <c r="R555" i="1" s="1"/>
  <c r="T557" i="1"/>
  <c r="T558" i="1" l="1"/>
  <c r="A556" i="1"/>
  <c r="Q556" i="1" s="1"/>
  <c r="R556" i="1" s="1"/>
  <c r="H556" i="1" l="1"/>
  <c r="H557" i="1" s="1"/>
  <c r="Y556" i="1"/>
  <c r="S556" i="1"/>
  <c r="T559" i="1"/>
  <c r="A557" i="1"/>
  <c r="Q557" i="1" l="1"/>
  <c r="R557" i="1" s="1"/>
  <c r="Y471" i="1"/>
  <c r="A558" i="1"/>
  <c r="T560" i="1"/>
  <c r="Q558" i="1" l="1"/>
  <c r="R558" i="1" s="1"/>
  <c r="H558" i="1"/>
  <c r="T561" i="1"/>
  <c r="A559" i="1"/>
  <c r="H559" i="1" l="1"/>
  <c r="Q559" i="1"/>
  <c r="A560" i="1"/>
  <c r="Q560" i="1" s="1"/>
  <c r="T562" i="1"/>
  <c r="H560" i="1" l="1"/>
  <c r="R560" i="1"/>
  <c r="R559" i="1"/>
  <c r="A561" i="1"/>
  <c r="Q561" i="1" s="1"/>
  <c r="R561" i="1" s="1"/>
  <c r="T563" i="1"/>
  <c r="H561" i="1" l="1"/>
  <c r="T564" i="1"/>
  <c r="A562" i="1"/>
  <c r="Q562" i="1" s="1"/>
  <c r="R562" i="1" s="1"/>
  <c r="H562" i="1" l="1"/>
  <c r="T565" i="1"/>
  <c r="A563" i="1"/>
  <c r="Q563" i="1" s="1"/>
  <c r="R563" i="1" s="1"/>
  <c r="H563" i="1" l="1"/>
  <c r="H564" i="1" s="1"/>
  <c r="S563" i="1"/>
  <c r="Y563" i="1"/>
  <c r="A564" i="1"/>
  <c r="Q564" i="1" s="1"/>
  <c r="T566" i="1"/>
  <c r="R564" i="1" l="1"/>
  <c r="T567" i="1"/>
  <c r="A565" i="1"/>
  <c r="Q565" i="1" s="1"/>
  <c r="R565" i="1" s="1"/>
  <c r="H565" i="1" l="1"/>
  <c r="H566" i="1" s="1"/>
  <c r="Y565" i="1"/>
  <c r="S565" i="1"/>
  <c r="A566" i="1"/>
  <c r="Q566" i="1" s="1"/>
  <c r="R566" i="1" s="1"/>
  <c r="T568" i="1"/>
  <c r="H567" i="1" l="1"/>
  <c r="Y566" i="1"/>
  <c r="S566" i="1"/>
  <c r="A567" i="1"/>
  <c r="Q567" i="1" s="1"/>
  <c r="R567" i="1" s="1"/>
  <c r="T569" i="1"/>
  <c r="H568" i="1" l="1"/>
  <c r="S567" i="1"/>
  <c r="Y567" i="1"/>
  <c r="T570" i="1"/>
  <c r="A568" i="1"/>
  <c r="Q568" i="1" s="1"/>
  <c r="R568" i="1" s="1"/>
  <c r="H569" i="1" l="1"/>
  <c r="Y568" i="1"/>
  <c r="S568" i="1"/>
  <c r="T571" i="1"/>
  <c r="A569" i="1"/>
  <c r="Q569" i="1" s="1"/>
  <c r="R569" i="1" s="1"/>
  <c r="H570" i="1" l="1"/>
  <c r="Y569" i="1"/>
  <c r="S569" i="1"/>
  <c r="T572" i="1"/>
  <c r="A570" i="1"/>
  <c r="Q570" i="1" s="1"/>
  <c r="R570" i="1" s="1"/>
  <c r="H571" i="1" l="1"/>
  <c r="S570" i="1"/>
  <c r="Y570" i="1"/>
  <c r="A571" i="1"/>
  <c r="Q571" i="1" s="1"/>
  <c r="R571" i="1" s="1"/>
  <c r="T573" i="1"/>
  <c r="H572" i="1" l="1"/>
  <c r="S571" i="1"/>
  <c r="Y571" i="1"/>
  <c r="T574" i="1"/>
  <c r="A572" i="1"/>
  <c r="Q572" i="1" s="1"/>
  <c r="R572" i="1" s="1"/>
  <c r="H573" i="1" l="1"/>
  <c r="Y572" i="1"/>
  <c r="S572" i="1"/>
  <c r="A573" i="1"/>
  <c r="Q573" i="1" s="1"/>
  <c r="T575" i="1"/>
  <c r="R573" i="1" l="1"/>
  <c r="S573" i="1" s="1"/>
  <c r="H574" i="1"/>
  <c r="Y573" i="1"/>
  <c r="T576" i="1"/>
  <c r="A574" i="1"/>
  <c r="Q574" i="1" s="1"/>
  <c r="R574" i="1" s="1"/>
  <c r="H575" i="1" l="1"/>
  <c r="S574" i="1"/>
  <c r="Y574" i="1"/>
  <c r="T577" i="1"/>
  <c r="A575" i="1"/>
  <c r="Q575" i="1" s="1"/>
  <c r="R575" i="1" s="1"/>
  <c r="H576" i="1" l="1"/>
  <c r="S575" i="1"/>
  <c r="Y575" i="1"/>
  <c r="T578" i="1"/>
  <c r="A576" i="1"/>
  <c r="Q576" i="1" s="1"/>
  <c r="R576" i="1" s="1"/>
  <c r="H577" i="1" l="1"/>
  <c r="Y576" i="1"/>
  <c r="S576" i="1"/>
  <c r="A577" i="1"/>
  <c r="Q577" i="1" s="1"/>
  <c r="R577" i="1" s="1"/>
  <c r="T579" i="1"/>
  <c r="H578" i="1" l="1"/>
  <c r="Y577" i="1"/>
  <c r="S577" i="1"/>
  <c r="T580" i="1"/>
  <c r="A578" i="1"/>
  <c r="Q578" i="1" s="1"/>
  <c r="R578" i="1" s="1"/>
  <c r="H579" i="1" l="1"/>
  <c r="S578" i="1"/>
  <c r="Y578" i="1"/>
  <c r="T581" i="1"/>
  <c r="A579" i="1"/>
  <c r="Q579" i="1" s="1"/>
  <c r="R579" i="1" s="1"/>
  <c r="H580" i="1" l="1"/>
  <c r="S579" i="1"/>
  <c r="Y579" i="1"/>
  <c r="A580" i="1"/>
  <c r="Q580" i="1" s="1"/>
  <c r="R580" i="1" s="1"/>
  <c r="T582" i="1"/>
  <c r="H581" i="1" l="1"/>
  <c r="Y580" i="1"/>
  <c r="S580" i="1"/>
  <c r="T583" i="1"/>
  <c r="A581" i="1"/>
  <c r="Q581" i="1" s="1"/>
  <c r="R581" i="1" s="1"/>
  <c r="H582" i="1" l="1"/>
  <c r="Y581" i="1"/>
  <c r="S581" i="1"/>
  <c r="A582" i="1"/>
  <c r="Q582" i="1" s="1"/>
  <c r="R582" i="1" s="1"/>
  <c r="T584" i="1"/>
  <c r="H583" i="1" l="1"/>
  <c r="S582" i="1"/>
  <c r="Y582" i="1"/>
  <c r="T585" i="1"/>
  <c r="A583" i="1"/>
  <c r="Q583" i="1" s="1"/>
  <c r="R583" i="1" s="1"/>
  <c r="H584" i="1" l="1"/>
  <c r="S583" i="1"/>
  <c r="Y583" i="1"/>
  <c r="T586" i="1"/>
  <c r="A584" i="1"/>
  <c r="Q584" i="1" s="1"/>
  <c r="R584" i="1" s="1"/>
  <c r="H585" i="1" l="1"/>
  <c r="Y584" i="1"/>
  <c r="S584" i="1"/>
  <c r="A585" i="1"/>
  <c r="Q585" i="1" s="1"/>
  <c r="R585" i="1" s="1"/>
  <c r="T587" i="1"/>
  <c r="H586" i="1" l="1"/>
  <c r="Y585" i="1"/>
  <c r="S585" i="1"/>
  <c r="T588" i="1"/>
  <c r="A586" i="1"/>
  <c r="Q586" i="1" s="1"/>
  <c r="R586" i="1" s="1"/>
  <c r="S586" i="1" l="1"/>
  <c r="A587" i="1"/>
  <c r="Q587" i="1" s="1"/>
  <c r="R587" i="1" s="1"/>
  <c r="T589" i="1"/>
  <c r="H587" i="1" l="1"/>
  <c r="A588" i="1"/>
  <c r="Q588" i="1" s="1"/>
  <c r="R588" i="1" s="1"/>
  <c r="T590" i="1"/>
  <c r="H588" i="1" l="1"/>
  <c r="H589" i="1" s="1"/>
  <c r="Y588" i="1"/>
  <c r="S588" i="1"/>
  <c r="A589" i="1"/>
  <c r="Q589" i="1" s="1"/>
  <c r="R589" i="1" s="1"/>
  <c r="T591" i="1"/>
  <c r="S589" i="1" l="1"/>
  <c r="T592" i="1"/>
  <c r="A590" i="1"/>
  <c r="H590" i="1" s="1"/>
  <c r="Q590" i="1" l="1"/>
  <c r="R590" i="1" s="1"/>
  <c r="A591" i="1"/>
  <c r="Q591" i="1" s="1"/>
  <c r="R591" i="1" s="1"/>
  <c r="T593" i="1"/>
  <c r="H591" i="1" l="1"/>
  <c r="T594" i="1"/>
  <c r="A592" i="1"/>
  <c r="Q592" i="1" s="1"/>
  <c r="H592" i="1" l="1"/>
  <c r="R592" i="1"/>
  <c r="A593" i="1"/>
  <c r="Q593" i="1" s="1"/>
  <c r="R593" i="1" s="1"/>
  <c r="T595" i="1"/>
  <c r="H593" i="1" l="1"/>
  <c r="H594" i="1" s="1"/>
  <c r="S593" i="1"/>
  <c r="A594" i="1"/>
  <c r="Q594" i="1" s="1"/>
  <c r="R594" i="1" s="1"/>
  <c r="T596" i="1"/>
  <c r="H595" i="1" l="1"/>
  <c r="S594" i="1"/>
  <c r="Y594" i="1"/>
  <c r="T597" i="1"/>
  <c r="A595" i="1"/>
  <c r="Q595" i="1" s="1"/>
  <c r="R595" i="1" s="1"/>
  <c r="S595" i="1" l="1"/>
  <c r="A596" i="1"/>
  <c r="Q596" i="1" s="1"/>
  <c r="R596" i="1" s="1"/>
  <c r="T598" i="1"/>
  <c r="H596" i="1" l="1"/>
  <c r="H597" i="1" s="1"/>
  <c r="Y596" i="1"/>
  <c r="S596" i="1"/>
  <c r="A597" i="1"/>
  <c r="Q597" i="1" s="1"/>
  <c r="T599" i="1"/>
  <c r="R597" i="1" l="1"/>
  <c r="A598" i="1"/>
  <c r="Q598" i="1" s="1"/>
  <c r="R598" i="1" s="1"/>
  <c r="T600" i="1"/>
  <c r="H598" i="1" l="1"/>
  <c r="H599" i="1" s="1"/>
  <c r="S598" i="1"/>
  <c r="Y598" i="1"/>
  <c r="T601" i="1"/>
  <c r="A599" i="1"/>
  <c r="Q599" i="1" s="1"/>
  <c r="R599" i="1" s="1"/>
  <c r="H600" i="1" l="1"/>
  <c r="S599" i="1"/>
  <c r="Y599" i="1"/>
  <c r="A600" i="1"/>
  <c r="Q600" i="1" s="1"/>
  <c r="R600" i="1" s="1"/>
  <c r="T602" i="1"/>
  <c r="H601" i="1" l="1"/>
  <c r="Y600" i="1"/>
  <c r="S600" i="1"/>
  <c r="A601" i="1"/>
  <c r="Q601" i="1" s="1"/>
  <c r="R601" i="1" s="1"/>
  <c r="T603" i="1"/>
  <c r="H602" i="1" l="1"/>
  <c r="Y601" i="1"/>
  <c r="S601" i="1"/>
  <c r="T604" i="1"/>
  <c r="A602" i="1"/>
  <c r="Q602" i="1" s="1"/>
  <c r="R602" i="1" s="1"/>
  <c r="H603" i="1" l="1"/>
  <c r="S602" i="1"/>
  <c r="Y602" i="1"/>
  <c r="T605" i="1"/>
  <c r="A603" i="1"/>
  <c r="Q603" i="1" s="1"/>
  <c r="R603" i="1" s="1"/>
  <c r="H604" i="1" l="1"/>
  <c r="Y603" i="1"/>
  <c r="S603" i="1"/>
  <c r="A604" i="1"/>
  <c r="Q604" i="1" s="1"/>
  <c r="R604" i="1" s="1"/>
  <c r="T606" i="1"/>
  <c r="H605" i="1" l="1"/>
  <c r="Y604" i="1"/>
  <c r="S604" i="1"/>
  <c r="A605" i="1"/>
  <c r="Q605" i="1" s="1"/>
  <c r="R605" i="1" s="1"/>
  <c r="T607" i="1"/>
  <c r="H606" i="1" l="1"/>
  <c r="Y605" i="1"/>
  <c r="S605" i="1"/>
  <c r="T608" i="1"/>
  <c r="A606" i="1"/>
  <c r="Q606" i="1" s="1"/>
  <c r="R606" i="1" s="1"/>
  <c r="H607" i="1" l="1"/>
  <c r="S606" i="1"/>
  <c r="Y606" i="1"/>
  <c r="T609" i="1"/>
  <c r="A607" i="1"/>
  <c r="Q607" i="1" s="1"/>
  <c r="R607" i="1" s="1"/>
  <c r="H608" i="1" l="1"/>
  <c r="S607" i="1"/>
  <c r="Y607" i="1"/>
  <c r="T610" i="1"/>
  <c r="A608" i="1"/>
  <c r="Q608" i="1" s="1"/>
  <c r="R608" i="1" s="1"/>
  <c r="H609" i="1" l="1"/>
  <c r="Y608" i="1"/>
  <c r="S608" i="1"/>
  <c r="A609" i="1"/>
  <c r="Q609" i="1" s="1"/>
  <c r="R609" i="1" s="1"/>
  <c r="T611" i="1"/>
  <c r="H610" i="1" l="1"/>
  <c r="Y609" i="1"/>
  <c r="S609" i="1"/>
  <c r="A610" i="1"/>
  <c r="Q610" i="1" s="1"/>
  <c r="R610" i="1" s="1"/>
  <c r="T612" i="1"/>
  <c r="H611" i="1" l="1"/>
  <c r="S610" i="1"/>
  <c r="Y610" i="1"/>
  <c r="T613" i="1"/>
  <c r="A611" i="1"/>
  <c r="Q611" i="1" s="1"/>
  <c r="R611" i="1" s="1"/>
  <c r="H612" i="1" l="1"/>
  <c r="S611" i="1"/>
  <c r="Y611" i="1"/>
  <c r="A612" i="1"/>
  <c r="Q612" i="1" s="1"/>
  <c r="R612" i="1" s="1"/>
  <c r="T614" i="1"/>
  <c r="H613" i="1" l="1"/>
  <c r="Y612" i="1"/>
  <c r="S612" i="1"/>
  <c r="T615" i="1"/>
  <c r="A613" i="1"/>
  <c r="Q613" i="1" s="1"/>
  <c r="R613" i="1" s="1"/>
  <c r="H614" i="1" l="1"/>
  <c r="Y613" i="1"/>
  <c r="S613" i="1"/>
  <c r="A614" i="1"/>
  <c r="Q614" i="1" s="1"/>
  <c r="R614" i="1" s="1"/>
  <c r="T616" i="1"/>
  <c r="S614" i="1" l="1"/>
  <c r="T617" i="1"/>
  <c r="A615" i="1"/>
  <c r="Q615" i="1" s="1"/>
  <c r="R615" i="1" s="1"/>
  <c r="H615" i="1" l="1"/>
  <c r="H616" i="1" s="1"/>
  <c r="S615" i="1"/>
  <c r="Y615" i="1"/>
  <c r="T618" i="1"/>
  <c r="A616" i="1"/>
  <c r="Q616" i="1" s="1"/>
  <c r="R616" i="1" s="1"/>
  <c r="H617" i="1" l="1"/>
  <c r="Y616" i="1"/>
  <c r="S616" i="1"/>
  <c r="A617" i="1"/>
  <c r="Q617" i="1" s="1"/>
  <c r="R617" i="1" s="1"/>
  <c r="T619" i="1"/>
  <c r="H618" i="1" l="1"/>
  <c r="Y617" i="1"/>
  <c r="S617" i="1"/>
  <c r="A618" i="1"/>
  <c r="T620" i="1"/>
  <c r="Q618" i="1" l="1"/>
  <c r="R618" i="1" s="1"/>
  <c r="S618" i="1" s="1"/>
  <c r="Y532" i="1"/>
  <c r="A619" i="1"/>
  <c r="Q619" i="1" s="1"/>
  <c r="R619" i="1" s="1"/>
  <c r="T621" i="1"/>
  <c r="H619" i="1" l="1"/>
  <c r="H620" i="1" s="1"/>
  <c r="Y619" i="1"/>
  <c r="S619" i="1"/>
  <c r="T622" i="1"/>
  <c r="A620" i="1"/>
  <c r="Q620" i="1" l="1"/>
  <c r="H621" i="1" s="1"/>
  <c r="A621" i="1"/>
  <c r="Q621" i="1" s="1"/>
  <c r="R621" i="1" s="1"/>
  <c r="T623" i="1"/>
  <c r="Z621" i="1" l="1"/>
  <c r="Z622" i="1" s="1"/>
  <c r="R620" i="1"/>
  <c r="AA621" i="1"/>
  <c r="AA622" i="1" s="1"/>
  <c r="A622" i="1"/>
  <c r="Q622" i="1" s="1"/>
  <c r="R622" i="1" s="1"/>
  <c r="T624" i="1"/>
  <c r="H622" i="1" l="1"/>
  <c r="AA623" i="1"/>
  <c r="Z623" i="1"/>
  <c r="A623" i="1"/>
  <c r="Q623" i="1" s="1"/>
  <c r="R623" i="1" s="1"/>
  <c r="T625" i="1"/>
  <c r="H623" i="1" l="1"/>
  <c r="Z624" i="1"/>
  <c r="AA624" i="1"/>
  <c r="S623" i="1"/>
  <c r="A624" i="1"/>
  <c r="Q624" i="1" s="1"/>
  <c r="R624" i="1" s="1"/>
  <c r="T626" i="1"/>
  <c r="H624" i="1" l="1"/>
  <c r="H625" i="1" s="1"/>
  <c r="AA625" i="1"/>
  <c r="Z625" i="1"/>
  <c r="Y624" i="1"/>
  <c r="S624" i="1"/>
  <c r="T627" i="1"/>
  <c r="A625" i="1"/>
  <c r="Q625" i="1" s="1"/>
  <c r="R625" i="1" l="1"/>
  <c r="Z626" i="1"/>
  <c r="AA626" i="1"/>
  <c r="T628" i="1"/>
  <c r="A626" i="1"/>
  <c r="Q626" i="1" s="1"/>
  <c r="R626" i="1" s="1"/>
  <c r="H626" i="1" l="1"/>
  <c r="H627" i="1" s="1"/>
  <c r="AA627" i="1"/>
  <c r="Z627" i="1"/>
  <c r="S626" i="1"/>
  <c r="Y626" i="1"/>
  <c r="A627" i="1"/>
  <c r="Q627" i="1" s="1"/>
  <c r="R627" i="1" s="1"/>
  <c r="T629" i="1"/>
  <c r="H628" i="1" l="1"/>
  <c r="Z628" i="1"/>
  <c r="AA628" i="1"/>
  <c r="S627" i="1"/>
  <c r="Y627" i="1"/>
  <c r="T630" i="1"/>
  <c r="A628" i="1"/>
  <c r="Q628" i="1" s="1"/>
  <c r="R628" i="1" s="1"/>
  <c r="H629" i="1" l="1"/>
  <c r="AA629" i="1"/>
  <c r="Z629" i="1"/>
  <c r="Y628" i="1"/>
  <c r="S628" i="1"/>
  <c r="A629" i="1"/>
  <c r="Q629" i="1" s="1"/>
  <c r="R629" i="1" s="1"/>
  <c r="T631" i="1"/>
  <c r="H630" i="1" l="1"/>
  <c r="Z630" i="1"/>
  <c r="AA630" i="1"/>
  <c r="Y629" i="1"/>
  <c r="S629" i="1"/>
  <c r="T632" i="1"/>
  <c r="A630" i="1"/>
  <c r="Q630" i="1" s="1"/>
  <c r="R630" i="1" s="1"/>
  <c r="H631" i="1" l="1"/>
  <c r="AA631" i="1"/>
  <c r="Z631" i="1"/>
  <c r="S630" i="1"/>
  <c r="Y630" i="1"/>
  <c r="A631" i="1"/>
  <c r="Q631" i="1" s="1"/>
  <c r="R631" i="1" s="1"/>
  <c r="T633" i="1"/>
  <c r="H632" i="1" l="1"/>
  <c r="Z632" i="1"/>
  <c r="AA632" i="1"/>
  <c r="S631" i="1"/>
  <c r="Y631" i="1"/>
  <c r="T634" i="1"/>
  <c r="A632" i="1"/>
  <c r="Q632" i="1" s="1"/>
  <c r="R632" i="1" s="1"/>
  <c r="H633" i="1" l="1"/>
  <c r="AA633" i="1"/>
  <c r="Z633" i="1"/>
  <c r="Y632" i="1"/>
  <c r="S632" i="1"/>
  <c r="A633" i="1"/>
  <c r="Q633" i="1" s="1"/>
  <c r="R633" i="1" s="1"/>
  <c r="T635" i="1"/>
  <c r="H634" i="1" l="1"/>
  <c r="Z634" i="1"/>
  <c r="AA634" i="1"/>
  <c r="Y633" i="1"/>
  <c r="S633" i="1"/>
  <c r="A634" i="1"/>
  <c r="Q634" i="1" s="1"/>
  <c r="R634" i="1" s="1"/>
  <c r="T636" i="1"/>
  <c r="H635" i="1" l="1"/>
  <c r="AA635" i="1"/>
  <c r="Z635" i="1"/>
  <c r="S634" i="1"/>
  <c r="Y634" i="1"/>
  <c r="T637" i="1"/>
  <c r="A635" i="1"/>
  <c r="Q635" i="1" s="1"/>
  <c r="R635" i="1" s="1"/>
  <c r="H636" i="1" l="1"/>
  <c r="Z636" i="1"/>
  <c r="AA636" i="1"/>
  <c r="S635" i="1"/>
  <c r="Y635" i="1"/>
  <c r="A636" i="1"/>
  <c r="Q636" i="1" s="1"/>
  <c r="R636" i="1" s="1"/>
  <c r="T638" i="1"/>
  <c r="H637" i="1" l="1"/>
  <c r="AA637" i="1"/>
  <c r="Z637" i="1"/>
  <c r="Y636" i="1"/>
  <c r="S636" i="1"/>
  <c r="A637" i="1"/>
  <c r="Q637" i="1" s="1"/>
  <c r="R637" i="1" s="1"/>
  <c r="T639" i="1"/>
  <c r="H638" i="1" l="1"/>
  <c r="Z638" i="1"/>
  <c r="AA638" i="1"/>
  <c r="Y637" i="1"/>
  <c r="S637" i="1"/>
  <c r="A638" i="1"/>
  <c r="Q638" i="1" s="1"/>
  <c r="R638" i="1" s="1"/>
  <c r="T640" i="1"/>
  <c r="H639" i="1" l="1"/>
  <c r="AA639" i="1"/>
  <c r="Z639" i="1"/>
  <c r="S638" i="1"/>
  <c r="Y638" i="1"/>
  <c r="A639" i="1"/>
  <c r="Q639" i="1" s="1"/>
  <c r="R639" i="1" s="1"/>
  <c r="T641" i="1"/>
  <c r="H640" i="1" l="1"/>
  <c r="Z640" i="1"/>
  <c r="AA640" i="1"/>
  <c r="S639" i="1"/>
  <c r="Y639" i="1"/>
  <c r="A640" i="1"/>
  <c r="Q640" i="1" s="1"/>
  <c r="R640" i="1" s="1"/>
  <c r="T642" i="1"/>
  <c r="H641" i="1" l="1"/>
  <c r="AA641" i="1"/>
  <c r="Z641" i="1"/>
  <c r="Y640" i="1"/>
  <c r="S640" i="1"/>
  <c r="A641" i="1"/>
  <c r="Q641" i="1" s="1"/>
  <c r="R641" i="1" s="1"/>
  <c r="T643" i="1"/>
  <c r="H642" i="1" l="1"/>
  <c r="Z642" i="1"/>
  <c r="AA642" i="1"/>
  <c r="Y641" i="1"/>
  <c r="S641" i="1"/>
  <c r="T644" i="1"/>
  <c r="A642" i="1"/>
  <c r="Q642" i="1" s="1"/>
  <c r="R642" i="1" s="1"/>
  <c r="H643" i="1" l="1"/>
  <c r="AA643" i="1"/>
  <c r="Z643" i="1"/>
  <c r="S642" i="1"/>
  <c r="Y642" i="1"/>
  <c r="A643" i="1"/>
  <c r="Q643" i="1" s="1"/>
  <c r="R643" i="1" s="1"/>
  <c r="T645" i="1"/>
  <c r="H644" i="1" l="1"/>
  <c r="Z644" i="1"/>
  <c r="AA644" i="1"/>
  <c r="S643" i="1"/>
  <c r="Y643" i="1"/>
  <c r="T646" i="1"/>
  <c r="A644" i="1"/>
  <c r="Q644" i="1" s="1"/>
  <c r="R644" i="1" s="1"/>
  <c r="H645" i="1" l="1"/>
  <c r="AA645" i="1"/>
  <c r="Z645" i="1"/>
  <c r="Y644" i="1"/>
  <c r="S644" i="1"/>
  <c r="T647" i="1"/>
  <c r="A645" i="1"/>
  <c r="Q645" i="1" s="1"/>
  <c r="R645" i="1" s="1"/>
  <c r="H646" i="1" l="1"/>
  <c r="Z646" i="1"/>
  <c r="AA646" i="1"/>
  <c r="Y645" i="1"/>
  <c r="S645" i="1"/>
  <c r="A646" i="1"/>
  <c r="Q646" i="1" s="1"/>
  <c r="R646" i="1" s="1"/>
  <c r="T648" i="1"/>
  <c r="AA647" i="1" l="1"/>
  <c r="Z647" i="1"/>
  <c r="S646" i="1"/>
  <c r="T649" i="1"/>
  <c r="A647" i="1"/>
  <c r="Q647" i="1" s="1"/>
  <c r="R647" i="1" s="1"/>
  <c r="H647" i="1" l="1"/>
  <c r="H648" i="1" s="1"/>
  <c r="Z648" i="1"/>
  <c r="AA648" i="1"/>
  <c r="S647" i="1"/>
  <c r="Y647" i="1"/>
  <c r="A648" i="1"/>
  <c r="T650" i="1"/>
  <c r="Q648" i="1" l="1"/>
  <c r="R648" i="1" s="1"/>
  <c r="A649" i="1"/>
  <c r="T651" i="1"/>
  <c r="Q649" i="1" l="1"/>
  <c r="R649" i="1" s="1"/>
  <c r="Z649" i="1"/>
  <c r="AA649" i="1"/>
  <c r="H649" i="1"/>
  <c r="A650" i="1"/>
  <c r="Q650" i="1" s="1"/>
  <c r="R650" i="1" s="1"/>
  <c r="T652" i="1"/>
  <c r="H650" i="1" l="1"/>
  <c r="H651" i="1" s="1"/>
  <c r="Z650" i="1"/>
  <c r="Z651" i="1" s="1"/>
  <c r="AA650" i="1"/>
  <c r="AA651" i="1" s="1"/>
  <c r="S650" i="1"/>
  <c r="A651" i="1"/>
  <c r="T653" i="1"/>
  <c r="Q651" i="1" l="1"/>
  <c r="H652" i="1" s="1"/>
  <c r="T654" i="1"/>
  <c r="A652" i="1"/>
  <c r="Q652" i="1" s="1"/>
  <c r="R652" i="1" s="1"/>
  <c r="AA652" i="1" l="1"/>
  <c r="AA653" i="1" s="1"/>
  <c r="R651" i="1"/>
  <c r="Z652" i="1"/>
  <c r="Z653" i="1" s="1"/>
  <c r="A653" i="1"/>
  <c r="Q653" i="1" s="1"/>
  <c r="R653" i="1" s="1"/>
  <c r="T655" i="1"/>
  <c r="H653" i="1" l="1"/>
  <c r="Z654" i="1"/>
  <c r="AA654" i="1"/>
  <c r="T656" i="1"/>
  <c r="A654" i="1"/>
  <c r="Q654" i="1" s="1"/>
  <c r="R654" i="1" s="1"/>
  <c r="H654" i="1" l="1"/>
  <c r="H655" i="1" s="1"/>
  <c r="AA655" i="1"/>
  <c r="Z655" i="1"/>
  <c r="S654" i="1"/>
  <c r="Y654" i="1"/>
  <c r="A655" i="1"/>
  <c r="Q655" i="1" s="1"/>
  <c r="T657" i="1"/>
  <c r="R655" i="1" l="1"/>
  <c r="Z656" i="1"/>
  <c r="AA656" i="1"/>
  <c r="T658" i="1"/>
  <c r="A656" i="1"/>
  <c r="Q656" i="1" s="1"/>
  <c r="R656" i="1" s="1"/>
  <c r="H656" i="1" l="1"/>
  <c r="H657" i="1" s="1"/>
  <c r="AA657" i="1"/>
  <c r="Z657" i="1"/>
  <c r="Y656" i="1"/>
  <c r="S656" i="1"/>
  <c r="A657" i="1"/>
  <c r="Q657" i="1" s="1"/>
  <c r="R657" i="1" s="1"/>
  <c r="T659" i="1"/>
  <c r="H658" i="1" l="1"/>
  <c r="Z658" i="1"/>
  <c r="AA658" i="1"/>
  <c r="Y657" i="1"/>
  <c r="S657" i="1"/>
  <c r="A658" i="1"/>
  <c r="Q658" i="1" s="1"/>
  <c r="R658" i="1" s="1"/>
  <c r="T660" i="1"/>
  <c r="H659" i="1" l="1"/>
  <c r="AA659" i="1"/>
  <c r="Z659" i="1"/>
  <c r="S658" i="1"/>
  <c r="Y658" i="1"/>
  <c r="T661" i="1"/>
  <c r="A659" i="1"/>
  <c r="Q659" i="1" s="1"/>
  <c r="R659" i="1" s="1"/>
  <c r="H660" i="1" l="1"/>
  <c r="Z660" i="1"/>
  <c r="AA660" i="1"/>
  <c r="S659" i="1"/>
  <c r="Y659" i="1"/>
  <c r="A660" i="1"/>
  <c r="Q660" i="1" s="1"/>
  <c r="R660" i="1" s="1"/>
  <c r="T662" i="1"/>
  <c r="H661" i="1" l="1"/>
  <c r="AA661" i="1"/>
  <c r="Z661" i="1"/>
  <c r="Y660" i="1"/>
  <c r="S660" i="1"/>
  <c r="T663" i="1"/>
  <c r="A661" i="1"/>
  <c r="Q661" i="1" s="1"/>
  <c r="R661" i="1" s="1"/>
  <c r="H662" i="1" l="1"/>
  <c r="Z662" i="1"/>
  <c r="AA662" i="1"/>
  <c r="Y661" i="1"/>
  <c r="S661" i="1"/>
  <c r="A662" i="1"/>
  <c r="Q662" i="1" s="1"/>
  <c r="R662" i="1" s="1"/>
  <c r="T664" i="1"/>
  <c r="H663" i="1" l="1"/>
  <c r="AA663" i="1"/>
  <c r="Z663" i="1"/>
  <c r="Y662" i="1"/>
  <c r="S662" i="1"/>
  <c r="T665" i="1"/>
  <c r="A663" i="1"/>
  <c r="Q663" i="1" s="1"/>
  <c r="R663" i="1" s="1"/>
  <c r="H664" i="1" l="1"/>
  <c r="Z664" i="1"/>
  <c r="AA664" i="1"/>
  <c r="S663" i="1"/>
  <c r="Y663" i="1"/>
  <c r="T666" i="1"/>
  <c r="A664" i="1"/>
  <c r="Q664" i="1" s="1"/>
  <c r="R664" i="1" s="1"/>
  <c r="H665" i="1" l="1"/>
  <c r="AA665" i="1"/>
  <c r="Z665" i="1"/>
  <c r="Y664" i="1"/>
  <c r="S664" i="1"/>
  <c r="A665" i="1"/>
  <c r="Q665" i="1" s="1"/>
  <c r="R665" i="1" s="1"/>
  <c r="T667" i="1"/>
  <c r="H666" i="1" l="1"/>
  <c r="Z666" i="1"/>
  <c r="AA666" i="1"/>
  <c r="Y665" i="1"/>
  <c r="S665" i="1"/>
  <c r="T668" i="1"/>
  <c r="A666" i="1"/>
  <c r="Q666" i="1" s="1"/>
  <c r="R666" i="1" s="1"/>
  <c r="H667" i="1" l="1"/>
  <c r="AA667" i="1"/>
  <c r="Z667" i="1"/>
  <c r="S666" i="1"/>
  <c r="Y666" i="1"/>
  <c r="T669" i="1"/>
  <c r="A667" i="1"/>
  <c r="Q667" i="1" s="1"/>
  <c r="R667" i="1" s="1"/>
  <c r="H668" i="1" l="1"/>
  <c r="Z668" i="1"/>
  <c r="AA668" i="1"/>
  <c r="S667" i="1"/>
  <c r="Y667" i="1"/>
  <c r="T670" i="1"/>
  <c r="A668" i="1"/>
  <c r="Q668" i="1" s="1"/>
  <c r="R668" i="1" s="1"/>
  <c r="H669" i="1" l="1"/>
  <c r="AA669" i="1"/>
  <c r="Z669" i="1"/>
  <c r="Y668" i="1"/>
  <c r="S668" i="1"/>
  <c r="A669" i="1"/>
  <c r="Q669" i="1" s="1"/>
  <c r="R669" i="1" s="1"/>
  <c r="T671" i="1"/>
  <c r="H670" i="1" l="1"/>
  <c r="Z670" i="1"/>
  <c r="AA670" i="1"/>
  <c r="Y669" i="1"/>
  <c r="S669" i="1"/>
  <c r="T672" i="1"/>
  <c r="A670" i="1"/>
  <c r="Q670" i="1" s="1"/>
  <c r="R670" i="1" s="1"/>
  <c r="H671" i="1" l="1"/>
  <c r="AA671" i="1"/>
  <c r="Z671" i="1"/>
  <c r="S670" i="1"/>
  <c r="Y670" i="1"/>
  <c r="A671" i="1"/>
  <c r="Q671" i="1" s="1"/>
  <c r="R671" i="1" s="1"/>
  <c r="T673" i="1"/>
  <c r="H672" i="1" l="1"/>
  <c r="Z672" i="1"/>
  <c r="AA672" i="1"/>
  <c r="S671" i="1"/>
  <c r="Y671" i="1"/>
  <c r="T674" i="1"/>
  <c r="A672" i="1"/>
  <c r="Q672" i="1" s="1"/>
  <c r="R672" i="1" s="1"/>
  <c r="H673" i="1" l="1"/>
  <c r="AA673" i="1"/>
  <c r="Z673" i="1"/>
  <c r="Y672" i="1"/>
  <c r="S672" i="1"/>
  <c r="A673" i="1"/>
  <c r="Q673" i="1" s="1"/>
  <c r="R673" i="1" s="1"/>
  <c r="T675" i="1"/>
  <c r="H674" i="1" l="1"/>
  <c r="Z674" i="1"/>
  <c r="AA674" i="1"/>
  <c r="Y673" i="1"/>
  <c r="S673" i="1"/>
  <c r="T676" i="1"/>
  <c r="A674" i="1"/>
  <c r="Q674" i="1" s="1"/>
  <c r="R674" i="1" s="1"/>
  <c r="H675" i="1" l="1"/>
  <c r="AA675" i="1"/>
  <c r="Z675" i="1"/>
  <c r="S674" i="1"/>
  <c r="Y674" i="1"/>
  <c r="T677" i="1"/>
  <c r="A675" i="1"/>
  <c r="Q675" i="1" s="1"/>
  <c r="R675" i="1" s="1"/>
  <c r="Z676" i="1" l="1"/>
  <c r="AA676" i="1"/>
  <c r="S675" i="1"/>
  <c r="T678" i="1"/>
  <c r="A676" i="1"/>
  <c r="Q676" i="1" s="1"/>
  <c r="R676" i="1" s="1"/>
  <c r="H676" i="1" l="1"/>
  <c r="H677" i="1" s="1"/>
  <c r="AA677" i="1"/>
  <c r="Z677" i="1"/>
  <c r="Y676" i="1"/>
  <c r="S676" i="1"/>
  <c r="T679" i="1"/>
  <c r="A677" i="1"/>
  <c r="Q677" i="1" l="1"/>
  <c r="R677" i="1" s="1"/>
  <c r="S677" i="1" s="1"/>
  <c r="A678" i="1"/>
  <c r="Q678" i="1" s="1"/>
  <c r="R678" i="1" s="1"/>
  <c r="T680" i="1"/>
  <c r="AA678" i="1" l="1"/>
  <c r="AA679" i="1" s="1"/>
  <c r="Z678" i="1"/>
  <c r="Z679" i="1" s="1"/>
  <c r="H678" i="1"/>
  <c r="T681" i="1"/>
  <c r="A679" i="1"/>
  <c r="Q679" i="1" s="1"/>
  <c r="R679" i="1" s="1"/>
  <c r="H679" i="1" l="1"/>
  <c r="H680" i="1" s="1"/>
  <c r="Z680" i="1"/>
  <c r="AA680" i="1"/>
  <c r="S679" i="1"/>
  <c r="Y679" i="1"/>
  <c r="A680" i="1"/>
  <c r="Q680" i="1" s="1"/>
  <c r="R680" i="1" s="1"/>
  <c r="T682" i="1"/>
  <c r="H681" i="1" l="1"/>
  <c r="AA681" i="1"/>
  <c r="Z681" i="1"/>
  <c r="T683" i="1"/>
  <c r="A681" i="1"/>
  <c r="Q681" i="1" s="1"/>
  <c r="R681" i="1" s="1"/>
  <c r="Z682" i="1" l="1"/>
  <c r="AA682" i="1"/>
  <c r="T684" i="1"/>
  <c r="A682" i="1"/>
  <c r="H682" i="1" s="1"/>
  <c r="Q682" i="1" l="1"/>
  <c r="R682" i="1" s="1"/>
  <c r="A683" i="1"/>
  <c r="Q683" i="1" s="1"/>
  <c r="T685" i="1"/>
  <c r="H683" i="1" l="1"/>
  <c r="Z683" i="1"/>
  <c r="Z684" i="1" s="1"/>
  <c r="R683" i="1"/>
  <c r="AA683" i="1"/>
  <c r="AA684" i="1" s="1"/>
  <c r="T686" i="1"/>
  <c r="A684" i="1"/>
  <c r="Q684" i="1" s="1"/>
  <c r="H684" i="1" l="1"/>
  <c r="R684" i="1"/>
  <c r="Z685" i="1"/>
  <c r="AA685" i="1"/>
  <c r="A685" i="1"/>
  <c r="Q685" i="1" s="1"/>
  <c r="R685" i="1" s="1"/>
  <c r="T687" i="1"/>
  <c r="H685" i="1" l="1"/>
  <c r="H686" i="1" s="1"/>
  <c r="AA686" i="1"/>
  <c r="Z686" i="1"/>
  <c r="Y685" i="1"/>
  <c r="S685" i="1"/>
  <c r="A686" i="1"/>
  <c r="Q686" i="1" s="1"/>
  <c r="R686" i="1" s="1"/>
  <c r="T688" i="1"/>
  <c r="H687" i="1" l="1"/>
  <c r="Z687" i="1"/>
  <c r="AA687" i="1"/>
  <c r="S686" i="1"/>
  <c r="Y686" i="1"/>
  <c r="T689" i="1"/>
  <c r="A687" i="1"/>
  <c r="Q687" i="1" s="1"/>
  <c r="R687" i="1" s="1"/>
  <c r="H688" i="1" l="1"/>
  <c r="AA688" i="1"/>
  <c r="Z688" i="1"/>
  <c r="S687" i="1"/>
  <c r="Y687" i="1"/>
  <c r="T690" i="1"/>
  <c r="A688" i="1"/>
  <c r="Q688" i="1" s="1"/>
  <c r="R688" i="1" s="1"/>
  <c r="H689" i="1" l="1"/>
  <c r="Z689" i="1"/>
  <c r="AA689" i="1"/>
  <c r="Y688" i="1"/>
  <c r="S688" i="1"/>
  <c r="T691" i="1"/>
  <c r="A689" i="1"/>
  <c r="Q689" i="1" s="1"/>
  <c r="R689" i="1" s="1"/>
  <c r="H690" i="1" l="1"/>
  <c r="AA690" i="1"/>
  <c r="Z690" i="1"/>
  <c r="Y689" i="1"/>
  <c r="S689" i="1"/>
  <c r="T692" i="1"/>
  <c r="A690" i="1"/>
  <c r="Q690" i="1" s="1"/>
  <c r="R690" i="1" s="1"/>
  <c r="H691" i="1" l="1"/>
  <c r="Z691" i="1"/>
  <c r="AA691" i="1"/>
  <c r="S690" i="1"/>
  <c r="Y690" i="1"/>
  <c r="T693" i="1"/>
  <c r="A691" i="1"/>
  <c r="Q691" i="1" s="1"/>
  <c r="R691" i="1" s="1"/>
  <c r="H692" i="1" l="1"/>
  <c r="AA692" i="1"/>
  <c r="Z692" i="1"/>
  <c r="S691" i="1"/>
  <c r="Y691" i="1"/>
  <c r="T694" i="1"/>
  <c r="A692" i="1"/>
  <c r="Q692" i="1" s="1"/>
  <c r="R692" i="1" s="1"/>
  <c r="H693" i="1" l="1"/>
  <c r="Z693" i="1"/>
  <c r="AA693" i="1"/>
  <c r="S692" i="1"/>
  <c r="Y692" i="1"/>
  <c r="T695" i="1"/>
  <c r="A693" i="1"/>
  <c r="Q693" i="1" s="1"/>
  <c r="R693" i="1" s="1"/>
  <c r="H694" i="1" l="1"/>
  <c r="AA694" i="1"/>
  <c r="Z694" i="1"/>
  <c r="Y693" i="1"/>
  <c r="S693" i="1"/>
  <c r="A694" i="1"/>
  <c r="Q694" i="1" s="1"/>
  <c r="R694" i="1" s="1"/>
  <c r="T696" i="1"/>
  <c r="H695" i="1" l="1"/>
  <c r="Z695" i="1"/>
  <c r="AA695" i="1"/>
  <c r="S694" i="1"/>
  <c r="Y694" i="1"/>
  <c r="T697" i="1"/>
  <c r="A695" i="1"/>
  <c r="Q695" i="1" s="1"/>
  <c r="R695" i="1" s="1"/>
  <c r="H696" i="1" l="1"/>
  <c r="AA696" i="1"/>
  <c r="Z696" i="1"/>
  <c r="S695" i="1"/>
  <c r="Y695" i="1"/>
  <c r="T698" i="1"/>
  <c r="A696" i="1"/>
  <c r="Q696" i="1" s="1"/>
  <c r="R696" i="1" s="1"/>
  <c r="H697" i="1" l="1"/>
  <c r="Z697" i="1"/>
  <c r="AA697" i="1"/>
  <c r="Y696" i="1"/>
  <c r="S696" i="1"/>
  <c r="A697" i="1"/>
  <c r="Q697" i="1" s="1"/>
  <c r="R697" i="1" s="1"/>
  <c r="T699" i="1"/>
  <c r="H698" i="1" l="1"/>
  <c r="AA698" i="1"/>
  <c r="Z698" i="1"/>
  <c r="Y697" i="1"/>
  <c r="S697" i="1"/>
  <c r="A698" i="1"/>
  <c r="Q698" i="1" s="1"/>
  <c r="R698" i="1" s="1"/>
  <c r="T700" i="1"/>
  <c r="H699" i="1" l="1"/>
  <c r="Z699" i="1"/>
  <c r="AA699" i="1"/>
  <c r="S698" i="1"/>
  <c r="Y698" i="1"/>
  <c r="A699" i="1"/>
  <c r="Q699" i="1" s="1"/>
  <c r="R699" i="1" s="1"/>
  <c r="T701" i="1"/>
  <c r="H700" i="1" l="1"/>
  <c r="AA700" i="1"/>
  <c r="Z700" i="1"/>
  <c r="S699" i="1"/>
  <c r="Y699" i="1"/>
  <c r="T702" i="1"/>
  <c r="A700" i="1"/>
  <c r="Q700" i="1" s="1"/>
  <c r="R700" i="1" s="1"/>
  <c r="H701" i="1" l="1"/>
  <c r="Z701" i="1"/>
  <c r="AA701" i="1"/>
  <c r="Y700" i="1"/>
  <c r="S700" i="1"/>
  <c r="A701" i="1"/>
  <c r="Q701" i="1" s="1"/>
  <c r="R701" i="1" s="1"/>
  <c r="T703" i="1"/>
  <c r="H702" i="1" l="1"/>
  <c r="AA702" i="1"/>
  <c r="Z702" i="1"/>
  <c r="Y701" i="1"/>
  <c r="S701" i="1"/>
  <c r="A702" i="1"/>
  <c r="Q702" i="1" s="1"/>
  <c r="R702" i="1" s="1"/>
  <c r="T704" i="1"/>
  <c r="H703" i="1" l="1"/>
  <c r="Z703" i="1"/>
  <c r="AA703" i="1"/>
  <c r="S702" i="1"/>
  <c r="Y702" i="1"/>
  <c r="A703" i="1"/>
  <c r="Q703" i="1" s="1"/>
  <c r="R703" i="1" s="1"/>
  <c r="T705" i="1"/>
  <c r="H704" i="1" l="1"/>
  <c r="AA704" i="1"/>
  <c r="Z704" i="1"/>
  <c r="S703" i="1"/>
  <c r="Y703" i="1"/>
  <c r="T706" i="1"/>
  <c r="A704" i="1"/>
  <c r="Q704" i="1" s="1"/>
  <c r="R704" i="1" s="1"/>
  <c r="H705" i="1" l="1"/>
  <c r="Z705" i="1"/>
  <c r="AA705" i="1"/>
  <c r="Y704" i="1"/>
  <c r="S704" i="1"/>
  <c r="T707" i="1"/>
  <c r="A705" i="1"/>
  <c r="Q705" i="1" s="1"/>
  <c r="R705" i="1" s="1"/>
  <c r="H706" i="1" l="1"/>
  <c r="AA706" i="1"/>
  <c r="Z706" i="1"/>
  <c r="Y705" i="1"/>
  <c r="S705" i="1"/>
  <c r="A706" i="1"/>
  <c r="Q706" i="1" s="1"/>
  <c r="R706" i="1" s="1"/>
  <c r="T708" i="1"/>
  <c r="Z707" i="1" l="1"/>
  <c r="AA707" i="1"/>
  <c r="S706" i="1"/>
  <c r="T709" i="1"/>
  <c r="A707" i="1"/>
  <c r="Q707" i="1" s="1"/>
  <c r="R707" i="1" s="1"/>
  <c r="H707" i="1" l="1"/>
  <c r="AA708" i="1"/>
  <c r="Z708" i="1"/>
  <c r="A708" i="1"/>
  <c r="Q708" i="1" s="1"/>
  <c r="R708" i="1" s="1"/>
  <c r="T710" i="1"/>
  <c r="H708" i="1" l="1"/>
  <c r="H709" i="1" s="1"/>
  <c r="Z709" i="1"/>
  <c r="AA709" i="1"/>
  <c r="S708" i="1"/>
  <c r="Y708" i="1"/>
  <c r="A709" i="1"/>
  <c r="Q709" i="1" s="1"/>
  <c r="R709" i="1" s="1"/>
  <c r="T711" i="1"/>
  <c r="H710" i="1" l="1"/>
  <c r="AA710" i="1"/>
  <c r="Z710" i="1"/>
  <c r="Y709" i="1"/>
  <c r="S709" i="1"/>
  <c r="T712" i="1"/>
  <c r="A710" i="1"/>
  <c r="Q710" i="1" l="1"/>
  <c r="Z711" i="1" s="1"/>
  <c r="A711" i="1"/>
  <c r="Q711" i="1" s="1"/>
  <c r="T713" i="1"/>
  <c r="H711" i="1" l="1"/>
  <c r="H712" i="1" s="1"/>
  <c r="R711" i="1"/>
  <c r="Z712" i="1"/>
  <c r="R710" i="1"/>
  <c r="AA711" i="1"/>
  <c r="AA712" i="1" s="1"/>
  <c r="T714" i="1"/>
  <c r="A712" i="1"/>
  <c r="Q712" i="1" s="1"/>
  <c r="R712" i="1" s="1"/>
  <c r="Z713" i="1" l="1"/>
  <c r="AA713" i="1"/>
  <c r="S712" i="1"/>
  <c r="A713" i="1"/>
  <c r="Q713" i="1" s="1"/>
  <c r="R713" i="1" s="1"/>
  <c r="T715" i="1"/>
  <c r="H713" i="1" l="1"/>
  <c r="AA714" i="1"/>
  <c r="Z714" i="1"/>
  <c r="S713" i="1"/>
  <c r="A714" i="1"/>
  <c r="Q714" i="1" s="1"/>
  <c r="R714" i="1" s="1"/>
  <c r="T716" i="1"/>
  <c r="H714" i="1" l="1"/>
  <c r="H715" i="1" s="1"/>
  <c r="Z715" i="1"/>
  <c r="AA715" i="1"/>
  <c r="Y714" i="1"/>
  <c r="S714" i="1"/>
  <c r="T717" i="1"/>
  <c r="A715" i="1"/>
  <c r="Q715" i="1" s="1"/>
  <c r="R715" i="1" s="1"/>
  <c r="AA716" i="1" l="1"/>
  <c r="Z716" i="1"/>
  <c r="T718" i="1"/>
  <c r="A716" i="1"/>
  <c r="Q716" i="1" s="1"/>
  <c r="R716" i="1" s="1"/>
  <c r="H716" i="1" l="1"/>
  <c r="H717" i="1" s="1"/>
  <c r="Z717" i="1"/>
  <c r="AA717" i="1"/>
  <c r="Y716" i="1"/>
  <c r="S716" i="1"/>
  <c r="A717" i="1"/>
  <c r="Q717" i="1" s="1"/>
  <c r="T719" i="1"/>
  <c r="R717" i="1" l="1"/>
  <c r="AA718" i="1"/>
  <c r="Z718" i="1"/>
  <c r="T720" i="1"/>
  <c r="A718" i="1"/>
  <c r="Q718" i="1" s="1"/>
  <c r="R718" i="1" s="1"/>
  <c r="H718" i="1" l="1"/>
  <c r="H719" i="1" s="1"/>
  <c r="Z719" i="1"/>
  <c r="AA719" i="1"/>
  <c r="S718" i="1"/>
  <c r="Y718" i="1"/>
  <c r="T721" i="1"/>
  <c r="A719" i="1"/>
  <c r="Q719" i="1" s="1"/>
  <c r="R719" i="1" s="1"/>
  <c r="H720" i="1" l="1"/>
  <c r="AA720" i="1"/>
  <c r="Z720" i="1"/>
  <c r="Y719" i="1"/>
  <c r="S719" i="1"/>
  <c r="T722" i="1"/>
  <c r="A720" i="1"/>
  <c r="Q720" i="1" s="1"/>
  <c r="R720" i="1" s="1"/>
  <c r="H721" i="1" l="1"/>
  <c r="Z721" i="1"/>
  <c r="AA721" i="1"/>
  <c r="Y720" i="1"/>
  <c r="S720" i="1"/>
  <c r="A721" i="1"/>
  <c r="Q721" i="1" s="1"/>
  <c r="R721" i="1" s="1"/>
  <c r="T723" i="1"/>
  <c r="H722" i="1" l="1"/>
  <c r="AA722" i="1"/>
  <c r="Z722" i="1"/>
  <c r="Y721" i="1"/>
  <c r="S721" i="1"/>
  <c r="A722" i="1"/>
  <c r="Q722" i="1" s="1"/>
  <c r="R722" i="1" s="1"/>
  <c r="T724" i="1"/>
  <c r="H723" i="1" l="1"/>
  <c r="Z723" i="1"/>
  <c r="AA723" i="1"/>
  <c r="Y722" i="1"/>
  <c r="S722" i="1"/>
  <c r="A723" i="1"/>
  <c r="Q723" i="1" s="1"/>
  <c r="R723" i="1" s="1"/>
  <c r="T725" i="1"/>
  <c r="H724" i="1" l="1"/>
  <c r="AA724" i="1"/>
  <c r="Z724" i="1"/>
  <c r="S723" i="1"/>
  <c r="Y723" i="1"/>
  <c r="T726" i="1"/>
  <c r="A724" i="1"/>
  <c r="Q724" i="1" s="1"/>
  <c r="R724" i="1" s="1"/>
  <c r="H725" i="1" l="1"/>
  <c r="Z725" i="1"/>
  <c r="AA725" i="1"/>
  <c r="Y724" i="1"/>
  <c r="S724" i="1"/>
  <c r="A725" i="1"/>
  <c r="Q725" i="1" s="1"/>
  <c r="R725" i="1" s="1"/>
  <c r="T727" i="1"/>
  <c r="H726" i="1" l="1"/>
  <c r="AA726" i="1"/>
  <c r="Z726" i="1"/>
  <c r="Y725" i="1"/>
  <c r="S725" i="1"/>
  <c r="T728" i="1"/>
  <c r="A726" i="1"/>
  <c r="Q726" i="1" s="1"/>
  <c r="R726" i="1" s="1"/>
  <c r="H727" i="1" l="1"/>
  <c r="Z727" i="1"/>
  <c r="AA727" i="1"/>
  <c r="S726" i="1"/>
  <c r="Y726" i="1"/>
  <c r="T729" i="1"/>
  <c r="A727" i="1"/>
  <c r="Q727" i="1" s="1"/>
  <c r="R727" i="1" s="1"/>
  <c r="H728" i="1" l="1"/>
  <c r="AA728" i="1"/>
  <c r="Z728" i="1"/>
  <c r="S727" i="1"/>
  <c r="Y727" i="1"/>
  <c r="A728" i="1"/>
  <c r="Q728" i="1" s="1"/>
  <c r="R728" i="1" s="1"/>
  <c r="T730" i="1"/>
  <c r="H729" i="1" l="1"/>
  <c r="Z729" i="1"/>
  <c r="AA729" i="1"/>
  <c r="Y728" i="1"/>
  <c r="S728" i="1"/>
  <c r="A729" i="1"/>
  <c r="Q729" i="1" s="1"/>
  <c r="R729" i="1" s="1"/>
  <c r="T731" i="1"/>
  <c r="H730" i="1" l="1"/>
  <c r="AA730" i="1"/>
  <c r="Z730" i="1"/>
  <c r="Y729" i="1"/>
  <c r="S729" i="1"/>
  <c r="T732" i="1"/>
  <c r="A730" i="1"/>
  <c r="Q730" i="1" s="1"/>
  <c r="R730" i="1" s="1"/>
  <c r="H731" i="1" l="1"/>
  <c r="Z731" i="1"/>
  <c r="AA731" i="1"/>
  <c r="S730" i="1"/>
  <c r="Y730" i="1"/>
  <c r="A731" i="1"/>
  <c r="Q731" i="1" s="1"/>
  <c r="R731" i="1" s="1"/>
  <c r="T733" i="1"/>
  <c r="H732" i="1" l="1"/>
  <c r="AA732" i="1"/>
  <c r="Z732" i="1"/>
  <c r="S731" i="1"/>
  <c r="Y731" i="1"/>
  <c r="T734" i="1"/>
  <c r="A732" i="1"/>
  <c r="Q732" i="1" s="1"/>
  <c r="R732" i="1" s="1"/>
  <c r="H733" i="1" l="1"/>
  <c r="Z733" i="1"/>
  <c r="AA733" i="1"/>
  <c r="Y732" i="1"/>
  <c r="S732" i="1"/>
  <c r="A733" i="1"/>
  <c r="Q733" i="1" s="1"/>
  <c r="R733" i="1" s="1"/>
  <c r="T735" i="1"/>
  <c r="H734" i="1" l="1"/>
  <c r="AA734" i="1"/>
  <c r="Z734" i="1"/>
  <c r="Y733" i="1"/>
  <c r="S733" i="1"/>
  <c r="T736" i="1"/>
  <c r="A734" i="1"/>
  <c r="Q734" i="1" s="1"/>
  <c r="R734" i="1" s="1"/>
  <c r="H735" i="1" l="1"/>
  <c r="Z735" i="1"/>
  <c r="AA735" i="1"/>
  <c r="S734" i="1"/>
  <c r="Y734" i="1"/>
  <c r="A735" i="1"/>
  <c r="Q735" i="1" s="1"/>
  <c r="R735" i="1" s="1"/>
  <c r="T737" i="1"/>
  <c r="H736" i="1" l="1"/>
  <c r="AA736" i="1"/>
  <c r="Z736" i="1"/>
  <c r="S735" i="1"/>
  <c r="Y735" i="1"/>
  <c r="T738" i="1"/>
  <c r="A736" i="1"/>
  <c r="Q736" i="1" s="1"/>
  <c r="R736" i="1" s="1"/>
  <c r="H737" i="1" l="1"/>
  <c r="Z737" i="1"/>
  <c r="AA737" i="1"/>
  <c r="Y650" i="1"/>
  <c r="Y736" i="1"/>
  <c r="S736" i="1"/>
  <c r="A737" i="1"/>
  <c r="Q737" i="1" s="1"/>
  <c r="R737" i="1" s="1"/>
  <c r="T739" i="1"/>
  <c r="AA738" i="1" l="1"/>
  <c r="Z738" i="1"/>
  <c r="S737" i="1"/>
  <c r="T740" i="1"/>
  <c r="A738" i="1"/>
  <c r="Q738" i="1" s="1"/>
  <c r="R738" i="1" s="1"/>
  <c r="H738" i="1" l="1"/>
  <c r="H739" i="1" s="1"/>
  <c r="Z739" i="1"/>
  <c r="AA739" i="1"/>
  <c r="S738" i="1"/>
  <c r="Y738" i="1"/>
  <c r="T741" i="1"/>
  <c r="A739" i="1"/>
  <c r="Q739" i="1" l="1"/>
  <c r="R739" i="1" s="1"/>
  <c r="S739" i="1" s="1"/>
  <c r="T742" i="1"/>
  <c r="A740" i="1"/>
  <c r="Z740" i="1" l="1"/>
  <c r="AA740" i="1"/>
  <c r="Q740" i="1"/>
  <c r="R740" i="1" s="1"/>
  <c r="H740" i="1"/>
  <c r="T743" i="1"/>
  <c r="A741" i="1"/>
  <c r="H741" i="1" l="1"/>
  <c r="Z741" i="1"/>
  <c r="AA741" i="1"/>
  <c r="Q741" i="1"/>
  <c r="A742" i="1"/>
  <c r="T744" i="1"/>
  <c r="H742" i="1" l="1"/>
  <c r="Q742" i="1"/>
  <c r="R742" i="1" s="1"/>
  <c r="S742" i="1" s="1"/>
  <c r="Z742" i="1"/>
  <c r="AA742" i="1"/>
  <c r="R741" i="1"/>
  <c r="A743" i="1"/>
  <c r="T745" i="1"/>
  <c r="Z743" i="1" l="1"/>
  <c r="AA743" i="1"/>
  <c r="H743" i="1"/>
  <c r="Q743" i="1"/>
  <c r="R743" i="1" s="1"/>
  <c r="T746" i="1"/>
  <c r="A744" i="1"/>
  <c r="Q744" i="1" s="1"/>
  <c r="R744" i="1" s="1"/>
  <c r="AA744" i="1" l="1"/>
  <c r="AA745" i="1" s="1"/>
  <c r="H744" i="1"/>
  <c r="Z744" i="1"/>
  <c r="Z745" i="1" s="1"/>
  <c r="A745" i="1"/>
  <c r="Q745" i="1" s="1"/>
  <c r="R745" i="1" s="1"/>
  <c r="T747" i="1"/>
  <c r="H745" i="1" l="1"/>
  <c r="H746" i="1" s="1"/>
  <c r="AA746" i="1"/>
  <c r="Z746" i="1"/>
  <c r="Y745" i="1"/>
  <c r="S745" i="1"/>
  <c r="T748" i="1"/>
  <c r="A746" i="1"/>
  <c r="Q746" i="1" s="1"/>
  <c r="R746" i="1" l="1"/>
  <c r="Z747" i="1"/>
  <c r="AA747" i="1"/>
  <c r="A747" i="1"/>
  <c r="Q747" i="1" s="1"/>
  <c r="R747" i="1" s="1"/>
  <c r="T749" i="1"/>
  <c r="H747" i="1" l="1"/>
  <c r="H748" i="1" s="1"/>
  <c r="AA748" i="1"/>
  <c r="Z748" i="1"/>
  <c r="S747" i="1"/>
  <c r="Y747" i="1"/>
  <c r="T750" i="1"/>
  <c r="A748" i="1"/>
  <c r="Q748" i="1" s="1"/>
  <c r="R748" i="1" s="1"/>
  <c r="H749" i="1" l="1"/>
  <c r="Z749" i="1"/>
  <c r="AA749" i="1"/>
  <c r="Y748" i="1"/>
  <c r="S748" i="1"/>
  <c r="T751" i="1"/>
  <c r="A749" i="1"/>
  <c r="Q749" i="1" s="1"/>
  <c r="R749" i="1" s="1"/>
  <c r="H750" i="1" l="1"/>
  <c r="AA750" i="1"/>
  <c r="Z750" i="1"/>
  <c r="Y749" i="1"/>
  <c r="S749" i="1"/>
  <c r="T752" i="1"/>
  <c r="A750" i="1"/>
  <c r="Q750" i="1" s="1"/>
  <c r="R750" i="1" s="1"/>
  <c r="H751" i="1" l="1"/>
  <c r="Z751" i="1"/>
  <c r="AA751" i="1"/>
  <c r="S750" i="1"/>
  <c r="Y750" i="1"/>
  <c r="T753" i="1"/>
  <c r="A751" i="1"/>
  <c r="Q751" i="1" s="1"/>
  <c r="R751" i="1" s="1"/>
  <c r="H752" i="1" l="1"/>
  <c r="AA752" i="1"/>
  <c r="Z752" i="1"/>
  <c r="S751" i="1"/>
  <c r="Y751" i="1"/>
  <c r="A752" i="1"/>
  <c r="Q752" i="1" s="1"/>
  <c r="R752" i="1" s="1"/>
  <c r="T754" i="1"/>
  <c r="H753" i="1" l="1"/>
  <c r="Z753" i="1"/>
  <c r="AA753" i="1"/>
  <c r="Y752" i="1"/>
  <c r="S752" i="1"/>
  <c r="T755" i="1"/>
  <c r="A753" i="1"/>
  <c r="Q753" i="1" s="1"/>
  <c r="R753" i="1" s="1"/>
  <c r="H754" i="1" l="1"/>
  <c r="AA754" i="1"/>
  <c r="Z754" i="1"/>
  <c r="Y753" i="1"/>
  <c r="S753" i="1"/>
  <c r="A754" i="1"/>
  <c r="Q754" i="1" s="1"/>
  <c r="R754" i="1" s="1"/>
  <c r="T756" i="1"/>
  <c r="H755" i="1" l="1"/>
  <c r="Z755" i="1"/>
  <c r="AA755" i="1"/>
  <c r="S754" i="1"/>
  <c r="Y754" i="1"/>
  <c r="A755" i="1"/>
  <c r="Q755" i="1" s="1"/>
  <c r="R755" i="1" s="1"/>
  <c r="T757" i="1"/>
  <c r="H756" i="1" l="1"/>
  <c r="AA756" i="1"/>
  <c r="Z756" i="1"/>
  <c r="S755" i="1"/>
  <c r="Y755" i="1"/>
  <c r="T758" i="1"/>
  <c r="A756" i="1"/>
  <c r="Q756" i="1" s="1"/>
  <c r="R756" i="1" s="1"/>
  <c r="H757" i="1" l="1"/>
  <c r="Z757" i="1"/>
  <c r="AA757" i="1"/>
  <c r="S756" i="1"/>
  <c r="Y756" i="1"/>
  <c r="A757" i="1"/>
  <c r="Q757" i="1" s="1"/>
  <c r="R757" i="1" s="1"/>
  <c r="T759" i="1"/>
  <c r="H758" i="1" l="1"/>
  <c r="AA758" i="1"/>
  <c r="Z758" i="1"/>
  <c r="Y757" i="1"/>
  <c r="S757" i="1"/>
  <c r="T760" i="1"/>
  <c r="A758" i="1"/>
  <c r="Q758" i="1" s="1"/>
  <c r="R758" i="1" s="1"/>
  <c r="H759" i="1" l="1"/>
  <c r="Z759" i="1"/>
  <c r="AA759" i="1"/>
  <c r="S758" i="1"/>
  <c r="Y758" i="1"/>
  <c r="A759" i="1"/>
  <c r="Q759" i="1" s="1"/>
  <c r="R759" i="1" s="1"/>
  <c r="T761" i="1"/>
  <c r="H760" i="1" l="1"/>
  <c r="AA760" i="1"/>
  <c r="Z760" i="1"/>
  <c r="S759" i="1"/>
  <c r="Y759" i="1"/>
  <c r="T762" i="1"/>
  <c r="A760" i="1"/>
  <c r="Q760" i="1" s="1"/>
  <c r="R760" i="1" s="1"/>
  <c r="H761" i="1" l="1"/>
  <c r="Z761" i="1"/>
  <c r="AA761" i="1"/>
  <c r="Y760" i="1"/>
  <c r="S760" i="1"/>
  <c r="A761" i="1"/>
  <c r="Q761" i="1" s="1"/>
  <c r="R761" i="1" s="1"/>
  <c r="T763" i="1"/>
  <c r="H762" i="1" l="1"/>
  <c r="AA762" i="1"/>
  <c r="Z762" i="1"/>
  <c r="Y761" i="1"/>
  <c r="S761" i="1"/>
  <c r="A762" i="1"/>
  <c r="Q762" i="1" s="1"/>
  <c r="R762" i="1" s="1"/>
  <c r="T764" i="1"/>
  <c r="H763" i="1" l="1"/>
  <c r="Z763" i="1"/>
  <c r="AA763" i="1"/>
  <c r="S762" i="1"/>
  <c r="Y762" i="1"/>
  <c r="T765" i="1"/>
  <c r="A763" i="1"/>
  <c r="Q763" i="1" s="1"/>
  <c r="R763" i="1" s="1"/>
  <c r="H764" i="1" l="1"/>
  <c r="AA764" i="1"/>
  <c r="Z764" i="1"/>
  <c r="S763" i="1"/>
  <c r="Y763" i="1"/>
  <c r="A764" i="1"/>
  <c r="Q764" i="1" s="1"/>
  <c r="R764" i="1" s="1"/>
  <c r="T766" i="1"/>
  <c r="H765" i="1" l="1"/>
  <c r="Z765" i="1"/>
  <c r="AA765" i="1"/>
  <c r="Y764" i="1"/>
  <c r="S764" i="1"/>
  <c r="T767" i="1"/>
  <c r="A765" i="1"/>
  <c r="Q765" i="1" s="1"/>
  <c r="R765" i="1" s="1"/>
  <c r="H766" i="1" l="1"/>
  <c r="AA766" i="1"/>
  <c r="Z766" i="1"/>
  <c r="Y765" i="1"/>
  <c r="S765" i="1"/>
  <c r="T768" i="1"/>
  <c r="A766" i="1"/>
  <c r="Q766" i="1" s="1"/>
  <c r="R766" i="1" s="1"/>
  <c r="H767" i="1" l="1"/>
  <c r="Z767" i="1"/>
  <c r="AA767" i="1"/>
  <c r="S766" i="1"/>
  <c r="Y766" i="1"/>
  <c r="A767" i="1"/>
  <c r="Q767" i="1" s="1"/>
  <c r="R767" i="1" s="1"/>
  <c r="T769" i="1"/>
  <c r="AA768" i="1" l="1"/>
  <c r="Z768" i="1"/>
  <c r="S767" i="1"/>
  <c r="T770" i="1"/>
  <c r="A768" i="1"/>
  <c r="Q768" i="1" s="1"/>
  <c r="R768" i="1" s="1"/>
  <c r="H768" i="1" l="1"/>
  <c r="H769" i="1" s="1"/>
  <c r="Z769" i="1"/>
  <c r="AA769" i="1"/>
  <c r="Y768" i="1"/>
  <c r="S768" i="1"/>
  <c r="A769" i="1"/>
  <c r="T771" i="1"/>
  <c r="Q769" i="1" l="1"/>
  <c r="R769" i="1" s="1"/>
  <c r="A770" i="1"/>
  <c r="Q770" i="1" s="1"/>
  <c r="R770" i="1" s="1"/>
  <c r="T772" i="1"/>
  <c r="Z770" i="1" l="1"/>
  <c r="Z771" i="1" s="1"/>
  <c r="AA770" i="1"/>
  <c r="AA771" i="1" s="1"/>
  <c r="H770" i="1"/>
  <c r="H771" i="1" s="1"/>
  <c r="S770" i="1"/>
  <c r="Y770" i="1"/>
  <c r="T773" i="1"/>
  <c r="A771" i="1"/>
  <c r="Q771" i="1" l="1"/>
  <c r="H772" i="1" s="1"/>
  <c r="T774" i="1"/>
  <c r="A772" i="1"/>
  <c r="Q772" i="1" s="1"/>
  <c r="R772" i="1" s="1"/>
  <c r="Z772" i="1" l="1"/>
  <c r="Z773" i="1" s="1"/>
  <c r="R771" i="1"/>
  <c r="AA772" i="1"/>
  <c r="AA773" i="1" s="1"/>
  <c r="A773" i="1"/>
  <c r="Q773" i="1" s="1"/>
  <c r="R773" i="1" s="1"/>
  <c r="T775" i="1"/>
  <c r="H773" i="1" l="1"/>
  <c r="AA774" i="1"/>
  <c r="Z774" i="1"/>
  <c r="S773" i="1"/>
  <c r="T776" i="1"/>
  <c r="A774" i="1"/>
  <c r="H774" i="1" l="1"/>
  <c r="Q774" i="1"/>
  <c r="R774" i="1" s="1"/>
  <c r="A775" i="1"/>
  <c r="Q775" i="1" s="1"/>
  <c r="R775" i="1" s="1"/>
  <c r="T777" i="1"/>
  <c r="Z775" i="1" l="1"/>
  <c r="Z776" i="1" s="1"/>
  <c r="AA775" i="1"/>
  <c r="AA776" i="1" s="1"/>
  <c r="H775" i="1"/>
  <c r="H776" i="1" s="1"/>
  <c r="S775" i="1"/>
  <c r="T778" i="1"/>
  <c r="A776" i="1"/>
  <c r="Q776" i="1" s="1"/>
  <c r="R776" i="1" l="1"/>
  <c r="Z777" i="1"/>
  <c r="AA777" i="1"/>
  <c r="A777" i="1"/>
  <c r="Q777" i="1" s="1"/>
  <c r="R777" i="1" s="1"/>
  <c r="T779" i="1"/>
  <c r="H777" i="1" l="1"/>
  <c r="H778" i="1" s="1"/>
  <c r="AA778" i="1"/>
  <c r="Z778" i="1"/>
  <c r="Y777" i="1"/>
  <c r="S777" i="1"/>
  <c r="A778" i="1"/>
  <c r="Q778" i="1" s="1"/>
  <c r="R778" i="1" s="1"/>
  <c r="T780" i="1"/>
  <c r="H779" i="1" l="1"/>
  <c r="Z779" i="1"/>
  <c r="AA779" i="1"/>
  <c r="S778" i="1"/>
  <c r="Y778" i="1"/>
  <c r="A779" i="1"/>
  <c r="Q779" i="1" s="1"/>
  <c r="R779" i="1" s="1"/>
  <c r="T781" i="1"/>
  <c r="H780" i="1" l="1"/>
  <c r="AA780" i="1"/>
  <c r="Z780" i="1"/>
  <c r="S779" i="1"/>
  <c r="Y779" i="1"/>
  <c r="A780" i="1"/>
  <c r="Q780" i="1" s="1"/>
  <c r="R780" i="1" s="1"/>
  <c r="T782" i="1"/>
  <c r="H781" i="1" l="1"/>
  <c r="Z781" i="1"/>
  <c r="AA781" i="1"/>
  <c r="Y780" i="1"/>
  <c r="S780" i="1"/>
  <c r="A781" i="1"/>
  <c r="Q781" i="1" s="1"/>
  <c r="R781" i="1" s="1"/>
  <c r="T783" i="1"/>
  <c r="H782" i="1" l="1"/>
  <c r="AA782" i="1"/>
  <c r="Z782" i="1"/>
  <c r="Y781" i="1"/>
  <c r="S781" i="1"/>
  <c r="T784" i="1"/>
  <c r="A782" i="1"/>
  <c r="Q782" i="1" s="1"/>
  <c r="R782" i="1" s="1"/>
  <c r="H783" i="1" l="1"/>
  <c r="Z783" i="1"/>
  <c r="AA783" i="1"/>
  <c r="S782" i="1"/>
  <c r="Y782" i="1"/>
  <c r="T785" i="1"/>
  <c r="A783" i="1"/>
  <c r="Q783" i="1" s="1"/>
  <c r="R783" i="1" s="1"/>
  <c r="H784" i="1" l="1"/>
  <c r="AA784" i="1"/>
  <c r="Z784" i="1"/>
  <c r="S783" i="1"/>
  <c r="Y783" i="1"/>
  <c r="A784" i="1"/>
  <c r="Q784" i="1" s="1"/>
  <c r="R784" i="1" s="1"/>
  <c r="T786" i="1"/>
  <c r="H785" i="1" l="1"/>
  <c r="Z785" i="1"/>
  <c r="AA785" i="1"/>
  <c r="Y784" i="1"/>
  <c r="S784" i="1"/>
  <c r="A785" i="1"/>
  <c r="Q785" i="1" s="1"/>
  <c r="R785" i="1" s="1"/>
  <c r="T787" i="1"/>
  <c r="H786" i="1" l="1"/>
  <c r="AA786" i="1"/>
  <c r="Z786" i="1"/>
  <c r="Y785" i="1"/>
  <c r="S785" i="1"/>
  <c r="T788" i="1"/>
  <c r="A786" i="1"/>
  <c r="Q786" i="1" s="1"/>
  <c r="R786" i="1" s="1"/>
  <c r="H787" i="1" l="1"/>
  <c r="Z787" i="1"/>
  <c r="AA787" i="1"/>
  <c r="S786" i="1"/>
  <c r="Y786" i="1"/>
  <c r="A787" i="1"/>
  <c r="Q787" i="1" s="1"/>
  <c r="R787" i="1" s="1"/>
  <c r="T789" i="1"/>
  <c r="H788" i="1" l="1"/>
  <c r="AA788" i="1"/>
  <c r="Z788" i="1"/>
  <c r="Y787" i="1"/>
  <c r="S787" i="1"/>
  <c r="T790" i="1"/>
  <c r="A788" i="1"/>
  <c r="Q788" i="1" s="1"/>
  <c r="R788" i="1" s="1"/>
  <c r="H789" i="1" l="1"/>
  <c r="Z789" i="1"/>
  <c r="AA789" i="1"/>
  <c r="S788" i="1"/>
  <c r="Y788" i="1"/>
  <c r="A789" i="1"/>
  <c r="Q789" i="1" s="1"/>
  <c r="R789" i="1" s="1"/>
  <c r="T791" i="1"/>
  <c r="H790" i="1" l="1"/>
  <c r="AA790" i="1"/>
  <c r="Z790" i="1"/>
  <c r="S789" i="1"/>
  <c r="Y789" i="1"/>
  <c r="T792" i="1"/>
  <c r="A790" i="1"/>
  <c r="Q790" i="1" s="1"/>
  <c r="R790" i="1" s="1"/>
  <c r="H791" i="1" l="1"/>
  <c r="Z791" i="1"/>
  <c r="AA791" i="1"/>
  <c r="S790" i="1"/>
  <c r="Y790" i="1"/>
  <c r="T793" i="1"/>
  <c r="A791" i="1"/>
  <c r="Q791" i="1" s="1"/>
  <c r="R791" i="1" s="1"/>
  <c r="H792" i="1" l="1"/>
  <c r="AA792" i="1"/>
  <c r="Z792" i="1"/>
  <c r="S791" i="1"/>
  <c r="Y791" i="1"/>
  <c r="A792" i="1"/>
  <c r="Q792" i="1" s="1"/>
  <c r="R792" i="1" s="1"/>
  <c r="T794" i="1"/>
  <c r="H793" i="1" l="1"/>
  <c r="Z793" i="1"/>
  <c r="AA793" i="1"/>
  <c r="Y792" i="1"/>
  <c r="S792" i="1"/>
  <c r="T795" i="1"/>
  <c r="A793" i="1"/>
  <c r="Q793" i="1" s="1"/>
  <c r="R793" i="1" s="1"/>
  <c r="H794" i="1" l="1"/>
  <c r="AA794" i="1"/>
  <c r="Z794" i="1"/>
  <c r="Y793" i="1"/>
  <c r="S793" i="1"/>
  <c r="T796" i="1"/>
  <c r="A794" i="1"/>
  <c r="Q794" i="1" s="1"/>
  <c r="R794" i="1" s="1"/>
  <c r="H795" i="1" l="1"/>
  <c r="Z795" i="1"/>
  <c r="AA795" i="1"/>
  <c r="S794" i="1"/>
  <c r="Y794" i="1"/>
  <c r="T797" i="1"/>
  <c r="A795" i="1"/>
  <c r="Q795" i="1" s="1"/>
  <c r="R795" i="1" s="1"/>
  <c r="H796" i="1" l="1"/>
  <c r="AA796" i="1"/>
  <c r="Z796" i="1"/>
  <c r="S795" i="1"/>
  <c r="Y795" i="1"/>
  <c r="A796" i="1"/>
  <c r="Q796" i="1" s="1"/>
  <c r="R796" i="1" s="1"/>
  <c r="T798" i="1"/>
  <c r="H797" i="1" l="1"/>
  <c r="Z797" i="1"/>
  <c r="AA797" i="1"/>
  <c r="Y796" i="1"/>
  <c r="S796" i="1"/>
  <c r="T799" i="1"/>
  <c r="A797" i="1"/>
  <c r="Q797" i="1" s="1"/>
  <c r="R797" i="1" s="1"/>
  <c r="H798" i="1" l="1"/>
  <c r="AA798" i="1"/>
  <c r="Z798" i="1"/>
  <c r="S797" i="1"/>
  <c r="Y797" i="1"/>
  <c r="A798" i="1"/>
  <c r="Q798" i="1" s="1"/>
  <c r="R798" i="1" s="1"/>
  <c r="T800" i="1"/>
  <c r="H799" i="1" l="1"/>
  <c r="Z799" i="1"/>
  <c r="AA799" i="1"/>
  <c r="S798" i="1"/>
  <c r="Y798" i="1"/>
  <c r="A799" i="1"/>
  <c r="Q799" i="1" s="1"/>
  <c r="R799" i="1" s="1"/>
  <c r="T801" i="1"/>
  <c r="AA800" i="1" l="1"/>
  <c r="Z800" i="1"/>
  <c r="A800" i="1"/>
  <c r="Q800" i="1" s="1"/>
  <c r="R800" i="1" s="1"/>
  <c r="T802" i="1"/>
  <c r="H800" i="1" l="1"/>
  <c r="Z801" i="1"/>
  <c r="AA801" i="1"/>
  <c r="S800" i="1"/>
  <c r="T803" i="1"/>
  <c r="A801" i="1"/>
  <c r="Q801" i="1" s="1"/>
  <c r="R801" i="1" s="1"/>
  <c r="H801" i="1" l="1"/>
  <c r="H802" i="1" s="1"/>
  <c r="AA802" i="1"/>
  <c r="Z802" i="1"/>
  <c r="Y801" i="1"/>
  <c r="S801" i="1"/>
  <c r="T804" i="1"/>
  <c r="A802" i="1"/>
  <c r="Q802" i="1" l="1"/>
  <c r="A803" i="1"/>
  <c r="T805" i="1"/>
  <c r="H803" i="1" l="1"/>
  <c r="Q803" i="1"/>
  <c r="R803" i="1" s="1"/>
  <c r="S803" i="1" s="1"/>
  <c r="R802" i="1"/>
  <c r="AA803" i="1"/>
  <c r="Z803" i="1"/>
  <c r="T806" i="1"/>
  <c r="A804" i="1"/>
  <c r="Z804" i="1" l="1"/>
  <c r="AA804" i="1"/>
  <c r="H804" i="1"/>
  <c r="Q804" i="1"/>
  <c r="R804" i="1" s="1"/>
  <c r="T807" i="1"/>
  <c r="A805" i="1"/>
  <c r="Z805" i="1" l="1"/>
  <c r="AA805" i="1"/>
  <c r="H805" i="1"/>
  <c r="Q805" i="1"/>
  <c r="R805" i="1" s="1"/>
  <c r="S805" i="1" s="1"/>
  <c r="T808" i="1"/>
  <c r="A806" i="1"/>
  <c r="H806" i="1" l="1"/>
  <c r="Q806" i="1"/>
  <c r="R806" i="1" s="1"/>
  <c r="S806" i="1" s="1"/>
  <c r="Y805" i="1"/>
  <c r="Z806" i="1"/>
  <c r="AA806" i="1"/>
  <c r="A807" i="1"/>
  <c r="Q807" i="1" s="1"/>
  <c r="R807" i="1" s="1"/>
  <c r="T809" i="1"/>
  <c r="H807" i="1" l="1"/>
  <c r="Y806" i="1"/>
  <c r="AA807" i="1"/>
  <c r="AA808" i="1" s="1"/>
  <c r="Z807" i="1"/>
  <c r="Z808" i="1" s="1"/>
  <c r="S807" i="1"/>
  <c r="A808" i="1"/>
  <c r="Q808" i="1" s="1"/>
  <c r="R808" i="1" s="1"/>
  <c r="T810" i="1"/>
  <c r="H808" i="1" l="1"/>
  <c r="H809" i="1" s="1"/>
  <c r="Z809" i="1"/>
  <c r="AA809" i="1"/>
  <c r="Y808" i="1"/>
  <c r="S808" i="1"/>
  <c r="T811" i="1"/>
  <c r="A809" i="1"/>
  <c r="Q809" i="1" s="1"/>
  <c r="R809" i="1" l="1"/>
  <c r="AA810" i="1"/>
  <c r="Z810" i="1"/>
  <c r="A810" i="1"/>
  <c r="Q810" i="1" s="1"/>
  <c r="R810" i="1" s="1"/>
  <c r="T812" i="1"/>
  <c r="H810" i="1" l="1"/>
  <c r="H811" i="1" s="1"/>
  <c r="Z811" i="1"/>
  <c r="AA811" i="1"/>
  <c r="S810" i="1"/>
  <c r="Y810" i="1"/>
  <c r="T813" i="1"/>
  <c r="A811" i="1"/>
  <c r="Q811" i="1" s="1"/>
  <c r="R811" i="1" s="1"/>
  <c r="H812" i="1" l="1"/>
  <c r="AA812" i="1"/>
  <c r="Z812" i="1"/>
  <c r="S811" i="1"/>
  <c r="Y811" i="1"/>
  <c r="A812" i="1"/>
  <c r="Q812" i="1" s="1"/>
  <c r="R812" i="1" s="1"/>
  <c r="T814" i="1"/>
  <c r="H813" i="1" l="1"/>
  <c r="Z813" i="1"/>
  <c r="AA813" i="1"/>
  <c r="Y812" i="1"/>
  <c r="S812" i="1"/>
  <c r="A813" i="1"/>
  <c r="Q813" i="1" s="1"/>
  <c r="R813" i="1" s="1"/>
  <c r="T815" i="1"/>
  <c r="H814" i="1" l="1"/>
  <c r="AA814" i="1"/>
  <c r="Z814" i="1"/>
  <c r="S813" i="1"/>
  <c r="Y813" i="1"/>
  <c r="T816" i="1"/>
  <c r="A814" i="1"/>
  <c r="Q814" i="1" s="1"/>
  <c r="R814" i="1" s="1"/>
  <c r="H815" i="1" l="1"/>
  <c r="Z815" i="1"/>
  <c r="AA815" i="1"/>
  <c r="S814" i="1"/>
  <c r="Y814" i="1"/>
  <c r="A815" i="1"/>
  <c r="Q815" i="1" s="1"/>
  <c r="R815" i="1" s="1"/>
  <c r="T817" i="1"/>
  <c r="H816" i="1" l="1"/>
  <c r="AA816" i="1"/>
  <c r="Z816" i="1"/>
  <c r="S815" i="1"/>
  <c r="Y815" i="1"/>
  <c r="T818" i="1"/>
  <c r="A816" i="1"/>
  <c r="Q816" i="1" s="1"/>
  <c r="R816" i="1" s="1"/>
  <c r="H817" i="1" l="1"/>
  <c r="Z817" i="1"/>
  <c r="AA817" i="1"/>
  <c r="Y816" i="1"/>
  <c r="S816" i="1"/>
  <c r="A817" i="1"/>
  <c r="Q817" i="1" s="1"/>
  <c r="R817" i="1" s="1"/>
  <c r="T819" i="1"/>
  <c r="H818" i="1" l="1"/>
  <c r="AA818" i="1"/>
  <c r="Z818" i="1"/>
  <c r="Y817" i="1"/>
  <c r="S817" i="1"/>
  <c r="A818" i="1"/>
  <c r="Q818" i="1" s="1"/>
  <c r="R818" i="1" s="1"/>
  <c r="T820" i="1"/>
  <c r="H819" i="1" l="1"/>
  <c r="Z819" i="1"/>
  <c r="AA819" i="1"/>
  <c r="S818" i="1"/>
  <c r="Y818" i="1"/>
  <c r="T821" i="1"/>
  <c r="A819" i="1"/>
  <c r="Q819" i="1" s="1"/>
  <c r="R819" i="1" s="1"/>
  <c r="H820" i="1" l="1"/>
  <c r="AA820" i="1"/>
  <c r="Z820" i="1"/>
  <c r="Y819" i="1"/>
  <c r="S819" i="1"/>
  <c r="A820" i="1"/>
  <c r="Q820" i="1" s="1"/>
  <c r="R820" i="1" s="1"/>
  <c r="T822" i="1"/>
  <c r="H821" i="1" l="1"/>
  <c r="Z821" i="1"/>
  <c r="AA821" i="1"/>
  <c r="Y820" i="1"/>
  <c r="S820" i="1"/>
  <c r="A821" i="1"/>
  <c r="Q821" i="1" s="1"/>
  <c r="R821" i="1" s="1"/>
  <c r="T823" i="1"/>
  <c r="H822" i="1" l="1"/>
  <c r="AA822" i="1"/>
  <c r="Z822" i="1"/>
  <c r="Y821" i="1"/>
  <c r="S821" i="1"/>
  <c r="T824" i="1"/>
  <c r="A822" i="1"/>
  <c r="Q822" i="1" s="1"/>
  <c r="R822" i="1" s="1"/>
  <c r="H823" i="1" l="1"/>
  <c r="Z823" i="1"/>
  <c r="AA823" i="1"/>
  <c r="S822" i="1"/>
  <c r="Y822" i="1"/>
  <c r="A823" i="1"/>
  <c r="Q823" i="1" s="1"/>
  <c r="R823" i="1" s="1"/>
  <c r="T825" i="1"/>
  <c r="H824" i="1" l="1"/>
  <c r="AA824" i="1"/>
  <c r="Z824" i="1"/>
  <c r="S823" i="1"/>
  <c r="Y823" i="1"/>
  <c r="T826" i="1"/>
  <c r="A824" i="1"/>
  <c r="Q824" i="1" s="1"/>
  <c r="R824" i="1" s="1"/>
  <c r="H825" i="1" l="1"/>
  <c r="Z825" i="1"/>
  <c r="AA825" i="1"/>
  <c r="Y824" i="1"/>
  <c r="S824" i="1"/>
  <c r="A825" i="1"/>
  <c r="Q825" i="1" s="1"/>
  <c r="R825" i="1" s="1"/>
  <c r="T827" i="1"/>
  <c r="H826" i="1" l="1"/>
  <c r="AA826" i="1"/>
  <c r="Z826" i="1"/>
  <c r="S825" i="1"/>
  <c r="Y825" i="1"/>
  <c r="T828" i="1"/>
  <c r="A826" i="1"/>
  <c r="Q826" i="1" s="1"/>
  <c r="R826" i="1" s="1"/>
  <c r="H827" i="1" l="1"/>
  <c r="Z827" i="1"/>
  <c r="AA827" i="1"/>
  <c r="S826" i="1"/>
  <c r="Y826" i="1"/>
  <c r="A827" i="1"/>
  <c r="Q827" i="1" s="1"/>
  <c r="R827" i="1" s="1"/>
  <c r="T829" i="1"/>
  <c r="H828" i="1" l="1"/>
  <c r="AA828" i="1"/>
  <c r="Z828" i="1"/>
  <c r="Y827" i="1"/>
  <c r="S827" i="1"/>
  <c r="A828" i="1"/>
  <c r="Q828" i="1" s="1"/>
  <c r="R828" i="1" s="1"/>
  <c r="T830" i="1"/>
  <c r="Z829" i="1" l="1"/>
  <c r="AA829" i="1"/>
  <c r="S828" i="1"/>
  <c r="T831" i="1"/>
  <c r="A829" i="1"/>
  <c r="Q829" i="1" s="1"/>
  <c r="R829" i="1" s="1"/>
  <c r="H829" i="1" l="1"/>
  <c r="H830" i="1" s="1"/>
  <c r="AA830" i="1"/>
  <c r="Z830" i="1"/>
  <c r="S829" i="1"/>
  <c r="Y829" i="1"/>
  <c r="A830" i="1"/>
  <c r="Q830" i="1" s="1"/>
  <c r="R830" i="1" s="1"/>
  <c r="T832" i="1"/>
  <c r="H831" i="1" l="1"/>
  <c r="Z831" i="1"/>
  <c r="AA831" i="1"/>
  <c r="Y830" i="1"/>
  <c r="S830" i="1"/>
  <c r="T833" i="1"/>
  <c r="A831" i="1"/>
  <c r="Q831" i="1" l="1"/>
  <c r="R831" i="1" s="1"/>
  <c r="S831" i="1" s="1"/>
  <c r="A832" i="1"/>
  <c r="T834" i="1"/>
  <c r="H832" i="1" l="1"/>
  <c r="Z832" i="1"/>
  <c r="AA832" i="1"/>
  <c r="Q832" i="1"/>
  <c r="T835" i="1"/>
  <c r="A833" i="1"/>
  <c r="Q833" i="1" s="1"/>
  <c r="H833" i="1" l="1"/>
  <c r="R833" i="1"/>
  <c r="AA833" i="1"/>
  <c r="AA834" i="1" s="1"/>
  <c r="Z833" i="1"/>
  <c r="Z834" i="1" s="1"/>
  <c r="R832" i="1"/>
  <c r="T836" i="1"/>
  <c r="A834" i="1"/>
  <c r="Q834" i="1" s="1"/>
  <c r="R834" i="1" s="1"/>
  <c r="H834" i="1" l="1"/>
  <c r="Z835" i="1"/>
  <c r="AA835" i="1"/>
  <c r="A835" i="1"/>
  <c r="Q835" i="1" s="1"/>
  <c r="R835" i="1" s="1"/>
  <c r="T837" i="1"/>
  <c r="H835" i="1" l="1"/>
  <c r="H836" i="1" s="1"/>
  <c r="AA836" i="1"/>
  <c r="Z836" i="1"/>
  <c r="T838" i="1"/>
  <c r="A836" i="1"/>
  <c r="Q836" i="1" s="1"/>
  <c r="R836" i="1" s="1"/>
  <c r="Z837" i="1" l="1"/>
  <c r="AA837" i="1"/>
  <c r="S836" i="1"/>
  <c r="A837" i="1"/>
  <c r="Q837" i="1" s="1"/>
  <c r="R837" i="1" s="1"/>
  <c r="T839" i="1"/>
  <c r="H837" i="1" l="1"/>
  <c r="H838" i="1" s="1"/>
  <c r="AA838" i="1"/>
  <c r="Z838" i="1"/>
  <c r="S837" i="1"/>
  <c r="Y837" i="1"/>
  <c r="A838" i="1"/>
  <c r="T840" i="1"/>
  <c r="Q838" i="1" l="1"/>
  <c r="T841" i="1"/>
  <c r="A839" i="1"/>
  <c r="Q839" i="1" s="1"/>
  <c r="R839" i="1" s="1"/>
  <c r="AA839" i="1" l="1"/>
  <c r="AA840" i="1" s="1"/>
  <c r="R838" i="1"/>
  <c r="Z839" i="1"/>
  <c r="Z840" i="1" s="1"/>
  <c r="H839" i="1"/>
  <c r="H840" i="1" s="1"/>
  <c r="Y839" i="1"/>
  <c r="S839" i="1"/>
  <c r="T842" i="1"/>
  <c r="A840" i="1"/>
  <c r="Q840" i="1" s="1"/>
  <c r="R840" i="1" s="1"/>
  <c r="H841" i="1" l="1"/>
  <c r="Z841" i="1"/>
  <c r="AA841" i="1"/>
  <c r="S840" i="1"/>
  <c r="Y840" i="1"/>
  <c r="A841" i="1"/>
  <c r="Q841" i="1" s="1"/>
  <c r="R841" i="1" s="1"/>
  <c r="T843" i="1"/>
  <c r="H842" i="1" l="1"/>
  <c r="AA842" i="1"/>
  <c r="Z842" i="1"/>
  <c r="S841" i="1"/>
  <c r="Y841" i="1"/>
  <c r="A842" i="1"/>
  <c r="Q842" i="1" s="1"/>
  <c r="R842" i="1" s="1"/>
  <c r="T844" i="1"/>
  <c r="H843" i="1" l="1"/>
  <c r="Z843" i="1"/>
  <c r="AA843" i="1"/>
  <c r="S842" i="1"/>
  <c r="Y842" i="1"/>
  <c r="T845" i="1"/>
  <c r="A843" i="1"/>
  <c r="Q843" i="1" s="1"/>
  <c r="R843" i="1" s="1"/>
  <c r="H844" i="1" l="1"/>
  <c r="AA844" i="1"/>
  <c r="Z844" i="1"/>
  <c r="Y843" i="1"/>
  <c r="S843" i="1"/>
  <c r="A844" i="1"/>
  <c r="Q844" i="1" s="1"/>
  <c r="R844" i="1" s="1"/>
  <c r="T846" i="1"/>
  <c r="H845" i="1" l="1"/>
  <c r="Z845" i="1"/>
  <c r="AA845" i="1"/>
  <c r="Y844" i="1"/>
  <c r="S844" i="1"/>
  <c r="T847" i="1"/>
  <c r="A845" i="1"/>
  <c r="Q845" i="1" s="1"/>
  <c r="R845" i="1" s="1"/>
  <c r="H846" i="1" l="1"/>
  <c r="AA846" i="1"/>
  <c r="Z846" i="1"/>
  <c r="S845" i="1"/>
  <c r="Y845" i="1"/>
  <c r="T848" i="1"/>
  <c r="A846" i="1"/>
  <c r="Q846" i="1" s="1"/>
  <c r="R846" i="1" s="1"/>
  <c r="H847" i="1" l="1"/>
  <c r="Z847" i="1"/>
  <c r="AA847" i="1"/>
  <c r="S846" i="1"/>
  <c r="Y846" i="1"/>
  <c r="T849" i="1"/>
  <c r="A847" i="1"/>
  <c r="Q847" i="1" s="1"/>
  <c r="R847" i="1" s="1"/>
  <c r="H848" i="1" l="1"/>
  <c r="AA848" i="1"/>
  <c r="Z848" i="1"/>
  <c r="Y847" i="1"/>
  <c r="S847" i="1"/>
  <c r="A848" i="1"/>
  <c r="Q848" i="1" s="1"/>
  <c r="R848" i="1" s="1"/>
  <c r="T850" i="1"/>
  <c r="H849" i="1" l="1"/>
  <c r="Z849" i="1"/>
  <c r="AA849" i="1"/>
  <c r="S848" i="1"/>
  <c r="Y848" i="1"/>
  <c r="T851" i="1"/>
  <c r="A849" i="1"/>
  <c r="Q849" i="1" s="1"/>
  <c r="R849" i="1" s="1"/>
  <c r="H850" i="1" l="1"/>
  <c r="AA850" i="1"/>
  <c r="Z850" i="1"/>
  <c r="S849" i="1"/>
  <c r="Y849" i="1"/>
  <c r="T852" i="1"/>
  <c r="A850" i="1"/>
  <c r="Q850" i="1" s="1"/>
  <c r="R850" i="1" s="1"/>
  <c r="H851" i="1" l="1"/>
  <c r="Z851" i="1"/>
  <c r="AA851" i="1"/>
  <c r="S850" i="1"/>
  <c r="Y850" i="1"/>
  <c r="T853" i="1"/>
  <c r="A851" i="1"/>
  <c r="Q851" i="1" s="1"/>
  <c r="R851" i="1" s="1"/>
  <c r="H852" i="1" l="1"/>
  <c r="AA852" i="1"/>
  <c r="Z852" i="1"/>
  <c r="S851" i="1"/>
  <c r="Y851" i="1"/>
  <c r="A852" i="1"/>
  <c r="Q852" i="1" s="1"/>
  <c r="R852" i="1" s="1"/>
  <c r="T854" i="1"/>
  <c r="H853" i="1" l="1"/>
  <c r="Z853" i="1"/>
  <c r="AA853" i="1"/>
  <c r="S852" i="1"/>
  <c r="Y852" i="1"/>
  <c r="T855" i="1"/>
  <c r="A853" i="1"/>
  <c r="Q853" i="1" s="1"/>
  <c r="R853" i="1" s="1"/>
  <c r="H854" i="1" l="1"/>
  <c r="AA854" i="1"/>
  <c r="Z854" i="1"/>
  <c r="S853" i="1"/>
  <c r="Y853" i="1"/>
  <c r="A854" i="1"/>
  <c r="Q854" i="1" s="1"/>
  <c r="R854" i="1" s="1"/>
  <c r="T856" i="1"/>
  <c r="H855" i="1" l="1"/>
  <c r="Z855" i="1"/>
  <c r="AA855" i="1"/>
  <c r="S854" i="1"/>
  <c r="Y854" i="1"/>
  <c r="T857" i="1"/>
  <c r="A855" i="1"/>
  <c r="Q855" i="1" s="1"/>
  <c r="R855" i="1" s="1"/>
  <c r="H856" i="1" l="1"/>
  <c r="AA856" i="1"/>
  <c r="Z856" i="1"/>
  <c r="Y855" i="1"/>
  <c r="S855" i="1"/>
  <c r="T858" i="1"/>
  <c r="A856" i="1"/>
  <c r="Q856" i="1" s="1"/>
  <c r="R856" i="1" s="1"/>
  <c r="H857" i="1" l="1"/>
  <c r="Z857" i="1"/>
  <c r="AA857" i="1"/>
  <c r="Y856" i="1"/>
  <c r="S856" i="1"/>
  <c r="A857" i="1"/>
  <c r="Q857" i="1" s="1"/>
  <c r="R857" i="1" s="1"/>
  <c r="T859" i="1"/>
  <c r="H858" i="1" l="1"/>
  <c r="AA858" i="1"/>
  <c r="Z858" i="1"/>
  <c r="S857" i="1"/>
  <c r="Y857" i="1"/>
  <c r="T860" i="1"/>
  <c r="A858" i="1"/>
  <c r="Q858" i="1" s="1"/>
  <c r="R858" i="1" s="1"/>
  <c r="H859" i="1" l="1"/>
  <c r="Z859" i="1"/>
  <c r="AA859" i="1"/>
  <c r="S858" i="1"/>
  <c r="Y858" i="1"/>
  <c r="A859" i="1"/>
  <c r="Q859" i="1" s="1"/>
  <c r="R859" i="1" s="1"/>
  <c r="T861" i="1"/>
  <c r="AA860" i="1" l="1"/>
  <c r="Z860" i="1"/>
  <c r="S859" i="1"/>
  <c r="A860" i="1"/>
  <c r="Q860" i="1" s="1"/>
  <c r="R860" i="1" s="1"/>
  <c r="T862" i="1"/>
  <c r="H860" i="1" l="1"/>
  <c r="H861" i="1" s="1"/>
  <c r="Z861" i="1"/>
  <c r="AA861" i="1"/>
  <c r="S860" i="1"/>
  <c r="Y860" i="1"/>
  <c r="A861" i="1"/>
  <c r="Q861" i="1" s="1"/>
  <c r="R861" i="1" s="1"/>
  <c r="T863" i="1"/>
  <c r="AA862" i="1" l="1"/>
  <c r="Z862" i="1"/>
  <c r="A862" i="1"/>
  <c r="Q862" i="1" s="1"/>
  <c r="R862" i="1" s="1"/>
  <c r="T864" i="1"/>
  <c r="H862" i="1" l="1"/>
  <c r="H863" i="1" s="1"/>
  <c r="Z863" i="1"/>
  <c r="AA863" i="1"/>
  <c r="S862" i="1"/>
  <c r="Y862" i="1"/>
  <c r="T865" i="1"/>
  <c r="A863" i="1"/>
  <c r="Q863" i="1" l="1"/>
  <c r="R863" i="1" s="1"/>
  <c r="T866" i="1"/>
  <c r="A864" i="1"/>
  <c r="Q864" i="1" s="1"/>
  <c r="R864" i="1" s="1"/>
  <c r="H864" i="1" l="1"/>
  <c r="H865" i="1" s="1"/>
  <c r="Z864" i="1"/>
  <c r="Z865" i="1" s="1"/>
  <c r="AA864" i="1"/>
  <c r="AA865" i="1" s="1"/>
  <c r="T867" i="1"/>
  <c r="A865" i="1"/>
  <c r="Q865" i="1" s="1"/>
  <c r="R865" i="1" l="1"/>
  <c r="AA866" i="1"/>
  <c r="Z866" i="1"/>
  <c r="T868" i="1"/>
  <c r="A866" i="1"/>
  <c r="Q866" i="1" s="1"/>
  <c r="R866" i="1" s="1"/>
  <c r="H866" i="1" l="1"/>
  <c r="H867" i="1" s="1"/>
  <c r="Z867" i="1"/>
  <c r="AA867" i="1"/>
  <c r="S866" i="1"/>
  <c r="A867" i="1"/>
  <c r="Q867" i="1" s="1"/>
  <c r="R867" i="1" s="1"/>
  <c r="T869" i="1"/>
  <c r="H868" i="1" l="1"/>
  <c r="AA868" i="1"/>
  <c r="Z868" i="1"/>
  <c r="Y867" i="1"/>
  <c r="S867" i="1"/>
  <c r="A868" i="1"/>
  <c r="Q868" i="1" s="1"/>
  <c r="R868" i="1" s="1"/>
  <c r="T870" i="1"/>
  <c r="Z869" i="1" l="1"/>
  <c r="AA869" i="1"/>
  <c r="S868" i="1"/>
  <c r="A869" i="1"/>
  <c r="Q869" i="1" s="1"/>
  <c r="R869" i="1" s="1"/>
  <c r="T871" i="1"/>
  <c r="H869" i="1" l="1"/>
  <c r="H870" i="1" s="1"/>
  <c r="AA870" i="1"/>
  <c r="Z870" i="1"/>
  <c r="S869" i="1"/>
  <c r="Y869" i="1"/>
  <c r="T872" i="1"/>
  <c r="A870" i="1"/>
  <c r="Q870" i="1" l="1"/>
  <c r="T873" i="1"/>
  <c r="A871" i="1"/>
  <c r="Q871" i="1" s="1"/>
  <c r="AA871" i="1" l="1"/>
  <c r="AA872" i="1" s="1"/>
  <c r="Z871" i="1"/>
  <c r="Z872" i="1" s="1"/>
  <c r="R870" i="1"/>
  <c r="H871" i="1"/>
  <c r="H872" i="1" s="1"/>
  <c r="R871" i="1"/>
  <c r="S871" i="1" s="1"/>
  <c r="Y871" i="1"/>
  <c r="A872" i="1"/>
  <c r="Q872" i="1" s="1"/>
  <c r="R872" i="1" s="1"/>
  <c r="T874" i="1"/>
  <c r="H873" i="1" l="1"/>
  <c r="Z873" i="1"/>
  <c r="AA873" i="1"/>
  <c r="Y872" i="1"/>
  <c r="S872" i="1"/>
  <c r="T875" i="1"/>
  <c r="A873" i="1"/>
  <c r="Q873" i="1" s="1"/>
  <c r="R873" i="1" s="1"/>
  <c r="H874" i="1" l="1"/>
  <c r="AA874" i="1"/>
  <c r="Z874" i="1"/>
  <c r="Y873" i="1"/>
  <c r="S873" i="1"/>
  <c r="T876" i="1"/>
  <c r="A874" i="1"/>
  <c r="Q874" i="1" s="1"/>
  <c r="R874" i="1" s="1"/>
  <c r="H875" i="1" l="1"/>
  <c r="Z875" i="1"/>
  <c r="AA875" i="1"/>
  <c r="S874" i="1"/>
  <c r="Y874" i="1"/>
  <c r="A875" i="1"/>
  <c r="Q875" i="1" s="1"/>
  <c r="R875" i="1" s="1"/>
  <c r="T877" i="1"/>
  <c r="H876" i="1" l="1"/>
  <c r="AA876" i="1"/>
  <c r="Z876" i="1"/>
  <c r="Y875" i="1"/>
  <c r="S875" i="1"/>
  <c r="T878" i="1"/>
  <c r="A876" i="1"/>
  <c r="Q876" i="1" s="1"/>
  <c r="R876" i="1" s="1"/>
  <c r="H877" i="1" l="1"/>
  <c r="Z877" i="1"/>
  <c r="AA877" i="1"/>
  <c r="S876" i="1"/>
  <c r="Y876" i="1"/>
  <c r="T879" i="1"/>
  <c r="A877" i="1"/>
  <c r="Q877" i="1" s="1"/>
  <c r="R877" i="1" s="1"/>
  <c r="H878" i="1" l="1"/>
  <c r="AA878" i="1"/>
  <c r="Z878" i="1"/>
  <c r="S877" i="1"/>
  <c r="Y877" i="1"/>
  <c r="T880" i="1"/>
  <c r="A878" i="1"/>
  <c r="Q878" i="1" s="1"/>
  <c r="R878" i="1" s="1"/>
  <c r="H879" i="1" l="1"/>
  <c r="Z879" i="1"/>
  <c r="AA879" i="1"/>
  <c r="S878" i="1"/>
  <c r="Y878" i="1"/>
  <c r="A879" i="1"/>
  <c r="Q879" i="1" s="1"/>
  <c r="R879" i="1" s="1"/>
  <c r="T881" i="1"/>
  <c r="H880" i="1" l="1"/>
  <c r="AA880" i="1"/>
  <c r="Z880" i="1"/>
  <c r="Y879" i="1"/>
  <c r="S879" i="1"/>
  <c r="T882" i="1"/>
  <c r="A880" i="1"/>
  <c r="Q880" i="1" s="1"/>
  <c r="R880" i="1" s="1"/>
  <c r="H881" i="1" l="1"/>
  <c r="Z881" i="1"/>
  <c r="AA881" i="1"/>
  <c r="S880" i="1"/>
  <c r="Y880" i="1"/>
  <c r="T883" i="1"/>
  <c r="A881" i="1"/>
  <c r="Q881" i="1" s="1"/>
  <c r="R881" i="1" s="1"/>
  <c r="H882" i="1" l="1"/>
  <c r="AA882" i="1"/>
  <c r="Z882" i="1"/>
  <c r="S881" i="1"/>
  <c r="Y881" i="1"/>
  <c r="T884" i="1"/>
  <c r="A882" i="1"/>
  <c r="Q882" i="1" s="1"/>
  <c r="R882" i="1" s="1"/>
  <c r="H883" i="1" l="1"/>
  <c r="Z883" i="1"/>
  <c r="AA883" i="1"/>
  <c r="Y882" i="1"/>
  <c r="S882" i="1"/>
  <c r="T885" i="1"/>
  <c r="A883" i="1"/>
  <c r="Q883" i="1" s="1"/>
  <c r="R883" i="1" s="1"/>
  <c r="H884" i="1" l="1"/>
  <c r="AA884" i="1"/>
  <c r="Z884" i="1"/>
  <c r="Y883" i="1"/>
  <c r="S883" i="1"/>
  <c r="A884" i="1"/>
  <c r="Q884" i="1" s="1"/>
  <c r="R884" i="1" s="1"/>
  <c r="T886" i="1"/>
  <c r="H885" i="1" l="1"/>
  <c r="Z885" i="1"/>
  <c r="AA885" i="1"/>
  <c r="S884" i="1"/>
  <c r="Y884" i="1"/>
  <c r="A885" i="1"/>
  <c r="Q885" i="1" s="1"/>
  <c r="R885" i="1" s="1"/>
  <c r="T887" i="1"/>
  <c r="H886" i="1" l="1"/>
  <c r="AA886" i="1"/>
  <c r="Z886" i="1"/>
  <c r="Y885" i="1"/>
  <c r="S885" i="1"/>
  <c r="T888" i="1"/>
  <c r="A886" i="1"/>
  <c r="Q886" i="1" s="1"/>
  <c r="R886" i="1" s="1"/>
  <c r="H887" i="1" l="1"/>
  <c r="Z887" i="1"/>
  <c r="AA887" i="1"/>
  <c r="S886" i="1"/>
  <c r="Y886" i="1"/>
  <c r="A887" i="1"/>
  <c r="Q887" i="1" s="1"/>
  <c r="R887" i="1" s="1"/>
  <c r="T889" i="1"/>
  <c r="H888" i="1" l="1"/>
  <c r="AA888" i="1"/>
  <c r="Z888" i="1"/>
  <c r="Y887" i="1"/>
  <c r="S887" i="1"/>
  <c r="T890" i="1"/>
  <c r="A888" i="1"/>
  <c r="Q888" i="1" s="1"/>
  <c r="R888" i="1" s="1"/>
  <c r="H889" i="1" l="1"/>
  <c r="Z889" i="1"/>
  <c r="AA889" i="1"/>
  <c r="S888" i="1"/>
  <c r="Y888" i="1"/>
  <c r="T891" i="1"/>
  <c r="A889" i="1"/>
  <c r="Q889" i="1" s="1"/>
  <c r="R889" i="1" s="1"/>
  <c r="H890" i="1" l="1"/>
  <c r="AA890" i="1"/>
  <c r="Z890" i="1"/>
  <c r="S889" i="1"/>
  <c r="Y889" i="1"/>
  <c r="T892" i="1"/>
  <c r="A890" i="1"/>
  <c r="Q890" i="1" s="1"/>
  <c r="R890" i="1" s="1"/>
  <c r="H891" i="1" l="1"/>
  <c r="Z891" i="1"/>
  <c r="AA891" i="1"/>
  <c r="S890" i="1"/>
  <c r="Y890" i="1"/>
  <c r="A891" i="1"/>
  <c r="Q891" i="1" s="1"/>
  <c r="R891" i="1" s="1"/>
  <c r="T893" i="1"/>
  <c r="AA892" i="1" l="1"/>
  <c r="Z892" i="1"/>
  <c r="S891" i="1"/>
  <c r="T894" i="1"/>
  <c r="A892" i="1"/>
  <c r="Q892" i="1" s="1"/>
  <c r="R892" i="1" s="1"/>
  <c r="H892" i="1" l="1"/>
  <c r="H893" i="1" s="1"/>
  <c r="Z893" i="1"/>
  <c r="AA893" i="1"/>
  <c r="S892" i="1"/>
  <c r="Y892" i="1"/>
  <c r="A893" i="1"/>
  <c r="T895" i="1"/>
  <c r="Q893" i="1" l="1"/>
  <c r="R893" i="1" s="1"/>
  <c r="T896" i="1"/>
  <c r="A894" i="1"/>
  <c r="H894" i="1" l="1"/>
  <c r="Z894" i="1"/>
  <c r="AA894" i="1"/>
  <c r="Q894" i="1"/>
  <c r="A895" i="1"/>
  <c r="T897" i="1"/>
  <c r="H895" i="1" l="1"/>
  <c r="Q895" i="1"/>
  <c r="R895" i="1" s="1"/>
  <c r="R894" i="1"/>
  <c r="Z895" i="1"/>
  <c r="AA895" i="1"/>
  <c r="A896" i="1"/>
  <c r="Q896" i="1" s="1"/>
  <c r="R896" i="1" s="1"/>
  <c r="T898" i="1"/>
  <c r="AA896" i="1" l="1"/>
  <c r="AA897" i="1" s="1"/>
  <c r="Z896" i="1"/>
  <c r="Z897" i="1" s="1"/>
  <c r="H896" i="1"/>
  <c r="H897" i="1" s="1"/>
  <c r="S896" i="1"/>
  <c r="A897" i="1"/>
  <c r="Q897" i="1" s="1"/>
  <c r="R897" i="1" s="1"/>
  <c r="T899" i="1"/>
  <c r="H898" i="1" l="1"/>
  <c r="Z898" i="1"/>
  <c r="AA898" i="1"/>
  <c r="S897" i="1"/>
  <c r="Y897" i="1"/>
  <c r="A898" i="1"/>
  <c r="Q898" i="1" s="1"/>
  <c r="R898" i="1" s="1"/>
  <c r="T900" i="1"/>
  <c r="AA899" i="1" l="1"/>
  <c r="Z899" i="1"/>
  <c r="S898" i="1"/>
  <c r="T901" i="1"/>
  <c r="A899" i="1"/>
  <c r="Q899" i="1" s="1"/>
  <c r="R899" i="1" s="1"/>
  <c r="H899" i="1" l="1"/>
  <c r="H900" i="1" s="1"/>
  <c r="Z900" i="1"/>
  <c r="AA900" i="1"/>
  <c r="S899" i="1"/>
  <c r="Y899" i="1"/>
  <c r="A900" i="1"/>
  <c r="Q900" i="1" s="1"/>
  <c r="T902" i="1"/>
  <c r="R900" i="1" l="1"/>
  <c r="AA901" i="1"/>
  <c r="Z901" i="1"/>
  <c r="A901" i="1"/>
  <c r="Q901" i="1" s="1"/>
  <c r="T903" i="1"/>
  <c r="H901" i="1" l="1"/>
  <c r="H902" i="1" s="1"/>
  <c r="R901" i="1"/>
  <c r="S901" i="1" s="1"/>
  <c r="Z902" i="1"/>
  <c r="AA902" i="1"/>
  <c r="Y901" i="1"/>
  <c r="T904" i="1"/>
  <c r="A902" i="1"/>
  <c r="Q902" i="1" s="1"/>
  <c r="R902" i="1" s="1"/>
  <c r="H903" i="1" l="1"/>
  <c r="AA903" i="1"/>
  <c r="Z903" i="1"/>
  <c r="S902" i="1"/>
  <c r="Y902" i="1"/>
  <c r="A903" i="1"/>
  <c r="Q903" i="1" s="1"/>
  <c r="R903" i="1" s="1"/>
  <c r="T905" i="1"/>
  <c r="H904" i="1" l="1"/>
  <c r="Z904" i="1"/>
  <c r="AA904" i="1"/>
  <c r="S903" i="1"/>
  <c r="Y903" i="1"/>
  <c r="T906" i="1"/>
  <c r="A904" i="1"/>
  <c r="Q904" i="1" s="1"/>
  <c r="R904" i="1" s="1"/>
  <c r="H905" i="1" l="1"/>
  <c r="AA905" i="1"/>
  <c r="Z905" i="1"/>
  <c r="S904" i="1"/>
  <c r="Y904" i="1"/>
  <c r="A905" i="1"/>
  <c r="Q905" i="1" s="1"/>
  <c r="R905" i="1" s="1"/>
  <c r="T907" i="1"/>
  <c r="H906" i="1" l="1"/>
  <c r="Z906" i="1"/>
  <c r="AA906" i="1"/>
  <c r="S905" i="1"/>
  <c r="Y905" i="1"/>
  <c r="A906" i="1"/>
  <c r="Q906" i="1" s="1"/>
  <c r="R906" i="1" s="1"/>
  <c r="T908" i="1"/>
  <c r="H907" i="1" l="1"/>
  <c r="AA907" i="1"/>
  <c r="Z907" i="1"/>
  <c r="S906" i="1"/>
  <c r="Y906" i="1"/>
  <c r="A907" i="1"/>
  <c r="Q907" i="1" s="1"/>
  <c r="R907" i="1" s="1"/>
  <c r="T909" i="1"/>
  <c r="H908" i="1" l="1"/>
  <c r="Z908" i="1"/>
  <c r="AA908" i="1"/>
  <c r="Y907" i="1"/>
  <c r="S907" i="1"/>
  <c r="T910" i="1"/>
  <c r="A908" i="1"/>
  <c r="Q908" i="1" s="1"/>
  <c r="R908" i="1" s="1"/>
  <c r="H909" i="1" l="1"/>
  <c r="AA909" i="1"/>
  <c r="Z909" i="1"/>
  <c r="S908" i="1"/>
  <c r="Y908" i="1"/>
  <c r="A909" i="1"/>
  <c r="Q909" i="1" s="1"/>
  <c r="R909" i="1" s="1"/>
  <c r="T911" i="1"/>
  <c r="H910" i="1" l="1"/>
  <c r="Z910" i="1"/>
  <c r="AA910" i="1"/>
  <c r="S909" i="1"/>
  <c r="Y909" i="1"/>
  <c r="T912" i="1"/>
  <c r="A910" i="1"/>
  <c r="Q910" i="1" s="1"/>
  <c r="R910" i="1" s="1"/>
  <c r="H911" i="1" l="1"/>
  <c r="AA911" i="1"/>
  <c r="Z911" i="1"/>
  <c r="S910" i="1"/>
  <c r="Y910" i="1"/>
  <c r="A911" i="1"/>
  <c r="Q911" i="1" s="1"/>
  <c r="R911" i="1" s="1"/>
  <c r="T913" i="1"/>
  <c r="H912" i="1" l="1"/>
  <c r="Z912" i="1"/>
  <c r="AA912" i="1"/>
  <c r="Y911" i="1"/>
  <c r="S911" i="1"/>
  <c r="T914" i="1"/>
  <c r="A912" i="1"/>
  <c r="Q912" i="1" s="1"/>
  <c r="R912" i="1" s="1"/>
  <c r="H913" i="1" l="1"/>
  <c r="AA913" i="1"/>
  <c r="Z913" i="1"/>
  <c r="S912" i="1"/>
  <c r="Y912" i="1"/>
  <c r="T915" i="1"/>
  <c r="A913" i="1"/>
  <c r="Q913" i="1" s="1"/>
  <c r="R913" i="1" s="1"/>
  <c r="H914" i="1" l="1"/>
  <c r="Z914" i="1"/>
  <c r="AA914" i="1"/>
  <c r="S913" i="1"/>
  <c r="Y913" i="1"/>
  <c r="T916" i="1"/>
  <c r="A914" i="1"/>
  <c r="Q914" i="1" s="1"/>
  <c r="R914" i="1" s="1"/>
  <c r="H915" i="1" l="1"/>
  <c r="AA915" i="1"/>
  <c r="Z915" i="1"/>
  <c r="S914" i="1"/>
  <c r="Y914" i="1"/>
  <c r="T917" i="1"/>
  <c r="A915" i="1"/>
  <c r="Q915" i="1" s="1"/>
  <c r="R915" i="1" s="1"/>
  <c r="H916" i="1" l="1"/>
  <c r="Z916" i="1"/>
  <c r="AA916" i="1"/>
  <c r="Y915" i="1"/>
  <c r="S915" i="1"/>
  <c r="T918" i="1"/>
  <c r="A916" i="1"/>
  <c r="Q916" i="1" s="1"/>
  <c r="R916" i="1" s="1"/>
  <c r="H917" i="1" l="1"/>
  <c r="AA917" i="1"/>
  <c r="Z917" i="1"/>
  <c r="S916" i="1"/>
  <c r="Y916" i="1"/>
  <c r="T919" i="1"/>
  <c r="A917" i="1"/>
  <c r="Q917" i="1" s="1"/>
  <c r="R917" i="1" s="1"/>
  <c r="H918" i="1" l="1"/>
  <c r="Z918" i="1"/>
  <c r="AA918" i="1"/>
  <c r="Y917" i="1"/>
  <c r="S917" i="1"/>
  <c r="T920" i="1"/>
  <c r="A918" i="1"/>
  <c r="Q918" i="1" s="1"/>
  <c r="R918" i="1" s="1"/>
  <c r="H919" i="1" l="1"/>
  <c r="AA919" i="1"/>
  <c r="Z919" i="1"/>
  <c r="S918" i="1"/>
  <c r="Y918" i="1"/>
  <c r="A919" i="1"/>
  <c r="Q919" i="1" s="1"/>
  <c r="R919" i="1" s="1"/>
  <c r="T921" i="1"/>
  <c r="H920" i="1" l="1"/>
  <c r="Z920" i="1"/>
  <c r="AA920" i="1"/>
  <c r="Y919" i="1"/>
  <c r="S919" i="1"/>
  <c r="T922" i="1"/>
  <c r="A920" i="1"/>
  <c r="Q920" i="1" s="1"/>
  <c r="R920" i="1" s="1"/>
  <c r="AA921" i="1" l="1"/>
  <c r="Z921" i="1"/>
  <c r="S920" i="1"/>
  <c r="A921" i="1"/>
  <c r="Q921" i="1" s="1"/>
  <c r="R921" i="1" s="1"/>
  <c r="T923" i="1"/>
  <c r="H921" i="1" l="1"/>
  <c r="H922" i="1" s="1"/>
  <c r="Z922" i="1"/>
  <c r="AA922" i="1"/>
  <c r="S921" i="1"/>
  <c r="Y921" i="1"/>
  <c r="T924" i="1"/>
  <c r="A922" i="1"/>
  <c r="Q922" i="1" l="1"/>
  <c r="R922" i="1" s="1"/>
  <c r="S922" i="1" s="1"/>
  <c r="A923" i="1"/>
  <c r="T925" i="1"/>
  <c r="Q923" i="1" l="1"/>
  <c r="R923" i="1" s="1"/>
  <c r="Z923" i="1"/>
  <c r="AA923" i="1"/>
  <c r="H923" i="1"/>
  <c r="T926" i="1"/>
  <c r="A924" i="1"/>
  <c r="H924" i="1" l="1"/>
  <c r="Z924" i="1"/>
  <c r="AA924" i="1"/>
  <c r="Q924" i="1"/>
  <c r="T927" i="1"/>
  <c r="A925" i="1"/>
  <c r="H925" i="1" l="1"/>
  <c r="Q925" i="1"/>
  <c r="AA925" i="1"/>
  <c r="Z925" i="1"/>
  <c r="R924" i="1"/>
  <c r="A926" i="1"/>
  <c r="T928" i="1"/>
  <c r="Z926" i="1" l="1"/>
  <c r="H926" i="1"/>
  <c r="AA926" i="1"/>
  <c r="R925" i="1"/>
  <c r="Q926" i="1"/>
  <c r="R926" i="1" s="1"/>
  <c r="A927" i="1"/>
  <c r="T929" i="1"/>
  <c r="H927" i="1" l="1"/>
  <c r="Q927" i="1"/>
  <c r="R927" i="1" s="1"/>
  <c r="S927" i="1" s="1"/>
  <c r="AA927" i="1"/>
  <c r="Z927" i="1"/>
  <c r="A928" i="1"/>
  <c r="Q928" i="1" s="1"/>
  <c r="R928" i="1" s="1"/>
  <c r="T930" i="1"/>
  <c r="Z928" i="1" l="1"/>
  <c r="Z929" i="1" s="1"/>
  <c r="AA928" i="1"/>
  <c r="AA929" i="1" s="1"/>
  <c r="H928" i="1"/>
  <c r="H929" i="1" s="1"/>
  <c r="A929" i="1"/>
  <c r="Q929" i="1" s="1"/>
  <c r="T931" i="1"/>
  <c r="R929" i="1" l="1"/>
  <c r="AA930" i="1"/>
  <c r="Z930" i="1"/>
  <c r="T932" i="1"/>
  <c r="A930" i="1"/>
  <c r="Q930" i="1" s="1"/>
  <c r="R930" i="1" s="1"/>
  <c r="H930" i="1" l="1"/>
  <c r="H931" i="1" s="1"/>
  <c r="Z931" i="1"/>
  <c r="AA931" i="1"/>
  <c r="S930" i="1"/>
  <c r="Y930" i="1"/>
  <c r="A931" i="1"/>
  <c r="Q931" i="1" s="1"/>
  <c r="R931" i="1" s="1"/>
  <c r="T933" i="1"/>
  <c r="H932" i="1" l="1"/>
  <c r="AA932" i="1"/>
  <c r="Z932" i="1"/>
  <c r="Y931" i="1"/>
  <c r="S931" i="1"/>
  <c r="T934" i="1"/>
  <c r="A932" i="1"/>
  <c r="Q932" i="1" s="1"/>
  <c r="R932" i="1" s="1"/>
  <c r="H933" i="1" l="1"/>
  <c r="Z933" i="1"/>
  <c r="AA933" i="1"/>
  <c r="S932" i="1"/>
  <c r="Y932" i="1"/>
  <c r="T935" i="1"/>
  <c r="A933" i="1"/>
  <c r="Q933" i="1" s="1"/>
  <c r="R933" i="1" s="1"/>
  <c r="H934" i="1" l="1"/>
  <c r="AA934" i="1"/>
  <c r="Z934" i="1"/>
  <c r="S933" i="1"/>
  <c r="Y933" i="1"/>
  <c r="A934" i="1"/>
  <c r="Q934" i="1" s="1"/>
  <c r="R934" i="1" s="1"/>
  <c r="T936" i="1"/>
  <c r="H935" i="1" l="1"/>
  <c r="Z935" i="1"/>
  <c r="AA935" i="1"/>
  <c r="S934" i="1"/>
  <c r="Y934" i="1"/>
  <c r="T937" i="1"/>
  <c r="A935" i="1"/>
  <c r="Q935" i="1" s="1"/>
  <c r="R935" i="1" s="1"/>
  <c r="H936" i="1" l="1"/>
  <c r="AA936" i="1"/>
  <c r="Z936" i="1"/>
  <c r="Y935" i="1"/>
  <c r="S935" i="1"/>
  <c r="A936" i="1"/>
  <c r="Q936" i="1" s="1"/>
  <c r="R936" i="1" s="1"/>
  <c r="T938" i="1"/>
  <c r="H937" i="1" l="1"/>
  <c r="Z937" i="1"/>
  <c r="AA937" i="1"/>
  <c r="Y936" i="1"/>
  <c r="S936" i="1"/>
  <c r="A937" i="1"/>
  <c r="Q937" i="1" s="1"/>
  <c r="R937" i="1" s="1"/>
  <c r="T939" i="1"/>
  <c r="H938" i="1" l="1"/>
  <c r="AA938" i="1"/>
  <c r="Z938" i="1"/>
  <c r="S937" i="1"/>
  <c r="Y937" i="1"/>
  <c r="T940" i="1"/>
  <c r="A938" i="1"/>
  <c r="Q938" i="1" s="1"/>
  <c r="R938" i="1" s="1"/>
  <c r="H939" i="1" l="1"/>
  <c r="Z939" i="1"/>
  <c r="AA939" i="1"/>
  <c r="S938" i="1"/>
  <c r="Y938" i="1"/>
  <c r="A939" i="1"/>
  <c r="Q939" i="1" s="1"/>
  <c r="R939" i="1" s="1"/>
  <c r="T941" i="1"/>
  <c r="H940" i="1" l="1"/>
  <c r="AA940" i="1"/>
  <c r="Z940" i="1"/>
  <c r="Y939" i="1"/>
  <c r="S939" i="1"/>
  <c r="T942" i="1"/>
  <c r="A940" i="1"/>
  <c r="Q940" i="1" s="1"/>
  <c r="R940" i="1" s="1"/>
  <c r="H941" i="1" l="1"/>
  <c r="Z941" i="1"/>
  <c r="AA941" i="1"/>
  <c r="S940" i="1"/>
  <c r="Y940" i="1"/>
  <c r="A941" i="1"/>
  <c r="Q941" i="1" s="1"/>
  <c r="R941" i="1" s="1"/>
  <c r="T943" i="1"/>
  <c r="H942" i="1" l="1"/>
  <c r="AA942" i="1"/>
  <c r="Z942" i="1"/>
  <c r="S941" i="1"/>
  <c r="Y941" i="1"/>
  <c r="T944" i="1"/>
  <c r="A942" i="1"/>
  <c r="Q942" i="1" s="1"/>
  <c r="R942" i="1" s="1"/>
  <c r="H943" i="1" l="1"/>
  <c r="Z943" i="1"/>
  <c r="AA943" i="1"/>
  <c r="S942" i="1"/>
  <c r="Y942" i="1"/>
  <c r="A943" i="1"/>
  <c r="Q943" i="1" s="1"/>
  <c r="R943" i="1" s="1"/>
  <c r="T945" i="1"/>
  <c r="H944" i="1" l="1"/>
  <c r="AA944" i="1"/>
  <c r="Z944" i="1"/>
  <c r="Y943" i="1"/>
  <c r="S943" i="1"/>
  <c r="A944" i="1"/>
  <c r="Q944" i="1" s="1"/>
  <c r="R944" i="1" s="1"/>
  <c r="T946" i="1"/>
  <c r="H945" i="1" l="1"/>
  <c r="Z945" i="1"/>
  <c r="AA945" i="1"/>
  <c r="S944" i="1"/>
  <c r="Y944" i="1"/>
  <c r="T947" i="1"/>
  <c r="A945" i="1"/>
  <c r="Q945" i="1" s="1"/>
  <c r="R945" i="1" s="1"/>
  <c r="H946" i="1" l="1"/>
  <c r="AA946" i="1"/>
  <c r="Z946" i="1"/>
  <c r="S945" i="1"/>
  <c r="Y945" i="1"/>
  <c r="T948" i="1"/>
  <c r="A946" i="1"/>
  <c r="Q946" i="1" s="1"/>
  <c r="R946" i="1" s="1"/>
  <c r="H947" i="1" l="1"/>
  <c r="Z947" i="1"/>
  <c r="AA947" i="1"/>
  <c r="S946" i="1"/>
  <c r="Y946" i="1"/>
  <c r="T949" i="1"/>
  <c r="A947" i="1"/>
  <c r="Q947" i="1" s="1"/>
  <c r="R947" i="1" s="1"/>
  <c r="H948" i="1" l="1"/>
  <c r="AA948" i="1"/>
  <c r="Z948" i="1"/>
  <c r="Y947" i="1"/>
  <c r="S947" i="1"/>
  <c r="T950" i="1"/>
  <c r="A948" i="1"/>
  <c r="Q948" i="1" s="1"/>
  <c r="R948" i="1" s="1"/>
  <c r="H949" i="1" l="1"/>
  <c r="Z949" i="1"/>
  <c r="AA949" i="1"/>
  <c r="S948" i="1"/>
  <c r="Y948" i="1"/>
  <c r="A949" i="1"/>
  <c r="Q949" i="1" s="1"/>
  <c r="R949" i="1" s="1"/>
  <c r="T951" i="1"/>
  <c r="H950" i="1" l="1"/>
  <c r="AA950" i="1"/>
  <c r="Z950" i="1"/>
  <c r="S949" i="1"/>
  <c r="Y949" i="1"/>
  <c r="A950" i="1"/>
  <c r="Q950" i="1" s="1"/>
  <c r="R950" i="1" s="1"/>
  <c r="T952" i="1"/>
  <c r="H951" i="1" l="1"/>
  <c r="Z951" i="1"/>
  <c r="AA951" i="1"/>
  <c r="S950" i="1"/>
  <c r="Y950" i="1"/>
  <c r="T953" i="1"/>
  <c r="A951" i="1"/>
  <c r="Q951" i="1" s="1"/>
  <c r="R951" i="1" s="1"/>
  <c r="AA952" i="1" l="1"/>
  <c r="Z952" i="1"/>
  <c r="S951" i="1"/>
  <c r="T954" i="1"/>
  <c r="A952" i="1"/>
  <c r="Q952" i="1" s="1"/>
  <c r="R952" i="1" s="1"/>
  <c r="H952" i="1" l="1"/>
  <c r="Z953" i="1"/>
  <c r="AA953" i="1"/>
  <c r="A953" i="1"/>
  <c r="Q953" i="1" s="1"/>
  <c r="R953" i="1" s="1"/>
  <c r="T955" i="1"/>
  <c r="H953" i="1" l="1"/>
  <c r="H954" i="1" s="1"/>
  <c r="AA954" i="1"/>
  <c r="Z954" i="1"/>
  <c r="S953" i="1"/>
  <c r="Y953" i="1"/>
  <c r="A954" i="1"/>
  <c r="Q954" i="1" s="1"/>
  <c r="R954" i="1" s="1"/>
  <c r="T956" i="1"/>
  <c r="Z955" i="1" l="1"/>
  <c r="AA955" i="1"/>
  <c r="S954" i="1"/>
  <c r="A955" i="1"/>
  <c r="H955" i="1" s="1"/>
  <c r="T957" i="1"/>
  <c r="Q955" i="1" l="1"/>
  <c r="R955" i="1" s="1"/>
  <c r="A956" i="1"/>
  <c r="T958" i="1"/>
  <c r="Q956" i="1" l="1"/>
  <c r="H956" i="1"/>
  <c r="Z956" i="1"/>
  <c r="AA956" i="1"/>
  <c r="A957" i="1"/>
  <c r="Q957" i="1" s="1"/>
  <c r="R957" i="1" s="1"/>
  <c r="T959" i="1"/>
  <c r="Z957" i="1" l="1"/>
  <c r="Z958" i="1" s="1"/>
  <c r="H957" i="1"/>
  <c r="H958" i="1" s="1"/>
  <c r="AA957" i="1"/>
  <c r="AA958" i="1" s="1"/>
  <c r="R956" i="1"/>
  <c r="S957" i="1"/>
  <c r="T960" i="1"/>
  <c r="A958" i="1"/>
  <c r="Q958" i="1" s="1"/>
  <c r="R958" i="1" s="1"/>
  <c r="H959" i="1" l="1"/>
  <c r="Z959" i="1"/>
  <c r="AA959" i="1"/>
  <c r="S958" i="1"/>
  <c r="Y958" i="1"/>
  <c r="A959" i="1"/>
  <c r="Q959" i="1" s="1"/>
  <c r="R959" i="1" s="1"/>
  <c r="T961" i="1"/>
  <c r="H960" i="1" l="1"/>
  <c r="AA960" i="1"/>
  <c r="Z960" i="1"/>
  <c r="S959" i="1"/>
  <c r="T962" i="1"/>
  <c r="A960" i="1"/>
  <c r="Q960" i="1" s="1"/>
  <c r="R960" i="1" s="1"/>
  <c r="Z961" i="1" l="1"/>
  <c r="AA961" i="1"/>
  <c r="S960" i="1"/>
  <c r="T963" i="1"/>
  <c r="A961" i="1"/>
  <c r="Q961" i="1" s="1"/>
  <c r="R961" i="1" s="1"/>
  <c r="H961" i="1" l="1"/>
  <c r="H962" i="1" s="1"/>
  <c r="AA962" i="1"/>
  <c r="Z962" i="1"/>
  <c r="Y961" i="1"/>
  <c r="S961" i="1"/>
  <c r="A962" i="1"/>
  <c r="Q962" i="1" s="1"/>
  <c r="T964" i="1"/>
  <c r="R962" i="1" l="1"/>
  <c r="Z963" i="1"/>
  <c r="AA963" i="1"/>
  <c r="T965" i="1"/>
  <c r="A963" i="1"/>
  <c r="Q963" i="1" s="1"/>
  <c r="R963" i="1" s="1"/>
  <c r="H963" i="1" l="1"/>
  <c r="H964" i="1" s="1"/>
  <c r="AA964" i="1"/>
  <c r="Z964" i="1"/>
  <c r="Y963" i="1"/>
  <c r="S963" i="1"/>
  <c r="T966" i="1"/>
  <c r="A964" i="1"/>
  <c r="Q964" i="1" s="1"/>
  <c r="R964" i="1" s="1"/>
  <c r="H965" i="1" l="1"/>
  <c r="Z965" i="1"/>
  <c r="AA965" i="1"/>
  <c r="Y964" i="1"/>
  <c r="S964" i="1"/>
  <c r="T967" i="1"/>
  <c r="A965" i="1"/>
  <c r="Q965" i="1" s="1"/>
  <c r="R965" i="1" l="1"/>
  <c r="S965" i="1" s="1"/>
  <c r="H966" i="1"/>
  <c r="AA966" i="1"/>
  <c r="Z966" i="1"/>
  <c r="Y965" i="1"/>
  <c r="T968" i="1"/>
  <c r="A966" i="1"/>
  <c r="Q966" i="1" s="1"/>
  <c r="R966" i="1" s="1"/>
  <c r="H967" i="1" l="1"/>
  <c r="Z967" i="1"/>
  <c r="AA967" i="1"/>
  <c r="S966" i="1"/>
  <c r="Y966" i="1"/>
  <c r="A967" i="1"/>
  <c r="Q967" i="1" s="1"/>
  <c r="R967" i="1" s="1"/>
  <c r="T969" i="1"/>
  <c r="H968" i="1" l="1"/>
  <c r="AA968" i="1"/>
  <c r="Z968" i="1"/>
  <c r="Y967" i="1"/>
  <c r="S967" i="1"/>
  <c r="T970" i="1"/>
  <c r="A968" i="1"/>
  <c r="Q968" i="1" s="1"/>
  <c r="R968" i="1" s="1"/>
  <c r="H969" i="1" l="1"/>
  <c r="Z969" i="1"/>
  <c r="AA969" i="1"/>
  <c r="Y968" i="1"/>
  <c r="S968" i="1"/>
  <c r="A969" i="1"/>
  <c r="Q969" i="1" s="1"/>
  <c r="R969" i="1" s="1"/>
  <c r="T971" i="1"/>
  <c r="H970" i="1" l="1"/>
  <c r="AA970" i="1"/>
  <c r="Z970" i="1"/>
  <c r="Y969" i="1"/>
  <c r="S969" i="1"/>
  <c r="A970" i="1"/>
  <c r="Q970" i="1" s="1"/>
  <c r="R970" i="1" s="1"/>
  <c r="T972" i="1"/>
  <c r="H971" i="1" l="1"/>
  <c r="Z971" i="1"/>
  <c r="AA971" i="1"/>
  <c r="S970" i="1"/>
  <c r="Y970" i="1"/>
  <c r="T973" i="1"/>
  <c r="A971" i="1"/>
  <c r="Q971" i="1" s="1"/>
  <c r="R971" i="1" s="1"/>
  <c r="H972" i="1" l="1"/>
  <c r="AA972" i="1"/>
  <c r="Z972" i="1"/>
  <c r="Y971" i="1"/>
  <c r="S971" i="1"/>
  <c r="T974" i="1"/>
  <c r="A972" i="1"/>
  <c r="Q972" i="1" s="1"/>
  <c r="R972" i="1" s="1"/>
  <c r="H973" i="1" l="1"/>
  <c r="Z973" i="1"/>
  <c r="AA973" i="1"/>
  <c r="S972" i="1"/>
  <c r="Y972" i="1"/>
  <c r="T975" i="1"/>
  <c r="A973" i="1"/>
  <c r="Q973" i="1" s="1"/>
  <c r="R973" i="1" s="1"/>
  <c r="H974" i="1" l="1"/>
  <c r="AA974" i="1"/>
  <c r="Z974" i="1"/>
  <c r="Y973" i="1"/>
  <c r="S973" i="1"/>
  <c r="T976" i="1"/>
  <c r="A974" i="1"/>
  <c r="Q974" i="1" s="1"/>
  <c r="R974" i="1" s="1"/>
  <c r="H975" i="1" l="1"/>
  <c r="Z975" i="1"/>
  <c r="AA975" i="1"/>
  <c r="Y974" i="1"/>
  <c r="S974" i="1"/>
  <c r="A975" i="1"/>
  <c r="Q975" i="1" s="1"/>
  <c r="R975" i="1" s="1"/>
  <c r="T977" i="1"/>
  <c r="H976" i="1" l="1"/>
  <c r="AA976" i="1"/>
  <c r="Z976" i="1"/>
  <c r="Y975" i="1"/>
  <c r="S975" i="1"/>
  <c r="T978" i="1"/>
  <c r="A976" i="1"/>
  <c r="Q976" i="1" s="1"/>
  <c r="R976" i="1" s="1"/>
  <c r="H977" i="1" l="1"/>
  <c r="Z977" i="1"/>
  <c r="AA977" i="1"/>
  <c r="Y976" i="1"/>
  <c r="S976" i="1"/>
  <c r="T979" i="1"/>
  <c r="A977" i="1"/>
  <c r="Q977" i="1" s="1"/>
  <c r="R977" i="1" s="1"/>
  <c r="H978" i="1" l="1"/>
  <c r="AA978" i="1"/>
  <c r="Z978" i="1"/>
  <c r="Y977" i="1"/>
  <c r="S977" i="1"/>
  <c r="A978" i="1"/>
  <c r="Q978" i="1" s="1"/>
  <c r="R978" i="1" s="1"/>
  <c r="T980" i="1"/>
  <c r="H979" i="1" l="1"/>
  <c r="Z979" i="1"/>
  <c r="AA979" i="1"/>
  <c r="S978" i="1"/>
  <c r="Y978" i="1"/>
  <c r="A979" i="1"/>
  <c r="Q979" i="1" s="1"/>
  <c r="R979" i="1" s="1"/>
  <c r="T981" i="1"/>
  <c r="AA980" i="1" l="1"/>
  <c r="Z980" i="1"/>
  <c r="S979" i="1"/>
  <c r="T982" i="1"/>
  <c r="A980" i="1"/>
  <c r="Q980" i="1" s="1"/>
  <c r="R980" i="1" s="1"/>
  <c r="H980" i="1" l="1"/>
  <c r="H981" i="1" s="1"/>
  <c r="Z981" i="1"/>
  <c r="AA981" i="1"/>
  <c r="S980" i="1"/>
  <c r="Y980" i="1"/>
  <c r="T983" i="1"/>
  <c r="A981" i="1"/>
  <c r="Q981" i="1" s="1"/>
  <c r="R981" i="1" s="1"/>
  <c r="H982" i="1" l="1"/>
  <c r="AA982" i="1"/>
  <c r="Z982" i="1"/>
  <c r="Y981" i="1"/>
  <c r="S981" i="1"/>
  <c r="A982" i="1"/>
  <c r="Q982" i="1" s="1"/>
  <c r="R982" i="1" s="1"/>
  <c r="T984" i="1"/>
  <c r="H983" i="1" l="1"/>
  <c r="Z983" i="1"/>
  <c r="AA983" i="1"/>
  <c r="Y896" i="1"/>
  <c r="S982" i="1"/>
  <c r="Y982" i="1"/>
  <c r="T985" i="1"/>
  <c r="A983" i="1"/>
  <c r="Q983" i="1" l="1"/>
  <c r="R983" i="1" s="1"/>
  <c r="S983" i="1" s="1"/>
  <c r="A984" i="1"/>
  <c r="Q984" i="1" s="1"/>
  <c r="R984" i="1" s="1"/>
  <c r="T986" i="1"/>
  <c r="Z984" i="1" l="1"/>
  <c r="Z985" i="1" s="1"/>
  <c r="AA984" i="1"/>
  <c r="AA985" i="1" s="1"/>
  <c r="H984" i="1"/>
  <c r="H985" i="1" s="1"/>
  <c r="S984" i="1"/>
  <c r="Y984" i="1"/>
  <c r="T987" i="1"/>
  <c r="A985" i="1"/>
  <c r="Q985" i="1" l="1"/>
  <c r="H986" i="1" s="1"/>
  <c r="A986" i="1"/>
  <c r="Q986" i="1" s="1"/>
  <c r="R986" i="1" s="1"/>
  <c r="T988" i="1"/>
  <c r="R985" i="1" l="1"/>
  <c r="Z986" i="1"/>
  <c r="Z987" i="1" s="1"/>
  <c r="AA986" i="1"/>
  <c r="AA987" i="1" s="1"/>
  <c r="A987" i="1"/>
  <c r="Q987" i="1" s="1"/>
  <c r="R987" i="1" s="1"/>
  <c r="T989" i="1"/>
  <c r="H987" i="1" l="1"/>
  <c r="AA988" i="1"/>
  <c r="Z988" i="1"/>
  <c r="A988" i="1"/>
  <c r="Q988" i="1" s="1"/>
  <c r="R988" i="1" s="1"/>
  <c r="T990" i="1"/>
  <c r="H988" i="1" l="1"/>
  <c r="Z989" i="1"/>
  <c r="AA989" i="1"/>
  <c r="T991" i="1"/>
  <c r="A989" i="1"/>
  <c r="Q989" i="1" s="1"/>
  <c r="R989" i="1" s="1"/>
  <c r="H989" i="1" l="1"/>
  <c r="H990" i="1" s="1"/>
  <c r="AA990" i="1"/>
  <c r="Z990" i="1"/>
  <c r="S989" i="1"/>
  <c r="A990" i="1"/>
  <c r="Q990" i="1" s="1"/>
  <c r="T992" i="1"/>
  <c r="R990" i="1" l="1"/>
  <c r="Z991" i="1"/>
  <c r="AA991" i="1"/>
  <c r="T993" i="1"/>
  <c r="A991" i="1"/>
  <c r="Q991" i="1" s="1"/>
  <c r="H991" i="1" l="1"/>
  <c r="H992" i="1" s="1"/>
  <c r="R991" i="1"/>
  <c r="S991" i="1" s="1"/>
  <c r="AA992" i="1"/>
  <c r="Z992" i="1"/>
  <c r="Y991" i="1"/>
  <c r="A992" i="1"/>
  <c r="Q992" i="1" s="1"/>
  <c r="R992" i="1" s="1"/>
  <c r="T994" i="1"/>
  <c r="H993" i="1" l="1"/>
  <c r="Z993" i="1"/>
  <c r="AA993" i="1"/>
  <c r="S992" i="1"/>
  <c r="Y992" i="1"/>
  <c r="T995" i="1"/>
  <c r="A993" i="1"/>
  <c r="Q993" i="1" s="1"/>
  <c r="R993" i="1" s="1"/>
  <c r="H994" i="1" l="1"/>
  <c r="AA994" i="1"/>
  <c r="Z994" i="1"/>
  <c r="Y993" i="1"/>
  <c r="S993" i="1"/>
  <c r="A994" i="1"/>
  <c r="Q994" i="1" s="1"/>
  <c r="R994" i="1" s="1"/>
  <c r="T996" i="1"/>
  <c r="H995" i="1" l="1"/>
  <c r="Z995" i="1"/>
  <c r="AA995" i="1"/>
  <c r="S994" i="1"/>
  <c r="Y994" i="1"/>
  <c r="T997" i="1"/>
  <c r="A995" i="1"/>
  <c r="Q995" i="1" s="1"/>
  <c r="R995" i="1" s="1"/>
  <c r="H996" i="1" l="1"/>
  <c r="AA996" i="1"/>
  <c r="Z996" i="1"/>
  <c r="S995" i="1"/>
  <c r="Y995" i="1"/>
  <c r="A996" i="1"/>
  <c r="Q996" i="1" s="1"/>
  <c r="R996" i="1" s="1"/>
  <c r="T998" i="1"/>
  <c r="H997" i="1" l="1"/>
  <c r="Z997" i="1"/>
  <c r="AA997" i="1"/>
  <c r="Y996" i="1"/>
  <c r="S996" i="1"/>
  <c r="T999" i="1"/>
  <c r="A997" i="1"/>
  <c r="Q997" i="1" s="1"/>
  <c r="R997" i="1" s="1"/>
  <c r="H998" i="1" l="1"/>
  <c r="AA998" i="1"/>
  <c r="Z998" i="1"/>
  <c r="Y997" i="1"/>
  <c r="S997" i="1"/>
  <c r="T1000" i="1"/>
  <c r="A998" i="1"/>
  <c r="Q998" i="1" s="1"/>
  <c r="R998" i="1" s="1"/>
  <c r="H999" i="1" l="1"/>
  <c r="Z999" i="1"/>
  <c r="AA999" i="1"/>
  <c r="S998" i="1"/>
  <c r="Y998" i="1"/>
  <c r="A999" i="1"/>
  <c r="T1001" i="1"/>
  <c r="Q999" i="1" l="1"/>
  <c r="R999" i="1" s="1"/>
  <c r="S999" i="1" s="1"/>
  <c r="A1000" i="1"/>
  <c r="Q1000" i="1" s="1"/>
  <c r="R1000" i="1" s="1"/>
  <c r="T1002" i="1"/>
  <c r="Z1000" i="1" l="1"/>
  <c r="Z1001" i="1" s="1"/>
  <c r="AA1000" i="1"/>
  <c r="AA1001" i="1" s="1"/>
  <c r="H1000" i="1"/>
  <c r="H1001" i="1" s="1"/>
  <c r="Y999" i="1"/>
  <c r="S1000" i="1"/>
  <c r="Y1000" i="1"/>
  <c r="T1003" i="1"/>
  <c r="A1001" i="1"/>
  <c r="Q1001" i="1" s="1"/>
  <c r="R1001" i="1" s="1"/>
  <c r="H1002" i="1" l="1"/>
  <c r="AA1002" i="1"/>
  <c r="Z1002" i="1"/>
  <c r="Y1001" i="1"/>
  <c r="S1001" i="1"/>
  <c r="T1004" i="1"/>
  <c r="A1002" i="1"/>
  <c r="Q1002" i="1" s="1"/>
  <c r="R1002" i="1" s="1"/>
  <c r="H1003" i="1" l="1"/>
  <c r="Z1003" i="1"/>
  <c r="AA1003" i="1"/>
  <c r="S1002" i="1"/>
  <c r="Y1002" i="1"/>
  <c r="A1003" i="1"/>
  <c r="Q1003" i="1" s="1"/>
  <c r="R1003" i="1" s="1"/>
  <c r="T1005" i="1"/>
  <c r="H1004" i="1" l="1"/>
  <c r="AA1004" i="1"/>
  <c r="Z1004" i="1"/>
  <c r="Y1003" i="1"/>
  <c r="S1003" i="1"/>
  <c r="A1004" i="1"/>
  <c r="Q1004" i="1" s="1"/>
  <c r="R1004" i="1" s="1"/>
  <c r="T1006" i="1"/>
  <c r="H1005" i="1" l="1"/>
  <c r="Z1005" i="1"/>
  <c r="AA1005" i="1"/>
  <c r="S1004" i="1"/>
  <c r="Y1004" i="1"/>
  <c r="A1005" i="1"/>
  <c r="Q1005" i="1" s="1"/>
  <c r="R1005" i="1" s="1"/>
  <c r="T1007" i="1"/>
  <c r="H1006" i="1" l="1"/>
  <c r="AA1006" i="1"/>
  <c r="Z1006" i="1"/>
  <c r="Y1005" i="1"/>
  <c r="S1005" i="1"/>
  <c r="A1006" i="1"/>
  <c r="Q1006" i="1" s="1"/>
  <c r="R1006" i="1" s="1"/>
  <c r="T1008" i="1"/>
  <c r="H1007" i="1" l="1"/>
  <c r="Z1007" i="1"/>
  <c r="AA1007" i="1"/>
  <c r="Y1006" i="1"/>
  <c r="S1006" i="1"/>
  <c r="A1007" i="1"/>
  <c r="Q1007" i="1" s="1"/>
  <c r="R1007" i="1" s="1"/>
  <c r="T1009" i="1"/>
  <c r="H1008" i="1" l="1"/>
  <c r="AA1008" i="1"/>
  <c r="Z1008" i="1"/>
  <c r="Y1007" i="1"/>
  <c r="S1007" i="1"/>
  <c r="A1008" i="1"/>
  <c r="T1010" i="1"/>
  <c r="BD19" i="1" l="1"/>
  <c r="BD23" i="1"/>
  <c r="Q1008" i="1"/>
  <c r="R1008" i="1" s="1"/>
  <c r="S1008" i="1" s="1"/>
  <c r="T1011" i="1"/>
  <c r="A1009" i="1"/>
  <c r="Q1009" i="1" s="1"/>
  <c r="R1009" i="1" s="1"/>
  <c r="Z1009" i="1" l="1"/>
  <c r="Z1010" i="1" s="1"/>
  <c r="Y1008" i="1"/>
  <c r="AA1009" i="1"/>
  <c r="AA1010" i="1" s="1"/>
  <c r="H1009" i="1"/>
  <c r="H1010" i="1" s="1"/>
  <c r="Y1009" i="1"/>
  <c r="S1009" i="1"/>
  <c r="A1010" i="1"/>
  <c r="Q1010" i="1" s="1"/>
  <c r="R1010" i="1" s="1"/>
  <c r="T1012" i="1"/>
  <c r="Z1011" i="1" l="1"/>
  <c r="AA1011" i="1"/>
  <c r="S1010" i="1"/>
  <c r="T1013" i="1"/>
  <c r="A1011" i="1"/>
  <c r="Q1011" i="1" s="1"/>
  <c r="R1011" i="1" s="1"/>
  <c r="H1011" i="1" l="1"/>
  <c r="H1012" i="1" s="1"/>
  <c r="AA1012" i="1"/>
  <c r="Z1012" i="1"/>
  <c r="Y1011" i="1"/>
  <c r="S1011" i="1"/>
  <c r="T1014" i="1"/>
  <c r="A1012" i="1"/>
  <c r="Q1012" i="1" l="1"/>
  <c r="R1012" i="1" s="1"/>
  <c r="S1012" i="1" s="1"/>
  <c r="A1013" i="1"/>
  <c r="T1015" i="1"/>
  <c r="Q1013" i="1" l="1"/>
  <c r="R1013" i="1" s="1"/>
  <c r="AA1013" i="1"/>
  <c r="Z1013" i="1"/>
  <c r="H1013" i="1"/>
  <c r="T1016" i="1"/>
  <c r="A1014" i="1"/>
  <c r="H1014" i="1" l="1"/>
  <c r="AA1014" i="1"/>
  <c r="Z1014" i="1"/>
  <c r="Q1014" i="1"/>
  <c r="R1014" i="1" s="1"/>
  <c r="T1017" i="1"/>
  <c r="A1015" i="1"/>
  <c r="Q1015" i="1" s="1"/>
  <c r="R1015" i="1" s="1"/>
  <c r="AA1015" i="1" l="1"/>
  <c r="AA1016" i="1" s="1"/>
  <c r="Z1015" i="1"/>
  <c r="Z1016" i="1" s="1"/>
  <c r="H1015" i="1"/>
  <c r="H1016" i="1" s="1"/>
  <c r="S1015" i="1"/>
  <c r="Y1015" i="1"/>
  <c r="T1018" i="1"/>
  <c r="A1016" i="1"/>
  <c r="Q1016" i="1" l="1"/>
  <c r="A1017" i="1"/>
  <c r="Q1017" i="1" s="1"/>
  <c r="R1017" i="1" s="1"/>
  <c r="T1019" i="1"/>
  <c r="H1017" i="1" l="1"/>
  <c r="AA1017" i="1"/>
  <c r="AA1018" i="1" s="1"/>
  <c r="Z1017" i="1"/>
  <c r="Z1018" i="1" s="1"/>
  <c r="R1016" i="1"/>
  <c r="T1020" i="1"/>
  <c r="A1018" i="1"/>
  <c r="Q1018" i="1" s="1"/>
  <c r="R1018" i="1" s="1"/>
  <c r="H1018" i="1" l="1"/>
  <c r="H1019" i="1" s="1"/>
  <c r="Z1019" i="1"/>
  <c r="AA1019" i="1"/>
  <c r="S1018" i="1"/>
  <c r="Y1018" i="1"/>
  <c r="T1021" i="1"/>
  <c r="A1019" i="1"/>
  <c r="Q1019" i="1" s="1"/>
  <c r="R1019" i="1" l="1"/>
  <c r="AA1020" i="1"/>
  <c r="Z1020" i="1"/>
  <c r="T1022" i="1"/>
  <c r="A1020" i="1"/>
  <c r="Q1020" i="1" s="1"/>
  <c r="R1020" i="1" s="1"/>
  <c r="H1020" i="1" l="1"/>
  <c r="H1021" i="1" s="1"/>
  <c r="Z1021" i="1"/>
  <c r="AA1021" i="1"/>
  <c r="S1020" i="1"/>
  <c r="Y1020" i="1"/>
  <c r="A1021" i="1"/>
  <c r="Q1021" i="1" s="1"/>
  <c r="R1021" i="1" s="1"/>
  <c r="T1023" i="1"/>
  <c r="H1022" i="1" l="1"/>
  <c r="AA1022" i="1"/>
  <c r="Z1022" i="1"/>
  <c r="Y1021" i="1"/>
  <c r="S1021" i="1"/>
  <c r="T1024" i="1"/>
  <c r="A1022" i="1"/>
  <c r="Q1022" i="1" s="1"/>
  <c r="R1022" i="1" s="1"/>
  <c r="H1023" i="1" l="1"/>
  <c r="Z1023" i="1"/>
  <c r="AA1023" i="1"/>
  <c r="S1022" i="1"/>
  <c r="Y1022" i="1"/>
  <c r="A1023" i="1"/>
  <c r="T1025" i="1"/>
  <c r="Q1023" i="1" l="1"/>
  <c r="R1023" i="1" s="1"/>
  <c r="S1023" i="1" s="1"/>
  <c r="T1026" i="1"/>
  <c r="A1024" i="1"/>
  <c r="Q1024" i="1" s="1"/>
  <c r="R1024" i="1" s="1"/>
  <c r="Y1023" i="1" l="1"/>
  <c r="AA1024" i="1"/>
  <c r="AA1025" i="1" s="1"/>
  <c r="H1024" i="1"/>
  <c r="H1025" i="1" s="1"/>
  <c r="Z1024" i="1"/>
  <c r="Z1025" i="1" s="1"/>
  <c r="S1024" i="1"/>
  <c r="Y1024" i="1"/>
  <c r="A1025" i="1"/>
  <c r="Q1025" i="1" s="1"/>
  <c r="R1025" i="1" s="1"/>
  <c r="T1027" i="1"/>
  <c r="H1026" i="1" l="1"/>
  <c r="AA1026" i="1"/>
  <c r="Z1026" i="1"/>
  <c r="Y1025" i="1"/>
  <c r="S1025" i="1"/>
  <c r="T1028" i="1"/>
  <c r="A1026" i="1"/>
  <c r="Q1026" i="1" s="1"/>
  <c r="R1026" i="1" s="1"/>
  <c r="H1027" i="1" l="1"/>
  <c r="Z1027" i="1"/>
  <c r="AA1027" i="1"/>
  <c r="S1026" i="1"/>
  <c r="Y1026" i="1"/>
  <c r="A1027" i="1"/>
  <c r="Q1027" i="1" s="1"/>
  <c r="R1027" i="1" s="1"/>
  <c r="T1029" i="1"/>
  <c r="H1028" i="1" l="1"/>
  <c r="AA1028" i="1"/>
  <c r="Z1028" i="1"/>
  <c r="S1027" i="1"/>
  <c r="Y1027" i="1"/>
  <c r="T1030" i="1"/>
  <c r="A1028" i="1"/>
  <c r="Q1028" i="1" s="1"/>
  <c r="R1028" i="1" s="1"/>
  <c r="H1029" i="1" l="1"/>
  <c r="Z1029" i="1"/>
  <c r="AA1029" i="1"/>
  <c r="Y1028" i="1"/>
  <c r="S1028" i="1"/>
  <c r="T1031" i="1"/>
  <c r="A1029" i="1"/>
  <c r="Q1029" i="1" s="1"/>
  <c r="R1029" i="1" s="1"/>
  <c r="H1030" i="1" l="1"/>
  <c r="AA1030" i="1"/>
  <c r="Z1030" i="1"/>
  <c r="Y1029" i="1"/>
  <c r="S1029" i="1"/>
  <c r="A1030" i="1"/>
  <c r="Q1030" i="1" s="1"/>
  <c r="R1030" i="1" s="1"/>
  <c r="T1032" i="1"/>
  <c r="H1031" i="1" l="1"/>
  <c r="Z1031" i="1"/>
  <c r="AA1031" i="1"/>
  <c r="S1030" i="1"/>
  <c r="Y1030" i="1"/>
  <c r="T1033" i="1"/>
  <c r="A1031" i="1"/>
  <c r="Q1031" i="1" s="1"/>
  <c r="R1031" i="1" s="1"/>
  <c r="H1032" i="1" l="1"/>
  <c r="AA1032" i="1"/>
  <c r="Z1032" i="1"/>
  <c r="Y1031" i="1"/>
  <c r="S1031" i="1"/>
  <c r="T1034" i="1"/>
  <c r="A1032" i="1"/>
  <c r="Q1032" i="1" s="1"/>
  <c r="R1032" i="1" s="1"/>
  <c r="H1033" i="1" l="1"/>
  <c r="Z1033" i="1"/>
  <c r="AA1033" i="1"/>
  <c r="Y1032" i="1"/>
  <c r="S1032" i="1"/>
  <c r="A1033" i="1"/>
  <c r="Q1033" i="1" s="1"/>
  <c r="R1033" i="1" s="1"/>
  <c r="T1035" i="1"/>
  <c r="H1034" i="1" l="1"/>
  <c r="AA1034" i="1"/>
  <c r="Z1034" i="1"/>
  <c r="Y1033" i="1"/>
  <c r="S1033" i="1"/>
  <c r="T1036" i="1"/>
  <c r="A1034" i="1"/>
  <c r="Q1034" i="1" s="1"/>
  <c r="R1034" i="1" s="1"/>
  <c r="H1035" i="1" l="1"/>
  <c r="Z1035" i="1"/>
  <c r="AA1035" i="1"/>
  <c r="S1034" i="1"/>
  <c r="Y1034" i="1"/>
  <c r="A1035" i="1"/>
  <c r="Q1035" i="1" s="1"/>
  <c r="R1035" i="1" s="1"/>
  <c r="T1037" i="1"/>
  <c r="H1036" i="1" l="1"/>
  <c r="AA1036" i="1"/>
  <c r="Z1036" i="1"/>
  <c r="Y1035" i="1"/>
  <c r="S1035" i="1"/>
  <c r="T1038" i="1"/>
  <c r="A1036" i="1"/>
  <c r="Q1036" i="1" s="1"/>
  <c r="R1036" i="1" s="1"/>
  <c r="H1037" i="1" l="1"/>
  <c r="Z1037" i="1"/>
  <c r="AA1037" i="1"/>
  <c r="S1036" i="1"/>
  <c r="Y1036" i="1"/>
  <c r="T1039" i="1"/>
  <c r="A1037" i="1"/>
  <c r="Q1037" i="1" s="1"/>
  <c r="R1037" i="1" s="1"/>
  <c r="H1038" i="1" l="1"/>
  <c r="AA1038" i="1"/>
  <c r="Z1038" i="1"/>
  <c r="Y1037" i="1"/>
  <c r="S1037" i="1"/>
  <c r="A1038" i="1"/>
  <c r="Q1038" i="1" s="1"/>
  <c r="R1038" i="1" s="1"/>
  <c r="T1040" i="1"/>
  <c r="H1039" i="1" l="1"/>
  <c r="Z1039" i="1"/>
  <c r="AA1039" i="1"/>
  <c r="Y1038" i="1"/>
  <c r="S1038" i="1"/>
  <c r="T1041" i="1"/>
  <c r="A1039" i="1"/>
  <c r="Q1039" i="1" s="1"/>
  <c r="R1039" i="1" s="1"/>
  <c r="H1040" i="1" l="1"/>
  <c r="AA1040" i="1"/>
  <c r="Z1040" i="1"/>
  <c r="Y1039" i="1"/>
  <c r="S1039" i="1"/>
  <c r="A1040" i="1"/>
  <c r="Q1040" i="1" s="1"/>
  <c r="R1040" i="1" s="1"/>
  <c r="T1042" i="1"/>
  <c r="Z1041" i="1" l="1"/>
  <c r="AA1041" i="1"/>
  <c r="S1040" i="1"/>
  <c r="T1043" i="1"/>
  <c r="A1041" i="1"/>
  <c r="Q1041" i="1" s="1"/>
  <c r="R1041" i="1" s="1"/>
  <c r="H1041" i="1" l="1"/>
  <c r="H1042" i="1" s="1"/>
  <c r="AA1042" i="1"/>
  <c r="Z1042" i="1"/>
  <c r="Y1041" i="1"/>
  <c r="S1041" i="1"/>
  <c r="T1044" i="1"/>
  <c r="A1042" i="1"/>
  <c r="Q1042" i="1" l="1"/>
  <c r="R1042" i="1" s="1"/>
  <c r="A1043" i="1"/>
  <c r="T1045" i="1"/>
  <c r="Q1043" i="1" l="1"/>
  <c r="R1043" i="1" s="1"/>
  <c r="S1043" i="1" s="1"/>
  <c r="AA1043" i="1"/>
  <c r="Z1043" i="1"/>
  <c r="H1043" i="1"/>
  <c r="T1046" i="1"/>
  <c r="A1044" i="1"/>
  <c r="Q1044" i="1" s="1"/>
  <c r="R1044" i="1" s="1"/>
  <c r="H1044" i="1" l="1"/>
  <c r="H1045" i="1" s="1"/>
  <c r="Y1043" i="1"/>
  <c r="Z1044" i="1"/>
  <c r="Z1045" i="1" s="1"/>
  <c r="AA1044" i="1"/>
  <c r="AA1045" i="1" s="1"/>
  <c r="S1044" i="1"/>
  <c r="Y1044" i="1"/>
  <c r="A1045" i="1"/>
  <c r="Q1045" i="1" s="1"/>
  <c r="R1045" i="1" s="1"/>
  <c r="T1047" i="1"/>
  <c r="H1046" i="1" l="1"/>
  <c r="AA1046" i="1"/>
  <c r="Z1046" i="1"/>
  <c r="T1048" i="1"/>
  <c r="A1046" i="1"/>
  <c r="Q1046" i="1" l="1"/>
  <c r="R1046" i="1" s="1"/>
  <c r="A1047" i="1"/>
  <c r="T1049" i="1"/>
  <c r="AA1047" i="1" l="1"/>
  <c r="Z1047" i="1"/>
  <c r="H1047" i="1"/>
  <c r="Q1047" i="1"/>
  <c r="R1047" i="1" s="1"/>
  <c r="T1050" i="1"/>
  <c r="A1048" i="1"/>
  <c r="Q1048" i="1" s="1"/>
  <c r="R1048" i="1" s="1"/>
  <c r="H1048" i="1" l="1"/>
  <c r="H1049" i="1" s="1"/>
  <c r="Z1048" i="1"/>
  <c r="Z1049" i="1" s="1"/>
  <c r="AA1048" i="1"/>
  <c r="AA1049" i="1" s="1"/>
  <c r="S1048" i="1"/>
  <c r="Y1048" i="1"/>
  <c r="T1051" i="1"/>
  <c r="A1049" i="1"/>
  <c r="Q1049" i="1" s="1"/>
  <c r="Z1050" i="1" l="1"/>
  <c r="R1049" i="1"/>
  <c r="AA1050" i="1"/>
  <c r="T1052" i="1"/>
  <c r="A1050" i="1"/>
  <c r="Q1050" i="1" s="1"/>
  <c r="R1050" i="1" s="1"/>
  <c r="H1050" i="1" l="1"/>
  <c r="H1051" i="1" s="1"/>
  <c r="AA1051" i="1"/>
  <c r="Z1051" i="1"/>
  <c r="S1050" i="1"/>
  <c r="T1053" i="1"/>
  <c r="A1051" i="1"/>
  <c r="Q1051" i="1" s="1"/>
  <c r="R1051" i="1" s="1"/>
  <c r="H1052" i="1" l="1"/>
  <c r="Z1052" i="1"/>
  <c r="AA1052" i="1"/>
  <c r="Y1051" i="1"/>
  <c r="S1051" i="1"/>
  <c r="A1052" i="1"/>
  <c r="Q1052" i="1" s="1"/>
  <c r="R1052" i="1" s="1"/>
  <c r="T1054" i="1"/>
  <c r="H1053" i="1" l="1"/>
  <c r="AA1053" i="1"/>
  <c r="Z1053" i="1"/>
  <c r="S1052" i="1"/>
  <c r="Y1052" i="1"/>
  <c r="T1055" i="1"/>
  <c r="A1053" i="1"/>
  <c r="Q1053" i="1" s="1"/>
  <c r="R1053" i="1" s="1"/>
  <c r="H1054" i="1" l="1"/>
  <c r="Z1054" i="1"/>
  <c r="AA1054" i="1"/>
  <c r="Y1053" i="1"/>
  <c r="S1053" i="1"/>
  <c r="A1054" i="1"/>
  <c r="Q1054" i="1" s="1"/>
  <c r="R1054" i="1" s="1"/>
  <c r="T1056" i="1"/>
  <c r="H1055" i="1" l="1"/>
  <c r="AA1055" i="1"/>
  <c r="Z1055" i="1"/>
  <c r="S1054" i="1"/>
  <c r="Y1054" i="1"/>
  <c r="T1057" i="1"/>
  <c r="A1055" i="1"/>
  <c r="Q1055" i="1" s="1"/>
  <c r="R1055" i="1" s="1"/>
  <c r="H1056" i="1" l="1"/>
  <c r="Z1056" i="1"/>
  <c r="AA1056" i="1"/>
  <c r="Y1055" i="1"/>
  <c r="S1055" i="1"/>
  <c r="A1056" i="1"/>
  <c r="Q1056" i="1" s="1"/>
  <c r="R1056" i="1" s="1"/>
  <c r="T1058" i="1"/>
  <c r="H1057" i="1" l="1"/>
  <c r="AA1057" i="1"/>
  <c r="Z1057" i="1"/>
  <c r="S1056" i="1"/>
  <c r="Y1056" i="1"/>
  <c r="T1059" i="1"/>
  <c r="A1057" i="1"/>
  <c r="Q1057" i="1" s="1"/>
  <c r="R1057" i="1" s="1"/>
  <c r="H1058" i="1" l="1"/>
  <c r="Z1058" i="1"/>
  <c r="AA1058" i="1"/>
  <c r="Y1057" i="1"/>
  <c r="S1057" i="1"/>
  <c r="A1058" i="1"/>
  <c r="Q1058" i="1" s="1"/>
  <c r="R1058" i="1" s="1"/>
  <c r="T1060" i="1"/>
  <c r="H1059" i="1" l="1"/>
  <c r="AA1059" i="1"/>
  <c r="Z1059" i="1"/>
  <c r="S1058" i="1"/>
  <c r="Y1058" i="1"/>
  <c r="A1059" i="1"/>
  <c r="Q1059" i="1" s="1"/>
  <c r="R1059" i="1" s="1"/>
  <c r="T1061" i="1"/>
  <c r="H1060" i="1" l="1"/>
  <c r="Z1060" i="1"/>
  <c r="AA1060" i="1"/>
  <c r="Y1059" i="1"/>
  <c r="S1059" i="1"/>
  <c r="A1060" i="1"/>
  <c r="Q1060" i="1" s="1"/>
  <c r="R1060" i="1" s="1"/>
  <c r="T1062" i="1"/>
  <c r="H1061" i="1" l="1"/>
  <c r="AA1061" i="1"/>
  <c r="Z1061" i="1"/>
  <c r="Y1060" i="1"/>
  <c r="S1060" i="1"/>
  <c r="A1061" i="1"/>
  <c r="Q1061" i="1" s="1"/>
  <c r="R1061" i="1" s="1"/>
  <c r="T1063" i="1"/>
  <c r="H1062" i="1" l="1"/>
  <c r="Z1062" i="1"/>
  <c r="AA1062" i="1"/>
  <c r="Y1061" i="1"/>
  <c r="S1061" i="1"/>
  <c r="T1064" i="1"/>
  <c r="A1062" i="1"/>
  <c r="Q1062" i="1" s="1"/>
  <c r="R1062" i="1" s="1"/>
  <c r="H1063" i="1" l="1"/>
  <c r="AA1063" i="1"/>
  <c r="Z1063" i="1"/>
  <c r="S1062" i="1"/>
  <c r="Y1062" i="1"/>
  <c r="A1063" i="1"/>
  <c r="Q1063" i="1" s="1"/>
  <c r="R1063" i="1" s="1"/>
  <c r="T1065" i="1"/>
  <c r="H1064" i="1" l="1"/>
  <c r="Z1064" i="1"/>
  <c r="AA1064" i="1"/>
  <c r="Y1063" i="1"/>
  <c r="S1063" i="1"/>
  <c r="T1066" i="1"/>
  <c r="A1064" i="1"/>
  <c r="Q1064" i="1" s="1"/>
  <c r="R1064" i="1" s="1"/>
  <c r="H1065" i="1" l="1"/>
  <c r="AA1065" i="1"/>
  <c r="Z1065" i="1"/>
  <c r="Y1064" i="1"/>
  <c r="S1064" i="1"/>
  <c r="A1065" i="1"/>
  <c r="Q1065" i="1" s="1"/>
  <c r="R1065" i="1" s="1"/>
  <c r="T1067" i="1"/>
  <c r="H1066" i="1" l="1"/>
  <c r="Z1066" i="1"/>
  <c r="AA1066" i="1"/>
  <c r="Y1065" i="1"/>
  <c r="S1065" i="1"/>
  <c r="A1066" i="1"/>
  <c r="Q1066" i="1" s="1"/>
  <c r="R1066" i="1" s="1"/>
  <c r="T1068" i="1"/>
  <c r="H1067" i="1" l="1"/>
  <c r="AA1067" i="1"/>
  <c r="Z1067" i="1"/>
  <c r="S1066" i="1"/>
  <c r="Y1066" i="1"/>
  <c r="A1067" i="1"/>
  <c r="Q1067" i="1" s="1"/>
  <c r="R1067" i="1" s="1"/>
  <c r="T1069" i="1"/>
  <c r="H1068" i="1" l="1"/>
  <c r="Z1068" i="1"/>
  <c r="AA1068" i="1"/>
  <c r="Y1067" i="1"/>
  <c r="S1067" i="1"/>
  <c r="A1068" i="1"/>
  <c r="Q1068" i="1" s="1"/>
  <c r="R1068" i="1" s="1"/>
  <c r="T1070" i="1"/>
  <c r="H1069" i="1" l="1"/>
  <c r="AA1069" i="1"/>
  <c r="Z1069" i="1"/>
  <c r="S1068" i="1"/>
  <c r="Y1068" i="1"/>
  <c r="A1069" i="1"/>
  <c r="Q1069" i="1" s="1"/>
  <c r="R1069" i="1" s="1"/>
  <c r="T1071" i="1"/>
  <c r="H1070" i="1" l="1"/>
  <c r="Z1070" i="1"/>
  <c r="AA1070" i="1"/>
  <c r="Y1069" i="1"/>
  <c r="S1069" i="1"/>
  <c r="A1070" i="1"/>
  <c r="Q1070" i="1" s="1"/>
  <c r="R1070" i="1" s="1"/>
  <c r="T1072" i="1"/>
  <c r="H1071" i="1" l="1"/>
  <c r="AA1071" i="1"/>
  <c r="Z1071" i="1"/>
  <c r="Y1070" i="1"/>
  <c r="S1070" i="1"/>
  <c r="T1073" i="1"/>
  <c r="A1071" i="1"/>
  <c r="Q1071" i="1" s="1"/>
  <c r="R1071" i="1" s="1"/>
  <c r="H1072" i="1" l="1"/>
  <c r="Z1072" i="1"/>
  <c r="AA1072" i="1"/>
  <c r="Y1071" i="1"/>
  <c r="S1071" i="1"/>
  <c r="T1074" i="1"/>
  <c r="A1072" i="1"/>
  <c r="Q1072" i="1" s="1"/>
  <c r="R1072" i="1" s="1"/>
  <c r="AA1073" i="1" l="1"/>
  <c r="Z1073" i="1"/>
  <c r="A1073" i="1"/>
  <c r="Q1073" i="1" s="1"/>
  <c r="R1073" i="1" s="1"/>
  <c r="T1075" i="1"/>
  <c r="H1073" i="1" l="1"/>
  <c r="Z1074" i="1"/>
  <c r="AA1074" i="1"/>
  <c r="S1073" i="1"/>
  <c r="T1076" i="1"/>
  <c r="A1074" i="1"/>
  <c r="Q1074" i="1" s="1"/>
  <c r="R1074" i="1" s="1"/>
  <c r="H1074" i="1" l="1"/>
  <c r="H1075" i="1" s="1"/>
  <c r="AA1075" i="1"/>
  <c r="Z1075" i="1"/>
  <c r="S1074" i="1"/>
  <c r="Y1074" i="1"/>
  <c r="T1077" i="1"/>
  <c r="A1075" i="1"/>
  <c r="Q1075" i="1" l="1"/>
  <c r="H1076" i="1" s="1"/>
  <c r="A1076" i="1"/>
  <c r="Q1076" i="1" s="1"/>
  <c r="R1076" i="1" s="1"/>
  <c r="T1078" i="1"/>
  <c r="R1075" i="1" l="1"/>
  <c r="Z1076" i="1"/>
  <c r="Z1077" i="1" s="1"/>
  <c r="AA1076" i="1"/>
  <c r="AA1077" i="1" s="1"/>
  <c r="T1079" i="1"/>
  <c r="A1077" i="1"/>
  <c r="Q1077" i="1" s="1"/>
  <c r="R1077" i="1" s="1"/>
  <c r="H1077" i="1" l="1"/>
  <c r="H1078" i="1" s="1"/>
  <c r="AA1078" i="1"/>
  <c r="Z1078" i="1"/>
  <c r="Y1077" i="1"/>
  <c r="S1077" i="1"/>
  <c r="A1078" i="1"/>
  <c r="T1080" i="1"/>
  <c r="Q1078" i="1" l="1"/>
  <c r="R1078" i="1" s="1"/>
  <c r="A1079" i="1"/>
  <c r="Q1079" i="1" s="1"/>
  <c r="R1079" i="1" s="1"/>
  <c r="T1081" i="1"/>
  <c r="AA1079" i="1" l="1"/>
  <c r="AA1080" i="1" s="1"/>
  <c r="Z1079" i="1"/>
  <c r="Z1080" i="1" s="1"/>
  <c r="H1079" i="1"/>
  <c r="A1080" i="1"/>
  <c r="Q1080" i="1" s="1"/>
  <c r="R1080" i="1" s="1"/>
  <c r="T1082" i="1"/>
  <c r="H1080" i="1" l="1"/>
  <c r="Z1081" i="1"/>
  <c r="AA1081" i="1"/>
  <c r="T1083" i="1"/>
  <c r="A1081" i="1"/>
  <c r="Q1081" i="1" s="1"/>
  <c r="R1081" i="1" s="1"/>
  <c r="H1081" i="1" l="1"/>
  <c r="H1082" i="1" s="1"/>
  <c r="AA1082" i="1"/>
  <c r="Z1082" i="1"/>
  <c r="Y1081" i="1"/>
  <c r="S1081" i="1"/>
  <c r="T1084" i="1"/>
  <c r="A1082" i="1"/>
  <c r="Q1082" i="1" s="1"/>
  <c r="R1082" i="1" l="1"/>
  <c r="Z1083" i="1"/>
  <c r="AA1083" i="1"/>
  <c r="A1083" i="1"/>
  <c r="Q1083" i="1" s="1"/>
  <c r="T1085" i="1"/>
  <c r="H1083" i="1" l="1"/>
  <c r="H1084" i="1" s="1"/>
  <c r="R1083" i="1"/>
  <c r="S1083" i="1" s="1"/>
  <c r="AA1084" i="1"/>
  <c r="Z1084" i="1"/>
  <c r="Y1083" i="1"/>
  <c r="T1086" i="1"/>
  <c r="A1084" i="1"/>
  <c r="Q1084" i="1" s="1"/>
  <c r="R1084" i="1" s="1"/>
  <c r="H1085" i="1" l="1"/>
  <c r="Z1085" i="1"/>
  <c r="AA1085" i="1"/>
  <c r="S1084" i="1"/>
  <c r="Y1084" i="1"/>
  <c r="A1085" i="1"/>
  <c r="Q1085" i="1" s="1"/>
  <c r="R1085" i="1" s="1"/>
  <c r="T1087" i="1"/>
  <c r="H1086" i="1" l="1"/>
  <c r="AA1086" i="1"/>
  <c r="Z1086" i="1"/>
  <c r="Y1085" i="1"/>
  <c r="S1085" i="1"/>
  <c r="T1088" i="1"/>
  <c r="A1086" i="1"/>
  <c r="Q1086" i="1" s="1"/>
  <c r="R1086" i="1" s="1"/>
  <c r="H1087" i="1" l="1"/>
  <c r="Z1087" i="1"/>
  <c r="AA1087" i="1"/>
  <c r="S1086" i="1"/>
  <c r="Y1086" i="1"/>
  <c r="T1089" i="1"/>
  <c r="A1087" i="1"/>
  <c r="Q1087" i="1" s="1"/>
  <c r="R1087" i="1" s="1"/>
  <c r="H1088" i="1" l="1"/>
  <c r="AA1088" i="1"/>
  <c r="Z1088" i="1"/>
  <c r="Y1087" i="1"/>
  <c r="S1087" i="1"/>
  <c r="A1088" i="1"/>
  <c r="Q1088" i="1" s="1"/>
  <c r="R1088" i="1" s="1"/>
  <c r="T1090" i="1"/>
  <c r="H1089" i="1" l="1"/>
  <c r="Z1089" i="1"/>
  <c r="AA1089" i="1"/>
  <c r="Y1088" i="1"/>
  <c r="S1088" i="1"/>
  <c r="T1091" i="1"/>
  <c r="A1089" i="1"/>
  <c r="Q1089" i="1" s="1"/>
  <c r="R1089" i="1" s="1"/>
  <c r="H1090" i="1" l="1"/>
  <c r="AA1090" i="1"/>
  <c r="Z1090" i="1"/>
  <c r="Y1089" i="1"/>
  <c r="S1089" i="1"/>
  <c r="T1092" i="1"/>
  <c r="A1090" i="1"/>
  <c r="Q1090" i="1" s="1"/>
  <c r="R1090" i="1" s="1"/>
  <c r="H1091" i="1" l="1"/>
  <c r="Z1091" i="1"/>
  <c r="AA1091" i="1"/>
  <c r="S1090" i="1"/>
  <c r="Y1090" i="1"/>
  <c r="A1091" i="1"/>
  <c r="Q1091" i="1" s="1"/>
  <c r="R1091" i="1" s="1"/>
  <c r="T1093" i="1"/>
  <c r="H1092" i="1" l="1"/>
  <c r="AA1092" i="1"/>
  <c r="Z1092" i="1"/>
  <c r="S1091" i="1"/>
  <c r="Y1091" i="1"/>
  <c r="A1092" i="1"/>
  <c r="Q1092" i="1" s="1"/>
  <c r="R1092" i="1" s="1"/>
  <c r="T1094" i="1"/>
  <c r="H1093" i="1" l="1"/>
  <c r="Z1093" i="1"/>
  <c r="AA1093" i="1"/>
  <c r="Y1092" i="1"/>
  <c r="S1092" i="1"/>
  <c r="T1095" i="1"/>
  <c r="A1093" i="1"/>
  <c r="Q1093" i="1" s="1"/>
  <c r="R1093" i="1" s="1"/>
  <c r="H1094" i="1" l="1"/>
  <c r="AA1094" i="1"/>
  <c r="Z1094" i="1"/>
  <c r="Y1093" i="1"/>
  <c r="S1093" i="1"/>
  <c r="A1094" i="1"/>
  <c r="Q1094" i="1" s="1"/>
  <c r="R1094" i="1" s="1"/>
  <c r="T1096" i="1"/>
  <c r="H1095" i="1" l="1"/>
  <c r="Z1095" i="1"/>
  <c r="AA1095" i="1"/>
  <c r="S1094" i="1"/>
  <c r="Y1094" i="1"/>
  <c r="A1095" i="1"/>
  <c r="Q1095" i="1" s="1"/>
  <c r="R1095" i="1" s="1"/>
  <c r="T1097" i="1"/>
  <c r="H1096" i="1" l="1"/>
  <c r="AA1096" i="1"/>
  <c r="Z1096" i="1"/>
  <c r="Y1095" i="1"/>
  <c r="S1095" i="1"/>
  <c r="A1096" i="1"/>
  <c r="Q1096" i="1" s="1"/>
  <c r="R1096" i="1" s="1"/>
  <c r="T1098" i="1"/>
  <c r="H1097" i="1" l="1"/>
  <c r="Z1097" i="1"/>
  <c r="AA1097" i="1"/>
  <c r="S1096" i="1"/>
  <c r="Y1096" i="1"/>
  <c r="T1099" i="1"/>
  <c r="A1097" i="1"/>
  <c r="Q1097" i="1" s="1"/>
  <c r="R1097" i="1" s="1"/>
  <c r="H1098" i="1" l="1"/>
  <c r="AA1098" i="1"/>
  <c r="Z1098" i="1"/>
  <c r="Y1097" i="1"/>
  <c r="S1097" i="1"/>
  <c r="T1100" i="1"/>
  <c r="A1098" i="1"/>
  <c r="Q1098" i="1" s="1"/>
  <c r="R1098" i="1" s="1"/>
  <c r="H1099" i="1" l="1"/>
  <c r="Z1099" i="1"/>
  <c r="AA1099" i="1"/>
  <c r="Y1098" i="1"/>
  <c r="S1098" i="1"/>
  <c r="A1099" i="1"/>
  <c r="Q1099" i="1" s="1"/>
  <c r="R1099" i="1" s="1"/>
  <c r="T1101" i="1"/>
  <c r="T1102" i="1" s="1"/>
  <c r="T1103" i="1" s="1"/>
  <c r="T1104" i="1" s="1"/>
  <c r="T1105" i="1" s="1"/>
  <c r="T1106" i="1" s="1"/>
  <c r="T1107" i="1" s="1"/>
  <c r="T1108" i="1" s="1"/>
  <c r="T1109" i="1" l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H1100" i="1"/>
  <c r="AA1100" i="1"/>
  <c r="Z1100" i="1"/>
  <c r="Y1099" i="1"/>
  <c r="S1099" i="1"/>
  <c r="A1100" i="1"/>
  <c r="Q1100" i="1" s="1"/>
  <c r="R1100" i="1" s="1"/>
  <c r="T1140" i="1" l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H1101" i="1"/>
  <c r="Z1101" i="1"/>
  <c r="AA1101" i="1"/>
  <c r="S1100" i="1"/>
  <c r="Y1100" i="1"/>
  <c r="A1101" i="1"/>
  <c r="Q1101" i="1" l="1"/>
  <c r="AA1102" i="1" s="1"/>
  <c r="A1102" i="1"/>
  <c r="H1102" i="1" l="1"/>
  <c r="R1101" i="1"/>
  <c r="S1101" i="1" s="1"/>
  <c r="Z1102" i="1"/>
  <c r="A1103" i="1"/>
  <c r="Q1102" i="1"/>
  <c r="R1102" i="1" l="1"/>
  <c r="S1102" i="1" s="1"/>
  <c r="Y1102" i="1"/>
  <c r="A1104" i="1"/>
  <c r="Q1103" i="1"/>
  <c r="Z1103" i="1"/>
  <c r="H1103" i="1"/>
  <c r="AA1103" i="1"/>
  <c r="S136" i="1"/>
  <c r="H1104" i="1" l="1"/>
  <c r="R1103" i="1"/>
  <c r="S1103" i="1" s="1"/>
  <c r="Y1103" i="1"/>
  <c r="AA1104" i="1"/>
  <c r="Z1104" i="1"/>
  <c r="A1105" i="1"/>
  <c r="Q1104" i="1"/>
  <c r="S316" i="1"/>
  <c r="A1106" i="1" l="1"/>
  <c r="Q1105" i="1"/>
  <c r="Z1105" i="1"/>
  <c r="R1104" i="1"/>
  <c r="S1104" i="1" s="1"/>
  <c r="Y1104" i="1"/>
  <c r="AA1105" i="1"/>
  <c r="H1105" i="1"/>
  <c r="S680" i="1"/>
  <c r="AA1106" i="1" l="1"/>
  <c r="H1106" i="1"/>
  <c r="R1105" i="1"/>
  <c r="S1105" i="1" s="1"/>
  <c r="Y1105" i="1"/>
  <c r="A1107" i="1"/>
  <c r="Q1106" i="1"/>
  <c r="Z1106" i="1"/>
  <c r="Y680" i="1"/>
  <c r="Y1106" i="1" l="1"/>
  <c r="R1106" i="1"/>
  <c r="S1106" i="1" s="1"/>
  <c r="H1107" i="1"/>
  <c r="Z1107" i="1"/>
  <c r="A1108" i="1"/>
  <c r="Q1107" i="1"/>
  <c r="AA1107" i="1"/>
  <c r="A1109" i="1" l="1"/>
  <c r="Q1108" i="1"/>
  <c r="H1108" i="1"/>
  <c r="Z1108" i="1"/>
  <c r="R1107" i="1"/>
  <c r="AA1108" i="1"/>
  <c r="U1108" i="1"/>
  <c r="W1108" i="1" s="1"/>
  <c r="S1046" i="1"/>
  <c r="AA1109" i="1" l="1"/>
  <c r="Z1109" i="1"/>
  <c r="Y1108" i="1"/>
  <c r="H1109" i="1"/>
  <c r="R1108" i="1"/>
  <c r="S1108" i="1" s="1"/>
  <c r="A1110" i="1"/>
  <c r="Q1109" i="1"/>
  <c r="AG14" i="1"/>
  <c r="AH14" i="1"/>
  <c r="A1111" i="1" l="1"/>
  <c r="Q1110" i="1"/>
  <c r="R1109" i="1"/>
  <c r="S1109" i="1" s="1"/>
  <c r="Y1109" i="1"/>
  <c r="H1110" i="1"/>
  <c r="Z1110" i="1"/>
  <c r="AA1110" i="1"/>
  <c r="AJ14" i="1"/>
  <c r="AE14" i="1"/>
  <c r="Z1111" i="1" l="1"/>
  <c r="AA1111" i="1"/>
  <c r="H1111" i="1"/>
  <c r="R1110" i="1"/>
  <c r="S1110" i="1" s="1"/>
  <c r="Y1110" i="1"/>
  <c r="A1112" i="1"/>
  <c r="Q1111" i="1"/>
  <c r="AG15" i="1"/>
  <c r="AH15" i="1"/>
  <c r="AE15" i="1" s="1"/>
  <c r="R1111" i="1" l="1"/>
  <c r="S1111" i="1" s="1"/>
  <c r="Y1111" i="1"/>
  <c r="AA1112" i="1"/>
  <c r="A1113" i="1"/>
  <c r="Q1112" i="1"/>
  <c r="H1112" i="1"/>
  <c r="Z1112" i="1"/>
  <c r="AG16" i="1"/>
  <c r="AH16" i="1"/>
  <c r="AE16" i="1" s="1"/>
  <c r="AJ15" i="1"/>
  <c r="H1113" i="1" l="1"/>
  <c r="Z1113" i="1"/>
  <c r="A1114" i="1"/>
  <c r="Q1113" i="1"/>
  <c r="R1112" i="1"/>
  <c r="S1112" i="1" s="1"/>
  <c r="Y1112" i="1"/>
  <c r="AA1113" i="1"/>
  <c r="AG17" i="1"/>
  <c r="AH17" i="1"/>
  <c r="AE17" i="1" s="1"/>
  <c r="AJ16" i="1"/>
  <c r="AA1114" i="1" l="1"/>
  <c r="Z1114" i="1"/>
  <c r="R1113" i="1"/>
  <c r="S1113" i="1" s="1"/>
  <c r="Y1113" i="1"/>
  <c r="A1115" i="1"/>
  <c r="Q1114" i="1"/>
  <c r="H1114" i="1"/>
  <c r="AH18" i="1"/>
  <c r="AE18" i="1" s="1"/>
  <c r="AH19" i="1" s="1"/>
  <c r="AE19" i="1" s="1"/>
  <c r="AG18" i="1"/>
  <c r="AJ17" i="1"/>
  <c r="AJ18" i="1" l="1"/>
  <c r="H1115" i="1"/>
  <c r="A1116" i="1"/>
  <c r="Q1115" i="1"/>
  <c r="R1114" i="1"/>
  <c r="S1114" i="1" s="1"/>
  <c r="Y1114" i="1"/>
  <c r="Z1115" i="1"/>
  <c r="AA1115" i="1"/>
  <c r="AG19" i="1"/>
  <c r="AJ19" i="1" s="1"/>
  <c r="AH20" i="1"/>
  <c r="AE20" i="1" s="1"/>
  <c r="AG20" i="1"/>
  <c r="AA1116" i="1" l="1"/>
  <c r="Y1115" i="1"/>
  <c r="R1115" i="1"/>
  <c r="S1115" i="1" s="1"/>
  <c r="A1117" i="1"/>
  <c r="Q1116" i="1"/>
  <c r="Z1116" i="1"/>
  <c r="H1116" i="1"/>
  <c r="AJ20" i="1"/>
  <c r="AH21" i="1"/>
  <c r="AE21" i="1" s="1"/>
  <c r="AG21" i="1"/>
  <c r="Y1116" i="1" l="1"/>
  <c r="R1116" i="1"/>
  <c r="S1116" i="1" s="1"/>
  <c r="Z1117" i="1"/>
  <c r="A1118" i="1"/>
  <c r="Q1117" i="1"/>
  <c r="H1117" i="1"/>
  <c r="AA1117" i="1"/>
  <c r="AJ21" i="1"/>
  <c r="AH22" i="1"/>
  <c r="AE22" i="1" s="1"/>
  <c r="AG22" i="1"/>
  <c r="AA1118" i="1" l="1"/>
  <c r="Y1117" i="1"/>
  <c r="R1117" i="1"/>
  <c r="S1117" i="1" s="1"/>
  <c r="H1118" i="1"/>
  <c r="A1119" i="1"/>
  <c r="Q1118" i="1"/>
  <c r="Z1118" i="1"/>
  <c r="AJ22" i="1"/>
  <c r="AH23" i="1"/>
  <c r="AE23" i="1" s="1"/>
  <c r="AG23" i="1"/>
  <c r="A1120" i="1" l="1"/>
  <c r="Q1119" i="1"/>
  <c r="Z1119" i="1"/>
  <c r="H1119" i="1"/>
  <c r="R1118" i="1"/>
  <c r="S1118" i="1" s="1"/>
  <c r="Y1118" i="1"/>
  <c r="AA1119" i="1"/>
  <c r="AJ23" i="1"/>
  <c r="AH24" i="1"/>
  <c r="AE24" i="1" s="1"/>
  <c r="AG24" i="1"/>
  <c r="AA1120" i="1" l="1"/>
  <c r="Z1120" i="1"/>
  <c r="Y1119" i="1"/>
  <c r="R1119" i="1"/>
  <c r="S1119" i="1" s="1"/>
  <c r="H1120" i="1"/>
  <c r="A1121" i="1"/>
  <c r="Q1120" i="1"/>
  <c r="AJ24" i="1"/>
  <c r="AH25" i="1"/>
  <c r="AE25" i="1" s="1"/>
  <c r="AG25" i="1"/>
  <c r="H1121" i="1" l="1"/>
  <c r="R1120" i="1"/>
  <c r="S1120" i="1" s="1"/>
  <c r="Y1120" i="1"/>
  <c r="Z1121" i="1"/>
  <c r="A1122" i="1"/>
  <c r="Q1121" i="1"/>
  <c r="AA1121" i="1"/>
  <c r="AH26" i="1"/>
  <c r="AE26" i="1" s="1"/>
  <c r="AG26" i="1"/>
  <c r="AJ25" i="1"/>
  <c r="Y1121" i="1" l="1"/>
  <c r="R1121" i="1"/>
  <c r="S1121" i="1" s="1"/>
  <c r="Z1122" i="1"/>
  <c r="AA1122" i="1"/>
  <c r="A1123" i="1"/>
  <c r="Q1122" i="1"/>
  <c r="H1122" i="1"/>
  <c r="AJ26" i="1"/>
  <c r="AH27" i="1"/>
  <c r="AE27" i="1" s="1"/>
  <c r="AG27" i="1"/>
  <c r="A1124" i="1" l="1"/>
  <c r="Q1123" i="1"/>
  <c r="H1123" i="1"/>
  <c r="AA1123" i="1"/>
  <c r="Y1122" i="1"/>
  <c r="R1122" i="1"/>
  <c r="S1122" i="1" s="1"/>
  <c r="Z1123" i="1"/>
  <c r="AH28" i="1"/>
  <c r="AE28" i="1" s="1"/>
  <c r="AG28" i="1"/>
  <c r="AJ27" i="1"/>
  <c r="AA1124" i="1" l="1"/>
  <c r="H1124" i="1"/>
  <c r="R1123" i="1"/>
  <c r="S1123" i="1" s="1"/>
  <c r="Y1123" i="1"/>
  <c r="Z1124" i="1"/>
  <c r="A1125" i="1"/>
  <c r="Q1124" i="1"/>
  <c r="AJ28" i="1"/>
  <c r="AH29" i="1"/>
  <c r="AE29" i="1" s="1"/>
  <c r="AG29" i="1"/>
  <c r="Z1125" i="1" l="1"/>
  <c r="R1124" i="1"/>
  <c r="S1124" i="1" s="1"/>
  <c r="Y1124" i="1"/>
  <c r="H1125" i="1"/>
  <c r="A1126" i="1"/>
  <c r="Q1125" i="1"/>
  <c r="AA1125" i="1"/>
  <c r="AH30" i="1"/>
  <c r="AE30" i="1" s="1"/>
  <c r="AG30" i="1"/>
  <c r="AJ29" i="1"/>
  <c r="A1127" i="1" l="1"/>
  <c r="Q1126" i="1"/>
  <c r="AA1126" i="1"/>
  <c r="H1126" i="1"/>
  <c r="Y1125" i="1"/>
  <c r="R1125" i="1"/>
  <c r="S1125" i="1" s="1"/>
  <c r="Z1126" i="1"/>
  <c r="AJ30" i="1"/>
  <c r="AH31" i="1"/>
  <c r="AE31" i="1" s="1"/>
  <c r="AG31" i="1"/>
  <c r="AJ31" i="1" s="1"/>
  <c r="H1127" i="1" l="1"/>
  <c r="AA1127" i="1"/>
  <c r="R1126" i="1"/>
  <c r="S1126" i="1" s="1"/>
  <c r="Y1126" i="1"/>
  <c r="Z1127" i="1"/>
  <c r="A1128" i="1"/>
  <c r="Q1127" i="1"/>
  <c r="AH32" i="1"/>
  <c r="AE32" i="1" s="1"/>
  <c r="AG32" i="1"/>
  <c r="R1127" i="1" l="1"/>
  <c r="S1127" i="1" s="1"/>
  <c r="Y1127" i="1"/>
  <c r="Z1128" i="1"/>
  <c r="AA1128" i="1"/>
  <c r="A1129" i="1"/>
  <c r="Q1128" i="1"/>
  <c r="H1128" i="1"/>
  <c r="AH33" i="1"/>
  <c r="AE33" i="1" s="1"/>
  <c r="AG33" i="1"/>
  <c r="AJ32" i="1"/>
  <c r="AA1129" i="1" l="1"/>
  <c r="H1129" i="1"/>
  <c r="Z1129" i="1"/>
  <c r="R1128" i="1"/>
  <c r="S1128" i="1" s="1"/>
  <c r="Y1128" i="1"/>
  <c r="A1130" i="1"/>
  <c r="Q1129" i="1"/>
  <c r="AJ33" i="1"/>
  <c r="AH34" i="1"/>
  <c r="AE34" i="1" s="1"/>
  <c r="AG34" i="1"/>
  <c r="R1129" i="1" l="1"/>
  <c r="S1129" i="1" s="1"/>
  <c r="Y1129" i="1"/>
  <c r="A1131" i="1"/>
  <c r="Q1130" i="1"/>
  <c r="Z1130" i="1"/>
  <c r="H1130" i="1"/>
  <c r="AA1130" i="1"/>
  <c r="AJ34" i="1"/>
  <c r="AH35" i="1"/>
  <c r="AE35" i="1" s="1"/>
  <c r="AG35" i="1"/>
  <c r="AJ35" i="1" l="1"/>
  <c r="AA1131" i="1"/>
  <c r="Z1131" i="1"/>
  <c r="Y1130" i="1"/>
  <c r="R1130" i="1"/>
  <c r="S1130" i="1" s="1"/>
  <c r="A1132" i="1"/>
  <c r="Q1131" i="1"/>
  <c r="H1131" i="1"/>
  <c r="AH36" i="1"/>
  <c r="AE36" i="1" s="1"/>
  <c r="AG36" i="1"/>
  <c r="H1132" i="1" l="1"/>
  <c r="A1133" i="1"/>
  <c r="Q1132" i="1"/>
  <c r="Z1132" i="1"/>
  <c r="Y1131" i="1"/>
  <c r="R1131" i="1"/>
  <c r="S1131" i="1" s="1"/>
  <c r="AA1132" i="1"/>
  <c r="AJ36" i="1"/>
  <c r="AH37" i="1"/>
  <c r="AE37" i="1" s="1"/>
  <c r="AG37" i="1"/>
  <c r="AJ37" i="1" s="1"/>
  <c r="AA1133" i="1" l="1"/>
  <c r="Z1133" i="1"/>
  <c r="Y1132" i="1"/>
  <c r="R1132" i="1"/>
  <c r="S1132" i="1" s="1"/>
  <c r="A1134" i="1"/>
  <c r="Q1133" i="1"/>
  <c r="H1133" i="1"/>
  <c r="AH38" i="1"/>
  <c r="AE38" i="1" s="1"/>
  <c r="AG38" i="1"/>
  <c r="A1135" i="1" l="1"/>
  <c r="Q1134" i="1"/>
  <c r="H1134" i="1"/>
  <c r="Z1134" i="1"/>
  <c r="Y1133" i="1"/>
  <c r="R1133" i="1"/>
  <c r="S1133" i="1" s="1"/>
  <c r="AA1134" i="1"/>
  <c r="AJ38" i="1"/>
  <c r="AH39" i="1"/>
  <c r="AE39" i="1" s="1"/>
  <c r="AG39" i="1"/>
  <c r="AA1135" i="1" l="1"/>
  <c r="H1135" i="1"/>
  <c r="Y1134" i="1"/>
  <c r="R1134" i="1"/>
  <c r="S1134" i="1" s="1"/>
  <c r="Z1135" i="1"/>
  <c r="A1136" i="1"/>
  <c r="Q1135" i="1"/>
  <c r="AJ39" i="1"/>
  <c r="AH40" i="1"/>
  <c r="AE40" i="1" s="1"/>
  <c r="AG40" i="1"/>
  <c r="Z1136" i="1" l="1"/>
  <c r="R1135" i="1"/>
  <c r="S1135" i="1" s="1"/>
  <c r="Y1135" i="1"/>
  <c r="H1136" i="1"/>
  <c r="A1137" i="1"/>
  <c r="Q1136" i="1"/>
  <c r="AA1136" i="1"/>
  <c r="AJ40" i="1"/>
  <c r="AH41" i="1"/>
  <c r="AE41" i="1" s="1"/>
  <c r="AG41" i="1"/>
  <c r="AA1137" i="1" l="1"/>
  <c r="A1138" i="1"/>
  <c r="Q1137" i="1"/>
  <c r="R1136" i="1"/>
  <c r="S1136" i="1" s="1"/>
  <c r="Y1136" i="1"/>
  <c r="H1137" i="1"/>
  <c r="Z1137" i="1"/>
  <c r="AJ41" i="1"/>
  <c r="AH42" i="1"/>
  <c r="AE42" i="1" s="1"/>
  <c r="AG42" i="1"/>
  <c r="Z1138" i="1" l="1"/>
  <c r="H1138" i="1"/>
  <c r="R1137" i="1"/>
  <c r="A1139" i="1"/>
  <c r="Q1138" i="1"/>
  <c r="AA1138" i="1"/>
  <c r="AH43" i="1"/>
  <c r="AE43" i="1" s="1"/>
  <c r="AG43" i="1"/>
  <c r="AJ42" i="1"/>
  <c r="Z1139" i="1" l="1"/>
  <c r="R1138" i="1"/>
  <c r="H1139" i="1"/>
  <c r="AA1139" i="1"/>
  <c r="A1140" i="1"/>
  <c r="Q1139" i="1"/>
  <c r="AJ43" i="1"/>
  <c r="AH44" i="1"/>
  <c r="AE44" i="1" s="1"/>
  <c r="AG44" i="1"/>
  <c r="R1139" i="1" l="1"/>
  <c r="S1139" i="1" s="1"/>
  <c r="Y1139" i="1"/>
  <c r="H1140" i="1"/>
  <c r="A1141" i="1"/>
  <c r="Q1140" i="1"/>
  <c r="AA1140" i="1"/>
  <c r="Z1140" i="1"/>
  <c r="AJ44" i="1"/>
  <c r="AH45" i="1"/>
  <c r="AE45" i="1" s="1"/>
  <c r="AG45" i="1"/>
  <c r="Z1141" i="1" l="1"/>
  <c r="A1142" i="1"/>
  <c r="Q1141" i="1"/>
  <c r="R1140" i="1"/>
  <c r="H1141" i="1"/>
  <c r="AA1141" i="1"/>
  <c r="AJ45" i="1"/>
  <c r="AH46" i="1"/>
  <c r="AE46" i="1" s="1"/>
  <c r="AG46" i="1"/>
  <c r="AA1142" i="1" l="1"/>
  <c r="H1142" i="1"/>
  <c r="R1141" i="1"/>
  <c r="S1141" i="1" s="1"/>
  <c r="Y1141" i="1"/>
  <c r="A1143" i="1"/>
  <c r="Q1142" i="1"/>
  <c r="Z1142" i="1"/>
  <c r="AJ46" i="1"/>
  <c r="AH47" i="1"/>
  <c r="AE47" i="1" s="1"/>
  <c r="AG47" i="1"/>
  <c r="H1143" i="1" l="1"/>
  <c r="Z1143" i="1"/>
  <c r="A1144" i="1"/>
  <c r="Q1143" i="1"/>
  <c r="R1142" i="1"/>
  <c r="S1142" i="1" s="1"/>
  <c r="Y1142" i="1"/>
  <c r="AA1143" i="1"/>
  <c r="AH48" i="1"/>
  <c r="AE48" i="1" s="1"/>
  <c r="AG48" i="1"/>
  <c r="AJ47" i="1"/>
  <c r="AH49" i="1" l="1"/>
  <c r="AE49" i="1" s="1"/>
  <c r="AG49" i="1"/>
  <c r="AA1144" i="1"/>
  <c r="A1145" i="1"/>
  <c r="Q1144" i="1"/>
  <c r="Z1144" i="1"/>
  <c r="Y1143" i="1"/>
  <c r="R1143" i="1"/>
  <c r="S1143" i="1" s="1"/>
  <c r="H1144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J48" i="1"/>
  <c r="AJ49" i="1" l="1"/>
  <c r="AH50" i="1"/>
  <c r="AE50" i="1" s="1"/>
  <c r="AG50" i="1"/>
  <c r="AJ50" i="1" s="1"/>
  <c r="Z1145" i="1"/>
  <c r="Y1144" i="1"/>
  <c r="R1144" i="1"/>
  <c r="S1144" i="1" s="1"/>
  <c r="A1146" i="1"/>
  <c r="Q1145" i="1"/>
  <c r="H1145" i="1"/>
  <c r="AA1145" i="1"/>
  <c r="C1139" i="1"/>
  <c r="C1140" i="1" s="1"/>
  <c r="C1141" i="1" s="1"/>
  <c r="C1142" i="1" s="1"/>
  <c r="C1143" i="1" s="1"/>
  <c r="C1144" i="1" s="1"/>
  <c r="C1145" i="1" s="1"/>
  <c r="S135" i="1"/>
  <c r="AH51" i="1" l="1"/>
  <c r="AE51" i="1" s="1"/>
  <c r="AG51" i="1"/>
  <c r="C1146" i="1"/>
  <c r="AA1146" i="1"/>
  <c r="R1145" i="1"/>
  <c r="S1145" i="1" s="1"/>
  <c r="Y1145" i="1"/>
  <c r="H1146" i="1"/>
  <c r="A1147" i="1"/>
  <c r="Q1146" i="1"/>
  <c r="Z1146" i="1"/>
  <c r="Y135" i="1"/>
  <c r="AJ51" i="1" l="1"/>
  <c r="AH52" i="1"/>
  <c r="AE52" i="1" s="1"/>
  <c r="AG52" i="1"/>
  <c r="AJ52" i="1" s="1"/>
  <c r="Y1146" i="1"/>
  <c r="R1146" i="1"/>
  <c r="S1146" i="1" s="1"/>
  <c r="H1147" i="1"/>
  <c r="C1147" i="1"/>
  <c r="Z1147" i="1"/>
  <c r="A1148" i="1"/>
  <c r="Q1147" i="1"/>
  <c r="AA1147" i="1"/>
  <c r="S161" i="1"/>
  <c r="AG53" i="1" l="1"/>
  <c r="AH53" i="1"/>
  <c r="AE53" i="1" s="1"/>
  <c r="Z1148" i="1"/>
  <c r="R1147" i="1"/>
  <c r="S1147" i="1" s="1"/>
  <c r="Y1147" i="1"/>
  <c r="A1149" i="1"/>
  <c r="Q1148" i="1"/>
  <c r="H1148" i="1"/>
  <c r="AA1148" i="1"/>
  <c r="C1148" i="1"/>
  <c r="AJ53" i="1" l="1"/>
  <c r="AH54" i="1"/>
  <c r="AE54" i="1" s="1"/>
  <c r="AG54" i="1"/>
  <c r="AJ54" i="1" s="1"/>
  <c r="H1149" i="1"/>
  <c r="R1148" i="1"/>
  <c r="S1148" i="1" s="1"/>
  <c r="Y1148" i="1"/>
  <c r="C1149" i="1"/>
  <c r="AA1149" i="1"/>
  <c r="A1150" i="1"/>
  <c r="Q1149" i="1"/>
  <c r="Z1149" i="1"/>
  <c r="S165" i="1"/>
  <c r="AH55" i="1" l="1"/>
  <c r="AE55" i="1" s="1"/>
  <c r="AG55" i="1"/>
  <c r="AJ55" i="1" s="1"/>
  <c r="Y1149" i="1"/>
  <c r="R1149" i="1"/>
  <c r="S1149" i="1" s="1"/>
  <c r="A1151" i="1"/>
  <c r="Q1150" i="1"/>
  <c r="C1150" i="1"/>
  <c r="Z1150" i="1"/>
  <c r="AA1150" i="1"/>
  <c r="H1150" i="1"/>
  <c r="Q78" i="1"/>
  <c r="Q77" i="1"/>
  <c r="Q79" i="1"/>
  <c r="Q45" i="1"/>
  <c r="Q74" i="1"/>
  <c r="R74" i="1" s="1"/>
  <c r="Q18" i="1"/>
  <c r="Q69" i="1"/>
  <c r="R69" i="1" s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U12" i="1" s="1"/>
  <c r="W12" i="1" s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R61" i="1" s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R102" i="1" s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H56" i="1" l="1"/>
  <c r="AE56" i="1" s="1"/>
  <c r="AG56" i="1"/>
  <c r="AJ56" i="1" s="1"/>
  <c r="AA1151" i="1"/>
  <c r="Z1151" i="1"/>
  <c r="H1151" i="1"/>
  <c r="C1151" i="1"/>
  <c r="Y1150" i="1"/>
  <c r="R1150" i="1"/>
  <c r="S1150" i="1" s="1"/>
  <c r="A1152" i="1"/>
  <c r="Q1151" i="1"/>
  <c r="R103" i="1"/>
  <c r="R104" i="1"/>
  <c r="I16" i="1"/>
  <c r="U13" i="1"/>
  <c r="W13" i="1" s="1"/>
  <c r="R114" i="1"/>
  <c r="S114" i="1" s="1"/>
  <c r="Y114" i="1"/>
  <c r="R106" i="1"/>
  <c r="S106" i="1" s="1"/>
  <c r="Y106" i="1"/>
  <c r="R97" i="1"/>
  <c r="S97" i="1" s="1"/>
  <c r="Y97" i="1"/>
  <c r="R91" i="1"/>
  <c r="S91" i="1" s="1"/>
  <c r="Y91" i="1"/>
  <c r="R82" i="1"/>
  <c r="S82" i="1" s="1"/>
  <c r="Y82" i="1"/>
  <c r="R14" i="1"/>
  <c r="S14" i="1" s="1"/>
  <c r="Y14" i="1"/>
  <c r="R67" i="1"/>
  <c r="S67" i="1" s="1"/>
  <c r="Y67" i="1"/>
  <c r="R31" i="1"/>
  <c r="S31" i="1" s="1"/>
  <c r="Y31" i="1"/>
  <c r="R49" i="1"/>
  <c r="S49" i="1" s="1"/>
  <c r="Y49" i="1"/>
  <c r="R64" i="1"/>
  <c r="S64" i="1" s="1"/>
  <c r="Y64" i="1"/>
  <c r="R57" i="1"/>
  <c r="S57" i="1" s="1"/>
  <c r="Y57" i="1"/>
  <c r="R113" i="1"/>
  <c r="S113" i="1" s="1"/>
  <c r="Y113" i="1"/>
  <c r="R105" i="1"/>
  <c r="S105" i="1" s="1"/>
  <c r="Y105" i="1"/>
  <c r="R98" i="1"/>
  <c r="S98" i="1" s="1"/>
  <c r="Y98" i="1"/>
  <c r="R88" i="1"/>
  <c r="S88" i="1" s="1"/>
  <c r="Y88" i="1"/>
  <c r="R70" i="1"/>
  <c r="S70" i="1" s="1"/>
  <c r="Y70" i="1"/>
  <c r="R12" i="1"/>
  <c r="S12" i="1" s="1"/>
  <c r="R51" i="1"/>
  <c r="S51" i="1" s="1"/>
  <c r="Y51" i="1"/>
  <c r="R68" i="1"/>
  <c r="S68" i="1" s="1"/>
  <c r="R46" i="1"/>
  <c r="R73" i="1"/>
  <c r="S73" i="1" s="1"/>
  <c r="Y73" i="1"/>
  <c r="R59" i="1"/>
  <c r="S59" i="1" s="1"/>
  <c r="Y59" i="1"/>
  <c r="R18" i="1"/>
  <c r="S18" i="1" s="1"/>
  <c r="Y18" i="1"/>
  <c r="R111" i="1"/>
  <c r="S111" i="1" s="1"/>
  <c r="Y111" i="1"/>
  <c r="R96" i="1"/>
  <c r="S96" i="1" s="1"/>
  <c r="Y96" i="1"/>
  <c r="R89" i="1"/>
  <c r="S89" i="1" s="1"/>
  <c r="Y89" i="1"/>
  <c r="R24" i="1"/>
  <c r="S24" i="1" s="1"/>
  <c r="Y24" i="1"/>
  <c r="R65" i="1"/>
  <c r="S65" i="1" s="1"/>
  <c r="Y65" i="1"/>
  <c r="R30" i="1"/>
  <c r="S30" i="1" s="1"/>
  <c r="Y30" i="1"/>
  <c r="R25" i="1"/>
  <c r="S25" i="1" s="1"/>
  <c r="Y25" i="1"/>
  <c r="R76" i="1"/>
  <c r="S76" i="1" s="1"/>
  <c r="Y76" i="1"/>
  <c r="R62" i="1"/>
  <c r="S62" i="1" s="1"/>
  <c r="Y62" i="1"/>
  <c r="R28" i="1"/>
  <c r="S28" i="1" s="1"/>
  <c r="Y28" i="1"/>
  <c r="R110" i="1"/>
  <c r="R95" i="1"/>
  <c r="S95" i="1" s="1"/>
  <c r="Y95" i="1"/>
  <c r="R87" i="1"/>
  <c r="S87" i="1" s="1"/>
  <c r="Y87" i="1"/>
  <c r="R20" i="1"/>
  <c r="S20" i="1" s="1"/>
  <c r="Y20" i="1"/>
  <c r="R75" i="1"/>
  <c r="S75" i="1" s="1"/>
  <c r="Y75" i="1"/>
  <c r="R52" i="1"/>
  <c r="S52" i="1" s="1"/>
  <c r="Y52" i="1"/>
  <c r="R33" i="1"/>
  <c r="S33" i="1" s="1"/>
  <c r="Y33" i="1"/>
  <c r="R50" i="1"/>
  <c r="S50" i="1" s="1"/>
  <c r="Y50" i="1"/>
  <c r="R45" i="1"/>
  <c r="S45" i="1" s="1"/>
  <c r="Y45" i="1"/>
  <c r="R112" i="1"/>
  <c r="S112" i="1" s="1"/>
  <c r="Y112" i="1"/>
  <c r="R94" i="1"/>
  <c r="S94" i="1" s="1"/>
  <c r="Y94" i="1"/>
  <c r="R86" i="1"/>
  <c r="S86" i="1" s="1"/>
  <c r="Y86" i="1"/>
  <c r="R58" i="1"/>
  <c r="S58" i="1" s="1"/>
  <c r="Y58" i="1"/>
  <c r="R63" i="1"/>
  <c r="S63" i="1" s="1"/>
  <c r="Y63" i="1"/>
  <c r="R21" i="1"/>
  <c r="S21" i="1" s="1"/>
  <c r="Y21" i="1"/>
  <c r="R66" i="1"/>
  <c r="S66" i="1" s="1"/>
  <c r="Y66" i="1"/>
  <c r="R71" i="1"/>
  <c r="S71" i="1" s="1"/>
  <c r="Y71" i="1"/>
  <c r="R54" i="1"/>
  <c r="S54" i="1" s="1"/>
  <c r="Y54" i="1"/>
  <c r="R79" i="1"/>
  <c r="R109" i="1"/>
  <c r="S109" i="1" s="1"/>
  <c r="Y109" i="1"/>
  <c r="R101" i="1"/>
  <c r="S101" i="1" s="1"/>
  <c r="R93" i="1"/>
  <c r="S93" i="1" s="1"/>
  <c r="Y93" i="1"/>
  <c r="R85" i="1"/>
  <c r="S85" i="1" s="1"/>
  <c r="Y85" i="1"/>
  <c r="R55" i="1"/>
  <c r="S55" i="1" s="1"/>
  <c r="Y55" i="1"/>
  <c r="R48" i="1"/>
  <c r="S48" i="1" s="1"/>
  <c r="Y48" i="1"/>
  <c r="R22" i="1"/>
  <c r="S22" i="1" s="1"/>
  <c r="Y22" i="1"/>
  <c r="R32" i="1"/>
  <c r="S32" i="1" s="1"/>
  <c r="Y32" i="1"/>
  <c r="R60" i="1"/>
  <c r="S60" i="1" s="1"/>
  <c r="Y60" i="1"/>
  <c r="R11" i="1"/>
  <c r="S11" i="1" s="1"/>
  <c r="AA12" i="1"/>
  <c r="AA13" i="1" s="1"/>
  <c r="AA14" i="1" s="1"/>
  <c r="AA15" i="1" s="1"/>
  <c r="Z12" i="1"/>
  <c r="Z13" i="1" s="1"/>
  <c r="Z14" i="1" s="1"/>
  <c r="Z15" i="1" s="1"/>
  <c r="C12" i="1"/>
  <c r="R77" i="1"/>
  <c r="S77" i="1" s="1"/>
  <c r="R108" i="1"/>
  <c r="S108" i="1" s="1"/>
  <c r="R100" i="1"/>
  <c r="S100" i="1" s="1"/>
  <c r="Y100" i="1"/>
  <c r="R92" i="1"/>
  <c r="S92" i="1" s="1"/>
  <c r="Y92" i="1"/>
  <c r="R84" i="1"/>
  <c r="S84" i="1" s="1"/>
  <c r="Y84" i="1"/>
  <c r="R81" i="1"/>
  <c r="S81" i="1" s="1"/>
  <c r="Y81" i="1"/>
  <c r="R53" i="1"/>
  <c r="S53" i="1" s="1"/>
  <c r="Y53" i="1"/>
  <c r="R23" i="1"/>
  <c r="S23" i="1" s="1"/>
  <c r="Y23" i="1"/>
  <c r="R47" i="1"/>
  <c r="S47" i="1" s="1"/>
  <c r="Y47" i="1"/>
  <c r="R80" i="1"/>
  <c r="S80" i="1" s="1"/>
  <c r="Y80" i="1"/>
  <c r="R19" i="1"/>
  <c r="S19" i="1" s="1"/>
  <c r="Y19" i="1"/>
  <c r="R78" i="1"/>
  <c r="S78" i="1" s="1"/>
  <c r="Y78" i="1"/>
  <c r="R107" i="1"/>
  <c r="S107" i="1" s="1"/>
  <c r="Y107" i="1"/>
  <c r="R99" i="1"/>
  <c r="S99" i="1" s="1"/>
  <c r="Y99" i="1"/>
  <c r="R90" i="1"/>
  <c r="S90" i="1" s="1"/>
  <c r="Y90" i="1"/>
  <c r="R83" i="1"/>
  <c r="S83" i="1" s="1"/>
  <c r="Y83" i="1"/>
  <c r="R13" i="1"/>
  <c r="S13" i="1" s="1"/>
  <c r="Y13" i="1"/>
  <c r="R72" i="1"/>
  <c r="R56" i="1"/>
  <c r="S56" i="1" s="1"/>
  <c r="Y56" i="1"/>
  <c r="R16" i="1"/>
  <c r="S16" i="1" s="1"/>
  <c r="Y16" i="1"/>
  <c r="R29" i="1"/>
  <c r="S29" i="1" s="1"/>
  <c r="Y29" i="1"/>
  <c r="R27" i="1"/>
  <c r="S27" i="1" s="1"/>
  <c r="Y27" i="1"/>
  <c r="R26" i="1"/>
  <c r="S26" i="1" s="1"/>
  <c r="Y26" i="1"/>
  <c r="AH57" i="1" l="1"/>
  <c r="AE57" i="1" s="1"/>
  <c r="AG57" i="1"/>
  <c r="AJ57" i="1" s="1"/>
  <c r="R1151" i="1"/>
  <c r="S1151" i="1" s="1"/>
  <c r="Y1151" i="1"/>
  <c r="A1153" i="1"/>
  <c r="Q1152" i="1"/>
  <c r="C1152" i="1"/>
  <c r="Z1152" i="1"/>
  <c r="AA1152" i="1"/>
  <c r="H1152" i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Y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U14" i="1"/>
  <c r="C13" i="1"/>
  <c r="P12" i="1"/>
  <c r="X12" i="1" s="1"/>
  <c r="B12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AH58" i="1"/>
  <c r="AE58" i="1" s="1"/>
  <c r="AG58" i="1"/>
  <c r="H1153" i="1"/>
  <c r="AA1153" i="1"/>
  <c r="Z1153" i="1"/>
  <c r="C1153" i="1"/>
  <c r="R1152" i="1"/>
  <c r="S1152" i="1" s="1"/>
  <c r="Y1152" i="1"/>
  <c r="A1154" i="1"/>
  <c r="Q1153" i="1"/>
  <c r="W14" i="1"/>
  <c r="M17" i="1"/>
  <c r="M18" i="1" s="1"/>
  <c r="Y12" i="1"/>
  <c r="F16" i="1"/>
  <c r="J17" i="1"/>
  <c r="I19" i="1"/>
  <c r="C14" i="1"/>
  <c r="C15" i="1" s="1"/>
  <c r="P15" i="1" s="1"/>
  <c r="X15" i="1" s="1"/>
  <c r="B15" i="1" s="1"/>
  <c r="P13" i="1"/>
  <c r="X13" i="1" s="1"/>
  <c r="B13" i="1" s="1"/>
  <c r="AJ58" i="1" l="1"/>
  <c r="AH59" i="1"/>
  <c r="AE59" i="1" s="1"/>
  <c r="AG59" i="1"/>
  <c r="AJ59" i="1" s="1"/>
  <c r="Y1153" i="1"/>
  <c r="R1153" i="1"/>
  <c r="S1153" i="1" s="1"/>
  <c r="A1155" i="1"/>
  <c r="Q1154" i="1"/>
  <c r="C1154" i="1"/>
  <c r="Z1154" i="1"/>
  <c r="AA1154" i="1"/>
  <c r="H1154" i="1"/>
  <c r="U16" i="1"/>
  <c r="W16" i="1" s="1"/>
  <c r="K17" i="1"/>
  <c r="J18" i="1"/>
  <c r="K18" i="1" s="1"/>
  <c r="D16" i="1"/>
  <c r="M19" i="1"/>
  <c r="I20" i="1"/>
  <c r="P14" i="1"/>
  <c r="X14" i="1" s="1"/>
  <c r="B14" i="1" s="1"/>
  <c r="AH60" i="1" l="1"/>
  <c r="AE60" i="1" s="1"/>
  <c r="AG60" i="1"/>
  <c r="AJ60" i="1" s="1"/>
  <c r="H1155" i="1"/>
  <c r="Z1155" i="1"/>
  <c r="C1155" i="1"/>
  <c r="R1154" i="1"/>
  <c r="S1154" i="1" s="1"/>
  <c r="Y1154" i="1"/>
  <c r="A1156" i="1"/>
  <c r="Q1155" i="1"/>
  <c r="AA1155" i="1"/>
  <c r="J19" i="1"/>
  <c r="J20" i="1" s="1"/>
  <c r="L16" i="1"/>
  <c r="O16" i="1" s="1"/>
  <c r="K19" i="1"/>
  <c r="U17" i="1"/>
  <c r="W17" i="1" s="1"/>
  <c r="F17" i="1"/>
  <c r="F18" i="1" s="1"/>
  <c r="G16" i="1"/>
  <c r="D17" i="1"/>
  <c r="L17" i="1" s="1"/>
  <c r="I21" i="1"/>
  <c r="M20" i="1"/>
  <c r="C16" i="1"/>
  <c r="C17" i="1" s="1"/>
  <c r="U18" i="1" l="1"/>
  <c r="W18" i="1" s="1"/>
  <c r="AA1156" i="1"/>
  <c r="Y1155" i="1"/>
  <c r="R1155" i="1"/>
  <c r="S1155" i="1" s="1"/>
  <c r="A1157" i="1"/>
  <c r="Q1156" i="1"/>
  <c r="C1156" i="1"/>
  <c r="Z1156" i="1"/>
  <c r="H1156" i="1"/>
  <c r="F19" i="1"/>
  <c r="K20" i="1"/>
  <c r="O17" i="1"/>
  <c r="P17" i="1" s="1"/>
  <c r="X17" i="1" s="1"/>
  <c r="B17" i="1" s="1"/>
  <c r="G17" i="1"/>
  <c r="D18" i="1"/>
  <c r="L18" i="1" s="1"/>
  <c r="J21" i="1"/>
  <c r="M21" i="1"/>
  <c r="I22" i="1"/>
  <c r="P16" i="1"/>
  <c r="X16" i="1" s="1"/>
  <c r="B16" i="1" s="1"/>
  <c r="S194" i="1"/>
  <c r="BD17" i="1" s="1"/>
  <c r="U19" i="1" l="1"/>
  <c r="W19" i="1" s="1"/>
  <c r="H1157" i="1"/>
  <c r="Z1157" i="1"/>
  <c r="C1157" i="1"/>
  <c r="Y1156" i="1"/>
  <c r="R1156" i="1"/>
  <c r="S1156" i="1" s="1"/>
  <c r="A1158" i="1"/>
  <c r="Q1157" i="1"/>
  <c r="AA1157" i="1"/>
  <c r="F20" i="1"/>
  <c r="K21" i="1"/>
  <c r="G18" i="1"/>
  <c r="O18" i="1"/>
  <c r="D19" i="1"/>
  <c r="U20" i="1"/>
  <c r="W20" i="1" s="1"/>
  <c r="J22" i="1"/>
  <c r="I23" i="1"/>
  <c r="M22" i="1"/>
  <c r="C18" i="1"/>
  <c r="AA1158" i="1" l="1"/>
  <c r="R1157" i="1"/>
  <c r="S1157" i="1" s="1"/>
  <c r="Y1157" i="1"/>
  <c r="A1159" i="1"/>
  <c r="Q1158" i="1"/>
  <c r="C1158" i="1"/>
  <c r="Z1158" i="1"/>
  <c r="H1158" i="1"/>
  <c r="D20" i="1"/>
  <c r="L20" i="1" s="1"/>
  <c r="O20" i="1" s="1"/>
  <c r="L19" i="1"/>
  <c r="O19" i="1" s="1"/>
  <c r="F21" i="1"/>
  <c r="K22" i="1"/>
  <c r="G19" i="1"/>
  <c r="U21" i="1"/>
  <c r="W21" i="1" s="1"/>
  <c r="J23" i="1"/>
  <c r="I24" i="1"/>
  <c r="M23" i="1"/>
  <c r="C19" i="1"/>
  <c r="P18" i="1"/>
  <c r="X18" i="1" s="1"/>
  <c r="B18" i="1" s="1"/>
  <c r="H1159" i="1" l="1"/>
  <c r="C1159" i="1"/>
  <c r="R1158" i="1"/>
  <c r="S1158" i="1" s="1"/>
  <c r="Y1158" i="1"/>
  <c r="A1160" i="1"/>
  <c r="Q1159" i="1"/>
  <c r="Z1159" i="1"/>
  <c r="AA1159" i="1"/>
  <c r="G20" i="1"/>
  <c r="D21" i="1"/>
  <c r="L21" i="1" s="1"/>
  <c r="O21" i="1" s="1"/>
  <c r="U22" i="1"/>
  <c r="W22" i="1" s="1"/>
  <c r="F22" i="1"/>
  <c r="K23" i="1"/>
  <c r="M24" i="1"/>
  <c r="J24" i="1"/>
  <c r="I25" i="1"/>
  <c r="C20" i="1"/>
  <c r="P19" i="1"/>
  <c r="X19" i="1" s="1"/>
  <c r="B19" i="1" s="1"/>
  <c r="AA1160" i="1" l="1"/>
  <c r="Z1160" i="1"/>
  <c r="A1161" i="1"/>
  <c r="Q1160" i="1"/>
  <c r="R1159" i="1"/>
  <c r="S1159" i="1" s="1"/>
  <c r="Y1159" i="1"/>
  <c r="C1160" i="1"/>
  <c r="H1160" i="1"/>
  <c r="G21" i="1"/>
  <c r="D22" i="1"/>
  <c r="L22" i="1" s="1"/>
  <c r="O22" i="1" s="1"/>
  <c r="F23" i="1"/>
  <c r="U23" i="1"/>
  <c r="W23" i="1" s="1"/>
  <c r="M25" i="1"/>
  <c r="K24" i="1"/>
  <c r="J25" i="1"/>
  <c r="I26" i="1"/>
  <c r="C21" i="1"/>
  <c r="P20" i="1"/>
  <c r="X20" i="1" s="1"/>
  <c r="B20" i="1" s="1"/>
  <c r="D23" i="1" l="1"/>
  <c r="L23" i="1" s="1"/>
  <c r="O23" i="1" s="1"/>
  <c r="U24" i="1"/>
  <c r="W24" i="1" s="1"/>
  <c r="H1161" i="1"/>
  <c r="Y1160" i="1"/>
  <c r="R1160" i="1"/>
  <c r="S1160" i="1" s="1"/>
  <c r="A1162" i="1"/>
  <c r="Q1161" i="1"/>
  <c r="C1161" i="1"/>
  <c r="Z1161" i="1"/>
  <c r="AA1161" i="1"/>
  <c r="G22" i="1"/>
  <c r="K25" i="1"/>
  <c r="F24" i="1"/>
  <c r="J26" i="1"/>
  <c r="I27" i="1"/>
  <c r="M26" i="1"/>
  <c r="C22" i="1"/>
  <c r="P21" i="1"/>
  <c r="X21" i="1" s="1"/>
  <c r="B21" i="1" s="1"/>
  <c r="G23" i="1" l="1"/>
  <c r="D24" i="1"/>
  <c r="L24" i="1" s="1"/>
  <c r="O24" i="1" s="1"/>
  <c r="AA1162" i="1"/>
  <c r="Y1161" i="1"/>
  <c r="R1161" i="1"/>
  <c r="S1161" i="1" s="1"/>
  <c r="A1163" i="1"/>
  <c r="Q1162" i="1"/>
  <c r="C1162" i="1"/>
  <c r="Z1162" i="1"/>
  <c r="H1162" i="1"/>
  <c r="U25" i="1"/>
  <c r="W25" i="1" s="1"/>
  <c r="F25" i="1"/>
  <c r="K26" i="1"/>
  <c r="J27" i="1"/>
  <c r="M27" i="1"/>
  <c r="I28" i="1"/>
  <c r="C23" i="1"/>
  <c r="P22" i="1"/>
  <c r="X22" i="1" s="1"/>
  <c r="B22" i="1" s="1"/>
  <c r="D25" i="1" l="1"/>
  <c r="L25" i="1" s="1"/>
  <c r="O25" i="1" s="1"/>
  <c r="G24" i="1"/>
  <c r="U26" i="1"/>
  <c r="W26" i="1" s="1"/>
  <c r="H1163" i="1"/>
  <c r="Z1163" i="1"/>
  <c r="Y1162" i="1"/>
  <c r="R1162" i="1"/>
  <c r="S1162" i="1" s="1"/>
  <c r="C1163" i="1"/>
  <c r="A1164" i="1"/>
  <c r="Q1163" i="1"/>
  <c r="AA1163" i="1"/>
  <c r="F26" i="1"/>
  <c r="K27" i="1"/>
  <c r="J28" i="1"/>
  <c r="I29" i="1"/>
  <c r="M28" i="1"/>
  <c r="C24" i="1"/>
  <c r="P23" i="1"/>
  <c r="X23" i="1" s="1"/>
  <c r="B23" i="1" s="1"/>
  <c r="G25" i="1" l="1"/>
  <c r="D26" i="1"/>
  <c r="L26" i="1" s="1"/>
  <c r="O26" i="1" s="1"/>
  <c r="AA1164" i="1"/>
  <c r="A1165" i="1"/>
  <c r="Q1164" i="1"/>
  <c r="Z1164" i="1"/>
  <c r="R1163" i="1"/>
  <c r="S1163" i="1" s="1"/>
  <c r="Y1163" i="1"/>
  <c r="C1164" i="1"/>
  <c r="H1164" i="1"/>
  <c r="U27" i="1"/>
  <c r="W27" i="1" s="1"/>
  <c r="F27" i="1"/>
  <c r="K28" i="1"/>
  <c r="J29" i="1"/>
  <c r="M29" i="1"/>
  <c r="I30" i="1"/>
  <c r="C25" i="1"/>
  <c r="P24" i="1"/>
  <c r="X24" i="1" s="1"/>
  <c r="B24" i="1" s="1"/>
  <c r="G26" i="1" l="1"/>
  <c r="D27" i="1"/>
  <c r="D28" i="1" s="1"/>
  <c r="L28" i="1" s="1"/>
  <c r="U28" i="1"/>
  <c r="W28" i="1" s="1"/>
  <c r="H1165" i="1"/>
  <c r="C1165" i="1"/>
  <c r="Z1165" i="1"/>
  <c r="R1164" i="1"/>
  <c r="S1164" i="1" s="1"/>
  <c r="Y1164" i="1"/>
  <c r="A1166" i="1"/>
  <c r="Q1165" i="1"/>
  <c r="AA1165" i="1"/>
  <c r="K29" i="1"/>
  <c r="F28" i="1"/>
  <c r="J30" i="1"/>
  <c r="M30" i="1"/>
  <c r="I31" i="1"/>
  <c r="C26" i="1"/>
  <c r="P25" i="1"/>
  <c r="X25" i="1" s="1"/>
  <c r="B25" i="1" s="1"/>
  <c r="G27" i="1" l="1"/>
  <c r="L27" i="1"/>
  <c r="O27" i="1" s="1"/>
  <c r="AA1166" i="1"/>
  <c r="R1165" i="1"/>
  <c r="S1165" i="1" s="1"/>
  <c r="Y1165" i="1"/>
  <c r="A1167" i="1"/>
  <c r="Q1166" i="1"/>
  <c r="Z1166" i="1"/>
  <c r="C1166" i="1"/>
  <c r="H1166" i="1"/>
  <c r="D29" i="1"/>
  <c r="L29" i="1" s="1"/>
  <c r="K30" i="1"/>
  <c r="F29" i="1"/>
  <c r="U29" i="1"/>
  <c r="W29" i="1" s="1"/>
  <c r="G28" i="1"/>
  <c r="O28" i="1"/>
  <c r="I32" i="1"/>
  <c r="M31" i="1"/>
  <c r="J31" i="1"/>
  <c r="C27" i="1"/>
  <c r="P26" i="1"/>
  <c r="X26" i="1" s="1"/>
  <c r="B26" i="1" s="1"/>
  <c r="H1167" i="1" l="1"/>
  <c r="Y1166" i="1"/>
  <c r="R1166" i="1"/>
  <c r="S1166" i="1" s="1"/>
  <c r="A1168" i="1"/>
  <c r="A1169" i="1" s="1"/>
  <c r="Q1167" i="1"/>
  <c r="C1167" i="1"/>
  <c r="Z1167" i="1"/>
  <c r="AA1167" i="1"/>
  <c r="G29" i="1"/>
  <c r="D30" i="1"/>
  <c r="L30" i="1" s="1"/>
  <c r="O30" i="1" s="1"/>
  <c r="U30" i="1"/>
  <c r="W30" i="1" s="1"/>
  <c r="F30" i="1"/>
  <c r="K31" i="1"/>
  <c r="I33" i="1"/>
  <c r="M32" i="1"/>
  <c r="J32" i="1"/>
  <c r="N32" i="1"/>
  <c r="O29" i="1"/>
  <c r="C28" i="1"/>
  <c r="P27" i="1"/>
  <c r="X27" i="1" s="1"/>
  <c r="B27" i="1" s="1"/>
  <c r="A1170" i="1" l="1"/>
  <c r="Q1169" i="1"/>
  <c r="G30" i="1"/>
  <c r="AA1168" i="1"/>
  <c r="C1168" i="1"/>
  <c r="Y1167" i="1"/>
  <c r="R1167" i="1"/>
  <c r="S1167" i="1" s="1"/>
  <c r="Q1168" i="1"/>
  <c r="Z1168" i="1"/>
  <c r="H1168" i="1"/>
  <c r="F31" i="1"/>
  <c r="D31" i="1"/>
  <c r="L31" i="1" s="1"/>
  <c r="O31" i="1" s="1"/>
  <c r="U31" i="1"/>
  <c r="W31" i="1" s="1"/>
  <c r="K32" i="1"/>
  <c r="I34" i="1"/>
  <c r="N33" i="1"/>
  <c r="J33" i="1"/>
  <c r="M33" i="1"/>
  <c r="C29" i="1"/>
  <c r="P28" i="1"/>
  <c r="X28" i="1" s="1"/>
  <c r="B28" i="1" s="1"/>
  <c r="R1169" i="1" l="1"/>
  <c r="S1169" i="1" s="1"/>
  <c r="Y1169" i="1"/>
  <c r="Q1170" i="1"/>
  <c r="A1171" i="1"/>
  <c r="AA1169" i="1"/>
  <c r="AA1170" i="1" s="1"/>
  <c r="Z1169" i="1"/>
  <c r="Z1170" i="1" s="1"/>
  <c r="C1169" i="1"/>
  <c r="C1170" i="1" s="1"/>
  <c r="H1169" i="1"/>
  <c r="R1168" i="1"/>
  <c r="D32" i="1"/>
  <c r="L32" i="1" s="1"/>
  <c r="G31" i="1"/>
  <c r="U32" i="1"/>
  <c r="W32" i="1" s="1"/>
  <c r="K33" i="1"/>
  <c r="F32" i="1"/>
  <c r="N34" i="1"/>
  <c r="I35" i="1"/>
  <c r="J34" i="1"/>
  <c r="M34" i="1"/>
  <c r="C30" i="1"/>
  <c r="P29" i="1"/>
  <c r="X29" i="1" s="1"/>
  <c r="B29" i="1" s="1"/>
  <c r="C1171" i="1" l="1"/>
  <c r="Z1171" i="1"/>
  <c r="AA1171" i="1"/>
  <c r="A1172" i="1"/>
  <c r="Q1171" i="1"/>
  <c r="R1170" i="1"/>
  <c r="H1170" i="1"/>
  <c r="H1171" i="1" s="1"/>
  <c r="D33" i="1"/>
  <c r="L33" i="1" s="1"/>
  <c r="O33" i="1" s="1"/>
  <c r="U33" i="1"/>
  <c r="W33" i="1" s="1"/>
  <c r="F33" i="1"/>
  <c r="K34" i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X30" i="1" s="1"/>
  <c r="B30" i="1" s="1"/>
  <c r="H1172" i="1" l="1"/>
  <c r="R1171" i="1"/>
  <c r="S1171" i="1" s="1"/>
  <c r="Y1171" i="1"/>
  <c r="A1173" i="1"/>
  <c r="Q1172" i="1"/>
  <c r="I44" i="1"/>
  <c r="AA1172" i="1"/>
  <c r="Z1172" i="1"/>
  <c r="C1172" i="1"/>
  <c r="F34" i="1"/>
  <c r="U34" i="1"/>
  <c r="W34" i="1" s="1"/>
  <c r="K35" i="1"/>
  <c r="D34" i="1"/>
  <c r="L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U35" i="1" l="1"/>
  <c r="W35" i="1" s="1"/>
  <c r="X31" i="1"/>
  <c r="B31" i="1" s="1"/>
  <c r="R1172" i="1"/>
  <c r="S1172" i="1" s="1"/>
  <c r="Y1172" i="1"/>
  <c r="A1174" i="1"/>
  <c r="Q1173" i="1"/>
  <c r="C1173" i="1"/>
  <c r="Z1173" i="1"/>
  <c r="AA1173" i="1"/>
  <c r="H1173" i="1"/>
  <c r="K37" i="1"/>
  <c r="J38" i="1"/>
  <c r="K36" i="1"/>
  <c r="D35" i="1"/>
  <c r="L35" i="1" s="1"/>
  <c r="F35" i="1"/>
  <c r="G34" i="1"/>
  <c r="O34" i="1"/>
  <c r="C33" i="1"/>
  <c r="C34" i="1" s="1"/>
  <c r="P32" i="1"/>
  <c r="X32" i="1" s="1"/>
  <c r="B32" i="1" s="1"/>
  <c r="S61" i="1"/>
  <c r="Y61" i="1" s="1"/>
  <c r="C1174" i="1" l="1"/>
  <c r="Z1174" i="1"/>
  <c r="R1173" i="1"/>
  <c r="S1173" i="1" s="1"/>
  <c r="Y1173" i="1"/>
  <c r="Q1174" i="1"/>
  <c r="A1175" i="1"/>
  <c r="H1174" i="1"/>
  <c r="AA1174" i="1"/>
  <c r="K38" i="1"/>
  <c r="J39" i="1"/>
  <c r="G35" i="1"/>
  <c r="D36" i="1"/>
  <c r="U36" i="1"/>
  <c r="W36" i="1" s="1"/>
  <c r="F36" i="1"/>
  <c r="F37" i="1" s="1"/>
  <c r="O35" i="1"/>
  <c r="P34" i="1"/>
  <c r="C35" i="1"/>
  <c r="P33" i="1"/>
  <c r="X33" i="1" s="1"/>
  <c r="B33" i="1" s="1"/>
  <c r="AA1175" i="1" l="1"/>
  <c r="H1175" i="1"/>
  <c r="Q1175" i="1"/>
  <c r="A1176" i="1"/>
  <c r="R1174" i="1"/>
  <c r="S1174" i="1" s="1"/>
  <c r="Y1174" i="1"/>
  <c r="C1175" i="1"/>
  <c r="Z1175" i="1"/>
  <c r="L36" i="1"/>
  <c r="O36" i="1" s="1"/>
  <c r="D37" i="1"/>
  <c r="U37" i="1"/>
  <c r="W37" i="1" s="1"/>
  <c r="K39" i="1"/>
  <c r="J40" i="1"/>
  <c r="F38" i="1"/>
  <c r="G36" i="1"/>
  <c r="C36" i="1"/>
  <c r="C37" i="1" s="1"/>
  <c r="C38" i="1" s="1"/>
  <c r="C39" i="1" s="1"/>
  <c r="C40" i="1" s="1"/>
  <c r="C41" i="1" s="1"/>
  <c r="C42" i="1" s="1"/>
  <c r="P35" i="1"/>
  <c r="X35" i="1" s="1"/>
  <c r="B35" i="1" s="1"/>
  <c r="X34" i="1"/>
  <c r="B34" i="1" s="1"/>
  <c r="Z1176" i="1" l="1"/>
  <c r="C1176" i="1"/>
  <c r="C43" i="1"/>
  <c r="C44" i="1" s="1"/>
  <c r="A1177" i="1"/>
  <c r="Q1176" i="1"/>
  <c r="R1175" i="1"/>
  <c r="S1175" i="1" s="1"/>
  <c r="Y1175" i="1"/>
  <c r="H1176" i="1"/>
  <c r="U38" i="1"/>
  <c r="W38" i="1" s="1"/>
  <c r="AA1176" i="1"/>
  <c r="G37" i="1"/>
  <c r="D38" i="1"/>
  <c r="L37" i="1"/>
  <c r="O37" i="1" s="1"/>
  <c r="P37" i="1" s="1"/>
  <c r="X37" i="1" s="1"/>
  <c r="B37" i="1" s="1"/>
  <c r="K40" i="1"/>
  <c r="J41" i="1"/>
  <c r="F39" i="1"/>
  <c r="P36" i="1"/>
  <c r="X36" i="1" s="1"/>
  <c r="B36" i="1" s="1"/>
  <c r="H1177" i="1" l="1"/>
  <c r="R1176" i="1"/>
  <c r="S1176" i="1" s="1"/>
  <c r="Y1176" i="1"/>
  <c r="U39" i="1"/>
  <c r="W39" i="1" s="1"/>
  <c r="A1178" i="1"/>
  <c r="Q1177" i="1"/>
  <c r="C1177" i="1"/>
  <c r="AA1177" i="1"/>
  <c r="Z1177" i="1"/>
  <c r="G38" i="1"/>
  <c r="D39" i="1"/>
  <c r="L38" i="1"/>
  <c r="O38" i="1" s="1"/>
  <c r="P38" i="1" s="1"/>
  <c r="X38" i="1" s="1"/>
  <c r="B38" i="1" s="1"/>
  <c r="K41" i="1"/>
  <c r="J42" i="1"/>
  <c r="J43" i="1" s="1"/>
  <c r="F40" i="1"/>
  <c r="K43" i="1" l="1"/>
  <c r="J44" i="1"/>
  <c r="K44" i="1" s="1"/>
  <c r="C1178" i="1"/>
  <c r="AA1178" i="1"/>
  <c r="A1179" i="1"/>
  <c r="Q1178" i="1"/>
  <c r="R1177" i="1"/>
  <c r="S1177" i="1" s="1"/>
  <c r="Y1177" i="1"/>
  <c r="H1178" i="1"/>
  <c r="U40" i="1"/>
  <c r="W40" i="1" s="1"/>
  <c r="Z1178" i="1"/>
  <c r="G39" i="1"/>
  <c r="D40" i="1"/>
  <c r="L39" i="1"/>
  <c r="O39" i="1" s="1"/>
  <c r="P39" i="1" s="1"/>
  <c r="X39" i="1" s="1"/>
  <c r="B39" i="1" s="1"/>
  <c r="K42" i="1"/>
  <c r="F41" i="1"/>
  <c r="I45" i="1"/>
  <c r="E44" i="1" l="1"/>
  <c r="H1179" i="1"/>
  <c r="Z1179" i="1"/>
  <c r="U41" i="1"/>
  <c r="W41" i="1" s="1"/>
  <c r="R1178" i="1"/>
  <c r="S1178" i="1" s="1"/>
  <c r="Y1178" i="1"/>
  <c r="Q1179" i="1"/>
  <c r="A1180" i="1"/>
  <c r="C1179" i="1"/>
  <c r="AA1179" i="1"/>
  <c r="G40" i="1"/>
  <c r="D41" i="1"/>
  <c r="L40" i="1"/>
  <c r="O40" i="1" s="1"/>
  <c r="P40" i="1" s="1"/>
  <c r="X40" i="1" s="1"/>
  <c r="B40" i="1" s="1"/>
  <c r="F42" i="1"/>
  <c r="F43" i="1" s="1"/>
  <c r="F44" i="1" s="1"/>
  <c r="I46" i="1"/>
  <c r="U42" i="1" l="1"/>
  <c r="W42" i="1" s="1"/>
  <c r="Q1180" i="1"/>
  <c r="A1181" i="1"/>
  <c r="Y1179" i="1"/>
  <c r="R1179" i="1"/>
  <c r="S1179" i="1" s="1"/>
  <c r="Z1180" i="1"/>
  <c r="AA1180" i="1"/>
  <c r="H1180" i="1"/>
  <c r="C1180" i="1"/>
  <c r="J45" i="1"/>
  <c r="K45" i="1" s="1"/>
  <c r="E45" i="1" s="1"/>
  <c r="G41" i="1"/>
  <c r="D42" i="1"/>
  <c r="D43" i="1" s="1"/>
  <c r="L41" i="1"/>
  <c r="O41" i="1" s="1"/>
  <c r="P41" i="1" s="1"/>
  <c r="X41" i="1" s="1"/>
  <c r="B41" i="1" s="1"/>
  <c r="I47" i="1"/>
  <c r="U43" i="1" l="1"/>
  <c r="W43" i="1" s="1"/>
  <c r="Z1181" i="1"/>
  <c r="U44" i="1"/>
  <c r="W44" i="1" s="1"/>
  <c r="H1181" i="1"/>
  <c r="C1181" i="1"/>
  <c r="AA1181" i="1"/>
  <c r="G43" i="1"/>
  <c r="L43" i="1"/>
  <c r="O43" i="1" s="1"/>
  <c r="P43" i="1" s="1"/>
  <c r="A1182" i="1"/>
  <c r="Q1181" i="1"/>
  <c r="R1180" i="1"/>
  <c r="S1180" i="1" s="1"/>
  <c r="Y1180" i="1"/>
  <c r="J46" i="1"/>
  <c r="K46" i="1" s="1"/>
  <c r="E46" i="1" s="1"/>
  <c r="D44" i="1"/>
  <c r="F45" i="1"/>
  <c r="G42" i="1"/>
  <c r="L42" i="1"/>
  <c r="I48" i="1"/>
  <c r="X43" i="1" l="1"/>
  <c r="Y43" i="1" s="1"/>
  <c r="J47" i="1"/>
  <c r="K47" i="1" s="1"/>
  <c r="E47" i="1" s="1"/>
  <c r="R1181" i="1"/>
  <c r="S1181" i="1" s="1"/>
  <c r="Y1181" i="1"/>
  <c r="Q1182" i="1"/>
  <c r="A1183" i="1"/>
  <c r="Z1182" i="1"/>
  <c r="AA1182" i="1"/>
  <c r="H1182" i="1"/>
  <c r="C1182" i="1"/>
  <c r="F46" i="1"/>
  <c r="O42" i="1"/>
  <c r="P42" i="1" s="1"/>
  <c r="X42" i="1" s="1"/>
  <c r="B42" i="1" s="1"/>
  <c r="G44" i="1"/>
  <c r="L44" i="1"/>
  <c r="D45" i="1"/>
  <c r="L45" i="1" s="1"/>
  <c r="U45" i="1"/>
  <c r="I49" i="1"/>
  <c r="J48" i="1" l="1"/>
  <c r="K48" i="1" s="1"/>
  <c r="E48" i="1" s="1"/>
  <c r="Z1183" i="1"/>
  <c r="H1183" i="1"/>
  <c r="B43" i="1"/>
  <c r="C1183" i="1"/>
  <c r="AA1183" i="1"/>
  <c r="F47" i="1"/>
  <c r="Q1183" i="1"/>
  <c r="A1184" i="1"/>
  <c r="R1182" i="1"/>
  <c r="S1182" i="1" s="1"/>
  <c r="Y1182" i="1"/>
  <c r="S42" i="1"/>
  <c r="Y42" i="1" s="1"/>
  <c r="M44" i="1"/>
  <c r="G45" i="1"/>
  <c r="D46" i="1"/>
  <c r="L46" i="1" s="1"/>
  <c r="W45" i="1"/>
  <c r="U46" i="1"/>
  <c r="I50" i="1"/>
  <c r="C45" i="1"/>
  <c r="J49" i="1" l="1"/>
  <c r="K49" i="1" s="1"/>
  <c r="F48" i="1"/>
  <c r="Y1183" i="1"/>
  <c r="R1183" i="1"/>
  <c r="S1183" i="1" s="1"/>
  <c r="Z1184" i="1"/>
  <c r="AA1184" i="1"/>
  <c r="A1185" i="1"/>
  <c r="Q1184" i="1"/>
  <c r="H1184" i="1"/>
  <c r="C1184" i="1"/>
  <c r="D47" i="1"/>
  <c r="L47" i="1" s="1"/>
  <c r="N44" i="1"/>
  <c r="O44" i="1" s="1"/>
  <c r="P44" i="1" s="1"/>
  <c r="X44" i="1" s="1"/>
  <c r="B44" i="1" s="1"/>
  <c r="G46" i="1"/>
  <c r="W46" i="1"/>
  <c r="U47" i="1"/>
  <c r="M45" i="1"/>
  <c r="M46" i="1" s="1"/>
  <c r="M47" i="1" s="1"/>
  <c r="M48" i="1" s="1"/>
  <c r="M49" i="1" s="1"/>
  <c r="M50" i="1" s="1"/>
  <c r="I51" i="1"/>
  <c r="C46" i="1"/>
  <c r="S74" i="1"/>
  <c r="F49" i="1" l="1"/>
  <c r="J50" i="1"/>
  <c r="K50" i="1" s="1"/>
  <c r="F50" i="1" s="1"/>
  <c r="E49" i="1"/>
  <c r="G47" i="1"/>
  <c r="D48" i="1"/>
  <c r="L48" i="1" s="1"/>
  <c r="C1185" i="1"/>
  <c r="H1185" i="1"/>
  <c r="Y1184" i="1"/>
  <c r="R1184" i="1"/>
  <c r="S1184" i="1" s="1"/>
  <c r="A1186" i="1"/>
  <c r="Q1185" i="1"/>
  <c r="AA1185" i="1"/>
  <c r="Z1185" i="1"/>
  <c r="W47" i="1"/>
  <c r="U48" i="1"/>
  <c r="N45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M51" i="1"/>
  <c r="I52" i="1"/>
  <c r="S46" i="1"/>
  <c r="J51" i="1" l="1"/>
  <c r="K51" i="1" s="1"/>
  <c r="F51" i="1" s="1"/>
  <c r="E50" i="1"/>
  <c r="D49" i="1"/>
  <c r="G49" i="1" s="1"/>
  <c r="G48" i="1"/>
  <c r="AA1186" i="1"/>
  <c r="R1185" i="1"/>
  <c r="S1185" i="1" s="1"/>
  <c r="Y1185" i="1"/>
  <c r="A1187" i="1"/>
  <c r="Q1186" i="1"/>
  <c r="Z1186" i="1"/>
  <c r="H1186" i="1"/>
  <c r="C1186" i="1"/>
  <c r="W48" i="1"/>
  <c r="U49" i="1"/>
  <c r="N46" i="1"/>
  <c r="O45" i="1"/>
  <c r="P45" i="1" s="1"/>
  <c r="X45" i="1" s="1"/>
  <c r="B45" i="1" s="1"/>
  <c r="I53" i="1"/>
  <c r="M52" i="1"/>
  <c r="Y46" i="1"/>
  <c r="C77" i="1"/>
  <c r="J52" i="1" l="1"/>
  <c r="K52" i="1" s="1"/>
  <c r="F52" i="1" s="1"/>
  <c r="E51" i="1"/>
  <c r="D50" i="1"/>
  <c r="G50" i="1" s="1"/>
  <c r="L49" i="1"/>
  <c r="Z1187" i="1"/>
  <c r="H1187" i="1"/>
  <c r="R1186" i="1"/>
  <c r="S1186" i="1" s="1"/>
  <c r="Y1186" i="1"/>
  <c r="A1188" i="1"/>
  <c r="Q1187" i="1"/>
  <c r="C1187" i="1"/>
  <c r="AA1187" i="1"/>
  <c r="W49" i="1"/>
  <c r="U50" i="1"/>
  <c r="O46" i="1"/>
  <c r="P46" i="1" s="1"/>
  <c r="X46" i="1" s="1"/>
  <c r="B46" i="1" s="1"/>
  <c r="N47" i="1"/>
  <c r="I54" i="1"/>
  <c r="M53" i="1"/>
  <c r="C78" i="1"/>
  <c r="S226" i="1"/>
  <c r="J53" i="1" l="1"/>
  <c r="K53" i="1" s="1"/>
  <c r="E52" i="1"/>
  <c r="D51" i="1"/>
  <c r="G51" i="1" s="1"/>
  <c r="L50" i="1"/>
  <c r="AA1188" i="1"/>
  <c r="C1188" i="1"/>
  <c r="A1189" i="1"/>
  <c r="Q1188" i="1"/>
  <c r="Y1187" i="1"/>
  <c r="R1187" i="1"/>
  <c r="S1187" i="1" s="1"/>
  <c r="Z1188" i="1"/>
  <c r="H1188" i="1"/>
  <c r="W50" i="1"/>
  <c r="U51" i="1"/>
  <c r="N48" i="1"/>
  <c r="O47" i="1"/>
  <c r="P47" i="1" s="1"/>
  <c r="X47" i="1" s="1"/>
  <c r="B47" i="1" s="1"/>
  <c r="I55" i="1"/>
  <c r="C79" i="1"/>
  <c r="E53" i="1" l="1"/>
  <c r="J54" i="1"/>
  <c r="K54" i="1" s="1"/>
  <c r="F53" i="1"/>
  <c r="L51" i="1"/>
  <c r="D52" i="1"/>
  <c r="L52" i="1" s="1"/>
  <c r="Z1189" i="1"/>
  <c r="H1189" i="1"/>
  <c r="R1188" i="1"/>
  <c r="S1188" i="1" s="1"/>
  <c r="Y1188" i="1"/>
  <c r="Q1189" i="1"/>
  <c r="A1190" i="1"/>
  <c r="C1189" i="1"/>
  <c r="AA1189" i="1"/>
  <c r="W51" i="1"/>
  <c r="U52" i="1"/>
  <c r="N49" i="1"/>
  <c r="O48" i="1"/>
  <c r="P48" i="1" s="1"/>
  <c r="X48" i="1" s="1"/>
  <c r="B48" i="1" s="1"/>
  <c r="I56" i="1"/>
  <c r="C80" i="1"/>
  <c r="J55" i="1" l="1"/>
  <c r="K55" i="1" s="1"/>
  <c r="F55" i="1" s="1"/>
  <c r="F54" i="1"/>
  <c r="E54" i="1"/>
  <c r="Z1190" i="1"/>
  <c r="D53" i="1"/>
  <c r="L53" i="1" s="1"/>
  <c r="G52" i="1"/>
  <c r="AA1190" i="1"/>
  <c r="C1190" i="1"/>
  <c r="Q1190" i="1"/>
  <c r="A1191" i="1"/>
  <c r="R1189" i="1"/>
  <c r="S1189" i="1" s="1"/>
  <c r="Y1189" i="1"/>
  <c r="H1190" i="1"/>
  <c r="W52" i="1"/>
  <c r="U53" i="1"/>
  <c r="N50" i="1"/>
  <c r="O49" i="1"/>
  <c r="P49" i="1" s="1"/>
  <c r="X49" i="1" s="1"/>
  <c r="B49" i="1" s="1"/>
  <c r="M54" i="1"/>
  <c r="M55" i="1" s="1"/>
  <c r="M56" i="1" s="1"/>
  <c r="I57" i="1"/>
  <c r="C81" i="1"/>
  <c r="J56" i="1" l="1"/>
  <c r="K56" i="1" s="1"/>
  <c r="F56" i="1" s="1"/>
  <c r="E55" i="1"/>
  <c r="Z1191" i="1"/>
  <c r="G53" i="1"/>
  <c r="D54" i="1"/>
  <c r="G54" i="1" s="1"/>
  <c r="H1191" i="1"/>
  <c r="Q1191" i="1"/>
  <c r="A1192" i="1"/>
  <c r="Y1190" i="1"/>
  <c r="R1190" i="1"/>
  <c r="S1190" i="1" s="1"/>
  <c r="C1191" i="1"/>
  <c r="AA1191" i="1"/>
  <c r="W53" i="1"/>
  <c r="U54" i="1"/>
  <c r="N51" i="1"/>
  <c r="O50" i="1"/>
  <c r="P50" i="1" s="1"/>
  <c r="X50" i="1" s="1"/>
  <c r="B50" i="1" s="1"/>
  <c r="I58" i="1"/>
  <c r="M57" i="1"/>
  <c r="C82" i="1"/>
  <c r="J57" i="1" l="1"/>
  <c r="K57" i="1" s="1"/>
  <c r="F57" i="1" s="1"/>
  <c r="E56" i="1"/>
  <c r="D55" i="1"/>
  <c r="L54" i="1"/>
  <c r="C1192" i="1"/>
  <c r="AA1192" i="1"/>
  <c r="A1193" i="1"/>
  <c r="Q1192" i="1"/>
  <c r="R1191" i="1"/>
  <c r="S1191" i="1" s="1"/>
  <c r="Y1191" i="1"/>
  <c r="H1192" i="1"/>
  <c r="Z1192" i="1"/>
  <c r="W54" i="1"/>
  <c r="U55" i="1"/>
  <c r="N52" i="1"/>
  <c r="O51" i="1"/>
  <c r="P51" i="1" s="1"/>
  <c r="X51" i="1" s="1"/>
  <c r="B51" i="1" s="1"/>
  <c r="I59" i="1"/>
  <c r="M58" i="1"/>
  <c r="C83" i="1"/>
  <c r="J58" i="1" l="1"/>
  <c r="K58" i="1" s="1"/>
  <c r="E58" i="1" s="1"/>
  <c r="E57" i="1"/>
  <c r="D56" i="1"/>
  <c r="L56" i="1" s="1"/>
  <c r="G55" i="1"/>
  <c r="L55" i="1"/>
  <c r="Z1193" i="1"/>
  <c r="H1193" i="1"/>
  <c r="R1192" i="1"/>
  <c r="S1192" i="1" s="1"/>
  <c r="Y1192" i="1"/>
  <c r="A1194" i="1"/>
  <c r="Q1193" i="1"/>
  <c r="C1193" i="1"/>
  <c r="AA1193" i="1"/>
  <c r="W55" i="1"/>
  <c r="U56" i="1"/>
  <c r="N53" i="1"/>
  <c r="O52" i="1"/>
  <c r="P52" i="1" s="1"/>
  <c r="X52" i="1" s="1"/>
  <c r="B52" i="1" s="1"/>
  <c r="M59" i="1"/>
  <c r="I60" i="1"/>
  <c r="C84" i="1"/>
  <c r="G56" i="1" l="1"/>
  <c r="D57" i="1"/>
  <c r="D58" i="1" s="1"/>
  <c r="L58" i="1" s="1"/>
  <c r="J59" i="1"/>
  <c r="K59" i="1" s="1"/>
  <c r="E59" i="1" s="1"/>
  <c r="F58" i="1"/>
  <c r="AA1194" i="1"/>
  <c r="C1194" i="1"/>
  <c r="Q1194" i="1"/>
  <c r="A1195" i="1"/>
  <c r="R1193" i="1"/>
  <c r="S1193" i="1" s="1"/>
  <c r="Y1193" i="1"/>
  <c r="H1194" i="1"/>
  <c r="Z1194" i="1"/>
  <c r="W56" i="1"/>
  <c r="U57" i="1"/>
  <c r="N54" i="1"/>
  <c r="O53" i="1"/>
  <c r="P53" i="1" s="1"/>
  <c r="X53" i="1" s="1"/>
  <c r="B53" i="1" s="1"/>
  <c r="M60" i="1"/>
  <c r="I61" i="1"/>
  <c r="C85" i="1"/>
  <c r="G57" i="1" l="1"/>
  <c r="L57" i="1"/>
  <c r="J60" i="1"/>
  <c r="K60" i="1" s="1"/>
  <c r="E60" i="1" s="1"/>
  <c r="F59" i="1"/>
  <c r="Z1195" i="1"/>
  <c r="H1195" i="1"/>
  <c r="A1196" i="1"/>
  <c r="Q1195" i="1"/>
  <c r="R1194" i="1"/>
  <c r="S1194" i="1" s="1"/>
  <c r="Y1194" i="1"/>
  <c r="C1195" i="1"/>
  <c r="AA1195" i="1"/>
  <c r="W57" i="1"/>
  <c r="U58" i="1"/>
  <c r="N55" i="1"/>
  <c r="O54" i="1"/>
  <c r="P54" i="1" s="1"/>
  <c r="X54" i="1" s="1"/>
  <c r="B54" i="1" s="1"/>
  <c r="D59" i="1"/>
  <c r="L59" i="1" s="1"/>
  <c r="M61" i="1"/>
  <c r="I62" i="1"/>
  <c r="G58" i="1"/>
  <c r="C86" i="1"/>
  <c r="J61" i="1" l="1"/>
  <c r="K61" i="1" s="1"/>
  <c r="E61" i="1" s="1"/>
  <c r="F60" i="1"/>
  <c r="C1196" i="1"/>
  <c r="AA1196" i="1"/>
  <c r="Y1195" i="1"/>
  <c r="R1195" i="1"/>
  <c r="S1195" i="1" s="1"/>
  <c r="A1197" i="1"/>
  <c r="Q1196" i="1"/>
  <c r="H1196" i="1"/>
  <c r="Z1196" i="1"/>
  <c r="W58" i="1"/>
  <c r="U59" i="1"/>
  <c r="N56" i="1"/>
  <c r="O55" i="1"/>
  <c r="P55" i="1" s="1"/>
  <c r="X55" i="1" s="1"/>
  <c r="B55" i="1" s="1"/>
  <c r="D60" i="1"/>
  <c r="L60" i="1" s="1"/>
  <c r="G59" i="1"/>
  <c r="M62" i="1"/>
  <c r="I63" i="1"/>
  <c r="C87" i="1"/>
  <c r="J62" i="1" l="1"/>
  <c r="K62" i="1" s="1"/>
  <c r="E62" i="1" s="1"/>
  <c r="F61" i="1"/>
  <c r="Z1197" i="1"/>
  <c r="A1198" i="1"/>
  <c r="Q1197" i="1"/>
  <c r="R1196" i="1"/>
  <c r="S1196" i="1" s="1"/>
  <c r="Y1196" i="1"/>
  <c r="C1197" i="1"/>
  <c r="H1197" i="1"/>
  <c r="AA1197" i="1"/>
  <c r="W59" i="1"/>
  <c r="U60" i="1"/>
  <c r="N57" i="1"/>
  <c r="O56" i="1"/>
  <c r="P56" i="1" s="1"/>
  <c r="X56" i="1" s="1"/>
  <c r="B56" i="1" s="1"/>
  <c r="D61" i="1"/>
  <c r="G60" i="1"/>
  <c r="M63" i="1"/>
  <c r="I64" i="1"/>
  <c r="C88" i="1"/>
  <c r="J63" i="1" l="1"/>
  <c r="K63" i="1" s="1"/>
  <c r="F63" i="1" s="1"/>
  <c r="F62" i="1"/>
  <c r="C1198" i="1"/>
  <c r="AA1198" i="1"/>
  <c r="H1198" i="1"/>
  <c r="R1197" i="1"/>
  <c r="S1197" i="1" s="1"/>
  <c r="Y1197" i="1"/>
  <c r="A1199" i="1"/>
  <c r="Q1198" i="1"/>
  <c r="Z1198" i="1"/>
  <c r="W60" i="1"/>
  <c r="U61" i="1"/>
  <c r="N58" i="1"/>
  <c r="O57" i="1"/>
  <c r="P57" i="1" s="1"/>
  <c r="X57" i="1" s="1"/>
  <c r="B57" i="1" s="1"/>
  <c r="L61" i="1"/>
  <c r="D62" i="1"/>
  <c r="G61" i="1"/>
  <c r="M64" i="1"/>
  <c r="I65" i="1"/>
  <c r="J64" i="1"/>
  <c r="K64" i="1" s="1"/>
  <c r="C89" i="1"/>
  <c r="E63" i="1" l="1"/>
  <c r="E64" i="1" s="1"/>
  <c r="Z1199" i="1"/>
  <c r="R1198" i="1"/>
  <c r="Q1199" i="1"/>
  <c r="A1200" i="1"/>
  <c r="C1199" i="1"/>
  <c r="H1199" i="1"/>
  <c r="AA1199" i="1"/>
  <c r="W61" i="1"/>
  <c r="U62" i="1"/>
  <c r="N59" i="1"/>
  <c r="O58" i="1"/>
  <c r="P58" i="1" s="1"/>
  <c r="X58" i="1" s="1"/>
  <c r="B58" i="1" s="1"/>
  <c r="L62" i="1"/>
  <c r="F64" i="1"/>
  <c r="M65" i="1"/>
  <c r="I66" i="1"/>
  <c r="J65" i="1"/>
  <c r="K65" i="1" s="1"/>
  <c r="G62" i="1"/>
  <c r="C90" i="1"/>
  <c r="D63" i="1" l="1"/>
  <c r="L63" i="1" s="1"/>
  <c r="E65" i="1"/>
  <c r="A1201" i="1"/>
  <c r="Q1200" i="1"/>
  <c r="C1200" i="1"/>
  <c r="AA1200" i="1"/>
  <c r="Z1200" i="1"/>
  <c r="H1200" i="1"/>
  <c r="R1199" i="1"/>
  <c r="W62" i="1"/>
  <c r="U63" i="1"/>
  <c r="N60" i="1"/>
  <c r="O59" i="1"/>
  <c r="P59" i="1" s="1"/>
  <c r="X59" i="1" s="1"/>
  <c r="B59" i="1" s="1"/>
  <c r="F65" i="1"/>
  <c r="M66" i="1"/>
  <c r="J66" i="1"/>
  <c r="K66" i="1" s="1"/>
  <c r="E66" i="1" s="1"/>
  <c r="I67" i="1"/>
  <c r="C91" i="1"/>
  <c r="D64" i="1" l="1"/>
  <c r="L64" i="1" s="1"/>
  <c r="G63" i="1"/>
  <c r="C1201" i="1"/>
  <c r="AA1201" i="1"/>
  <c r="Y1200" i="1"/>
  <c r="Z1201" i="1"/>
  <c r="H1201" i="1"/>
  <c r="R1200" i="1"/>
  <c r="S1200" i="1" s="1"/>
  <c r="A1202" i="1"/>
  <c r="Q1201" i="1"/>
  <c r="W63" i="1"/>
  <c r="U64" i="1"/>
  <c r="N61" i="1"/>
  <c r="O60" i="1"/>
  <c r="P60" i="1" s="1"/>
  <c r="X60" i="1" s="1"/>
  <c r="B60" i="1" s="1"/>
  <c r="F66" i="1"/>
  <c r="D65" i="1"/>
  <c r="L65" i="1" s="1"/>
  <c r="G64" i="1"/>
  <c r="I68" i="1"/>
  <c r="J67" i="1"/>
  <c r="K67" i="1" s="1"/>
  <c r="E67" i="1" s="1"/>
  <c r="M67" i="1"/>
  <c r="C92" i="1"/>
  <c r="Z1202" i="1" l="1"/>
  <c r="H1202" i="1"/>
  <c r="AA1202" i="1"/>
  <c r="R1201" i="1"/>
  <c r="C1202" i="1"/>
  <c r="Q1202" i="1"/>
  <c r="A1203" i="1"/>
  <c r="W64" i="1"/>
  <c r="U65" i="1"/>
  <c r="N62" i="1"/>
  <c r="O61" i="1"/>
  <c r="P61" i="1" s="1"/>
  <c r="X61" i="1" s="1"/>
  <c r="B61" i="1" s="1"/>
  <c r="D66" i="1"/>
  <c r="L66" i="1" s="1"/>
  <c r="F67" i="1"/>
  <c r="G65" i="1"/>
  <c r="J68" i="1"/>
  <c r="K68" i="1" s="1"/>
  <c r="E68" i="1" s="1"/>
  <c r="I69" i="1"/>
  <c r="M68" i="1"/>
  <c r="C93" i="1"/>
  <c r="A1204" i="1" l="1"/>
  <c r="Q1203" i="1"/>
  <c r="Y1202" i="1"/>
  <c r="AA1203" i="1"/>
  <c r="Z1203" i="1"/>
  <c r="H1203" i="1"/>
  <c r="R1202" i="1"/>
  <c r="S1202" i="1" s="1"/>
  <c r="C1203" i="1"/>
  <c r="W65" i="1"/>
  <c r="U66" i="1"/>
  <c r="N63" i="1"/>
  <c r="O62" i="1"/>
  <c r="P62" i="1" s="1"/>
  <c r="X62" i="1" s="1"/>
  <c r="B62" i="1" s="1"/>
  <c r="F68" i="1"/>
  <c r="D67" i="1"/>
  <c r="G66" i="1"/>
  <c r="I70" i="1"/>
  <c r="J69" i="1"/>
  <c r="K69" i="1" s="1"/>
  <c r="E69" i="1" s="1"/>
  <c r="C94" i="1"/>
  <c r="R1203" i="1" l="1"/>
  <c r="S1203" i="1" s="1"/>
  <c r="Z1204" i="1"/>
  <c r="AA1204" i="1"/>
  <c r="Y1203" i="1"/>
  <c r="H1204" i="1"/>
  <c r="C1204" i="1"/>
  <c r="Q1204" i="1"/>
  <c r="A1205" i="1"/>
  <c r="W66" i="1"/>
  <c r="U67" i="1"/>
  <c r="N64" i="1"/>
  <c r="O63" i="1"/>
  <c r="P63" i="1" s="1"/>
  <c r="X63" i="1" s="1"/>
  <c r="B63" i="1" s="1"/>
  <c r="L67" i="1"/>
  <c r="D68" i="1"/>
  <c r="F69" i="1"/>
  <c r="G67" i="1"/>
  <c r="I71" i="1"/>
  <c r="J70" i="1"/>
  <c r="K70" i="1" s="1"/>
  <c r="E70" i="1" s="1"/>
  <c r="C95" i="1"/>
  <c r="A1206" i="1" l="1"/>
  <c r="Q1205" i="1"/>
  <c r="H1205" i="1"/>
  <c r="Y1204" i="1"/>
  <c r="AA1205" i="1"/>
  <c r="Z1205" i="1"/>
  <c r="R1204" i="1"/>
  <c r="S1204" i="1" s="1"/>
  <c r="C1205" i="1"/>
  <c r="W67" i="1"/>
  <c r="U68" i="1"/>
  <c r="N65" i="1"/>
  <c r="O64" i="1"/>
  <c r="P64" i="1" s="1"/>
  <c r="X64" i="1" s="1"/>
  <c r="B64" i="1" s="1"/>
  <c r="L68" i="1"/>
  <c r="F70" i="1"/>
  <c r="D69" i="1"/>
  <c r="L69" i="1" s="1"/>
  <c r="G68" i="1"/>
  <c r="J71" i="1"/>
  <c r="K71" i="1" s="1"/>
  <c r="E71" i="1" s="1"/>
  <c r="I72" i="1"/>
  <c r="C96" i="1"/>
  <c r="Z1206" i="1" l="1"/>
  <c r="C1206" i="1"/>
  <c r="H1206" i="1"/>
  <c r="R1205" i="1"/>
  <c r="S1205" i="1" s="1"/>
  <c r="Y1205" i="1"/>
  <c r="AA1206" i="1"/>
  <c r="Q1206" i="1"/>
  <c r="A1207" i="1"/>
  <c r="W68" i="1"/>
  <c r="U69" i="1"/>
  <c r="N66" i="1"/>
  <c r="O65" i="1"/>
  <c r="P65" i="1" s="1"/>
  <c r="X65" i="1" s="1"/>
  <c r="B65" i="1" s="1"/>
  <c r="M69" i="1"/>
  <c r="D70" i="1"/>
  <c r="L70" i="1" s="1"/>
  <c r="F71" i="1"/>
  <c r="G69" i="1"/>
  <c r="J72" i="1"/>
  <c r="K72" i="1" s="1"/>
  <c r="E72" i="1" s="1"/>
  <c r="I73" i="1"/>
  <c r="S69" i="1"/>
  <c r="C97" i="1"/>
  <c r="Q1207" i="1" l="1"/>
  <c r="A1208" i="1"/>
  <c r="Z1207" i="1"/>
  <c r="C1207" i="1"/>
  <c r="AA1207" i="1"/>
  <c r="H1207" i="1"/>
  <c r="R1206" i="1"/>
  <c r="S1206" i="1" s="1"/>
  <c r="Y1206" i="1"/>
  <c r="W69" i="1"/>
  <c r="U70" i="1"/>
  <c r="N67" i="1"/>
  <c r="O66" i="1"/>
  <c r="P66" i="1" s="1"/>
  <c r="X66" i="1" s="1"/>
  <c r="B66" i="1" s="1"/>
  <c r="Y68" i="1"/>
  <c r="M70" i="1"/>
  <c r="F72" i="1"/>
  <c r="D71" i="1"/>
  <c r="L71" i="1" s="1"/>
  <c r="G70" i="1"/>
  <c r="I74" i="1"/>
  <c r="J73" i="1"/>
  <c r="K73" i="1" s="1"/>
  <c r="E73" i="1" s="1"/>
  <c r="C98" i="1"/>
  <c r="Q1208" i="1" l="1"/>
  <c r="A1209" i="1"/>
  <c r="AA1208" i="1"/>
  <c r="Y1207" i="1"/>
  <c r="H1208" i="1"/>
  <c r="C1208" i="1"/>
  <c r="Z1208" i="1"/>
  <c r="R1207" i="1"/>
  <c r="S1207" i="1" s="1"/>
  <c r="W70" i="1"/>
  <c r="U71" i="1"/>
  <c r="N68" i="1"/>
  <c r="O67" i="1"/>
  <c r="P67" i="1" s="1"/>
  <c r="X67" i="1" s="1"/>
  <c r="B67" i="1" s="1"/>
  <c r="M71" i="1"/>
  <c r="M72" i="1" s="1"/>
  <c r="D72" i="1"/>
  <c r="G72" i="1" s="1"/>
  <c r="F73" i="1"/>
  <c r="G71" i="1"/>
  <c r="J74" i="1"/>
  <c r="K74" i="1" s="1"/>
  <c r="E74" i="1" s="1"/>
  <c r="I75" i="1"/>
  <c r="C99" i="1"/>
  <c r="A1210" i="1" l="1"/>
  <c r="Q1209" i="1"/>
  <c r="R1208" i="1"/>
  <c r="S1208" i="1" s="1"/>
  <c r="Y1208" i="1"/>
  <c r="C1209" i="1"/>
  <c r="AA1209" i="1"/>
  <c r="Z1209" i="1"/>
  <c r="H1209" i="1"/>
  <c r="W71" i="1"/>
  <c r="U72" i="1"/>
  <c r="O68" i="1"/>
  <c r="P68" i="1" s="1"/>
  <c r="N69" i="1"/>
  <c r="D73" i="1"/>
  <c r="L73" i="1" s="1"/>
  <c r="L72" i="1"/>
  <c r="Y69" i="1"/>
  <c r="F74" i="1"/>
  <c r="I76" i="1"/>
  <c r="J75" i="1"/>
  <c r="K75" i="1" s="1"/>
  <c r="C100" i="1"/>
  <c r="W72" i="1" l="1"/>
  <c r="U73" i="1"/>
  <c r="E75" i="1"/>
  <c r="H1210" i="1"/>
  <c r="Y1209" i="1"/>
  <c r="C1210" i="1"/>
  <c r="AA1210" i="1"/>
  <c r="Z1210" i="1"/>
  <c r="R1209" i="1"/>
  <c r="S1209" i="1" s="1"/>
  <c r="Q1210" i="1"/>
  <c r="A1211" i="1"/>
  <c r="O69" i="1"/>
  <c r="P69" i="1" s="1"/>
  <c r="N70" i="1"/>
  <c r="X68" i="1"/>
  <c r="B68" i="1" s="1"/>
  <c r="G73" i="1"/>
  <c r="M73" i="1"/>
  <c r="F75" i="1"/>
  <c r="D74" i="1"/>
  <c r="I77" i="1"/>
  <c r="J76" i="1"/>
  <c r="K76" i="1" s="1"/>
  <c r="C101" i="1"/>
  <c r="W73" i="1" l="1"/>
  <c r="U74" i="1"/>
  <c r="E76" i="1"/>
  <c r="A1212" i="1"/>
  <c r="Q1211" i="1"/>
  <c r="C1211" i="1"/>
  <c r="AA1211" i="1"/>
  <c r="Z1211" i="1"/>
  <c r="H1211" i="1"/>
  <c r="Y1210" i="1"/>
  <c r="R1210" i="1"/>
  <c r="S1210" i="1" s="1"/>
  <c r="O70" i="1"/>
  <c r="P70" i="1" s="1"/>
  <c r="X70" i="1" s="1"/>
  <c r="B70" i="1" s="1"/>
  <c r="N71" i="1"/>
  <c r="X69" i="1"/>
  <c r="B69" i="1" s="1"/>
  <c r="D75" i="1"/>
  <c r="L75" i="1" s="1"/>
  <c r="L74" i="1"/>
  <c r="G74" i="1"/>
  <c r="M74" i="1"/>
  <c r="M75" i="1" s="1"/>
  <c r="M76" i="1" s="1"/>
  <c r="F76" i="1"/>
  <c r="J77" i="1"/>
  <c r="K77" i="1" s="1"/>
  <c r="I78" i="1"/>
  <c r="C102" i="1"/>
  <c r="W74" i="1" l="1"/>
  <c r="U75" i="1"/>
  <c r="E77" i="1"/>
  <c r="C1212" i="1"/>
  <c r="Y1211" i="1"/>
  <c r="AA1212" i="1"/>
  <c r="Z1212" i="1"/>
  <c r="H1212" i="1"/>
  <c r="R1211" i="1"/>
  <c r="S1211" i="1" s="1"/>
  <c r="A1213" i="1"/>
  <c r="Q1212" i="1"/>
  <c r="N72" i="1"/>
  <c r="O71" i="1"/>
  <c r="P71" i="1" s="1"/>
  <c r="X71" i="1" s="1"/>
  <c r="B71" i="1" s="1"/>
  <c r="G75" i="1"/>
  <c r="F77" i="1"/>
  <c r="D76" i="1"/>
  <c r="L76" i="1" s="1"/>
  <c r="J78" i="1"/>
  <c r="K78" i="1" s="1"/>
  <c r="I79" i="1"/>
  <c r="C103" i="1"/>
  <c r="S102" i="1"/>
  <c r="W75" i="1" l="1"/>
  <c r="U76" i="1"/>
  <c r="E78" i="1"/>
  <c r="H1213" i="1"/>
  <c r="R1212" i="1"/>
  <c r="S1212" i="1" s="1"/>
  <c r="Y1212" i="1"/>
  <c r="C1213" i="1"/>
  <c r="AA1213" i="1"/>
  <c r="Z1213" i="1"/>
  <c r="A1214" i="1"/>
  <c r="Q1213" i="1"/>
  <c r="O72" i="1"/>
  <c r="P72" i="1" s="1"/>
  <c r="S72" i="1" s="1"/>
  <c r="N73" i="1"/>
  <c r="D77" i="1"/>
  <c r="L77" i="1" s="1"/>
  <c r="F78" i="1"/>
  <c r="G76" i="1"/>
  <c r="M77" i="1"/>
  <c r="J79" i="1"/>
  <c r="K79" i="1" s="1"/>
  <c r="I80" i="1"/>
  <c r="C104" i="1"/>
  <c r="W76" i="1" l="1"/>
  <c r="U77" i="1"/>
  <c r="E79" i="1"/>
  <c r="Y1213" i="1"/>
  <c r="R1213" i="1"/>
  <c r="S1213" i="1" s="1"/>
  <c r="Z1214" i="1"/>
  <c r="C1214" i="1"/>
  <c r="AA1214" i="1"/>
  <c r="H1214" i="1"/>
  <c r="A1215" i="1"/>
  <c r="Q1214" i="1"/>
  <c r="N74" i="1"/>
  <c r="O73" i="1"/>
  <c r="P73" i="1" s="1"/>
  <c r="X73" i="1" s="1"/>
  <c r="B73" i="1" s="1"/>
  <c r="X72" i="1"/>
  <c r="Y72" i="1" s="1"/>
  <c r="Y77" i="1"/>
  <c r="F79" i="1"/>
  <c r="M78" i="1"/>
  <c r="D78" i="1"/>
  <c r="L78" i="1" s="1"/>
  <c r="G77" i="1"/>
  <c r="I81" i="1"/>
  <c r="J80" i="1"/>
  <c r="K80" i="1" s="1"/>
  <c r="C105" i="1"/>
  <c r="W77" i="1" l="1"/>
  <c r="U78" i="1"/>
  <c r="E80" i="1"/>
  <c r="AA1215" i="1"/>
  <c r="Z1215" i="1"/>
  <c r="R1214" i="1"/>
  <c r="S1214" i="1" s="1"/>
  <c r="H1215" i="1"/>
  <c r="Y1214" i="1"/>
  <c r="C1215" i="1"/>
  <c r="Q1215" i="1"/>
  <c r="A1216" i="1"/>
  <c r="B72" i="1"/>
  <c r="N75" i="1"/>
  <c r="O74" i="1"/>
  <c r="P74" i="1" s="1"/>
  <c r="X74" i="1" s="1"/>
  <c r="M79" i="1"/>
  <c r="D79" i="1"/>
  <c r="L79" i="1" s="1"/>
  <c r="G78" i="1"/>
  <c r="F80" i="1"/>
  <c r="J81" i="1"/>
  <c r="K81" i="1" s="1"/>
  <c r="I82" i="1"/>
  <c r="C106" i="1"/>
  <c r="W78" i="1" l="1"/>
  <c r="U79" i="1"/>
  <c r="B74" i="1"/>
  <c r="Y74" i="1"/>
  <c r="E81" i="1"/>
  <c r="A1217" i="1"/>
  <c r="Q1216" i="1"/>
  <c r="R1215" i="1"/>
  <c r="S1215" i="1" s="1"/>
  <c r="AA1216" i="1"/>
  <c r="H1216" i="1"/>
  <c r="Z1216" i="1"/>
  <c r="Y1215" i="1"/>
  <c r="C1216" i="1"/>
  <c r="N76" i="1"/>
  <c r="O75" i="1"/>
  <c r="P75" i="1" s="1"/>
  <c r="X75" i="1" s="1"/>
  <c r="B75" i="1" s="1"/>
  <c r="F81" i="1"/>
  <c r="D80" i="1"/>
  <c r="G80" i="1" s="1"/>
  <c r="G79" i="1"/>
  <c r="I83" i="1"/>
  <c r="J82" i="1"/>
  <c r="K82" i="1" s="1"/>
  <c r="C107" i="1"/>
  <c r="W79" i="1" l="1"/>
  <c r="U80" i="1"/>
  <c r="E82" i="1"/>
  <c r="Y1216" i="1"/>
  <c r="C1217" i="1"/>
  <c r="AA1217" i="1"/>
  <c r="Z1217" i="1"/>
  <c r="H1217" i="1"/>
  <c r="R1216" i="1"/>
  <c r="S1216" i="1" s="1"/>
  <c r="A1218" i="1"/>
  <c r="Q1217" i="1"/>
  <c r="N77" i="1"/>
  <c r="O76" i="1"/>
  <c r="P76" i="1" s="1"/>
  <c r="X76" i="1" s="1"/>
  <c r="B76" i="1" s="1"/>
  <c r="L80" i="1"/>
  <c r="M80" i="1"/>
  <c r="M81" i="1" s="1"/>
  <c r="M82" i="1" s="1"/>
  <c r="M83" i="1" s="1"/>
  <c r="D81" i="1"/>
  <c r="F82" i="1"/>
  <c r="S79" i="1"/>
  <c r="I84" i="1"/>
  <c r="J83" i="1"/>
  <c r="K83" i="1" s="1"/>
  <c r="C108" i="1"/>
  <c r="W80" i="1" l="1"/>
  <c r="U81" i="1"/>
  <c r="E83" i="1"/>
  <c r="C1218" i="1"/>
  <c r="AA1218" i="1"/>
  <c r="Y1217" i="1"/>
  <c r="Z1218" i="1"/>
  <c r="H1218" i="1"/>
  <c r="R1217" i="1"/>
  <c r="S1217" i="1" s="1"/>
  <c r="A1219" i="1"/>
  <c r="Q1218" i="1"/>
  <c r="O77" i="1"/>
  <c r="P77" i="1" s="1"/>
  <c r="N78" i="1"/>
  <c r="D82" i="1"/>
  <c r="L82" i="1" s="1"/>
  <c r="G81" i="1"/>
  <c r="L81" i="1"/>
  <c r="F83" i="1"/>
  <c r="Y79" i="1"/>
  <c r="M84" i="1"/>
  <c r="I85" i="1"/>
  <c r="J84" i="1"/>
  <c r="K84" i="1" s="1"/>
  <c r="C109" i="1"/>
  <c r="W81" i="1" l="1"/>
  <c r="U82" i="1"/>
  <c r="E84" i="1"/>
  <c r="Y1218" i="1"/>
  <c r="C1219" i="1"/>
  <c r="AA1219" i="1"/>
  <c r="H1219" i="1"/>
  <c r="R1218" i="1"/>
  <c r="S1218" i="1" s="1"/>
  <c r="Z1219" i="1"/>
  <c r="A1220" i="1"/>
  <c r="Q1219" i="1"/>
  <c r="N79" i="1"/>
  <c r="O78" i="1"/>
  <c r="P78" i="1" s="1"/>
  <c r="X78" i="1" s="1"/>
  <c r="B78" i="1" s="1"/>
  <c r="X77" i="1"/>
  <c r="B77" i="1" s="1"/>
  <c r="D83" i="1"/>
  <c r="L83" i="1" s="1"/>
  <c r="F84" i="1"/>
  <c r="G82" i="1"/>
  <c r="I86" i="1"/>
  <c r="J85" i="1"/>
  <c r="K85" i="1" s="1"/>
  <c r="C110" i="1"/>
  <c r="W82" i="1" l="1"/>
  <c r="U83" i="1"/>
  <c r="E85" i="1"/>
  <c r="AA1220" i="1"/>
  <c r="R1219" i="1"/>
  <c r="S1219" i="1" s="1"/>
  <c r="Y1219" i="1"/>
  <c r="Z1220" i="1"/>
  <c r="H1220" i="1"/>
  <c r="C1220" i="1"/>
  <c r="A1221" i="1"/>
  <c r="Q1220" i="1"/>
  <c r="O79" i="1"/>
  <c r="P79" i="1" s="1"/>
  <c r="X79" i="1" s="1"/>
  <c r="B79" i="1" s="1"/>
  <c r="N80" i="1"/>
  <c r="D84" i="1"/>
  <c r="L84" i="1" s="1"/>
  <c r="F85" i="1"/>
  <c r="G83" i="1"/>
  <c r="J86" i="1"/>
  <c r="K86" i="1" s="1"/>
  <c r="I87" i="1"/>
  <c r="C111" i="1"/>
  <c r="W83" i="1" l="1"/>
  <c r="U84" i="1"/>
  <c r="E86" i="1"/>
  <c r="Z1221" i="1"/>
  <c r="R1220" i="1"/>
  <c r="S1220" i="1" s="1"/>
  <c r="Y1220" i="1"/>
  <c r="C1221" i="1"/>
  <c r="AA1221" i="1"/>
  <c r="H1221" i="1"/>
  <c r="Q1221" i="1"/>
  <c r="A1222" i="1"/>
  <c r="N81" i="1"/>
  <c r="O80" i="1"/>
  <c r="P80" i="1" s="1"/>
  <c r="X80" i="1" s="1"/>
  <c r="B80" i="1" s="1"/>
  <c r="G84" i="1"/>
  <c r="D85" i="1"/>
  <c r="G85" i="1" s="1"/>
  <c r="F86" i="1"/>
  <c r="M85" i="1"/>
  <c r="M86" i="1" s="1"/>
  <c r="M87" i="1" s="1"/>
  <c r="J87" i="1"/>
  <c r="K87" i="1" s="1"/>
  <c r="I88" i="1"/>
  <c r="S110" i="1"/>
  <c r="C112" i="1"/>
  <c r="W84" i="1" l="1"/>
  <c r="U85" i="1"/>
  <c r="E87" i="1"/>
  <c r="A1223" i="1"/>
  <c r="Q1222" i="1"/>
  <c r="H1222" i="1"/>
  <c r="R1221" i="1"/>
  <c r="S1221" i="1" s="1"/>
  <c r="C1222" i="1"/>
  <c r="AA1222" i="1"/>
  <c r="Z1222" i="1"/>
  <c r="Y1221" i="1"/>
  <c r="N82" i="1"/>
  <c r="O81" i="1"/>
  <c r="P81" i="1" s="1"/>
  <c r="X81" i="1" s="1"/>
  <c r="B81" i="1" s="1"/>
  <c r="L85" i="1"/>
  <c r="D86" i="1"/>
  <c r="L86" i="1" s="1"/>
  <c r="F87" i="1"/>
  <c r="J88" i="1"/>
  <c r="K88" i="1" s="1"/>
  <c r="I89" i="1"/>
  <c r="M88" i="1"/>
  <c r="C113" i="1"/>
  <c r="W85" i="1" l="1"/>
  <c r="U86" i="1"/>
  <c r="E88" i="1"/>
  <c r="C1223" i="1"/>
  <c r="AA1223" i="1"/>
  <c r="H1223" i="1"/>
  <c r="R1222" i="1"/>
  <c r="S1222" i="1" s="1"/>
  <c r="Y1222" i="1"/>
  <c r="Z1223" i="1"/>
  <c r="Q1223" i="1"/>
  <c r="A1224" i="1"/>
  <c r="N83" i="1"/>
  <c r="O82" i="1"/>
  <c r="P82" i="1" s="1"/>
  <c r="X82" i="1" s="1"/>
  <c r="B82" i="1" s="1"/>
  <c r="G86" i="1"/>
  <c r="D87" i="1"/>
  <c r="L87" i="1" s="1"/>
  <c r="M89" i="1"/>
  <c r="F88" i="1"/>
  <c r="J89" i="1"/>
  <c r="K89" i="1" s="1"/>
  <c r="I90" i="1"/>
  <c r="C114" i="1"/>
  <c r="W86" i="1" l="1"/>
  <c r="U87" i="1"/>
  <c r="E89" i="1"/>
  <c r="A1225" i="1"/>
  <c r="Q1224" i="1"/>
  <c r="C1224" i="1"/>
  <c r="AA1224" i="1"/>
  <c r="Z1224" i="1"/>
  <c r="R1223" i="1"/>
  <c r="S1223" i="1" s="1"/>
  <c r="H1224" i="1"/>
  <c r="Y1223" i="1"/>
  <c r="N84" i="1"/>
  <c r="O83" i="1"/>
  <c r="P83" i="1" s="1"/>
  <c r="X83" i="1" s="1"/>
  <c r="B83" i="1" s="1"/>
  <c r="F89" i="1"/>
  <c r="D88" i="1"/>
  <c r="L88" i="1" s="1"/>
  <c r="G87" i="1"/>
  <c r="J90" i="1"/>
  <c r="K90" i="1" s="1"/>
  <c r="I91" i="1"/>
  <c r="M90" i="1"/>
  <c r="C115" i="1"/>
  <c r="W87" i="1" l="1"/>
  <c r="U88" i="1"/>
  <c r="E90" i="1"/>
  <c r="H1225" i="1"/>
  <c r="R1224" i="1"/>
  <c r="S1224" i="1" s="1"/>
  <c r="Y1224" i="1"/>
  <c r="C1225" i="1"/>
  <c r="AA1225" i="1"/>
  <c r="Z1225" i="1"/>
  <c r="A1226" i="1"/>
  <c r="Q1225" i="1"/>
  <c r="N85" i="1"/>
  <c r="O84" i="1"/>
  <c r="P84" i="1" s="1"/>
  <c r="X84" i="1" s="1"/>
  <c r="B84" i="1" s="1"/>
  <c r="D89" i="1"/>
  <c r="L89" i="1" s="1"/>
  <c r="F90" i="1"/>
  <c r="G88" i="1"/>
  <c r="J91" i="1"/>
  <c r="K91" i="1" s="1"/>
  <c r="M91" i="1"/>
  <c r="I92" i="1"/>
  <c r="C116" i="1"/>
  <c r="W88" i="1" l="1"/>
  <c r="U89" i="1"/>
  <c r="E91" i="1"/>
  <c r="C1226" i="1"/>
  <c r="H1226" i="1"/>
  <c r="R1225" i="1"/>
  <c r="S1225" i="1" s="1"/>
  <c r="AA1226" i="1"/>
  <c r="Z1226" i="1"/>
  <c r="Y1225" i="1"/>
  <c r="Q1226" i="1"/>
  <c r="A1227" i="1"/>
  <c r="N86" i="1"/>
  <c r="O85" i="1"/>
  <c r="P85" i="1" s="1"/>
  <c r="X85" i="1" s="1"/>
  <c r="B85" i="1" s="1"/>
  <c r="F91" i="1"/>
  <c r="D90" i="1"/>
  <c r="G89" i="1"/>
  <c r="J92" i="1"/>
  <c r="K92" i="1" s="1"/>
  <c r="I93" i="1"/>
  <c r="M92" i="1"/>
  <c r="C117" i="1"/>
  <c r="W89" i="1" l="1"/>
  <c r="U90" i="1"/>
  <c r="E92" i="1"/>
  <c r="Q1227" i="1"/>
  <c r="A1228" i="1"/>
  <c r="H1227" i="1"/>
  <c r="R1226" i="1"/>
  <c r="S1226" i="1" s="1"/>
  <c r="C1227" i="1"/>
  <c r="Z1227" i="1"/>
  <c r="Y1226" i="1"/>
  <c r="AA1227" i="1"/>
  <c r="N87" i="1"/>
  <c r="O86" i="1"/>
  <c r="P86" i="1" s="1"/>
  <c r="X86" i="1" s="1"/>
  <c r="B86" i="1" s="1"/>
  <c r="D91" i="1"/>
  <c r="L91" i="1" s="1"/>
  <c r="L90" i="1"/>
  <c r="F92" i="1"/>
  <c r="G90" i="1"/>
  <c r="J93" i="1"/>
  <c r="K93" i="1" s="1"/>
  <c r="I94" i="1"/>
  <c r="M93" i="1"/>
  <c r="C118" i="1"/>
  <c r="W90" i="1" l="1"/>
  <c r="U91" i="1"/>
  <c r="E93" i="1"/>
  <c r="Q1228" i="1"/>
  <c r="A1229" i="1"/>
  <c r="Z1228" i="1"/>
  <c r="R1227" i="1"/>
  <c r="S1227" i="1" s="1"/>
  <c r="AA1228" i="1"/>
  <c r="H1228" i="1"/>
  <c r="Y1227" i="1"/>
  <c r="C1228" i="1"/>
  <c r="N88" i="1"/>
  <c r="O87" i="1"/>
  <c r="P87" i="1" s="1"/>
  <c r="X87" i="1" s="1"/>
  <c r="B87" i="1" s="1"/>
  <c r="D92" i="1"/>
  <c r="L92" i="1" s="1"/>
  <c r="F93" i="1"/>
  <c r="G91" i="1"/>
  <c r="I95" i="1"/>
  <c r="M94" i="1"/>
  <c r="J94" i="1"/>
  <c r="K94" i="1" s="1"/>
  <c r="C119" i="1"/>
  <c r="W91" i="1" l="1"/>
  <c r="U92" i="1"/>
  <c r="E94" i="1"/>
  <c r="Q1229" i="1"/>
  <c r="A1230" i="1"/>
  <c r="C1229" i="1"/>
  <c r="AA1229" i="1"/>
  <c r="H1229" i="1"/>
  <c r="Z1229" i="1"/>
  <c r="Y1228" i="1"/>
  <c r="R1228" i="1"/>
  <c r="S1228" i="1" s="1"/>
  <c r="N89" i="1"/>
  <c r="O88" i="1"/>
  <c r="P88" i="1" s="1"/>
  <c r="X88" i="1" s="1"/>
  <c r="B88" i="1" s="1"/>
  <c r="F94" i="1"/>
  <c r="D93" i="1"/>
  <c r="G92" i="1"/>
  <c r="I96" i="1"/>
  <c r="J95" i="1"/>
  <c r="K95" i="1" s="1"/>
  <c r="M95" i="1"/>
  <c r="C120" i="1"/>
  <c r="W92" i="1" l="1"/>
  <c r="U93" i="1"/>
  <c r="E95" i="1"/>
  <c r="Q1230" i="1"/>
  <c r="A1231" i="1"/>
  <c r="C1230" i="1"/>
  <c r="AA1230" i="1"/>
  <c r="Z1230" i="1"/>
  <c r="R1229" i="1"/>
  <c r="H1230" i="1"/>
  <c r="D94" i="1"/>
  <c r="L94" i="1" s="1"/>
  <c r="N90" i="1"/>
  <c r="O89" i="1"/>
  <c r="P89" i="1" s="1"/>
  <c r="X89" i="1" s="1"/>
  <c r="B89" i="1" s="1"/>
  <c r="L93" i="1"/>
  <c r="F95" i="1"/>
  <c r="G93" i="1"/>
  <c r="M96" i="1"/>
  <c r="I97" i="1"/>
  <c r="J96" i="1"/>
  <c r="K96" i="1" s="1"/>
  <c r="C121" i="1"/>
  <c r="W93" i="1" l="1"/>
  <c r="U94" i="1"/>
  <c r="E96" i="1"/>
  <c r="A1232" i="1"/>
  <c r="Q1231" i="1"/>
  <c r="Z1231" i="1"/>
  <c r="C1231" i="1"/>
  <c r="H1231" i="1"/>
  <c r="R1230" i="1"/>
  <c r="S1230" i="1" s="1"/>
  <c r="Y1230" i="1"/>
  <c r="AA1231" i="1"/>
  <c r="N91" i="1"/>
  <c r="O90" i="1"/>
  <c r="P90" i="1" s="1"/>
  <c r="X90" i="1" s="1"/>
  <c r="B90" i="1" s="1"/>
  <c r="F96" i="1"/>
  <c r="D95" i="1"/>
  <c r="G94" i="1"/>
  <c r="I98" i="1"/>
  <c r="J97" i="1"/>
  <c r="K97" i="1" s="1"/>
  <c r="M97" i="1"/>
  <c r="C122" i="1"/>
  <c r="W94" i="1" l="1"/>
  <c r="U95" i="1"/>
  <c r="E97" i="1"/>
  <c r="C1232" i="1"/>
  <c r="AA1232" i="1"/>
  <c r="H1232" i="1"/>
  <c r="R1231" i="1"/>
  <c r="Z1232" i="1"/>
  <c r="A1233" i="1"/>
  <c r="Q1232" i="1"/>
  <c r="N92" i="1"/>
  <c r="O91" i="1"/>
  <c r="P91" i="1" s="1"/>
  <c r="X91" i="1" s="1"/>
  <c r="B91" i="1" s="1"/>
  <c r="D96" i="1"/>
  <c r="L96" i="1" s="1"/>
  <c r="L95" i="1"/>
  <c r="M98" i="1"/>
  <c r="F97" i="1"/>
  <c r="J98" i="1"/>
  <c r="K98" i="1" s="1"/>
  <c r="I99" i="1"/>
  <c r="G95" i="1"/>
  <c r="C123" i="1"/>
  <c r="W95" i="1" l="1"/>
  <c r="U96" i="1"/>
  <c r="E98" i="1"/>
  <c r="C1233" i="1"/>
  <c r="AA1233" i="1"/>
  <c r="Z1233" i="1"/>
  <c r="H1233" i="1"/>
  <c r="R1232" i="1"/>
  <c r="S1232" i="1" s="1"/>
  <c r="Y1232" i="1"/>
  <c r="A1234" i="1"/>
  <c r="Q1233" i="1"/>
  <c r="N93" i="1"/>
  <c r="O92" i="1"/>
  <c r="P92" i="1" s="1"/>
  <c r="X92" i="1" s="1"/>
  <c r="B92" i="1" s="1"/>
  <c r="F98" i="1"/>
  <c r="D97" i="1"/>
  <c r="J99" i="1"/>
  <c r="K99" i="1" s="1"/>
  <c r="I100" i="1"/>
  <c r="G96" i="1"/>
  <c r="M99" i="1"/>
  <c r="C124" i="1"/>
  <c r="W96" i="1" l="1"/>
  <c r="U97" i="1"/>
  <c r="E99" i="1"/>
  <c r="C1234" i="1"/>
  <c r="AA1234" i="1"/>
  <c r="Z1234" i="1"/>
  <c r="R1233" i="1"/>
  <c r="S1233" i="1" s="1"/>
  <c r="H1234" i="1"/>
  <c r="Y1233" i="1"/>
  <c r="A1235" i="1"/>
  <c r="Q1234" i="1"/>
  <c r="N94" i="1"/>
  <c r="O93" i="1"/>
  <c r="P93" i="1" s="1"/>
  <c r="X93" i="1" s="1"/>
  <c r="B93" i="1" s="1"/>
  <c r="D98" i="1"/>
  <c r="L98" i="1" s="1"/>
  <c r="L97" i="1"/>
  <c r="G97" i="1"/>
  <c r="F99" i="1"/>
  <c r="J100" i="1"/>
  <c r="K100" i="1" s="1"/>
  <c r="M100" i="1"/>
  <c r="I101" i="1"/>
  <c r="C125" i="1"/>
  <c r="W97" i="1" l="1"/>
  <c r="U98" i="1"/>
  <c r="E100" i="1"/>
  <c r="AA1235" i="1"/>
  <c r="Z1235" i="1"/>
  <c r="R1234" i="1"/>
  <c r="S1234" i="1" s="1"/>
  <c r="C1235" i="1"/>
  <c r="H1235" i="1"/>
  <c r="Y1234" i="1"/>
  <c r="Q1235" i="1"/>
  <c r="A1236" i="1"/>
  <c r="G98" i="1"/>
  <c r="N95" i="1"/>
  <c r="O94" i="1"/>
  <c r="P94" i="1" s="1"/>
  <c r="X94" i="1" s="1"/>
  <c r="B94" i="1" s="1"/>
  <c r="D99" i="1"/>
  <c r="L99" i="1" s="1"/>
  <c r="F100" i="1"/>
  <c r="J101" i="1"/>
  <c r="K101" i="1" s="1"/>
  <c r="M101" i="1"/>
  <c r="I102" i="1"/>
  <c r="C126" i="1"/>
  <c r="W98" i="1" l="1"/>
  <c r="U99" i="1"/>
  <c r="E101" i="1"/>
  <c r="A1237" i="1"/>
  <c r="Q1236" i="1"/>
  <c r="Y1235" i="1"/>
  <c r="C1236" i="1"/>
  <c r="AA1236" i="1"/>
  <c r="H1236" i="1"/>
  <c r="R1235" i="1"/>
  <c r="S1235" i="1" s="1"/>
  <c r="Z1236" i="1"/>
  <c r="N96" i="1"/>
  <c r="O95" i="1"/>
  <c r="P95" i="1" s="1"/>
  <c r="X95" i="1" s="1"/>
  <c r="B95" i="1" s="1"/>
  <c r="G99" i="1"/>
  <c r="F101" i="1"/>
  <c r="D100" i="1"/>
  <c r="J102" i="1"/>
  <c r="K102" i="1" s="1"/>
  <c r="I103" i="1"/>
  <c r="C127" i="1"/>
  <c r="W99" i="1" l="1"/>
  <c r="U100" i="1"/>
  <c r="E102" i="1"/>
  <c r="C1237" i="1"/>
  <c r="AA1237" i="1"/>
  <c r="H1237" i="1"/>
  <c r="Z1237" i="1"/>
  <c r="R1236" i="1"/>
  <c r="S1236" i="1" s="1"/>
  <c r="Y1236" i="1"/>
  <c r="Q1237" i="1"/>
  <c r="A1238" i="1"/>
  <c r="N97" i="1"/>
  <c r="O96" i="1"/>
  <c r="P96" i="1" s="1"/>
  <c r="X96" i="1" s="1"/>
  <c r="B96" i="1" s="1"/>
  <c r="D101" i="1"/>
  <c r="L101" i="1" s="1"/>
  <c r="M102" i="1" s="1"/>
  <c r="L100" i="1"/>
  <c r="F102" i="1"/>
  <c r="G100" i="1"/>
  <c r="I104" i="1"/>
  <c r="J103" i="1"/>
  <c r="K103" i="1" s="1"/>
  <c r="U103" i="1" s="1"/>
  <c r="C128" i="1"/>
  <c r="W100" i="1" l="1"/>
  <c r="U101" i="1"/>
  <c r="E103" i="1"/>
  <c r="Q1238" i="1"/>
  <c r="A1239" i="1"/>
  <c r="R1237" i="1"/>
  <c r="S1237" i="1" s="1"/>
  <c r="C1238" i="1"/>
  <c r="AA1238" i="1"/>
  <c r="Z1238" i="1"/>
  <c r="Y1237" i="1"/>
  <c r="H1238" i="1"/>
  <c r="G101" i="1"/>
  <c r="N98" i="1"/>
  <c r="O97" i="1"/>
  <c r="P97" i="1" s="1"/>
  <c r="X97" i="1" s="1"/>
  <c r="B97" i="1" s="1"/>
  <c r="D102" i="1"/>
  <c r="L102" i="1" s="1"/>
  <c r="F103" i="1"/>
  <c r="J104" i="1"/>
  <c r="K104" i="1" s="1"/>
  <c r="I105" i="1"/>
  <c r="W103" i="1"/>
  <c r="C129" i="1"/>
  <c r="W101" i="1" l="1"/>
  <c r="U102" i="1"/>
  <c r="W102" i="1" s="1"/>
  <c r="U104" i="1"/>
  <c r="W104" i="1" s="1"/>
  <c r="E104" i="1"/>
  <c r="Q1239" i="1"/>
  <c r="A1240" i="1"/>
  <c r="Z1239" i="1"/>
  <c r="H1239" i="1"/>
  <c r="R1238" i="1"/>
  <c r="S1238" i="1" s="1"/>
  <c r="Y1238" i="1"/>
  <c r="C1239" i="1"/>
  <c r="AA1239" i="1"/>
  <c r="N99" i="1"/>
  <c r="O98" i="1"/>
  <c r="P98" i="1" s="1"/>
  <c r="X98" i="1" s="1"/>
  <c r="B98" i="1" s="1"/>
  <c r="D103" i="1"/>
  <c r="L103" i="1" s="1"/>
  <c r="F104" i="1"/>
  <c r="G102" i="1"/>
  <c r="M103" i="1"/>
  <c r="J105" i="1"/>
  <c r="K105" i="1" s="1"/>
  <c r="I106" i="1"/>
  <c r="C130" i="1"/>
  <c r="U105" i="1" l="1"/>
  <c r="W105" i="1" s="1"/>
  <c r="E105" i="1"/>
  <c r="Q1240" i="1"/>
  <c r="A1241" i="1"/>
  <c r="C1240" i="1"/>
  <c r="Z1240" i="1"/>
  <c r="Y1239" i="1"/>
  <c r="AA1240" i="1"/>
  <c r="R1239" i="1"/>
  <c r="S1239" i="1" s="1"/>
  <c r="H1240" i="1"/>
  <c r="N100" i="1"/>
  <c r="O99" i="1"/>
  <c r="P99" i="1" s="1"/>
  <c r="X99" i="1" s="1"/>
  <c r="B99" i="1" s="1"/>
  <c r="Y101" i="1"/>
  <c r="G103" i="1"/>
  <c r="D104" i="1"/>
  <c r="F105" i="1"/>
  <c r="J106" i="1"/>
  <c r="K106" i="1" s="1"/>
  <c r="I107" i="1"/>
  <c r="M104" i="1"/>
  <c r="C131" i="1"/>
  <c r="U106" i="1" l="1"/>
  <c r="W106" i="1" s="1"/>
  <c r="E106" i="1"/>
  <c r="A1242" i="1"/>
  <c r="Q1241" i="1"/>
  <c r="C1241" i="1"/>
  <c r="AA1241" i="1"/>
  <c r="Z1241" i="1"/>
  <c r="H1241" i="1"/>
  <c r="R1240" i="1"/>
  <c r="S1240" i="1" s="1"/>
  <c r="Y1240" i="1"/>
  <c r="N101" i="1"/>
  <c r="O100" i="1"/>
  <c r="P100" i="1" s="1"/>
  <c r="X100" i="1" s="1"/>
  <c r="B100" i="1" s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U107" i="1" s="1"/>
  <c r="C132" i="1"/>
  <c r="E107" i="1" l="1"/>
  <c r="C1242" i="1"/>
  <c r="AA1242" i="1"/>
  <c r="Z1242" i="1"/>
  <c r="H1242" i="1"/>
  <c r="R1241" i="1"/>
  <c r="S1241" i="1" s="1"/>
  <c r="Y1241" i="1"/>
  <c r="A1243" i="1"/>
  <c r="Q1242" i="1"/>
  <c r="O101" i="1"/>
  <c r="P101" i="1" s="1"/>
  <c r="X101" i="1" s="1"/>
  <c r="B101" i="1" s="1"/>
  <c r="N102" i="1"/>
  <c r="D106" i="1"/>
  <c r="L106" i="1" s="1"/>
  <c r="F107" i="1"/>
  <c r="G105" i="1"/>
  <c r="W107" i="1"/>
  <c r="J108" i="1"/>
  <c r="K108" i="1" s="1"/>
  <c r="U108" i="1" s="1"/>
  <c r="I109" i="1"/>
  <c r="C133" i="1"/>
  <c r="E108" i="1" l="1"/>
  <c r="AA1243" i="1"/>
  <c r="Z1243" i="1"/>
  <c r="R1242" i="1"/>
  <c r="S1242" i="1" s="1"/>
  <c r="Y1242" i="1"/>
  <c r="H1243" i="1"/>
  <c r="C1243" i="1"/>
  <c r="Q1243" i="1"/>
  <c r="A1244" i="1"/>
  <c r="O102" i="1"/>
  <c r="P102" i="1" s="1"/>
  <c r="N103" i="1"/>
  <c r="G106" i="1"/>
  <c r="F108" i="1"/>
  <c r="D107" i="1"/>
  <c r="L107" i="1" s="1"/>
  <c r="J109" i="1"/>
  <c r="K109" i="1" s="1"/>
  <c r="U109" i="1" s="1"/>
  <c r="I110" i="1"/>
  <c r="W108" i="1"/>
  <c r="C134" i="1"/>
  <c r="E109" i="1" l="1"/>
  <c r="R1243" i="1"/>
  <c r="S1243" i="1" s="1"/>
  <c r="C1244" i="1"/>
  <c r="Y1243" i="1"/>
  <c r="AA1244" i="1"/>
  <c r="H1244" i="1"/>
  <c r="Z1244" i="1"/>
  <c r="A1245" i="1"/>
  <c r="Q1244" i="1"/>
  <c r="O103" i="1"/>
  <c r="P103" i="1" s="1"/>
  <c r="S103" i="1" s="1"/>
  <c r="BD14" i="1" s="1"/>
  <c r="N104" i="1"/>
  <c r="X102" i="1"/>
  <c r="Y102" i="1" s="1"/>
  <c r="D108" i="1"/>
  <c r="G108" i="1" s="1"/>
  <c r="F109" i="1"/>
  <c r="G107" i="1"/>
  <c r="M108" i="1"/>
  <c r="J110" i="1"/>
  <c r="K110" i="1" s="1"/>
  <c r="U110" i="1" s="1"/>
  <c r="I111" i="1"/>
  <c r="W109" i="1"/>
  <c r="C135" i="1"/>
  <c r="E110" i="1" l="1"/>
  <c r="C1245" i="1"/>
  <c r="AA1245" i="1"/>
  <c r="Z1245" i="1"/>
  <c r="H1245" i="1"/>
  <c r="Y1244" i="1"/>
  <c r="R1244" i="1"/>
  <c r="S1244" i="1" s="1"/>
  <c r="Q1245" i="1"/>
  <c r="A1246" i="1"/>
  <c r="N105" i="1"/>
  <c r="O104" i="1"/>
  <c r="P104" i="1" s="1"/>
  <c r="S104" i="1" s="1"/>
  <c r="B102" i="1"/>
  <c r="X103" i="1"/>
  <c r="Y103" i="1" s="1"/>
  <c r="L108" i="1"/>
  <c r="D109" i="1"/>
  <c r="L109" i="1" s="1"/>
  <c r="F110" i="1"/>
  <c r="I112" i="1"/>
  <c r="J111" i="1"/>
  <c r="K111" i="1" s="1"/>
  <c r="U111" i="1" s="1"/>
  <c r="W110" i="1"/>
  <c r="C136" i="1"/>
  <c r="S284" i="1"/>
  <c r="E111" i="1" l="1"/>
  <c r="A1247" i="1"/>
  <c r="Q1246" i="1"/>
  <c r="C1246" i="1"/>
  <c r="Z1246" i="1"/>
  <c r="Y1245" i="1"/>
  <c r="AA1246" i="1"/>
  <c r="H1246" i="1"/>
  <c r="R1245" i="1"/>
  <c r="S1245" i="1" s="1"/>
  <c r="B103" i="1"/>
  <c r="X104" i="1"/>
  <c r="Y104" i="1" s="1"/>
  <c r="N106" i="1"/>
  <c r="O105" i="1"/>
  <c r="P105" i="1" s="1"/>
  <c r="X105" i="1" s="1"/>
  <c r="B105" i="1" s="1"/>
  <c r="D110" i="1"/>
  <c r="L110" i="1" s="1"/>
  <c r="G109" i="1"/>
  <c r="F111" i="1"/>
  <c r="W111" i="1"/>
  <c r="M109" i="1"/>
  <c r="Y108" i="1"/>
  <c r="I113" i="1"/>
  <c r="J112" i="1"/>
  <c r="K112" i="1" s="1"/>
  <c r="U112" i="1" s="1"/>
  <c r="C137" i="1"/>
  <c r="E112" i="1" l="1"/>
  <c r="Z1247" i="1"/>
  <c r="H1247" i="1"/>
  <c r="R1246" i="1"/>
  <c r="S1246" i="1" s="1"/>
  <c r="Y1246" i="1"/>
  <c r="C1247" i="1"/>
  <c r="AA1247" i="1"/>
  <c r="A1248" i="1"/>
  <c r="Q1247" i="1"/>
  <c r="B104" i="1"/>
  <c r="N107" i="1"/>
  <c r="O106" i="1"/>
  <c r="P106" i="1" s="1"/>
  <c r="X106" i="1" s="1"/>
  <c r="B106" i="1" s="1"/>
  <c r="G110" i="1"/>
  <c r="M110" i="1"/>
  <c r="F112" i="1"/>
  <c r="D111" i="1"/>
  <c r="L111" i="1" s="1"/>
  <c r="W112" i="1"/>
  <c r="J113" i="1"/>
  <c r="K113" i="1" s="1"/>
  <c r="U113" i="1" s="1"/>
  <c r="I114" i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E113" i="1" l="1"/>
  <c r="R1247" i="1"/>
  <c r="S1247" i="1" s="1"/>
  <c r="Y1247" i="1"/>
  <c r="Z1248" i="1"/>
  <c r="C1248" i="1"/>
  <c r="AA1248" i="1"/>
  <c r="H1248" i="1"/>
  <c r="A1249" i="1"/>
  <c r="Q1248" i="1"/>
  <c r="N108" i="1"/>
  <c r="O107" i="1"/>
  <c r="P107" i="1" s="1"/>
  <c r="X107" i="1" s="1"/>
  <c r="B107" i="1" s="1"/>
  <c r="D112" i="1"/>
  <c r="L112" i="1" s="1"/>
  <c r="M111" i="1"/>
  <c r="M112" i="1" s="1"/>
  <c r="M113" i="1" s="1"/>
  <c r="M114" i="1" s="1"/>
  <c r="F113" i="1"/>
  <c r="G111" i="1"/>
  <c r="I115" i="1"/>
  <c r="J114" i="1"/>
  <c r="K114" i="1" s="1"/>
  <c r="U114" i="1" s="1"/>
  <c r="Y110" i="1"/>
  <c r="W113" i="1"/>
  <c r="S138" i="1"/>
  <c r="C289" i="1"/>
  <c r="E114" i="1" l="1"/>
  <c r="Y1248" i="1"/>
  <c r="C1249" i="1"/>
  <c r="AA1249" i="1"/>
  <c r="Z1249" i="1"/>
  <c r="H1249" i="1"/>
  <c r="R1248" i="1"/>
  <c r="S1248" i="1" s="1"/>
  <c r="Q1249" i="1"/>
  <c r="A1250" i="1"/>
  <c r="O108" i="1"/>
  <c r="P108" i="1" s="1"/>
  <c r="N109" i="1"/>
  <c r="G112" i="1"/>
  <c r="F114" i="1"/>
  <c r="D113" i="1"/>
  <c r="W114" i="1"/>
  <c r="I116" i="1"/>
  <c r="J115" i="1"/>
  <c r="K115" i="1" s="1"/>
  <c r="U115" i="1" s="1"/>
  <c r="C290" i="1"/>
  <c r="E115" i="1" l="1"/>
  <c r="A1251" i="1"/>
  <c r="Q1250" i="1"/>
  <c r="R1249" i="1"/>
  <c r="S1249" i="1" s="1"/>
  <c r="Y1249" i="1"/>
  <c r="C1250" i="1"/>
  <c r="AA1250" i="1"/>
  <c r="Z1250" i="1"/>
  <c r="H1250" i="1"/>
  <c r="N110" i="1"/>
  <c r="O109" i="1"/>
  <c r="P109" i="1" s="1"/>
  <c r="X109" i="1" s="1"/>
  <c r="B109" i="1" s="1"/>
  <c r="X108" i="1"/>
  <c r="B108" i="1" s="1"/>
  <c r="D114" i="1"/>
  <c r="L114" i="1" s="1"/>
  <c r="G113" i="1"/>
  <c r="L113" i="1"/>
  <c r="F115" i="1"/>
  <c r="I117" i="1"/>
  <c r="J116" i="1"/>
  <c r="K116" i="1" s="1"/>
  <c r="U116" i="1" s="1"/>
  <c r="W115" i="1"/>
  <c r="S289" i="1"/>
  <c r="C291" i="1"/>
  <c r="E116" i="1" l="1"/>
  <c r="Z1251" i="1"/>
  <c r="AA1251" i="1"/>
  <c r="H1251" i="1"/>
  <c r="R1250" i="1"/>
  <c r="S1250" i="1" s="1"/>
  <c r="Y1250" i="1"/>
  <c r="C1251" i="1"/>
  <c r="Q1251" i="1"/>
  <c r="A1252" i="1"/>
  <c r="O110" i="1"/>
  <c r="P110" i="1" s="1"/>
  <c r="N111" i="1"/>
  <c r="F116" i="1"/>
  <c r="D115" i="1"/>
  <c r="G114" i="1"/>
  <c r="W116" i="1"/>
  <c r="M115" i="1"/>
  <c r="M116" i="1" s="1"/>
  <c r="M117" i="1" s="1"/>
  <c r="I118" i="1"/>
  <c r="J117" i="1"/>
  <c r="K117" i="1" s="1"/>
  <c r="U117" i="1" s="1"/>
  <c r="C292" i="1"/>
  <c r="E117" i="1" l="1"/>
  <c r="Q1252" i="1"/>
  <c r="A1253" i="1"/>
  <c r="Y1251" i="1"/>
  <c r="AA1252" i="1"/>
  <c r="Z1252" i="1"/>
  <c r="R1251" i="1"/>
  <c r="S1251" i="1" s="1"/>
  <c r="C1252" i="1"/>
  <c r="H1252" i="1"/>
  <c r="N112" i="1"/>
  <c r="O111" i="1"/>
  <c r="P111" i="1" s="1"/>
  <c r="X111" i="1" s="1"/>
  <c r="B111" i="1" s="1"/>
  <c r="X110" i="1"/>
  <c r="B110" i="1" s="1"/>
  <c r="D116" i="1"/>
  <c r="L116" i="1" s="1"/>
  <c r="L115" i="1"/>
  <c r="M118" i="1"/>
  <c r="F117" i="1"/>
  <c r="G115" i="1"/>
  <c r="W117" i="1"/>
  <c r="I119" i="1"/>
  <c r="J118" i="1"/>
  <c r="K118" i="1" s="1"/>
  <c r="U118" i="1" s="1"/>
  <c r="C293" i="1"/>
  <c r="E118" i="1" l="1"/>
  <c r="Q1253" i="1"/>
  <c r="A1254" i="1"/>
  <c r="Y1252" i="1"/>
  <c r="C1253" i="1"/>
  <c r="AA1253" i="1"/>
  <c r="H1253" i="1"/>
  <c r="Z1253" i="1"/>
  <c r="R1252" i="1"/>
  <c r="S1252" i="1" s="1"/>
  <c r="N113" i="1"/>
  <c r="O112" i="1"/>
  <c r="P112" i="1" s="1"/>
  <c r="X112" i="1" s="1"/>
  <c r="B112" i="1" s="1"/>
  <c r="D117" i="1"/>
  <c r="F118" i="1"/>
  <c r="G116" i="1"/>
  <c r="J119" i="1"/>
  <c r="K119" i="1" s="1"/>
  <c r="U119" i="1" s="1"/>
  <c r="I120" i="1"/>
  <c r="W118" i="1"/>
  <c r="M119" i="1"/>
  <c r="C294" i="1"/>
  <c r="E119" i="1" l="1"/>
  <c r="Q1254" i="1"/>
  <c r="A1255" i="1"/>
  <c r="C1254" i="1"/>
  <c r="Z1254" i="1"/>
  <c r="AA1254" i="1"/>
  <c r="H1254" i="1"/>
  <c r="R1253" i="1"/>
  <c r="S1253" i="1" s="1"/>
  <c r="Y1253" i="1"/>
  <c r="N114" i="1"/>
  <c r="O113" i="1"/>
  <c r="P113" i="1" s="1"/>
  <c r="X113" i="1" s="1"/>
  <c r="B113" i="1" s="1"/>
  <c r="D118" i="1"/>
  <c r="L118" i="1" s="1"/>
  <c r="L117" i="1"/>
  <c r="F119" i="1"/>
  <c r="G117" i="1"/>
  <c r="J120" i="1"/>
  <c r="K120" i="1" s="1"/>
  <c r="U120" i="1" s="1"/>
  <c r="I121" i="1"/>
  <c r="M120" i="1"/>
  <c r="W119" i="1"/>
  <c r="C295" i="1"/>
  <c r="E120" i="1" l="1"/>
  <c r="A1256" i="1"/>
  <c r="Q1255" i="1"/>
  <c r="Z1255" i="1"/>
  <c r="H1255" i="1"/>
  <c r="Y1254" i="1"/>
  <c r="AA1255" i="1"/>
  <c r="R1254" i="1"/>
  <c r="S1254" i="1" s="1"/>
  <c r="C1255" i="1"/>
  <c r="N115" i="1"/>
  <c r="O114" i="1"/>
  <c r="P114" i="1" s="1"/>
  <c r="X114" i="1" s="1"/>
  <c r="B114" i="1" s="1"/>
  <c r="D119" i="1"/>
  <c r="L119" i="1" s="1"/>
  <c r="F120" i="1"/>
  <c r="G118" i="1"/>
  <c r="W120" i="1"/>
  <c r="J121" i="1"/>
  <c r="K121" i="1" s="1"/>
  <c r="U121" i="1" s="1"/>
  <c r="M121" i="1"/>
  <c r="I122" i="1"/>
  <c r="C296" i="1"/>
  <c r="E121" i="1" l="1"/>
  <c r="Y1255" i="1"/>
  <c r="AA1256" i="1"/>
  <c r="H1256" i="1"/>
  <c r="C1256" i="1"/>
  <c r="Z1256" i="1"/>
  <c r="R1255" i="1"/>
  <c r="S1255" i="1" s="1"/>
  <c r="Q1256" i="1"/>
  <c r="A1257" i="1"/>
  <c r="N116" i="1"/>
  <c r="O115" i="1"/>
  <c r="P115" i="1" s="1"/>
  <c r="X115" i="1" s="1"/>
  <c r="B115" i="1" s="1"/>
  <c r="D120" i="1"/>
  <c r="F121" i="1"/>
  <c r="W121" i="1"/>
  <c r="J122" i="1"/>
  <c r="K122" i="1" s="1"/>
  <c r="U122" i="1" s="1"/>
  <c r="I123" i="1"/>
  <c r="M122" i="1"/>
  <c r="G119" i="1"/>
  <c r="C297" i="1"/>
  <c r="E122" i="1" l="1"/>
  <c r="A1258" i="1"/>
  <c r="Q1257" i="1"/>
  <c r="C1257" i="1"/>
  <c r="AA1257" i="1"/>
  <c r="Z1257" i="1"/>
  <c r="R1256" i="1"/>
  <c r="S1256" i="1" s="1"/>
  <c r="H1257" i="1"/>
  <c r="Y1256" i="1"/>
  <c r="N117" i="1"/>
  <c r="O116" i="1"/>
  <c r="P116" i="1" s="1"/>
  <c r="X116" i="1" s="1"/>
  <c r="B116" i="1" s="1"/>
  <c r="L120" i="1"/>
  <c r="D121" i="1"/>
  <c r="F122" i="1"/>
  <c r="G120" i="1"/>
  <c r="I124" i="1"/>
  <c r="J123" i="1"/>
  <c r="K123" i="1" s="1"/>
  <c r="U123" i="1" s="1"/>
  <c r="M123" i="1"/>
  <c r="W122" i="1"/>
  <c r="C298" i="1"/>
  <c r="E123" i="1" l="1"/>
  <c r="C1258" i="1"/>
  <c r="AA1258" i="1"/>
  <c r="H1258" i="1"/>
  <c r="Z1258" i="1"/>
  <c r="R1257" i="1"/>
  <c r="S1257" i="1" s="1"/>
  <c r="Y1257" i="1"/>
  <c r="Q1258" i="1"/>
  <c r="A1259" i="1"/>
  <c r="N118" i="1"/>
  <c r="O117" i="1"/>
  <c r="P117" i="1" s="1"/>
  <c r="X117" i="1" s="1"/>
  <c r="B117" i="1" s="1"/>
  <c r="L121" i="1"/>
  <c r="F123" i="1"/>
  <c r="D122" i="1"/>
  <c r="W123" i="1"/>
  <c r="G121" i="1"/>
  <c r="J124" i="1"/>
  <c r="K124" i="1" s="1"/>
  <c r="U124" i="1" s="1"/>
  <c r="I125" i="1"/>
  <c r="M124" i="1"/>
  <c r="C299" i="1"/>
  <c r="E124" i="1" l="1"/>
  <c r="A1260" i="1"/>
  <c r="Q1259" i="1"/>
  <c r="Z1259" i="1"/>
  <c r="H1259" i="1"/>
  <c r="R1258" i="1"/>
  <c r="S1258" i="1" s="1"/>
  <c r="Y1258" i="1"/>
  <c r="AA1259" i="1"/>
  <c r="C1259" i="1"/>
  <c r="N119" i="1"/>
  <c r="O118" i="1"/>
  <c r="P118" i="1" s="1"/>
  <c r="X118" i="1" s="1"/>
  <c r="B118" i="1" s="1"/>
  <c r="L122" i="1"/>
  <c r="D123" i="1"/>
  <c r="F124" i="1"/>
  <c r="G122" i="1"/>
  <c r="W124" i="1"/>
  <c r="I126" i="1"/>
  <c r="J125" i="1"/>
  <c r="K125" i="1" s="1"/>
  <c r="U125" i="1" s="1"/>
  <c r="M125" i="1"/>
  <c r="C300" i="1"/>
  <c r="E125" i="1" l="1"/>
  <c r="Y1259" i="1"/>
  <c r="C1260" i="1"/>
  <c r="Z1260" i="1"/>
  <c r="H1260" i="1"/>
  <c r="AA1260" i="1"/>
  <c r="R1259" i="1"/>
  <c r="S1259" i="1" s="1"/>
  <c r="Q1260" i="1"/>
  <c r="A1261" i="1"/>
  <c r="N120" i="1"/>
  <c r="O119" i="1"/>
  <c r="P119" i="1" s="1"/>
  <c r="X119" i="1" s="1"/>
  <c r="B119" i="1" s="1"/>
  <c r="L123" i="1"/>
  <c r="D124" i="1"/>
  <c r="L124" i="1" s="1"/>
  <c r="F125" i="1"/>
  <c r="W125" i="1"/>
  <c r="I127" i="1"/>
  <c r="J126" i="1"/>
  <c r="K126" i="1" s="1"/>
  <c r="U126" i="1" s="1"/>
  <c r="M126" i="1"/>
  <c r="G123" i="1"/>
  <c r="C301" i="1"/>
  <c r="E126" i="1" l="1"/>
  <c r="A1262" i="1"/>
  <c r="Q1261" i="1"/>
  <c r="R1260" i="1"/>
  <c r="AA1261" i="1"/>
  <c r="Z1261" i="1"/>
  <c r="C1261" i="1"/>
  <c r="H1261" i="1"/>
  <c r="N121" i="1"/>
  <c r="O120" i="1"/>
  <c r="P120" i="1" s="1"/>
  <c r="X120" i="1" s="1"/>
  <c r="B120" i="1" s="1"/>
  <c r="G124" i="1"/>
  <c r="D125" i="1"/>
  <c r="L125" i="1" s="1"/>
  <c r="F126" i="1"/>
  <c r="W126" i="1"/>
  <c r="J127" i="1"/>
  <c r="K127" i="1" s="1"/>
  <c r="U127" i="1" s="1"/>
  <c r="I128" i="1"/>
  <c r="M127" i="1"/>
  <c r="C302" i="1"/>
  <c r="E127" i="1" l="1"/>
  <c r="C1262" i="1"/>
  <c r="Z1262" i="1"/>
  <c r="AA1262" i="1"/>
  <c r="H1262" i="1"/>
  <c r="R1261" i="1"/>
  <c r="Q1262" i="1"/>
  <c r="A1263" i="1"/>
  <c r="N122" i="1"/>
  <c r="O121" i="1"/>
  <c r="P121" i="1" s="1"/>
  <c r="X121" i="1" s="1"/>
  <c r="B121" i="1" s="1"/>
  <c r="F127" i="1"/>
  <c r="D126" i="1"/>
  <c r="L126" i="1" s="1"/>
  <c r="I129" i="1"/>
  <c r="J128" i="1"/>
  <c r="K128" i="1" s="1"/>
  <c r="U128" i="1" s="1"/>
  <c r="M128" i="1"/>
  <c r="W127" i="1"/>
  <c r="G125" i="1"/>
  <c r="C303" i="1"/>
  <c r="E128" i="1" l="1"/>
  <c r="A1264" i="1"/>
  <c r="Q1263" i="1"/>
  <c r="C1263" i="1"/>
  <c r="Z1263" i="1"/>
  <c r="H1263" i="1"/>
  <c r="Y1262" i="1"/>
  <c r="AA1263" i="1"/>
  <c r="R1262" i="1"/>
  <c r="S1262" i="1" s="1"/>
  <c r="N123" i="1"/>
  <c r="O122" i="1"/>
  <c r="P122" i="1" s="1"/>
  <c r="X122" i="1" s="1"/>
  <c r="B122" i="1" s="1"/>
  <c r="M129" i="1"/>
  <c r="D127" i="1"/>
  <c r="F128" i="1"/>
  <c r="W128" i="1"/>
  <c r="G126" i="1"/>
  <c r="I130" i="1"/>
  <c r="J129" i="1"/>
  <c r="K129" i="1" s="1"/>
  <c r="U129" i="1" s="1"/>
  <c r="C304" i="1"/>
  <c r="E129" i="1" l="1"/>
  <c r="Y1263" i="1"/>
  <c r="C1264" i="1"/>
  <c r="AA1264" i="1"/>
  <c r="Z1264" i="1"/>
  <c r="H1264" i="1"/>
  <c r="R1263" i="1"/>
  <c r="S1263" i="1" s="1"/>
  <c r="A1265" i="1"/>
  <c r="Q1264" i="1"/>
  <c r="N124" i="1"/>
  <c r="O123" i="1"/>
  <c r="P123" i="1" s="1"/>
  <c r="X123" i="1" s="1"/>
  <c r="B123" i="1" s="1"/>
  <c r="L127" i="1"/>
  <c r="G127" i="1"/>
  <c r="D128" i="1"/>
  <c r="L128" i="1" s="1"/>
  <c r="F129" i="1"/>
  <c r="W129" i="1"/>
  <c r="J130" i="1"/>
  <c r="K130" i="1" s="1"/>
  <c r="U130" i="1" s="1"/>
  <c r="I131" i="1"/>
  <c r="C305" i="1"/>
  <c r="E130" i="1" l="1"/>
  <c r="Y1264" i="1"/>
  <c r="R1264" i="1"/>
  <c r="S1264" i="1" s="1"/>
  <c r="C1265" i="1"/>
  <c r="AA1265" i="1"/>
  <c r="Z1265" i="1"/>
  <c r="H1265" i="1"/>
  <c r="A1266" i="1"/>
  <c r="Q1265" i="1"/>
  <c r="N125" i="1"/>
  <c r="O124" i="1"/>
  <c r="P124" i="1" s="1"/>
  <c r="X124" i="1" s="1"/>
  <c r="B124" i="1" s="1"/>
  <c r="G128" i="1"/>
  <c r="D129" i="1"/>
  <c r="L129" i="1" s="1"/>
  <c r="M130" i="1" s="1"/>
  <c r="F130" i="1"/>
  <c r="J131" i="1"/>
  <c r="K131" i="1" s="1"/>
  <c r="U131" i="1" s="1"/>
  <c r="I132" i="1"/>
  <c r="W130" i="1"/>
  <c r="C306" i="1"/>
  <c r="E131" i="1" l="1"/>
  <c r="C1266" i="1"/>
  <c r="AA1266" i="1"/>
  <c r="Z1266" i="1"/>
  <c r="H1266" i="1"/>
  <c r="R1265" i="1"/>
  <c r="S1265" i="1" s="1"/>
  <c r="Y1265" i="1"/>
  <c r="A1267" i="1"/>
  <c r="Q1266" i="1"/>
  <c r="N126" i="1"/>
  <c r="O125" i="1"/>
  <c r="P125" i="1" s="1"/>
  <c r="X125" i="1" s="1"/>
  <c r="B125" i="1" s="1"/>
  <c r="M131" i="1"/>
  <c r="D130" i="1"/>
  <c r="F131" i="1"/>
  <c r="G129" i="1"/>
  <c r="J132" i="1"/>
  <c r="K132" i="1" s="1"/>
  <c r="U132" i="1" s="1"/>
  <c r="I133" i="1"/>
  <c r="W131" i="1"/>
  <c r="C307" i="1"/>
  <c r="E132" i="1" l="1"/>
  <c r="AA1267" i="1"/>
  <c r="H1267" i="1"/>
  <c r="Z1267" i="1"/>
  <c r="R1266" i="1"/>
  <c r="S1266" i="1" s="1"/>
  <c r="Y1266" i="1"/>
  <c r="C1267" i="1"/>
  <c r="Q1267" i="1"/>
  <c r="A1268" i="1"/>
  <c r="N127" i="1"/>
  <c r="O126" i="1"/>
  <c r="P126" i="1" s="1"/>
  <c r="X126" i="1" s="1"/>
  <c r="B126" i="1" s="1"/>
  <c r="L130" i="1"/>
  <c r="F132" i="1"/>
  <c r="D131" i="1"/>
  <c r="L131" i="1" s="1"/>
  <c r="G130" i="1"/>
  <c r="W132" i="1"/>
  <c r="I134" i="1"/>
  <c r="J133" i="1"/>
  <c r="K133" i="1" s="1"/>
  <c r="U133" i="1" s="1"/>
  <c r="C308" i="1"/>
  <c r="E133" i="1" l="1"/>
  <c r="Q1268" i="1"/>
  <c r="A1269" i="1"/>
  <c r="Y1267" i="1"/>
  <c r="AA1268" i="1"/>
  <c r="R1267" i="1"/>
  <c r="S1267" i="1" s="1"/>
  <c r="C1268" i="1"/>
  <c r="Z1268" i="1"/>
  <c r="H1268" i="1"/>
  <c r="N128" i="1"/>
  <c r="O127" i="1"/>
  <c r="P127" i="1" s="1"/>
  <c r="X127" i="1" s="1"/>
  <c r="B127" i="1" s="1"/>
  <c r="Y129" i="1"/>
  <c r="D132" i="1"/>
  <c r="L132" i="1" s="1"/>
  <c r="M132" i="1"/>
  <c r="F133" i="1"/>
  <c r="G131" i="1"/>
  <c r="W133" i="1"/>
  <c r="J134" i="1"/>
  <c r="K134" i="1" s="1"/>
  <c r="U134" i="1" s="1"/>
  <c r="I135" i="1"/>
  <c r="C309" i="1"/>
  <c r="E134" i="1" l="1"/>
  <c r="A1270" i="1"/>
  <c r="Q1269" i="1"/>
  <c r="C1269" i="1"/>
  <c r="Z1269" i="1"/>
  <c r="R1268" i="1"/>
  <c r="S1268" i="1" s="1"/>
  <c r="AA1269" i="1"/>
  <c r="H1269" i="1"/>
  <c r="Y1268" i="1"/>
  <c r="N129" i="1"/>
  <c r="O128" i="1"/>
  <c r="P128" i="1" s="1"/>
  <c r="X128" i="1" s="1"/>
  <c r="B128" i="1" s="1"/>
  <c r="M133" i="1"/>
  <c r="Y131" i="1"/>
  <c r="D133" i="1"/>
  <c r="L133" i="1" s="1"/>
  <c r="F134" i="1"/>
  <c r="G132" i="1"/>
  <c r="I136" i="1"/>
  <c r="J135" i="1"/>
  <c r="K135" i="1" s="1"/>
  <c r="W134" i="1"/>
  <c r="C310" i="1"/>
  <c r="U135" i="1" l="1"/>
  <c r="W135" i="1" s="1"/>
  <c r="E135" i="1"/>
  <c r="C1270" i="1"/>
  <c r="AA1270" i="1"/>
  <c r="Z1270" i="1"/>
  <c r="H1270" i="1"/>
  <c r="R1269" i="1"/>
  <c r="S1269" i="1" s="1"/>
  <c r="Y1269" i="1"/>
  <c r="A1271" i="1"/>
  <c r="Q1270" i="1"/>
  <c r="N130" i="1"/>
  <c r="O129" i="1"/>
  <c r="P129" i="1" s="1"/>
  <c r="X129" i="1" s="1"/>
  <c r="B129" i="1" s="1"/>
  <c r="D134" i="1"/>
  <c r="L134" i="1" s="1"/>
  <c r="F135" i="1"/>
  <c r="G133" i="1"/>
  <c r="J136" i="1"/>
  <c r="K136" i="1" s="1"/>
  <c r="I137" i="1"/>
  <c r="C311" i="1"/>
  <c r="U136" i="1" l="1"/>
  <c r="W136" i="1" s="1"/>
  <c r="E136" i="1"/>
  <c r="H1271" i="1"/>
  <c r="Y1270" i="1"/>
  <c r="C1271" i="1"/>
  <c r="Z1271" i="1"/>
  <c r="R1270" i="1"/>
  <c r="S1270" i="1" s="1"/>
  <c r="AA1271" i="1"/>
  <c r="A1272" i="1"/>
  <c r="Q1271" i="1"/>
  <c r="N131" i="1"/>
  <c r="O130" i="1"/>
  <c r="P130" i="1" s="1"/>
  <c r="X130" i="1" s="1"/>
  <c r="B130" i="1" s="1"/>
  <c r="G134" i="1"/>
  <c r="M134" i="1"/>
  <c r="F136" i="1"/>
  <c r="D135" i="1"/>
  <c r="L135" i="1" s="1"/>
  <c r="I138" i="1"/>
  <c r="J137" i="1"/>
  <c r="K137" i="1" s="1"/>
  <c r="U137" i="1" s="1"/>
  <c r="C312" i="1"/>
  <c r="E137" i="1" l="1"/>
  <c r="R1271" i="1"/>
  <c r="S1271" i="1" s="1"/>
  <c r="C1272" i="1"/>
  <c r="H1272" i="1"/>
  <c r="Y1271" i="1"/>
  <c r="AA1272" i="1"/>
  <c r="Z1272" i="1"/>
  <c r="A1273" i="1"/>
  <c r="Q1272" i="1"/>
  <c r="O131" i="1"/>
  <c r="P131" i="1" s="1"/>
  <c r="N132" i="1"/>
  <c r="M135" i="1"/>
  <c r="M136" i="1" s="1"/>
  <c r="D136" i="1"/>
  <c r="L136" i="1" s="1"/>
  <c r="F137" i="1"/>
  <c r="G135" i="1"/>
  <c r="W137" i="1"/>
  <c r="J138" i="1"/>
  <c r="K138" i="1" s="1"/>
  <c r="U138" i="1" s="1"/>
  <c r="I139" i="1"/>
  <c r="C313" i="1"/>
  <c r="E138" i="1" l="1"/>
  <c r="Y1272" i="1"/>
  <c r="R1272" i="1"/>
  <c r="S1272" i="1" s="1"/>
  <c r="C1273" i="1"/>
  <c r="AA1273" i="1"/>
  <c r="Z1273" i="1"/>
  <c r="H1273" i="1"/>
  <c r="A1274" i="1"/>
  <c r="Q1273" i="1"/>
  <c r="N133" i="1"/>
  <c r="O132" i="1"/>
  <c r="P132" i="1" s="1"/>
  <c r="X132" i="1" s="1"/>
  <c r="B132" i="1" s="1"/>
  <c r="X131" i="1"/>
  <c r="B131" i="1" s="1"/>
  <c r="G136" i="1"/>
  <c r="Y136" i="1"/>
  <c r="F138" i="1"/>
  <c r="M137" i="1"/>
  <c r="D137" i="1"/>
  <c r="L137" i="1" s="1"/>
  <c r="W138" i="1"/>
  <c r="J139" i="1"/>
  <c r="K139" i="1" s="1"/>
  <c r="U139" i="1" s="1"/>
  <c r="I140" i="1"/>
  <c r="C314" i="1"/>
  <c r="E139" i="1" l="1"/>
  <c r="Y1273" i="1"/>
  <c r="C1274" i="1"/>
  <c r="H1274" i="1"/>
  <c r="AA1274" i="1"/>
  <c r="R1273" i="1"/>
  <c r="S1273" i="1" s="1"/>
  <c r="Z1274" i="1"/>
  <c r="A1275" i="1"/>
  <c r="Q1274" i="1"/>
  <c r="O133" i="1"/>
  <c r="P133" i="1" s="1"/>
  <c r="S133" i="1" s="1"/>
  <c r="N134" i="1"/>
  <c r="D138" i="1"/>
  <c r="L138" i="1" s="1"/>
  <c r="F139" i="1"/>
  <c r="W139" i="1"/>
  <c r="G137" i="1"/>
  <c r="M138" i="1"/>
  <c r="I141" i="1"/>
  <c r="J140" i="1"/>
  <c r="K140" i="1" s="1"/>
  <c r="U140" i="1" s="1"/>
  <c r="C315" i="1"/>
  <c r="E140" i="1" l="1"/>
  <c r="Z1275" i="1"/>
  <c r="H1275" i="1"/>
  <c r="R1274" i="1"/>
  <c r="S1274" i="1" s="1"/>
  <c r="Y1274" i="1"/>
  <c r="AA1275" i="1"/>
  <c r="C1275" i="1"/>
  <c r="A1276" i="1"/>
  <c r="Q1275" i="1"/>
  <c r="X133" i="1"/>
  <c r="N135" i="1"/>
  <c r="O134" i="1"/>
  <c r="P134" i="1" s="1"/>
  <c r="G138" i="1"/>
  <c r="D139" i="1"/>
  <c r="L139" i="1" s="1"/>
  <c r="F140" i="1"/>
  <c r="W140" i="1"/>
  <c r="J141" i="1"/>
  <c r="K141" i="1" s="1"/>
  <c r="U141" i="1" s="1"/>
  <c r="I142" i="1"/>
  <c r="C316" i="1"/>
  <c r="E141" i="1" l="1"/>
  <c r="Y1275" i="1"/>
  <c r="C1276" i="1"/>
  <c r="AA1276" i="1"/>
  <c r="H1276" i="1"/>
  <c r="R1275" i="1"/>
  <c r="S1275" i="1" s="1"/>
  <c r="Z1276" i="1"/>
  <c r="A1277" i="1"/>
  <c r="Q1276" i="1"/>
  <c r="X134" i="1"/>
  <c r="B134" i="1" s="1"/>
  <c r="S134" i="1"/>
  <c r="B133" i="1"/>
  <c r="Y133" i="1"/>
  <c r="N136" i="1"/>
  <c r="O135" i="1"/>
  <c r="P135" i="1" s="1"/>
  <c r="X135" i="1" s="1"/>
  <c r="B135" i="1" s="1"/>
  <c r="G139" i="1"/>
  <c r="F141" i="1"/>
  <c r="D140" i="1"/>
  <c r="G140" i="1" s="1"/>
  <c r="J142" i="1"/>
  <c r="K142" i="1" s="1"/>
  <c r="U142" i="1" s="1"/>
  <c r="I143" i="1"/>
  <c r="W141" i="1"/>
  <c r="M139" i="1"/>
  <c r="S315" i="1"/>
  <c r="C317" i="1"/>
  <c r="E142" i="1" l="1"/>
  <c r="C1277" i="1"/>
  <c r="H1277" i="1"/>
  <c r="R1276" i="1"/>
  <c r="S1276" i="1" s="1"/>
  <c r="AA1277" i="1"/>
  <c r="Z1277" i="1"/>
  <c r="Y1276" i="1"/>
  <c r="Q1277" i="1"/>
  <c r="A1278" i="1"/>
  <c r="Y134" i="1"/>
  <c r="O136" i="1"/>
  <c r="P136" i="1" s="1"/>
  <c r="N137" i="1"/>
  <c r="L140" i="1"/>
  <c r="D141" i="1"/>
  <c r="G141" i="1" s="1"/>
  <c r="F142" i="1"/>
  <c r="Y138" i="1"/>
  <c r="M140" i="1"/>
  <c r="M141" i="1" s="1"/>
  <c r="M142" i="1" s="1"/>
  <c r="M143" i="1" s="1"/>
  <c r="I144" i="1"/>
  <c r="J143" i="1"/>
  <c r="K143" i="1" s="1"/>
  <c r="U143" i="1" s="1"/>
  <c r="W142" i="1"/>
  <c r="C318" i="1"/>
  <c r="Y315" i="1"/>
  <c r="E143" i="1" l="1"/>
  <c r="A1279" i="1"/>
  <c r="Q1278" i="1"/>
  <c r="Y1277" i="1"/>
  <c r="C1278" i="1"/>
  <c r="AA1278" i="1"/>
  <c r="Z1278" i="1"/>
  <c r="R1277" i="1"/>
  <c r="S1277" i="1" s="1"/>
  <c r="H1278" i="1"/>
  <c r="N138" i="1"/>
  <c r="O137" i="1"/>
  <c r="P137" i="1" s="1"/>
  <c r="X137" i="1" s="1"/>
  <c r="B137" i="1" s="1"/>
  <c r="X136" i="1"/>
  <c r="B136" i="1" s="1"/>
  <c r="L141" i="1"/>
  <c r="F143" i="1"/>
  <c r="D142" i="1"/>
  <c r="L142" i="1" s="1"/>
  <c r="W143" i="1"/>
  <c r="M144" i="1"/>
  <c r="J144" i="1"/>
  <c r="K144" i="1" s="1"/>
  <c r="U144" i="1" s="1"/>
  <c r="I145" i="1"/>
  <c r="C319" i="1"/>
  <c r="E144" i="1" l="1"/>
  <c r="Z1279" i="1"/>
  <c r="H1279" i="1"/>
  <c r="C1279" i="1"/>
  <c r="R1278" i="1"/>
  <c r="S1278" i="1" s="1"/>
  <c r="Y1278" i="1"/>
  <c r="AA1279" i="1"/>
  <c r="A1280" i="1"/>
  <c r="Q1279" i="1"/>
  <c r="O138" i="1"/>
  <c r="P138" i="1" s="1"/>
  <c r="N139" i="1"/>
  <c r="G142" i="1"/>
  <c r="D143" i="1"/>
  <c r="L143" i="1" s="1"/>
  <c r="F144" i="1"/>
  <c r="J145" i="1"/>
  <c r="K145" i="1" s="1"/>
  <c r="U145" i="1" s="1"/>
  <c r="M145" i="1"/>
  <c r="I146" i="1"/>
  <c r="W144" i="1"/>
  <c r="C320" i="1"/>
  <c r="E145" i="1" l="1"/>
  <c r="Y1279" i="1"/>
  <c r="C1280" i="1"/>
  <c r="AA1280" i="1"/>
  <c r="Z1280" i="1"/>
  <c r="R1279" i="1"/>
  <c r="S1279" i="1" s="1"/>
  <c r="H1280" i="1"/>
  <c r="Q1280" i="1"/>
  <c r="A1281" i="1"/>
  <c r="N140" i="1"/>
  <c r="O139" i="1"/>
  <c r="P139" i="1" s="1"/>
  <c r="X139" i="1" s="1"/>
  <c r="B139" i="1" s="1"/>
  <c r="X138" i="1"/>
  <c r="B138" i="1" s="1"/>
  <c r="G143" i="1"/>
  <c r="F145" i="1"/>
  <c r="D144" i="1"/>
  <c r="L144" i="1" s="1"/>
  <c r="I147" i="1"/>
  <c r="J146" i="1"/>
  <c r="K146" i="1" s="1"/>
  <c r="U146" i="1" s="1"/>
  <c r="W145" i="1"/>
  <c r="S319" i="1"/>
  <c r="C321" i="1"/>
  <c r="E146" i="1" l="1"/>
  <c r="Q1281" i="1"/>
  <c r="A1282" i="1"/>
  <c r="C1281" i="1"/>
  <c r="AA1281" i="1"/>
  <c r="H1281" i="1"/>
  <c r="R1280" i="1"/>
  <c r="S1280" i="1" s="1"/>
  <c r="Y1280" i="1"/>
  <c r="Z1281" i="1"/>
  <c r="N141" i="1"/>
  <c r="O140" i="1"/>
  <c r="P140" i="1" s="1"/>
  <c r="X140" i="1" s="1"/>
  <c r="B140" i="1" s="1"/>
  <c r="D145" i="1"/>
  <c r="L145" i="1" s="1"/>
  <c r="F146" i="1"/>
  <c r="G144" i="1"/>
  <c r="W146" i="1"/>
  <c r="I148" i="1"/>
  <c r="J147" i="1"/>
  <c r="K147" i="1" s="1"/>
  <c r="U147" i="1" s="1"/>
  <c r="C322" i="1"/>
  <c r="E147" i="1" l="1"/>
  <c r="A1283" i="1"/>
  <c r="Q1282" i="1"/>
  <c r="C1282" i="1"/>
  <c r="Z1282" i="1"/>
  <c r="H1282" i="1"/>
  <c r="AA1282" i="1"/>
  <c r="R1281" i="1"/>
  <c r="S1281" i="1" s="1"/>
  <c r="Y1281" i="1"/>
  <c r="N142" i="1"/>
  <c r="O141" i="1"/>
  <c r="P141" i="1" s="1"/>
  <c r="X141" i="1" s="1"/>
  <c r="B141" i="1" s="1"/>
  <c r="G145" i="1"/>
  <c r="D146" i="1"/>
  <c r="L146" i="1" s="1"/>
  <c r="F147" i="1"/>
  <c r="W147" i="1"/>
  <c r="I149" i="1"/>
  <c r="J148" i="1"/>
  <c r="K148" i="1" s="1"/>
  <c r="U148" i="1" s="1"/>
  <c r="M146" i="1"/>
  <c r="M147" i="1" s="1"/>
  <c r="M148" i="1" s="1"/>
  <c r="C323" i="1"/>
  <c r="E148" i="1" l="1"/>
  <c r="Z1283" i="1"/>
  <c r="R1282" i="1"/>
  <c r="S1282" i="1" s="1"/>
  <c r="C1283" i="1"/>
  <c r="H1283" i="1"/>
  <c r="Y1282" i="1"/>
  <c r="AA1283" i="1"/>
  <c r="A1284" i="1"/>
  <c r="Q1283" i="1"/>
  <c r="O142" i="1"/>
  <c r="P142" i="1" s="1"/>
  <c r="X142" i="1" s="1"/>
  <c r="B142" i="1" s="1"/>
  <c r="N143" i="1"/>
  <c r="D147" i="1"/>
  <c r="L147" i="1" s="1"/>
  <c r="F148" i="1"/>
  <c r="G146" i="1"/>
  <c r="M149" i="1"/>
  <c r="W148" i="1"/>
  <c r="J149" i="1"/>
  <c r="K149" i="1" s="1"/>
  <c r="U149" i="1" s="1"/>
  <c r="I150" i="1"/>
  <c r="C324" i="1"/>
  <c r="E149" i="1" l="1"/>
  <c r="Y1283" i="1"/>
  <c r="C1284" i="1"/>
  <c r="H1284" i="1"/>
  <c r="R1283" i="1"/>
  <c r="S1283" i="1" s="1"/>
  <c r="AA1284" i="1"/>
  <c r="Z1284" i="1"/>
  <c r="A1285" i="1"/>
  <c r="Q1284" i="1"/>
  <c r="O143" i="1"/>
  <c r="P143" i="1" s="1"/>
  <c r="X143" i="1" s="1"/>
  <c r="B143" i="1" s="1"/>
  <c r="N144" i="1"/>
  <c r="D148" i="1"/>
  <c r="L148" i="1" s="1"/>
  <c r="F149" i="1"/>
  <c r="J150" i="1"/>
  <c r="K150" i="1" s="1"/>
  <c r="U150" i="1" s="1"/>
  <c r="I151" i="1"/>
  <c r="M150" i="1"/>
  <c r="W149" i="1"/>
  <c r="G147" i="1"/>
  <c r="C325" i="1"/>
  <c r="E150" i="1" l="1"/>
  <c r="Y1284" i="1"/>
  <c r="C1285" i="1"/>
  <c r="AA1285" i="1"/>
  <c r="R1284" i="1"/>
  <c r="S1284" i="1" s="1"/>
  <c r="Z1285" i="1"/>
  <c r="H1285" i="1"/>
  <c r="A1286" i="1"/>
  <c r="Q1285" i="1"/>
  <c r="O144" i="1"/>
  <c r="P144" i="1" s="1"/>
  <c r="X144" i="1" s="1"/>
  <c r="B144" i="1" s="1"/>
  <c r="N145" i="1"/>
  <c r="G148" i="1"/>
  <c r="D149" i="1"/>
  <c r="L149" i="1" s="1"/>
  <c r="F150" i="1"/>
  <c r="M151" i="1"/>
  <c r="J151" i="1"/>
  <c r="K151" i="1" s="1"/>
  <c r="U151" i="1" s="1"/>
  <c r="I152" i="1"/>
  <c r="W150" i="1"/>
  <c r="C326" i="1"/>
  <c r="E151" i="1" l="1"/>
  <c r="C1286" i="1"/>
  <c r="AA1286" i="1"/>
  <c r="Z1286" i="1"/>
  <c r="R1285" i="1"/>
  <c r="S1285" i="1" s="1"/>
  <c r="H1286" i="1"/>
  <c r="Y1285" i="1"/>
  <c r="Q1286" i="1"/>
  <c r="A1287" i="1"/>
  <c r="N146" i="1"/>
  <c r="O145" i="1"/>
  <c r="P145" i="1" s="1"/>
  <c r="X145" i="1" s="1"/>
  <c r="B145" i="1" s="1"/>
  <c r="G149" i="1"/>
  <c r="F151" i="1"/>
  <c r="D150" i="1"/>
  <c r="M152" i="1"/>
  <c r="I153" i="1"/>
  <c r="J152" i="1"/>
  <c r="K152" i="1" s="1"/>
  <c r="U152" i="1" s="1"/>
  <c r="W151" i="1"/>
  <c r="C327" i="1"/>
  <c r="E152" i="1" l="1"/>
  <c r="A1288" i="1"/>
  <c r="Q1287" i="1"/>
  <c r="Z1287" i="1"/>
  <c r="R1286" i="1"/>
  <c r="S1286" i="1" s="1"/>
  <c r="C1287" i="1"/>
  <c r="H1287" i="1"/>
  <c r="Y1286" i="1"/>
  <c r="AA1287" i="1"/>
  <c r="N147" i="1"/>
  <c r="O146" i="1"/>
  <c r="P146" i="1" s="1"/>
  <c r="X146" i="1" s="1"/>
  <c r="B146" i="1" s="1"/>
  <c r="D151" i="1"/>
  <c r="L151" i="1" s="1"/>
  <c r="L150" i="1"/>
  <c r="G150" i="1"/>
  <c r="F152" i="1"/>
  <c r="W152" i="1"/>
  <c r="J153" i="1"/>
  <c r="K153" i="1" s="1"/>
  <c r="U153" i="1" s="1"/>
  <c r="M153" i="1"/>
  <c r="I154" i="1"/>
  <c r="C328" i="1"/>
  <c r="E153" i="1" l="1"/>
  <c r="Y1287" i="1"/>
  <c r="C1288" i="1"/>
  <c r="AA1288" i="1"/>
  <c r="Z1288" i="1"/>
  <c r="H1288" i="1"/>
  <c r="R1287" i="1"/>
  <c r="S1287" i="1" s="1"/>
  <c r="A1289" i="1"/>
  <c r="Q1288" i="1"/>
  <c r="N148" i="1"/>
  <c r="O147" i="1"/>
  <c r="P147" i="1" s="1"/>
  <c r="X147" i="1" s="1"/>
  <c r="B147" i="1" s="1"/>
  <c r="F153" i="1"/>
  <c r="D152" i="1"/>
  <c r="L152" i="1" s="1"/>
  <c r="G151" i="1"/>
  <c r="I155" i="1"/>
  <c r="J154" i="1"/>
  <c r="K154" i="1" s="1"/>
  <c r="U154" i="1" s="1"/>
  <c r="M154" i="1"/>
  <c r="W153" i="1"/>
  <c r="C329" i="1"/>
  <c r="E154" i="1" l="1"/>
  <c r="C1289" i="1"/>
  <c r="AA1289" i="1"/>
  <c r="Z1289" i="1"/>
  <c r="H1289" i="1"/>
  <c r="R1288" i="1"/>
  <c r="S1288" i="1" s="1"/>
  <c r="Y1288" i="1"/>
  <c r="Q1289" i="1"/>
  <c r="A1290" i="1"/>
  <c r="N149" i="1"/>
  <c r="O148" i="1"/>
  <c r="P148" i="1" s="1"/>
  <c r="X148" i="1" s="1"/>
  <c r="B148" i="1" s="1"/>
  <c r="D153" i="1"/>
  <c r="L153" i="1" s="1"/>
  <c r="F154" i="1"/>
  <c r="W154" i="1"/>
  <c r="I156" i="1"/>
  <c r="J155" i="1"/>
  <c r="K155" i="1" s="1"/>
  <c r="U155" i="1" s="1"/>
  <c r="M155" i="1"/>
  <c r="G152" i="1"/>
  <c r="C330" i="1"/>
  <c r="E155" i="1" l="1"/>
  <c r="Q1290" i="1"/>
  <c r="A1291" i="1"/>
  <c r="C1290" i="1"/>
  <c r="Z1290" i="1"/>
  <c r="H1290" i="1"/>
  <c r="AA1290" i="1"/>
  <c r="Y1289" i="1"/>
  <c r="R1289" i="1"/>
  <c r="S1289" i="1" s="1"/>
  <c r="N150" i="1"/>
  <c r="O149" i="1"/>
  <c r="P149" i="1" s="1"/>
  <c r="X149" i="1" s="1"/>
  <c r="B149" i="1" s="1"/>
  <c r="G153" i="1"/>
  <c r="D154" i="1"/>
  <c r="L154" i="1" s="1"/>
  <c r="F155" i="1"/>
  <c r="W155" i="1"/>
  <c r="M156" i="1"/>
  <c r="I157" i="1"/>
  <c r="J156" i="1"/>
  <c r="K156" i="1" s="1"/>
  <c r="U156" i="1" s="1"/>
  <c r="C331" i="1"/>
  <c r="E156" i="1" l="1"/>
  <c r="Q1291" i="1"/>
  <c r="A1292" i="1"/>
  <c r="Z1291" i="1"/>
  <c r="H1291" i="1"/>
  <c r="R1290" i="1"/>
  <c r="C1291" i="1"/>
  <c r="AA1291" i="1"/>
  <c r="G154" i="1"/>
  <c r="N151" i="1"/>
  <c r="O150" i="1"/>
  <c r="P150" i="1" s="1"/>
  <c r="X150" i="1" s="1"/>
  <c r="B150" i="1" s="1"/>
  <c r="F156" i="1"/>
  <c r="D155" i="1"/>
  <c r="L155" i="1" s="1"/>
  <c r="W156" i="1"/>
  <c r="I158" i="1"/>
  <c r="M157" i="1"/>
  <c r="J157" i="1"/>
  <c r="K157" i="1" s="1"/>
  <c r="U157" i="1" s="1"/>
  <c r="C332" i="1"/>
  <c r="E157" i="1" l="1"/>
  <c r="Q1292" i="1"/>
  <c r="A1293" i="1"/>
  <c r="C1292" i="1"/>
  <c r="H1292" i="1"/>
  <c r="R1291" i="1"/>
  <c r="AA1292" i="1"/>
  <c r="Z1292" i="1"/>
  <c r="N152" i="1"/>
  <c r="O151" i="1"/>
  <c r="P151" i="1" s="1"/>
  <c r="X151" i="1" s="1"/>
  <c r="B151" i="1" s="1"/>
  <c r="D156" i="1"/>
  <c r="L156" i="1" s="1"/>
  <c r="G155" i="1"/>
  <c r="F157" i="1"/>
  <c r="I159" i="1"/>
  <c r="J158" i="1"/>
  <c r="K158" i="1" s="1"/>
  <c r="U158" i="1" s="1"/>
  <c r="M158" i="1"/>
  <c r="W157" i="1"/>
  <c r="C333" i="1"/>
  <c r="E158" i="1" l="1"/>
  <c r="A1294" i="1"/>
  <c r="Q1293" i="1"/>
  <c r="C1293" i="1"/>
  <c r="AA1293" i="1"/>
  <c r="Z1293" i="1"/>
  <c r="R1292" i="1"/>
  <c r="H1293" i="1"/>
  <c r="N153" i="1"/>
  <c r="O152" i="1"/>
  <c r="P152" i="1" s="1"/>
  <c r="X152" i="1" s="1"/>
  <c r="B152" i="1" s="1"/>
  <c r="F158" i="1"/>
  <c r="D157" i="1"/>
  <c r="G156" i="1"/>
  <c r="W158" i="1"/>
  <c r="I160" i="1"/>
  <c r="J159" i="1"/>
  <c r="K159" i="1" s="1"/>
  <c r="U159" i="1" s="1"/>
  <c r="M159" i="1"/>
  <c r="C334" i="1"/>
  <c r="E159" i="1" l="1"/>
  <c r="Y1293" i="1"/>
  <c r="C1294" i="1"/>
  <c r="AA1294" i="1"/>
  <c r="H1294" i="1"/>
  <c r="R1293" i="1"/>
  <c r="S1293" i="1" s="1"/>
  <c r="Z1294" i="1"/>
  <c r="A1295" i="1"/>
  <c r="Q1294" i="1"/>
  <c r="O153" i="1"/>
  <c r="P153" i="1" s="1"/>
  <c r="X153" i="1" s="1"/>
  <c r="B153" i="1" s="1"/>
  <c r="N154" i="1"/>
  <c r="D158" i="1"/>
  <c r="L158" i="1" s="1"/>
  <c r="L157" i="1"/>
  <c r="F159" i="1"/>
  <c r="G157" i="1"/>
  <c r="W159" i="1"/>
  <c r="J160" i="1"/>
  <c r="K160" i="1" s="1"/>
  <c r="U160" i="1" s="1"/>
  <c r="I161" i="1"/>
  <c r="C335" i="1"/>
  <c r="E160" i="1" l="1"/>
  <c r="Z1295" i="1"/>
  <c r="H1295" i="1"/>
  <c r="Y1294" i="1"/>
  <c r="AA1295" i="1"/>
  <c r="R1294" i="1"/>
  <c r="S1294" i="1" s="1"/>
  <c r="C1295" i="1"/>
  <c r="A1296" i="1"/>
  <c r="Q1295" i="1"/>
  <c r="N155" i="1"/>
  <c r="O154" i="1"/>
  <c r="P154" i="1" s="1"/>
  <c r="X154" i="1" s="1"/>
  <c r="B154" i="1" s="1"/>
  <c r="D159" i="1"/>
  <c r="L159" i="1" s="1"/>
  <c r="M160" i="1" s="1"/>
  <c r="M161" i="1" s="1"/>
  <c r="F160" i="1"/>
  <c r="G158" i="1"/>
  <c r="I162" i="1"/>
  <c r="J161" i="1"/>
  <c r="K161" i="1" s="1"/>
  <c r="U161" i="1" s="1"/>
  <c r="W160" i="1"/>
  <c r="C336" i="1"/>
  <c r="E161" i="1" l="1"/>
  <c r="Y1295" i="1"/>
  <c r="C1296" i="1"/>
  <c r="AA1296" i="1"/>
  <c r="Z1296" i="1"/>
  <c r="H1296" i="1"/>
  <c r="R1295" i="1"/>
  <c r="S1295" i="1" s="1"/>
  <c r="Q1296" i="1"/>
  <c r="A1297" i="1"/>
  <c r="N156" i="1"/>
  <c r="O155" i="1"/>
  <c r="P155" i="1" s="1"/>
  <c r="X155" i="1" s="1"/>
  <c r="B155" i="1" s="1"/>
  <c r="G159" i="1"/>
  <c r="D160" i="1"/>
  <c r="L160" i="1" s="1"/>
  <c r="F161" i="1"/>
  <c r="W161" i="1"/>
  <c r="I163" i="1"/>
  <c r="J162" i="1"/>
  <c r="K162" i="1" s="1"/>
  <c r="U162" i="1" s="1"/>
  <c r="C337" i="1"/>
  <c r="E162" i="1" l="1"/>
  <c r="A1298" i="1"/>
  <c r="Q1297" i="1"/>
  <c r="C1297" i="1"/>
  <c r="Z1297" i="1"/>
  <c r="H1297" i="1"/>
  <c r="AA1297" i="1"/>
  <c r="R1296" i="1"/>
  <c r="S1296" i="1" s="1"/>
  <c r="Y1296" i="1"/>
  <c r="N157" i="1"/>
  <c r="O156" i="1"/>
  <c r="P156" i="1" s="1"/>
  <c r="X156" i="1" s="1"/>
  <c r="B156" i="1" s="1"/>
  <c r="G160" i="1"/>
  <c r="D161" i="1"/>
  <c r="G161" i="1" s="1"/>
  <c r="F162" i="1"/>
  <c r="J163" i="1"/>
  <c r="K163" i="1" s="1"/>
  <c r="U163" i="1" s="1"/>
  <c r="I164" i="1"/>
  <c r="W162" i="1"/>
  <c r="C338" i="1"/>
  <c r="E163" i="1" l="1"/>
  <c r="C1298" i="1"/>
  <c r="AA1298" i="1"/>
  <c r="Z1298" i="1"/>
  <c r="H1298" i="1"/>
  <c r="R1297" i="1"/>
  <c r="S1297" i="1" s="1"/>
  <c r="Y1297" i="1"/>
  <c r="Q1298" i="1"/>
  <c r="A1299" i="1"/>
  <c r="N158" i="1"/>
  <c r="O157" i="1"/>
  <c r="P157" i="1" s="1"/>
  <c r="X157" i="1" s="1"/>
  <c r="B157" i="1" s="1"/>
  <c r="L161" i="1"/>
  <c r="D162" i="1"/>
  <c r="L162" i="1" s="1"/>
  <c r="M162" i="1"/>
  <c r="M163" i="1" s="1"/>
  <c r="F163" i="1"/>
  <c r="J164" i="1"/>
  <c r="K164" i="1" s="1"/>
  <c r="U164" i="1" s="1"/>
  <c r="I165" i="1"/>
  <c r="W163" i="1"/>
  <c r="C339" i="1"/>
  <c r="E164" i="1" l="1"/>
  <c r="Q1299" i="1"/>
  <c r="A1300" i="1"/>
  <c r="Z1299" i="1"/>
  <c r="H1299" i="1"/>
  <c r="Y1298" i="1"/>
  <c r="C1299" i="1"/>
  <c r="R1298" i="1"/>
  <c r="S1298" i="1" s="1"/>
  <c r="AA1299" i="1"/>
  <c r="N159" i="1"/>
  <c r="O158" i="1"/>
  <c r="P158" i="1" s="1"/>
  <c r="X158" i="1" s="1"/>
  <c r="B158" i="1" s="1"/>
  <c r="D163" i="1"/>
  <c r="L163" i="1" s="1"/>
  <c r="M164" i="1" s="1"/>
  <c r="F164" i="1"/>
  <c r="G162" i="1"/>
  <c r="J165" i="1"/>
  <c r="K165" i="1" s="1"/>
  <c r="I166" i="1"/>
  <c r="W164" i="1"/>
  <c r="C340" i="1"/>
  <c r="U165" i="1" l="1"/>
  <c r="W165" i="1" s="1"/>
  <c r="E165" i="1"/>
  <c r="A1301" i="1"/>
  <c r="Q1300" i="1"/>
  <c r="Y1299" i="1"/>
  <c r="AA1300" i="1"/>
  <c r="R1299" i="1"/>
  <c r="S1299" i="1" s="1"/>
  <c r="C1300" i="1"/>
  <c r="H1300" i="1"/>
  <c r="Z1300" i="1"/>
  <c r="N160" i="1"/>
  <c r="O159" i="1"/>
  <c r="P159" i="1" s="1"/>
  <c r="X159" i="1" s="1"/>
  <c r="B159" i="1" s="1"/>
  <c r="Y159" i="1"/>
  <c r="G163" i="1"/>
  <c r="D164" i="1"/>
  <c r="L164" i="1" s="1"/>
  <c r="F165" i="1"/>
  <c r="I167" i="1"/>
  <c r="J166" i="1"/>
  <c r="K166" i="1" s="1"/>
  <c r="U166" i="1" s="1"/>
  <c r="C341" i="1"/>
  <c r="E166" i="1" l="1"/>
  <c r="C1301" i="1"/>
  <c r="AA1301" i="1"/>
  <c r="Z1301" i="1"/>
  <c r="H1301" i="1"/>
  <c r="R1300" i="1"/>
  <c r="S1300" i="1" s="1"/>
  <c r="Y1300" i="1"/>
  <c r="Q1301" i="1"/>
  <c r="A1302" i="1"/>
  <c r="O160" i="1"/>
  <c r="P160" i="1" s="1"/>
  <c r="X160" i="1" s="1"/>
  <c r="B160" i="1" s="1"/>
  <c r="N161" i="1"/>
  <c r="D165" i="1"/>
  <c r="L165" i="1" s="1"/>
  <c r="Y161" i="1"/>
  <c r="F166" i="1"/>
  <c r="G164" i="1"/>
  <c r="M165" i="1"/>
  <c r="W166" i="1"/>
  <c r="I168" i="1"/>
  <c r="J167" i="1"/>
  <c r="K167" i="1" s="1"/>
  <c r="U167" i="1" s="1"/>
  <c r="C342" i="1"/>
  <c r="E167" i="1" l="1"/>
  <c r="Q1302" i="1"/>
  <c r="A1303" i="1"/>
  <c r="C1302" i="1"/>
  <c r="AA1302" i="1"/>
  <c r="H1302" i="1"/>
  <c r="Y1301" i="1"/>
  <c r="Z1302" i="1"/>
  <c r="R1301" i="1"/>
  <c r="S1301" i="1" s="1"/>
  <c r="N162" i="1"/>
  <c r="O161" i="1"/>
  <c r="P161" i="1" s="1"/>
  <c r="F167" i="1"/>
  <c r="D166" i="1"/>
  <c r="L166" i="1" s="1"/>
  <c r="G165" i="1"/>
  <c r="J168" i="1"/>
  <c r="K168" i="1" s="1"/>
  <c r="U168" i="1" s="1"/>
  <c r="I169" i="1"/>
  <c r="W167" i="1"/>
  <c r="M166" i="1"/>
  <c r="M167" i="1" s="1"/>
  <c r="M168" i="1" s="1"/>
  <c r="C343" i="1"/>
  <c r="E168" i="1" l="1"/>
  <c r="Q1303" i="1"/>
  <c r="A1304" i="1"/>
  <c r="Z1303" i="1"/>
  <c r="H1303" i="1"/>
  <c r="R1302" i="1"/>
  <c r="S1302" i="1" s="1"/>
  <c r="Y1302" i="1"/>
  <c r="C1303" i="1"/>
  <c r="AA1303" i="1"/>
  <c r="X161" i="1"/>
  <c r="B161" i="1" s="1"/>
  <c r="N163" i="1"/>
  <c r="O162" i="1"/>
  <c r="P162" i="1" s="1"/>
  <c r="X162" i="1" s="1"/>
  <c r="B162" i="1" s="1"/>
  <c r="G166" i="1"/>
  <c r="D167" i="1"/>
  <c r="L167" i="1" s="1"/>
  <c r="F168" i="1"/>
  <c r="W168" i="1"/>
  <c r="J169" i="1"/>
  <c r="K169" i="1" s="1"/>
  <c r="U169" i="1" s="1"/>
  <c r="I170" i="1"/>
  <c r="C344" i="1"/>
  <c r="E169" i="1" l="1"/>
  <c r="A1305" i="1"/>
  <c r="Q1304" i="1"/>
  <c r="R1303" i="1"/>
  <c r="S1303" i="1" s="1"/>
  <c r="Y1303" i="1"/>
  <c r="AA1304" i="1"/>
  <c r="Z1304" i="1"/>
  <c r="H1304" i="1"/>
  <c r="C1304" i="1"/>
  <c r="O163" i="1"/>
  <c r="P163" i="1" s="1"/>
  <c r="N164" i="1"/>
  <c r="D168" i="1"/>
  <c r="L168" i="1" s="1"/>
  <c r="F169" i="1"/>
  <c r="G167" i="1"/>
  <c r="J170" i="1"/>
  <c r="K170" i="1" s="1"/>
  <c r="U170" i="1" s="1"/>
  <c r="I171" i="1"/>
  <c r="W169" i="1"/>
  <c r="C345" i="1"/>
  <c r="E170" i="1" l="1"/>
  <c r="C1305" i="1"/>
  <c r="AA1305" i="1"/>
  <c r="Z1305" i="1"/>
  <c r="H1305" i="1"/>
  <c r="Y1304" i="1"/>
  <c r="R1304" i="1"/>
  <c r="S1304" i="1" s="1"/>
  <c r="Q1305" i="1"/>
  <c r="A1306" i="1"/>
  <c r="N165" i="1"/>
  <c r="O164" i="1"/>
  <c r="P164" i="1" s="1"/>
  <c r="X163" i="1"/>
  <c r="Y163" i="1" s="1"/>
  <c r="G168" i="1"/>
  <c r="D169" i="1"/>
  <c r="L169" i="1" s="1"/>
  <c r="F170" i="1"/>
  <c r="M169" i="1"/>
  <c r="M170" i="1" s="1"/>
  <c r="W170" i="1"/>
  <c r="I172" i="1"/>
  <c r="J171" i="1"/>
  <c r="K171" i="1" s="1"/>
  <c r="U171" i="1" s="1"/>
  <c r="C346" i="1"/>
  <c r="E171" i="1" l="1"/>
  <c r="Q1306" i="1"/>
  <c r="A1307" i="1"/>
  <c r="Y1305" i="1"/>
  <c r="C1306" i="1"/>
  <c r="AA1306" i="1"/>
  <c r="H1306" i="1"/>
  <c r="R1305" i="1"/>
  <c r="S1305" i="1" s="1"/>
  <c r="Z1306" i="1"/>
  <c r="X164" i="1"/>
  <c r="B164" i="1" s="1"/>
  <c r="S164" i="1"/>
  <c r="B163" i="1"/>
  <c r="O165" i="1"/>
  <c r="P165" i="1" s="1"/>
  <c r="X165" i="1" s="1"/>
  <c r="Y165" i="1" s="1"/>
  <c r="N166" i="1"/>
  <c r="D170" i="1"/>
  <c r="L170" i="1" s="1"/>
  <c r="G169" i="1"/>
  <c r="F171" i="1"/>
  <c r="W171" i="1"/>
  <c r="J172" i="1"/>
  <c r="K172" i="1" s="1"/>
  <c r="U172" i="1" s="1"/>
  <c r="I173" i="1"/>
  <c r="C347" i="1"/>
  <c r="E172" i="1" l="1"/>
  <c r="A1308" i="1"/>
  <c r="Q1307" i="1"/>
  <c r="Z1307" i="1"/>
  <c r="H1307" i="1"/>
  <c r="R1306" i="1"/>
  <c r="S1306" i="1" s="1"/>
  <c r="C1307" i="1"/>
  <c r="AA1307" i="1"/>
  <c r="Y1306" i="1"/>
  <c r="Y164" i="1"/>
  <c r="B165" i="1"/>
  <c r="N167" i="1"/>
  <c r="O166" i="1"/>
  <c r="P166" i="1" s="1"/>
  <c r="X166" i="1" s="1"/>
  <c r="Y166" i="1" s="1"/>
  <c r="F172" i="1"/>
  <c r="D171" i="1"/>
  <c r="G171" i="1" s="1"/>
  <c r="G170" i="1"/>
  <c r="J173" i="1"/>
  <c r="K173" i="1" s="1"/>
  <c r="U173" i="1" s="1"/>
  <c r="I174" i="1"/>
  <c r="M171" i="1"/>
  <c r="M172" i="1" s="1"/>
  <c r="M173" i="1" s="1"/>
  <c r="W172" i="1"/>
  <c r="S346" i="1"/>
  <c r="C348" i="1"/>
  <c r="E173" i="1" l="1"/>
  <c r="R1307" i="1"/>
  <c r="S1307" i="1" s="1"/>
  <c r="Y1307" i="1"/>
  <c r="C1308" i="1"/>
  <c r="AA1308" i="1"/>
  <c r="H1308" i="1"/>
  <c r="Z1308" i="1"/>
  <c r="A1309" i="1"/>
  <c r="Q1308" i="1"/>
  <c r="B166" i="1"/>
  <c r="N168" i="1"/>
  <c r="O167" i="1"/>
  <c r="P167" i="1" s="1"/>
  <c r="X167" i="1" s="1"/>
  <c r="B167" i="1" s="1"/>
  <c r="L171" i="1"/>
  <c r="D172" i="1"/>
  <c r="L172" i="1" s="1"/>
  <c r="M174" i="1"/>
  <c r="Y168" i="1"/>
  <c r="F173" i="1"/>
  <c r="I175" i="1"/>
  <c r="J174" i="1"/>
  <c r="K174" i="1" s="1"/>
  <c r="U174" i="1" s="1"/>
  <c r="W173" i="1"/>
  <c r="C349" i="1"/>
  <c r="S347" i="1"/>
  <c r="E174" i="1" l="1"/>
  <c r="Y1308" i="1"/>
  <c r="C1309" i="1"/>
  <c r="AA1309" i="1"/>
  <c r="H1309" i="1"/>
  <c r="R1308" i="1"/>
  <c r="S1308" i="1" s="1"/>
  <c r="Z1309" i="1"/>
  <c r="A1310" i="1"/>
  <c r="Q1309" i="1"/>
  <c r="O168" i="1"/>
  <c r="P168" i="1" s="1"/>
  <c r="N169" i="1"/>
  <c r="BD13" i="1"/>
  <c r="BD22" i="1"/>
  <c r="F174" i="1"/>
  <c r="D173" i="1"/>
  <c r="G172" i="1"/>
  <c r="J175" i="1"/>
  <c r="K175" i="1" s="1"/>
  <c r="U175" i="1" s="1"/>
  <c r="I176" i="1"/>
  <c r="M175" i="1"/>
  <c r="W174" i="1"/>
  <c r="C350" i="1"/>
  <c r="E175" i="1" l="1"/>
  <c r="C1310" i="1"/>
  <c r="Z1310" i="1"/>
  <c r="H1310" i="1"/>
  <c r="Y1309" i="1"/>
  <c r="AA1310" i="1"/>
  <c r="R1309" i="1"/>
  <c r="S1309" i="1" s="1"/>
  <c r="A1311" i="1"/>
  <c r="Q1310" i="1"/>
  <c r="N170" i="1"/>
  <c r="O169" i="1"/>
  <c r="P169" i="1" s="1"/>
  <c r="X169" i="1" s="1"/>
  <c r="B169" i="1" s="1"/>
  <c r="X168" i="1"/>
  <c r="B168" i="1" s="1"/>
  <c r="D174" i="1"/>
  <c r="L174" i="1" s="1"/>
  <c r="L173" i="1"/>
  <c r="F175" i="1"/>
  <c r="G173" i="1"/>
  <c r="S170" i="1"/>
  <c r="I177" i="1"/>
  <c r="J176" i="1"/>
  <c r="K176" i="1" s="1"/>
  <c r="U176" i="1" s="1"/>
  <c r="W175" i="1"/>
  <c r="C351" i="1"/>
  <c r="E176" i="1" l="1"/>
  <c r="Z1311" i="1"/>
  <c r="R1310" i="1"/>
  <c r="S1310" i="1" s="1"/>
  <c r="C1311" i="1"/>
  <c r="H1311" i="1"/>
  <c r="Y1310" i="1"/>
  <c r="AA1311" i="1"/>
  <c r="A1312" i="1"/>
  <c r="Q1311" i="1"/>
  <c r="N171" i="1"/>
  <c r="O170" i="1"/>
  <c r="P170" i="1" s="1"/>
  <c r="X170" i="1" s="1"/>
  <c r="B170" i="1" s="1"/>
  <c r="G174" i="1"/>
  <c r="D175" i="1"/>
  <c r="F176" i="1"/>
  <c r="Y170" i="1"/>
  <c r="W176" i="1"/>
  <c r="J177" i="1"/>
  <c r="K177" i="1" s="1"/>
  <c r="U177" i="1" s="1"/>
  <c r="I178" i="1"/>
  <c r="C352" i="1"/>
  <c r="E177" i="1" l="1"/>
  <c r="R1311" i="1"/>
  <c r="S1311" i="1" s="1"/>
  <c r="Y1311" i="1"/>
  <c r="AA1312" i="1"/>
  <c r="Z1312" i="1"/>
  <c r="H1312" i="1"/>
  <c r="C1312" i="1"/>
  <c r="Q1312" i="1"/>
  <c r="A1313" i="1"/>
  <c r="N172" i="1"/>
  <c r="O171" i="1"/>
  <c r="P171" i="1" s="1"/>
  <c r="X171" i="1" s="1"/>
  <c r="B171" i="1" s="1"/>
  <c r="D176" i="1"/>
  <c r="L176" i="1" s="1"/>
  <c r="G175" i="1"/>
  <c r="L175" i="1"/>
  <c r="F177" i="1"/>
  <c r="I179" i="1"/>
  <c r="J178" i="1"/>
  <c r="K178" i="1" s="1"/>
  <c r="U178" i="1" s="1"/>
  <c r="W177" i="1"/>
  <c r="M176" i="1"/>
  <c r="M177" i="1" s="1"/>
  <c r="M178" i="1" s="1"/>
  <c r="C353" i="1"/>
  <c r="E178" i="1" l="1"/>
  <c r="Q1313" i="1"/>
  <c r="A1314" i="1"/>
  <c r="C1313" i="1"/>
  <c r="AA1313" i="1"/>
  <c r="Z1313" i="1"/>
  <c r="H1313" i="1"/>
  <c r="Y1312" i="1"/>
  <c r="R1312" i="1"/>
  <c r="S1312" i="1" s="1"/>
  <c r="N173" i="1"/>
  <c r="O172" i="1"/>
  <c r="P172" i="1" s="1"/>
  <c r="X172" i="1" s="1"/>
  <c r="B172" i="1" s="1"/>
  <c r="G176" i="1"/>
  <c r="D177" i="1"/>
  <c r="L177" i="1" s="1"/>
  <c r="F178" i="1"/>
  <c r="W178" i="1"/>
  <c r="J179" i="1"/>
  <c r="K179" i="1" s="1"/>
  <c r="U179" i="1" s="1"/>
  <c r="I180" i="1"/>
  <c r="M179" i="1"/>
  <c r="C354" i="1"/>
  <c r="E179" i="1" l="1"/>
  <c r="A1315" i="1"/>
  <c r="Q1314" i="1"/>
  <c r="C1314" i="1"/>
  <c r="AA1314" i="1"/>
  <c r="Z1314" i="1"/>
  <c r="H1314" i="1"/>
  <c r="R1313" i="1"/>
  <c r="S1313" i="1" s="1"/>
  <c r="Y1313" i="1"/>
  <c r="O173" i="1"/>
  <c r="P173" i="1" s="1"/>
  <c r="X173" i="1" s="1"/>
  <c r="B173" i="1" s="1"/>
  <c r="N174" i="1"/>
  <c r="G177" i="1"/>
  <c r="D178" i="1"/>
  <c r="G178" i="1" s="1"/>
  <c r="M180" i="1"/>
  <c r="F179" i="1"/>
  <c r="W179" i="1"/>
  <c r="I181" i="1"/>
  <c r="J180" i="1"/>
  <c r="K180" i="1" s="1"/>
  <c r="U180" i="1" s="1"/>
  <c r="C355" i="1"/>
  <c r="E180" i="1" l="1"/>
  <c r="C1315" i="1"/>
  <c r="Z1315" i="1"/>
  <c r="AA1315" i="1"/>
  <c r="H1315" i="1"/>
  <c r="Y1314" i="1"/>
  <c r="R1314" i="1"/>
  <c r="S1314" i="1" s="1"/>
  <c r="Q1315" i="1"/>
  <c r="A1316" i="1"/>
  <c r="O174" i="1"/>
  <c r="P174" i="1" s="1"/>
  <c r="X174" i="1" s="1"/>
  <c r="B174" i="1" s="1"/>
  <c r="N175" i="1"/>
  <c r="L178" i="1"/>
  <c r="D179" i="1"/>
  <c r="L179" i="1" s="1"/>
  <c r="F180" i="1"/>
  <c r="W180" i="1"/>
  <c r="M181" i="1"/>
  <c r="J181" i="1"/>
  <c r="K181" i="1" s="1"/>
  <c r="U181" i="1" s="1"/>
  <c r="I182" i="1"/>
  <c r="C356" i="1"/>
  <c r="E181" i="1" l="1"/>
  <c r="A1317" i="1"/>
  <c r="Q1316" i="1"/>
  <c r="Y1315" i="1"/>
  <c r="AA1316" i="1"/>
  <c r="Z1316" i="1"/>
  <c r="R1315" i="1"/>
  <c r="S1315" i="1" s="1"/>
  <c r="C1316" i="1"/>
  <c r="H1316" i="1"/>
  <c r="O175" i="1"/>
  <c r="P175" i="1" s="1"/>
  <c r="X175" i="1" s="1"/>
  <c r="B175" i="1" s="1"/>
  <c r="N176" i="1"/>
  <c r="G179" i="1"/>
  <c r="D180" i="1"/>
  <c r="L180" i="1" s="1"/>
  <c r="F181" i="1"/>
  <c r="M182" i="1"/>
  <c r="J182" i="1"/>
  <c r="K182" i="1" s="1"/>
  <c r="U182" i="1" s="1"/>
  <c r="I183" i="1"/>
  <c r="W181" i="1"/>
  <c r="C357" i="1"/>
  <c r="E182" i="1" l="1"/>
  <c r="Z1317" i="1"/>
  <c r="R1316" i="1"/>
  <c r="S1316" i="1" s="1"/>
  <c r="C1317" i="1"/>
  <c r="H1317" i="1"/>
  <c r="Y1316" i="1"/>
  <c r="AA1317" i="1"/>
  <c r="A1318" i="1"/>
  <c r="Q1317" i="1"/>
  <c r="N177" i="1"/>
  <c r="O176" i="1"/>
  <c r="P176" i="1" s="1"/>
  <c r="X176" i="1" s="1"/>
  <c r="B176" i="1" s="1"/>
  <c r="F182" i="1"/>
  <c r="D181" i="1"/>
  <c r="G180" i="1"/>
  <c r="W182" i="1"/>
  <c r="J183" i="1"/>
  <c r="K183" i="1" s="1"/>
  <c r="U183" i="1" s="1"/>
  <c r="I184" i="1"/>
  <c r="M183" i="1"/>
  <c r="C358" i="1"/>
  <c r="E183" i="1" l="1"/>
  <c r="R1317" i="1"/>
  <c r="S1317" i="1" s="1"/>
  <c r="Y1317" i="1"/>
  <c r="C1318" i="1"/>
  <c r="Z1318" i="1"/>
  <c r="H1318" i="1"/>
  <c r="AA1318" i="1"/>
  <c r="A1319" i="1"/>
  <c r="Q1318" i="1"/>
  <c r="D182" i="1"/>
  <c r="G182" i="1" s="1"/>
  <c r="N178" i="1"/>
  <c r="O177" i="1"/>
  <c r="P177" i="1" s="1"/>
  <c r="X177" i="1" s="1"/>
  <c r="B177" i="1" s="1"/>
  <c r="L181" i="1"/>
  <c r="G181" i="1"/>
  <c r="F183" i="1"/>
  <c r="W183" i="1"/>
  <c r="J184" i="1"/>
  <c r="K184" i="1" s="1"/>
  <c r="U184" i="1" s="1"/>
  <c r="I185" i="1"/>
  <c r="M184" i="1"/>
  <c r="C359" i="1"/>
  <c r="L182" i="1" l="1"/>
  <c r="E184" i="1"/>
  <c r="C1319" i="1"/>
  <c r="AA1319" i="1"/>
  <c r="Z1319" i="1"/>
  <c r="R1318" i="1"/>
  <c r="S1318" i="1" s="1"/>
  <c r="Y1318" i="1"/>
  <c r="H1319" i="1"/>
  <c r="A1320" i="1"/>
  <c r="Q1319" i="1"/>
  <c r="O178" i="1"/>
  <c r="P178" i="1" s="1"/>
  <c r="X178" i="1" s="1"/>
  <c r="B178" i="1" s="1"/>
  <c r="N179" i="1"/>
  <c r="D183" i="1"/>
  <c r="L183" i="1" s="1"/>
  <c r="F184" i="1"/>
  <c r="I186" i="1"/>
  <c r="J185" i="1"/>
  <c r="K185" i="1" s="1"/>
  <c r="U185" i="1" s="1"/>
  <c r="M185" i="1"/>
  <c r="W184" i="1"/>
  <c r="C360" i="1"/>
  <c r="E185" i="1" l="1"/>
  <c r="C1320" i="1"/>
  <c r="AA1320" i="1"/>
  <c r="Z1320" i="1"/>
  <c r="H1320" i="1"/>
  <c r="R1319" i="1"/>
  <c r="S1319" i="1" s="1"/>
  <c r="Y1319" i="1"/>
  <c r="Q1320" i="1"/>
  <c r="A1321" i="1"/>
  <c r="N180" i="1"/>
  <c r="O179" i="1"/>
  <c r="P179" i="1" s="1"/>
  <c r="X179" i="1" s="1"/>
  <c r="B179" i="1" s="1"/>
  <c r="D184" i="1"/>
  <c r="L184" i="1" s="1"/>
  <c r="G183" i="1"/>
  <c r="F185" i="1"/>
  <c r="W185" i="1"/>
  <c r="I187" i="1"/>
  <c r="J186" i="1"/>
  <c r="K186" i="1" s="1"/>
  <c r="U186" i="1" s="1"/>
  <c r="M186" i="1"/>
  <c r="C361" i="1"/>
  <c r="E186" i="1" l="1"/>
  <c r="Q1321" i="1"/>
  <c r="A1322" i="1"/>
  <c r="Z1321" i="1"/>
  <c r="H1321" i="1"/>
  <c r="R1320" i="1"/>
  <c r="S1320" i="1" s="1"/>
  <c r="Y1320" i="1"/>
  <c r="C1321" i="1"/>
  <c r="AA1321" i="1"/>
  <c r="O180" i="1"/>
  <c r="P180" i="1" s="1"/>
  <c r="X180" i="1" s="1"/>
  <c r="B180" i="1" s="1"/>
  <c r="N181" i="1"/>
  <c r="G184" i="1"/>
  <c r="D185" i="1"/>
  <c r="F186" i="1"/>
  <c r="W186" i="1"/>
  <c r="M187" i="1"/>
  <c r="I188" i="1"/>
  <c r="J187" i="1"/>
  <c r="K187" i="1" s="1"/>
  <c r="U187" i="1" s="1"/>
  <c r="C362" i="1"/>
  <c r="E187" i="1" l="1"/>
  <c r="Q1322" i="1"/>
  <c r="A1323" i="1"/>
  <c r="AA1322" i="1"/>
  <c r="C1322" i="1"/>
  <c r="Z1322" i="1"/>
  <c r="R1321" i="1"/>
  <c r="H1322" i="1"/>
  <c r="O181" i="1"/>
  <c r="P181" i="1" s="1"/>
  <c r="X181" i="1" s="1"/>
  <c r="B181" i="1" s="1"/>
  <c r="N182" i="1"/>
  <c r="D186" i="1"/>
  <c r="L186" i="1" s="1"/>
  <c r="L185" i="1"/>
  <c r="F187" i="1"/>
  <c r="G185" i="1"/>
  <c r="W187" i="1"/>
  <c r="J188" i="1"/>
  <c r="K188" i="1" s="1"/>
  <c r="U188" i="1" s="1"/>
  <c r="I189" i="1"/>
  <c r="M188" i="1"/>
  <c r="C363" i="1"/>
  <c r="E188" i="1" l="1"/>
  <c r="A1324" i="1"/>
  <c r="Q1323" i="1"/>
  <c r="C1323" i="1"/>
  <c r="AA1323" i="1"/>
  <c r="Z1323" i="1"/>
  <c r="H1323" i="1"/>
  <c r="R1322" i="1"/>
  <c r="N183" i="1"/>
  <c r="O182" i="1"/>
  <c r="P182" i="1" s="1"/>
  <c r="X182" i="1" s="1"/>
  <c r="B182" i="1" s="1"/>
  <c r="D187" i="1"/>
  <c r="L187" i="1" s="1"/>
  <c r="F188" i="1"/>
  <c r="G186" i="1"/>
  <c r="I190" i="1"/>
  <c r="J189" i="1"/>
  <c r="K189" i="1" s="1"/>
  <c r="U189" i="1" s="1"/>
  <c r="M189" i="1"/>
  <c r="W188" i="1"/>
  <c r="C364" i="1"/>
  <c r="E189" i="1" l="1"/>
  <c r="C1324" i="1"/>
  <c r="AA1324" i="1"/>
  <c r="Z1324" i="1"/>
  <c r="H1324" i="1"/>
  <c r="R1323" i="1"/>
  <c r="S1323" i="1" s="1"/>
  <c r="Y1323" i="1"/>
  <c r="A1325" i="1"/>
  <c r="Q1324" i="1"/>
  <c r="N184" i="1"/>
  <c r="O183" i="1"/>
  <c r="P183" i="1" s="1"/>
  <c r="X183" i="1" s="1"/>
  <c r="B183" i="1" s="1"/>
  <c r="M190" i="1"/>
  <c r="F189" i="1"/>
  <c r="D188" i="1"/>
  <c r="L188" i="1" s="1"/>
  <c r="G187" i="1"/>
  <c r="W189" i="1"/>
  <c r="J190" i="1"/>
  <c r="K190" i="1" s="1"/>
  <c r="U190" i="1" s="1"/>
  <c r="I191" i="1"/>
  <c r="C365" i="1"/>
  <c r="E190" i="1" l="1"/>
  <c r="Z1325" i="1"/>
  <c r="H1325" i="1"/>
  <c r="R1324" i="1"/>
  <c r="C1325" i="1"/>
  <c r="AA1325" i="1"/>
  <c r="A1326" i="1"/>
  <c r="Q1325" i="1"/>
  <c r="N185" i="1"/>
  <c r="O184" i="1"/>
  <c r="P184" i="1" s="1"/>
  <c r="X184" i="1" s="1"/>
  <c r="B184" i="1" s="1"/>
  <c r="M191" i="1"/>
  <c r="D189" i="1"/>
  <c r="L189" i="1" s="1"/>
  <c r="F190" i="1"/>
  <c r="G188" i="1"/>
  <c r="W190" i="1"/>
  <c r="I192" i="1"/>
  <c r="J191" i="1"/>
  <c r="K191" i="1" s="1"/>
  <c r="U191" i="1" s="1"/>
  <c r="C366" i="1"/>
  <c r="E191" i="1" l="1"/>
  <c r="Y1325" i="1"/>
  <c r="AA1326" i="1"/>
  <c r="H1326" i="1"/>
  <c r="R1325" i="1"/>
  <c r="S1325" i="1" s="1"/>
  <c r="C1326" i="1"/>
  <c r="Z1326" i="1"/>
  <c r="Q1326" i="1"/>
  <c r="A1327" i="1"/>
  <c r="O185" i="1"/>
  <c r="P185" i="1" s="1"/>
  <c r="X185" i="1" s="1"/>
  <c r="B185" i="1" s="1"/>
  <c r="N186" i="1"/>
  <c r="G189" i="1"/>
  <c r="D190" i="1"/>
  <c r="L190" i="1" s="1"/>
  <c r="F191" i="1"/>
  <c r="W191" i="1"/>
  <c r="J192" i="1"/>
  <c r="K192" i="1" s="1"/>
  <c r="U192" i="1" s="1"/>
  <c r="I193" i="1"/>
  <c r="C367" i="1"/>
  <c r="E192" i="1" l="1"/>
  <c r="A1328" i="1"/>
  <c r="Q1327" i="1"/>
  <c r="Y1326" i="1"/>
  <c r="C1327" i="1"/>
  <c r="AA1327" i="1"/>
  <c r="Z1327" i="1"/>
  <c r="R1326" i="1"/>
  <c r="S1326" i="1" s="1"/>
  <c r="H1327" i="1"/>
  <c r="O186" i="1"/>
  <c r="P186" i="1" s="1"/>
  <c r="X186" i="1" s="1"/>
  <c r="B186" i="1" s="1"/>
  <c r="N187" i="1"/>
  <c r="G190" i="1"/>
  <c r="F192" i="1"/>
  <c r="D191" i="1"/>
  <c r="J193" i="1"/>
  <c r="K193" i="1" s="1"/>
  <c r="U193" i="1" s="1"/>
  <c r="I194" i="1"/>
  <c r="W192" i="1"/>
  <c r="C368" i="1"/>
  <c r="E193" i="1" l="1"/>
  <c r="C1328" i="1"/>
  <c r="AA1328" i="1"/>
  <c r="Z1328" i="1"/>
  <c r="H1328" i="1"/>
  <c r="R1327" i="1"/>
  <c r="S1327" i="1" s="1"/>
  <c r="Y1327" i="1"/>
  <c r="A1329" i="1"/>
  <c r="Q1328" i="1"/>
  <c r="N188" i="1"/>
  <c r="O187" i="1"/>
  <c r="P187" i="1" s="1"/>
  <c r="X187" i="1" s="1"/>
  <c r="B187" i="1" s="1"/>
  <c r="D192" i="1"/>
  <c r="L192" i="1" s="1"/>
  <c r="L191" i="1"/>
  <c r="M192" i="1" s="1"/>
  <c r="M193" i="1" s="1"/>
  <c r="F193" i="1"/>
  <c r="G191" i="1"/>
  <c r="I195" i="1"/>
  <c r="J194" i="1"/>
  <c r="K194" i="1" s="1"/>
  <c r="U194" i="1" s="1"/>
  <c r="W193" i="1"/>
  <c r="C369" i="1"/>
  <c r="E194" i="1" l="1"/>
  <c r="Z1329" i="1"/>
  <c r="H1329" i="1"/>
  <c r="R1328" i="1"/>
  <c r="S1328" i="1" s="1"/>
  <c r="C1329" i="1"/>
  <c r="AA1329" i="1"/>
  <c r="Y1328" i="1"/>
  <c r="Q1329" i="1"/>
  <c r="A1330" i="1"/>
  <c r="N189" i="1"/>
  <c r="O188" i="1"/>
  <c r="P188" i="1" s="1"/>
  <c r="X188" i="1" s="1"/>
  <c r="B188" i="1" s="1"/>
  <c r="F194" i="1"/>
  <c r="D193" i="1"/>
  <c r="L193" i="1" s="1"/>
  <c r="W194" i="1"/>
  <c r="J195" i="1"/>
  <c r="K195" i="1" s="1"/>
  <c r="U195" i="1" s="1"/>
  <c r="I196" i="1"/>
  <c r="G192" i="1"/>
  <c r="C370" i="1"/>
  <c r="E195" i="1" l="1"/>
  <c r="Y1329" i="1"/>
  <c r="C1330" i="1"/>
  <c r="Z1330" i="1"/>
  <c r="AA1330" i="1"/>
  <c r="H1330" i="1"/>
  <c r="R1329" i="1"/>
  <c r="S1329" i="1" s="1"/>
  <c r="A1331" i="1"/>
  <c r="Q1330" i="1"/>
  <c r="O189" i="1"/>
  <c r="P189" i="1" s="1"/>
  <c r="X189" i="1" s="1"/>
  <c r="B189" i="1" s="1"/>
  <c r="N190" i="1"/>
  <c r="D194" i="1"/>
  <c r="L194" i="1" s="1"/>
  <c r="M194" i="1"/>
  <c r="F195" i="1"/>
  <c r="G193" i="1"/>
  <c r="W195" i="1"/>
  <c r="J196" i="1"/>
  <c r="K196" i="1" s="1"/>
  <c r="U196" i="1" s="1"/>
  <c r="I197" i="1"/>
  <c r="C371" i="1"/>
  <c r="E196" i="1" l="1"/>
  <c r="C1331" i="1"/>
  <c r="AA1331" i="1"/>
  <c r="H1331" i="1"/>
  <c r="R1330" i="1"/>
  <c r="S1330" i="1" s="1"/>
  <c r="Y1330" i="1"/>
  <c r="Z1331" i="1"/>
  <c r="A1332" i="1"/>
  <c r="Q1331" i="1"/>
  <c r="N191" i="1"/>
  <c r="O190" i="1"/>
  <c r="P190" i="1" s="1"/>
  <c r="X190" i="1" s="1"/>
  <c r="B190" i="1" s="1"/>
  <c r="F196" i="1"/>
  <c r="D195" i="1"/>
  <c r="G194" i="1"/>
  <c r="W196" i="1"/>
  <c r="M195" i="1"/>
  <c r="J197" i="1"/>
  <c r="K197" i="1" s="1"/>
  <c r="U197" i="1" s="1"/>
  <c r="I198" i="1"/>
  <c r="C372" i="1"/>
  <c r="E197" i="1" l="1"/>
  <c r="C1332" i="1"/>
  <c r="AA1332" i="1"/>
  <c r="Z1332" i="1"/>
  <c r="H1332" i="1"/>
  <c r="R1331" i="1"/>
  <c r="S1331" i="1" s="1"/>
  <c r="Y1331" i="1"/>
  <c r="Q1332" i="1"/>
  <c r="A1333" i="1"/>
  <c r="N192" i="1"/>
  <c r="O191" i="1"/>
  <c r="P191" i="1" s="1"/>
  <c r="X191" i="1" s="1"/>
  <c r="B191" i="1" s="1"/>
  <c r="Y191" i="1"/>
  <c r="D196" i="1"/>
  <c r="L196" i="1" s="1"/>
  <c r="L195" i="1"/>
  <c r="M196" i="1" s="1"/>
  <c r="M197" i="1" s="1"/>
  <c r="F197" i="1"/>
  <c r="G195" i="1"/>
  <c r="W197" i="1"/>
  <c r="I199" i="1"/>
  <c r="J198" i="1"/>
  <c r="K198" i="1" s="1"/>
  <c r="C373" i="1"/>
  <c r="U198" i="1" l="1"/>
  <c r="W198" i="1" s="1"/>
  <c r="E198" i="1"/>
  <c r="A1334" i="1"/>
  <c r="Q1333" i="1"/>
  <c r="Z1333" i="1"/>
  <c r="H1333" i="1"/>
  <c r="R1332" i="1"/>
  <c r="S1332" i="1" s="1"/>
  <c r="Y1332" i="1"/>
  <c r="C1333" i="1"/>
  <c r="AA1333" i="1"/>
  <c r="O192" i="1"/>
  <c r="P192" i="1" s="1"/>
  <c r="X192" i="1" s="1"/>
  <c r="B192" i="1" s="1"/>
  <c r="N193" i="1"/>
  <c r="G196" i="1"/>
  <c r="F198" i="1"/>
  <c r="D197" i="1"/>
  <c r="J199" i="1"/>
  <c r="K199" i="1" s="1"/>
  <c r="I200" i="1"/>
  <c r="S193" i="1"/>
  <c r="C374" i="1"/>
  <c r="U199" i="1" l="1"/>
  <c r="W199" i="1" s="1"/>
  <c r="E199" i="1"/>
  <c r="R1333" i="1"/>
  <c r="S1333" i="1" s="1"/>
  <c r="C1334" i="1"/>
  <c r="Z1334" i="1"/>
  <c r="Y1333" i="1"/>
  <c r="AA1334" i="1"/>
  <c r="H1334" i="1"/>
  <c r="A1335" i="1"/>
  <c r="Q1334" i="1"/>
  <c r="O193" i="1"/>
  <c r="P193" i="1" s="1"/>
  <c r="X193" i="1" s="1"/>
  <c r="B193" i="1" s="1"/>
  <c r="N194" i="1"/>
  <c r="D198" i="1"/>
  <c r="L198" i="1" s="1"/>
  <c r="L197" i="1"/>
  <c r="M198" i="1" s="1"/>
  <c r="Y193" i="1"/>
  <c r="F199" i="1"/>
  <c r="G197" i="1"/>
  <c r="J200" i="1"/>
  <c r="K200" i="1" s="1"/>
  <c r="I201" i="1"/>
  <c r="C375" i="1"/>
  <c r="U200" i="1" l="1"/>
  <c r="W200" i="1" s="1"/>
  <c r="E200" i="1"/>
  <c r="C1335" i="1"/>
  <c r="AA1335" i="1"/>
  <c r="Z1335" i="1"/>
  <c r="H1335" i="1"/>
  <c r="R1334" i="1"/>
  <c r="S1334" i="1" s="1"/>
  <c r="Y1334" i="1"/>
  <c r="Q1335" i="1"/>
  <c r="A1336" i="1"/>
  <c r="G198" i="1"/>
  <c r="N195" i="1"/>
  <c r="O194" i="1"/>
  <c r="P194" i="1" s="1"/>
  <c r="X194" i="1" s="1"/>
  <c r="Y194" i="1" s="1"/>
  <c r="F200" i="1"/>
  <c r="D199" i="1"/>
  <c r="M199" i="1"/>
  <c r="M200" i="1" s="1"/>
  <c r="I202" i="1"/>
  <c r="J201" i="1"/>
  <c r="K201" i="1" s="1"/>
  <c r="U201" i="1" s="1"/>
  <c r="C376" i="1"/>
  <c r="E201" i="1" l="1"/>
  <c r="Q1336" i="1"/>
  <c r="A1337" i="1"/>
  <c r="C1336" i="1"/>
  <c r="AA1336" i="1"/>
  <c r="Z1336" i="1"/>
  <c r="H1336" i="1"/>
  <c r="Y1335" i="1"/>
  <c r="R1335" i="1"/>
  <c r="S1335" i="1" s="1"/>
  <c r="B194" i="1"/>
  <c r="N196" i="1"/>
  <c r="O195" i="1"/>
  <c r="P195" i="1" s="1"/>
  <c r="D200" i="1"/>
  <c r="L200" i="1" s="1"/>
  <c r="L199" i="1"/>
  <c r="F201" i="1"/>
  <c r="W201" i="1"/>
  <c r="G199" i="1"/>
  <c r="J202" i="1"/>
  <c r="K202" i="1" s="1"/>
  <c r="U202" i="1" s="1"/>
  <c r="I203" i="1"/>
  <c r="C377" i="1"/>
  <c r="E202" i="1" l="1"/>
  <c r="Q1337" i="1"/>
  <c r="A1338" i="1"/>
  <c r="Z1337" i="1"/>
  <c r="H1337" i="1"/>
  <c r="R1336" i="1"/>
  <c r="S1336" i="1" s="1"/>
  <c r="Y1336" i="1"/>
  <c r="AA1337" i="1"/>
  <c r="C1337" i="1"/>
  <c r="X195" i="1"/>
  <c r="B195" i="1" s="1"/>
  <c r="S195" i="1"/>
  <c r="Y195" i="1" s="1"/>
  <c r="N197" i="1"/>
  <c r="O196" i="1"/>
  <c r="P196" i="1" s="1"/>
  <c r="X196" i="1" s="1"/>
  <c r="B196" i="1" s="1"/>
  <c r="G200" i="1"/>
  <c r="D201" i="1"/>
  <c r="L201" i="1" s="1"/>
  <c r="F202" i="1"/>
  <c r="I204" i="1"/>
  <c r="J203" i="1"/>
  <c r="K203" i="1" s="1"/>
  <c r="U203" i="1" s="1"/>
  <c r="W202" i="1"/>
  <c r="M201" i="1"/>
  <c r="M202" i="1" s="1"/>
  <c r="M203" i="1" s="1"/>
  <c r="C378" i="1"/>
  <c r="E203" i="1" l="1"/>
  <c r="A1339" i="1"/>
  <c r="Q1338" i="1"/>
  <c r="Y1337" i="1"/>
  <c r="C1338" i="1"/>
  <c r="AA1338" i="1"/>
  <c r="H1338" i="1"/>
  <c r="R1337" i="1"/>
  <c r="S1337" i="1" s="1"/>
  <c r="Z1338" i="1"/>
  <c r="N198" i="1"/>
  <c r="O197" i="1"/>
  <c r="P197" i="1" s="1"/>
  <c r="S197" i="1" s="1"/>
  <c r="D202" i="1"/>
  <c r="L202" i="1" s="1"/>
  <c r="M204" i="1"/>
  <c r="F203" i="1"/>
  <c r="Y198" i="1"/>
  <c r="G201" i="1"/>
  <c r="W203" i="1"/>
  <c r="J204" i="1"/>
  <c r="K204" i="1" s="1"/>
  <c r="U204" i="1" s="1"/>
  <c r="I205" i="1"/>
  <c r="C379" i="1"/>
  <c r="E204" i="1" l="1"/>
  <c r="C1339" i="1"/>
  <c r="AA1339" i="1"/>
  <c r="Z1339" i="1"/>
  <c r="H1339" i="1"/>
  <c r="R1338" i="1"/>
  <c r="S1338" i="1" s="1"/>
  <c r="Y1338" i="1"/>
  <c r="Q1339" i="1"/>
  <c r="A1340" i="1"/>
  <c r="X197" i="1"/>
  <c r="Y197" i="1" s="1"/>
  <c r="N199" i="1"/>
  <c r="O198" i="1"/>
  <c r="P198" i="1" s="1"/>
  <c r="M205" i="1"/>
  <c r="G202" i="1"/>
  <c r="D203" i="1"/>
  <c r="L203" i="1" s="1"/>
  <c r="F204" i="1"/>
  <c r="W204" i="1"/>
  <c r="I206" i="1"/>
  <c r="J205" i="1"/>
  <c r="K205" i="1" s="1"/>
  <c r="U205" i="1" s="1"/>
  <c r="C380" i="1"/>
  <c r="E205" i="1" l="1"/>
  <c r="Q1340" i="1"/>
  <c r="A1341" i="1"/>
  <c r="C1340" i="1"/>
  <c r="AA1340" i="1"/>
  <c r="Z1340" i="1"/>
  <c r="H1340" i="1"/>
  <c r="R1339" i="1"/>
  <c r="S1339" i="1" s="1"/>
  <c r="Y1339" i="1"/>
  <c r="B197" i="1"/>
  <c r="O199" i="1"/>
  <c r="P199" i="1" s="1"/>
  <c r="X199" i="1" s="1"/>
  <c r="B199" i="1" s="1"/>
  <c r="N200" i="1"/>
  <c r="X198" i="1"/>
  <c r="B198" i="1" s="1"/>
  <c r="G203" i="1"/>
  <c r="D204" i="1"/>
  <c r="L204" i="1" s="1"/>
  <c r="F205" i="1"/>
  <c r="S200" i="1"/>
  <c r="W205" i="1"/>
  <c r="M206" i="1"/>
  <c r="J206" i="1"/>
  <c r="K206" i="1" s="1"/>
  <c r="U206" i="1" s="1"/>
  <c r="I207" i="1"/>
  <c r="C381" i="1"/>
  <c r="E206" i="1" l="1"/>
  <c r="Q1341" i="1"/>
  <c r="A1342" i="1"/>
  <c r="AA1341" i="1"/>
  <c r="Z1341" i="1"/>
  <c r="R1340" i="1"/>
  <c r="S1340" i="1" s="1"/>
  <c r="Y1340" i="1"/>
  <c r="H1341" i="1"/>
  <c r="C1341" i="1"/>
  <c r="O200" i="1"/>
  <c r="P200" i="1" s="1"/>
  <c r="X200" i="1" s="1"/>
  <c r="B200" i="1" s="1"/>
  <c r="N201" i="1"/>
  <c r="G204" i="1"/>
  <c r="D205" i="1"/>
  <c r="L205" i="1" s="1"/>
  <c r="F206" i="1"/>
  <c r="J207" i="1"/>
  <c r="K207" i="1" s="1"/>
  <c r="U207" i="1" s="1"/>
  <c r="I208" i="1"/>
  <c r="W206" i="1"/>
  <c r="Y200" i="1"/>
  <c r="C382" i="1"/>
  <c r="E207" i="1" l="1"/>
  <c r="A1343" i="1"/>
  <c r="Q1342" i="1"/>
  <c r="R1341" i="1"/>
  <c r="S1341" i="1" s="1"/>
  <c r="C1342" i="1"/>
  <c r="Y1341" i="1"/>
  <c r="AA1342" i="1"/>
  <c r="H1342" i="1"/>
  <c r="Z1342" i="1"/>
  <c r="N202" i="1"/>
  <c r="O201" i="1"/>
  <c r="P201" i="1" s="1"/>
  <c r="X201" i="1" s="1"/>
  <c r="B201" i="1" s="1"/>
  <c r="D206" i="1"/>
  <c r="L206" i="1" s="1"/>
  <c r="F207" i="1"/>
  <c r="G205" i="1"/>
  <c r="I209" i="1"/>
  <c r="J208" i="1"/>
  <c r="K208" i="1" s="1"/>
  <c r="U208" i="1" s="1"/>
  <c r="W207" i="1"/>
  <c r="C383" i="1"/>
  <c r="E208" i="1" l="1"/>
  <c r="C1343" i="1"/>
  <c r="Z1343" i="1"/>
  <c r="AA1343" i="1"/>
  <c r="H1343" i="1"/>
  <c r="Y1342" i="1"/>
  <c r="R1342" i="1"/>
  <c r="S1342" i="1" s="1"/>
  <c r="Q1343" i="1"/>
  <c r="A1344" i="1"/>
  <c r="N203" i="1"/>
  <c r="O202" i="1"/>
  <c r="P202" i="1" s="1"/>
  <c r="X202" i="1" s="1"/>
  <c r="B202" i="1" s="1"/>
  <c r="F208" i="1"/>
  <c r="D207" i="1"/>
  <c r="G206" i="1"/>
  <c r="W208" i="1"/>
  <c r="J209" i="1"/>
  <c r="K209" i="1" s="1"/>
  <c r="U209" i="1" s="1"/>
  <c r="I210" i="1"/>
  <c r="M207" i="1"/>
  <c r="M208" i="1" s="1"/>
  <c r="M209" i="1" s="1"/>
  <c r="C384" i="1"/>
  <c r="E209" i="1" l="1"/>
  <c r="Q1344" i="1"/>
  <c r="A1345" i="1"/>
  <c r="C1344" i="1"/>
  <c r="AA1344" i="1"/>
  <c r="Z1344" i="1"/>
  <c r="H1344" i="1"/>
  <c r="R1343" i="1"/>
  <c r="S1343" i="1" s="1"/>
  <c r="Y1343" i="1"/>
  <c r="D208" i="1"/>
  <c r="G208" i="1" s="1"/>
  <c r="O203" i="1"/>
  <c r="P203" i="1" s="1"/>
  <c r="X203" i="1" s="1"/>
  <c r="B203" i="1" s="1"/>
  <c r="N204" i="1"/>
  <c r="L207" i="1"/>
  <c r="G207" i="1"/>
  <c r="F209" i="1"/>
  <c r="M210" i="1"/>
  <c r="W209" i="1"/>
  <c r="I211" i="1"/>
  <c r="J210" i="1"/>
  <c r="K210" i="1" s="1"/>
  <c r="U210" i="1" s="1"/>
  <c r="C385" i="1"/>
  <c r="E210" i="1" l="1"/>
  <c r="Q1345" i="1"/>
  <c r="A1346" i="1"/>
  <c r="Z1345" i="1"/>
  <c r="H1345" i="1"/>
  <c r="R1344" i="1"/>
  <c r="S1344" i="1" s="1"/>
  <c r="C1345" i="1"/>
  <c r="AA1345" i="1"/>
  <c r="Y1344" i="1"/>
  <c r="L208" i="1"/>
  <c r="N205" i="1"/>
  <c r="O204" i="1"/>
  <c r="P204" i="1" s="1"/>
  <c r="X204" i="1" s="1"/>
  <c r="B204" i="1" s="1"/>
  <c r="F210" i="1"/>
  <c r="D209" i="1"/>
  <c r="L209" i="1" s="1"/>
  <c r="W210" i="1"/>
  <c r="I212" i="1"/>
  <c r="J211" i="1"/>
  <c r="K211" i="1" s="1"/>
  <c r="U211" i="1" s="1"/>
  <c r="M211" i="1"/>
  <c r="C386" i="1"/>
  <c r="E211" i="1" l="1"/>
  <c r="Q1346" i="1"/>
  <c r="A1347" i="1"/>
  <c r="Y1345" i="1"/>
  <c r="AA1346" i="1"/>
  <c r="H1346" i="1"/>
  <c r="R1345" i="1"/>
  <c r="S1345" i="1" s="1"/>
  <c r="C1346" i="1"/>
  <c r="Z1346" i="1"/>
  <c r="N206" i="1"/>
  <c r="O205" i="1"/>
  <c r="P205" i="1" s="1"/>
  <c r="X205" i="1" s="1"/>
  <c r="B205" i="1" s="1"/>
  <c r="D210" i="1"/>
  <c r="L210" i="1" s="1"/>
  <c r="F211" i="1"/>
  <c r="G209" i="1"/>
  <c r="I213" i="1"/>
  <c r="M212" i="1"/>
  <c r="J212" i="1"/>
  <c r="K212" i="1" s="1"/>
  <c r="U212" i="1" s="1"/>
  <c r="W211" i="1"/>
  <c r="C387" i="1"/>
  <c r="E212" i="1" l="1"/>
  <c r="Q1347" i="1"/>
  <c r="A1348" i="1"/>
  <c r="C1347" i="1"/>
  <c r="AA1347" i="1"/>
  <c r="Z1347" i="1"/>
  <c r="R1346" i="1"/>
  <c r="S1346" i="1" s="1"/>
  <c r="H1347" i="1"/>
  <c r="Y1346" i="1"/>
  <c r="O206" i="1"/>
  <c r="P206" i="1" s="1"/>
  <c r="X206" i="1" s="1"/>
  <c r="B206" i="1" s="1"/>
  <c r="N207" i="1"/>
  <c r="F212" i="1"/>
  <c r="D211" i="1"/>
  <c r="L211" i="1" s="1"/>
  <c r="G210" i="1"/>
  <c r="W212" i="1"/>
  <c r="J213" i="1"/>
  <c r="K213" i="1" s="1"/>
  <c r="U213" i="1" s="1"/>
  <c r="I214" i="1"/>
  <c r="M213" i="1"/>
  <c r="C388" i="1"/>
  <c r="E213" i="1" l="1"/>
  <c r="Q1348" i="1"/>
  <c r="A1349" i="1"/>
  <c r="C1348" i="1"/>
  <c r="AA1348" i="1"/>
  <c r="Z1348" i="1"/>
  <c r="H1348" i="1"/>
  <c r="R1347" i="1"/>
  <c r="S1347" i="1" s="1"/>
  <c r="Y1347" i="1"/>
  <c r="N208" i="1"/>
  <c r="O207" i="1"/>
  <c r="P207" i="1" s="1"/>
  <c r="X207" i="1" s="1"/>
  <c r="B207" i="1" s="1"/>
  <c r="D212" i="1"/>
  <c r="L212" i="1" s="1"/>
  <c r="F213" i="1"/>
  <c r="W213" i="1"/>
  <c r="I215" i="1"/>
  <c r="J214" i="1"/>
  <c r="K214" i="1" s="1"/>
  <c r="U214" i="1" s="1"/>
  <c r="M214" i="1"/>
  <c r="G211" i="1"/>
  <c r="C389" i="1"/>
  <c r="E214" i="1" l="1"/>
  <c r="A1350" i="1"/>
  <c r="Q1349" i="1"/>
  <c r="Z1349" i="1"/>
  <c r="H1349" i="1"/>
  <c r="R1348" i="1"/>
  <c r="S1348" i="1" s="1"/>
  <c r="Y1348" i="1"/>
  <c r="C1349" i="1"/>
  <c r="AA1349" i="1"/>
  <c r="G212" i="1"/>
  <c r="N209" i="1"/>
  <c r="O208" i="1"/>
  <c r="P208" i="1" s="1"/>
  <c r="X208" i="1" s="1"/>
  <c r="B208" i="1" s="1"/>
  <c r="F214" i="1"/>
  <c r="D213" i="1"/>
  <c r="L213" i="1" s="1"/>
  <c r="J215" i="1"/>
  <c r="K215" i="1" s="1"/>
  <c r="U215" i="1" s="1"/>
  <c r="I216" i="1"/>
  <c r="M215" i="1"/>
  <c r="W214" i="1"/>
  <c r="C390" i="1"/>
  <c r="E215" i="1" l="1"/>
  <c r="Y1349" i="1"/>
  <c r="AA1350" i="1"/>
  <c r="Z1350" i="1"/>
  <c r="R1349" i="1"/>
  <c r="S1349" i="1" s="1"/>
  <c r="C1350" i="1"/>
  <c r="H1350" i="1"/>
  <c r="Q1350" i="1"/>
  <c r="A1351" i="1"/>
  <c r="N210" i="1"/>
  <c r="O209" i="1"/>
  <c r="P209" i="1" s="1"/>
  <c r="X209" i="1" s="1"/>
  <c r="B209" i="1" s="1"/>
  <c r="D214" i="1"/>
  <c r="L214" i="1" s="1"/>
  <c r="F215" i="1"/>
  <c r="G213" i="1"/>
  <c r="J216" i="1"/>
  <c r="K216" i="1" s="1"/>
  <c r="U216" i="1" s="1"/>
  <c r="M216" i="1"/>
  <c r="I217" i="1"/>
  <c r="W215" i="1"/>
  <c r="C391" i="1"/>
  <c r="E216" i="1" l="1"/>
  <c r="A1352" i="1"/>
  <c r="Q1351" i="1"/>
  <c r="C1351" i="1"/>
  <c r="AA1351" i="1"/>
  <c r="H1351" i="1"/>
  <c r="Z1351" i="1"/>
  <c r="R1350" i="1"/>
  <c r="S1350" i="1" s="1"/>
  <c r="Y1350" i="1"/>
  <c r="G214" i="1"/>
  <c r="O210" i="1"/>
  <c r="P210" i="1" s="1"/>
  <c r="X210" i="1" s="1"/>
  <c r="B210" i="1" s="1"/>
  <c r="N211" i="1"/>
  <c r="F216" i="1"/>
  <c r="D215" i="1"/>
  <c r="L215" i="1" s="1"/>
  <c r="W216" i="1"/>
  <c r="I218" i="1"/>
  <c r="J217" i="1"/>
  <c r="K217" i="1" s="1"/>
  <c r="U217" i="1" s="1"/>
  <c r="M217" i="1"/>
  <c r="C392" i="1"/>
  <c r="E217" i="1" l="1"/>
  <c r="C1352" i="1"/>
  <c r="AA1352" i="1"/>
  <c r="Z1352" i="1"/>
  <c r="H1352" i="1"/>
  <c r="R1351" i="1"/>
  <c r="S1351" i="1" s="1"/>
  <c r="Y1351" i="1"/>
  <c r="Q1352" i="1"/>
  <c r="A1353" i="1"/>
  <c r="O211" i="1"/>
  <c r="P211" i="1" s="1"/>
  <c r="X211" i="1" s="1"/>
  <c r="B211" i="1" s="1"/>
  <c r="N212" i="1"/>
  <c r="G215" i="1"/>
  <c r="D216" i="1"/>
  <c r="G216" i="1" s="1"/>
  <c r="F217" i="1"/>
  <c r="W217" i="1"/>
  <c r="J218" i="1"/>
  <c r="K218" i="1" s="1"/>
  <c r="U218" i="1" s="1"/>
  <c r="M218" i="1"/>
  <c r="I219" i="1"/>
  <c r="C393" i="1"/>
  <c r="E218" i="1" l="1"/>
  <c r="Q1353" i="1"/>
  <c r="A1354" i="1"/>
  <c r="AA1353" i="1"/>
  <c r="Z1353" i="1"/>
  <c r="R1352" i="1"/>
  <c r="C1353" i="1"/>
  <c r="H1353" i="1"/>
  <c r="O212" i="1"/>
  <c r="P212" i="1" s="1"/>
  <c r="X212" i="1" s="1"/>
  <c r="B212" i="1" s="1"/>
  <c r="N213" i="1"/>
  <c r="L216" i="1"/>
  <c r="F218" i="1"/>
  <c r="D217" i="1"/>
  <c r="L217" i="1" s="1"/>
  <c r="W218" i="1"/>
  <c r="J219" i="1"/>
  <c r="K219" i="1" s="1"/>
  <c r="U219" i="1" s="1"/>
  <c r="I220" i="1"/>
  <c r="M219" i="1"/>
  <c r="C394" i="1"/>
  <c r="E219" i="1" l="1"/>
  <c r="A1355" i="1"/>
  <c r="Q1354" i="1"/>
  <c r="R1353" i="1"/>
  <c r="S1353" i="1" s="1"/>
  <c r="Y1353" i="1"/>
  <c r="C1354" i="1"/>
  <c r="Z1354" i="1"/>
  <c r="H1354" i="1"/>
  <c r="AA1354" i="1"/>
  <c r="O213" i="1"/>
  <c r="P213" i="1" s="1"/>
  <c r="X213" i="1" s="1"/>
  <c r="B213" i="1" s="1"/>
  <c r="N214" i="1"/>
  <c r="D218" i="1"/>
  <c r="L218" i="1" s="1"/>
  <c r="F219" i="1"/>
  <c r="G217" i="1"/>
  <c r="W219" i="1"/>
  <c r="I221" i="1"/>
  <c r="J220" i="1"/>
  <c r="K220" i="1" s="1"/>
  <c r="U220" i="1" s="1"/>
  <c r="M220" i="1"/>
  <c r="C395" i="1"/>
  <c r="E220" i="1" l="1"/>
  <c r="C1355" i="1"/>
  <c r="Z1355" i="1"/>
  <c r="R1354" i="1"/>
  <c r="S1354" i="1" s="1"/>
  <c r="AA1355" i="1"/>
  <c r="H1355" i="1"/>
  <c r="Y1354" i="1"/>
  <c r="A1356" i="1"/>
  <c r="Q1355" i="1"/>
  <c r="O214" i="1"/>
  <c r="P214" i="1" s="1"/>
  <c r="X214" i="1" s="1"/>
  <c r="B214" i="1" s="1"/>
  <c r="N215" i="1"/>
  <c r="D219" i="1"/>
  <c r="L219" i="1" s="1"/>
  <c r="M221" i="1"/>
  <c r="F220" i="1"/>
  <c r="G218" i="1"/>
  <c r="I222" i="1"/>
  <c r="J221" i="1"/>
  <c r="K221" i="1" s="1"/>
  <c r="U221" i="1" s="1"/>
  <c r="W220" i="1"/>
  <c r="C396" i="1"/>
  <c r="E221" i="1" l="1"/>
  <c r="C1356" i="1"/>
  <c r="AA1356" i="1"/>
  <c r="Z1356" i="1"/>
  <c r="H1356" i="1"/>
  <c r="R1355" i="1"/>
  <c r="Q1356" i="1"/>
  <c r="A1357" i="1"/>
  <c r="O215" i="1"/>
  <c r="P215" i="1" s="1"/>
  <c r="X215" i="1" s="1"/>
  <c r="B215" i="1" s="1"/>
  <c r="N216" i="1"/>
  <c r="F221" i="1"/>
  <c r="D220" i="1"/>
  <c r="L220" i="1" s="1"/>
  <c r="G219" i="1"/>
  <c r="W221" i="1"/>
  <c r="J222" i="1"/>
  <c r="K222" i="1" s="1"/>
  <c r="U222" i="1" s="1"/>
  <c r="I223" i="1"/>
  <c r="C397" i="1"/>
  <c r="E222" i="1" l="1"/>
  <c r="A1358" i="1"/>
  <c r="Q1357" i="1"/>
  <c r="Z1357" i="1"/>
  <c r="H1357" i="1"/>
  <c r="R1356" i="1"/>
  <c r="S1356" i="1" s="1"/>
  <c r="Y1356" i="1"/>
  <c r="C1357" i="1"/>
  <c r="AA1357" i="1"/>
  <c r="N217" i="1"/>
  <c r="O216" i="1"/>
  <c r="P216" i="1" s="1"/>
  <c r="X216" i="1" s="1"/>
  <c r="B216" i="1" s="1"/>
  <c r="D221" i="1"/>
  <c r="L221" i="1" s="1"/>
  <c r="M222" i="1" s="1"/>
  <c r="M223" i="1" s="1"/>
  <c r="F222" i="1"/>
  <c r="G220" i="1"/>
  <c r="I224" i="1"/>
  <c r="J223" i="1"/>
  <c r="K223" i="1" s="1"/>
  <c r="U223" i="1" s="1"/>
  <c r="W222" i="1"/>
  <c r="C398" i="1"/>
  <c r="E223" i="1" l="1"/>
  <c r="Y1357" i="1"/>
  <c r="H1358" i="1"/>
  <c r="R1357" i="1"/>
  <c r="S1357" i="1" s="1"/>
  <c r="C1358" i="1"/>
  <c r="AA1358" i="1"/>
  <c r="Z1358" i="1"/>
  <c r="Q1358" i="1"/>
  <c r="A1359" i="1"/>
  <c r="G221" i="1"/>
  <c r="O217" i="1"/>
  <c r="P217" i="1" s="1"/>
  <c r="X217" i="1" s="1"/>
  <c r="B217" i="1" s="1"/>
  <c r="N218" i="1"/>
  <c r="F223" i="1"/>
  <c r="D222" i="1"/>
  <c r="L222" i="1" s="1"/>
  <c r="W223" i="1"/>
  <c r="I225" i="1"/>
  <c r="J224" i="1"/>
  <c r="K224" i="1" s="1"/>
  <c r="U224" i="1" s="1"/>
  <c r="C399" i="1"/>
  <c r="E224" i="1" l="1"/>
  <c r="A1360" i="1"/>
  <c r="Q1359" i="1"/>
  <c r="C1359" i="1"/>
  <c r="AA1359" i="1"/>
  <c r="Z1359" i="1"/>
  <c r="H1359" i="1"/>
  <c r="R1358" i="1"/>
  <c r="S1358" i="1" s="1"/>
  <c r="Y1358" i="1"/>
  <c r="O218" i="1"/>
  <c r="P218" i="1" s="1"/>
  <c r="X218" i="1" s="1"/>
  <c r="B218" i="1" s="1"/>
  <c r="N219" i="1"/>
  <c r="D223" i="1"/>
  <c r="L223" i="1" s="1"/>
  <c r="M224" i="1" s="1"/>
  <c r="M225" i="1" s="1"/>
  <c r="G222" i="1"/>
  <c r="F224" i="1"/>
  <c r="I226" i="1"/>
  <c r="J225" i="1"/>
  <c r="K225" i="1" s="1"/>
  <c r="U225" i="1" s="1"/>
  <c r="W224" i="1"/>
  <c r="C400" i="1"/>
  <c r="E225" i="1" l="1"/>
  <c r="C1360" i="1"/>
  <c r="Z1360" i="1"/>
  <c r="H1360" i="1"/>
  <c r="AA1360" i="1"/>
  <c r="R1359" i="1"/>
  <c r="S1359" i="1" s="1"/>
  <c r="Y1359" i="1"/>
  <c r="Q1360" i="1"/>
  <c r="A1361" i="1"/>
  <c r="N220" i="1"/>
  <c r="O219" i="1"/>
  <c r="P219" i="1" s="1"/>
  <c r="X219" i="1" s="1"/>
  <c r="B219" i="1" s="1"/>
  <c r="D224" i="1"/>
  <c r="L224" i="1" s="1"/>
  <c r="F225" i="1"/>
  <c r="G223" i="1"/>
  <c r="W225" i="1"/>
  <c r="J226" i="1"/>
  <c r="K226" i="1" s="1"/>
  <c r="I227" i="1"/>
  <c r="C401" i="1"/>
  <c r="U226" i="1" l="1"/>
  <c r="W226" i="1" s="1"/>
  <c r="E226" i="1"/>
  <c r="Q1361" i="1"/>
  <c r="A1362" i="1"/>
  <c r="Z1361" i="1"/>
  <c r="H1361" i="1"/>
  <c r="R1360" i="1"/>
  <c r="S1360" i="1" s="1"/>
  <c r="Y1360" i="1"/>
  <c r="C1361" i="1"/>
  <c r="AA1361" i="1"/>
  <c r="N221" i="1"/>
  <c r="O220" i="1"/>
  <c r="P220" i="1" s="1"/>
  <c r="X220" i="1" s="1"/>
  <c r="B220" i="1" s="1"/>
  <c r="Y221" i="1"/>
  <c r="D225" i="1"/>
  <c r="L225" i="1" s="1"/>
  <c r="F226" i="1"/>
  <c r="G224" i="1"/>
  <c r="J227" i="1"/>
  <c r="K227" i="1" s="1"/>
  <c r="I228" i="1"/>
  <c r="C402" i="1"/>
  <c r="U227" i="1" l="1"/>
  <c r="W227" i="1" s="1"/>
  <c r="E227" i="1"/>
  <c r="Q1362" i="1"/>
  <c r="A1363" i="1"/>
  <c r="Y1361" i="1"/>
  <c r="AA1362" i="1"/>
  <c r="C1362" i="1"/>
  <c r="Z1362" i="1"/>
  <c r="H1362" i="1"/>
  <c r="R1361" i="1"/>
  <c r="S1361" i="1" s="1"/>
  <c r="O221" i="1"/>
  <c r="P221" i="1" s="1"/>
  <c r="N222" i="1"/>
  <c r="D226" i="1"/>
  <c r="L226" i="1" s="1"/>
  <c r="G225" i="1"/>
  <c r="F227" i="1"/>
  <c r="J228" i="1"/>
  <c r="K228" i="1" s="1"/>
  <c r="I229" i="1"/>
  <c r="M226" i="1"/>
  <c r="C403" i="1"/>
  <c r="U228" i="1" l="1"/>
  <c r="W228" i="1" s="1"/>
  <c r="E228" i="1"/>
  <c r="Q1363" i="1"/>
  <c r="A1364" i="1"/>
  <c r="C1363" i="1"/>
  <c r="AA1363" i="1"/>
  <c r="Z1363" i="1"/>
  <c r="H1363" i="1"/>
  <c r="R1362" i="1"/>
  <c r="S1362" i="1" s="1"/>
  <c r="Y1362" i="1"/>
  <c r="N223" i="1"/>
  <c r="O222" i="1"/>
  <c r="P222" i="1" s="1"/>
  <c r="X222" i="1" s="1"/>
  <c r="B222" i="1" s="1"/>
  <c r="X221" i="1"/>
  <c r="B221" i="1" s="1"/>
  <c r="G226" i="1"/>
  <c r="F228" i="1"/>
  <c r="D227" i="1"/>
  <c r="L227" i="1" s="1"/>
  <c r="S223" i="1"/>
  <c r="M227" i="1"/>
  <c r="M228" i="1" s="1"/>
  <c r="I230" i="1"/>
  <c r="J229" i="1"/>
  <c r="K229" i="1" s="1"/>
  <c r="C404" i="1"/>
  <c r="U229" i="1" l="1"/>
  <c r="E229" i="1"/>
  <c r="A1365" i="1"/>
  <c r="Q1364" i="1"/>
  <c r="R1363" i="1"/>
  <c r="S1363" i="1" s="1"/>
  <c r="C1364" i="1"/>
  <c r="AA1364" i="1"/>
  <c r="Z1364" i="1"/>
  <c r="H1364" i="1"/>
  <c r="Y1363" i="1"/>
  <c r="N224" i="1"/>
  <c r="O223" i="1"/>
  <c r="P223" i="1" s="1"/>
  <c r="X223" i="1" s="1"/>
  <c r="B223" i="1" s="1"/>
  <c r="D228" i="1"/>
  <c r="L228" i="1" s="1"/>
  <c r="Y223" i="1"/>
  <c r="G227" i="1"/>
  <c r="F229" i="1"/>
  <c r="W229" i="1"/>
  <c r="I231" i="1"/>
  <c r="J230" i="1"/>
  <c r="K230" i="1" s="1"/>
  <c r="U230" i="1" s="1"/>
  <c r="C405" i="1"/>
  <c r="E230" i="1" l="1"/>
  <c r="H1365" i="1"/>
  <c r="Z1365" i="1"/>
  <c r="R1364" i="1"/>
  <c r="S1364" i="1" s="1"/>
  <c r="Y1364" i="1"/>
  <c r="C1365" i="1"/>
  <c r="AA1365" i="1"/>
  <c r="A1366" i="1"/>
  <c r="Q1365" i="1"/>
  <c r="O224" i="1"/>
  <c r="P224" i="1" s="1"/>
  <c r="X224" i="1" s="1"/>
  <c r="B224" i="1" s="1"/>
  <c r="N225" i="1"/>
  <c r="D229" i="1"/>
  <c r="L229" i="1" s="1"/>
  <c r="G228" i="1"/>
  <c r="F230" i="1"/>
  <c r="M229" i="1"/>
  <c r="W230" i="1"/>
  <c r="I232" i="1"/>
  <c r="J231" i="1"/>
  <c r="K231" i="1" s="1"/>
  <c r="U231" i="1" s="1"/>
  <c r="C406" i="1"/>
  <c r="E231" i="1" l="1"/>
  <c r="R1365" i="1"/>
  <c r="S1365" i="1" s="1"/>
  <c r="Y1365" i="1"/>
  <c r="C1366" i="1"/>
  <c r="Z1366" i="1"/>
  <c r="H1366" i="1"/>
  <c r="AA1366" i="1"/>
  <c r="A1367" i="1"/>
  <c r="Q1366" i="1"/>
  <c r="G229" i="1"/>
  <c r="O225" i="1"/>
  <c r="P225" i="1" s="1"/>
  <c r="N226" i="1"/>
  <c r="D230" i="1"/>
  <c r="L230" i="1" s="1"/>
  <c r="F231" i="1"/>
  <c r="W231" i="1"/>
  <c r="M230" i="1"/>
  <c r="J232" i="1"/>
  <c r="K232" i="1" s="1"/>
  <c r="U232" i="1" s="1"/>
  <c r="I233" i="1"/>
  <c r="C407" i="1"/>
  <c r="S405" i="1"/>
  <c r="E232" i="1" l="1"/>
  <c r="C1367" i="1"/>
  <c r="AA1367" i="1"/>
  <c r="Z1367" i="1"/>
  <c r="R1366" i="1"/>
  <c r="S1366" i="1" s="1"/>
  <c r="H1367" i="1"/>
  <c r="Y1366" i="1"/>
  <c r="Q1367" i="1"/>
  <c r="A1368" i="1"/>
  <c r="X225" i="1"/>
  <c r="B225" i="1" s="1"/>
  <c r="S225" i="1"/>
  <c r="BD18" i="1" s="1"/>
  <c r="BF18" i="1" s="1"/>
  <c r="G230" i="1"/>
  <c r="O226" i="1"/>
  <c r="P226" i="1" s="1"/>
  <c r="X226" i="1" s="1"/>
  <c r="BE18" i="1" s="1"/>
  <c r="N227" i="1"/>
  <c r="D231" i="1"/>
  <c r="L231" i="1" s="1"/>
  <c r="F232" i="1"/>
  <c r="W232" i="1"/>
  <c r="I234" i="1"/>
  <c r="J233" i="1"/>
  <c r="K233" i="1" s="1"/>
  <c r="U233" i="1" s="1"/>
  <c r="M231" i="1"/>
  <c r="M232" i="1" s="1"/>
  <c r="M233" i="1" s="1"/>
  <c r="S406" i="1"/>
  <c r="C408" i="1"/>
  <c r="B226" i="1" l="1"/>
  <c r="Y226" i="1"/>
  <c r="E233" i="1"/>
  <c r="A1369" i="1"/>
  <c r="Q1368" i="1"/>
  <c r="Y1367" i="1"/>
  <c r="C1368" i="1"/>
  <c r="AA1368" i="1"/>
  <c r="Z1368" i="1"/>
  <c r="R1367" i="1"/>
  <c r="S1367" i="1" s="1"/>
  <c r="H1368" i="1"/>
  <c r="Y225" i="1"/>
  <c r="G231" i="1"/>
  <c r="N228" i="1"/>
  <c r="O227" i="1"/>
  <c r="P227" i="1" s="1"/>
  <c r="X227" i="1" s="1"/>
  <c r="B227" i="1" s="1"/>
  <c r="D232" i="1"/>
  <c r="L232" i="1" s="1"/>
  <c r="M234" i="1"/>
  <c r="F233" i="1"/>
  <c r="Y228" i="1"/>
  <c r="W233" i="1"/>
  <c r="I235" i="1"/>
  <c r="J234" i="1"/>
  <c r="K234" i="1" s="1"/>
  <c r="U234" i="1" s="1"/>
  <c r="C409" i="1"/>
  <c r="E234" i="1" l="1"/>
  <c r="Z1369" i="1"/>
  <c r="R1368" i="1"/>
  <c r="S1368" i="1" s="1"/>
  <c r="Y1368" i="1"/>
  <c r="H1369" i="1"/>
  <c r="C1369" i="1"/>
  <c r="AA1369" i="1"/>
  <c r="A1370" i="1"/>
  <c r="Q1369" i="1"/>
  <c r="N229" i="1"/>
  <c r="O228" i="1"/>
  <c r="P228" i="1" s="1"/>
  <c r="G232" i="1"/>
  <c r="D233" i="1"/>
  <c r="L233" i="1" s="1"/>
  <c r="M235" i="1"/>
  <c r="F234" i="1"/>
  <c r="W234" i="1"/>
  <c r="J235" i="1"/>
  <c r="K235" i="1" s="1"/>
  <c r="U235" i="1" s="1"/>
  <c r="I236" i="1"/>
  <c r="S408" i="1"/>
  <c r="C410" i="1"/>
  <c r="E235" i="1" l="1"/>
  <c r="R1369" i="1"/>
  <c r="S1369" i="1" s="1"/>
  <c r="Y1369" i="1"/>
  <c r="C1370" i="1"/>
  <c r="AA1370" i="1"/>
  <c r="H1370" i="1"/>
  <c r="Z1370" i="1"/>
  <c r="A1371" i="1"/>
  <c r="Q1370" i="1"/>
  <c r="X228" i="1"/>
  <c r="B228" i="1" s="1"/>
  <c r="O229" i="1"/>
  <c r="P229" i="1" s="1"/>
  <c r="X229" i="1" s="1"/>
  <c r="B229" i="1" s="1"/>
  <c r="N230" i="1"/>
  <c r="BD15" i="1"/>
  <c r="D234" i="1"/>
  <c r="L234" i="1" s="1"/>
  <c r="F235" i="1"/>
  <c r="G233" i="1"/>
  <c r="W235" i="1"/>
  <c r="S230" i="1"/>
  <c r="I237" i="1"/>
  <c r="J236" i="1"/>
  <c r="K236" i="1" s="1"/>
  <c r="U236" i="1" s="1"/>
  <c r="M236" i="1"/>
  <c r="C411" i="1"/>
  <c r="E236" i="1" l="1"/>
  <c r="C1371" i="1"/>
  <c r="AA1371" i="1"/>
  <c r="Z1371" i="1"/>
  <c r="H1371" i="1"/>
  <c r="R1370" i="1"/>
  <c r="S1370" i="1" s="1"/>
  <c r="Y1370" i="1"/>
  <c r="A1372" i="1"/>
  <c r="Q1371" i="1"/>
  <c r="G234" i="1"/>
  <c r="N231" i="1"/>
  <c r="O230" i="1"/>
  <c r="P230" i="1" s="1"/>
  <c r="X230" i="1" s="1"/>
  <c r="B230" i="1" s="1"/>
  <c r="F236" i="1"/>
  <c r="D235" i="1"/>
  <c r="L235" i="1" s="1"/>
  <c r="M237" i="1"/>
  <c r="I238" i="1"/>
  <c r="J237" i="1"/>
  <c r="K237" i="1" s="1"/>
  <c r="U237" i="1" s="1"/>
  <c r="W236" i="1"/>
  <c r="Y230" i="1"/>
  <c r="C412" i="1"/>
  <c r="E237" i="1" l="1"/>
  <c r="C1372" i="1"/>
  <c r="AA1372" i="1"/>
  <c r="Z1372" i="1"/>
  <c r="H1372" i="1"/>
  <c r="R1371" i="1"/>
  <c r="S1371" i="1" s="1"/>
  <c r="Y1371" i="1"/>
  <c r="A1373" i="1"/>
  <c r="Q1372" i="1"/>
  <c r="N232" i="1"/>
  <c r="O231" i="1"/>
  <c r="P231" i="1" s="1"/>
  <c r="X231" i="1" s="1"/>
  <c r="B231" i="1" s="1"/>
  <c r="D236" i="1"/>
  <c r="L236" i="1" s="1"/>
  <c r="F237" i="1"/>
  <c r="G235" i="1"/>
  <c r="J238" i="1"/>
  <c r="K238" i="1" s="1"/>
  <c r="U238" i="1" s="1"/>
  <c r="I239" i="1"/>
  <c r="W237" i="1"/>
  <c r="C413" i="1"/>
  <c r="E238" i="1" l="1"/>
  <c r="Z1373" i="1"/>
  <c r="R1372" i="1"/>
  <c r="S1372" i="1" s="1"/>
  <c r="C1373" i="1"/>
  <c r="H1373" i="1"/>
  <c r="Y1372" i="1"/>
  <c r="AA1373" i="1"/>
  <c r="A1374" i="1"/>
  <c r="Q1373" i="1"/>
  <c r="N233" i="1"/>
  <c r="O232" i="1"/>
  <c r="P232" i="1" s="1"/>
  <c r="X232" i="1" s="1"/>
  <c r="B232" i="1" s="1"/>
  <c r="G236" i="1"/>
  <c r="F238" i="1"/>
  <c r="D237" i="1"/>
  <c r="I240" i="1"/>
  <c r="J239" i="1"/>
  <c r="K239" i="1" s="1"/>
  <c r="U239" i="1" s="1"/>
  <c r="W238" i="1"/>
  <c r="C414" i="1"/>
  <c r="E239" i="1" l="1"/>
  <c r="A1375" i="1"/>
  <c r="Q1374" i="1"/>
  <c r="Y1373" i="1"/>
  <c r="AA1374" i="1"/>
  <c r="Z1374" i="1"/>
  <c r="C1374" i="1"/>
  <c r="H1374" i="1"/>
  <c r="R1373" i="1"/>
  <c r="S1373" i="1" s="1"/>
  <c r="N234" i="1"/>
  <c r="O233" i="1"/>
  <c r="P233" i="1" s="1"/>
  <c r="X233" i="1" s="1"/>
  <c r="B233" i="1" s="1"/>
  <c r="D238" i="1"/>
  <c r="L238" i="1" s="1"/>
  <c r="L237" i="1"/>
  <c r="F239" i="1"/>
  <c r="G237" i="1"/>
  <c r="W239" i="1"/>
  <c r="I241" i="1"/>
  <c r="J240" i="1"/>
  <c r="K240" i="1" s="1"/>
  <c r="U240" i="1" s="1"/>
  <c r="M238" i="1"/>
  <c r="M239" i="1" s="1"/>
  <c r="M240" i="1" s="1"/>
  <c r="C415" i="1"/>
  <c r="E240" i="1" l="1"/>
  <c r="Y1374" i="1"/>
  <c r="C1375" i="1"/>
  <c r="AA1375" i="1"/>
  <c r="H1375" i="1"/>
  <c r="R1374" i="1"/>
  <c r="S1374" i="1" s="1"/>
  <c r="Z1375" i="1"/>
  <c r="A1376" i="1"/>
  <c r="Q1375" i="1"/>
  <c r="N235" i="1"/>
  <c r="O234" i="1"/>
  <c r="P234" i="1" s="1"/>
  <c r="X234" i="1" s="1"/>
  <c r="B234" i="1" s="1"/>
  <c r="F240" i="1"/>
  <c r="D239" i="1"/>
  <c r="L239" i="1" s="1"/>
  <c r="G238" i="1"/>
  <c r="M241" i="1"/>
  <c r="W240" i="1"/>
  <c r="I242" i="1"/>
  <c r="J241" i="1"/>
  <c r="K241" i="1" s="1"/>
  <c r="U241" i="1" s="1"/>
  <c r="C416" i="1"/>
  <c r="E241" i="1" l="1"/>
  <c r="C1376" i="1"/>
  <c r="AA1376" i="1"/>
  <c r="Z1376" i="1"/>
  <c r="H1376" i="1"/>
  <c r="Y1375" i="1"/>
  <c r="R1375" i="1"/>
  <c r="S1375" i="1" s="1"/>
  <c r="Q1376" i="1"/>
  <c r="A1377" i="1"/>
  <c r="N236" i="1"/>
  <c r="O235" i="1"/>
  <c r="P235" i="1" s="1"/>
  <c r="X235" i="1" s="1"/>
  <c r="B235" i="1" s="1"/>
  <c r="D240" i="1"/>
  <c r="G240" i="1" s="1"/>
  <c r="F241" i="1"/>
  <c r="G239" i="1"/>
  <c r="M242" i="1"/>
  <c r="J242" i="1"/>
  <c r="K242" i="1" s="1"/>
  <c r="U242" i="1" s="1"/>
  <c r="I243" i="1"/>
  <c r="W241" i="1"/>
  <c r="C417" i="1"/>
  <c r="E242" i="1" l="1"/>
  <c r="A1378" i="1"/>
  <c r="Q1377" i="1"/>
  <c r="Z1377" i="1"/>
  <c r="H1377" i="1"/>
  <c r="R1376" i="1"/>
  <c r="S1376" i="1" s="1"/>
  <c r="Y1376" i="1"/>
  <c r="C1377" i="1"/>
  <c r="AA1377" i="1"/>
  <c r="O236" i="1"/>
  <c r="P236" i="1" s="1"/>
  <c r="X236" i="1" s="1"/>
  <c r="B236" i="1" s="1"/>
  <c r="N237" i="1"/>
  <c r="L240" i="1"/>
  <c r="F242" i="1"/>
  <c r="D241" i="1"/>
  <c r="W242" i="1"/>
  <c r="J243" i="1"/>
  <c r="K243" i="1" s="1"/>
  <c r="U243" i="1" s="1"/>
  <c r="M243" i="1"/>
  <c r="I244" i="1"/>
  <c r="C418" i="1"/>
  <c r="E243" i="1" l="1"/>
  <c r="R1377" i="1"/>
  <c r="S1377" i="1" s="1"/>
  <c r="Y1377" i="1"/>
  <c r="C1378" i="1"/>
  <c r="Z1378" i="1"/>
  <c r="H1378" i="1"/>
  <c r="AA1378" i="1"/>
  <c r="A1379" i="1"/>
  <c r="Q1378" i="1"/>
  <c r="N238" i="1"/>
  <c r="O237" i="1"/>
  <c r="P237" i="1" s="1"/>
  <c r="X237" i="1" s="1"/>
  <c r="B237" i="1" s="1"/>
  <c r="D242" i="1"/>
  <c r="L242" i="1" s="1"/>
  <c r="L241" i="1"/>
  <c r="F243" i="1"/>
  <c r="G241" i="1"/>
  <c r="W243" i="1"/>
  <c r="M244" i="1"/>
  <c r="I245" i="1"/>
  <c r="J244" i="1"/>
  <c r="K244" i="1" s="1"/>
  <c r="U244" i="1" s="1"/>
  <c r="C419" i="1"/>
  <c r="E244" i="1" l="1"/>
  <c r="C1379" i="1"/>
  <c r="AA1379" i="1"/>
  <c r="H1379" i="1"/>
  <c r="R1378" i="1"/>
  <c r="S1378" i="1" s="1"/>
  <c r="Z1379" i="1"/>
  <c r="Y1378" i="1"/>
  <c r="A1380" i="1"/>
  <c r="Q1379" i="1"/>
  <c r="G242" i="1"/>
  <c r="O238" i="1"/>
  <c r="P238" i="1" s="1"/>
  <c r="X238" i="1" s="1"/>
  <c r="B238" i="1" s="1"/>
  <c r="N239" i="1"/>
  <c r="D243" i="1"/>
  <c r="F244" i="1"/>
  <c r="W244" i="1"/>
  <c r="M245" i="1"/>
  <c r="I246" i="1"/>
  <c r="J245" i="1"/>
  <c r="K245" i="1" s="1"/>
  <c r="U245" i="1" s="1"/>
  <c r="C420" i="1"/>
  <c r="E245" i="1" l="1"/>
  <c r="C1380" i="1"/>
  <c r="Z1380" i="1"/>
  <c r="H1380" i="1"/>
  <c r="R1379" i="1"/>
  <c r="S1379" i="1" s="1"/>
  <c r="AA1380" i="1"/>
  <c r="Y1379" i="1"/>
  <c r="Q1380" i="1"/>
  <c r="A1381" i="1"/>
  <c r="N240" i="1"/>
  <c r="O239" i="1"/>
  <c r="P239" i="1" s="1"/>
  <c r="X239" i="1" s="1"/>
  <c r="B239" i="1" s="1"/>
  <c r="D244" i="1"/>
  <c r="L244" i="1" s="1"/>
  <c r="L243" i="1"/>
  <c r="F245" i="1"/>
  <c r="G243" i="1"/>
  <c r="W245" i="1"/>
  <c r="I247" i="1"/>
  <c r="J246" i="1"/>
  <c r="K246" i="1" s="1"/>
  <c r="U246" i="1" s="1"/>
  <c r="M246" i="1"/>
  <c r="C421" i="1"/>
  <c r="E246" i="1" l="1"/>
  <c r="Q1381" i="1"/>
  <c r="A1382" i="1"/>
  <c r="H1381" i="1"/>
  <c r="Z1381" i="1"/>
  <c r="R1380" i="1"/>
  <c r="S1380" i="1" s="1"/>
  <c r="Y1380" i="1"/>
  <c r="AA1381" i="1"/>
  <c r="C1381" i="1"/>
  <c r="N241" i="1"/>
  <c r="O240" i="1"/>
  <c r="P240" i="1" s="1"/>
  <c r="X240" i="1" s="1"/>
  <c r="B240" i="1" s="1"/>
  <c r="D245" i="1"/>
  <c r="L245" i="1" s="1"/>
  <c r="F246" i="1"/>
  <c r="W246" i="1"/>
  <c r="I248" i="1"/>
  <c r="M247" i="1"/>
  <c r="J247" i="1"/>
  <c r="K247" i="1" s="1"/>
  <c r="U247" i="1" s="1"/>
  <c r="G244" i="1"/>
  <c r="C422" i="1"/>
  <c r="E247" i="1" l="1"/>
  <c r="A1383" i="1"/>
  <c r="Q1382" i="1"/>
  <c r="Y1381" i="1"/>
  <c r="C1382" i="1"/>
  <c r="AA1382" i="1"/>
  <c r="H1382" i="1"/>
  <c r="R1381" i="1"/>
  <c r="S1381" i="1" s="1"/>
  <c r="Z1382" i="1"/>
  <c r="O241" i="1"/>
  <c r="P241" i="1" s="1"/>
  <c r="X241" i="1" s="1"/>
  <c r="B241" i="1" s="1"/>
  <c r="N242" i="1"/>
  <c r="F247" i="1"/>
  <c r="D246" i="1"/>
  <c r="G245" i="1"/>
  <c r="J248" i="1"/>
  <c r="K248" i="1" s="1"/>
  <c r="U248" i="1" s="1"/>
  <c r="M248" i="1"/>
  <c r="I249" i="1"/>
  <c r="W247" i="1"/>
  <c r="C423" i="1"/>
  <c r="E248" i="1" l="1"/>
  <c r="C1383" i="1"/>
  <c r="Z1383" i="1"/>
  <c r="AA1383" i="1"/>
  <c r="H1383" i="1"/>
  <c r="R1382" i="1"/>
  <c r="A1384" i="1"/>
  <c r="Q1383" i="1"/>
  <c r="N243" i="1"/>
  <c r="O242" i="1"/>
  <c r="P242" i="1" s="1"/>
  <c r="X242" i="1" s="1"/>
  <c r="B242" i="1" s="1"/>
  <c r="D247" i="1"/>
  <c r="L247" i="1" s="1"/>
  <c r="L246" i="1"/>
  <c r="F248" i="1"/>
  <c r="G246" i="1"/>
  <c r="I250" i="1"/>
  <c r="J249" i="1"/>
  <c r="K249" i="1" s="1"/>
  <c r="U249" i="1" s="1"/>
  <c r="M249" i="1"/>
  <c r="W248" i="1"/>
  <c r="C424" i="1"/>
  <c r="E249" i="1" l="1"/>
  <c r="C1384" i="1"/>
  <c r="AA1384" i="1"/>
  <c r="H1384" i="1"/>
  <c r="R1383" i="1"/>
  <c r="Z1384" i="1"/>
  <c r="A1385" i="1"/>
  <c r="Q1384" i="1"/>
  <c r="N244" i="1"/>
  <c r="O243" i="1"/>
  <c r="P243" i="1" s="1"/>
  <c r="X243" i="1" s="1"/>
  <c r="B243" i="1" s="1"/>
  <c r="G247" i="1"/>
  <c r="F249" i="1"/>
  <c r="D248" i="1"/>
  <c r="J250" i="1"/>
  <c r="K250" i="1" s="1"/>
  <c r="U250" i="1" s="1"/>
  <c r="I251" i="1"/>
  <c r="W249" i="1"/>
  <c r="C425" i="1"/>
  <c r="E250" i="1" l="1"/>
  <c r="Z1385" i="1"/>
  <c r="H1385" i="1"/>
  <c r="R1384" i="1"/>
  <c r="S1384" i="1" s="1"/>
  <c r="Y1384" i="1"/>
  <c r="C1385" i="1"/>
  <c r="AA1385" i="1"/>
  <c r="Q1385" i="1"/>
  <c r="A1386" i="1"/>
  <c r="O244" i="1"/>
  <c r="P244" i="1" s="1"/>
  <c r="X244" i="1" s="1"/>
  <c r="B244" i="1" s="1"/>
  <c r="N245" i="1"/>
  <c r="D249" i="1"/>
  <c r="L249" i="1" s="1"/>
  <c r="M250" i="1" s="1"/>
  <c r="M251" i="1" s="1"/>
  <c r="L248" i="1"/>
  <c r="G248" i="1"/>
  <c r="F250" i="1"/>
  <c r="I252" i="1"/>
  <c r="J251" i="1"/>
  <c r="K251" i="1" s="1"/>
  <c r="U251" i="1" s="1"/>
  <c r="W250" i="1"/>
  <c r="C426" i="1"/>
  <c r="E251" i="1" l="1"/>
  <c r="Q1386" i="1"/>
  <c r="A1387" i="1"/>
  <c r="Y1385" i="1"/>
  <c r="C1386" i="1"/>
  <c r="AA1386" i="1"/>
  <c r="Z1386" i="1"/>
  <c r="H1386" i="1"/>
  <c r="R1385" i="1"/>
  <c r="S1385" i="1" s="1"/>
  <c r="G249" i="1"/>
  <c r="N246" i="1"/>
  <c r="O245" i="1"/>
  <c r="P245" i="1" s="1"/>
  <c r="X245" i="1" s="1"/>
  <c r="B245" i="1" s="1"/>
  <c r="F251" i="1"/>
  <c r="D250" i="1"/>
  <c r="J252" i="1"/>
  <c r="K252" i="1" s="1"/>
  <c r="U252" i="1" s="1"/>
  <c r="I253" i="1"/>
  <c r="W251" i="1"/>
  <c r="C427" i="1"/>
  <c r="E252" i="1" l="1"/>
  <c r="Q1387" i="1"/>
  <c r="A1388" i="1"/>
  <c r="C1387" i="1"/>
  <c r="AA1387" i="1"/>
  <c r="Z1387" i="1"/>
  <c r="H1387" i="1"/>
  <c r="Y1386" i="1"/>
  <c r="R1386" i="1"/>
  <c r="S1386" i="1" s="1"/>
  <c r="N247" i="1"/>
  <c r="O246" i="1"/>
  <c r="P246" i="1" s="1"/>
  <c r="X246" i="1" s="1"/>
  <c r="B246" i="1" s="1"/>
  <c r="D251" i="1"/>
  <c r="L251" i="1" s="1"/>
  <c r="L250" i="1"/>
  <c r="G250" i="1"/>
  <c r="F252" i="1"/>
  <c r="I254" i="1"/>
  <c r="J253" i="1"/>
  <c r="K253" i="1" s="1"/>
  <c r="U253" i="1" s="1"/>
  <c r="M252" i="1"/>
  <c r="M253" i="1" s="1"/>
  <c r="W252" i="1"/>
  <c r="C428" i="1"/>
  <c r="E253" i="1" l="1"/>
  <c r="Q1388" i="1"/>
  <c r="A1389" i="1"/>
  <c r="C1388" i="1"/>
  <c r="Z1388" i="1"/>
  <c r="R1387" i="1"/>
  <c r="S1387" i="1" s="1"/>
  <c r="AA1388" i="1"/>
  <c r="H1388" i="1"/>
  <c r="Y1387" i="1"/>
  <c r="O247" i="1"/>
  <c r="P247" i="1" s="1"/>
  <c r="X247" i="1" s="1"/>
  <c r="B247" i="1" s="1"/>
  <c r="N248" i="1"/>
  <c r="F253" i="1"/>
  <c r="D252" i="1"/>
  <c r="L252" i="1" s="1"/>
  <c r="G251" i="1"/>
  <c r="W253" i="1"/>
  <c r="J254" i="1"/>
  <c r="K254" i="1" s="1"/>
  <c r="U254" i="1" s="1"/>
  <c r="I255" i="1"/>
  <c r="C429" i="1"/>
  <c r="E254" i="1" l="1"/>
  <c r="Q1389" i="1"/>
  <c r="A1390" i="1"/>
  <c r="Z1389" i="1"/>
  <c r="H1389" i="1"/>
  <c r="R1388" i="1"/>
  <c r="S1388" i="1" s="1"/>
  <c r="Y1388" i="1"/>
  <c r="C1389" i="1"/>
  <c r="AA1389" i="1"/>
  <c r="N249" i="1"/>
  <c r="O248" i="1"/>
  <c r="P248" i="1" s="1"/>
  <c r="X248" i="1" s="1"/>
  <c r="B248" i="1" s="1"/>
  <c r="Y249" i="1"/>
  <c r="G252" i="1"/>
  <c r="D253" i="1"/>
  <c r="L253" i="1" s="1"/>
  <c r="F254" i="1"/>
  <c r="M254" i="1"/>
  <c r="M255" i="1" s="1"/>
  <c r="W254" i="1"/>
  <c r="I256" i="1"/>
  <c r="J255" i="1"/>
  <c r="K255" i="1" s="1"/>
  <c r="U255" i="1" s="1"/>
  <c r="C430" i="1"/>
  <c r="E255" i="1" l="1"/>
  <c r="A1391" i="1"/>
  <c r="Q1390" i="1"/>
  <c r="Y1389" i="1"/>
  <c r="C1390" i="1"/>
  <c r="AA1390" i="1"/>
  <c r="Z1390" i="1"/>
  <c r="R1389" i="1"/>
  <c r="S1389" i="1" s="1"/>
  <c r="H1390" i="1"/>
  <c r="O249" i="1"/>
  <c r="P249" i="1" s="1"/>
  <c r="N250" i="1"/>
  <c r="G253" i="1"/>
  <c r="F255" i="1"/>
  <c r="D254" i="1"/>
  <c r="L254" i="1" s="1"/>
  <c r="W255" i="1"/>
  <c r="J256" i="1"/>
  <c r="K256" i="1" s="1"/>
  <c r="U256" i="1" s="1"/>
  <c r="I257" i="1"/>
  <c r="C431" i="1"/>
  <c r="E256" i="1" l="1"/>
  <c r="C1391" i="1"/>
  <c r="Z1391" i="1"/>
  <c r="AA1391" i="1"/>
  <c r="H1391" i="1"/>
  <c r="Y1390" i="1"/>
  <c r="R1390" i="1"/>
  <c r="S1390" i="1" s="1"/>
  <c r="Q1391" i="1"/>
  <c r="A1392" i="1"/>
  <c r="N251" i="1"/>
  <c r="O250" i="1"/>
  <c r="P250" i="1" s="1"/>
  <c r="X250" i="1" s="1"/>
  <c r="B250" i="1" s="1"/>
  <c r="X249" i="1"/>
  <c r="B249" i="1" s="1"/>
  <c r="D255" i="1"/>
  <c r="G255" i="1" s="1"/>
  <c r="Y251" i="1"/>
  <c r="F256" i="1"/>
  <c r="G254" i="1"/>
  <c r="J257" i="1"/>
  <c r="K257" i="1" s="1"/>
  <c r="I258" i="1"/>
  <c r="W256" i="1"/>
  <c r="C432" i="1"/>
  <c r="U257" i="1" l="1"/>
  <c r="W257" i="1" s="1"/>
  <c r="E257" i="1"/>
  <c r="Q1392" i="1"/>
  <c r="A1393" i="1"/>
  <c r="C1392" i="1"/>
  <c r="Z1392" i="1"/>
  <c r="H1392" i="1"/>
  <c r="R1391" i="1"/>
  <c r="S1391" i="1" s="1"/>
  <c r="AA1392" i="1"/>
  <c r="Y1391" i="1"/>
  <c r="N252" i="1"/>
  <c r="O251" i="1"/>
  <c r="P251" i="1" s="1"/>
  <c r="L255" i="1"/>
  <c r="M256" i="1" s="1"/>
  <c r="F257" i="1"/>
  <c r="D256" i="1"/>
  <c r="L256" i="1" s="1"/>
  <c r="J258" i="1"/>
  <c r="K258" i="1" s="1"/>
  <c r="I259" i="1"/>
  <c r="C433" i="1"/>
  <c r="U258" i="1" l="1"/>
  <c r="E258" i="1"/>
  <c r="Q1393" i="1"/>
  <c r="A1394" i="1"/>
  <c r="AA1393" i="1"/>
  <c r="Z1393" i="1"/>
  <c r="R1392" i="1"/>
  <c r="S1392" i="1" s="1"/>
  <c r="Y1392" i="1"/>
  <c r="H1393" i="1"/>
  <c r="C1393" i="1"/>
  <c r="X251" i="1"/>
  <c r="B251" i="1" s="1"/>
  <c r="N253" i="1"/>
  <c r="O252" i="1"/>
  <c r="P252" i="1" s="1"/>
  <c r="X252" i="1" s="1"/>
  <c r="B252" i="1" s="1"/>
  <c r="G256" i="1"/>
  <c r="D257" i="1"/>
  <c r="L257" i="1" s="1"/>
  <c r="F258" i="1"/>
  <c r="W258" i="1"/>
  <c r="S253" i="1"/>
  <c r="J259" i="1"/>
  <c r="K259" i="1" s="1"/>
  <c r="U259" i="1" s="1"/>
  <c r="I260" i="1"/>
  <c r="M257" i="1"/>
  <c r="C434" i="1"/>
  <c r="M258" i="1" l="1"/>
  <c r="E259" i="1"/>
  <c r="A1395" i="1"/>
  <c r="Q1394" i="1"/>
  <c r="R1393" i="1"/>
  <c r="S1393" i="1" s="1"/>
  <c r="Y1393" i="1"/>
  <c r="AA1394" i="1"/>
  <c r="Z1394" i="1"/>
  <c r="H1394" i="1"/>
  <c r="C1394" i="1"/>
  <c r="O253" i="1"/>
  <c r="P253" i="1" s="1"/>
  <c r="X253" i="1" s="1"/>
  <c r="B253" i="1" s="1"/>
  <c r="N254" i="1"/>
  <c r="Y253" i="1"/>
  <c r="G257" i="1"/>
  <c r="D258" i="1"/>
  <c r="G258" i="1" s="1"/>
  <c r="F259" i="1"/>
  <c r="W259" i="1"/>
  <c r="J260" i="1"/>
  <c r="K260" i="1" s="1"/>
  <c r="U260" i="1" s="1"/>
  <c r="I261" i="1"/>
  <c r="C435" i="1"/>
  <c r="Y499" i="1"/>
  <c r="E260" i="1" l="1"/>
  <c r="C1395" i="1"/>
  <c r="AA1395" i="1"/>
  <c r="Z1395" i="1"/>
  <c r="H1395" i="1"/>
  <c r="R1394" i="1"/>
  <c r="S1394" i="1" s="1"/>
  <c r="Y1394" i="1"/>
  <c r="Q1395" i="1"/>
  <c r="A1396" i="1"/>
  <c r="N255" i="1"/>
  <c r="O254" i="1"/>
  <c r="P254" i="1" s="1"/>
  <c r="X254" i="1" s="1"/>
  <c r="B254" i="1" s="1"/>
  <c r="D259" i="1"/>
  <c r="L259" i="1" s="1"/>
  <c r="L258" i="1"/>
  <c r="M259" i="1" s="1"/>
  <c r="M260" i="1" s="1"/>
  <c r="F260" i="1"/>
  <c r="J261" i="1"/>
  <c r="K261" i="1" s="1"/>
  <c r="U261" i="1" s="1"/>
  <c r="I262" i="1"/>
  <c r="W260" i="1"/>
  <c r="S434" i="1"/>
  <c r="C436" i="1"/>
  <c r="E261" i="1" l="1"/>
  <c r="A1397" i="1"/>
  <c r="Q1396" i="1"/>
  <c r="C1396" i="1"/>
  <c r="AA1396" i="1"/>
  <c r="Z1396" i="1"/>
  <c r="H1396" i="1"/>
  <c r="R1395" i="1"/>
  <c r="S1395" i="1" s="1"/>
  <c r="Y1395" i="1"/>
  <c r="N256" i="1"/>
  <c r="O255" i="1"/>
  <c r="P255" i="1" s="1"/>
  <c r="D260" i="1"/>
  <c r="L260" i="1" s="1"/>
  <c r="F261" i="1"/>
  <c r="G259" i="1"/>
  <c r="J262" i="1"/>
  <c r="K262" i="1" s="1"/>
  <c r="U262" i="1" s="1"/>
  <c r="I263" i="1"/>
  <c r="W261" i="1"/>
  <c r="C437" i="1"/>
  <c r="E262" i="1" l="1"/>
  <c r="Z1397" i="1"/>
  <c r="H1397" i="1"/>
  <c r="Y1396" i="1"/>
  <c r="C1397" i="1"/>
  <c r="R1396" i="1"/>
  <c r="S1396" i="1" s="1"/>
  <c r="AA1397" i="1"/>
  <c r="A1398" i="1"/>
  <c r="Q1397" i="1"/>
  <c r="X255" i="1"/>
  <c r="B255" i="1" s="1"/>
  <c r="G260" i="1"/>
  <c r="N257" i="1"/>
  <c r="O256" i="1"/>
  <c r="P256" i="1" s="1"/>
  <c r="D261" i="1"/>
  <c r="L261" i="1" s="1"/>
  <c r="F262" i="1"/>
  <c r="M261" i="1"/>
  <c r="M262" i="1" s="1"/>
  <c r="M263" i="1" s="1"/>
  <c r="I264" i="1"/>
  <c r="J263" i="1"/>
  <c r="K263" i="1" s="1"/>
  <c r="U263" i="1" s="1"/>
  <c r="W262" i="1"/>
  <c r="C438" i="1"/>
  <c r="E263" i="1" l="1"/>
  <c r="Y1397" i="1"/>
  <c r="C1398" i="1"/>
  <c r="AA1398" i="1"/>
  <c r="H1398" i="1"/>
  <c r="R1397" i="1"/>
  <c r="S1397" i="1" s="1"/>
  <c r="Z1398" i="1"/>
  <c r="A1399" i="1"/>
  <c r="Q1398" i="1"/>
  <c r="X256" i="1"/>
  <c r="B256" i="1" s="1"/>
  <c r="S256" i="1"/>
  <c r="O257" i="1"/>
  <c r="P257" i="1" s="1"/>
  <c r="X257" i="1" s="1"/>
  <c r="Y257" i="1" s="1"/>
  <c r="N258" i="1"/>
  <c r="Y255" i="1"/>
  <c r="BE19" i="1"/>
  <c r="BF19" i="1" s="1"/>
  <c r="G261" i="1"/>
  <c r="D262" i="1"/>
  <c r="L262" i="1" s="1"/>
  <c r="M264" i="1"/>
  <c r="F263" i="1"/>
  <c r="W263" i="1"/>
  <c r="I265" i="1"/>
  <c r="J264" i="1"/>
  <c r="K264" i="1" s="1"/>
  <c r="U264" i="1" s="1"/>
  <c r="C439" i="1"/>
  <c r="E264" i="1" l="1"/>
  <c r="Y256" i="1"/>
  <c r="Y1398" i="1"/>
  <c r="C1399" i="1"/>
  <c r="AA1399" i="1"/>
  <c r="Z1399" i="1"/>
  <c r="R1398" i="1"/>
  <c r="S1398" i="1" s="1"/>
  <c r="H1399" i="1"/>
  <c r="A1400" i="1"/>
  <c r="Q1399" i="1"/>
  <c r="O258" i="1"/>
  <c r="P258" i="1" s="1"/>
  <c r="S258" i="1" s="1"/>
  <c r="N259" i="1"/>
  <c r="B257" i="1"/>
  <c r="M265" i="1"/>
  <c r="D263" i="1"/>
  <c r="L263" i="1" s="1"/>
  <c r="F264" i="1"/>
  <c r="G262" i="1"/>
  <c r="W264" i="1"/>
  <c r="J265" i="1"/>
  <c r="K265" i="1" s="1"/>
  <c r="U265" i="1" s="1"/>
  <c r="I266" i="1"/>
  <c r="S438" i="1"/>
  <c r="C440" i="1"/>
  <c r="E265" i="1" l="1"/>
  <c r="C1400" i="1"/>
  <c r="AA1400" i="1"/>
  <c r="Z1400" i="1"/>
  <c r="H1400" i="1"/>
  <c r="R1399" i="1"/>
  <c r="S1399" i="1" s="1"/>
  <c r="Y1399" i="1"/>
  <c r="Q1400" i="1"/>
  <c r="A1401" i="1"/>
  <c r="N260" i="1"/>
  <c r="O259" i="1"/>
  <c r="P259" i="1" s="1"/>
  <c r="X259" i="1" s="1"/>
  <c r="B259" i="1" s="1"/>
  <c r="X258" i="1"/>
  <c r="BD16" i="1"/>
  <c r="F265" i="1"/>
  <c r="D264" i="1"/>
  <c r="G263" i="1"/>
  <c r="J266" i="1"/>
  <c r="K266" i="1" s="1"/>
  <c r="U266" i="1" s="1"/>
  <c r="I267" i="1"/>
  <c r="W265" i="1"/>
  <c r="C441" i="1"/>
  <c r="E266" i="1" l="1"/>
  <c r="Q1401" i="1"/>
  <c r="A1402" i="1"/>
  <c r="Z1401" i="1"/>
  <c r="R1400" i="1"/>
  <c r="S1400" i="1" s="1"/>
  <c r="Y1400" i="1"/>
  <c r="C1401" i="1"/>
  <c r="H1401" i="1"/>
  <c r="AA1401" i="1"/>
  <c r="B258" i="1"/>
  <c r="Y258" i="1"/>
  <c r="D265" i="1"/>
  <c r="L265" i="1" s="1"/>
  <c r="N261" i="1"/>
  <c r="O260" i="1"/>
  <c r="P260" i="1" s="1"/>
  <c r="X260" i="1" s="1"/>
  <c r="B260" i="1" s="1"/>
  <c r="L264" i="1"/>
  <c r="G264" i="1"/>
  <c r="F266" i="1"/>
  <c r="J267" i="1"/>
  <c r="K267" i="1" s="1"/>
  <c r="U267" i="1" s="1"/>
  <c r="I268" i="1"/>
  <c r="W266" i="1"/>
  <c r="C442" i="1"/>
  <c r="E267" i="1" l="1"/>
  <c r="A1403" i="1"/>
  <c r="Q1402" i="1"/>
  <c r="R1401" i="1"/>
  <c r="S1401" i="1" s="1"/>
  <c r="Y1401" i="1"/>
  <c r="AA1402" i="1"/>
  <c r="H1402" i="1"/>
  <c r="C1402" i="1"/>
  <c r="Z1402" i="1"/>
  <c r="N262" i="1"/>
  <c r="O261" i="1"/>
  <c r="P261" i="1" s="1"/>
  <c r="X261" i="1" s="1"/>
  <c r="B261" i="1" s="1"/>
  <c r="F267" i="1"/>
  <c r="D266" i="1"/>
  <c r="L266" i="1" s="1"/>
  <c r="G265" i="1"/>
  <c r="J268" i="1"/>
  <c r="K268" i="1" s="1"/>
  <c r="U268" i="1" s="1"/>
  <c r="I269" i="1"/>
  <c r="W267" i="1"/>
  <c r="M266" i="1"/>
  <c r="M267" i="1" s="1"/>
  <c r="M268" i="1" s="1"/>
  <c r="C443" i="1"/>
  <c r="E268" i="1" l="1"/>
  <c r="Y1402" i="1"/>
  <c r="C1403" i="1"/>
  <c r="AA1403" i="1"/>
  <c r="H1403" i="1"/>
  <c r="R1402" i="1"/>
  <c r="S1402" i="1" s="1"/>
  <c r="Z1403" i="1"/>
  <c r="A1404" i="1"/>
  <c r="Q1403" i="1"/>
  <c r="N263" i="1"/>
  <c r="O262" i="1"/>
  <c r="P262" i="1" s="1"/>
  <c r="X262" i="1" s="1"/>
  <c r="B262" i="1" s="1"/>
  <c r="D267" i="1"/>
  <c r="G267" i="1" s="1"/>
  <c r="M269" i="1"/>
  <c r="F268" i="1"/>
  <c r="G266" i="1"/>
  <c r="J269" i="1"/>
  <c r="K269" i="1" s="1"/>
  <c r="U269" i="1" s="1"/>
  <c r="I270" i="1"/>
  <c r="W268" i="1"/>
  <c r="C444" i="1"/>
  <c r="E269" i="1" l="1"/>
  <c r="C1404" i="1"/>
  <c r="AA1404" i="1"/>
  <c r="Z1404" i="1"/>
  <c r="R1403" i="1"/>
  <c r="S1403" i="1" s="1"/>
  <c r="Y1403" i="1"/>
  <c r="H1404" i="1"/>
  <c r="Q1404" i="1"/>
  <c r="A1405" i="1"/>
  <c r="N264" i="1"/>
  <c r="O263" i="1"/>
  <c r="P263" i="1" s="1"/>
  <c r="X263" i="1" s="1"/>
  <c r="B263" i="1" s="1"/>
  <c r="L267" i="1"/>
  <c r="M270" i="1"/>
  <c r="F269" i="1"/>
  <c r="D268" i="1"/>
  <c r="G268" i="1" s="1"/>
  <c r="W269" i="1"/>
  <c r="J270" i="1"/>
  <c r="K270" i="1" s="1"/>
  <c r="U270" i="1" s="1"/>
  <c r="I271" i="1"/>
  <c r="C445" i="1"/>
  <c r="E270" i="1" l="1"/>
  <c r="Z1405" i="1"/>
  <c r="H1405" i="1"/>
  <c r="R1404" i="1"/>
  <c r="S1404" i="1" s="1"/>
  <c r="Y1404" i="1"/>
  <c r="AA1405" i="1"/>
  <c r="C1405" i="1"/>
  <c r="A1406" i="1"/>
  <c r="Q1405" i="1"/>
  <c r="O264" i="1"/>
  <c r="P264" i="1" s="1"/>
  <c r="X264" i="1" s="1"/>
  <c r="B264" i="1" s="1"/>
  <c r="N265" i="1"/>
  <c r="L268" i="1"/>
  <c r="D269" i="1"/>
  <c r="L269" i="1" s="1"/>
  <c r="F270" i="1"/>
  <c r="J271" i="1"/>
  <c r="K271" i="1" s="1"/>
  <c r="U271" i="1" s="1"/>
  <c r="M271" i="1"/>
  <c r="I272" i="1"/>
  <c r="W270" i="1"/>
  <c r="C446" i="1"/>
  <c r="E271" i="1" l="1"/>
  <c r="Y1405" i="1"/>
  <c r="AA1406" i="1"/>
  <c r="C1406" i="1"/>
  <c r="Z1406" i="1"/>
  <c r="R1405" i="1"/>
  <c r="S1405" i="1" s="1"/>
  <c r="H1406" i="1"/>
  <c r="A1407" i="1"/>
  <c r="Q1406" i="1"/>
  <c r="O265" i="1"/>
  <c r="P265" i="1" s="1"/>
  <c r="X265" i="1" s="1"/>
  <c r="B265" i="1" s="1"/>
  <c r="N266" i="1"/>
  <c r="F271" i="1"/>
  <c r="D270" i="1"/>
  <c r="L270" i="1" s="1"/>
  <c r="G269" i="1"/>
  <c r="I273" i="1"/>
  <c r="J272" i="1"/>
  <c r="K272" i="1" s="1"/>
  <c r="U272" i="1" s="1"/>
  <c r="M272" i="1"/>
  <c r="W271" i="1"/>
  <c r="C447" i="1"/>
  <c r="E272" i="1" l="1"/>
  <c r="C1407" i="1"/>
  <c r="AA1407" i="1"/>
  <c r="Z1407" i="1"/>
  <c r="H1407" i="1"/>
  <c r="Y1406" i="1"/>
  <c r="R1406" i="1"/>
  <c r="S1406" i="1" s="1"/>
  <c r="Q1407" i="1"/>
  <c r="A1408" i="1"/>
  <c r="O266" i="1"/>
  <c r="P266" i="1" s="1"/>
  <c r="X266" i="1" s="1"/>
  <c r="B266" i="1" s="1"/>
  <c r="N267" i="1"/>
  <c r="D271" i="1"/>
  <c r="L271" i="1" s="1"/>
  <c r="G270" i="1"/>
  <c r="F272" i="1"/>
  <c r="W272" i="1"/>
  <c r="I274" i="1"/>
  <c r="J273" i="1"/>
  <c r="K273" i="1" s="1"/>
  <c r="U273" i="1" s="1"/>
  <c r="M273" i="1"/>
  <c r="C448" i="1"/>
  <c r="E273" i="1" l="1"/>
  <c r="Q1408" i="1"/>
  <c r="A1409" i="1"/>
  <c r="C1408" i="1"/>
  <c r="AA1408" i="1"/>
  <c r="Z1408" i="1"/>
  <c r="H1408" i="1"/>
  <c r="Y1407" i="1"/>
  <c r="R1407" i="1"/>
  <c r="S1407" i="1" s="1"/>
  <c r="N268" i="1"/>
  <c r="O267" i="1"/>
  <c r="P267" i="1" s="1"/>
  <c r="X267" i="1" s="1"/>
  <c r="B267" i="1" s="1"/>
  <c r="F273" i="1"/>
  <c r="D272" i="1"/>
  <c r="G271" i="1"/>
  <c r="I275" i="1"/>
  <c r="M274" i="1"/>
  <c r="J274" i="1"/>
  <c r="K274" i="1" s="1"/>
  <c r="U274" i="1" s="1"/>
  <c r="W273" i="1"/>
  <c r="C449" i="1"/>
  <c r="E274" i="1" l="1"/>
  <c r="A1410" i="1"/>
  <c r="Q1409" i="1"/>
  <c r="Z1409" i="1"/>
  <c r="H1409" i="1"/>
  <c r="R1408" i="1"/>
  <c r="S1408" i="1" s="1"/>
  <c r="Y1408" i="1"/>
  <c r="AA1409" i="1"/>
  <c r="C1409" i="1"/>
  <c r="O268" i="1"/>
  <c r="P268" i="1" s="1"/>
  <c r="X268" i="1" s="1"/>
  <c r="B268" i="1" s="1"/>
  <c r="N269" i="1"/>
  <c r="D273" i="1"/>
  <c r="L273" i="1" s="1"/>
  <c r="L272" i="1"/>
  <c r="G272" i="1"/>
  <c r="F274" i="1"/>
  <c r="W274" i="1"/>
  <c r="I276" i="1"/>
  <c r="J275" i="1"/>
  <c r="K275" i="1" s="1"/>
  <c r="U275" i="1" s="1"/>
  <c r="M275" i="1"/>
  <c r="C450" i="1"/>
  <c r="E275" i="1" l="1"/>
  <c r="Y1409" i="1"/>
  <c r="AA1410" i="1"/>
  <c r="H1410" i="1"/>
  <c r="C1410" i="1"/>
  <c r="Z1410" i="1"/>
  <c r="R1409" i="1"/>
  <c r="S1409" i="1" s="1"/>
  <c r="A1411" i="1"/>
  <c r="Q1410" i="1"/>
  <c r="N270" i="1"/>
  <c r="O269" i="1"/>
  <c r="P269" i="1" s="1"/>
  <c r="X269" i="1" s="1"/>
  <c r="B269" i="1" s="1"/>
  <c r="G273" i="1"/>
  <c r="F275" i="1"/>
  <c r="D274" i="1"/>
  <c r="L274" i="1" s="1"/>
  <c r="W275" i="1"/>
  <c r="M276" i="1"/>
  <c r="J276" i="1"/>
  <c r="K276" i="1" s="1"/>
  <c r="U276" i="1" s="1"/>
  <c r="I277" i="1"/>
  <c r="C451" i="1"/>
  <c r="E276" i="1" l="1"/>
  <c r="Y1410" i="1"/>
  <c r="AA1411" i="1"/>
  <c r="C1411" i="1"/>
  <c r="Z1411" i="1"/>
  <c r="R1410" i="1"/>
  <c r="S1410" i="1" s="1"/>
  <c r="H1411" i="1"/>
  <c r="A1412" i="1"/>
  <c r="Q1411" i="1"/>
  <c r="N271" i="1"/>
  <c r="O270" i="1"/>
  <c r="P270" i="1" s="1"/>
  <c r="X270" i="1" s="1"/>
  <c r="B270" i="1" s="1"/>
  <c r="G274" i="1"/>
  <c r="D275" i="1"/>
  <c r="L275" i="1" s="1"/>
  <c r="F276" i="1"/>
  <c r="W276" i="1"/>
  <c r="M277" i="1"/>
  <c r="J277" i="1"/>
  <c r="K277" i="1" s="1"/>
  <c r="U277" i="1" s="1"/>
  <c r="I278" i="1"/>
  <c r="C452" i="1"/>
  <c r="E277" i="1" l="1"/>
  <c r="C1412" i="1"/>
  <c r="AA1412" i="1"/>
  <c r="Z1412" i="1"/>
  <c r="H1412" i="1"/>
  <c r="R1411" i="1"/>
  <c r="S1411" i="1" s="1"/>
  <c r="Y1411" i="1"/>
  <c r="A1413" i="1"/>
  <c r="Q1412" i="1"/>
  <c r="N272" i="1"/>
  <c r="O271" i="1"/>
  <c r="P271" i="1" s="1"/>
  <c r="X271" i="1" s="1"/>
  <c r="B271" i="1" s="1"/>
  <c r="F277" i="1"/>
  <c r="D276" i="1"/>
  <c r="G275" i="1"/>
  <c r="J278" i="1"/>
  <c r="K278" i="1" s="1"/>
  <c r="U278" i="1" s="1"/>
  <c r="I279" i="1"/>
  <c r="M278" i="1"/>
  <c r="W277" i="1"/>
  <c r="C453" i="1"/>
  <c r="E278" i="1" l="1"/>
  <c r="Z1413" i="1"/>
  <c r="H1413" i="1"/>
  <c r="R1412" i="1"/>
  <c r="S1412" i="1" s="1"/>
  <c r="C1413" i="1"/>
  <c r="Y1412" i="1"/>
  <c r="AA1413" i="1"/>
  <c r="A1414" i="1"/>
  <c r="Q1413" i="1"/>
  <c r="N273" i="1"/>
  <c r="O272" i="1"/>
  <c r="P272" i="1" s="1"/>
  <c r="X272" i="1" s="1"/>
  <c r="B272" i="1" s="1"/>
  <c r="D277" i="1"/>
  <c r="L277" i="1" s="1"/>
  <c r="L276" i="1"/>
  <c r="G276" i="1"/>
  <c r="F278" i="1"/>
  <c r="I280" i="1"/>
  <c r="J279" i="1"/>
  <c r="K279" i="1" s="1"/>
  <c r="U279" i="1" s="1"/>
  <c r="M279" i="1"/>
  <c r="W278" i="1"/>
  <c r="C454" i="1"/>
  <c r="E279" i="1" l="1"/>
  <c r="C1414" i="1"/>
  <c r="Z1414" i="1"/>
  <c r="H1414" i="1"/>
  <c r="R1413" i="1"/>
  <c r="AA1414" i="1"/>
  <c r="Q1414" i="1"/>
  <c r="A1415" i="1"/>
  <c r="O273" i="1"/>
  <c r="P273" i="1" s="1"/>
  <c r="X273" i="1" s="1"/>
  <c r="B273" i="1" s="1"/>
  <c r="N274" i="1"/>
  <c r="F279" i="1"/>
  <c r="D278" i="1"/>
  <c r="G277" i="1"/>
  <c r="W279" i="1"/>
  <c r="J280" i="1"/>
  <c r="K280" i="1" s="1"/>
  <c r="U280" i="1" s="1"/>
  <c r="I281" i="1"/>
  <c r="M280" i="1"/>
  <c r="C455" i="1"/>
  <c r="E280" i="1" l="1"/>
  <c r="C1415" i="1"/>
  <c r="AA1415" i="1"/>
  <c r="Z1415" i="1"/>
  <c r="H1415" i="1"/>
  <c r="R1414" i="1"/>
  <c r="S1414" i="1" s="1"/>
  <c r="Y1414" i="1"/>
  <c r="Q1415" i="1"/>
  <c r="A1416" i="1"/>
  <c r="O274" i="1"/>
  <c r="P274" i="1" s="1"/>
  <c r="X274" i="1" s="1"/>
  <c r="B274" i="1" s="1"/>
  <c r="N275" i="1"/>
  <c r="D279" i="1"/>
  <c r="L279" i="1" s="1"/>
  <c r="L278" i="1"/>
  <c r="F280" i="1"/>
  <c r="G278" i="1"/>
  <c r="J281" i="1"/>
  <c r="K281" i="1" s="1"/>
  <c r="U281" i="1" s="1"/>
  <c r="I282" i="1"/>
  <c r="M281" i="1"/>
  <c r="W280" i="1"/>
  <c r="C456" i="1"/>
  <c r="E281" i="1" l="1"/>
  <c r="A1417" i="1"/>
  <c r="Q1416" i="1"/>
  <c r="C1416" i="1"/>
  <c r="AA1416" i="1"/>
  <c r="Z1416" i="1"/>
  <c r="R1415" i="1"/>
  <c r="H1416" i="1"/>
  <c r="O275" i="1"/>
  <c r="P275" i="1" s="1"/>
  <c r="X275" i="1" s="1"/>
  <c r="B275" i="1" s="1"/>
  <c r="N276" i="1"/>
  <c r="D280" i="1"/>
  <c r="L280" i="1" s="1"/>
  <c r="F281" i="1"/>
  <c r="G279" i="1"/>
  <c r="I283" i="1"/>
  <c r="J282" i="1"/>
  <c r="K282" i="1" s="1"/>
  <c r="U282" i="1" s="1"/>
  <c r="W281" i="1"/>
  <c r="C457" i="1"/>
  <c r="E282" i="1" l="1"/>
  <c r="Z1417" i="1"/>
  <c r="H1417" i="1"/>
  <c r="R1416" i="1"/>
  <c r="S1416" i="1" s="1"/>
  <c r="Y1416" i="1"/>
  <c r="AA1417" i="1"/>
  <c r="C1417" i="1"/>
  <c r="A1418" i="1"/>
  <c r="Q1417" i="1"/>
  <c r="N277" i="1"/>
  <c r="O276" i="1"/>
  <c r="P276" i="1" s="1"/>
  <c r="X276" i="1" s="1"/>
  <c r="B276" i="1" s="1"/>
  <c r="G280" i="1"/>
  <c r="D281" i="1"/>
  <c r="L281" i="1" s="1"/>
  <c r="F282" i="1"/>
  <c r="I284" i="1"/>
  <c r="J283" i="1"/>
  <c r="K283" i="1" s="1"/>
  <c r="U283" i="1" s="1"/>
  <c r="M282" i="1"/>
  <c r="W282" i="1"/>
  <c r="C458" i="1"/>
  <c r="E283" i="1" l="1"/>
  <c r="A1419" i="1"/>
  <c r="Q1418" i="1"/>
  <c r="Y1417" i="1"/>
  <c r="C1418" i="1"/>
  <c r="Z1418" i="1"/>
  <c r="H1418" i="1"/>
  <c r="R1417" i="1"/>
  <c r="S1417" i="1" s="1"/>
  <c r="AA1418" i="1"/>
  <c r="N278" i="1"/>
  <c r="O277" i="1"/>
  <c r="P277" i="1" s="1"/>
  <c r="X277" i="1" s="1"/>
  <c r="B277" i="1" s="1"/>
  <c r="D282" i="1"/>
  <c r="L282" i="1" s="1"/>
  <c r="M283" i="1" s="1"/>
  <c r="M284" i="1" s="1"/>
  <c r="F283" i="1"/>
  <c r="G281" i="1"/>
  <c r="W283" i="1"/>
  <c r="J284" i="1"/>
  <c r="K284" i="1" s="1"/>
  <c r="U284" i="1" s="1"/>
  <c r="I285" i="1"/>
  <c r="C459" i="1"/>
  <c r="E284" i="1" l="1"/>
  <c r="C1419" i="1"/>
  <c r="Z1419" i="1"/>
  <c r="H1419" i="1"/>
  <c r="R1418" i="1"/>
  <c r="S1418" i="1" s="1"/>
  <c r="AA1419" i="1"/>
  <c r="Y1418" i="1"/>
  <c r="Q1419" i="1"/>
  <c r="A1420" i="1"/>
  <c r="N279" i="1"/>
  <c r="O278" i="1"/>
  <c r="P278" i="1" s="1"/>
  <c r="X278" i="1" s="1"/>
  <c r="B278" i="1" s="1"/>
  <c r="G282" i="1"/>
  <c r="D283" i="1"/>
  <c r="L283" i="1" s="1"/>
  <c r="F284" i="1"/>
  <c r="I286" i="1"/>
  <c r="J285" i="1"/>
  <c r="K285" i="1" s="1"/>
  <c r="U285" i="1" s="1"/>
  <c r="W284" i="1"/>
  <c r="C460" i="1"/>
  <c r="E285" i="1" l="1"/>
  <c r="A1421" i="1"/>
  <c r="Q1420" i="1"/>
  <c r="C1420" i="1"/>
  <c r="AA1420" i="1"/>
  <c r="Z1420" i="1"/>
  <c r="H1420" i="1"/>
  <c r="R1419" i="1"/>
  <c r="S1419" i="1" s="1"/>
  <c r="Y1419" i="1"/>
  <c r="N280" i="1"/>
  <c r="O279" i="1"/>
  <c r="P279" i="1" s="1"/>
  <c r="X279" i="1" s="1"/>
  <c r="B279" i="1" s="1"/>
  <c r="D284" i="1"/>
  <c r="L284" i="1" s="1"/>
  <c r="M285" i="1" s="1"/>
  <c r="F285" i="1"/>
  <c r="G283" i="1"/>
  <c r="W285" i="1"/>
  <c r="I287" i="1"/>
  <c r="J286" i="1"/>
  <c r="K286" i="1" s="1"/>
  <c r="U286" i="1" s="1"/>
  <c r="C461" i="1"/>
  <c r="E286" i="1" l="1"/>
  <c r="Z1421" i="1"/>
  <c r="H1421" i="1"/>
  <c r="R1420" i="1"/>
  <c r="S1420" i="1" s="1"/>
  <c r="Y1420" i="1"/>
  <c r="C1421" i="1"/>
  <c r="AA1421" i="1"/>
  <c r="A1422" i="1"/>
  <c r="Q1421" i="1"/>
  <c r="N281" i="1"/>
  <c r="O280" i="1"/>
  <c r="P280" i="1" s="1"/>
  <c r="X280" i="1" s="1"/>
  <c r="B280" i="1" s="1"/>
  <c r="D285" i="1"/>
  <c r="F286" i="1"/>
  <c r="G284" i="1"/>
  <c r="S281" i="1"/>
  <c r="W286" i="1"/>
  <c r="J287" i="1"/>
  <c r="K287" i="1" s="1"/>
  <c r="U287" i="1" s="1"/>
  <c r="I288" i="1"/>
  <c r="C462" i="1"/>
  <c r="E287" i="1" l="1"/>
  <c r="Y1421" i="1"/>
  <c r="C1422" i="1"/>
  <c r="AA1422" i="1"/>
  <c r="Z1422" i="1"/>
  <c r="R1421" i="1"/>
  <c r="S1421" i="1" s="1"/>
  <c r="H1422" i="1"/>
  <c r="Q1422" i="1"/>
  <c r="A1423" i="1"/>
  <c r="N282" i="1"/>
  <c r="O281" i="1"/>
  <c r="P281" i="1" s="1"/>
  <c r="X281" i="1" s="1"/>
  <c r="Y281" i="1" s="1"/>
  <c r="D286" i="1"/>
  <c r="L286" i="1" s="1"/>
  <c r="Y282" i="1"/>
  <c r="L285" i="1"/>
  <c r="M286" i="1" s="1"/>
  <c r="G285" i="1"/>
  <c r="F287" i="1"/>
  <c r="J288" i="1"/>
  <c r="K288" i="1" s="1"/>
  <c r="U288" i="1" s="1"/>
  <c r="I289" i="1"/>
  <c r="W287" i="1"/>
  <c r="C463" i="1"/>
  <c r="E288" i="1" l="1"/>
  <c r="Q1423" i="1"/>
  <c r="A1424" i="1"/>
  <c r="C1423" i="1"/>
  <c r="AA1423" i="1"/>
  <c r="Z1423" i="1"/>
  <c r="H1423" i="1"/>
  <c r="Y1422" i="1"/>
  <c r="R1422" i="1"/>
  <c r="S1422" i="1" s="1"/>
  <c r="B281" i="1"/>
  <c r="N283" i="1"/>
  <c r="O282" i="1"/>
  <c r="P282" i="1" s="1"/>
  <c r="D287" i="1"/>
  <c r="L287" i="1" s="1"/>
  <c r="F288" i="1"/>
  <c r="G286" i="1"/>
  <c r="M287" i="1"/>
  <c r="M288" i="1" s="1"/>
  <c r="I290" i="1"/>
  <c r="J289" i="1"/>
  <c r="K289" i="1" s="1"/>
  <c r="W288" i="1"/>
  <c r="C464" i="1"/>
  <c r="U289" i="1" l="1"/>
  <c r="W289" i="1" s="1"/>
  <c r="E289" i="1"/>
  <c r="Q1424" i="1"/>
  <c r="A1425" i="1"/>
  <c r="C1424" i="1"/>
  <c r="AA1424" i="1"/>
  <c r="Z1424" i="1"/>
  <c r="R1423" i="1"/>
  <c r="S1423" i="1" s="1"/>
  <c r="H1424" i="1"/>
  <c r="Y1423" i="1"/>
  <c r="X282" i="1"/>
  <c r="B282" i="1" s="1"/>
  <c r="N284" i="1"/>
  <c r="O283" i="1"/>
  <c r="P283" i="1" s="1"/>
  <c r="X283" i="1" s="1"/>
  <c r="B283" i="1" s="1"/>
  <c r="Y284" i="1"/>
  <c r="F289" i="1"/>
  <c r="D288" i="1"/>
  <c r="L288" i="1" s="1"/>
  <c r="G287" i="1"/>
  <c r="I291" i="1"/>
  <c r="J290" i="1"/>
  <c r="K290" i="1" s="1"/>
  <c r="C465" i="1"/>
  <c r="U290" i="1" l="1"/>
  <c r="W290" i="1" s="1"/>
  <c r="E290" i="1"/>
  <c r="A1426" i="1"/>
  <c r="Q1425" i="1"/>
  <c r="H1425" i="1"/>
  <c r="R1424" i="1"/>
  <c r="S1424" i="1" s="1"/>
  <c r="Z1425" i="1"/>
  <c r="Y1424" i="1"/>
  <c r="C1425" i="1"/>
  <c r="AA1425" i="1"/>
  <c r="N285" i="1"/>
  <c r="O284" i="1"/>
  <c r="P284" i="1" s="1"/>
  <c r="G288" i="1"/>
  <c r="D289" i="1"/>
  <c r="L289" i="1" s="1"/>
  <c r="F290" i="1"/>
  <c r="M289" i="1"/>
  <c r="J291" i="1"/>
  <c r="K291" i="1" s="1"/>
  <c r="U291" i="1" s="1"/>
  <c r="I292" i="1"/>
  <c r="C466" i="1"/>
  <c r="E291" i="1" l="1"/>
  <c r="R1425" i="1"/>
  <c r="S1425" i="1" s="1"/>
  <c r="H1426" i="1"/>
  <c r="C1426" i="1"/>
  <c r="Y1425" i="1"/>
  <c r="AA1426" i="1"/>
  <c r="Z1426" i="1"/>
  <c r="A1427" i="1"/>
  <c r="Q1426" i="1"/>
  <c r="X284" i="1"/>
  <c r="B284" i="1" s="1"/>
  <c r="N286" i="1"/>
  <c r="O285" i="1"/>
  <c r="P285" i="1" s="1"/>
  <c r="F291" i="1"/>
  <c r="D290" i="1"/>
  <c r="L290" i="1" s="1"/>
  <c r="G289" i="1"/>
  <c r="M290" i="1"/>
  <c r="M291" i="1" s="1"/>
  <c r="J292" i="1"/>
  <c r="K292" i="1" s="1"/>
  <c r="U292" i="1" s="1"/>
  <c r="I293" i="1"/>
  <c r="W291" i="1"/>
  <c r="C467" i="1"/>
  <c r="E292" i="1" l="1"/>
  <c r="C1427" i="1"/>
  <c r="AA1427" i="1"/>
  <c r="Z1427" i="1"/>
  <c r="H1427" i="1"/>
  <c r="R1426" i="1"/>
  <c r="S1426" i="1" s="1"/>
  <c r="Y1426" i="1"/>
  <c r="Q1427" i="1"/>
  <c r="A1428" i="1"/>
  <c r="N287" i="1"/>
  <c r="O286" i="1"/>
  <c r="P286" i="1" s="1"/>
  <c r="X285" i="1"/>
  <c r="B285" i="1" s="1"/>
  <c r="D291" i="1"/>
  <c r="L291" i="1" s="1"/>
  <c r="F292" i="1"/>
  <c r="W292" i="1"/>
  <c r="G290" i="1"/>
  <c r="I294" i="1"/>
  <c r="J293" i="1"/>
  <c r="K293" i="1" s="1"/>
  <c r="U293" i="1" s="1"/>
  <c r="C468" i="1"/>
  <c r="E293" i="1" l="1"/>
  <c r="Q1428" i="1"/>
  <c r="A1429" i="1"/>
  <c r="C1428" i="1"/>
  <c r="Z1428" i="1"/>
  <c r="AA1428" i="1"/>
  <c r="H1428" i="1"/>
  <c r="R1427" i="1"/>
  <c r="S1427" i="1" s="1"/>
  <c r="Y1427" i="1"/>
  <c r="X286" i="1"/>
  <c r="B286" i="1" s="1"/>
  <c r="S286" i="1"/>
  <c r="Y285" i="1"/>
  <c r="N288" i="1"/>
  <c r="O287" i="1"/>
  <c r="P287" i="1" s="1"/>
  <c r="X287" i="1" s="1"/>
  <c r="Y287" i="1" s="1"/>
  <c r="D292" i="1"/>
  <c r="L292" i="1" s="1"/>
  <c r="F293" i="1"/>
  <c r="G291" i="1"/>
  <c r="W293" i="1"/>
  <c r="I295" i="1"/>
  <c r="J294" i="1"/>
  <c r="K294" i="1" s="1"/>
  <c r="U294" i="1" s="1"/>
  <c r="M292" i="1"/>
  <c r="M293" i="1" s="1"/>
  <c r="M294" i="1" s="1"/>
  <c r="C469" i="1"/>
  <c r="E294" i="1" l="1"/>
  <c r="A1430" i="1"/>
  <c r="Q1429" i="1"/>
  <c r="Z1429" i="1"/>
  <c r="H1429" i="1"/>
  <c r="R1428" i="1"/>
  <c r="S1428" i="1" s="1"/>
  <c r="Y1428" i="1"/>
  <c r="C1429" i="1"/>
  <c r="AA1429" i="1"/>
  <c r="Y286" i="1"/>
  <c r="G292" i="1"/>
  <c r="N289" i="1"/>
  <c r="O288" i="1"/>
  <c r="P288" i="1" s="1"/>
  <c r="B287" i="1"/>
  <c r="F294" i="1"/>
  <c r="D293" i="1"/>
  <c r="M295" i="1"/>
  <c r="I296" i="1"/>
  <c r="J295" i="1"/>
  <c r="K295" i="1" s="1"/>
  <c r="U295" i="1" s="1"/>
  <c r="W294" i="1"/>
  <c r="C470" i="1"/>
  <c r="E295" i="1" l="1"/>
  <c r="X288" i="1"/>
  <c r="S288" i="1"/>
  <c r="BD20" i="1" s="1"/>
  <c r="Y1429" i="1"/>
  <c r="C1430" i="1"/>
  <c r="AA1430" i="1"/>
  <c r="Z1430" i="1"/>
  <c r="R1429" i="1"/>
  <c r="S1429" i="1" s="1"/>
  <c r="H1430" i="1"/>
  <c r="Q1430" i="1"/>
  <c r="A1431" i="1"/>
  <c r="O289" i="1"/>
  <c r="P289" i="1" s="1"/>
  <c r="X289" i="1" s="1"/>
  <c r="Y289" i="1" s="1"/>
  <c r="N290" i="1"/>
  <c r="D294" i="1"/>
  <c r="L294" i="1" s="1"/>
  <c r="L293" i="1"/>
  <c r="F295" i="1"/>
  <c r="M296" i="1"/>
  <c r="G293" i="1"/>
  <c r="W295" i="1"/>
  <c r="I297" i="1"/>
  <c r="J296" i="1"/>
  <c r="K296" i="1" s="1"/>
  <c r="U296" i="1" s="1"/>
  <c r="C471" i="1"/>
  <c r="B288" i="1" l="1"/>
  <c r="BE20" i="1"/>
  <c r="BF20" i="1" s="1"/>
  <c r="Y288" i="1"/>
  <c r="E296" i="1"/>
  <c r="Q1431" i="1"/>
  <c r="A1432" i="1"/>
  <c r="C1431" i="1"/>
  <c r="Z1431" i="1"/>
  <c r="H1431" i="1"/>
  <c r="AA1431" i="1"/>
  <c r="R1430" i="1"/>
  <c r="S1430" i="1" s="1"/>
  <c r="Y1430" i="1"/>
  <c r="B289" i="1"/>
  <c r="N291" i="1"/>
  <c r="O290" i="1"/>
  <c r="P290" i="1" s="1"/>
  <c r="X290" i="1" s="1"/>
  <c r="B290" i="1" s="1"/>
  <c r="G294" i="1"/>
  <c r="F296" i="1"/>
  <c r="D295" i="1"/>
  <c r="L295" i="1" s="1"/>
  <c r="W296" i="1"/>
  <c r="I298" i="1"/>
  <c r="J297" i="1"/>
  <c r="K297" i="1" s="1"/>
  <c r="U297" i="1" s="1"/>
  <c r="S291" i="1"/>
  <c r="C472" i="1"/>
  <c r="E297" i="1" l="1"/>
  <c r="A1433" i="1"/>
  <c r="Q1432" i="1"/>
  <c r="C1432" i="1"/>
  <c r="AA1432" i="1"/>
  <c r="Z1432" i="1"/>
  <c r="H1432" i="1"/>
  <c r="R1431" i="1"/>
  <c r="S1431" i="1" s="1"/>
  <c r="Y1431" i="1"/>
  <c r="O291" i="1"/>
  <c r="P291" i="1" s="1"/>
  <c r="X291" i="1" s="1"/>
  <c r="B291" i="1" s="1"/>
  <c r="N292" i="1"/>
  <c r="D296" i="1"/>
  <c r="L296" i="1" s="1"/>
  <c r="F297" i="1"/>
  <c r="Y291" i="1"/>
  <c r="G295" i="1"/>
  <c r="J298" i="1"/>
  <c r="K298" i="1" s="1"/>
  <c r="U298" i="1" s="1"/>
  <c r="I299" i="1"/>
  <c r="W297" i="1"/>
  <c r="C473" i="1"/>
  <c r="E298" i="1" l="1"/>
  <c r="Z1433" i="1"/>
  <c r="H1433" i="1"/>
  <c r="R1432" i="1"/>
  <c r="S1432" i="1" s="1"/>
  <c r="Y1432" i="1"/>
  <c r="AA1433" i="1"/>
  <c r="C1433" i="1"/>
  <c r="A1434" i="1"/>
  <c r="Q1433" i="1"/>
  <c r="G296" i="1"/>
  <c r="N293" i="1"/>
  <c r="O292" i="1"/>
  <c r="P292" i="1" s="1"/>
  <c r="X292" i="1" s="1"/>
  <c r="B292" i="1" s="1"/>
  <c r="F298" i="1"/>
  <c r="D297" i="1"/>
  <c r="L297" i="1" s="1"/>
  <c r="J299" i="1"/>
  <c r="K299" i="1" s="1"/>
  <c r="U299" i="1" s="1"/>
  <c r="I300" i="1"/>
  <c r="M297" i="1"/>
  <c r="M298" i="1" s="1"/>
  <c r="M299" i="1" s="1"/>
  <c r="W298" i="1"/>
  <c r="C474" i="1"/>
  <c r="E299" i="1" l="1"/>
  <c r="Y1433" i="1"/>
  <c r="C1434" i="1"/>
  <c r="AA1434" i="1"/>
  <c r="H1434" i="1"/>
  <c r="R1433" i="1"/>
  <c r="S1433" i="1" s="1"/>
  <c r="Z1434" i="1"/>
  <c r="A1435" i="1"/>
  <c r="Q1434" i="1"/>
  <c r="N294" i="1"/>
  <c r="O293" i="1"/>
  <c r="P293" i="1" s="1"/>
  <c r="X293" i="1" s="1"/>
  <c r="B293" i="1" s="1"/>
  <c r="M300" i="1"/>
  <c r="D298" i="1"/>
  <c r="L298" i="1" s="1"/>
  <c r="F299" i="1"/>
  <c r="G297" i="1"/>
  <c r="I301" i="1"/>
  <c r="J300" i="1"/>
  <c r="K300" i="1" s="1"/>
  <c r="U300" i="1" s="1"/>
  <c r="W299" i="1"/>
  <c r="C475" i="1"/>
  <c r="E300" i="1" l="1"/>
  <c r="Y1434" i="1"/>
  <c r="C1435" i="1"/>
  <c r="AA1435" i="1"/>
  <c r="Z1435" i="1"/>
  <c r="R1434" i="1"/>
  <c r="S1434" i="1" s="1"/>
  <c r="H1435" i="1"/>
  <c r="A1436" i="1"/>
  <c r="Q1435" i="1"/>
  <c r="N295" i="1"/>
  <c r="O294" i="1"/>
  <c r="P294" i="1" s="1"/>
  <c r="X294" i="1" s="1"/>
  <c r="B294" i="1" s="1"/>
  <c r="F300" i="1"/>
  <c r="D299" i="1"/>
  <c r="G298" i="1"/>
  <c r="J301" i="1"/>
  <c r="K301" i="1" s="1"/>
  <c r="U301" i="1" s="1"/>
  <c r="I302" i="1"/>
  <c r="M301" i="1"/>
  <c r="W300" i="1"/>
  <c r="C476" i="1"/>
  <c r="E301" i="1" l="1"/>
  <c r="C1436" i="1"/>
  <c r="AA1436" i="1"/>
  <c r="Z1436" i="1"/>
  <c r="H1436" i="1"/>
  <c r="R1435" i="1"/>
  <c r="S1435" i="1" s="1"/>
  <c r="Y1435" i="1"/>
  <c r="A1437" i="1"/>
  <c r="Q1436" i="1"/>
  <c r="N296" i="1"/>
  <c r="O295" i="1"/>
  <c r="P295" i="1" s="1"/>
  <c r="X295" i="1" s="1"/>
  <c r="B295" i="1" s="1"/>
  <c r="L299" i="1"/>
  <c r="D300" i="1"/>
  <c r="L300" i="1" s="1"/>
  <c r="F301" i="1"/>
  <c r="G299" i="1"/>
  <c r="I303" i="1"/>
  <c r="J302" i="1"/>
  <c r="K302" i="1" s="1"/>
  <c r="U302" i="1" s="1"/>
  <c r="M302" i="1"/>
  <c r="W301" i="1"/>
  <c r="C477" i="1"/>
  <c r="E302" i="1" l="1"/>
  <c r="Z1437" i="1"/>
  <c r="H1437" i="1"/>
  <c r="R1436" i="1"/>
  <c r="S1436" i="1" s="1"/>
  <c r="Y1436" i="1"/>
  <c r="C1437" i="1"/>
  <c r="AA1437" i="1"/>
  <c r="A1438" i="1"/>
  <c r="Q1437" i="1"/>
  <c r="N297" i="1"/>
  <c r="O296" i="1"/>
  <c r="P296" i="1" s="1"/>
  <c r="X296" i="1" s="1"/>
  <c r="B296" i="1" s="1"/>
  <c r="G300" i="1"/>
  <c r="F302" i="1"/>
  <c r="D301" i="1"/>
  <c r="L301" i="1" s="1"/>
  <c r="W302" i="1"/>
  <c r="J303" i="1"/>
  <c r="K303" i="1" s="1"/>
  <c r="U303" i="1" s="1"/>
  <c r="M303" i="1"/>
  <c r="I304" i="1"/>
  <c r="C478" i="1"/>
  <c r="E303" i="1" l="1"/>
  <c r="Y1437" i="1"/>
  <c r="C1438" i="1"/>
  <c r="AA1438" i="1"/>
  <c r="H1438" i="1"/>
  <c r="Z1438" i="1"/>
  <c r="R1437" i="1"/>
  <c r="S1437" i="1" s="1"/>
  <c r="A1439" i="1"/>
  <c r="Q1438" i="1"/>
  <c r="N298" i="1"/>
  <c r="O297" i="1"/>
  <c r="P297" i="1" s="1"/>
  <c r="X297" i="1" s="1"/>
  <c r="B297" i="1" s="1"/>
  <c r="D302" i="1"/>
  <c r="L302" i="1" s="1"/>
  <c r="F303" i="1"/>
  <c r="M304" i="1"/>
  <c r="I305" i="1"/>
  <c r="J304" i="1"/>
  <c r="K304" i="1" s="1"/>
  <c r="U304" i="1" s="1"/>
  <c r="W303" i="1"/>
  <c r="G301" i="1"/>
  <c r="C479" i="1"/>
  <c r="E304" i="1" l="1"/>
  <c r="C1439" i="1"/>
  <c r="AA1439" i="1"/>
  <c r="Z1439" i="1"/>
  <c r="H1439" i="1"/>
  <c r="Y1438" i="1"/>
  <c r="R1438" i="1"/>
  <c r="S1438" i="1" s="1"/>
  <c r="A1440" i="1"/>
  <c r="Q1439" i="1"/>
  <c r="N299" i="1"/>
  <c r="O298" i="1"/>
  <c r="P298" i="1" s="1"/>
  <c r="X298" i="1" s="1"/>
  <c r="B298" i="1" s="1"/>
  <c r="D303" i="1"/>
  <c r="L303" i="1" s="1"/>
  <c r="F304" i="1"/>
  <c r="M305" i="1"/>
  <c r="J305" i="1"/>
  <c r="K305" i="1" s="1"/>
  <c r="U305" i="1" s="1"/>
  <c r="I306" i="1"/>
  <c r="W304" i="1"/>
  <c r="G302" i="1"/>
  <c r="C480" i="1"/>
  <c r="E305" i="1" l="1"/>
  <c r="C1440" i="1"/>
  <c r="AA1440" i="1"/>
  <c r="H1440" i="1"/>
  <c r="R1439" i="1"/>
  <c r="S1439" i="1" s="1"/>
  <c r="Z1440" i="1"/>
  <c r="Y1439" i="1"/>
  <c r="Q1440" i="1"/>
  <c r="A1441" i="1"/>
  <c r="N300" i="1"/>
  <c r="O299" i="1"/>
  <c r="P299" i="1" s="1"/>
  <c r="X299" i="1" s="1"/>
  <c r="B299" i="1" s="1"/>
  <c r="D304" i="1"/>
  <c r="L304" i="1" s="1"/>
  <c r="F305" i="1"/>
  <c r="G303" i="1"/>
  <c r="M306" i="1"/>
  <c r="I307" i="1"/>
  <c r="J306" i="1"/>
  <c r="K306" i="1" s="1"/>
  <c r="U306" i="1" s="1"/>
  <c r="W305" i="1"/>
  <c r="C481" i="1"/>
  <c r="E306" i="1" l="1"/>
  <c r="Q1441" i="1"/>
  <c r="A1442" i="1"/>
  <c r="Z1441" i="1"/>
  <c r="H1441" i="1"/>
  <c r="R1440" i="1"/>
  <c r="S1440" i="1" s="1"/>
  <c r="Y1440" i="1"/>
  <c r="C1441" i="1"/>
  <c r="AA1441" i="1"/>
  <c r="N301" i="1"/>
  <c r="O300" i="1"/>
  <c r="P300" i="1" s="1"/>
  <c r="X300" i="1" s="1"/>
  <c r="B300" i="1" s="1"/>
  <c r="D305" i="1"/>
  <c r="L305" i="1" s="1"/>
  <c r="F306" i="1"/>
  <c r="M307" i="1"/>
  <c r="J307" i="1"/>
  <c r="K307" i="1" s="1"/>
  <c r="U307" i="1" s="1"/>
  <c r="I308" i="1"/>
  <c r="W306" i="1"/>
  <c r="G304" i="1"/>
  <c r="C482" i="1"/>
  <c r="E307" i="1" l="1"/>
  <c r="Q1442" i="1"/>
  <c r="A1443" i="1"/>
  <c r="Y1441" i="1"/>
  <c r="C1442" i="1"/>
  <c r="AA1442" i="1"/>
  <c r="Z1442" i="1"/>
  <c r="H1442" i="1"/>
  <c r="R1441" i="1"/>
  <c r="S1441" i="1" s="1"/>
  <c r="N302" i="1"/>
  <c r="O301" i="1"/>
  <c r="P301" i="1" s="1"/>
  <c r="X301" i="1" s="1"/>
  <c r="B301" i="1" s="1"/>
  <c r="D306" i="1"/>
  <c r="L306" i="1" s="1"/>
  <c r="F307" i="1"/>
  <c r="G305" i="1"/>
  <c r="M308" i="1"/>
  <c r="I309" i="1"/>
  <c r="J308" i="1"/>
  <c r="K308" i="1" s="1"/>
  <c r="U308" i="1" s="1"/>
  <c r="W307" i="1"/>
  <c r="C483" i="1"/>
  <c r="E308" i="1" l="1"/>
  <c r="Q1443" i="1"/>
  <c r="A1444" i="1"/>
  <c r="C1443" i="1"/>
  <c r="AA1443" i="1"/>
  <c r="Z1443" i="1"/>
  <c r="H1443" i="1"/>
  <c r="Y1442" i="1"/>
  <c r="R1442" i="1"/>
  <c r="S1442" i="1" s="1"/>
  <c r="N303" i="1"/>
  <c r="O302" i="1"/>
  <c r="P302" i="1" s="1"/>
  <c r="X302" i="1" s="1"/>
  <c r="B302" i="1" s="1"/>
  <c r="F308" i="1"/>
  <c r="D307" i="1"/>
  <c r="L307" i="1" s="1"/>
  <c r="W308" i="1"/>
  <c r="G306" i="1"/>
  <c r="J309" i="1"/>
  <c r="K309" i="1" s="1"/>
  <c r="U309" i="1" s="1"/>
  <c r="I310" i="1"/>
  <c r="M309" i="1"/>
  <c r="C484" i="1"/>
  <c r="E309" i="1" l="1"/>
  <c r="Q1444" i="1"/>
  <c r="A1445" i="1"/>
  <c r="C1444" i="1"/>
  <c r="AA1444" i="1"/>
  <c r="Z1444" i="1"/>
  <c r="H1444" i="1"/>
  <c r="R1443" i="1"/>
  <c r="N304" i="1"/>
  <c r="O303" i="1"/>
  <c r="P303" i="1" s="1"/>
  <c r="X303" i="1" s="1"/>
  <c r="B303" i="1" s="1"/>
  <c r="D308" i="1"/>
  <c r="G307" i="1"/>
  <c r="F309" i="1"/>
  <c r="W309" i="1"/>
  <c r="I311" i="1"/>
  <c r="J310" i="1"/>
  <c r="K310" i="1" s="1"/>
  <c r="U310" i="1" s="1"/>
  <c r="M310" i="1"/>
  <c r="C485" i="1"/>
  <c r="E310" i="1" l="1"/>
  <c r="A1446" i="1"/>
  <c r="Q1445" i="1"/>
  <c r="Z1445" i="1"/>
  <c r="R1444" i="1"/>
  <c r="C1445" i="1"/>
  <c r="H1445" i="1"/>
  <c r="AA1445" i="1"/>
  <c r="N305" i="1"/>
  <c r="O304" i="1"/>
  <c r="P304" i="1" s="1"/>
  <c r="X304" i="1" s="1"/>
  <c r="B304" i="1" s="1"/>
  <c r="L308" i="1"/>
  <c r="D309" i="1"/>
  <c r="F310" i="1"/>
  <c r="G308" i="1"/>
  <c r="W310" i="1"/>
  <c r="J311" i="1"/>
  <c r="K311" i="1" s="1"/>
  <c r="U311" i="1" s="1"/>
  <c r="I312" i="1"/>
  <c r="C486" i="1"/>
  <c r="E311" i="1" l="1"/>
  <c r="R1445" i="1"/>
  <c r="S1445" i="1" s="1"/>
  <c r="Y1445" i="1"/>
  <c r="AA1446" i="1"/>
  <c r="Z1446" i="1"/>
  <c r="C1446" i="1"/>
  <c r="H1446" i="1"/>
  <c r="A1447" i="1"/>
  <c r="Q1446" i="1"/>
  <c r="N306" i="1"/>
  <c r="O305" i="1"/>
  <c r="P305" i="1" s="1"/>
  <c r="X305" i="1" s="1"/>
  <c r="B305" i="1" s="1"/>
  <c r="L309" i="1"/>
  <c r="D310" i="1"/>
  <c r="F311" i="1"/>
  <c r="J312" i="1"/>
  <c r="K312" i="1" s="1"/>
  <c r="U312" i="1" s="1"/>
  <c r="I313" i="1"/>
  <c r="W311" i="1"/>
  <c r="G309" i="1"/>
  <c r="C487" i="1"/>
  <c r="E312" i="1" l="1"/>
  <c r="A1448" i="1"/>
  <c r="Q1447" i="1"/>
  <c r="C1447" i="1"/>
  <c r="AA1447" i="1"/>
  <c r="H1447" i="1"/>
  <c r="R1446" i="1"/>
  <c r="Z1447" i="1"/>
  <c r="N307" i="1"/>
  <c r="O306" i="1"/>
  <c r="P306" i="1" s="1"/>
  <c r="X306" i="1" s="1"/>
  <c r="B306" i="1" s="1"/>
  <c r="D311" i="1"/>
  <c r="L311" i="1" s="1"/>
  <c r="L310" i="1"/>
  <c r="F312" i="1"/>
  <c r="G310" i="1"/>
  <c r="I314" i="1"/>
  <c r="J313" i="1"/>
  <c r="K313" i="1" s="1"/>
  <c r="U313" i="1" s="1"/>
  <c r="W312" i="1"/>
  <c r="C488" i="1"/>
  <c r="E313" i="1" l="1"/>
  <c r="C1448" i="1"/>
  <c r="AA1448" i="1"/>
  <c r="Z1448" i="1"/>
  <c r="H1448" i="1"/>
  <c r="R1447" i="1"/>
  <c r="S1447" i="1" s="1"/>
  <c r="Y1447" i="1"/>
  <c r="Q1448" i="1"/>
  <c r="A1449" i="1"/>
  <c r="N308" i="1"/>
  <c r="O307" i="1"/>
  <c r="P307" i="1" s="1"/>
  <c r="X307" i="1" s="1"/>
  <c r="B307" i="1" s="1"/>
  <c r="G311" i="1"/>
  <c r="M311" i="1"/>
  <c r="D312" i="1"/>
  <c r="L312" i="1" s="1"/>
  <c r="F313" i="1"/>
  <c r="W313" i="1"/>
  <c r="I315" i="1"/>
  <c r="J314" i="1"/>
  <c r="K314" i="1" s="1"/>
  <c r="U314" i="1" s="1"/>
  <c r="C489" i="1"/>
  <c r="E314" i="1" l="1"/>
  <c r="A1450" i="1"/>
  <c r="Q1449" i="1"/>
  <c r="Z1449" i="1"/>
  <c r="R1448" i="1"/>
  <c r="S1448" i="1" s="1"/>
  <c r="Y1448" i="1"/>
  <c r="H1449" i="1"/>
  <c r="C1449" i="1"/>
  <c r="AA1449" i="1"/>
  <c r="N309" i="1"/>
  <c r="O308" i="1"/>
  <c r="P308" i="1" s="1"/>
  <c r="X308" i="1" s="1"/>
  <c r="B308" i="1" s="1"/>
  <c r="M312" i="1"/>
  <c r="Y310" i="1"/>
  <c r="D313" i="1"/>
  <c r="L313" i="1" s="1"/>
  <c r="F314" i="1"/>
  <c r="W314" i="1"/>
  <c r="I316" i="1"/>
  <c r="J315" i="1"/>
  <c r="K315" i="1" s="1"/>
  <c r="U315" i="1" s="1"/>
  <c r="G312" i="1"/>
  <c r="C490" i="1"/>
  <c r="E315" i="1" l="1"/>
  <c r="C1450" i="1"/>
  <c r="Y1449" i="1"/>
  <c r="AA1450" i="1"/>
  <c r="Z1450" i="1"/>
  <c r="R1449" i="1"/>
  <c r="S1449" i="1" s="1"/>
  <c r="H1450" i="1"/>
  <c r="Q1450" i="1"/>
  <c r="A1451" i="1"/>
  <c r="N310" i="1"/>
  <c r="O309" i="1"/>
  <c r="P309" i="1" s="1"/>
  <c r="X309" i="1" s="1"/>
  <c r="B309" i="1" s="1"/>
  <c r="G313" i="1"/>
  <c r="M313" i="1"/>
  <c r="F315" i="1"/>
  <c r="D314" i="1"/>
  <c r="L314" i="1" s="1"/>
  <c r="W315" i="1"/>
  <c r="I317" i="1"/>
  <c r="J316" i="1"/>
  <c r="K316" i="1" s="1"/>
  <c r="U316" i="1" s="1"/>
  <c r="C491" i="1"/>
  <c r="E316" i="1" l="1"/>
  <c r="A1452" i="1"/>
  <c r="Q1451" i="1"/>
  <c r="C1451" i="1"/>
  <c r="AA1451" i="1"/>
  <c r="Z1451" i="1"/>
  <c r="H1451" i="1"/>
  <c r="Y1450" i="1"/>
  <c r="R1450" i="1"/>
  <c r="S1450" i="1" s="1"/>
  <c r="O310" i="1"/>
  <c r="P310" i="1" s="1"/>
  <c r="N311" i="1"/>
  <c r="D315" i="1"/>
  <c r="L315" i="1" s="1"/>
  <c r="M314" i="1"/>
  <c r="Y312" i="1"/>
  <c r="F316" i="1"/>
  <c r="S314" i="1"/>
  <c r="W316" i="1"/>
  <c r="I318" i="1"/>
  <c r="J317" i="1"/>
  <c r="K317" i="1" s="1"/>
  <c r="U317" i="1" s="1"/>
  <c r="G314" i="1"/>
  <c r="C492" i="1"/>
  <c r="E317" i="1" l="1"/>
  <c r="Y1451" i="1"/>
  <c r="C1452" i="1"/>
  <c r="AA1452" i="1"/>
  <c r="H1452" i="1"/>
  <c r="R1451" i="1"/>
  <c r="S1451" i="1" s="1"/>
  <c r="Z1452" i="1"/>
  <c r="Q1452" i="1"/>
  <c r="A1453" i="1"/>
  <c r="G315" i="1"/>
  <c r="N312" i="1"/>
  <c r="O311" i="1"/>
  <c r="P311" i="1" s="1"/>
  <c r="X311" i="1" s="1"/>
  <c r="B311" i="1" s="1"/>
  <c r="X310" i="1"/>
  <c r="B310" i="1" s="1"/>
  <c r="M315" i="1"/>
  <c r="M316" i="1" s="1"/>
  <c r="F317" i="1"/>
  <c r="D316" i="1"/>
  <c r="W317" i="1"/>
  <c r="J318" i="1"/>
  <c r="K318" i="1" s="1"/>
  <c r="I319" i="1"/>
  <c r="C493" i="1"/>
  <c r="U318" i="1" l="1"/>
  <c r="W318" i="1" s="1"/>
  <c r="E318" i="1"/>
  <c r="A1454" i="1"/>
  <c r="Q1453" i="1"/>
  <c r="Z1453" i="1"/>
  <c r="R1452" i="1"/>
  <c r="S1452" i="1" s="1"/>
  <c r="Y1452" i="1"/>
  <c r="C1453" i="1"/>
  <c r="H1453" i="1"/>
  <c r="AA1453" i="1"/>
  <c r="O312" i="1"/>
  <c r="P312" i="1" s="1"/>
  <c r="N313" i="1"/>
  <c r="D317" i="1"/>
  <c r="L317" i="1" s="1"/>
  <c r="L316" i="1"/>
  <c r="F318" i="1"/>
  <c r="J319" i="1"/>
  <c r="K319" i="1" s="1"/>
  <c r="I320" i="1"/>
  <c r="G316" i="1"/>
  <c r="C494" i="1"/>
  <c r="U319" i="1" l="1"/>
  <c r="W319" i="1" s="1"/>
  <c r="E319" i="1"/>
  <c r="Y1453" i="1"/>
  <c r="C1454" i="1"/>
  <c r="AA1454" i="1"/>
  <c r="H1454" i="1"/>
  <c r="R1453" i="1"/>
  <c r="S1453" i="1" s="1"/>
  <c r="Z1454" i="1"/>
  <c r="Q1454" i="1"/>
  <c r="A1455" i="1"/>
  <c r="G317" i="1"/>
  <c r="N314" i="1"/>
  <c r="O313" i="1"/>
  <c r="P313" i="1" s="1"/>
  <c r="X313" i="1" s="1"/>
  <c r="B313" i="1" s="1"/>
  <c r="X312" i="1"/>
  <c r="B312" i="1" s="1"/>
  <c r="M317" i="1"/>
  <c r="F319" i="1"/>
  <c r="D318" i="1"/>
  <c r="J320" i="1"/>
  <c r="K320" i="1" s="1"/>
  <c r="U320" i="1" s="1"/>
  <c r="I321" i="1"/>
  <c r="C495" i="1"/>
  <c r="E320" i="1" l="1"/>
  <c r="Q1455" i="1"/>
  <c r="A1456" i="1"/>
  <c r="C1455" i="1"/>
  <c r="AA1455" i="1"/>
  <c r="Z1455" i="1"/>
  <c r="R1454" i="1"/>
  <c r="S1454" i="1" s="1"/>
  <c r="Y1454" i="1"/>
  <c r="H1455" i="1"/>
  <c r="O314" i="1"/>
  <c r="P314" i="1" s="1"/>
  <c r="N315" i="1"/>
  <c r="D319" i="1"/>
  <c r="L319" i="1" s="1"/>
  <c r="L318" i="1"/>
  <c r="F320" i="1"/>
  <c r="W320" i="1"/>
  <c r="G318" i="1"/>
  <c r="J321" i="1"/>
  <c r="K321" i="1" s="1"/>
  <c r="U321" i="1" s="1"/>
  <c r="I322" i="1"/>
  <c r="M318" i="1"/>
  <c r="C496" i="1"/>
  <c r="E321" i="1" l="1"/>
  <c r="A1457" i="1"/>
  <c r="Q1456" i="1"/>
  <c r="C1456" i="1"/>
  <c r="Y1455" i="1"/>
  <c r="AA1456" i="1"/>
  <c r="Z1456" i="1"/>
  <c r="H1456" i="1"/>
  <c r="R1455" i="1"/>
  <c r="S1455" i="1" s="1"/>
  <c r="N316" i="1"/>
  <c r="O315" i="1"/>
  <c r="P315" i="1" s="1"/>
  <c r="X315" i="1" s="1"/>
  <c r="B315" i="1" s="1"/>
  <c r="X314" i="1"/>
  <c r="Y314" i="1" s="1"/>
  <c r="G319" i="1"/>
  <c r="D320" i="1"/>
  <c r="L320" i="1" s="1"/>
  <c r="F321" i="1"/>
  <c r="M319" i="1"/>
  <c r="J322" i="1"/>
  <c r="K322" i="1" s="1"/>
  <c r="U322" i="1" s="1"/>
  <c r="I323" i="1"/>
  <c r="W321" i="1"/>
  <c r="C497" i="1"/>
  <c r="E322" i="1" l="1"/>
  <c r="Z1457" i="1"/>
  <c r="H1457" i="1"/>
  <c r="R1456" i="1"/>
  <c r="S1456" i="1" s="1"/>
  <c r="Y1456" i="1"/>
  <c r="C1457" i="1"/>
  <c r="AA1457" i="1"/>
  <c r="Q1457" i="1"/>
  <c r="A1458" i="1"/>
  <c r="B314" i="1"/>
  <c r="O316" i="1"/>
  <c r="P316" i="1" s="1"/>
  <c r="N317" i="1"/>
  <c r="G320" i="1"/>
  <c r="D321" i="1"/>
  <c r="L321" i="1" s="1"/>
  <c r="M320" i="1"/>
  <c r="M321" i="1" s="1"/>
  <c r="M322" i="1" s="1"/>
  <c r="M323" i="1" s="1"/>
  <c r="F322" i="1"/>
  <c r="J323" i="1"/>
  <c r="K323" i="1" s="1"/>
  <c r="U323" i="1" s="1"/>
  <c r="I324" i="1"/>
  <c r="W322" i="1"/>
  <c r="C498" i="1"/>
  <c r="E323" i="1" l="1"/>
  <c r="Q1458" i="1"/>
  <c r="A1459" i="1"/>
  <c r="Y1457" i="1"/>
  <c r="C1458" i="1"/>
  <c r="AA1458" i="1"/>
  <c r="Z1458" i="1"/>
  <c r="H1458" i="1"/>
  <c r="R1457" i="1"/>
  <c r="S1457" i="1" s="1"/>
  <c r="O317" i="1"/>
  <c r="P317" i="1" s="1"/>
  <c r="S317" i="1" s="1"/>
  <c r="BD21" i="1" s="1"/>
  <c r="N318" i="1"/>
  <c r="X316" i="1"/>
  <c r="B316" i="1" s="1"/>
  <c r="G321" i="1"/>
  <c r="D322" i="1"/>
  <c r="F323" i="1"/>
  <c r="J324" i="1"/>
  <c r="K324" i="1" s="1"/>
  <c r="U324" i="1" s="1"/>
  <c r="I325" i="1"/>
  <c r="W323" i="1"/>
  <c r="M324" i="1"/>
  <c r="S497" i="1"/>
  <c r="C499" i="1"/>
  <c r="E324" i="1" l="1"/>
  <c r="A1460" i="1"/>
  <c r="Q1459" i="1"/>
  <c r="C1459" i="1"/>
  <c r="AA1459" i="1"/>
  <c r="Z1459" i="1"/>
  <c r="H1459" i="1"/>
  <c r="R1458" i="1"/>
  <c r="S1458" i="1" s="1"/>
  <c r="Y1458" i="1"/>
  <c r="Y316" i="1"/>
  <c r="N319" i="1"/>
  <c r="O318" i="1"/>
  <c r="P318" i="1" s="1"/>
  <c r="X318" i="1" s="1"/>
  <c r="B318" i="1" s="1"/>
  <c r="X317" i="1"/>
  <c r="Y317" i="1" s="1"/>
  <c r="D323" i="1"/>
  <c r="L323" i="1" s="1"/>
  <c r="L322" i="1"/>
  <c r="F324" i="1"/>
  <c r="G322" i="1"/>
  <c r="Y320" i="1"/>
  <c r="W324" i="1"/>
  <c r="M325" i="1"/>
  <c r="I326" i="1"/>
  <c r="J325" i="1"/>
  <c r="K325" i="1" s="1"/>
  <c r="U325" i="1" s="1"/>
  <c r="C500" i="1"/>
  <c r="BE21" i="1" l="1"/>
  <c r="BF21" i="1" s="1"/>
  <c r="E325" i="1"/>
  <c r="C1460" i="1"/>
  <c r="Z1460" i="1"/>
  <c r="AA1460" i="1"/>
  <c r="H1460" i="1"/>
  <c r="R1459" i="1"/>
  <c r="S1459" i="1" s="1"/>
  <c r="Y1459" i="1"/>
  <c r="Q1460" i="1"/>
  <c r="A1461" i="1"/>
  <c r="B317" i="1"/>
  <c r="O319" i="1"/>
  <c r="P319" i="1" s="1"/>
  <c r="N320" i="1"/>
  <c r="D324" i="1"/>
  <c r="F325" i="1"/>
  <c r="G323" i="1"/>
  <c r="M326" i="1"/>
  <c r="I327" i="1"/>
  <c r="J326" i="1"/>
  <c r="K326" i="1" s="1"/>
  <c r="U326" i="1" s="1"/>
  <c r="W325" i="1"/>
  <c r="S499" i="1"/>
  <c r="C501" i="1"/>
  <c r="E326" i="1" l="1"/>
  <c r="Q1461" i="1"/>
  <c r="A1462" i="1"/>
  <c r="Z1461" i="1"/>
  <c r="H1461" i="1"/>
  <c r="R1460" i="1"/>
  <c r="S1460" i="1" s="1"/>
  <c r="C1461" i="1"/>
  <c r="AA1461" i="1"/>
  <c r="Y1460" i="1"/>
  <c r="X319" i="1"/>
  <c r="Y319" i="1" s="1"/>
  <c r="N321" i="1"/>
  <c r="O320" i="1"/>
  <c r="P320" i="1" s="1"/>
  <c r="X320" i="1" s="1"/>
  <c r="B320" i="1" s="1"/>
  <c r="D325" i="1"/>
  <c r="L325" i="1" s="1"/>
  <c r="L324" i="1"/>
  <c r="F326" i="1"/>
  <c r="G324" i="1"/>
  <c r="W326" i="1"/>
  <c r="I328" i="1"/>
  <c r="J327" i="1"/>
  <c r="K327" i="1" s="1"/>
  <c r="U327" i="1" s="1"/>
  <c r="C502" i="1"/>
  <c r="E327" i="1" l="1"/>
  <c r="A1463" i="1"/>
  <c r="Q1462" i="1"/>
  <c r="R1461" i="1"/>
  <c r="S1461" i="1" s="1"/>
  <c r="Y1461" i="1"/>
  <c r="C1462" i="1"/>
  <c r="Z1462" i="1"/>
  <c r="H1462" i="1"/>
  <c r="AA1462" i="1"/>
  <c r="G325" i="1"/>
  <c r="N322" i="1"/>
  <c r="O321" i="1"/>
  <c r="P321" i="1" s="1"/>
  <c r="X321" i="1" s="1"/>
  <c r="B321" i="1" s="1"/>
  <c r="B319" i="1"/>
  <c r="D326" i="1"/>
  <c r="F327" i="1"/>
  <c r="W327" i="1"/>
  <c r="J328" i="1"/>
  <c r="K328" i="1" s="1"/>
  <c r="U328" i="1" s="1"/>
  <c r="I329" i="1"/>
  <c r="C503" i="1"/>
  <c r="E328" i="1" l="1"/>
  <c r="C1463" i="1"/>
  <c r="Z1463" i="1"/>
  <c r="H1463" i="1"/>
  <c r="Y1462" i="1"/>
  <c r="AA1463" i="1"/>
  <c r="R1462" i="1"/>
  <c r="S1462" i="1" s="1"/>
  <c r="Q1463" i="1"/>
  <c r="A1464" i="1"/>
  <c r="N323" i="1"/>
  <c r="O322" i="1"/>
  <c r="P322" i="1" s="1"/>
  <c r="X322" i="1" s="1"/>
  <c r="B322" i="1" s="1"/>
  <c r="D327" i="1"/>
  <c r="L327" i="1" s="1"/>
  <c r="L326" i="1"/>
  <c r="F328" i="1"/>
  <c r="G326" i="1"/>
  <c r="W328" i="1"/>
  <c r="M327" i="1"/>
  <c r="M328" i="1" s="1"/>
  <c r="M329" i="1" s="1"/>
  <c r="I330" i="1"/>
  <c r="J329" i="1"/>
  <c r="K329" i="1" s="1"/>
  <c r="U329" i="1" s="1"/>
  <c r="C504" i="1"/>
  <c r="E329" i="1" l="1"/>
  <c r="A1465" i="1"/>
  <c r="Q1464" i="1"/>
  <c r="C1464" i="1"/>
  <c r="AA1464" i="1"/>
  <c r="Z1464" i="1"/>
  <c r="H1464" i="1"/>
  <c r="R1463" i="1"/>
  <c r="S1463" i="1" s="1"/>
  <c r="Y1463" i="1"/>
  <c r="N324" i="1"/>
  <c r="O323" i="1"/>
  <c r="P323" i="1" s="1"/>
  <c r="X323" i="1" s="1"/>
  <c r="B323" i="1" s="1"/>
  <c r="F329" i="1"/>
  <c r="D328" i="1"/>
  <c r="G328" i="1" s="1"/>
  <c r="G327" i="1"/>
  <c r="M330" i="1"/>
  <c r="W329" i="1"/>
  <c r="J330" i="1"/>
  <c r="K330" i="1" s="1"/>
  <c r="U330" i="1" s="1"/>
  <c r="I331" i="1"/>
  <c r="S503" i="1"/>
  <c r="C505" i="1"/>
  <c r="E330" i="1" l="1"/>
  <c r="Z1465" i="1"/>
  <c r="R1464" i="1"/>
  <c r="S1464" i="1" s="1"/>
  <c r="Y1464" i="1"/>
  <c r="C1465" i="1"/>
  <c r="H1465" i="1"/>
  <c r="AA1465" i="1"/>
  <c r="A1466" i="1"/>
  <c r="Q1465" i="1"/>
  <c r="N325" i="1"/>
  <c r="O324" i="1"/>
  <c r="P324" i="1" s="1"/>
  <c r="X324" i="1" s="1"/>
  <c r="B324" i="1" s="1"/>
  <c r="L328" i="1"/>
  <c r="D329" i="1"/>
  <c r="L329" i="1" s="1"/>
  <c r="M331" i="1"/>
  <c r="F330" i="1"/>
  <c r="W330" i="1"/>
  <c r="I332" i="1"/>
  <c r="J331" i="1"/>
  <c r="K331" i="1" s="1"/>
  <c r="U331" i="1" s="1"/>
  <c r="C506" i="1"/>
  <c r="E331" i="1" l="1"/>
  <c r="Y1465" i="1"/>
  <c r="AA1466" i="1"/>
  <c r="C1466" i="1"/>
  <c r="Z1466" i="1"/>
  <c r="H1466" i="1"/>
  <c r="R1465" i="1"/>
  <c r="S1465" i="1" s="1"/>
  <c r="Q1466" i="1"/>
  <c r="A1467" i="1"/>
  <c r="N326" i="1"/>
  <c r="O325" i="1"/>
  <c r="P325" i="1" s="1"/>
  <c r="X325" i="1" s="1"/>
  <c r="B325" i="1" s="1"/>
  <c r="D330" i="1"/>
  <c r="L330" i="1" s="1"/>
  <c r="G329" i="1"/>
  <c r="F331" i="1"/>
  <c r="I333" i="1"/>
  <c r="M332" i="1"/>
  <c r="J332" i="1"/>
  <c r="K332" i="1" s="1"/>
  <c r="U332" i="1" s="1"/>
  <c r="W331" i="1"/>
  <c r="C507" i="1"/>
  <c r="E332" i="1" l="1"/>
  <c r="A1468" i="1"/>
  <c r="Q1467" i="1"/>
  <c r="C1467" i="1"/>
  <c r="AA1467" i="1"/>
  <c r="Z1467" i="1"/>
  <c r="H1467" i="1"/>
  <c r="R1466" i="1"/>
  <c r="S1466" i="1" s="1"/>
  <c r="Y1466" i="1"/>
  <c r="N327" i="1"/>
  <c r="O326" i="1"/>
  <c r="P326" i="1" s="1"/>
  <c r="X326" i="1" s="1"/>
  <c r="B326" i="1" s="1"/>
  <c r="G330" i="1"/>
  <c r="D331" i="1"/>
  <c r="L331" i="1" s="1"/>
  <c r="F332" i="1"/>
  <c r="W332" i="1"/>
  <c r="M333" i="1"/>
  <c r="I334" i="1"/>
  <c r="J333" i="1"/>
  <c r="K333" i="1" s="1"/>
  <c r="U333" i="1" s="1"/>
  <c r="C508" i="1"/>
  <c r="E333" i="1" l="1"/>
  <c r="C1468" i="1"/>
  <c r="AA1468" i="1"/>
  <c r="Z1468" i="1"/>
  <c r="R1467" i="1"/>
  <c r="S1467" i="1" s="1"/>
  <c r="Y1467" i="1"/>
  <c r="H1468" i="1"/>
  <c r="A1469" i="1"/>
  <c r="Q1468" i="1"/>
  <c r="N328" i="1"/>
  <c r="O327" i="1"/>
  <c r="P327" i="1" s="1"/>
  <c r="X327" i="1" s="1"/>
  <c r="B327" i="1" s="1"/>
  <c r="D332" i="1"/>
  <c r="L332" i="1" s="1"/>
  <c r="F333" i="1"/>
  <c r="J334" i="1"/>
  <c r="K334" i="1" s="1"/>
  <c r="U334" i="1" s="1"/>
  <c r="M334" i="1"/>
  <c r="I335" i="1"/>
  <c r="W333" i="1"/>
  <c r="G331" i="1"/>
  <c r="C509" i="1"/>
  <c r="E334" i="1" l="1"/>
  <c r="Z1469" i="1"/>
  <c r="H1469" i="1"/>
  <c r="R1468" i="1"/>
  <c r="S1468" i="1" s="1"/>
  <c r="Y1468" i="1"/>
  <c r="AA1469" i="1"/>
  <c r="C1469" i="1"/>
  <c r="Q1469" i="1"/>
  <c r="A1470" i="1"/>
  <c r="N329" i="1"/>
  <c r="O328" i="1"/>
  <c r="P328" i="1" s="1"/>
  <c r="X328" i="1" s="1"/>
  <c r="B328" i="1" s="1"/>
  <c r="F334" i="1"/>
  <c r="D333" i="1"/>
  <c r="L333" i="1" s="1"/>
  <c r="M335" i="1"/>
  <c r="I336" i="1"/>
  <c r="J335" i="1"/>
  <c r="K335" i="1" s="1"/>
  <c r="U335" i="1" s="1"/>
  <c r="G332" i="1"/>
  <c r="W334" i="1"/>
  <c r="C510" i="1"/>
  <c r="E335" i="1" l="1"/>
  <c r="A1471" i="1"/>
  <c r="Q1470" i="1"/>
  <c r="R1469" i="1"/>
  <c r="S1469" i="1" s="1"/>
  <c r="Y1469" i="1"/>
  <c r="C1470" i="1"/>
  <c r="Z1470" i="1"/>
  <c r="AA1470" i="1"/>
  <c r="H1470" i="1"/>
  <c r="N330" i="1"/>
  <c r="O329" i="1"/>
  <c r="P329" i="1" s="1"/>
  <c r="X329" i="1" s="1"/>
  <c r="B329" i="1" s="1"/>
  <c r="D334" i="1"/>
  <c r="F335" i="1"/>
  <c r="G333" i="1"/>
  <c r="W335" i="1"/>
  <c r="J336" i="1"/>
  <c r="K336" i="1" s="1"/>
  <c r="U336" i="1" s="1"/>
  <c r="M336" i="1"/>
  <c r="I337" i="1"/>
  <c r="C511" i="1"/>
  <c r="E336" i="1" l="1"/>
  <c r="C1471" i="1"/>
  <c r="AA1471" i="1"/>
  <c r="Z1471" i="1"/>
  <c r="H1471" i="1"/>
  <c r="R1470" i="1"/>
  <c r="S1470" i="1" s="1"/>
  <c r="Y1470" i="1"/>
  <c r="Q1471" i="1"/>
  <c r="A1472" i="1"/>
  <c r="N331" i="1"/>
  <c r="O330" i="1"/>
  <c r="P330" i="1" s="1"/>
  <c r="X330" i="1" s="1"/>
  <c r="B330" i="1" s="1"/>
  <c r="D335" i="1"/>
  <c r="L335" i="1" s="1"/>
  <c r="L334" i="1"/>
  <c r="F336" i="1"/>
  <c r="G334" i="1"/>
  <c r="I338" i="1"/>
  <c r="J337" i="1"/>
  <c r="K337" i="1" s="1"/>
  <c r="U337" i="1" s="1"/>
  <c r="M337" i="1"/>
  <c r="W336" i="1"/>
  <c r="C512" i="1"/>
  <c r="E337" i="1" l="1"/>
  <c r="Q1472" i="1"/>
  <c r="AA1472" i="1"/>
  <c r="Z1472" i="1"/>
  <c r="C1472" i="1"/>
  <c r="H1472" i="1"/>
  <c r="Y1471" i="1"/>
  <c r="R1471" i="1"/>
  <c r="S1471" i="1" s="1"/>
  <c r="N332" i="1"/>
  <c r="O331" i="1"/>
  <c r="P331" i="1" s="1"/>
  <c r="X331" i="1" s="1"/>
  <c r="B331" i="1" s="1"/>
  <c r="G335" i="1"/>
  <c r="D336" i="1"/>
  <c r="L336" i="1" s="1"/>
  <c r="F337" i="1"/>
  <c r="W337" i="1"/>
  <c r="J338" i="1"/>
  <c r="K338" i="1" s="1"/>
  <c r="U338" i="1" s="1"/>
  <c r="I339" i="1"/>
  <c r="M338" i="1"/>
  <c r="C513" i="1"/>
  <c r="S744" i="1"/>
  <c r="E338" i="1" l="1"/>
  <c r="R1472" i="1"/>
  <c r="N333" i="1"/>
  <c r="O332" i="1"/>
  <c r="P332" i="1" s="1"/>
  <c r="X332" i="1" s="1"/>
  <c r="B332" i="1" s="1"/>
  <c r="F338" i="1"/>
  <c r="D337" i="1"/>
  <c r="L337" i="1" s="1"/>
  <c r="W338" i="1"/>
  <c r="G336" i="1"/>
  <c r="M339" i="1"/>
  <c r="I340" i="1"/>
  <c r="J339" i="1"/>
  <c r="K339" i="1" s="1"/>
  <c r="U339" i="1" s="1"/>
  <c r="C514" i="1"/>
  <c r="E339" i="1" l="1"/>
  <c r="N334" i="1"/>
  <c r="O333" i="1"/>
  <c r="P333" i="1" s="1"/>
  <c r="X333" i="1" s="1"/>
  <c r="B333" i="1" s="1"/>
  <c r="D338" i="1"/>
  <c r="L338" i="1" s="1"/>
  <c r="F339" i="1"/>
  <c r="G337" i="1"/>
  <c r="W339" i="1"/>
  <c r="J340" i="1"/>
  <c r="K340" i="1" s="1"/>
  <c r="U340" i="1" s="1"/>
  <c r="I341" i="1"/>
  <c r="M340" i="1"/>
  <c r="C515" i="1"/>
  <c r="E340" i="1" l="1"/>
  <c r="N335" i="1"/>
  <c r="O334" i="1"/>
  <c r="P334" i="1" s="1"/>
  <c r="X334" i="1" s="1"/>
  <c r="B334" i="1" s="1"/>
  <c r="F340" i="1"/>
  <c r="M341" i="1"/>
  <c r="D339" i="1"/>
  <c r="W340" i="1"/>
  <c r="I342" i="1"/>
  <c r="J341" i="1"/>
  <c r="K341" i="1" s="1"/>
  <c r="U341" i="1" s="1"/>
  <c r="G338" i="1"/>
  <c r="C516" i="1"/>
  <c r="E341" i="1" l="1"/>
  <c r="N336" i="1"/>
  <c r="O335" i="1"/>
  <c r="P335" i="1" s="1"/>
  <c r="X335" i="1" s="1"/>
  <c r="B335" i="1" s="1"/>
  <c r="D340" i="1"/>
  <c r="L340" i="1" s="1"/>
  <c r="L339" i="1"/>
  <c r="F341" i="1"/>
  <c r="G339" i="1"/>
  <c r="I343" i="1"/>
  <c r="J342" i="1"/>
  <c r="K342" i="1" s="1"/>
  <c r="U342" i="1" s="1"/>
  <c r="W341" i="1"/>
  <c r="C517" i="1"/>
  <c r="E342" i="1" l="1"/>
  <c r="N337" i="1"/>
  <c r="O336" i="1"/>
  <c r="P336" i="1" s="1"/>
  <c r="X336" i="1" s="1"/>
  <c r="B336" i="1" s="1"/>
  <c r="F342" i="1"/>
  <c r="D341" i="1"/>
  <c r="G340" i="1"/>
  <c r="W342" i="1"/>
  <c r="J343" i="1"/>
  <c r="K343" i="1" s="1"/>
  <c r="U343" i="1" s="1"/>
  <c r="I344" i="1"/>
  <c r="C518" i="1"/>
  <c r="E343" i="1" l="1"/>
  <c r="N338" i="1"/>
  <c r="O337" i="1"/>
  <c r="P337" i="1" s="1"/>
  <c r="X337" i="1" s="1"/>
  <c r="B337" i="1" s="1"/>
  <c r="D342" i="1"/>
  <c r="L342" i="1" s="1"/>
  <c r="L341" i="1"/>
  <c r="G341" i="1"/>
  <c r="F343" i="1"/>
  <c r="W343" i="1"/>
  <c r="I345" i="1"/>
  <c r="J344" i="1"/>
  <c r="K344" i="1" s="1"/>
  <c r="U344" i="1" s="1"/>
  <c r="C519" i="1"/>
  <c r="G342" i="1" l="1"/>
  <c r="E344" i="1"/>
  <c r="N339" i="1"/>
  <c r="O338" i="1"/>
  <c r="P338" i="1" s="1"/>
  <c r="X338" i="1" s="1"/>
  <c r="B338" i="1" s="1"/>
  <c r="M342" i="1"/>
  <c r="D343" i="1"/>
  <c r="L343" i="1" s="1"/>
  <c r="F344" i="1"/>
  <c r="S342" i="1"/>
  <c r="W344" i="1"/>
  <c r="I346" i="1"/>
  <c r="J345" i="1"/>
  <c r="K345" i="1" s="1"/>
  <c r="U345" i="1" s="1"/>
  <c r="C520" i="1"/>
  <c r="E345" i="1" l="1"/>
  <c r="N340" i="1"/>
  <c r="O339" i="1"/>
  <c r="P339" i="1" s="1"/>
  <c r="X339" i="1" s="1"/>
  <c r="B339" i="1" s="1"/>
  <c r="M343" i="1"/>
  <c r="M344" i="1" s="1"/>
  <c r="M345" i="1" s="1"/>
  <c r="Y341" i="1"/>
  <c r="D344" i="1"/>
  <c r="G343" i="1"/>
  <c r="F345" i="1"/>
  <c r="W345" i="1"/>
  <c r="I347" i="1"/>
  <c r="J346" i="1"/>
  <c r="K346" i="1" s="1"/>
  <c r="U346" i="1" s="1"/>
  <c r="C521" i="1"/>
  <c r="E346" i="1" l="1"/>
  <c r="N341" i="1"/>
  <c r="O340" i="1"/>
  <c r="P340" i="1" s="1"/>
  <c r="X340" i="1" s="1"/>
  <c r="B340" i="1" s="1"/>
  <c r="D345" i="1"/>
  <c r="G345" i="1" s="1"/>
  <c r="L344" i="1"/>
  <c r="F346" i="1"/>
  <c r="G344" i="1"/>
  <c r="I348" i="1"/>
  <c r="J347" i="1"/>
  <c r="K347" i="1" s="1"/>
  <c r="U347" i="1" s="1"/>
  <c r="W346" i="1"/>
  <c r="C522" i="1"/>
  <c r="E347" i="1" l="1"/>
  <c r="O341" i="1"/>
  <c r="P341" i="1" s="1"/>
  <c r="N342" i="1"/>
  <c r="L345" i="1"/>
  <c r="F347" i="1"/>
  <c r="D346" i="1"/>
  <c r="L346" i="1" s="1"/>
  <c r="W347" i="1"/>
  <c r="I349" i="1"/>
  <c r="J348" i="1"/>
  <c r="K348" i="1" s="1"/>
  <c r="U348" i="1" s="1"/>
  <c r="C523" i="1"/>
  <c r="E348" i="1" l="1"/>
  <c r="O342" i="1"/>
  <c r="P342" i="1" s="1"/>
  <c r="N343" i="1"/>
  <c r="X341" i="1"/>
  <c r="B341" i="1" s="1"/>
  <c r="D347" i="1"/>
  <c r="L347" i="1" s="1"/>
  <c r="M346" i="1"/>
  <c r="F348" i="1"/>
  <c r="G346" i="1"/>
  <c r="W348" i="1"/>
  <c r="I350" i="1"/>
  <c r="J349" i="1"/>
  <c r="K349" i="1" s="1"/>
  <c r="C524" i="1"/>
  <c r="U349" i="1" l="1"/>
  <c r="W349" i="1" s="1"/>
  <c r="E349" i="1"/>
  <c r="N344" i="1"/>
  <c r="O343" i="1"/>
  <c r="P343" i="1" s="1"/>
  <c r="X343" i="1" s="1"/>
  <c r="B343" i="1" s="1"/>
  <c r="X342" i="1"/>
  <c r="Y342" i="1" s="1"/>
  <c r="M347" i="1"/>
  <c r="M348" i="1" s="1"/>
  <c r="F349" i="1"/>
  <c r="D348" i="1"/>
  <c r="L348" i="1" s="1"/>
  <c r="G347" i="1"/>
  <c r="J350" i="1"/>
  <c r="K350" i="1" s="1"/>
  <c r="I351" i="1"/>
  <c r="C525" i="1"/>
  <c r="U350" i="1" l="1"/>
  <c r="W350" i="1" s="1"/>
  <c r="E350" i="1"/>
  <c r="M349" i="1"/>
  <c r="B342" i="1"/>
  <c r="N345" i="1"/>
  <c r="O344" i="1"/>
  <c r="P344" i="1" s="1"/>
  <c r="X344" i="1" s="1"/>
  <c r="B344" i="1" s="1"/>
  <c r="D349" i="1"/>
  <c r="L349" i="1" s="1"/>
  <c r="G348" i="1"/>
  <c r="F350" i="1"/>
  <c r="I352" i="1"/>
  <c r="J351" i="1"/>
  <c r="K351" i="1" s="1"/>
  <c r="C526" i="1"/>
  <c r="U351" i="1" l="1"/>
  <c r="W351" i="1" s="1"/>
  <c r="E351" i="1"/>
  <c r="O345" i="1"/>
  <c r="P345" i="1" s="1"/>
  <c r="N346" i="1"/>
  <c r="BE13" i="1"/>
  <c r="BF13" i="1" s="1"/>
  <c r="G349" i="1"/>
  <c r="F351" i="1"/>
  <c r="D350" i="1"/>
  <c r="M350" i="1"/>
  <c r="M351" i="1" s="1"/>
  <c r="I353" i="1"/>
  <c r="J352" i="1"/>
  <c r="K352" i="1" s="1"/>
  <c r="C527" i="1"/>
  <c r="U352" i="1" l="1"/>
  <c r="W352" i="1" s="1"/>
  <c r="E352" i="1"/>
  <c r="N347" i="1"/>
  <c r="O346" i="1"/>
  <c r="P346" i="1" s="1"/>
  <c r="X345" i="1"/>
  <c r="Y345" i="1" s="1"/>
  <c r="L350" i="1"/>
  <c r="D351" i="1"/>
  <c r="L351" i="1" s="1"/>
  <c r="M352" i="1"/>
  <c r="Y350" i="1"/>
  <c r="F352" i="1"/>
  <c r="G350" i="1"/>
  <c r="J353" i="1"/>
  <c r="K353" i="1" s="1"/>
  <c r="I354" i="1"/>
  <c r="S526" i="1"/>
  <c r="C528" i="1"/>
  <c r="U353" i="1" l="1"/>
  <c r="W353" i="1" s="1"/>
  <c r="E353" i="1"/>
  <c r="X346" i="1"/>
  <c r="Y346" i="1" s="1"/>
  <c r="B345" i="1"/>
  <c r="O347" i="1"/>
  <c r="P347" i="1" s="1"/>
  <c r="N348" i="1"/>
  <c r="D352" i="1"/>
  <c r="L352" i="1" s="1"/>
  <c r="G351" i="1"/>
  <c r="F353" i="1"/>
  <c r="J354" i="1"/>
  <c r="K354" i="1" s="1"/>
  <c r="I355" i="1"/>
  <c r="C529" i="1"/>
  <c r="Y593" i="1"/>
  <c r="U354" i="1" l="1"/>
  <c r="W354" i="1" s="1"/>
  <c r="E354" i="1"/>
  <c r="B346" i="1"/>
  <c r="N349" i="1"/>
  <c r="O348" i="1"/>
  <c r="P348" i="1" s="1"/>
  <c r="S348" i="1" s="1"/>
  <c r="X347" i="1"/>
  <c r="B347" i="1" s="1"/>
  <c r="D353" i="1"/>
  <c r="L353" i="1" s="1"/>
  <c r="F354" i="1"/>
  <c r="G352" i="1"/>
  <c r="I356" i="1"/>
  <c r="J355" i="1"/>
  <c r="K355" i="1" s="1"/>
  <c r="U355" i="1" s="1"/>
  <c r="M353" i="1"/>
  <c r="C530" i="1"/>
  <c r="E355" i="1" l="1"/>
  <c r="BE22" i="1"/>
  <c r="BF22" i="1" s="1"/>
  <c r="Y347" i="1"/>
  <c r="X348" i="1"/>
  <c r="Y348" i="1" s="1"/>
  <c r="N350" i="1"/>
  <c r="O349" i="1"/>
  <c r="P349" i="1" s="1"/>
  <c r="D354" i="1"/>
  <c r="L354" i="1" s="1"/>
  <c r="F355" i="1"/>
  <c r="G353" i="1"/>
  <c r="M354" i="1"/>
  <c r="M355" i="1" s="1"/>
  <c r="M356" i="1" s="1"/>
  <c r="S352" i="1"/>
  <c r="W355" i="1"/>
  <c r="I357" i="1"/>
  <c r="J356" i="1"/>
  <c r="K356" i="1" s="1"/>
  <c r="U356" i="1" s="1"/>
  <c r="C531" i="1"/>
  <c r="E356" i="1" l="1"/>
  <c r="X349" i="1"/>
  <c r="B349" i="1" s="1"/>
  <c r="S349" i="1"/>
  <c r="Y349" i="1" s="1"/>
  <c r="B348" i="1"/>
  <c r="N351" i="1"/>
  <c r="O350" i="1"/>
  <c r="P350" i="1" s="1"/>
  <c r="X350" i="1" s="1"/>
  <c r="B350" i="1" s="1"/>
  <c r="D355" i="1"/>
  <c r="L355" i="1" s="1"/>
  <c r="F356" i="1"/>
  <c r="G354" i="1"/>
  <c r="J357" i="1"/>
  <c r="K357" i="1" s="1"/>
  <c r="U357" i="1" s="1"/>
  <c r="I358" i="1"/>
  <c r="W356" i="1"/>
  <c r="M357" i="1"/>
  <c r="S530" i="1"/>
  <c r="C532" i="1"/>
  <c r="E357" i="1" l="1"/>
  <c r="N352" i="1"/>
  <c r="O351" i="1"/>
  <c r="P351" i="1" s="1"/>
  <c r="X351" i="1" s="1"/>
  <c r="B351" i="1" s="1"/>
  <c r="D356" i="1"/>
  <c r="L356" i="1" s="1"/>
  <c r="F357" i="1"/>
  <c r="G355" i="1"/>
  <c r="I359" i="1"/>
  <c r="J358" i="1"/>
  <c r="K358" i="1" s="1"/>
  <c r="U358" i="1" s="1"/>
  <c r="W357" i="1"/>
  <c r="C533" i="1"/>
  <c r="E358" i="1" l="1"/>
  <c r="O352" i="1"/>
  <c r="P352" i="1" s="1"/>
  <c r="N353" i="1"/>
  <c r="G356" i="1"/>
  <c r="D357" i="1"/>
  <c r="L357" i="1" s="1"/>
  <c r="F358" i="1"/>
  <c r="W358" i="1"/>
  <c r="I360" i="1"/>
  <c r="J359" i="1"/>
  <c r="K359" i="1" s="1"/>
  <c r="U359" i="1" s="1"/>
  <c r="C534" i="1"/>
  <c r="E359" i="1" l="1"/>
  <c r="N354" i="1"/>
  <c r="O353" i="1"/>
  <c r="P353" i="1" s="1"/>
  <c r="X353" i="1" s="1"/>
  <c r="B353" i="1" s="1"/>
  <c r="X352" i="1"/>
  <c r="Y352" i="1" s="1"/>
  <c r="F359" i="1"/>
  <c r="D358" i="1"/>
  <c r="L358" i="1" s="1"/>
  <c r="G357" i="1"/>
  <c r="M358" i="1"/>
  <c r="M359" i="1" s="1"/>
  <c r="M360" i="1" s="1"/>
  <c r="I361" i="1"/>
  <c r="J360" i="1"/>
  <c r="K360" i="1" s="1"/>
  <c r="U360" i="1" s="1"/>
  <c r="W359" i="1"/>
  <c r="C535" i="1"/>
  <c r="E360" i="1" l="1"/>
  <c r="B352" i="1"/>
  <c r="N355" i="1"/>
  <c r="O354" i="1"/>
  <c r="P354" i="1" s="1"/>
  <c r="X354" i="1" s="1"/>
  <c r="B354" i="1" s="1"/>
  <c r="D359" i="1"/>
  <c r="G358" i="1"/>
  <c r="F360" i="1"/>
  <c r="W360" i="1"/>
  <c r="I362" i="1"/>
  <c r="J361" i="1"/>
  <c r="K361" i="1" s="1"/>
  <c r="U361" i="1" s="1"/>
  <c r="M361" i="1"/>
  <c r="C536" i="1"/>
  <c r="E361" i="1" l="1"/>
  <c r="N356" i="1"/>
  <c r="O355" i="1"/>
  <c r="P355" i="1" s="1"/>
  <c r="X355" i="1" s="1"/>
  <c r="B355" i="1" s="1"/>
  <c r="L359" i="1"/>
  <c r="D360" i="1"/>
  <c r="L360" i="1" s="1"/>
  <c r="F361" i="1"/>
  <c r="G359" i="1"/>
  <c r="W361" i="1"/>
  <c r="I363" i="1"/>
  <c r="J362" i="1"/>
  <c r="K362" i="1" s="1"/>
  <c r="U362" i="1" s="1"/>
  <c r="M362" i="1"/>
  <c r="C537" i="1"/>
  <c r="E362" i="1" l="1"/>
  <c r="N357" i="1"/>
  <c r="O356" i="1"/>
  <c r="P356" i="1" s="1"/>
  <c r="X356" i="1" s="1"/>
  <c r="B356" i="1" s="1"/>
  <c r="D361" i="1"/>
  <c r="F362" i="1"/>
  <c r="G360" i="1"/>
  <c r="W362" i="1"/>
  <c r="I364" i="1"/>
  <c r="M363" i="1"/>
  <c r="J363" i="1"/>
  <c r="K363" i="1" s="1"/>
  <c r="U363" i="1" s="1"/>
  <c r="C538" i="1"/>
  <c r="E363" i="1" l="1"/>
  <c r="N358" i="1"/>
  <c r="O357" i="1"/>
  <c r="P357" i="1" s="1"/>
  <c r="X357" i="1" s="1"/>
  <c r="B357" i="1" s="1"/>
  <c r="D362" i="1"/>
  <c r="L362" i="1" s="1"/>
  <c r="L361" i="1"/>
  <c r="F363" i="1"/>
  <c r="G361" i="1"/>
  <c r="I365" i="1"/>
  <c r="J364" i="1"/>
  <c r="K364" i="1" s="1"/>
  <c r="U364" i="1" s="1"/>
  <c r="M364" i="1"/>
  <c r="W363" i="1"/>
  <c r="C539" i="1"/>
  <c r="E364" i="1" l="1"/>
  <c r="N359" i="1"/>
  <c r="O358" i="1"/>
  <c r="P358" i="1" s="1"/>
  <c r="X358" i="1" s="1"/>
  <c r="B358" i="1" s="1"/>
  <c r="D363" i="1"/>
  <c r="L363" i="1" s="1"/>
  <c r="F364" i="1"/>
  <c r="W364" i="1"/>
  <c r="G362" i="1"/>
  <c r="I366" i="1"/>
  <c r="M365" i="1"/>
  <c r="J365" i="1"/>
  <c r="K365" i="1" s="1"/>
  <c r="U365" i="1" s="1"/>
  <c r="C540" i="1"/>
  <c r="E365" i="1" l="1"/>
  <c r="N360" i="1"/>
  <c r="O359" i="1"/>
  <c r="P359" i="1" s="1"/>
  <c r="X359" i="1" s="1"/>
  <c r="B359" i="1" s="1"/>
  <c r="D364" i="1"/>
  <c r="L364" i="1" s="1"/>
  <c r="F365" i="1"/>
  <c r="G363" i="1"/>
  <c r="I367" i="1"/>
  <c r="J366" i="1"/>
  <c r="K366" i="1" s="1"/>
  <c r="U366" i="1" s="1"/>
  <c r="M366" i="1"/>
  <c r="W365" i="1"/>
  <c r="C541" i="1"/>
  <c r="E366" i="1" l="1"/>
  <c r="G364" i="1"/>
  <c r="N361" i="1"/>
  <c r="O360" i="1"/>
  <c r="P360" i="1" s="1"/>
  <c r="X360" i="1" s="1"/>
  <c r="B360" i="1" s="1"/>
  <c r="D365" i="1"/>
  <c r="L365" i="1" s="1"/>
  <c r="F366" i="1"/>
  <c r="W366" i="1"/>
  <c r="I368" i="1"/>
  <c r="J367" i="1"/>
  <c r="K367" i="1" s="1"/>
  <c r="U367" i="1" s="1"/>
  <c r="M367" i="1"/>
  <c r="C542" i="1"/>
  <c r="E367" i="1" l="1"/>
  <c r="N362" i="1"/>
  <c r="O361" i="1"/>
  <c r="P361" i="1" s="1"/>
  <c r="X361" i="1" s="1"/>
  <c r="B361" i="1" s="1"/>
  <c r="D366" i="1"/>
  <c r="L366" i="1" s="1"/>
  <c r="F367" i="1"/>
  <c r="G365" i="1"/>
  <c r="W367" i="1"/>
  <c r="J368" i="1"/>
  <c r="K368" i="1" s="1"/>
  <c r="U368" i="1" s="1"/>
  <c r="I369" i="1"/>
  <c r="M368" i="1"/>
  <c r="C543" i="1"/>
  <c r="E368" i="1" l="1"/>
  <c r="N363" i="1"/>
  <c r="O362" i="1"/>
  <c r="P362" i="1" s="1"/>
  <c r="X362" i="1" s="1"/>
  <c r="B362" i="1" s="1"/>
  <c r="F368" i="1"/>
  <c r="D367" i="1"/>
  <c r="L367" i="1" s="1"/>
  <c r="W368" i="1"/>
  <c r="J369" i="1"/>
  <c r="K369" i="1" s="1"/>
  <c r="U369" i="1" s="1"/>
  <c r="I370" i="1"/>
  <c r="M369" i="1"/>
  <c r="G366" i="1"/>
  <c r="C544" i="1"/>
  <c r="E369" i="1" l="1"/>
  <c r="N364" i="1"/>
  <c r="O363" i="1"/>
  <c r="P363" i="1" s="1"/>
  <c r="X363" i="1" s="1"/>
  <c r="B363" i="1" s="1"/>
  <c r="D368" i="1"/>
  <c r="G367" i="1"/>
  <c r="F369" i="1"/>
  <c r="J370" i="1"/>
  <c r="K370" i="1" s="1"/>
  <c r="U370" i="1" s="1"/>
  <c r="I371" i="1"/>
  <c r="M370" i="1"/>
  <c r="W369" i="1"/>
  <c r="C545" i="1"/>
  <c r="Y775" i="1"/>
  <c r="E370" i="1" l="1"/>
  <c r="N365" i="1"/>
  <c r="O364" i="1"/>
  <c r="P364" i="1" s="1"/>
  <c r="X364" i="1" s="1"/>
  <c r="B364" i="1" s="1"/>
  <c r="L368" i="1"/>
  <c r="D369" i="1"/>
  <c r="F370" i="1"/>
  <c r="G368" i="1"/>
  <c r="I372" i="1"/>
  <c r="J371" i="1"/>
  <c r="K371" i="1" s="1"/>
  <c r="U371" i="1" s="1"/>
  <c r="M371" i="1"/>
  <c r="W370" i="1"/>
  <c r="C546" i="1"/>
  <c r="E371" i="1" l="1"/>
  <c r="N366" i="1"/>
  <c r="O365" i="1"/>
  <c r="P365" i="1" s="1"/>
  <c r="X365" i="1" s="1"/>
  <c r="B365" i="1" s="1"/>
  <c r="D370" i="1"/>
  <c r="L370" i="1" s="1"/>
  <c r="L369" i="1"/>
  <c r="G369" i="1"/>
  <c r="F371" i="1"/>
  <c r="M372" i="1"/>
  <c r="W371" i="1"/>
  <c r="I373" i="1"/>
  <c r="J372" i="1"/>
  <c r="K372" i="1" s="1"/>
  <c r="U372" i="1" s="1"/>
  <c r="C547" i="1"/>
  <c r="E372" i="1" l="1"/>
  <c r="N367" i="1"/>
  <c r="O366" i="1"/>
  <c r="P366" i="1" s="1"/>
  <c r="X366" i="1" s="1"/>
  <c r="B366" i="1" s="1"/>
  <c r="D371" i="1"/>
  <c r="F372" i="1"/>
  <c r="G370" i="1"/>
  <c r="W372" i="1"/>
  <c r="I374" i="1"/>
  <c r="J373" i="1"/>
  <c r="K373" i="1" s="1"/>
  <c r="U373" i="1" s="1"/>
  <c r="M373" i="1"/>
  <c r="C548" i="1"/>
  <c r="E373" i="1" l="1"/>
  <c r="N368" i="1"/>
  <c r="O367" i="1"/>
  <c r="P367" i="1" s="1"/>
  <c r="D372" i="1"/>
  <c r="L372" i="1" s="1"/>
  <c r="L371" i="1"/>
  <c r="F373" i="1"/>
  <c r="W373" i="1"/>
  <c r="J374" i="1"/>
  <c r="K374" i="1" s="1"/>
  <c r="U374" i="1" s="1"/>
  <c r="I375" i="1"/>
  <c r="G371" i="1"/>
  <c r="C549" i="1"/>
  <c r="E374" i="1" l="1"/>
  <c r="X367" i="1"/>
  <c r="B367" i="1" s="1"/>
  <c r="N369" i="1"/>
  <c r="O368" i="1"/>
  <c r="P368" i="1" s="1"/>
  <c r="X368" i="1" s="1"/>
  <c r="B368" i="1" s="1"/>
  <c r="F374" i="1"/>
  <c r="D373" i="1"/>
  <c r="W374" i="1"/>
  <c r="I376" i="1"/>
  <c r="J375" i="1"/>
  <c r="K375" i="1" s="1"/>
  <c r="U375" i="1" s="1"/>
  <c r="G372" i="1"/>
  <c r="C550" i="1"/>
  <c r="E375" i="1" l="1"/>
  <c r="N370" i="1"/>
  <c r="O369" i="1"/>
  <c r="P369" i="1" s="1"/>
  <c r="X369" i="1" s="1"/>
  <c r="B369" i="1" s="1"/>
  <c r="D374" i="1"/>
  <c r="L374" i="1" s="1"/>
  <c r="L373" i="1"/>
  <c r="F375" i="1"/>
  <c r="G373" i="1"/>
  <c r="W375" i="1"/>
  <c r="J376" i="1"/>
  <c r="K376" i="1" s="1"/>
  <c r="U376" i="1" s="1"/>
  <c r="I377" i="1"/>
  <c r="C551" i="1"/>
  <c r="E376" i="1" l="1"/>
  <c r="N371" i="1"/>
  <c r="O370" i="1"/>
  <c r="P370" i="1" s="1"/>
  <c r="X370" i="1" s="1"/>
  <c r="B370" i="1" s="1"/>
  <c r="M374" i="1"/>
  <c r="D375" i="1"/>
  <c r="L375" i="1" s="1"/>
  <c r="F376" i="1"/>
  <c r="W376" i="1"/>
  <c r="I378" i="1"/>
  <c r="J377" i="1"/>
  <c r="K377" i="1" s="1"/>
  <c r="G374" i="1"/>
  <c r="C552" i="1"/>
  <c r="U377" i="1" l="1"/>
  <c r="W377" i="1" s="1"/>
  <c r="E377" i="1"/>
  <c r="N372" i="1"/>
  <c r="O371" i="1"/>
  <c r="P371" i="1" s="1"/>
  <c r="X371" i="1" s="1"/>
  <c r="B371" i="1" s="1"/>
  <c r="M375" i="1"/>
  <c r="Y373" i="1"/>
  <c r="D376" i="1"/>
  <c r="L376" i="1" s="1"/>
  <c r="F377" i="1"/>
  <c r="S375" i="1"/>
  <c r="G375" i="1"/>
  <c r="J378" i="1"/>
  <c r="K378" i="1" s="1"/>
  <c r="I379" i="1"/>
  <c r="C553" i="1"/>
  <c r="U378" i="1" l="1"/>
  <c r="W378" i="1" s="1"/>
  <c r="E378" i="1"/>
  <c r="N373" i="1"/>
  <c r="O372" i="1"/>
  <c r="P372" i="1" s="1"/>
  <c r="X372" i="1" s="1"/>
  <c r="B372" i="1" s="1"/>
  <c r="M376" i="1"/>
  <c r="F378" i="1"/>
  <c r="D377" i="1"/>
  <c r="G376" i="1"/>
  <c r="J379" i="1"/>
  <c r="K379" i="1" s="1"/>
  <c r="I380" i="1"/>
  <c r="C554" i="1"/>
  <c r="U379" i="1" l="1"/>
  <c r="W379" i="1" s="1"/>
  <c r="E379" i="1"/>
  <c r="O373" i="1"/>
  <c r="P373" i="1" s="1"/>
  <c r="N374" i="1"/>
  <c r="M377" i="1"/>
  <c r="D378" i="1"/>
  <c r="L378" i="1" s="1"/>
  <c r="L377" i="1"/>
  <c r="G377" i="1"/>
  <c r="F379" i="1"/>
  <c r="I381" i="1"/>
  <c r="J380" i="1"/>
  <c r="K380" i="1" s="1"/>
  <c r="U380" i="1" s="1"/>
  <c r="C555" i="1"/>
  <c r="E380" i="1" l="1"/>
  <c r="M378" i="1"/>
  <c r="M379" i="1" s="1"/>
  <c r="N375" i="1"/>
  <c r="O374" i="1"/>
  <c r="P374" i="1" s="1"/>
  <c r="X374" i="1" s="1"/>
  <c r="B374" i="1" s="1"/>
  <c r="X373" i="1"/>
  <c r="B373" i="1" s="1"/>
  <c r="F380" i="1"/>
  <c r="D379" i="1"/>
  <c r="G378" i="1"/>
  <c r="W380" i="1"/>
  <c r="J381" i="1"/>
  <c r="K381" i="1" s="1"/>
  <c r="U381" i="1" s="1"/>
  <c r="I382" i="1"/>
  <c r="C556" i="1"/>
  <c r="E381" i="1" l="1"/>
  <c r="O375" i="1"/>
  <c r="P375" i="1" s="1"/>
  <c r="N376" i="1"/>
  <c r="D380" i="1"/>
  <c r="L380" i="1" s="1"/>
  <c r="L379" i="1"/>
  <c r="M380" i="1" s="1"/>
  <c r="F381" i="1"/>
  <c r="G379" i="1"/>
  <c r="J382" i="1"/>
  <c r="K382" i="1" s="1"/>
  <c r="U382" i="1" s="1"/>
  <c r="I383" i="1"/>
  <c r="W381" i="1"/>
  <c r="C557" i="1"/>
  <c r="G380" i="1" l="1"/>
  <c r="E382" i="1"/>
  <c r="N377" i="1"/>
  <c r="O376" i="1"/>
  <c r="P376" i="1" s="1"/>
  <c r="X375" i="1"/>
  <c r="Y375" i="1" s="1"/>
  <c r="D381" i="1"/>
  <c r="L381" i="1" s="1"/>
  <c r="F382" i="1"/>
  <c r="J383" i="1"/>
  <c r="K383" i="1" s="1"/>
  <c r="U383" i="1" s="1"/>
  <c r="I384" i="1"/>
  <c r="M381" i="1"/>
  <c r="W382" i="1"/>
  <c r="C558" i="1"/>
  <c r="E383" i="1" l="1"/>
  <c r="X376" i="1"/>
  <c r="B376" i="1" s="1"/>
  <c r="S376" i="1"/>
  <c r="B375" i="1"/>
  <c r="N378" i="1"/>
  <c r="O377" i="1"/>
  <c r="P377" i="1" s="1"/>
  <c r="S377" i="1" s="1"/>
  <c r="BE14" i="1"/>
  <c r="BF14" i="1" s="1"/>
  <c r="D382" i="1"/>
  <c r="L382" i="1" s="1"/>
  <c r="M382" i="1"/>
  <c r="F383" i="1"/>
  <c r="W383" i="1"/>
  <c r="G381" i="1"/>
  <c r="I385" i="1"/>
  <c r="J384" i="1"/>
  <c r="K384" i="1" s="1"/>
  <c r="U384" i="1" s="1"/>
  <c r="C559" i="1"/>
  <c r="Y376" i="1" l="1"/>
  <c r="E384" i="1"/>
  <c r="X377" i="1"/>
  <c r="Y377" i="1" s="1"/>
  <c r="N379" i="1"/>
  <c r="O378" i="1"/>
  <c r="P378" i="1" s="1"/>
  <c r="X378" i="1" s="1"/>
  <c r="B378" i="1" s="1"/>
  <c r="D383" i="1"/>
  <c r="L383" i="1" s="1"/>
  <c r="F384" i="1"/>
  <c r="M383" i="1"/>
  <c r="W384" i="1"/>
  <c r="G382" i="1"/>
  <c r="I386" i="1"/>
  <c r="J385" i="1"/>
  <c r="K385" i="1" s="1"/>
  <c r="U385" i="1" s="1"/>
  <c r="S558" i="1"/>
  <c r="C560" i="1"/>
  <c r="E385" i="1" l="1"/>
  <c r="B377" i="1"/>
  <c r="N380" i="1"/>
  <c r="O379" i="1"/>
  <c r="P379" i="1" s="1"/>
  <c r="X379" i="1" s="1"/>
  <c r="F385" i="1"/>
  <c r="D384" i="1"/>
  <c r="L384" i="1" s="1"/>
  <c r="G383" i="1"/>
  <c r="S382" i="1"/>
  <c r="W385" i="1"/>
  <c r="I387" i="1"/>
  <c r="J386" i="1"/>
  <c r="K386" i="1" s="1"/>
  <c r="U386" i="1" s="1"/>
  <c r="M384" i="1"/>
  <c r="M385" i="1" s="1"/>
  <c r="M386" i="1" s="1"/>
  <c r="S559" i="1"/>
  <c r="C561" i="1"/>
  <c r="B379" i="1" l="1"/>
  <c r="Y379" i="1"/>
  <c r="E386" i="1"/>
  <c r="O380" i="1"/>
  <c r="P380" i="1" s="1"/>
  <c r="N381" i="1"/>
  <c r="M387" i="1"/>
  <c r="D385" i="1"/>
  <c r="L385" i="1" s="1"/>
  <c r="G384" i="1"/>
  <c r="F386" i="1"/>
  <c r="I388" i="1"/>
  <c r="J387" i="1"/>
  <c r="K387" i="1" s="1"/>
  <c r="U387" i="1" s="1"/>
  <c r="W386" i="1"/>
  <c r="C562" i="1"/>
  <c r="E387" i="1" l="1"/>
  <c r="N382" i="1"/>
  <c r="O381" i="1"/>
  <c r="P381" i="1" s="1"/>
  <c r="X381" i="1" s="1"/>
  <c r="B381" i="1" s="1"/>
  <c r="X380" i="1"/>
  <c r="G385" i="1"/>
  <c r="F387" i="1"/>
  <c r="D386" i="1"/>
  <c r="G386" i="1" s="1"/>
  <c r="W387" i="1"/>
  <c r="J388" i="1"/>
  <c r="K388" i="1" s="1"/>
  <c r="U388" i="1" s="1"/>
  <c r="I389" i="1"/>
  <c r="C563" i="1"/>
  <c r="E388" i="1" l="1"/>
  <c r="Y380" i="1"/>
  <c r="BE23" i="1"/>
  <c r="BF23" i="1" s="1"/>
  <c r="B380" i="1"/>
  <c r="O382" i="1"/>
  <c r="P382" i="1" s="1"/>
  <c r="N383" i="1"/>
  <c r="L386" i="1"/>
  <c r="D387" i="1"/>
  <c r="L387" i="1" s="1"/>
  <c r="F388" i="1"/>
  <c r="W388" i="1"/>
  <c r="J389" i="1"/>
  <c r="K389" i="1" s="1"/>
  <c r="U389" i="1" s="1"/>
  <c r="I390" i="1"/>
  <c r="S562" i="1"/>
  <c r="C564" i="1"/>
  <c r="E389" i="1" l="1"/>
  <c r="X382" i="1"/>
  <c r="Y382" i="1" s="1"/>
  <c r="N384" i="1"/>
  <c r="O383" i="1"/>
  <c r="P383" i="1" s="1"/>
  <c r="X383" i="1" s="1"/>
  <c r="B383" i="1" s="1"/>
  <c r="G387" i="1"/>
  <c r="F389" i="1"/>
  <c r="D388" i="1"/>
  <c r="L388" i="1" s="1"/>
  <c r="W389" i="1"/>
  <c r="M388" i="1"/>
  <c r="M389" i="1" s="1"/>
  <c r="M390" i="1" s="1"/>
  <c r="J390" i="1"/>
  <c r="K390" i="1" s="1"/>
  <c r="U390" i="1" s="1"/>
  <c r="I391" i="1"/>
  <c r="C565" i="1"/>
  <c r="E390" i="1" l="1"/>
  <c r="B382" i="1"/>
  <c r="N385" i="1"/>
  <c r="O384" i="1"/>
  <c r="P384" i="1" s="1"/>
  <c r="X384" i="1" s="1"/>
  <c r="B384" i="1" s="1"/>
  <c r="M391" i="1"/>
  <c r="D389" i="1"/>
  <c r="L389" i="1" s="1"/>
  <c r="G388" i="1"/>
  <c r="F390" i="1"/>
  <c r="J391" i="1"/>
  <c r="K391" i="1" s="1"/>
  <c r="U391" i="1" s="1"/>
  <c r="I392" i="1"/>
  <c r="W390" i="1"/>
  <c r="S564" i="1"/>
  <c r="C566" i="1"/>
  <c r="E391" i="1" l="1"/>
  <c r="N386" i="1"/>
  <c r="O385" i="1"/>
  <c r="P385" i="1" s="1"/>
  <c r="X385" i="1" s="1"/>
  <c r="B385" i="1" s="1"/>
  <c r="F391" i="1"/>
  <c r="D390" i="1"/>
  <c r="G389" i="1"/>
  <c r="I393" i="1"/>
  <c r="J392" i="1"/>
  <c r="K392" i="1" s="1"/>
  <c r="U392" i="1" s="1"/>
  <c r="W391" i="1"/>
  <c r="M392" i="1"/>
  <c r="C567" i="1"/>
  <c r="E392" i="1" l="1"/>
  <c r="N387" i="1"/>
  <c r="O386" i="1"/>
  <c r="P386" i="1" s="1"/>
  <c r="X386" i="1" s="1"/>
  <c r="B386" i="1" s="1"/>
  <c r="D391" i="1"/>
  <c r="L391" i="1" s="1"/>
  <c r="L390" i="1"/>
  <c r="F392" i="1"/>
  <c r="G390" i="1"/>
  <c r="W392" i="1"/>
  <c r="J393" i="1"/>
  <c r="K393" i="1" s="1"/>
  <c r="U393" i="1" s="1"/>
  <c r="I394" i="1"/>
  <c r="M393" i="1"/>
  <c r="C568" i="1"/>
  <c r="E393" i="1" l="1"/>
  <c r="G391" i="1"/>
  <c r="N388" i="1"/>
  <c r="O387" i="1"/>
  <c r="P387" i="1" s="1"/>
  <c r="X387" i="1" s="1"/>
  <c r="B387" i="1" s="1"/>
  <c r="D392" i="1"/>
  <c r="L392" i="1" s="1"/>
  <c r="F393" i="1"/>
  <c r="W393" i="1"/>
  <c r="J394" i="1"/>
  <c r="K394" i="1" s="1"/>
  <c r="U394" i="1" s="1"/>
  <c r="M394" i="1"/>
  <c r="I395" i="1"/>
  <c r="C569" i="1"/>
  <c r="E394" i="1" l="1"/>
  <c r="N389" i="1"/>
  <c r="O388" i="1"/>
  <c r="P388" i="1" s="1"/>
  <c r="X388" i="1" s="1"/>
  <c r="B388" i="1" s="1"/>
  <c r="D393" i="1"/>
  <c r="L393" i="1" s="1"/>
  <c r="F394" i="1"/>
  <c r="G392" i="1"/>
  <c r="W394" i="1"/>
  <c r="J395" i="1"/>
  <c r="K395" i="1" s="1"/>
  <c r="U395" i="1" s="1"/>
  <c r="I396" i="1"/>
  <c r="M395" i="1"/>
  <c r="C570" i="1"/>
  <c r="E395" i="1" l="1"/>
  <c r="N390" i="1"/>
  <c r="O389" i="1"/>
  <c r="P389" i="1" s="1"/>
  <c r="X389" i="1" s="1"/>
  <c r="B389" i="1" s="1"/>
  <c r="G393" i="1"/>
  <c r="F395" i="1"/>
  <c r="D394" i="1"/>
  <c r="W395" i="1"/>
  <c r="M396" i="1"/>
  <c r="J396" i="1"/>
  <c r="K396" i="1" s="1"/>
  <c r="U396" i="1" s="1"/>
  <c r="I397" i="1"/>
  <c r="C571" i="1"/>
  <c r="E396" i="1" l="1"/>
  <c r="D395" i="1"/>
  <c r="G395" i="1" s="1"/>
  <c r="N391" i="1"/>
  <c r="O390" i="1"/>
  <c r="P390" i="1" s="1"/>
  <c r="X390" i="1" s="1"/>
  <c r="B390" i="1" s="1"/>
  <c r="L394" i="1"/>
  <c r="F396" i="1"/>
  <c r="W396" i="1"/>
  <c r="G394" i="1"/>
  <c r="I398" i="1"/>
  <c r="M397" i="1"/>
  <c r="J397" i="1"/>
  <c r="K397" i="1" s="1"/>
  <c r="U397" i="1" s="1"/>
  <c r="C572" i="1"/>
  <c r="L395" i="1" l="1"/>
  <c r="E397" i="1"/>
  <c r="N392" i="1"/>
  <c r="O391" i="1"/>
  <c r="P391" i="1" s="1"/>
  <c r="X391" i="1" s="1"/>
  <c r="B391" i="1" s="1"/>
  <c r="D396" i="1"/>
  <c r="L396" i="1" s="1"/>
  <c r="F397" i="1"/>
  <c r="W397" i="1"/>
  <c r="J398" i="1"/>
  <c r="K398" i="1" s="1"/>
  <c r="U398" i="1" s="1"/>
  <c r="M398" i="1"/>
  <c r="I399" i="1"/>
  <c r="C573" i="1"/>
  <c r="E398" i="1" l="1"/>
  <c r="N393" i="1"/>
  <c r="O392" i="1"/>
  <c r="P392" i="1" s="1"/>
  <c r="X392" i="1" s="1"/>
  <c r="B392" i="1" s="1"/>
  <c r="D397" i="1"/>
  <c r="L397" i="1" s="1"/>
  <c r="F398" i="1"/>
  <c r="G396" i="1"/>
  <c r="W398" i="1"/>
  <c r="J399" i="1"/>
  <c r="K399" i="1" s="1"/>
  <c r="U399" i="1" s="1"/>
  <c r="M399" i="1"/>
  <c r="I400" i="1"/>
  <c r="C574" i="1"/>
  <c r="E399" i="1" l="1"/>
  <c r="N394" i="1"/>
  <c r="O393" i="1"/>
  <c r="P393" i="1" s="1"/>
  <c r="X393" i="1" s="1"/>
  <c r="B393" i="1" s="1"/>
  <c r="G397" i="1"/>
  <c r="F399" i="1"/>
  <c r="D398" i="1"/>
  <c r="I401" i="1"/>
  <c r="M400" i="1"/>
  <c r="J400" i="1"/>
  <c r="K400" i="1" s="1"/>
  <c r="U400" i="1" s="1"/>
  <c r="W399" i="1"/>
  <c r="C575" i="1"/>
  <c r="E400" i="1" l="1"/>
  <c r="N395" i="1"/>
  <c r="O394" i="1"/>
  <c r="P394" i="1" s="1"/>
  <c r="X394" i="1" s="1"/>
  <c r="B394" i="1" s="1"/>
  <c r="D399" i="1"/>
  <c r="L399" i="1" s="1"/>
  <c r="L398" i="1"/>
  <c r="F400" i="1"/>
  <c r="G398" i="1"/>
  <c r="W400" i="1"/>
  <c r="J401" i="1"/>
  <c r="K401" i="1" s="1"/>
  <c r="U401" i="1" s="1"/>
  <c r="I402" i="1"/>
  <c r="M401" i="1"/>
  <c r="C576" i="1"/>
  <c r="E401" i="1" l="1"/>
  <c r="N396" i="1"/>
  <c r="O395" i="1"/>
  <c r="P395" i="1" s="1"/>
  <c r="X395" i="1" s="1"/>
  <c r="B395" i="1" s="1"/>
  <c r="F401" i="1"/>
  <c r="D400" i="1"/>
  <c r="L400" i="1" s="1"/>
  <c r="G399" i="1"/>
  <c r="J402" i="1"/>
  <c r="K402" i="1" s="1"/>
  <c r="U402" i="1" s="1"/>
  <c r="I403" i="1"/>
  <c r="W401" i="1"/>
  <c r="M402" i="1"/>
  <c r="C577" i="1"/>
  <c r="E402" i="1" l="1"/>
  <c r="N397" i="1"/>
  <c r="O396" i="1"/>
  <c r="P396" i="1" s="1"/>
  <c r="X396" i="1" s="1"/>
  <c r="B396" i="1" s="1"/>
  <c r="D401" i="1"/>
  <c r="L401" i="1" s="1"/>
  <c r="F402" i="1"/>
  <c r="G400" i="1"/>
  <c r="J403" i="1"/>
  <c r="K403" i="1" s="1"/>
  <c r="U403" i="1" s="1"/>
  <c r="I404" i="1"/>
  <c r="W402" i="1"/>
  <c r="C578" i="1"/>
  <c r="E403" i="1" l="1"/>
  <c r="N398" i="1"/>
  <c r="O397" i="1"/>
  <c r="P397" i="1" s="1"/>
  <c r="X397" i="1" s="1"/>
  <c r="B397" i="1" s="1"/>
  <c r="G401" i="1"/>
  <c r="F403" i="1"/>
  <c r="D402" i="1"/>
  <c r="W403" i="1"/>
  <c r="J404" i="1"/>
  <c r="K404" i="1" s="1"/>
  <c r="U404" i="1" s="1"/>
  <c r="I405" i="1"/>
  <c r="C579" i="1"/>
  <c r="E404" i="1" l="1"/>
  <c r="N399" i="1"/>
  <c r="O398" i="1"/>
  <c r="P398" i="1" s="1"/>
  <c r="X398" i="1" s="1"/>
  <c r="B398" i="1" s="1"/>
  <c r="D403" i="1"/>
  <c r="L403" i="1" s="1"/>
  <c r="L402" i="1"/>
  <c r="F404" i="1"/>
  <c r="G402" i="1"/>
  <c r="J405" i="1"/>
  <c r="K405" i="1" s="1"/>
  <c r="U405" i="1" s="1"/>
  <c r="I406" i="1"/>
  <c r="W404" i="1"/>
  <c r="C580" i="1"/>
  <c r="E405" i="1" l="1"/>
  <c r="N400" i="1"/>
  <c r="O399" i="1"/>
  <c r="P399" i="1" s="1"/>
  <c r="X399" i="1" s="1"/>
  <c r="B399" i="1" s="1"/>
  <c r="M403" i="1"/>
  <c r="F405" i="1"/>
  <c r="D404" i="1"/>
  <c r="L404" i="1" s="1"/>
  <c r="I407" i="1"/>
  <c r="J406" i="1"/>
  <c r="K406" i="1" s="1"/>
  <c r="U406" i="1" s="1"/>
  <c r="G403" i="1"/>
  <c r="W405" i="1"/>
  <c r="C581" i="1"/>
  <c r="E406" i="1" l="1"/>
  <c r="N401" i="1"/>
  <c r="O400" i="1"/>
  <c r="P400" i="1" s="1"/>
  <c r="X400" i="1" s="1"/>
  <c r="B400" i="1" s="1"/>
  <c r="Y402" i="1"/>
  <c r="M404" i="1"/>
  <c r="D405" i="1"/>
  <c r="L405" i="1" s="1"/>
  <c r="F406" i="1"/>
  <c r="G404" i="1"/>
  <c r="W406" i="1"/>
  <c r="I408" i="1"/>
  <c r="J407" i="1"/>
  <c r="K407" i="1" s="1"/>
  <c r="U407" i="1" s="1"/>
  <c r="C582" i="1"/>
  <c r="E407" i="1" l="1"/>
  <c r="N402" i="1"/>
  <c r="O401" i="1"/>
  <c r="P401" i="1" s="1"/>
  <c r="X401" i="1" s="1"/>
  <c r="B401" i="1" s="1"/>
  <c r="M405" i="1"/>
  <c r="F407" i="1"/>
  <c r="D406" i="1"/>
  <c r="L406" i="1" s="1"/>
  <c r="G405" i="1"/>
  <c r="I409" i="1"/>
  <c r="J408" i="1"/>
  <c r="K408" i="1" s="1"/>
  <c r="W407" i="1"/>
  <c r="C583" i="1"/>
  <c r="U408" i="1" l="1"/>
  <c r="W408" i="1" s="1"/>
  <c r="E408" i="1"/>
  <c r="O402" i="1"/>
  <c r="P402" i="1" s="1"/>
  <c r="N403" i="1"/>
  <c r="D407" i="1"/>
  <c r="L407" i="1" s="1"/>
  <c r="M406" i="1"/>
  <c r="M407" i="1" s="1"/>
  <c r="Y404" i="1"/>
  <c r="F408" i="1"/>
  <c r="G406" i="1"/>
  <c r="J409" i="1"/>
  <c r="K409" i="1" s="1"/>
  <c r="I410" i="1"/>
  <c r="C584" i="1"/>
  <c r="U409" i="1" l="1"/>
  <c r="W409" i="1" s="1"/>
  <c r="E409" i="1"/>
  <c r="M408" i="1"/>
  <c r="G407" i="1"/>
  <c r="N404" i="1"/>
  <c r="O403" i="1"/>
  <c r="P403" i="1" s="1"/>
  <c r="X403" i="1" s="1"/>
  <c r="B403" i="1" s="1"/>
  <c r="X402" i="1"/>
  <c r="B402" i="1" s="1"/>
  <c r="F409" i="1"/>
  <c r="D408" i="1"/>
  <c r="L408" i="1" s="1"/>
  <c r="I411" i="1"/>
  <c r="J410" i="1"/>
  <c r="K410" i="1" s="1"/>
  <c r="C585" i="1"/>
  <c r="U410" i="1" l="1"/>
  <c r="W410" i="1" s="1"/>
  <c r="E410" i="1"/>
  <c r="O404" i="1"/>
  <c r="P404" i="1" s="1"/>
  <c r="N405" i="1"/>
  <c r="Y405" i="1"/>
  <c r="D409" i="1"/>
  <c r="L409" i="1" s="1"/>
  <c r="F410" i="1"/>
  <c r="G408" i="1"/>
  <c r="J411" i="1"/>
  <c r="K411" i="1" s="1"/>
  <c r="U411" i="1" s="1"/>
  <c r="I412" i="1"/>
  <c r="M409" i="1"/>
  <c r="C586" i="1"/>
  <c r="E411" i="1" l="1"/>
  <c r="N406" i="1"/>
  <c r="O405" i="1"/>
  <c r="P405" i="1" s="1"/>
  <c r="X404" i="1"/>
  <c r="B404" i="1" s="1"/>
  <c r="Y409" i="1"/>
  <c r="M410" i="1"/>
  <c r="F411" i="1"/>
  <c r="D410" i="1"/>
  <c r="L410" i="1" s="1"/>
  <c r="G409" i="1"/>
  <c r="W411" i="1"/>
  <c r="J412" i="1"/>
  <c r="K412" i="1" s="1"/>
  <c r="U412" i="1" s="1"/>
  <c r="I413" i="1"/>
  <c r="C587" i="1"/>
  <c r="E412" i="1" l="1"/>
  <c r="X405" i="1"/>
  <c r="B405" i="1" s="1"/>
  <c r="N407" i="1"/>
  <c r="O406" i="1"/>
  <c r="P406" i="1" s="1"/>
  <c r="D411" i="1"/>
  <c r="L411" i="1" s="1"/>
  <c r="F412" i="1"/>
  <c r="W412" i="1"/>
  <c r="G410" i="1"/>
  <c r="I414" i="1"/>
  <c r="J413" i="1"/>
  <c r="K413" i="1" s="1"/>
  <c r="U413" i="1" s="1"/>
  <c r="M411" i="1"/>
  <c r="C588" i="1"/>
  <c r="E413" i="1" l="1"/>
  <c r="N408" i="1"/>
  <c r="O407" i="1"/>
  <c r="P407" i="1" s="1"/>
  <c r="X406" i="1"/>
  <c r="Y406" i="1" s="1"/>
  <c r="BE15" i="1"/>
  <c r="BF15" i="1" s="1"/>
  <c r="F413" i="1"/>
  <c r="D412" i="1"/>
  <c r="G412" i="1" s="1"/>
  <c r="G411" i="1"/>
  <c r="M412" i="1"/>
  <c r="W413" i="1"/>
  <c r="I415" i="1"/>
  <c r="J414" i="1"/>
  <c r="K414" i="1" s="1"/>
  <c r="U414" i="1" s="1"/>
  <c r="C589" i="1"/>
  <c r="E414" i="1" l="1"/>
  <c r="X407" i="1"/>
  <c r="B407" i="1" s="1"/>
  <c r="S407" i="1"/>
  <c r="BD24" i="1" s="1"/>
  <c r="B406" i="1"/>
  <c r="N409" i="1"/>
  <c r="O408" i="1"/>
  <c r="P408" i="1" s="1"/>
  <c r="L412" i="1"/>
  <c r="D413" i="1"/>
  <c r="L413" i="1" s="1"/>
  <c r="F414" i="1"/>
  <c r="S411" i="1"/>
  <c r="M413" i="1"/>
  <c r="M414" i="1" s="1"/>
  <c r="M415" i="1" s="1"/>
  <c r="W414" i="1"/>
  <c r="J415" i="1"/>
  <c r="K415" i="1" s="1"/>
  <c r="U415" i="1" s="1"/>
  <c r="I416" i="1"/>
  <c r="C590" i="1"/>
  <c r="E415" i="1" l="1"/>
  <c r="Y407" i="1"/>
  <c r="X408" i="1"/>
  <c r="B408" i="1" s="1"/>
  <c r="O409" i="1"/>
  <c r="P409" i="1" s="1"/>
  <c r="X409" i="1" s="1"/>
  <c r="B409" i="1" s="1"/>
  <c r="N410" i="1"/>
  <c r="M416" i="1"/>
  <c r="F415" i="1"/>
  <c r="D414" i="1"/>
  <c r="G414" i="1" s="1"/>
  <c r="G413" i="1"/>
  <c r="Y411" i="1"/>
  <c r="J416" i="1"/>
  <c r="K416" i="1" s="1"/>
  <c r="U416" i="1" s="1"/>
  <c r="I417" i="1"/>
  <c r="W415" i="1"/>
  <c r="C591" i="1"/>
  <c r="E416" i="1" l="1"/>
  <c r="N411" i="1"/>
  <c r="O410" i="1"/>
  <c r="P410" i="1" s="1"/>
  <c r="X410" i="1" s="1"/>
  <c r="BE24" i="1"/>
  <c r="BF24" i="1" s="1"/>
  <c r="Y408" i="1"/>
  <c r="L414" i="1"/>
  <c r="D415" i="1"/>
  <c r="G415" i="1" s="1"/>
  <c r="F416" i="1"/>
  <c r="I418" i="1"/>
  <c r="M417" i="1"/>
  <c r="J417" i="1"/>
  <c r="K417" i="1" s="1"/>
  <c r="U417" i="1" s="1"/>
  <c r="W416" i="1"/>
  <c r="C592" i="1"/>
  <c r="B410" i="1" l="1"/>
  <c r="Y410" i="1"/>
  <c r="E417" i="1"/>
  <c r="O411" i="1"/>
  <c r="P411" i="1" s="1"/>
  <c r="N412" i="1"/>
  <c r="L415" i="1"/>
  <c r="F417" i="1"/>
  <c r="D416" i="1"/>
  <c r="L416" i="1" s="1"/>
  <c r="W417" i="1"/>
  <c r="J418" i="1"/>
  <c r="K418" i="1" s="1"/>
  <c r="U418" i="1" s="1"/>
  <c r="I419" i="1"/>
  <c r="M418" i="1"/>
  <c r="C593" i="1"/>
  <c r="E418" i="1" l="1"/>
  <c r="N413" i="1"/>
  <c r="O412" i="1"/>
  <c r="P412" i="1" s="1"/>
  <c r="X412" i="1" s="1"/>
  <c r="B412" i="1" s="1"/>
  <c r="X411" i="1"/>
  <c r="B411" i="1" s="1"/>
  <c r="D417" i="1"/>
  <c r="G416" i="1"/>
  <c r="F418" i="1"/>
  <c r="I420" i="1"/>
  <c r="J419" i="1"/>
  <c r="K419" i="1" s="1"/>
  <c r="U419" i="1" s="1"/>
  <c r="W418" i="1"/>
  <c r="S592" i="1"/>
  <c r="C594" i="1"/>
  <c r="E419" i="1" l="1"/>
  <c r="N414" i="1"/>
  <c r="O413" i="1"/>
  <c r="P413" i="1" s="1"/>
  <c r="X413" i="1" s="1"/>
  <c r="B413" i="1" s="1"/>
  <c r="L417" i="1"/>
  <c r="F419" i="1"/>
  <c r="D418" i="1"/>
  <c r="G418" i="1" s="1"/>
  <c r="W419" i="1"/>
  <c r="G417" i="1"/>
  <c r="I421" i="1"/>
  <c r="J420" i="1"/>
  <c r="K420" i="1" s="1"/>
  <c r="U420" i="1" s="1"/>
  <c r="C595" i="1"/>
  <c r="E420" i="1" l="1"/>
  <c r="N415" i="1"/>
  <c r="O414" i="1"/>
  <c r="P414" i="1" s="1"/>
  <c r="X414" i="1" s="1"/>
  <c r="B414" i="1" s="1"/>
  <c r="L418" i="1"/>
  <c r="D419" i="1"/>
  <c r="L419" i="1" s="1"/>
  <c r="F420" i="1"/>
  <c r="M419" i="1"/>
  <c r="M420" i="1" s="1"/>
  <c r="M421" i="1" s="1"/>
  <c r="I422" i="1"/>
  <c r="J421" i="1"/>
  <c r="K421" i="1" s="1"/>
  <c r="U421" i="1" s="1"/>
  <c r="W420" i="1"/>
  <c r="C596" i="1"/>
  <c r="E421" i="1" l="1"/>
  <c r="N416" i="1"/>
  <c r="O415" i="1"/>
  <c r="P415" i="1" s="1"/>
  <c r="X415" i="1" s="1"/>
  <c r="B415" i="1" s="1"/>
  <c r="F421" i="1"/>
  <c r="D420" i="1"/>
  <c r="G419" i="1"/>
  <c r="W421" i="1"/>
  <c r="J422" i="1"/>
  <c r="K422" i="1" s="1"/>
  <c r="U422" i="1" s="1"/>
  <c r="I423" i="1"/>
  <c r="M422" i="1"/>
  <c r="C597" i="1"/>
  <c r="E422" i="1" l="1"/>
  <c r="N417" i="1"/>
  <c r="O416" i="1"/>
  <c r="P416" i="1" s="1"/>
  <c r="X416" i="1" s="1"/>
  <c r="B416" i="1" s="1"/>
  <c r="L420" i="1"/>
  <c r="D421" i="1"/>
  <c r="F422" i="1"/>
  <c r="G420" i="1"/>
  <c r="W422" i="1"/>
  <c r="J423" i="1"/>
  <c r="K423" i="1" s="1"/>
  <c r="U423" i="1" s="1"/>
  <c r="I424" i="1"/>
  <c r="M423" i="1"/>
  <c r="C598" i="1"/>
  <c r="E423" i="1" l="1"/>
  <c r="N418" i="1"/>
  <c r="O417" i="1"/>
  <c r="P417" i="1" s="1"/>
  <c r="X417" i="1" s="1"/>
  <c r="B417" i="1" s="1"/>
  <c r="L421" i="1"/>
  <c r="D422" i="1"/>
  <c r="F423" i="1"/>
  <c r="G421" i="1"/>
  <c r="J424" i="1"/>
  <c r="K424" i="1" s="1"/>
  <c r="U424" i="1" s="1"/>
  <c r="M424" i="1"/>
  <c r="I425" i="1"/>
  <c r="W423" i="1"/>
  <c r="S597" i="1"/>
  <c r="C599" i="1"/>
  <c r="E424" i="1" l="1"/>
  <c r="N419" i="1"/>
  <c r="O418" i="1"/>
  <c r="P418" i="1" s="1"/>
  <c r="X418" i="1" s="1"/>
  <c r="B418" i="1" s="1"/>
  <c r="L422" i="1"/>
  <c r="F424" i="1"/>
  <c r="D423" i="1"/>
  <c r="G423" i="1" s="1"/>
  <c r="G422" i="1"/>
  <c r="I426" i="1"/>
  <c r="M425" i="1"/>
  <c r="J425" i="1"/>
  <c r="K425" i="1" s="1"/>
  <c r="U425" i="1" s="1"/>
  <c r="W424" i="1"/>
  <c r="C600" i="1"/>
  <c r="E425" i="1" l="1"/>
  <c r="N420" i="1"/>
  <c r="O419" i="1"/>
  <c r="P419" i="1" s="1"/>
  <c r="X419" i="1" s="1"/>
  <c r="B419" i="1" s="1"/>
  <c r="L423" i="1"/>
  <c r="D424" i="1"/>
  <c r="L424" i="1" s="1"/>
  <c r="F425" i="1"/>
  <c r="I427" i="1"/>
  <c r="J426" i="1"/>
  <c r="K426" i="1" s="1"/>
  <c r="U426" i="1" s="1"/>
  <c r="M426" i="1"/>
  <c r="W425" i="1"/>
  <c r="C601" i="1"/>
  <c r="E426" i="1" l="1"/>
  <c r="N421" i="1"/>
  <c r="O420" i="1"/>
  <c r="P420" i="1" s="1"/>
  <c r="X420" i="1" s="1"/>
  <c r="B420" i="1" s="1"/>
  <c r="F426" i="1"/>
  <c r="D425" i="1"/>
  <c r="G424" i="1"/>
  <c r="W426" i="1"/>
  <c r="M427" i="1"/>
  <c r="J427" i="1"/>
  <c r="K427" i="1" s="1"/>
  <c r="U427" i="1" s="1"/>
  <c r="I428" i="1"/>
  <c r="C602" i="1"/>
  <c r="E427" i="1" l="1"/>
  <c r="N422" i="1"/>
  <c r="O421" i="1"/>
  <c r="P421" i="1" s="1"/>
  <c r="X421" i="1" s="1"/>
  <c r="B421" i="1" s="1"/>
  <c r="D426" i="1"/>
  <c r="L426" i="1" s="1"/>
  <c r="L425" i="1"/>
  <c r="G425" i="1"/>
  <c r="F427" i="1"/>
  <c r="W427" i="1"/>
  <c r="J428" i="1"/>
  <c r="K428" i="1" s="1"/>
  <c r="U428" i="1" s="1"/>
  <c r="I429" i="1"/>
  <c r="M428" i="1"/>
  <c r="C603" i="1"/>
  <c r="E428" i="1" l="1"/>
  <c r="N423" i="1"/>
  <c r="O422" i="1"/>
  <c r="P422" i="1" s="1"/>
  <c r="X422" i="1" s="1"/>
  <c r="B422" i="1" s="1"/>
  <c r="F428" i="1"/>
  <c r="D427" i="1"/>
  <c r="I430" i="1"/>
  <c r="J429" i="1"/>
  <c r="K429" i="1" s="1"/>
  <c r="U429" i="1" s="1"/>
  <c r="M429" i="1"/>
  <c r="G426" i="1"/>
  <c r="W428" i="1"/>
  <c r="C604" i="1"/>
  <c r="E429" i="1" l="1"/>
  <c r="N424" i="1"/>
  <c r="O423" i="1"/>
  <c r="P423" i="1" s="1"/>
  <c r="X423" i="1" s="1"/>
  <c r="B423" i="1" s="1"/>
  <c r="D428" i="1"/>
  <c r="L428" i="1" s="1"/>
  <c r="L427" i="1"/>
  <c r="G427" i="1"/>
  <c r="F429" i="1"/>
  <c r="W429" i="1"/>
  <c r="J430" i="1"/>
  <c r="K430" i="1" s="1"/>
  <c r="U430" i="1" s="1"/>
  <c r="I431" i="1"/>
  <c r="M430" i="1"/>
  <c r="C605" i="1"/>
  <c r="E430" i="1" l="1"/>
  <c r="N425" i="1"/>
  <c r="O424" i="1"/>
  <c r="P424" i="1" s="1"/>
  <c r="X424" i="1" s="1"/>
  <c r="B424" i="1" s="1"/>
  <c r="F430" i="1"/>
  <c r="D429" i="1"/>
  <c r="L429" i="1" s="1"/>
  <c r="I432" i="1"/>
  <c r="M431" i="1"/>
  <c r="J431" i="1"/>
  <c r="K431" i="1" s="1"/>
  <c r="U431" i="1" s="1"/>
  <c r="G428" i="1"/>
  <c r="W430" i="1"/>
  <c r="C606" i="1"/>
  <c r="E431" i="1" l="1"/>
  <c r="N426" i="1"/>
  <c r="O425" i="1"/>
  <c r="P425" i="1" s="1"/>
  <c r="X425" i="1" s="1"/>
  <c r="B425" i="1" s="1"/>
  <c r="D430" i="1"/>
  <c r="L430" i="1" s="1"/>
  <c r="F431" i="1"/>
  <c r="G429" i="1"/>
  <c r="W431" i="1"/>
  <c r="I433" i="1"/>
  <c r="J432" i="1"/>
  <c r="K432" i="1" s="1"/>
  <c r="U432" i="1" s="1"/>
  <c r="M432" i="1"/>
  <c r="C607" i="1"/>
  <c r="E432" i="1" l="1"/>
  <c r="N427" i="1"/>
  <c r="O426" i="1"/>
  <c r="P426" i="1" s="1"/>
  <c r="X426" i="1" s="1"/>
  <c r="B426" i="1" s="1"/>
  <c r="F432" i="1"/>
  <c r="D431" i="1"/>
  <c r="L431" i="1" s="1"/>
  <c r="G430" i="1"/>
  <c r="J433" i="1"/>
  <c r="K433" i="1" s="1"/>
  <c r="U433" i="1" s="1"/>
  <c r="I434" i="1"/>
  <c r="W432" i="1"/>
  <c r="M433" i="1"/>
  <c r="C608" i="1"/>
  <c r="E433" i="1" l="1"/>
  <c r="N428" i="1"/>
  <c r="O427" i="1"/>
  <c r="P427" i="1" s="1"/>
  <c r="X427" i="1" s="1"/>
  <c r="B427" i="1" s="1"/>
  <c r="D432" i="1"/>
  <c r="L432" i="1" s="1"/>
  <c r="G431" i="1"/>
  <c r="F433" i="1"/>
  <c r="J434" i="1"/>
  <c r="K434" i="1" s="1"/>
  <c r="U434" i="1" s="1"/>
  <c r="I435" i="1"/>
  <c r="W433" i="1"/>
  <c r="C609" i="1"/>
  <c r="E434" i="1" l="1"/>
  <c r="N429" i="1"/>
  <c r="O428" i="1"/>
  <c r="P428" i="1" s="1"/>
  <c r="X428" i="1" s="1"/>
  <c r="B428" i="1" s="1"/>
  <c r="F434" i="1"/>
  <c r="D433" i="1"/>
  <c r="L433" i="1" s="1"/>
  <c r="M434" i="1" s="1"/>
  <c r="G432" i="1"/>
  <c r="J435" i="1"/>
  <c r="K435" i="1" s="1"/>
  <c r="U435" i="1" s="1"/>
  <c r="I436" i="1"/>
  <c r="W434" i="1"/>
  <c r="C610" i="1"/>
  <c r="E435" i="1" l="1"/>
  <c r="N430" i="1"/>
  <c r="O429" i="1"/>
  <c r="P429" i="1" s="1"/>
  <c r="X429" i="1" s="1"/>
  <c r="B429" i="1" s="1"/>
  <c r="D434" i="1"/>
  <c r="L434" i="1" s="1"/>
  <c r="F435" i="1"/>
  <c r="G433" i="1"/>
  <c r="I437" i="1"/>
  <c r="J436" i="1"/>
  <c r="K436" i="1" s="1"/>
  <c r="U436" i="1" s="1"/>
  <c r="W435" i="1"/>
  <c r="C611" i="1"/>
  <c r="E436" i="1" l="1"/>
  <c r="N431" i="1"/>
  <c r="O430" i="1"/>
  <c r="P430" i="1" s="1"/>
  <c r="X430" i="1" s="1"/>
  <c r="B430" i="1" s="1"/>
  <c r="Y433" i="1"/>
  <c r="M435" i="1"/>
  <c r="F436" i="1"/>
  <c r="D435" i="1"/>
  <c r="L435" i="1" s="1"/>
  <c r="G434" i="1"/>
  <c r="W436" i="1"/>
  <c r="J437" i="1"/>
  <c r="K437" i="1" s="1"/>
  <c r="U437" i="1" s="1"/>
  <c r="I438" i="1"/>
  <c r="C612" i="1"/>
  <c r="E437" i="1" l="1"/>
  <c r="N432" i="1"/>
  <c r="O431" i="1"/>
  <c r="P431" i="1" s="1"/>
  <c r="X431" i="1" s="1"/>
  <c r="B431" i="1" s="1"/>
  <c r="M436" i="1"/>
  <c r="M437" i="1" s="1"/>
  <c r="Y434" i="1"/>
  <c r="D436" i="1"/>
  <c r="F437" i="1"/>
  <c r="G435" i="1"/>
  <c r="W437" i="1"/>
  <c r="J438" i="1"/>
  <c r="K438" i="1" s="1"/>
  <c r="I439" i="1"/>
  <c r="C613" i="1"/>
  <c r="U438" i="1" l="1"/>
  <c r="W438" i="1" s="1"/>
  <c r="E438" i="1"/>
  <c r="N433" i="1"/>
  <c r="O432" i="1"/>
  <c r="P432" i="1" s="1"/>
  <c r="X432" i="1" s="1"/>
  <c r="B432" i="1" s="1"/>
  <c r="L436" i="1"/>
  <c r="D437" i="1"/>
  <c r="L437" i="1" s="1"/>
  <c r="F438" i="1"/>
  <c r="G436" i="1"/>
  <c r="J439" i="1"/>
  <c r="K439" i="1" s="1"/>
  <c r="I440" i="1"/>
  <c r="C614" i="1"/>
  <c r="U439" i="1" l="1"/>
  <c r="W439" i="1" s="1"/>
  <c r="E439" i="1"/>
  <c r="N434" i="1"/>
  <c r="O433" i="1"/>
  <c r="P433" i="1" s="1"/>
  <c r="F439" i="1"/>
  <c r="D438" i="1"/>
  <c r="G437" i="1"/>
  <c r="M438" i="1"/>
  <c r="J440" i="1"/>
  <c r="K440" i="1" s="1"/>
  <c r="U440" i="1" s="1"/>
  <c r="I441" i="1"/>
  <c r="C615" i="1"/>
  <c r="E440" i="1" l="1"/>
  <c r="X433" i="1"/>
  <c r="B433" i="1" s="1"/>
  <c r="O434" i="1"/>
  <c r="P434" i="1" s="1"/>
  <c r="N435" i="1"/>
  <c r="D439" i="1"/>
  <c r="L439" i="1" s="1"/>
  <c r="L438" i="1"/>
  <c r="G438" i="1"/>
  <c r="F440" i="1"/>
  <c r="J441" i="1"/>
  <c r="K441" i="1" s="1"/>
  <c r="U441" i="1" s="1"/>
  <c r="I442" i="1"/>
  <c r="W440" i="1"/>
  <c r="C616" i="1"/>
  <c r="E441" i="1" l="1"/>
  <c r="N436" i="1"/>
  <c r="O435" i="1"/>
  <c r="P435" i="1" s="1"/>
  <c r="X435" i="1" s="1"/>
  <c r="B435" i="1" s="1"/>
  <c r="X434" i="1"/>
  <c r="B434" i="1" s="1"/>
  <c r="M439" i="1"/>
  <c r="F441" i="1"/>
  <c r="D440" i="1"/>
  <c r="G439" i="1"/>
  <c r="J442" i="1"/>
  <c r="K442" i="1" s="1"/>
  <c r="U442" i="1" s="1"/>
  <c r="I443" i="1"/>
  <c r="W441" i="1"/>
  <c r="C617" i="1"/>
  <c r="E442" i="1" l="1"/>
  <c r="N437" i="1"/>
  <c r="O436" i="1"/>
  <c r="P436" i="1" s="1"/>
  <c r="X436" i="1" s="1"/>
  <c r="B436" i="1" s="1"/>
  <c r="BE16" i="1"/>
  <c r="BF16" i="1" s="1"/>
  <c r="M440" i="1"/>
  <c r="M441" i="1" s="1"/>
  <c r="D441" i="1"/>
  <c r="L441" i="1" s="1"/>
  <c r="L440" i="1"/>
  <c r="F442" i="1"/>
  <c r="G440" i="1"/>
  <c r="J443" i="1"/>
  <c r="K443" i="1" s="1"/>
  <c r="U443" i="1" s="1"/>
  <c r="I444" i="1"/>
  <c r="W442" i="1"/>
  <c r="C618" i="1"/>
  <c r="E443" i="1" l="1"/>
  <c r="O437" i="1"/>
  <c r="P437" i="1" s="1"/>
  <c r="S437" i="1" s="1"/>
  <c r="BD25" i="1" s="1"/>
  <c r="N438" i="1"/>
  <c r="G441" i="1"/>
  <c r="F443" i="1"/>
  <c r="D442" i="1"/>
  <c r="G442" i="1" s="1"/>
  <c r="W443" i="1"/>
  <c r="M442" i="1"/>
  <c r="I445" i="1"/>
  <c r="J444" i="1"/>
  <c r="K444" i="1" s="1"/>
  <c r="U444" i="1" s="1"/>
  <c r="C619" i="1"/>
  <c r="E444" i="1" l="1"/>
  <c r="O438" i="1"/>
  <c r="P438" i="1" s="1"/>
  <c r="N439" i="1"/>
  <c r="X437" i="1"/>
  <c r="Y437" i="1" s="1"/>
  <c r="L442" i="1"/>
  <c r="D443" i="1"/>
  <c r="L443" i="1" s="1"/>
  <c r="F444" i="1"/>
  <c r="W444" i="1"/>
  <c r="I446" i="1"/>
  <c r="J445" i="1"/>
  <c r="K445" i="1" s="1"/>
  <c r="U445" i="1" s="1"/>
  <c r="C620" i="1"/>
  <c r="E445" i="1" l="1"/>
  <c r="B437" i="1"/>
  <c r="N440" i="1"/>
  <c r="O439" i="1"/>
  <c r="P439" i="1" s="1"/>
  <c r="X439" i="1" s="1"/>
  <c r="Y439" i="1" s="1"/>
  <c r="X438" i="1"/>
  <c r="B438" i="1" s="1"/>
  <c r="F445" i="1"/>
  <c r="W445" i="1"/>
  <c r="M443" i="1"/>
  <c r="Y442" i="1"/>
  <c r="D444" i="1"/>
  <c r="L444" i="1" s="1"/>
  <c r="G443" i="1"/>
  <c r="J446" i="1"/>
  <c r="K446" i="1" s="1"/>
  <c r="U446" i="1" s="1"/>
  <c r="I447" i="1"/>
  <c r="C621" i="1"/>
  <c r="E446" i="1" l="1"/>
  <c r="B439" i="1"/>
  <c r="BE25" i="1"/>
  <c r="BF25" i="1" s="1"/>
  <c r="Y438" i="1"/>
  <c r="N441" i="1"/>
  <c r="O440" i="1"/>
  <c r="P440" i="1" s="1"/>
  <c r="X440" i="1" s="1"/>
  <c r="B440" i="1" s="1"/>
  <c r="D445" i="1"/>
  <c r="L445" i="1" s="1"/>
  <c r="G444" i="1"/>
  <c r="M444" i="1"/>
  <c r="F446" i="1"/>
  <c r="I448" i="1"/>
  <c r="J447" i="1"/>
  <c r="K447" i="1" s="1"/>
  <c r="U447" i="1" s="1"/>
  <c r="W446" i="1"/>
  <c r="C622" i="1"/>
  <c r="E447" i="1" l="1"/>
  <c r="N442" i="1"/>
  <c r="O441" i="1"/>
  <c r="P441" i="1" s="1"/>
  <c r="X441" i="1" s="1"/>
  <c r="B441" i="1" s="1"/>
  <c r="G445" i="1"/>
  <c r="F447" i="1"/>
  <c r="D446" i="1"/>
  <c r="W447" i="1"/>
  <c r="M445" i="1"/>
  <c r="I449" i="1"/>
  <c r="J448" i="1"/>
  <c r="K448" i="1" s="1"/>
  <c r="U448" i="1" s="1"/>
  <c r="C623" i="1"/>
  <c r="E448" i="1" l="1"/>
  <c r="D447" i="1"/>
  <c r="L447" i="1" s="1"/>
  <c r="O442" i="1"/>
  <c r="P442" i="1" s="1"/>
  <c r="N443" i="1"/>
  <c r="L446" i="1"/>
  <c r="F448" i="1"/>
  <c r="G446" i="1"/>
  <c r="M446" i="1"/>
  <c r="M447" i="1" s="1"/>
  <c r="M448" i="1" s="1"/>
  <c r="M449" i="1" s="1"/>
  <c r="I450" i="1"/>
  <c r="J449" i="1"/>
  <c r="K449" i="1" s="1"/>
  <c r="U449" i="1" s="1"/>
  <c r="W448" i="1"/>
  <c r="S444" i="1"/>
  <c r="C624" i="1"/>
  <c r="G447" i="1" l="1"/>
  <c r="E449" i="1"/>
  <c r="N444" i="1"/>
  <c r="O443" i="1"/>
  <c r="P443" i="1" s="1"/>
  <c r="X443" i="1" s="1"/>
  <c r="B443" i="1" s="1"/>
  <c r="X442" i="1"/>
  <c r="B442" i="1" s="1"/>
  <c r="F449" i="1"/>
  <c r="D448" i="1"/>
  <c r="Y444" i="1"/>
  <c r="J450" i="1"/>
  <c r="K450" i="1" s="1"/>
  <c r="U450" i="1" s="1"/>
  <c r="I451" i="1"/>
  <c r="W449" i="1"/>
  <c r="C625" i="1"/>
  <c r="E450" i="1" l="1"/>
  <c r="O444" i="1"/>
  <c r="P444" i="1" s="1"/>
  <c r="N445" i="1"/>
  <c r="D449" i="1"/>
  <c r="L449" i="1" s="1"/>
  <c r="L448" i="1"/>
  <c r="G448" i="1"/>
  <c r="F450" i="1"/>
  <c r="I452" i="1"/>
  <c r="J451" i="1"/>
  <c r="K451" i="1" s="1"/>
  <c r="U451" i="1" s="1"/>
  <c r="W450" i="1"/>
  <c r="C626" i="1"/>
  <c r="E451" i="1" l="1"/>
  <c r="G449" i="1"/>
  <c r="N446" i="1"/>
  <c r="O445" i="1"/>
  <c r="P445" i="1" s="1"/>
  <c r="X445" i="1" s="1"/>
  <c r="B445" i="1" s="1"/>
  <c r="X444" i="1"/>
  <c r="B444" i="1" s="1"/>
  <c r="F451" i="1"/>
  <c r="D450" i="1"/>
  <c r="L450" i="1" s="1"/>
  <c r="W451" i="1"/>
  <c r="M450" i="1"/>
  <c r="M451" i="1" s="1"/>
  <c r="M452" i="1" s="1"/>
  <c r="I453" i="1"/>
  <c r="J452" i="1"/>
  <c r="K452" i="1" s="1"/>
  <c r="U452" i="1" s="1"/>
  <c r="S625" i="1"/>
  <c r="C627" i="1"/>
  <c r="E452" i="1" l="1"/>
  <c r="O446" i="1"/>
  <c r="P446" i="1" s="1"/>
  <c r="X446" i="1" s="1"/>
  <c r="B446" i="1" s="1"/>
  <c r="N447" i="1"/>
  <c r="D451" i="1"/>
  <c r="L451" i="1" s="1"/>
  <c r="F452" i="1"/>
  <c r="G450" i="1"/>
  <c r="M453" i="1"/>
  <c r="W452" i="1"/>
  <c r="J453" i="1"/>
  <c r="K453" i="1" s="1"/>
  <c r="U453" i="1" s="1"/>
  <c r="I454" i="1"/>
  <c r="C628" i="1"/>
  <c r="E453" i="1" l="1"/>
  <c r="N448" i="1"/>
  <c r="O447" i="1"/>
  <c r="P447" i="1" s="1"/>
  <c r="X447" i="1" s="1"/>
  <c r="B447" i="1" s="1"/>
  <c r="G451" i="1"/>
  <c r="F453" i="1"/>
  <c r="D452" i="1"/>
  <c r="I455" i="1"/>
  <c r="J454" i="1"/>
  <c r="K454" i="1" s="1"/>
  <c r="U454" i="1" s="1"/>
  <c r="M454" i="1"/>
  <c r="W453" i="1"/>
  <c r="C629" i="1"/>
  <c r="E454" i="1" l="1"/>
  <c r="N449" i="1"/>
  <c r="O448" i="1"/>
  <c r="P448" i="1" s="1"/>
  <c r="X448" i="1" s="1"/>
  <c r="B448" i="1" s="1"/>
  <c r="D453" i="1"/>
  <c r="L453" i="1" s="1"/>
  <c r="L452" i="1"/>
  <c r="F454" i="1"/>
  <c r="G452" i="1"/>
  <c r="W454" i="1"/>
  <c r="J455" i="1"/>
  <c r="K455" i="1" s="1"/>
  <c r="U455" i="1" s="1"/>
  <c r="I456" i="1"/>
  <c r="M455" i="1"/>
  <c r="C630" i="1"/>
  <c r="E455" i="1" l="1"/>
  <c r="N450" i="1"/>
  <c r="O449" i="1"/>
  <c r="P449" i="1" s="1"/>
  <c r="X449" i="1" s="1"/>
  <c r="B449" i="1" s="1"/>
  <c r="G453" i="1"/>
  <c r="D454" i="1"/>
  <c r="L454" i="1" s="1"/>
  <c r="F455" i="1"/>
  <c r="W455" i="1"/>
  <c r="J456" i="1"/>
  <c r="K456" i="1" s="1"/>
  <c r="U456" i="1" s="1"/>
  <c r="I457" i="1"/>
  <c r="M456" i="1"/>
  <c r="C631" i="1"/>
  <c r="E456" i="1" l="1"/>
  <c r="O450" i="1"/>
  <c r="P450" i="1" s="1"/>
  <c r="X450" i="1" s="1"/>
  <c r="B450" i="1" s="1"/>
  <c r="N451" i="1"/>
  <c r="G454" i="1"/>
  <c r="F456" i="1"/>
  <c r="D455" i="1"/>
  <c r="L455" i="1" s="1"/>
  <c r="J457" i="1"/>
  <c r="K457" i="1" s="1"/>
  <c r="U457" i="1" s="1"/>
  <c r="I458" i="1"/>
  <c r="M457" i="1"/>
  <c r="W456" i="1"/>
  <c r="C632" i="1"/>
  <c r="E457" i="1" l="1"/>
  <c r="O451" i="1"/>
  <c r="P451" i="1" s="1"/>
  <c r="X451" i="1" s="1"/>
  <c r="B451" i="1" s="1"/>
  <c r="N452" i="1"/>
  <c r="D456" i="1"/>
  <c r="F457" i="1"/>
  <c r="G455" i="1"/>
  <c r="I459" i="1"/>
  <c r="J458" i="1"/>
  <c r="K458" i="1" s="1"/>
  <c r="U458" i="1" s="1"/>
  <c r="M458" i="1"/>
  <c r="W457" i="1"/>
  <c r="C633" i="1"/>
  <c r="E458" i="1" l="1"/>
  <c r="O452" i="1"/>
  <c r="P452" i="1" s="1"/>
  <c r="X452" i="1" s="1"/>
  <c r="B452" i="1" s="1"/>
  <c r="N453" i="1"/>
  <c r="L456" i="1"/>
  <c r="F458" i="1"/>
  <c r="D457" i="1"/>
  <c r="G456" i="1"/>
  <c r="W458" i="1"/>
  <c r="I460" i="1"/>
  <c r="M459" i="1"/>
  <c r="J459" i="1"/>
  <c r="K459" i="1" s="1"/>
  <c r="U459" i="1" s="1"/>
  <c r="C634" i="1"/>
  <c r="E459" i="1" l="1"/>
  <c r="N454" i="1"/>
  <c r="O453" i="1"/>
  <c r="P453" i="1" s="1"/>
  <c r="X453" i="1" s="1"/>
  <c r="B453" i="1" s="1"/>
  <c r="D458" i="1"/>
  <c r="L458" i="1" s="1"/>
  <c r="L457" i="1"/>
  <c r="F459" i="1"/>
  <c r="W459" i="1"/>
  <c r="G457" i="1"/>
  <c r="I461" i="1"/>
  <c r="M460" i="1"/>
  <c r="J460" i="1"/>
  <c r="K460" i="1" s="1"/>
  <c r="U460" i="1" s="1"/>
  <c r="C635" i="1"/>
  <c r="E460" i="1" l="1"/>
  <c r="N455" i="1"/>
  <c r="O454" i="1"/>
  <c r="P454" i="1" s="1"/>
  <c r="X454" i="1" s="1"/>
  <c r="B454" i="1" s="1"/>
  <c r="G458" i="1"/>
  <c r="D459" i="1"/>
  <c r="L459" i="1" s="1"/>
  <c r="F460" i="1"/>
  <c r="I462" i="1"/>
  <c r="J461" i="1"/>
  <c r="K461" i="1" s="1"/>
  <c r="U461" i="1" s="1"/>
  <c r="M461" i="1"/>
  <c r="W460" i="1"/>
  <c r="C636" i="1"/>
  <c r="E461" i="1" l="1"/>
  <c r="N456" i="1"/>
  <c r="O455" i="1"/>
  <c r="P455" i="1" s="1"/>
  <c r="X455" i="1" s="1"/>
  <c r="B455" i="1" s="1"/>
  <c r="D460" i="1"/>
  <c r="L460" i="1" s="1"/>
  <c r="F461" i="1"/>
  <c r="G459" i="1"/>
  <c r="W461" i="1"/>
  <c r="J462" i="1"/>
  <c r="K462" i="1" s="1"/>
  <c r="U462" i="1" s="1"/>
  <c r="I463" i="1"/>
  <c r="M462" i="1"/>
  <c r="C637" i="1"/>
  <c r="E462" i="1" l="1"/>
  <c r="N457" i="1"/>
  <c r="O456" i="1"/>
  <c r="P456" i="1" s="1"/>
  <c r="X456" i="1" s="1"/>
  <c r="B456" i="1" s="1"/>
  <c r="G460" i="1"/>
  <c r="D461" i="1"/>
  <c r="F462" i="1"/>
  <c r="J463" i="1"/>
  <c r="K463" i="1" s="1"/>
  <c r="U463" i="1" s="1"/>
  <c r="I464" i="1"/>
  <c r="W462" i="1"/>
  <c r="M463" i="1"/>
  <c r="C638" i="1"/>
  <c r="E463" i="1" l="1"/>
  <c r="N458" i="1"/>
  <c r="O457" i="1"/>
  <c r="P457" i="1" s="1"/>
  <c r="X457" i="1" s="1"/>
  <c r="B457" i="1" s="1"/>
  <c r="L461" i="1"/>
  <c r="D462" i="1"/>
  <c r="G462" i="1" s="1"/>
  <c r="F463" i="1"/>
  <c r="M464" i="1"/>
  <c r="G461" i="1"/>
  <c r="I465" i="1"/>
  <c r="J464" i="1"/>
  <c r="K464" i="1" s="1"/>
  <c r="U464" i="1" s="1"/>
  <c r="W463" i="1"/>
  <c r="C639" i="1"/>
  <c r="E464" i="1" l="1"/>
  <c r="N459" i="1"/>
  <c r="O458" i="1"/>
  <c r="P458" i="1" s="1"/>
  <c r="X458" i="1" s="1"/>
  <c r="B458" i="1" s="1"/>
  <c r="L462" i="1"/>
  <c r="D463" i="1"/>
  <c r="F464" i="1"/>
  <c r="W464" i="1"/>
  <c r="J465" i="1"/>
  <c r="K465" i="1" s="1"/>
  <c r="U465" i="1" s="1"/>
  <c r="I466" i="1"/>
  <c r="C640" i="1"/>
  <c r="E465" i="1" l="1"/>
  <c r="N460" i="1"/>
  <c r="O459" i="1"/>
  <c r="P459" i="1" s="1"/>
  <c r="X459" i="1" s="1"/>
  <c r="B459" i="1" s="1"/>
  <c r="D464" i="1"/>
  <c r="L464" i="1" s="1"/>
  <c r="L463" i="1"/>
  <c r="F465" i="1"/>
  <c r="I467" i="1"/>
  <c r="J466" i="1"/>
  <c r="K466" i="1" s="1"/>
  <c r="U466" i="1" s="1"/>
  <c r="G463" i="1"/>
  <c r="W465" i="1"/>
  <c r="C641" i="1"/>
  <c r="E466" i="1" l="1"/>
  <c r="N461" i="1"/>
  <c r="O460" i="1"/>
  <c r="P460" i="1" s="1"/>
  <c r="X460" i="1" s="1"/>
  <c r="B460" i="1" s="1"/>
  <c r="M465" i="1"/>
  <c r="D465" i="1"/>
  <c r="L465" i="1" s="1"/>
  <c r="F466" i="1"/>
  <c r="J467" i="1"/>
  <c r="K467" i="1" s="1"/>
  <c r="U467" i="1" s="1"/>
  <c r="I468" i="1"/>
  <c r="G464" i="1"/>
  <c r="W466" i="1"/>
  <c r="C642" i="1"/>
  <c r="E467" i="1" l="1"/>
  <c r="N462" i="1"/>
  <c r="O461" i="1"/>
  <c r="P461" i="1" s="1"/>
  <c r="X461" i="1" s="1"/>
  <c r="B461" i="1" s="1"/>
  <c r="G465" i="1"/>
  <c r="M466" i="1"/>
  <c r="M467" i="1" s="1"/>
  <c r="Y464" i="1"/>
  <c r="F467" i="1"/>
  <c r="D466" i="1"/>
  <c r="J468" i="1"/>
  <c r="K468" i="1" s="1"/>
  <c r="U468" i="1" s="1"/>
  <c r="I469" i="1"/>
  <c r="W467" i="1"/>
  <c r="C643" i="1"/>
  <c r="E468" i="1" l="1"/>
  <c r="N463" i="1"/>
  <c r="O462" i="1"/>
  <c r="P462" i="1" s="1"/>
  <c r="X462" i="1" s="1"/>
  <c r="B462" i="1" s="1"/>
  <c r="L466" i="1"/>
  <c r="G466" i="1"/>
  <c r="D467" i="1"/>
  <c r="L467" i="1" s="1"/>
  <c r="F468" i="1"/>
  <c r="J469" i="1"/>
  <c r="K469" i="1" s="1"/>
  <c r="U469" i="1" s="1"/>
  <c r="I470" i="1"/>
  <c r="W468" i="1"/>
  <c r="C644" i="1"/>
  <c r="E469" i="1" l="1"/>
  <c r="N464" i="1"/>
  <c r="O463" i="1"/>
  <c r="P463" i="1" s="1"/>
  <c r="X463" i="1" s="1"/>
  <c r="B463" i="1" s="1"/>
  <c r="F469" i="1"/>
  <c r="D468" i="1"/>
  <c r="L468" i="1" s="1"/>
  <c r="G467" i="1"/>
  <c r="M468" i="1"/>
  <c r="J470" i="1"/>
  <c r="K470" i="1" s="1"/>
  <c r="U470" i="1" s="1"/>
  <c r="W470" i="1" s="1"/>
  <c r="I471" i="1"/>
  <c r="W469" i="1"/>
  <c r="C645" i="1"/>
  <c r="E470" i="1" l="1"/>
  <c r="O464" i="1"/>
  <c r="P464" i="1" s="1"/>
  <c r="N465" i="1"/>
  <c r="G468" i="1"/>
  <c r="D469" i="1"/>
  <c r="L469" i="1" s="1"/>
  <c r="F470" i="1"/>
  <c r="I472" i="1"/>
  <c r="J471" i="1"/>
  <c r="K471" i="1" s="1"/>
  <c r="M469" i="1"/>
  <c r="M470" i="1" s="1"/>
  <c r="C646" i="1"/>
  <c r="U471" i="1" l="1"/>
  <c r="W471" i="1" s="1"/>
  <c r="E471" i="1"/>
  <c r="N466" i="1"/>
  <c r="O465" i="1"/>
  <c r="P465" i="1" s="1"/>
  <c r="X465" i="1" s="1"/>
  <c r="B465" i="1" s="1"/>
  <c r="X464" i="1"/>
  <c r="B464" i="1" s="1"/>
  <c r="G469" i="1"/>
  <c r="F471" i="1"/>
  <c r="D470" i="1"/>
  <c r="I473" i="1"/>
  <c r="J472" i="1"/>
  <c r="K472" i="1" s="1"/>
  <c r="C647" i="1"/>
  <c r="U472" i="1" l="1"/>
  <c r="W472" i="1" s="1"/>
  <c r="E472" i="1"/>
  <c r="N467" i="1"/>
  <c r="O466" i="1"/>
  <c r="P466" i="1" s="1"/>
  <c r="X466" i="1" s="1"/>
  <c r="B466" i="1" s="1"/>
  <c r="D471" i="1"/>
  <c r="L471" i="1" s="1"/>
  <c r="G470" i="1"/>
  <c r="L470" i="1"/>
  <c r="F472" i="1"/>
  <c r="J473" i="1"/>
  <c r="K473" i="1" s="1"/>
  <c r="U473" i="1" s="1"/>
  <c r="I474" i="1"/>
  <c r="C648" i="1"/>
  <c r="E473" i="1" l="1"/>
  <c r="O467" i="1"/>
  <c r="P467" i="1" s="1"/>
  <c r="S467" i="1" s="1"/>
  <c r="BD26" i="1" s="1"/>
  <c r="N468" i="1"/>
  <c r="M471" i="1"/>
  <c r="F473" i="1"/>
  <c r="D472" i="1"/>
  <c r="L472" i="1" s="1"/>
  <c r="G471" i="1"/>
  <c r="J474" i="1"/>
  <c r="K474" i="1" s="1"/>
  <c r="U474" i="1" s="1"/>
  <c r="I475" i="1"/>
  <c r="W473" i="1"/>
  <c r="C649" i="1"/>
  <c r="E474" i="1" l="1"/>
  <c r="N469" i="1"/>
  <c r="O468" i="1"/>
  <c r="P468" i="1" s="1"/>
  <c r="S468" i="1" s="1"/>
  <c r="X467" i="1"/>
  <c r="Y467" i="1" s="1"/>
  <c r="M472" i="1"/>
  <c r="M473" i="1" s="1"/>
  <c r="D473" i="1"/>
  <c r="L473" i="1" s="1"/>
  <c r="F474" i="1"/>
  <c r="G472" i="1"/>
  <c r="W474" i="1"/>
  <c r="I476" i="1"/>
  <c r="J475" i="1"/>
  <c r="K475" i="1" s="1"/>
  <c r="U475" i="1" s="1"/>
  <c r="S648" i="1"/>
  <c r="C650" i="1"/>
  <c r="E475" i="1" l="1"/>
  <c r="B467" i="1"/>
  <c r="X468" i="1"/>
  <c r="Y468" i="1" s="1"/>
  <c r="N470" i="1"/>
  <c r="O469" i="1"/>
  <c r="P469" i="1" s="1"/>
  <c r="X469" i="1" s="1"/>
  <c r="B469" i="1" s="1"/>
  <c r="BE17" i="1"/>
  <c r="BF17" i="1" s="1"/>
  <c r="D474" i="1"/>
  <c r="L474" i="1" s="1"/>
  <c r="F475" i="1"/>
  <c r="W475" i="1"/>
  <c r="M474" i="1"/>
  <c r="Y472" i="1"/>
  <c r="G473" i="1"/>
  <c r="J476" i="1"/>
  <c r="K476" i="1" s="1"/>
  <c r="U476" i="1" s="1"/>
  <c r="I477" i="1"/>
  <c r="S649" i="1"/>
  <c r="C651" i="1"/>
  <c r="E476" i="1" l="1"/>
  <c r="O470" i="1"/>
  <c r="P470" i="1" s="1"/>
  <c r="S470" i="1" s="1"/>
  <c r="N471" i="1"/>
  <c r="B468" i="1"/>
  <c r="G474" i="1"/>
  <c r="F476" i="1"/>
  <c r="D475" i="1"/>
  <c r="L475" i="1" s="1"/>
  <c r="M475" i="1"/>
  <c r="I478" i="1"/>
  <c r="J477" i="1"/>
  <c r="K477" i="1" s="1"/>
  <c r="U477" i="1" s="1"/>
  <c r="W476" i="1"/>
  <c r="Y649" i="1"/>
  <c r="C652" i="1"/>
  <c r="E477" i="1" l="1"/>
  <c r="N472" i="1"/>
  <c r="O471" i="1"/>
  <c r="P471" i="1" s="1"/>
  <c r="X471" i="1" s="1"/>
  <c r="B471" i="1" s="1"/>
  <c r="X470" i="1"/>
  <c r="B470" i="1" s="1"/>
  <c r="D476" i="1"/>
  <c r="L476" i="1" s="1"/>
  <c r="F477" i="1"/>
  <c r="G475" i="1"/>
  <c r="I479" i="1"/>
  <c r="J478" i="1"/>
  <c r="K478" i="1" s="1"/>
  <c r="U478" i="1" s="1"/>
  <c r="S474" i="1"/>
  <c r="W477" i="1"/>
  <c r="M476" i="1"/>
  <c r="M477" i="1" s="1"/>
  <c r="M478" i="1" s="1"/>
  <c r="C653" i="1"/>
  <c r="E478" i="1" l="1"/>
  <c r="BE26" i="1"/>
  <c r="BF26" i="1" s="1"/>
  <c r="Y470" i="1"/>
  <c r="O472" i="1"/>
  <c r="P472" i="1" s="1"/>
  <c r="N473" i="1"/>
  <c r="F478" i="1"/>
  <c r="D477" i="1"/>
  <c r="L477" i="1" s="1"/>
  <c r="Y474" i="1"/>
  <c r="G476" i="1"/>
  <c r="M479" i="1"/>
  <c r="J479" i="1"/>
  <c r="K479" i="1" s="1"/>
  <c r="U479" i="1" s="1"/>
  <c r="I480" i="1"/>
  <c r="W478" i="1"/>
  <c r="C654" i="1"/>
  <c r="E479" i="1" l="1"/>
  <c r="N474" i="1"/>
  <c r="O473" i="1"/>
  <c r="P473" i="1" s="1"/>
  <c r="X473" i="1" s="1"/>
  <c r="B473" i="1" s="1"/>
  <c r="X472" i="1"/>
  <c r="B472" i="1" s="1"/>
  <c r="D478" i="1"/>
  <c r="L478" i="1" s="1"/>
  <c r="F479" i="1"/>
  <c r="G477" i="1"/>
  <c r="I481" i="1"/>
  <c r="J480" i="1"/>
  <c r="K480" i="1" s="1"/>
  <c r="U480" i="1" s="1"/>
  <c r="W479" i="1"/>
  <c r="S653" i="1"/>
  <c r="C655" i="1"/>
  <c r="E480" i="1" l="1"/>
  <c r="N475" i="1"/>
  <c r="O474" i="1"/>
  <c r="P474" i="1" s="1"/>
  <c r="F480" i="1"/>
  <c r="D479" i="1"/>
  <c r="L479" i="1" s="1"/>
  <c r="G478" i="1"/>
  <c r="W480" i="1"/>
  <c r="I482" i="1"/>
  <c r="J481" i="1"/>
  <c r="K481" i="1" s="1"/>
  <c r="U481" i="1" s="1"/>
  <c r="C656" i="1"/>
  <c r="E481" i="1" l="1"/>
  <c r="N476" i="1"/>
  <c r="O475" i="1"/>
  <c r="P475" i="1" s="1"/>
  <c r="X475" i="1" s="1"/>
  <c r="B475" i="1" s="1"/>
  <c r="X474" i="1"/>
  <c r="B474" i="1" s="1"/>
  <c r="D480" i="1"/>
  <c r="L480" i="1" s="1"/>
  <c r="G479" i="1"/>
  <c r="F481" i="1"/>
  <c r="M480" i="1"/>
  <c r="M481" i="1" s="1"/>
  <c r="M482" i="1" s="1"/>
  <c r="W481" i="1"/>
  <c r="J482" i="1"/>
  <c r="K482" i="1" s="1"/>
  <c r="U482" i="1" s="1"/>
  <c r="I483" i="1"/>
  <c r="S655" i="1"/>
  <c r="C657" i="1"/>
  <c r="E482" i="1" l="1"/>
  <c r="N477" i="1"/>
  <c r="O476" i="1"/>
  <c r="P476" i="1" s="1"/>
  <c r="X476" i="1" s="1"/>
  <c r="B476" i="1" s="1"/>
  <c r="D481" i="1"/>
  <c r="L481" i="1" s="1"/>
  <c r="F482" i="1"/>
  <c r="G480" i="1"/>
  <c r="W482" i="1"/>
  <c r="J483" i="1"/>
  <c r="K483" i="1" s="1"/>
  <c r="U483" i="1" s="1"/>
  <c r="I484" i="1"/>
  <c r="M483" i="1"/>
  <c r="C658" i="1"/>
  <c r="E483" i="1" l="1"/>
  <c r="N478" i="1"/>
  <c r="O477" i="1"/>
  <c r="P477" i="1" s="1"/>
  <c r="X477" i="1" s="1"/>
  <c r="B477" i="1" s="1"/>
  <c r="D482" i="1"/>
  <c r="L482" i="1" s="1"/>
  <c r="F483" i="1"/>
  <c r="J484" i="1"/>
  <c r="K484" i="1" s="1"/>
  <c r="U484" i="1" s="1"/>
  <c r="I485" i="1"/>
  <c r="W483" i="1"/>
  <c r="M484" i="1"/>
  <c r="G481" i="1"/>
  <c r="C659" i="1"/>
  <c r="E484" i="1" l="1"/>
  <c r="N479" i="1"/>
  <c r="O478" i="1"/>
  <c r="P478" i="1" s="1"/>
  <c r="X478" i="1" s="1"/>
  <c r="B478" i="1" s="1"/>
  <c r="D483" i="1"/>
  <c r="L483" i="1" s="1"/>
  <c r="F484" i="1"/>
  <c r="G482" i="1"/>
  <c r="J485" i="1"/>
  <c r="K485" i="1" s="1"/>
  <c r="U485" i="1" s="1"/>
  <c r="M485" i="1"/>
  <c r="I486" i="1"/>
  <c r="W484" i="1"/>
  <c r="C660" i="1"/>
  <c r="G483" i="1" l="1"/>
  <c r="E485" i="1"/>
  <c r="N480" i="1"/>
  <c r="O479" i="1"/>
  <c r="P479" i="1" s="1"/>
  <c r="X479" i="1" s="1"/>
  <c r="B479" i="1" s="1"/>
  <c r="D484" i="1"/>
  <c r="L484" i="1" s="1"/>
  <c r="F485" i="1"/>
  <c r="W485" i="1"/>
  <c r="I487" i="1"/>
  <c r="J486" i="1"/>
  <c r="K486" i="1" s="1"/>
  <c r="U486" i="1" s="1"/>
  <c r="M486" i="1"/>
  <c r="C661" i="1"/>
  <c r="E486" i="1" l="1"/>
  <c r="N481" i="1"/>
  <c r="O480" i="1"/>
  <c r="P480" i="1" s="1"/>
  <c r="X480" i="1" s="1"/>
  <c r="B480" i="1" s="1"/>
  <c r="D485" i="1"/>
  <c r="L485" i="1" s="1"/>
  <c r="F486" i="1"/>
  <c r="G484" i="1"/>
  <c r="W486" i="1"/>
  <c r="I488" i="1"/>
  <c r="M487" i="1"/>
  <c r="J487" i="1"/>
  <c r="K487" i="1" s="1"/>
  <c r="U487" i="1" s="1"/>
  <c r="C662" i="1"/>
  <c r="E487" i="1" l="1"/>
  <c r="N482" i="1"/>
  <c r="O481" i="1"/>
  <c r="P481" i="1" s="1"/>
  <c r="X481" i="1" s="1"/>
  <c r="B481" i="1" s="1"/>
  <c r="F487" i="1"/>
  <c r="D486" i="1"/>
  <c r="G485" i="1"/>
  <c r="W487" i="1"/>
  <c r="I489" i="1"/>
  <c r="J488" i="1"/>
  <c r="K488" i="1" s="1"/>
  <c r="U488" i="1" s="1"/>
  <c r="M488" i="1"/>
  <c r="C663" i="1"/>
  <c r="E488" i="1" l="1"/>
  <c r="N483" i="1"/>
  <c r="O482" i="1"/>
  <c r="P482" i="1" s="1"/>
  <c r="X482" i="1" s="1"/>
  <c r="B482" i="1" s="1"/>
  <c r="D487" i="1"/>
  <c r="L487" i="1" s="1"/>
  <c r="L486" i="1"/>
  <c r="F488" i="1"/>
  <c r="G486" i="1"/>
  <c r="W488" i="1"/>
  <c r="J489" i="1"/>
  <c r="K489" i="1" s="1"/>
  <c r="U489" i="1" s="1"/>
  <c r="I490" i="1"/>
  <c r="M489" i="1"/>
  <c r="C664" i="1"/>
  <c r="E489" i="1" l="1"/>
  <c r="N484" i="1"/>
  <c r="O483" i="1"/>
  <c r="P483" i="1" s="1"/>
  <c r="X483" i="1" s="1"/>
  <c r="B483" i="1" s="1"/>
  <c r="F489" i="1"/>
  <c r="D488" i="1"/>
  <c r="G487" i="1"/>
  <c r="J490" i="1"/>
  <c r="K490" i="1" s="1"/>
  <c r="U490" i="1" s="1"/>
  <c r="I491" i="1"/>
  <c r="M490" i="1"/>
  <c r="W489" i="1"/>
  <c r="C665" i="1"/>
  <c r="E490" i="1" l="1"/>
  <c r="D489" i="1"/>
  <c r="L489" i="1" s="1"/>
  <c r="N485" i="1"/>
  <c r="O484" i="1"/>
  <c r="P484" i="1" s="1"/>
  <c r="X484" i="1" s="1"/>
  <c r="B484" i="1" s="1"/>
  <c r="L488" i="1"/>
  <c r="F490" i="1"/>
  <c r="G488" i="1"/>
  <c r="I492" i="1"/>
  <c r="J491" i="1"/>
  <c r="K491" i="1" s="1"/>
  <c r="U491" i="1" s="1"/>
  <c r="M491" i="1"/>
  <c r="W490" i="1"/>
  <c r="C666" i="1"/>
  <c r="E491" i="1" l="1"/>
  <c r="N486" i="1"/>
  <c r="O485" i="1"/>
  <c r="P485" i="1" s="1"/>
  <c r="X485" i="1" s="1"/>
  <c r="B485" i="1" s="1"/>
  <c r="F491" i="1"/>
  <c r="D490" i="1"/>
  <c r="L490" i="1" s="1"/>
  <c r="G489" i="1"/>
  <c r="I493" i="1"/>
  <c r="J492" i="1"/>
  <c r="K492" i="1" s="1"/>
  <c r="U492" i="1" s="1"/>
  <c r="M492" i="1"/>
  <c r="W491" i="1"/>
  <c r="C667" i="1"/>
  <c r="E492" i="1" l="1"/>
  <c r="N487" i="1"/>
  <c r="O486" i="1"/>
  <c r="P486" i="1" s="1"/>
  <c r="X486" i="1" s="1"/>
  <c r="B486" i="1" s="1"/>
  <c r="D491" i="1"/>
  <c r="G491" i="1" s="1"/>
  <c r="G490" i="1"/>
  <c r="F492" i="1"/>
  <c r="W492" i="1"/>
  <c r="I494" i="1"/>
  <c r="J493" i="1"/>
  <c r="K493" i="1" s="1"/>
  <c r="U493" i="1" s="1"/>
  <c r="M493" i="1"/>
  <c r="C668" i="1"/>
  <c r="E493" i="1" l="1"/>
  <c r="N488" i="1"/>
  <c r="O487" i="1"/>
  <c r="P487" i="1" s="1"/>
  <c r="X487" i="1" s="1"/>
  <c r="B487" i="1" s="1"/>
  <c r="L491" i="1"/>
  <c r="F493" i="1"/>
  <c r="D492" i="1"/>
  <c r="J494" i="1"/>
  <c r="K494" i="1" s="1"/>
  <c r="U494" i="1" s="1"/>
  <c r="I495" i="1"/>
  <c r="M494" i="1"/>
  <c r="W493" i="1"/>
  <c r="C669" i="1"/>
  <c r="E494" i="1" l="1"/>
  <c r="N489" i="1"/>
  <c r="O488" i="1"/>
  <c r="P488" i="1" s="1"/>
  <c r="X488" i="1" s="1"/>
  <c r="B488" i="1" s="1"/>
  <c r="D493" i="1"/>
  <c r="L493" i="1" s="1"/>
  <c r="L492" i="1"/>
  <c r="F494" i="1"/>
  <c r="G492" i="1"/>
  <c r="J495" i="1"/>
  <c r="K495" i="1" s="1"/>
  <c r="U495" i="1" s="1"/>
  <c r="I496" i="1"/>
  <c r="W494" i="1"/>
  <c r="C670" i="1"/>
  <c r="E495" i="1" l="1"/>
  <c r="N490" i="1"/>
  <c r="O489" i="1"/>
  <c r="P489" i="1" s="1"/>
  <c r="X489" i="1" s="1"/>
  <c r="B489" i="1" s="1"/>
  <c r="G493" i="1"/>
  <c r="F495" i="1"/>
  <c r="D494" i="1"/>
  <c r="L494" i="1" s="1"/>
  <c r="M495" i="1" s="1"/>
  <c r="J496" i="1"/>
  <c r="K496" i="1" s="1"/>
  <c r="U496" i="1" s="1"/>
  <c r="I497" i="1"/>
  <c r="W495" i="1"/>
  <c r="C671" i="1"/>
  <c r="E496" i="1" l="1"/>
  <c r="N491" i="1"/>
  <c r="O490" i="1"/>
  <c r="P490" i="1" s="1"/>
  <c r="M496" i="1"/>
  <c r="D495" i="1"/>
  <c r="L495" i="1" s="1"/>
  <c r="G494" i="1"/>
  <c r="F496" i="1"/>
  <c r="J497" i="1"/>
  <c r="K497" i="1" s="1"/>
  <c r="U497" i="1" s="1"/>
  <c r="I498" i="1"/>
  <c r="W496" i="1"/>
  <c r="C672" i="1"/>
  <c r="E497" i="1" l="1"/>
  <c r="X490" i="1"/>
  <c r="B490" i="1" s="1"/>
  <c r="N492" i="1"/>
  <c r="O491" i="1"/>
  <c r="P491" i="1" s="1"/>
  <c r="X491" i="1" s="1"/>
  <c r="B491" i="1" s="1"/>
  <c r="G495" i="1"/>
  <c r="Y494" i="1"/>
  <c r="F497" i="1"/>
  <c r="D496" i="1"/>
  <c r="L496" i="1" s="1"/>
  <c r="I499" i="1"/>
  <c r="J498" i="1"/>
  <c r="K498" i="1" s="1"/>
  <c r="U498" i="1" s="1"/>
  <c r="W497" i="1"/>
  <c r="C673" i="1"/>
  <c r="E498" i="1" l="1"/>
  <c r="N493" i="1"/>
  <c r="O492" i="1"/>
  <c r="P492" i="1" s="1"/>
  <c r="D497" i="1"/>
  <c r="L497" i="1" s="1"/>
  <c r="G496" i="1"/>
  <c r="F498" i="1"/>
  <c r="W498" i="1"/>
  <c r="J499" i="1"/>
  <c r="K499" i="1" s="1"/>
  <c r="I500" i="1"/>
  <c r="C674" i="1"/>
  <c r="U499" i="1" l="1"/>
  <c r="W499" i="1" s="1"/>
  <c r="E499" i="1"/>
  <c r="G497" i="1"/>
  <c r="X492" i="1"/>
  <c r="N494" i="1"/>
  <c r="O493" i="1"/>
  <c r="P493" i="1" s="1"/>
  <c r="X493" i="1" s="1"/>
  <c r="B493" i="1" s="1"/>
  <c r="M497" i="1"/>
  <c r="F499" i="1"/>
  <c r="D498" i="1"/>
  <c r="G498" i="1" s="1"/>
  <c r="I501" i="1"/>
  <c r="J500" i="1"/>
  <c r="K500" i="1" s="1"/>
  <c r="U500" i="1" s="1"/>
  <c r="C675" i="1"/>
  <c r="E500" i="1" l="1"/>
  <c r="B492" i="1"/>
  <c r="O494" i="1"/>
  <c r="P494" i="1" s="1"/>
  <c r="N495" i="1"/>
  <c r="L498" i="1"/>
  <c r="D499" i="1"/>
  <c r="L499" i="1" s="1"/>
  <c r="M498" i="1"/>
  <c r="Y496" i="1"/>
  <c r="F500" i="1"/>
  <c r="W500" i="1"/>
  <c r="I502" i="1"/>
  <c r="J501" i="1"/>
  <c r="K501" i="1" s="1"/>
  <c r="U501" i="1" s="1"/>
  <c r="C676" i="1"/>
  <c r="E501" i="1" l="1"/>
  <c r="M499" i="1"/>
  <c r="M500" i="1" s="1"/>
  <c r="N496" i="1"/>
  <c r="O495" i="1"/>
  <c r="P495" i="1" s="1"/>
  <c r="X495" i="1" s="1"/>
  <c r="B495" i="1" s="1"/>
  <c r="X494" i="1"/>
  <c r="G499" i="1"/>
  <c r="F501" i="1"/>
  <c r="D500" i="1"/>
  <c r="L500" i="1" s="1"/>
  <c r="W501" i="1"/>
  <c r="I503" i="1"/>
  <c r="J502" i="1"/>
  <c r="K502" i="1" s="1"/>
  <c r="U502" i="1" s="1"/>
  <c r="C677" i="1"/>
  <c r="E502" i="1" l="1"/>
  <c r="B494" i="1"/>
  <c r="O496" i="1"/>
  <c r="P496" i="1" s="1"/>
  <c r="N497" i="1"/>
  <c r="M501" i="1"/>
  <c r="Y497" i="1"/>
  <c r="D501" i="1"/>
  <c r="L501" i="1" s="1"/>
  <c r="G500" i="1"/>
  <c r="F502" i="1"/>
  <c r="W502" i="1"/>
  <c r="I504" i="1"/>
  <c r="J503" i="1"/>
  <c r="K503" i="1" s="1"/>
  <c r="U503" i="1" s="1"/>
  <c r="C678" i="1"/>
  <c r="Y742" i="1"/>
  <c r="E503" i="1" l="1"/>
  <c r="N498" i="1"/>
  <c r="O497" i="1"/>
  <c r="P497" i="1" s="1"/>
  <c r="X496" i="1"/>
  <c r="B496" i="1" s="1"/>
  <c r="G501" i="1"/>
  <c r="F503" i="1"/>
  <c r="D502" i="1"/>
  <c r="L502" i="1" s="1"/>
  <c r="W503" i="1"/>
  <c r="J504" i="1"/>
  <c r="K504" i="1" s="1"/>
  <c r="U504" i="1" s="1"/>
  <c r="I505" i="1"/>
  <c r="C679" i="1"/>
  <c r="E504" i="1" l="1"/>
  <c r="X497" i="1"/>
  <c r="B497" i="1" s="1"/>
  <c r="N499" i="1"/>
  <c r="O498" i="1"/>
  <c r="P498" i="1" s="1"/>
  <c r="S498" i="1" s="1"/>
  <c r="BD27" i="1" s="1"/>
  <c r="D503" i="1"/>
  <c r="G503" i="1" s="1"/>
  <c r="G502" i="1"/>
  <c r="F504" i="1"/>
  <c r="W504" i="1"/>
  <c r="M502" i="1"/>
  <c r="J505" i="1"/>
  <c r="K505" i="1" s="1"/>
  <c r="U505" i="1" s="1"/>
  <c r="I506" i="1"/>
  <c r="S678" i="1"/>
  <c r="C680" i="1"/>
  <c r="E505" i="1" l="1"/>
  <c r="X498" i="1"/>
  <c r="N500" i="1"/>
  <c r="O499" i="1"/>
  <c r="P499" i="1" s="1"/>
  <c r="X499" i="1" s="1"/>
  <c r="B499" i="1" s="1"/>
  <c r="L503" i="1"/>
  <c r="D504" i="1"/>
  <c r="L504" i="1" s="1"/>
  <c r="Y501" i="1"/>
  <c r="F505" i="1"/>
  <c r="M503" i="1"/>
  <c r="M504" i="1" s="1"/>
  <c r="W505" i="1"/>
  <c r="J506" i="1"/>
  <c r="K506" i="1" s="1"/>
  <c r="U506" i="1" s="1"/>
  <c r="I507" i="1"/>
  <c r="C681" i="1"/>
  <c r="E506" i="1" l="1"/>
  <c r="Y498" i="1"/>
  <c r="B498" i="1"/>
  <c r="O500" i="1"/>
  <c r="P500" i="1" s="1"/>
  <c r="N501" i="1"/>
  <c r="G504" i="1"/>
  <c r="D505" i="1"/>
  <c r="L505" i="1" s="1"/>
  <c r="F506" i="1"/>
  <c r="I508" i="1"/>
  <c r="J507" i="1"/>
  <c r="K507" i="1" s="1"/>
  <c r="U507" i="1" s="1"/>
  <c r="Y503" i="1"/>
  <c r="W506" i="1"/>
  <c r="M505" i="1"/>
  <c r="M506" i="1" s="1"/>
  <c r="M507" i="1" s="1"/>
  <c r="C682" i="1"/>
  <c r="E507" i="1" l="1"/>
  <c r="O501" i="1"/>
  <c r="P501" i="1" s="1"/>
  <c r="N502" i="1"/>
  <c r="X500" i="1"/>
  <c r="G505" i="1"/>
  <c r="D506" i="1"/>
  <c r="L506" i="1" s="1"/>
  <c r="M508" i="1"/>
  <c r="F507" i="1"/>
  <c r="W507" i="1"/>
  <c r="J508" i="1"/>
  <c r="K508" i="1" s="1"/>
  <c r="U508" i="1" s="1"/>
  <c r="I509" i="1"/>
  <c r="C683" i="1"/>
  <c r="E508" i="1" l="1"/>
  <c r="BE27" i="1"/>
  <c r="BF27" i="1" s="1"/>
  <c r="Y500" i="1"/>
  <c r="B500" i="1"/>
  <c r="N503" i="1"/>
  <c r="O502" i="1"/>
  <c r="P502" i="1" s="1"/>
  <c r="X501" i="1"/>
  <c r="B501" i="1" s="1"/>
  <c r="G506" i="1"/>
  <c r="F508" i="1"/>
  <c r="D507" i="1"/>
  <c r="L507" i="1" s="1"/>
  <c r="M509" i="1"/>
  <c r="J509" i="1"/>
  <c r="K509" i="1" s="1"/>
  <c r="U509" i="1" s="1"/>
  <c r="I510" i="1"/>
  <c r="W508" i="1"/>
  <c r="C684" i="1"/>
  <c r="E509" i="1" l="1"/>
  <c r="X502" i="1"/>
  <c r="O503" i="1"/>
  <c r="P503" i="1" s="1"/>
  <c r="N504" i="1"/>
  <c r="D508" i="1"/>
  <c r="L508" i="1" s="1"/>
  <c r="F509" i="1"/>
  <c r="W509" i="1"/>
  <c r="J510" i="1"/>
  <c r="K510" i="1" s="1"/>
  <c r="U510" i="1" s="1"/>
  <c r="I511" i="1"/>
  <c r="M510" i="1"/>
  <c r="G507" i="1"/>
  <c r="S683" i="1"/>
  <c r="C685" i="1"/>
  <c r="E510" i="1" l="1"/>
  <c r="G508" i="1"/>
  <c r="B502" i="1"/>
  <c r="N505" i="1"/>
  <c r="O504" i="1"/>
  <c r="P504" i="1" s="1"/>
  <c r="X504" i="1" s="1"/>
  <c r="B504" i="1" s="1"/>
  <c r="X503" i="1"/>
  <c r="B503" i="1" s="1"/>
  <c r="F510" i="1"/>
  <c r="D509" i="1"/>
  <c r="G509" i="1" s="1"/>
  <c r="I512" i="1"/>
  <c r="J511" i="1"/>
  <c r="K511" i="1" s="1"/>
  <c r="U511" i="1" s="1"/>
  <c r="W510" i="1"/>
  <c r="C686" i="1"/>
  <c r="E511" i="1" l="1"/>
  <c r="N506" i="1"/>
  <c r="O505" i="1"/>
  <c r="P505" i="1" s="1"/>
  <c r="X505" i="1" s="1"/>
  <c r="B505" i="1" s="1"/>
  <c r="L509" i="1"/>
  <c r="D510" i="1"/>
  <c r="L510" i="1" s="1"/>
  <c r="F511" i="1"/>
  <c r="W511" i="1"/>
  <c r="I513" i="1"/>
  <c r="J512" i="1"/>
  <c r="K512" i="1" s="1"/>
  <c r="U512" i="1" s="1"/>
  <c r="C687" i="1"/>
  <c r="E512" i="1" l="1"/>
  <c r="N507" i="1"/>
  <c r="O506" i="1"/>
  <c r="P506" i="1" s="1"/>
  <c r="X506" i="1" s="1"/>
  <c r="B506" i="1" s="1"/>
  <c r="F512" i="1"/>
  <c r="D511" i="1"/>
  <c r="L511" i="1" s="1"/>
  <c r="G510" i="1"/>
  <c r="I514" i="1"/>
  <c r="J513" i="1"/>
  <c r="K513" i="1" s="1"/>
  <c r="U513" i="1" s="1"/>
  <c r="M511" i="1"/>
  <c r="M512" i="1" s="1"/>
  <c r="M513" i="1" s="1"/>
  <c r="W512" i="1"/>
  <c r="C688" i="1"/>
  <c r="E513" i="1" l="1"/>
  <c r="N508" i="1"/>
  <c r="O507" i="1"/>
  <c r="P507" i="1" s="1"/>
  <c r="M514" i="1"/>
  <c r="D512" i="1"/>
  <c r="G512" i="1" s="1"/>
  <c r="G511" i="1"/>
  <c r="F513" i="1"/>
  <c r="W513" i="1"/>
  <c r="J514" i="1"/>
  <c r="K514" i="1" s="1"/>
  <c r="U514" i="1" s="1"/>
  <c r="I515" i="1"/>
  <c r="C689" i="1"/>
  <c r="E514" i="1" l="1"/>
  <c r="X507" i="1"/>
  <c r="N509" i="1"/>
  <c r="O508" i="1"/>
  <c r="P508" i="1" s="1"/>
  <c r="X508" i="1" s="1"/>
  <c r="B508" i="1" s="1"/>
  <c r="M515" i="1"/>
  <c r="L512" i="1"/>
  <c r="F514" i="1"/>
  <c r="D513" i="1"/>
  <c r="I516" i="1"/>
  <c r="J515" i="1"/>
  <c r="K515" i="1" s="1"/>
  <c r="U515" i="1" s="1"/>
  <c r="W514" i="1"/>
  <c r="C690" i="1"/>
  <c r="E515" i="1" l="1"/>
  <c r="B507" i="1"/>
  <c r="N510" i="1"/>
  <c r="O509" i="1"/>
  <c r="P509" i="1" s="1"/>
  <c r="D514" i="1"/>
  <c r="L514" i="1" s="1"/>
  <c r="L513" i="1"/>
  <c r="G513" i="1"/>
  <c r="F515" i="1"/>
  <c r="W515" i="1"/>
  <c r="I517" i="1"/>
  <c r="J516" i="1"/>
  <c r="K516" i="1" s="1"/>
  <c r="U516" i="1" s="1"/>
  <c r="M516" i="1"/>
  <c r="C691" i="1"/>
  <c r="E516" i="1" l="1"/>
  <c r="X509" i="1"/>
  <c r="N511" i="1"/>
  <c r="O510" i="1"/>
  <c r="P510" i="1" s="1"/>
  <c r="X510" i="1" s="1"/>
  <c r="B510" i="1" s="1"/>
  <c r="F516" i="1"/>
  <c r="D515" i="1"/>
  <c r="G514" i="1"/>
  <c r="J517" i="1"/>
  <c r="K517" i="1" s="1"/>
  <c r="U517" i="1" s="1"/>
  <c r="M517" i="1"/>
  <c r="I518" i="1"/>
  <c r="W516" i="1"/>
  <c r="C692" i="1"/>
  <c r="E517" i="1" l="1"/>
  <c r="B509" i="1"/>
  <c r="N512" i="1"/>
  <c r="O511" i="1"/>
  <c r="P511" i="1" s="1"/>
  <c r="X511" i="1" s="1"/>
  <c r="B511" i="1" s="1"/>
  <c r="D516" i="1"/>
  <c r="L516" i="1" s="1"/>
  <c r="L515" i="1"/>
  <c r="F517" i="1"/>
  <c r="G515" i="1"/>
  <c r="I519" i="1"/>
  <c r="J518" i="1"/>
  <c r="K518" i="1" s="1"/>
  <c r="U518" i="1" s="1"/>
  <c r="M518" i="1"/>
  <c r="W517" i="1"/>
  <c r="C693" i="1"/>
  <c r="E518" i="1" l="1"/>
  <c r="N513" i="1"/>
  <c r="O512" i="1"/>
  <c r="P512" i="1" s="1"/>
  <c r="G516" i="1"/>
  <c r="F518" i="1"/>
  <c r="D517" i="1"/>
  <c r="M519" i="1"/>
  <c r="J519" i="1"/>
  <c r="K519" i="1" s="1"/>
  <c r="U519" i="1" s="1"/>
  <c r="I520" i="1"/>
  <c r="W518" i="1"/>
  <c r="C694" i="1"/>
  <c r="E519" i="1" l="1"/>
  <c r="X512" i="1"/>
  <c r="N514" i="1"/>
  <c r="O513" i="1"/>
  <c r="P513" i="1" s="1"/>
  <c r="X513" i="1" s="1"/>
  <c r="B513" i="1" s="1"/>
  <c r="D518" i="1"/>
  <c r="L518" i="1" s="1"/>
  <c r="L517" i="1"/>
  <c r="F519" i="1"/>
  <c r="W519" i="1"/>
  <c r="I521" i="1"/>
  <c r="M520" i="1"/>
  <c r="J520" i="1"/>
  <c r="K520" i="1" s="1"/>
  <c r="U520" i="1" s="1"/>
  <c r="G517" i="1"/>
  <c r="C695" i="1"/>
  <c r="E520" i="1" l="1"/>
  <c r="B512" i="1"/>
  <c r="N515" i="1"/>
  <c r="O514" i="1"/>
  <c r="P514" i="1" s="1"/>
  <c r="G518" i="1"/>
  <c r="F520" i="1"/>
  <c r="D519" i="1"/>
  <c r="M521" i="1"/>
  <c r="I522" i="1"/>
  <c r="J521" i="1"/>
  <c r="K521" i="1" s="1"/>
  <c r="U521" i="1" s="1"/>
  <c r="W520" i="1"/>
  <c r="C696" i="1"/>
  <c r="E521" i="1" l="1"/>
  <c r="X514" i="1"/>
  <c r="D520" i="1"/>
  <c r="L520" i="1" s="1"/>
  <c r="N516" i="1"/>
  <c r="O515" i="1"/>
  <c r="P515" i="1" s="1"/>
  <c r="X515" i="1" s="1"/>
  <c r="B515" i="1" s="1"/>
  <c r="L519" i="1"/>
  <c r="F521" i="1"/>
  <c r="G519" i="1"/>
  <c r="I523" i="1"/>
  <c r="J522" i="1"/>
  <c r="K522" i="1" s="1"/>
  <c r="U522" i="1" s="1"/>
  <c r="M522" i="1"/>
  <c r="W521" i="1"/>
  <c r="C697" i="1"/>
  <c r="S928" i="1"/>
  <c r="G520" i="1" l="1"/>
  <c r="E522" i="1"/>
  <c r="B514" i="1"/>
  <c r="N517" i="1"/>
  <c r="O516" i="1"/>
  <c r="P516" i="1" s="1"/>
  <c r="F522" i="1"/>
  <c r="D521" i="1"/>
  <c r="W522" i="1"/>
  <c r="J523" i="1"/>
  <c r="K523" i="1" s="1"/>
  <c r="U523" i="1" s="1"/>
  <c r="I524" i="1"/>
  <c r="M523" i="1"/>
  <c r="C698" i="1"/>
  <c r="Y928" i="1"/>
  <c r="E523" i="1" l="1"/>
  <c r="X516" i="1"/>
  <c r="N518" i="1"/>
  <c r="O517" i="1"/>
  <c r="P517" i="1" s="1"/>
  <c r="X517" i="1" s="1"/>
  <c r="B517" i="1" s="1"/>
  <c r="D522" i="1"/>
  <c r="L522" i="1" s="1"/>
  <c r="L521" i="1"/>
  <c r="F523" i="1"/>
  <c r="G521" i="1"/>
  <c r="W523" i="1"/>
  <c r="I525" i="1"/>
  <c r="J524" i="1"/>
  <c r="K524" i="1" s="1"/>
  <c r="U524" i="1" s="1"/>
  <c r="M524" i="1"/>
  <c r="C699" i="1"/>
  <c r="E524" i="1" l="1"/>
  <c r="B516" i="1"/>
  <c r="N519" i="1"/>
  <c r="O518" i="1"/>
  <c r="P518" i="1" s="1"/>
  <c r="X518" i="1" s="1"/>
  <c r="B518" i="1" s="1"/>
  <c r="D523" i="1"/>
  <c r="L523" i="1" s="1"/>
  <c r="F524" i="1"/>
  <c r="G522" i="1"/>
  <c r="J525" i="1"/>
  <c r="K525" i="1" s="1"/>
  <c r="U525" i="1" s="1"/>
  <c r="I526" i="1"/>
  <c r="W524" i="1"/>
  <c r="C700" i="1"/>
  <c r="E525" i="1" l="1"/>
  <c r="N520" i="1"/>
  <c r="O519" i="1"/>
  <c r="P519" i="1" s="1"/>
  <c r="F525" i="1"/>
  <c r="D524" i="1"/>
  <c r="L524" i="1" s="1"/>
  <c r="M525" i="1" s="1"/>
  <c r="G523" i="1"/>
  <c r="I527" i="1"/>
  <c r="J526" i="1"/>
  <c r="K526" i="1" s="1"/>
  <c r="U526" i="1" s="1"/>
  <c r="W525" i="1"/>
  <c r="C701" i="1"/>
  <c r="E526" i="1" l="1"/>
  <c r="X519" i="1"/>
  <c r="N521" i="1"/>
  <c r="O520" i="1"/>
  <c r="P520" i="1" s="1"/>
  <c r="X520" i="1" s="1"/>
  <c r="B520" i="1" s="1"/>
  <c r="M526" i="1"/>
  <c r="D525" i="1"/>
  <c r="L525" i="1" s="1"/>
  <c r="F526" i="1"/>
  <c r="G524" i="1"/>
  <c r="W526" i="1"/>
  <c r="J527" i="1"/>
  <c r="K527" i="1" s="1"/>
  <c r="U527" i="1" s="1"/>
  <c r="I528" i="1"/>
  <c r="C702" i="1"/>
  <c r="E527" i="1" l="1"/>
  <c r="B519" i="1"/>
  <c r="N522" i="1"/>
  <c r="O521" i="1"/>
  <c r="P521" i="1" s="1"/>
  <c r="S524" i="1"/>
  <c r="F527" i="1"/>
  <c r="D526" i="1"/>
  <c r="L526" i="1" s="1"/>
  <c r="J528" i="1"/>
  <c r="K528" i="1" s="1"/>
  <c r="U528" i="1" s="1"/>
  <c r="I529" i="1"/>
  <c r="G525" i="1"/>
  <c r="W527" i="1"/>
  <c r="C703" i="1"/>
  <c r="E528" i="1" l="1"/>
  <c r="X521" i="1"/>
  <c r="N523" i="1"/>
  <c r="O522" i="1"/>
  <c r="P522" i="1" s="1"/>
  <c r="X522" i="1" s="1"/>
  <c r="B522" i="1" s="1"/>
  <c r="Y524" i="1"/>
  <c r="D527" i="1"/>
  <c r="L527" i="1" s="1"/>
  <c r="F528" i="1"/>
  <c r="G526" i="1"/>
  <c r="I530" i="1"/>
  <c r="J529" i="1"/>
  <c r="K529" i="1" s="1"/>
  <c r="U529" i="1" s="1"/>
  <c r="W528" i="1"/>
  <c r="C704" i="1"/>
  <c r="E529" i="1" l="1"/>
  <c r="B521" i="1"/>
  <c r="N524" i="1"/>
  <c r="O523" i="1"/>
  <c r="P523" i="1" s="1"/>
  <c r="M527" i="1"/>
  <c r="F529" i="1"/>
  <c r="D528" i="1"/>
  <c r="L528" i="1" s="1"/>
  <c r="G527" i="1"/>
  <c r="W529" i="1"/>
  <c r="I531" i="1"/>
  <c r="J530" i="1"/>
  <c r="K530" i="1" s="1"/>
  <c r="C705" i="1"/>
  <c r="U530" i="1" l="1"/>
  <c r="W530" i="1" s="1"/>
  <c r="E530" i="1"/>
  <c r="X523" i="1"/>
  <c r="N525" i="1"/>
  <c r="O524" i="1"/>
  <c r="P524" i="1" s="1"/>
  <c r="X524" i="1" s="1"/>
  <c r="B524" i="1" s="1"/>
  <c r="M528" i="1"/>
  <c r="M529" i="1" s="1"/>
  <c r="Y526" i="1"/>
  <c r="D529" i="1"/>
  <c r="G529" i="1" s="1"/>
  <c r="F530" i="1"/>
  <c r="G528" i="1"/>
  <c r="J531" i="1"/>
  <c r="K531" i="1" s="1"/>
  <c r="I532" i="1"/>
  <c r="C706" i="1"/>
  <c r="U531" i="1" l="1"/>
  <c r="W531" i="1" s="1"/>
  <c r="E531" i="1"/>
  <c r="B523" i="1"/>
  <c r="N526" i="1"/>
  <c r="O525" i="1"/>
  <c r="P525" i="1" s="1"/>
  <c r="X525" i="1" s="1"/>
  <c r="B525" i="1" s="1"/>
  <c r="L529" i="1"/>
  <c r="M530" i="1" s="1"/>
  <c r="M531" i="1" s="1"/>
  <c r="S528" i="1"/>
  <c r="F531" i="1"/>
  <c r="D530" i="1"/>
  <c r="L530" i="1" s="1"/>
  <c r="J532" i="1"/>
  <c r="K532" i="1" s="1"/>
  <c r="U532" i="1" s="1"/>
  <c r="I533" i="1"/>
  <c r="C707" i="1"/>
  <c r="E532" i="1" l="1"/>
  <c r="O526" i="1"/>
  <c r="P526" i="1" s="1"/>
  <c r="N527" i="1"/>
  <c r="D531" i="1"/>
  <c r="F532" i="1"/>
  <c r="G530" i="1"/>
  <c r="I534" i="1"/>
  <c r="J533" i="1"/>
  <c r="K533" i="1" s="1"/>
  <c r="W532" i="1"/>
  <c r="C708" i="1"/>
  <c r="U533" i="1" l="1"/>
  <c r="W533" i="1" s="1"/>
  <c r="E533" i="1"/>
  <c r="N528" i="1"/>
  <c r="O527" i="1"/>
  <c r="P527" i="1" s="1"/>
  <c r="X527" i="1" s="1"/>
  <c r="B527" i="1" s="1"/>
  <c r="X526" i="1"/>
  <c r="L531" i="1"/>
  <c r="M532" i="1" s="1"/>
  <c r="M533" i="1" s="1"/>
  <c r="G531" i="1"/>
  <c r="D532" i="1"/>
  <c r="F533" i="1"/>
  <c r="I535" i="1"/>
  <c r="J534" i="1"/>
  <c r="K534" i="1" s="1"/>
  <c r="U534" i="1" s="1"/>
  <c r="S707" i="1"/>
  <c r="C709" i="1"/>
  <c r="E534" i="1" l="1"/>
  <c r="B526" i="1"/>
  <c r="O528" i="1"/>
  <c r="P528" i="1" s="1"/>
  <c r="N529" i="1"/>
  <c r="L532" i="1"/>
  <c r="D533" i="1"/>
  <c r="G533" i="1" s="1"/>
  <c r="F534" i="1"/>
  <c r="G532" i="1"/>
  <c r="W534" i="1"/>
  <c r="J535" i="1"/>
  <c r="K535" i="1" s="1"/>
  <c r="U535" i="1" s="1"/>
  <c r="I536" i="1"/>
  <c r="C710" i="1"/>
  <c r="E535" i="1" l="1"/>
  <c r="X528" i="1"/>
  <c r="N530" i="1"/>
  <c r="O529" i="1"/>
  <c r="P529" i="1" s="1"/>
  <c r="Y528" i="1"/>
  <c r="L533" i="1"/>
  <c r="D534" i="1"/>
  <c r="L534" i="1" s="1"/>
  <c r="F535" i="1"/>
  <c r="M534" i="1"/>
  <c r="J536" i="1"/>
  <c r="K536" i="1" s="1"/>
  <c r="U536" i="1" s="1"/>
  <c r="I537" i="1"/>
  <c r="W535" i="1"/>
  <c r="C711" i="1"/>
  <c r="B528" i="1" l="1"/>
  <c r="E536" i="1"/>
  <c r="X529" i="1"/>
  <c r="B529" i="1" s="1"/>
  <c r="S529" i="1"/>
  <c r="BD28" i="1" s="1"/>
  <c r="N531" i="1"/>
  <c r="O530" i="1"/>
  <c r="P530" i="1" s="1"/>
  <c r="D535" i="1"/>
  <c r="L535" i="1" s="1"/>
  <c r="S533" i="1"/>
  <c r="M535" i="1"/>
  <c r="F536" i="1"/>
  <c r="W536" i="1"/>
  <c r="G534" i="1"/>
  <c r="J537" i="1"/>
  <c r="K537" i="1" s="1"/>
  <c r="U537" i="1" s="1"/>
  <c r="I538" i="1"/>
  <c r="C712" i="1"/>
  <c r="BE28" i="1" l="1"/>
  <c r="BF28" i="1" s="1"/>
  <c r="Y529" i="1"/>
  <c r="E537" i="1"/>
  <c r="N532" i="1"/>
  <c r="O531" i="1"/>
  <c r="P531" i="1" s="1"/>
  <c r="S531" i="1" s="1"/>
  <c r="X530" i="1"/>
  <c r="G535" i="1"/>
  <c r="Y533" i="1"/>
  <c r="F537" i="1"/>
  <c r="D536" i="1"/>
  <c r="J538" i="1"/>
  <c r="K538" i="1" s="1"/>
  <c r="U538" i="1" s="1"/>
  <c r="I539" i="1"/>
  <c r="W537" i="1"/>
  <c r="S711" i="1"/>
  <c r="C713" i="1"/>
  <c r="E538" i="1" l="1"/>
  <c r="X531" i="1"/>
  <c r="Y530" i="1"/>
  <c r="B530" i="1"/>
  <c r="N533" i="1"/>
  <c r="O532" i="1"/>
  <c r="P532" i="1" s="1"/>
  <c r="X532" i="1" s="1"/>
  <c r="B532" i="1" s="1"/>
  <c r="D537" i="1"/>
  <c r="L537" i="1" s="1"/>
  <c r="L536" i="1"/>
  <c r="F538" i="1"/>
  <c r="G536" i="1"/>
  <c r="M536" i="1"/>
  <c r="J539" i="1"/>
  <c r="K539" i="1" s="1"/>
  <c r="U539" i="1" s="1"/>
  <c r="I540" i="1"/>
  <c r="W538" i="1"/>
  <c r="C714" i="1"/>
  <c r="E539" i="1" l="1"/>
  <c r="B531" i="1"/>
  <c r="Y531" i="1"/>
  <c r="O533" i="1"/>
  <c r="P533" i="1" s="1"/>
  <c r="N534" i="1"/>
  <c r="F539" i="1"/>
  <c r="D538" i="1"/>
  <c r="G537" i="1"/>
  <c r="J540" i="1"/>
  <c r="K540" i="1" s="1"/>
  <c r="U540" i="1" s="1"/>
  <c r="I541" i="1"/>
  <c r="W539" i="1"/>
  <c r="S535" i="1"/>
  <c r="M537" i="1"/>
  <c r="M538" i="1" s="1"/>
  <c r="M539" i="1" s="1"/>
  <c r="M540" i="1" s="1"/>
  <c r="C715" i="1"/>
  <c r="E540" i="1" l="1"/>
  <c r="X533" i="1"/>
  <c r="N535" i="1"/>
  <c r="O534" i="1"/>
  <c r="P534" i="1" s="1"/>
  <c r="X534" i="1" s="1"/>
  <c r="B534" i="1" s="1"/>
  <c r="D539" i="1"/>
  <c r="L539" i="1" s="1"/>
  <c r="L538" i="1"/>
  <c r="F540" i="1"/>
  <c r="G538" i="1"/>
  <c r="Y535" i="1"/>
  <c r="I542" i="1"/>
  <c r="J541" i="1"/>
  <c r="K541" i="1" s="1"/>
  <c r="U541" i="1" s="1"/>
  <c r="W540" i="1"/>
  <c r="C716" i="1"/>
  <c r="E541" i="1" l="1"/>
  <c r="B533" i="1"/>
  <c r="O535" i="1"/>
  <c r="P535" i="1" s="1"/>
  <c r="N536" i="1"/>
  <c r="F541" i="1"/>
  <c r="D540" i="1"/>
  <c r="G539" i="1"/>
  <c r="J542" i="1"/>
  <c r="K542" i="1" s="1"/>
  <c r="U542" i="1" s="1"/>
  <c r="I543" i="1"/>
  <c r="W541" i="1"/>
  <c r="C717" i="1"/>
  <c r="E542" i="1" l="1"/>
  <c r="N537" i="1"/>
  <c r="O536" i="1"/>
  <c r="P536" i="1" s="1"/>
  <c r="X536" i="1" s="1"/>
  <c r="B536" i="1" s="1"/>
  <c r="X535" i="1"/>
  <c r="D541" i="1"/>
  <c r="L541" i="1" s="1"/>
  <c r="L540" i="1"/>
  <c r="F542" i="1"/>
  <c r="G540" i="1"/>
  <c r="M541" i="1"/>
  <c r="M542" i="1" s="1"/>
  <c r="M543" i="1" s="1"/>
  <c r="I544" i="1"/>
  <c r="J543" i="1"/>
  <c r="K543" i="1" s="1"/>
  <c r="U543" i="1" s="1"/>
  <c r="W542" i="1"/>
  <c r="C718" i="1"/>
  <c r="E543" i="1" l="1"/>
  <c r="B535" i="1"/>
  <c r="N538" i="1"/>
  <c r="O537" i="1"/>
  <c r="P537" i="1" s="1"/>
  <c r="F543" i="1"/>
  <c r="D542" i="1"/>
  <c r="G541" i="1"/>
  <c r="J544" i="1"/>
  <c r="K544" i="1" s="1"/>
  <c r="U544" i="1" s="1"/>
  <c r="I545" i="1"/>
  <c r="M544" i="1"/>
  <c r="W543" i="1"/>
  <c r="C719" i="1"/>
  <c r="E544" i="1" l="1"/>
  <c r="X537" i="1"/>
  <c r="N539" i="1"/>
  <c r="O538" i="1"/>
  <c r="P538" i="1" s="1"/>
  <c r="X538" i="1" s="1"/>
  <c r="B538" i="1" s="1"/>
  <c r="D543" i="1"/>
  <c r="L543" i="1" s="1"/>
  <c r="L542" i="1"/>
  <c r="G542" i="1"/>
  <c r="F544" i="1"/>
  <c r="M545" i="1"/>
  <c r="I546" i="1"/>
  <c r="J545" i="1"/>
  <c r="K545" i="1" s="1"/>
  <c r="U545" i="1" s="1"/>
  <c r="W544" i="1"/>
  <c r="C720" i="1"/>
  <c r="E545" i="1" l="1"/>
  <c r="B537" i="1"/>
  <c r="N540" i="1"/>
  <c r="O539" i="1"/>
  <c r="P539" i="1" s="1"/>
  <c r="X539" i="1" s="1"/>
  <c r="B539" i="1" s="1"/>
  <c r="F545" i="1"/>
  <c r="D544" i="1"/>
  <c r="G543" i="1"/>
  <c r="W545" i="1"/>
  <c r="J546" i="1"/>
  <c r="K546" i="1" s="1"/>
  <c r="U546" i="1" s="1"/>
  <c r="I547" i="1"/>
  <c r="M546" i="1"/>
  <c r="C721" i="1"/>
  <c r="E546" i="1" l="1"/>
  <c r="N541" i="1"/>
  <c r="O540" i="1"/>
  <c r="P540" i="1" s="1"/>
  <c r="D545" i="1"/>
  <c r="L545" i="1" s="1"/>
  <c r="L544" i="1"/>
  <c r="G544" i="1"/>
  <c r="F546" i="1"/>
  <c r="J547" i="1"/>
  <c r="K547" i="1" s="1"/>
  <c r="U547" i="1" s="1"/>
  <c r="I548" i="1"/>
  <c r="M547" i="1"/>
  <c r="W546" i="1"/>
  <c r="C722" i="1"/>
  <c r="E547" i="1" l="1"/>
  <c r="X540" i="1"/>
  <c r="O541" i="1"/>
  <c r="P541" i="1" s="1"/>
  <c r="X541" i="1" s="1"/>
  <c r="B541" i="1" s="1"/>
  <c r="N542" i="1"/>
  <c r="F547" i="1"/>
  <c r="D546" i="1"/>
  <c r="G545" i="1"/>
  <c r="I549" i="1"/>
  <c r="J548" i="1"/>
  <c r="K548" i="1" s="1"/>
  <c r="U548" i="1" s="1"/>
  <c r="M548" i="1"/>
  <c r="W547" i="1"/>
  <c r="C723" i="1"/>
  <c r="E548" i="1" l="1"/>
  <c r="B540" i="1"/>
  <c r="D547" i="1"/>
  <c r="L547" i="1" s="1"/>
  <c r="O542" i="1"/>
  <c r="P542" i="1" s="1"/>
  <c r="N543" i="1"/>
  <c r="L546" i="1"/>
  <c r="F548" i="1"/>
  <c r="G546" i="1"/>
  <c r="W548" i="1"/>
  <c r="J549" i="1"/>
  <c r="K549" i="1" s="1"/>
  <c r="U549" i="1" s="1"/>
  <c r="M549" i="1"/>
  <c r="I550" i="1"/>
  <c r="C724" i="1"/>
  <c r="E549" i="1" l="1"/>
  <c r="X542" i="1"/>
  <c r="N544" i="1"/>
  <c r="O543" i="1"/>
  <c r="P543" i="1" s="1"/>
  <c r="X543" i="1" s="1"/>
  <c r="B543" i="1" s="1"/>
  <c r="F549" i="1"/>
  <c r="D548" i="1"/>
  <c r="G547" i="1"/>
  <c r="W549" i="1"/>
  <c r="I551" i="1"/>
  <c r="J550" i="1"/>
  <c r="K550" i="1" s="1"/>
  <c r="U550" i="1" s="1"/>
  <c r="M550" i="1"/>
  <c r="C725" i="1"/>
  <c r="E550" i="1" l="1"/>
  <c r="B542" i="1"/>
  <c r="O544" i="1"/>
  <c r="P544" i="1" s="1"/>
  <c r="N545" i="1"/>
  <c r="D549" i="1"/>
  <c r="L549" i="1" s="1"/>
  <c r="L548" i="1"/>
  <c r="F550" i="1"/>
  <c r="G548" i="1"/>
  <c r="W550" i="1"/>
  <c r="I552" i="1"/>
  <c r="M551" i="1"/>
  <c r="J551" i="1"/>
  <c r="K551" i="1" s="1"/>
  <c r="U551" i="1" s="1"/>
  <c r="C726" i="1"/>
  <c r="E551" i="1" l="1"/>
  <c r="X544" i="1"/>
  <c r="O545" i="1"/>
  <c r="P545" i="1" s="1"/>
  <c r="X545" i="1" s="1"/>
  <c r="B545" i="1" s="1"/>
  <c r="N546" i="1"/>
  <c r="F551" i="1"/>
  <c r="D550" i="1"/>
  <c r="G550" i="1" s="1"/>
  <c r="G549" i="1"/>
  <c r="W551" i="1"/>
  <c r="J552" i="1"/>
  <c r="K552" i="1" s="1"/>
  <c r="U552" i="1" s="1"/>
  <c r="I553" i="1"/>
  <c r="M552" i="1"/>
  <c r="C727" i="1"/>
  <c r="E552" i="1" l="1"/>
  <c r="B544" i="1"/>
  <c r="N547" i="1"/>
  <c r="O546" i="1"/>
  <c r="P546" i="1" s="1"/>
  <c r="X546" i="1" s="1"/>
  <c r="B546" i="1" s="1"/>
  <c r="L550" i="1"/>
  <c r="D551" i="1"/>
  <c r="L551" i="1" s="1"/>
  <c r="F552" i="1"/>
  <c r="J553" i="1"/>
  <c r="K553" i="1" s="1"/>
  <c r="U553" i="1" s="1"/>
  <c r="I554" i="1"/>
  <c r="M553" i="1"/>
  <c r="W552" i="1"/>
  <c r="C728" i="1"/>
  <c r="E553" i="1" l="1"/>
  <c r="N548" i="1"/>
  <c r="O547" i="1"/>
  <c r="P547" i="1" s="1"/>
  <c r="G551" i="1"/>
  <c r="F553" i="1"/>
  <c r="D552" i="1"/>
  <c r="L552" i="1" s="1"/>
  <c r="I555" i="1"/>
  <c r="J554" i="1"/>
  <c r="K554" i="1" s="1"/>
  <c r="U554" i="1" s="1"/>
  <c r="M554" i="1"/>
  <c r="W553" i="1"/>
  <c r="C729" i="1"/>
  <c r="Y959" i="1"/>
  <c r="E554" i="1" l="1"/>
  <c r="X547" i="1"/>
  <c r="N549" i="1"/>
  <c r="O548" i="1"/>
  <c r="P548" i="1" s="1"/>
  <c r="X548" i="1" s="1"/>
  <c r="B548" i="1" s="1"/>
  <c r="M555" i="1"/>
  <c r="D553" i="1"/>
  <c r="L553" i="1" s="1"/>
  <c r="G552" i="1"/>
  <c r="F554" i="1"/>
  <c r="W554" i="1"/>
  <c r="J555" i="1"/>
  <c r="K555" i="1" s="1"/>
  <c r="U555" i="1" s="1"/>
  <c r="I556" i="1"/>
  <c r="C730" i="1"/>
  <c r="E555" i="1" l="1"/>
  <c r="B547" i="1"/>
  <c r="N550" i="1"/>
  <c r="O549" i="1"/>
  <c r="P549" i="1" s="1"/>
  <c r="F555" i="1"/>
  <c r="D554" i="1"/>
  <c r="L554" i="1" s="1"/>
  <c r="G553" i="1"/>
  <c r="W555" i="1"/>
  <c r="J556" i="1"/>
  <c r="K556" i="1" s="1"/>
  <c r="U556" i="1" s="1"/>
  <c r="I557" i="1"/>
  <c r="C731" i="1"/>
  <c r="X549" i="1" l="1"/>
  <c r="E556" i="1"/>
  <c r="N551" i="1"/>
  <c r="O550" i="1"/>
  <c r="P550" i="1" s="1"/>
  <c r="X550" i="1" s="1"/>
  <c r="B550" i="1" s="1"/>
  <c r="D555" i="1"/>
  <c r="L555" i="1" s="1"/>
  <c r="M556" i="1" s="1"/>
  <c r="M557" i="1" s="1"/>
  <c r="G554" i="1"/>
  <c r="F556" i="1"/>
  <c r="I558" i="1"/>
  <c r="J557" i="1"/>
  <c r="K557" i="1" s="1"/>
  <c r="U557" i="1" s="1"/>
  <c r="W556" i="1"/>
  <c r="C732" i="1"/>
  <c r="B549" i="1" l="1"/>
  <c r="E557" i="1"/>
  <c r="G555" i="1"/>
  <c r="O551" i="1"/>
  <c r="P551" i="1" s="1"/>
  <c r="N552" i="1"/>
  <c r="D556" i="1"/>
  <c r="L556" i="1" s="1"/>
  <c r="F557" i="1"/>
  <c r="W557" i="1"/>
  <c r="J558" i="1"/>
  <c r="K558" i="1" s="1"/>
  <c r="U558" i="1" s="1"/>
  <c r="I559" i="1"/>
  <c r="C733" i="1"/>
  <c r="X551" i="1" l="1"/>
  <c r="E558" i="1"/>
  <c r="N553" i="1"/>
  <c r="O552" i="1"/>
  <c r="P552" i="1" s="1"/>
  <c r="X552" i="1" s="1"/>
  <c r="B552" i="1" s="1"/>
  <c r="D557" i="1"/>
  <c r="L557" i="1" s="1"/>
  <c r="M558" i="1" s="1"/>
  <c r="F558" i="1"/>
  <c r="G556" i="1"/>
  <c r="W558" i="1"/>
  <c r="I560" i="1"/>
  <c r="J559" i="1"/>
  <c r="K559" i="1" s="1"/>
  <c r="U559" i="1" s="1"/>
  <c r="C734" i="1"/>
  <c r="B551" i="1" l="1"/>
  <c r="E559" i="1"/>
  <c r="N554" i="1"/>
  <c r="O553" i="1"/>
  <c r="P553" i="1" s="1"/>
  <c r="X553" i="1" s="1"/>
  <c r="B553" i="1" s="1"/>
  <c r="D558" i="1"/>
  <c r="L558" i="1" s="1"/>
  <c r="F559" i="1"/>
  <c r="G557" i="1"/>
  <c r="W559" i="1"/>
  <c r="M559" i="1"/>
  <c r="J560" i="1"/>
  <c r="K560" i="1" s="1"/>
  <c r="U560" i="1" s="1"/>
  <c r="I561" i="1"/>
  <c r="C735" i="1"/>
  <c r="E560" i="1" l="1"/>
  <c r="O554" i="1"/>
  <c r="P554" i="1" s="1"/>
  <c r="N555" i="1"/>
  <c r="S555" i="1"/>
  <c r="D559" i="1"/>
  <c r="L559" i="1" s="1"/>
  <c r="F560" i="1"/>
  <c r="G558" i="1"/>
  <c r="I562" i="1"/>
  <c r="J561" i="1"/>
  <c r="K561" i="1" s="1"/>
  <c r="U561" i="1" s="1"/>
  <c r="W560" i="1"/>
  <c r="C736" i="1"/>
  <c r="X554" i="1" l="1"/>
  <c r="E561" i="1"/>
  <c r="N556" i="1"/>
  <c r="O555" i="1"/>
  <c r="P555" i="1" s="1"/>
  <c r="X555" i="1" s="1"/>
  <c r="B555" i="1" s="1"/>
  <c r="Y555" i="1"/>
  <c r="D560" i="1"/>
  <c r="L560" i="1" s="1"/>
  <c r="F561" i="1"/>
  <c r="G559" i="1"/>
  <c r="M560" i="1"/>
  <c r="I563" i="1"/>
  <c r="J562" i="1"/>
  <c r="K562" i="1" s="1"/>
  <c r="W561" i="1"/>
  <c r="C737" i="1"/>
  <c r="B554" i="1" l="1"/>
  <c r="U562" i="1"/>
  <c r="W562" i="1" s="1"/>
  <c r="E562" i="1"/>
  <c r="M561" i="1"/>
  <c r="G560" i="1"/>
  <c r="N557" i="1"/>
  <c r="O556" i="1"/>
  <c r="P556" i="1" s="1"/>
  <c r="X556" i="1" s="1"/>
  <c r="B556" i="1" s="1"/>
  <c r="S557" i="1"/>
  <c r="D561" i="1"/>
  <c r="L561" i="1" s="1"/>
  <c r="M562" i="1" s="1"/>
  <c r="F562" i="1"/>
  <c r="I564" i="1"/>
  <c r="J563" i="1"/>
  <c r="K563" i="1" s="1"/>
  <c r="C738" i="1"/>
  <c r="U563" i="1" l="1"/>
  <c r="W563" i="1" s="1"/>
  <c r="E563" i="1"/>
  <c r="N558" i="1"/>
  <c r="O557" i="1"/>
  <c r="P557" i="1" s="1"/>
  <c r="Y558" i="1"/>
  <c r="Y557" i="1"/>
  <c r="D562" i="1"/>
  <c r="L562" i="1" s="1"/>
  <c r="F563" i="1"/>
  <c r="G561" i="1"/>
  <c r="J564" i="1"/>
  <c r="K564" i="1" s="1"/>
  <c r="I565" i="1"/>
  <c r="C739" i="1"/>
  <c r="U564" i="1" l="1"/>
  <c r="W564" i="1" s="1"/>
  <c r="X557" i="1"/>
  <c r="E564" i="1"/>
  <c r="N559" i="1"/>
  <c r="O558" i="1"/>
  <c r="P558" i="1" s="1"/>
  <c r="G562" i="1"/>
  <c r="D563" i="1"/>
  <c r="L563" i="1" s="1"/>
  <c r="F564" i="1"/>
  <c r="M563" i="1"/>
  <c r="J565" i="1"/>
  <c r="K565" i="1" s="1"/>
  <c r="I566" i="1"/>
  <c r="C740" i="1"/>
  <c r="U565" i="1" l="1"/>
  <c r="W565" i="1" s="1"/>
  <c r="B557" i="1"/>
  <c r="E565" i="1"/>
  <c r="X558" i="1"/>
  <c r="B558" i="1" s="1"/>
  <c r="N560" i="1"/>
  <c r="O559" i="1"/>
  <c r="P559" i="1" s="1"/>
  <c r="X559" i="1" s="1"/>
  <c r="Y559" i="1" s="1"/>
  <c r="D564" i="1"/>
  <c r="L564" i="1" s="1"/>
  <c r="G563" i="1"/>
  <c r="F565" i="1"/>
  <c r="M564" i="1"/>
  <c r="J566" i="1"/>
  <c r="K566" i="1" s="1"/>
  <c r="I567" i="1"/>
  <c r="C741" i="1"/>
  <c r="U566" i="1" l="1"/>
  <c r="W566" i="1" s="1"/>
  <c r="E566" i="1"/>
  <c r="N561" i="1"/>
  <c r="O560" i="1"/>
  <c r="P560" i="1" s="1"/>
  <c r="B559" i="1"/>
  <c r="G564" i="1"/>
  <c r="D565" i="1"/>
  <c r="L565" i="1" s="1"/>
  <c r="F566" i="1"/>
  <c r="M565" i="1"/>
  <c r="M566" i="1" s="1"/>
  <c r="M567" i="1" s="1"/>
  <c r="J567" i="1"/>
  <c r="K567" i="1" s="1"/>
  <c r="I568" i="1"/>
  <c r="S740" i="1"/>
  <c r="C742" i="1"/>
  <c r="U567" i="1" l="1"/>
  <c r="W567" i="1" s="1"/>
  <c r="E567" i="1"/>
  <c r="X560" i="1"/>
  <c r="B560" i="1" s="1"/>
  <c r="S560" i="1"/>
  <c r="Y560" i="1" s="1"/>
  <c r="N562" i="1"/>
  <c r="O561" i="1"/>
  <c r="P561" i="1" s="1"/>
  <c r="G565" i="1"/>
  <c r="F567" i="1"/>
  <c r="Y562" i="1"/>
  <c r="D566" i="1"/>
  <c r="I569" i="1"/>
  <c r="J568" i="1"/>
  <c r="K568" i="1" s="1"/>
  <c r="M568" i="1"/>
  <c r="C743" i="1"/>
  <c r="U568" i="1" l="1"/>
  <c r="W568" i="1" s="1"/>
  <c r="S561" i="1"/>
  <c r="BD29" i="1" s="1"/>
  <c r="E568" i="1"/>
  <c r="X561" i="1"/>
  <c r="BE29" i="1" s="1"/>
  <c r="O562" i="1"/>
  <c r="P562" i="1" s="1"/>
  <c r="N563" i="1"/>
  <c r="D567" i="1"/>
  <c r="L567" i="1" s="1"/>
  <c r="L566" i="1"/>
  <c r="G566" i="1"/>
  <c r="F568" i="1"/>
  <c r="J569" i="1"/>
  <c r="K569" i="1" s="1"/>
  <c r="I570" i="1"/>
  <c r="M569" i="1"/>
  <c r="C744" i="1"/>
  <c r="U569" i="1" l="1"/>
  <c r="W569" i="1" s="1"/>
  <c r="BF29" i="1"/>
  <c r="Y561" i="1"/>
  <c r="E569" i="1"/>
  <c r="N564" i="1"/>
  <c r="O563" i="1"/>
  <c r="P563" i="1" s="1"/>
  <c r="X562" i="1"/>
  <c r="B562" i="1" s="1"/>
  <c r="B561" i="1"/>
  <c r="F569" i="1"/>
  <c r="D568" i="1"/>
  <c r="L568" i="1" s="1"/>
  <c r="G567" i="1"/>
  <c r="M570" i="1"/>
  <c r="I571" i="1"/>
  <c r="J570" i="1"/>
  <c r="K570" i="1" s="1"/>
  <c r="Y564" i="1"/>
  <c r="C745" i="1"/>
  <c r="U570" i="1" l="1"/>
  <c r="W570" i="1" s="1"/>
  <c r="X563" i="1"/>
  <c r="E570" i="1"/>
  <c r="N565" i="1"/>
  <c r="O564" i="1"/>
  <c r="P564" i="1" s="1"/>
  <c r="D569" i="1"/>
  <c r="L569" i="1" s="1"/>
  <c r="G568" i="1"/>
  <c r="F570" i="1"/>
  <c r="M571" i="1"/>
  <c r="J571" i="1"/>
  <c r="K571" i="1" s="1"/>
  <c r="I572" i="1"/>
  <c r="C746" i="1"/>
  <c r="U571" i="1" l="1"/>
  <c r="W571" i="1" s="1"/>
  <c r="B563" i="1"/>
  <c r="E571" i="1"/>
  <c r="X564" i="1"/>
  <c r="B564" i="1" s="1"/>
  <c r="O565" i="1"/>
  <c r="P565" i="1" s="1"/>
  <c r="N566" i="1"/>
  <c r="F571" i="1"/>
  <c r="D570" i="1"/>
  <c r="G569" i="1"/>
  <c r="J572" i="1"/>
  <c r="K572" i="1" s="1"/>
  <c r="I573" i="1"/>
  <c r="C747" i="1"/>
  <c r="U572" i="1" l="1"/>
  <c r="W572" i="1" s="1"/>
  <c r="X565" i="1"/>
  <c r="E572" i="1"/>
  <c r="N567" i="1"/>
  <c r="O566" i="1"/>
  <c r="P566" i="1" s="1"/>
  <c r="X566" i="1" s="1"/>
  <c r="B566" i="1" s="1"/>
  <c r="D571" i="1"/>
  <c r="L571" i="1" s="1"/>
  <c r="L570" i="1"/>
  <c r="F572" i="1"/>
  <c r="G570" i="1"/>
  <c r="J573" i="1"/>
  <c r="K573" i="1" s="1"/>
  <c r="I574" i="1"/>
  <c r="C748" i="1"/>
  <c r="U573" i="1" l="1"/>
  <c r="W573" i="1" s="1"/>
  <c r="B565" i="1"/>
  <c r="G571" i="1"/>
  <c r="E573" i="1"/>
  <c r="N568" i="1"/>
  <c r="O567" i="1"/>
  <c r="P567" i="1" s="1"/>
  <c r="X567" i="1" s="1"/>
  <c r="B567" i="1" s="1"/>
  <c r="F573" i="1"/>
  <c r="D572" i="1"/>
  <c r="L572" i="1" s="1"/>
  <c r="M572" i="1"/>
  <c r="M573" i="1" s="1"/>
  <c r="M574" i="1" s="1"/>
  <c r="J574" i="1"/>
  <c r="K574" i="1" s="1"/>
  <c r="I575" i="1"/>
  <c r="C749" i="1"/>
  <c r="U574" i="1" l="1"/>
  <c r="W574" i="1" s="1"/>
  <c r="E574" i="1"/>
  <c r="N569" i="1"/>
  <c r="O568" i="1"/>
  <c r="P568" i="1" s="1"/>
  <c r="D573" i="1"/>
  <c r="L573" i="1" s="1"/>
  <c r="F574" i="1"/>
  <c r="I576" i="1"/>
  <c r="J575" i="1"/>
  <c r="K575" i="1" s="1"/>
  <c r="U575" i="1" s="1"/>
  <c r="M575" i="1"/>
  <c r="G572" i="1"/>
  <c r="C750" i="1"/>
  <c r="X568" i="1" l="1"/>
  <c r="E575" i="1"/>
  <c r="N570" i="1"/>
  <c r="O569" i="1"/>
  <c r="P569" i="1" s="1"/>
  <c r="X569" i="1" s="1"/>
  <c r="B569" i="1" s="1"/>
  <c r="F575" i="1"/>
  <c r="M576" i="1"/>
  <c r="D574" i="1"/>
  <c r="I577" i="1"/>
  <c r="J576" i="1"/>
  <c r="K576" i="1" s="1"/>
  <c r="U576" i="1" s="1"/>
  <c r="W575" i="1"/>
  <c r="G573" i="1"/>
  <c r="C751" i="1"/>
  <c r="B568" i="1" l="1"/>
  <c r="D575" i="1"/>
  <c r="G575" i="1" s="1"/>
  <c r="E576" i="1"/>
  <c r="N571" i="1"/>
  <c r="O570" i="1"/>
  <c r="P570" i="1" s="1"/>
  <c r="L574" i="1"/>
  <c r="F576" i="1"/>
  <c r="G574" i="1"/>
  <c r="M577" i="1"/>
  <c r="J577" i="1"/>
  <c r="K577" i="1" s="1"/>
  <c r="U577" i="1" s="1"/>
  <c r="I578" i="1"/>
  <c r="W576" i="1"/>
  <c r="C752" i="1"/>
  <c r="L575" i="1" l="1"/>
  <c r="X570" i="1"/>
  <c r="E577" i="1"/>
  <c r="O571" i="1"/>
  <c r="P571" i="1" s="1"/>
  <c r="X571" i="1" s="1"/>
  <c r="B571" i="1" s="1"/>
  <c r="N572" i="1"/>
  <c r="F577" i="1"/>
  <c r="D576" i="1"/>
  <c r="I579" i="1"/>
  <c r="M578" i="1"/>
  <c r="J578" i="1"/>
  <c r="K578" i="1" s="1"/>
  <c r="U578" i="1" s="1"/>
  <c r="W577" i="1"/>
  <c r="C753" i="1"/>
  <c r="B570" i="1" l="1"/>
  <c r="E578" i="1"/>
  <c r="D577" i="1"/>
  <c r="G577" i="1" s="1"/>
  <c r="O572" i="1"/>
  <c r="P572" i="1" s="1"/>
  <c r="N573" i="1"/>
  <c r="L576" i="1"/>
  <c r="G576" i="1"/>
  <c r="F578" i="1"/>
  <c r="J579" i="1"/>
  <c r="K579" i="1" s="1"/>
  <c r="U579" i="1" s="1"/>
  <c r="I580" i="1"/>
  <c r="M579" i="1"/>
  <c r="W578" i="1"/>
  <c r="C754" i="1"/>
  <c r="X572" i="1" l="1"/>
  <c r="L577" i="1"/>
  <c r="E579" i="1"/>
  <c r="N574" i="1"/>
  <c r="O573" i="1"/>
  <c r="P573" i="1" s="1"/>
  <c r="X573" i="1" s="1"/>
  <c r="B573" i="1" s="1"/>
  <c r="F579" i="1"/>
  <c r="D578" i="1"/>
  <c r="M580" i="1"/>
  <c r="I581" i="1"/>
  <c r="J580" i="1"/>
  <c r="K580" i="1" s="1"/>
  <c r="U580" i="1" s="1"/>
  <c r="W579" i="1"/>
  <c r="C755" i="1"/>
  <c r="B572" i="1" l="1"/>
  <c r="E580" i="1"/>
  <c r="D579" i="1"/>
  <c r="G579" i="1" s="1"/>
  <c r="O574" i="1"/>
  <c r="P574" i="1" s="1"/>
  <c r="X574" i="1" s="1"/>
  <c r="B574" i="1" s="1"/>
  <c r="N575" i="1"/>
  <c r="L578" i="1"/>
  <c r="G578" i="1"/>
  <c r="F580" i="1"/>
  <c r="M581" i="1"/>
  <c r="J581" i="1"/>
  <c r="K581" i="1" s="1"/>
  <c r="U581" i="1" s="1"/>
  <c r="I582" i="1"/>
  <c r="W580" i="1"/>
  <c r="C756" i="1"/>
  <c r="L579" i="1" l="1"/>
  <c r="E581" i="1"/>
  <c r="N576" i="1"/>
  <c r="O575" i="1"/>
  <c r="P575" i="1" s="1"/>
  <c r="F581" i="1"/>
  <c r="D580" i="1"/>
  <c r="W581" i="1"/>
  <c r="I583" i="1"/>
  <c r="M582" i="1"/>
  <c r="J582" i="1"/>
  <c r="K582" i="1" s="1"/>
  <c r="U582" i="1" s="1"/>
  <c r="C757" i="1"/>
  <c r="X575" i="1" l="1"/>
  <c r="E582" i="1"/>
  <c r="D581" i="1"/>
  <c r="G581" i="1" s="1"/>
  <c r="O576" i="1"/>
  <c r="P576" i="1" s="1"/>
  <c r="X576" i="1" s="1"/>
  <c r="B576" i="1" s="1"/>
  <c r="N577" i="1"/>
  <c r="L580" i="1"/>
  <c r="F582" i="1"/>
  <c r="G580" i="1"/>
  <c r="J583" i="1"/>
  <c r="K583" i="1" s="1"/>
  <c r="U583" i="1" s="1"/>
  <c r="M583" i="1"/>
  <c r="I584" i="1"/>
  <c r="W582" i="1"/>
  <c r="C758" i="1"/>
  <c r="B575" i="1" l="1"/>
  <c r="L581" i="1"/>
  <c r="E583" i="1"/>
  <c r="N578" i="1"/>
  <c r="O577" i="1"/>
  <c r="P577" i="1" s="1"/>
  <c r="X577" i="1" s="1"/>
  <c r="B577" i="1" s="1"/>
  <c r="F583" i="1"/>
  <c r="D582" i="1"/>
  <c r="L582" i="1" s="1"/>
  <c r="J584" i="1"/>
  <c r="K584" i="1" s="1"/>
  <c r="U584" i="1" s="1"/>
  <c r="M584" i="1"/>
  <c r="I585" i="1"/>
  <c r="W583" i="1"/>
  <c r="C759" i="1"/>
  <c r="E584" i="1" l="1"/>
  <c r="N579" i="1"/>
  <c r="O578" i="1"/>
  <c r="P578" i="1" s="1"/>
  <c r="D583" i="1"/>
  <c r="L583" i="1" s="1"/>
  <c r="G582" i="1"/>
  <c r="F584" i="1"/>
  <c r="I586" i="1"/>
  <c r="J585" i="1"/>
  <c r="K585" i="1" s="1"/>
  <c r="U585" i="1" s="1"/>
  <c r="M585" i="1"/>
  <c r="W584" i="1"/>
  <c r="C760" i="1"/>
  <c r="X578" i="1" l="1"/>
  <c r="E585" i="1"/>
  <c r="N580" i="1"/>
  <c r="O579" i="1"/>
  <c r="P579" i="1" s="1"/>
  <c r="X579" i="1" s="1"/>
  <c r="B579" i="1" s="1"/>
  <c r="G583" i="1"/>
  <c r="F585" i="1"/>
  <c r="M586" i="1"/>
  <c r="D584" i="1"/>
  <c r="L584" i="1" s="1"/>
  <c r="W585" i="1"/>
  <c r="I587" i="1"/>
  <c r="J586" i="1"/>
  <c r="K586" i="1" s="1"/>
  <c r="U586" i="1" s="1"/>
  <c r="C761" i="1"/>
  <c r="B578" i="1" l="1"/>
  <c r="E586" i="1"/>
  <c r="N581" i="1"/>
  <c r="O580" i="1"/>
  <c r="P580" i="1" s="1"/>
  <c r="X580" i="1" s="1"/>
  <c r="B580" i="1" s="1"/>
  <c r="D585" i="1"/>
  <c r="L585" i="1" s="1"/>
  <c r="F586" i="1"/>
  <c r="W586" i="1"/>
  <c r="G584" i="1"/>
  <c r="J587" i="1"/>
  <c r="K587" i="1" s="1"/>
  <c r="U587" i="1" s="1"/>
  <c r="I588" i="1"/>
  <c r="C762" i="1"/>
  <c r="E587" i="1" l="1"/>
  <c r="N582" i="1"/>
  <c r="O581" i="1"/>
  <c r="P581" i="1" s="1"/>
  <c r="X581" i="1" s="1"/>
  <c r="B581" i="1" s="1"/>
  <c r="F587" i="1"/>
  <c r="D586" i="1"/>
  <c r="L586" i="1" s="1"/>
  <c r="M587" i="1" s="1"/>
  <c r="I589" i="1"/>
  <c r="J588" i="1"/>
  <c r="K588" i="1" s="1"/>
  <c r="U588" i="1" s="1"/>
  <c r="W587" i="1"/>
  <c r="G585" i="1"/>
  <c r="C763" i="1"/>
  <c r="E588" i="1" l="1"/>
  <c r="N583" i="1"/>
  <c r="O582" i="1"/>
  <c r="P582" i="1" s="1"/>
  <c r="D587" i="1"/>
  <c r="L587" i="1" s="1"/>
  <c r="F588" i="1"/>
  <c r="W588" i="1"/>
  <c r="G586" i="1"/>
  <c r="I590" i="1"/>
  <c r="J589" i="1"/>
  <c r="K589" i="1" s="1"/>
  <c r="U589" i="1" s="1"/>
  <c r="C764" i="1"/>
  <c r="X582" i="1" l="1"/>
  <c r="E589" i="1"/>
  <c r="N584" i="1"/>
  <c r="O583" i="1"/>
  <c r="P583" i="1" s="1"/>
  <c r="X583" i="1" s="1"/>
  <c r="B583" i="1" s="1"/>
  <c r="Y586" i="1"/>
  <c r="D588" i="1"/>
  <c r="L588" i="1" s="1"/>
  <c r="M588" i="1"/>
  <c r="F589" i="1"/>
  <c r="G587" i="1"/>
  <c r="I591" i="1"/>
  <c r="J590" i="1"/>
  <c r="K590" i="1" s="1"/>
  <c r="U590" i="1" s="1"/>
  <c r="W589" i="1"/>
  <c r="C765" i="1"/>
  <c r="B582" i="1" l="1"/>
  <c r="E590" i="1"/>
  <c r="N585" i="1"/>
  <c r="O584" i="1"/>
  <c r="P584" i="1" s="1"/>
  <c r="M589" i="1"/>
  <c r="S587" i="1"/>
  <c r="Y587" i="1" s="1"/>
  <c r="D589" i="1"/>
  <c r="L589" i="1" s="1"/>
  <c r="F590" i="1"/>
  <c r="G588" i="1"/>
  <c r="W590" i="1"/>
  <c r="J591" i="1"/>
  <c r="K591" i="1" s="1"/>
  <c r="I592" i="1"/>
  <c r="C766" i="1"/>
  <c r="X584" i="1" l="1"/>
  <c r="U591" i="1"/>
  <c r="W591" i="1" s="1"/>
  <c r="E591" i="1"/>
  <c r="N586" i="1"/>
  <c r="O585" i="1"/>
  <c r="P585" i="1" s="1"/>
  <c r="X585" i="1" s="1"/>
  <c r="B585" i="1" s="1"/>
  <c r="M590" i="1"/>
  <c r="D590" i="1"/>
  <c r="L590" i="1" s="1"/>
  <c r="F591" i="1"/>
  <c r="G589" i="1"/>
  <c r="I593" i="1"/>
  <c r="J592" i="1"/>
  <c r="K592" i="1" s="1"/>
  <c r="U592" i="1" s="1"/>
  <c r="C767" i="1"/>
  <c r="B584" i="1" l="1"/>
  <c r="E592" i="1"/>
  <c r="N587" i="1"/>
  <c r="O586" i="1"/>
  <c r="P586" i="1" s="1"/>
  <c r="G590" i="1"/>
  <c r="D591" i="1"/>
  <c r="L591" i="1" s="1"/>
  <c r="F592" i="1"/>
  <c r="J593" i="1"/>
  <c r="K593" i="1" s="1"/>
  <c r="U593" i="1" s="1"/>
  <c r="I594" i="1"/>
  <c r="W592" i="1"/>
  <c r="C768" i="1"/>
  <c r="E593" i="1" l="1"/>
  <c r="X586" i="1"/>
  <c r="O587" i="1"/>
  <c r="P587" i="1" s="1"/>
  <c r="X587" i="1" s="1"/>
  <c r="B587" i="1" s="1"/>
  <c r="N588" i="1"/>
  <c r="D592" i="1"/>
  <c r="L592" i="1" s="1"/>
  <c r="M591" i="1"/>
  <c r="F593" i="1"/>
  <c r="G591" i="1"/>
  <c r="J594" i="1"/>
  <c r="K594" i="1" s="1"/>
  <c r="U594" i="1" s="1"/>
  <c r="I595" i="1"/>
  <c r="W593" i="1"/>
  <c r="C769" i="1"/>
  <c r="B586" i="1" l="1"/>
  <c r="E594" i="1"/>
  <c r="N589" i="1"/>
  <c r="O588" i="1"/>
  <c r="P588" i="1" s="1"/>
  <c r="X588" i="1" s="1"/>
  <c r="B588" i="1" s="1"/>
  <c r="D593" i="1"/>
  <c r="L593" i="1" s="1"/>
  <c r="M592" i="1"/>
  <c r="M593" i="1" s="1"/>
  <c r="M594" i="1" s="1"/>
  <c r="F594" i="1"/>
  <c r="G592" i="1"/>
  <c r="I596" i="1"/>
  <c r="J595" i="1"/>
  <c r="K595" i="1" s="1"/>
  <c r="U595" i="1" s="1"/>
  <c r="W594" i="1"/>
  <c r="C770" i="1"/>
  <c r="E595" i="1" l="1"/>
  <c r="O589" i="1"/>
  <c r="P589" i="1" s="1"/>
  <c r="N590" i="1"/>
  <c r="G593" i="1"/>
  <c r="F595" i="1"/>
  <c r="D594" i="1"/>
  <c r="L594" i="1" s="1"/>
  <c r="W595" i="1"/>
  <c r="J596" i="1"/>
  <c r="K596" i="1" s="1"/>
  <c r="U596" i="1" s="1"/>
  <c r="I597" i="1"/>
  <c r="S769" i="1"/>
  <c r="C771" i="1"/>
  <c r="E596" i="1" l="1"/>
  <c r="O590" i="1"/>
  <c r="P590" i="1" s="1"/>
  <c r="S590" i="1" s="1"/>
  <c r="N591" i="1"/>
  <c r="X589" i="1"/>
  <c r="D595" i="1"/>
  <c r="L595" i="1" s="1"/>
  <c r="G594" i="1"/>
  <c r="F596" i="1"/>
  <c r="J597" i="1"/>
  <c r="K597" i="1" s="1"/>
  <c r="U597" i="1" s="1"/>
  <c r="I598" i="1"/>
  <c r="W596" i="1"/>
  <c r="M595" i="1"/>
  <c r="C772" i="1"/>
  <c r="Y589" i="1" l="1"/>
  <c r="E597" i="1"/>
  <c r="B589" i="1"/>
  <c r="N592" i="1"/>
  <c r="O591" i="1"/>
  <c r="P591" i="1" s="1"/>
  <c r="X590" i="1"/>
  <c r="D596" i="1"/>
  <c r="L596" i="1" s="1"/>
  <c r="Y595" i="1"/>
  <c r="F597" i="1"/>
  <c r="M596" i="1"/>
  <c r="G595" i="1"/>
  <c r="I599" i="1"/>
  <c r="J598" i="1"/>
  <c r="K598" i="1" s="1"/>
  <c r="U598" i="1" s="1"/>
  <c r="W597" i="1"/>
  <c r="C773" i="1"/>
  <c r="X591" i="1" l="1"/>
  <c r="BE30" i="1" s="1"/>
  <c r="S591" i="1"/>
  <c r="BD30" i="1" s="1"/>
  <c r="E598" i="1"/>
  <c r="B590" i="1"/>
  <c r="Y590" i="1"/>
  <c r="N593" i="1"/>
  <c r="O592" i="1"/>
  <c r="P592" i="1" s="1"/>
  <c r="X592" i="1" s="1"/>
  <c r="G596" i="1"/>
  <c r="D597" i="1"/>
  <c r="L597" i="1" s="1"/>
  <c r="M597" i="1"/>
  <c r="F598" i="1"/>
  <c r="W598" i="1"/>
  <c r="I600" i="1"/>
  <c r="J599" i="1"/>
  <c r="K599" i="1" s="1"/>
  <c r="U599" i="1" s="1"/>
  <c r="C774" i="1"/>
  <c r="BF30" i="1" l="1"/>
  <c r="B591" i="1"/>
  <c r="Y591" i="1"/>
  <c r="B592" i="1"/>
  <c r="Y592" i="1"/>
  <c r="E599" i="1"/>
  <c r="N594" i="1"/>
  <c r="O593" i="1"/>
  <c r="P593" i="1" s="1"/>
  <c r="F599" i="1"/>
  <c r="D598" i="1"/>
  <c r="G597" i="1"/>
  <c r="M598" i="1"/>
  <c r="W599" i="1"/>
  <c r="J600" i="1"/>
  <c r="K600" i="1" s="1"/>
  <c r="U600" i="1" s="1"/>
  <c r="I601" i="1"/>
  <c r="C775" i="1"/>
  <c r="X593" i="1" l="1"/>
  <c r="E600" i="1"/>
  <c r="N595" i="1"/>
  <c r="O594" i="1"/>
  <c r="P594" i="1" s="1"/>
  <c r="X594" i="1" s="1"/>
  <c r="B594" i="1" s="1"/>
  <c r="D599" i="1"/>
  <c r="L599" i="1" s="1"/>
  <c r="L598" i="1"/>
  <c r="F600" i="1"/>
  <c r="G598" i="1"/>
  <c r="I602" i="1"/>
  <c r="J601" i="1"/>
  <c r="K601" i="1" s="1"/>
  <c r="U601" i="1" s="1"/>
  <c r="Y597" i="1"/>
  <c r="W600" i="1"/>
  <c r="M599" i="1"/>
  <c r="M600" i="1" s="1"/>
  <c r="M601" i="1" s="1"/>
  <c r="C776" i="1"/>
  <c r="B593" i="1" l="1"/>
  <c r="E601" i="1"/>
  <c r="O595" i="1"/>
  <c r="P595" i="1" s="1"/>
  <c r="N596" i="1"/>
  <c r="M602" i="1"/>
  <c r="F601" i="1"/>
  <c r="D600" i="1"/>
  <c r="G599" i="1"/>
  <c r="W601" i="1"/>
  <c r="J602" i="1"/>
  <c r="K602" i="1" s="1"/>
  <c r="U602" i="1" s="1"/>
  <c r="I603" i="1"/>
  <c r="C777" i="1"/>
  <c r="E602" i="1" l="1"/>
  <c r="N597" i="1"/>
  <c r="O596" i="1"/>
  <c r="P596" i="1" s="1"/>
  <c r="X595" i="1"/>
  <c r="B595" i="1" s="1"/>
  <c r="D601" i="1"/>
  <c r="L601" i="1" s="1"/>
  <c r="L600" i="1"/>
  <c r="F602" i="1"/>
  <c r="G600" i="1"/>
  <c r="J603" i="1"/>
  <c r="K603" i="1" s="1"/>
  <c r="U603" i="1" s="1"/>
  <c r="I604" i="1"/>
  <c r="W602" i="1"/>
  <c r="C778" i="1"/>
  <c r="X596" i="1" l="1"/>
  <c r="E603" i="1"/>
  <c r="O597" i="1"/>
  <c r="P597" i="1" s="1"/>
  <c r="N598" i="1"/>
  <c r="G601" i="1"/>
  <c r="D602" i="1"/>
  <c r="L602" i="1" s="1"/>
  <c r="F603" i="1"/>
  <c r="J604" i="1"/>
  <c r="K604" i="1" s="1"/>
  <c r="U604" i="1" s="1"/>
  <c r="I605" i="1"/>
  <c r="W603" i="1"/>
  <c r="C779" i="1"/>
  <c r="B596" i="1" l="1"/>
  <c r="E604" i="1"/>
  <c r="N599" i="1"/>
  <c r="O598" i="1"/>
  <c r="P598" i="1" s="1"/>
  <c r="X597" i="1"/>
  <c r="B597" i="1" s="1"/>
  <c r="F604" i="1"/>
  <c r="D603" i="1"/>
  <c r="L603" i="1" s="1"/>
  <c r="G602" i="1"/>
  <c r="J605" i="1"/>
  <c r="K605" i="1" s="1"/>
  <c r="U605" i="1" s="1"/>
  <c r="I606" i="1"/>
  <c r="M603" i="1"/>
  <c r="M604" i="1" s="1"/>
  <c r="M605" i="1" s="1"/>
  <c r="W604" i="1"/>
  <c r="C780" i="1"/>
  <c r="X598" i="1" l="1"/>
  <c r="E605" i="1"/>
  <c r="N600" i="1"/>
  <c r="O599" i="1"/>
  <c r="P599" i="1" s="1"/>
  <c r="X599" i="1" s="1"/>
  <c r="B599" i="1" s="1"/>
  <c r="D604" i="1"/>
  <c r="L604" i="1" s="1"/>
  <c r="M606" i="1"/>
  <c r="F605" i="1"/>
  <c r="G603" i="1"/>
  <c r="I607" i="1"/>
  <c r="J606" i="1"/>
  <c r="K606" i="1" s="1"/>
  <c r="U606" i="1" s="1"/>
  <c r="W605" i="1"/>
  <c r="C781" i="1"/>
  <c r="B598" i="1" l="1"/>
  <c r="E606" i="1"/>
  <c r="N601" i="1"/>
  <c r="O600" i="1"/>
  <c r="P600" i="1" s="1"/>
  <c r="G604" i="1"/>
  <c r="M607" i="1"/>
  <c r="F606" i="1"/>
  <c r="D605" i="1"/>
  <c r="L605" i="1" s="1"/>
  <c r="I608" i="1"/>
  <c r="J607" i="1"/>
  <c r="K607" i="1" s="1"/>
  <c r="U607" i="1" s="1"/>
  <c r="W606" i="1"/>
  <c r="C782" i="1"/>
  <c r="X600" i="1" l="1"/>
  <c r="E607" i="1"/>
  <c r="N602" i="1"/>
  <c r="O601" i="1"/>
  <c r="P601" i="1" s="1"/>
  <c r="X601" i="1" s="1"/>
  <c r="B601" i="1" s="1"/>
  <c r="D606" i="1"/>
  <c r="L606" i="1" s="1"/>
  <c r="G605" i="1"/>
  <c r="F607" i="1"/>
  <c r="W607" i="1"/>
  <c r="I609" i="1"/>
  <c r="M608" i="1"/>
  <c r="J608" i="1"/>
  <c r="K608" i="1" s="1"/>
  <c r="U608" i="1" s="1"/>
  <c r="C783" i="1"/>
  <c r="B600" i="1" l="1"/>
  <c r="E608" i="1"/>
  <c r="N603" i="1"/>
  <c r="O602" i="1"/>
  <c r="P602" i="1" s="1"/>
  <c r="X602" i="1" s="1"/>
  <c r="B602" i="1" s="1"/>
  <c r="G606" i="1"/>
  <c r="F608" i="1"/>
  <c r="D607" i="1"/>
  <c r="L607" i="1" s="1"/>
  <c r="W608" i="1"/>
  <c r="I610" i="1"/>
  <c r="J609" i="1"/>
  <c r="K609" i="1" s="1"/>
  <c r="U609" i="1" s="1"/>
  <c r="M609" i="1"/>
  <c r="C784" i="1"/>
  <c r="E609" i="1" l="1"/>
  <c r="N604" i="1"/>
  <c r="O603" i="1"/>
  <c r="P603" i="1" s="1"/>
  <c r="D608" i="1"/>
  <c r="L608" i="1" s="1"/>
  <c r="G607" i="1"/>
  <c r="F609" i="1"/>
  <c r="W609" i="1"/>
  <c r="J610" i="1"/>
  <c r="K610" i="1" s="1"/>
  <c r="U610" i="1" s="1"/>
  <c r="M610" i="1"/>
  <c r="I611" i="1"/>
  <c r="C785" i="1"/>
  <c r="X603" i="1" l="1"/>
  <c r="E610" i="1"/>
  <c r="N605" i="1"/>
  <c r="O604" i="1"/>
  <c r="P604" i="1" s="1"/>
  <c r="X604" i="1" s="1"/>
  <c r="B604" i="1" s="1"/>
  <c r="D609" i="1"/>
  <c r="L609" i="1" s="1"/>
  <c r="F610" i="1"/>
  <c r="W610" i="1"/>
  <c r="J611" i="1"/>
  <c r="K611" i="1" s="1"/>
  <c r="U611" i="1" s="1"/>
  <c r="I612" i="1"/>
  <c r="M611" i="1"/>
  <c r="G608" i="1"/>
  <c r="C786" i="1"/>
  <c r="B603" i="1" l="1"/>
  <c r="E611" i="1"/>
  <c r="N606" i="1"/>
  <c r="O605" i="1"/>
  <c r="P605" i="1" s="1"/>
  <c r="D610" i="1"/>
  <c r="L610" i="1" s="1"/>
  <c r="F611" i="1"/>
  <c r="G609" i="1"/>
  <c r="I613" i="1"/>
  <c r="M612" i="1"/>
  <c r="J612" i="1"/>
  <c r="K612" i="1" s="1"/>
  <c r="U612" i="1" s="1"/>
  <c r="W611" i="1"/>
  <c r="C787" i="1"/>
  <c r="X605" i="1" l="1"/>
  <c r="E612" i="1"/>
  <c r="N607" i="1"/>
  <c r="O606" i="1"/>
  <c r="P606" i="1" s="1"/>
  <c r="X606" i="1" s="1"/>
  <c r="B606" i="1" s="1"/>
  <c r="D611" i="1"/>
  <c r="L611" i="1" s="1"/>
  <c r="F612" i="1"/>
  <c r="W612" i="1"/>
  <c r="G610" i="1"/>
  <c r="J613" i="1"/>
  <c r="K613" i="1" s="1"/>
  <c r="U613" i="1" s="1"/>
  <c r="I614" i="1"/>
  <c r="M613" i="1"/>
  <c r="C788" i="1"/>
  <c r="B605" i="1" l="1"/>
  <c r="E613" i="1"/>
  <c r="G611" i="1"/>
  <c r="N608" i="1"/>
  <c r="O607" i="1"/>
  <c r="P607" i="1" s="1"/>
  <c r="D612" i="1"/>
  <c r="F613" i="1"/>
  <c r="W613" i="1"/>
  <c r="J614" i="1"/>
  <c r="K614" i="1" s="1"/>
  <c r="U614" i="1" s="1"/>
  <c r="I615" i="1"/>
  <c r="M614" i="1"/>
  <c r="C789" i="1"/>
  <c r="X607" i="1" l="1"/>
  <c r="E614" i="1"/>
  <c r="N609" i="1"/>
  <c r="O608" i="1"/>
  <c r="P608" i="1" s="1"/>
  <c r="X608" i="1" s="1"/>
  <c r="B608" i="1" s="1"/>
  <c r="L612" i="1"/>
  <c r="D613" i="1"/>
  <c r="L613" i="1" s="1"/>
  <c r="F614" i="1"/>
  <c r="G612" i="1"/>
  <c r="I616" i="1"/>
  <c r="J615" i="1"/>
  <c r="K615" i="1" s="1"/>
  <c r="U615" i="1" s="1"/>
  <c r="W614" i="1"/>
  <c r="C790" i="1"/>
  <c r="B607" i="1" l="1"/>
  <c r="E615" i="1"/>
  <c r="N610" i="1"/>
  <c r="O609" i="1"/>
  <c r="P609" i="1" s="1"/>
  <c r="X609" i="1" s="1"/>
  <c r="B609" i="1" s="1"/>
  <c r="F615" i="1"/>
  <c r="D614" i="1"/>
  <c r="G613" i="1"/>
  <c r="W615" i="1"/>
  <c r="I617" i="1"/>
  <c r="J616" i="1"/>
  <c r="K616" i="1" s="1"/>
  <c r="U616" i="1" s="1"/>
  <c r="C791" i="1"/>
  <c r="E616" i="1" l="1"/>
  <c r="N611" i="1"/>
  <c r="O610" i="1"/>
  <c r="P610" i="1" s="1"/>
  <c r="D615" i="1"/>
  <c r="L615" i="1" s="1"/>
  <c r="L614" i="1"/>
  <c r="G614" i="1"/>
  <c r="F616" i="1"/>
  <c r="I618" i="1"/>
  <c r="J617" i="1"/>
  <c r="K617" i="1" s="1"/>
  <c r="U617" i="1" s="1"/>
  <c r="W616" i="1"/>
  <c r="C792" i="1"/>
  <c r="X610" i="1" l="1"/>
  <c r="E617" i="1"/>
  <c r="N612" i="1"/>
  <c r="O611" i="1"/>
  <c r="P611" i="1" s="1"/>
  <c r="X611" i="1" s="1"/>
  <c r="B611" i="1" s="1"/>
  <c r="G615" i="1"/>
  <c r="M615" i="1"/>
  <c r="F617" i="1"/>
  <c r="D616" i="1"/>
  <c r="W617" i="1"/>
  <c r="I619" i="1"/>
  <c r="J618" i="1"/>
  <c r="K618" i="1" s="1"/>
  <c r="U618" i="1" s="1"/>
  <c r="C793" i="1"/>
  <c r="B610" i="1" l="1"/>
  <c r="E618" i="1"/>
  <c r="N613" i="1"/>
  <c r="O612" i="1"/>
  <c r="P612" i="1" s="1"/>
  <c r="M616" i="1"/>
  <c r="M617" i="1" s="1"/>
  <c r="M618" i="1" s="1"/>
  <c r="Y614" i="1"/>
  <c r="L616" i="1"/>
  <c r="G616" i="1"/>
  <c r="D617" i="1"/>
  <c r="G617" i="1" s="1"/>
  <c r="F618" i="1"/>
  <c r="J619" i="1"/>
  <c r="K619" i="1" s="1"/>
  <c r="U619" i="1" s="1"/>
  <c r="I620" i="1"/>
  <c r="W618" i="1"/>
  <c r="C794" i="1"/>
  <c r="X612" i="1" l="1"/>
  <c r="E619" i="1"/>
  <c r="N614" i="1"/>
  <c r="O613" i="1"/>
  <c r="P613" i="1" s="1"/>
  <c r="X613" i="1" s="1"/>
  <c r="B613" i="1" s="1"/>
  <c r="L617" i="1"/>
  <c r="F619" i="1"/>
  <c r="D618" i="1"/>
  <c r="L618" i="1" s="1"/>
  <c r="J620" i="1"/>
  <c r="K620" i="1" s="1"/>
  <c r="U620" i="1" s="1"/>
  <c r="I621" i="1"/>
  <c r="W619" i="1"/>
  <c r="C795" i="1"/>
  <c r="B612" i="1" l="1"/>
  <c r="E620" i="1"/>
  <c r="O614" i="1"/>
  <c r="P614" i="1" s="1"/>
  <c r="N615" i="1"/>
  <c r="M619" i="1"/>
  <c r="D619" i="1"/>
  <c r="L619" i="1" s="1"/>
  <c r="F620" i="1"/>
  <c r="G618" i="1"/>
  <c r="W620" i="1"/>
  <c r="J621" i="1"/>
  <c r="K621" i="1" s="1"/>
  <c r="U621" i="1" s="1"/>
  <c r="I622" i="1"/>
  <c r="C796" i="1"/>
  <c r="E621" i="1" l="1"/>
  <c r="X614" i="1"/>
  <c r="N616" i="1"/>
  <c r="O615" i="1"/>
  <c r="P615" i="1" s="1"/>
  <c r="X615" i="1" s="1"/>
  <c r="B615" i="1" s="1"/>
  <c r="M620" i="1"/>
  <c r="Y618" i="1"/>
  <c r="F621" i="1"/>
  <c r="D620" i="1"/>
  <c r="L620" i="1" s="1"/>
  <c r="G619" i="1"/>
  <c r="J622" i="1"/>
  <c r="K622" i="1" s="1"/>
  <c r="I623" i="1"/>
  <c r="W621" i="1"/>
  <c r="C797" i="1"/>
  <c r="B614" i="1" l="1"/>
  <c r="U622" i="1"/>
  <c r="W622" i="1" s="1"/>
  <c r="E622" i="1"/>
  <c r="N617" i="1"/>
  <c r="O616" i="1"/>
  <c r="P616" i="1" s="1"/>
  <c r="X616" i="1" s="1"/>
  <c r="B616" i="1" s="1"/>
  <c r="D621" i="1"/>
  <c r="G621" i="1" s="1"/>
  <c r="F622" i="1"/>
  <c r="G620" i="1"/>
  <c r="M621" i="1"/>
  <c r="J623" i="1"/>
  <c r="K623" i="1" s="1"/>
  <c r="I624" i="1"/>
  <c r="C798" i="1"/>
  <c r="U623" i="1" l="1"/>
  <c r="W623" i="1" s="1"/>
  <c r="E623" i="1"/>
  <c r="N618" i="1"/>
  <c r="O617" i="1"/>
  <c r="P617" i="1" s="1"/>
  <c r="L621" i="1"/>
  <c r="M622" i="1" s="1"/>
  <c r="F623" i="1"/>
  <c r="D622" i="1"/>
  <c r="L622" i="1" s="1"/>
  <c r="J624" i="1"/>
  <c r="K624" i="1" s="1"/>
  <c r="I625" i="1"/>
  <c r="C799" i="1"/>
  <c r="X617" i="1" l="1"/>
  <c r="U624" i="1"/>
  <c r="W624" i="1" s="1"/>
  <c r="E624" i="1"/>
  <c r="M623" i="1"/>
  <c r="O618" i="1"/>
  <c r="P618" i="1" s="1"/>
  <c r="N619" i="1"/>
  <c r="D623" i="1"/>
  <c r="L623" i="1" s="1"/>
  <c r="F624" i="1"/>
  <c r="G622" i="1"/>
  <c r="J625" i="1"/>
  <c r="K625" i="1" s="1"/>
  <c r="I626" i="1"/>
  <c r="C800" i="1"/>
  <c r="B617" i="1" l="1"/>
  <c r="U625" i="1"/>
  <c r="W625" i="1" s="1"/>
  <c r="E625" i="1"/>
  <c r="G623" i="1"/>
  <c r="N620" i="1"/>
  <c r="O619" i="1"/>
  <c r="P619" i="1" s="1"/>
  <c r="X618" i="1"/>
  <c r="B618" i="1" s="1"/>
  <c r="D624" i="1"/>
  <c r="L624" i="1" s="1"/>
  <c r="F625" i="1"/>
  <c r="J626" i="1"/>
  <c r="K626" i="1" s="1"/>
  <c r="U626" i="1" s="1"/>
  <c r="I627" i="1"/>
  <c r="S799" i="1"/>
  <c r="C801" i="1"/>
  <c r="X619" i="1" l="1"/>
  <c r="E626" i="1"/>
  <c r="G624" i="1"/>
  <c r="O620" i="1"/>
  <c r="P620" i="1" s="1"/>
  <c r="S620" i="1" s="1"/>
  <c r="BD31" i="1" s="1"/>
  <c r="N621" i="1"/>
  <c r="D625" i="1"/>
  <c r="L625" i="1" s="1"/>
  <c r="F626" i="1"/>
  <c r="W626" i="1"/>
  <c r="M624" i="1"/>
  <c r="J627" i="1"/>
  <c r="K627" i="1" s="1"/>
  <c r="U627" i="1" s="1"/>
  <c r="I628" i="1"/>
  <c r="C802" i="1"/>
  <c r="B619" i="1" l="1"/>
  <c r="E627" i="1"/>
  <c r="N622" i="1"/>
  <c r="O621" i="1"/>
  <c r="P621" i="1" s="1"/>
  <c r="X620" i="1"/>
  <c r="G625" i="1"/>
  <c r="Y623" i="1"/>
  <c r="M625" i="1"/>
  <c r="M626" i="1" s="1"/>
  <c r="F627" i="1"/>
  <c r="D626" i="1"/>
  <c r="L626" i="1" s="1"/>
  <c r="W627" i="1"/>
  <c r="I629" i="1"/>
  <c r="J628" i="1"/>
  <c r="K628" i="1" s="1"/>
  <c r="U628" i="1" s="1"/>
  <c r="C803" i="1"/>
  <c r="S621" i="1" l="1"/>
  <c r="Y620" i="1"/>
  <c r="BE31" i="1"/>
  <c r="BF31" i="1" s="1"/>
  <c r="E628" i="1"/>
  <c r="X621" i="1"/>
  <c r="B620" i="1"/>
  <c r="N623" i="1"/>
  <c r="O622" i="1"/>
  <c r="P622" i="1" s="1"/>
  <c r="D627" i="1"/>
  <c r="L627" i="1" s="1"/>
  <c r="F628" i="1"/>
  <c r="G626" i="1"/>
  <c r="J629" i="1"/>
  <c r="K629" i="1" s="1"/>
  <c r="U629" i="1" s="1"/>
  <c r="I630" i="1"/>
  <c r="W628" i="1"/>
  <c r="M627" i="1"/>
  <c r="M628" i="1" s="1"/>
  <c r="M629" i="1" s="1"/>
  <c r="C804" i="1"/>
  <c r="Y621" i="1" l="1"/>
  <c r="E629" i="1"/>
  <c r="X622" i="1"/>
  <c r="B622" i="1" s="1"/>
  <c r="S622" i="1"/>
  <c r="O623" i="1"/>
  <c r="P623" i="1" s="1"/>
  <c r="N624" i="1"/>
  <c r="B621" i="1"/>
  <c r="G627" i="1"/>
  <c r="D628" i="1"/>
  <c r="L628" i="1" s="1"/>
  <c r="F629" i="1"/>
  <c r="M630" i="1"/>
  <c r="J630" i="1"/>
  <c r="K630" i="1" s="1"/>
  <c r="U630" i="1" s="1"/>
  <c r="I631" i="1"/>
  <c r="W629" i="1"/>
  <c r="C805" i="1"/>
  <c r="E630" i="1" l="1"/>
  <c r="Y622" i="1"/>
  <c r="N625" i="1"/>
  <c r="O624" i="1"/>
  <c r="P624" i="1" s="1"/>
  <c r="X623" i="1"/>
  <c r="B623" i="1" s="1"/>
  <c r="F630" i="1"/>
  <c r="D629" i="1"/>
  <c r="G628" i="1"/>
  <c r="W630" i="1"/>
  <c r="J631" i="1"/>
  <c r="K631" i="1" s="1"/>
  <c r="U631" i="1" s="1"/>
  <c r="I632" i="1"/>
  <c r="C806" i="1"/>
  <c r="X624" i="1" l="1"/>
  <c r="E631" i="1"/>
  <c r="D630" i="1"/>
  <c r="L630" i="1" s="1"/>
  <c r="O625" i="1"/>
  <c r="P625" i="1" s="1"/>
  <c r="N626" i="1"/>
  <c r="L629" i="1"/>
  <c r="G629" i="1"/>
  <c r="F631" i="1"/>
  <c r="W631" i="1"/>
  <c r="J632" i="1"/>
  <c r="K632" i="1" s="1"/>
  <c r="U632" i="1" s="1"/>
  <c r="I633" i="1"/>
  <c r="C807" i="1"/>
  <c r="B624" i="1" l="1"/>
  <c r="G630" i="1"/>
  <c r="E632" i="1"/>
  <c r="N627" i="1"/>
  <c r="O626" i="1"/>
  <c r="P626" i="1" s="1"/>
  <c r="X625" i="1"/>
  <c r="Y625" i="1" s="1"/>
  <c r="F632" i="1"/>
  <c r="D631" i="1"/>
  <c r="W632" i="1"/>
  <c r="J633" i="1"/>
  <c r="K633" i="1" s="1"/>
  <c r="U633" i="1" s="1"/>
  <c r="I634" i="1"/>
  <c r="C808" i="1"/>
  <c r="X626" i="1" l="1"/>
  <c r="E633" i="1"/>
  <c r="B625" i="1"/>
  <c r="D632" i="1"/>
  <c r="L632" i="1" s="1"/>
  <c r="N628" i="1"/>
  <c r="O627" i="1"/>
  <c r="P627" i="1" s="1"/>
  <c r="X627" i="1" s="1"/>
  <c r="B627" i="1" s="1"/>
  <c r="L631" i="1"/>
  <c r="F633" i="1"/>
  <c r="J634" i="1"/>
  <c r="K634" i="1" s="1"/>
  <c r="U634" i="1" s="1"/>
  <c r="I635" i="1"/>
  <c r="W633" i="1"/>
  <c r="M631" i="1"/>
  <c r="M632" i="1" s="1"/>
  <c r="M633" i="1" s="1"/>
  <c r="M634" i="1" s="1"/>
  <c r="G631" i="1"/>
  <c r="C809" i="1"/>
  <c r="B626" i="1" l="1"/>
  <c r="G632" i="1"/>
  <c r="E634" i="1"/>
  <c r="N629" i="1"/>
  <c r="O628" i="1"/>
  <c r="P628" i="1" s="1"/>
  <c r="F634" i="1"/>
  <c r="M635" i="1"/>
  <c r="D633" i="1"/>
  <c r="I636" i="1"/>
  <c r="J635" i="1"/>
  <c r="K635" i="1" s="1"/>
  <c r="U635" i="1" s="1"/>
  <c r="W634" i="1"/>
  <c r="C810" i="1"/>
  <c r="X628" i="1" l="1"/>
  <c r="E635" i="1"/>
  <c r="N630" i="1"/>
  <c r="O629" i="1"/>
  <c r="P629" i="1" s="1"/>
  <c r="X629" i="1" s="1"/>
  <c r="B629" i="1" s="1"/>
  <c r="D634" i="1"/>
  <c r="G634" i="1" s="1"/>
  <c r="L633" i="1"/>
  <c r="G633" i="1"/>
  <c r="F635" i="1"/>
  <c r="W635" i="1"/>
  <c r="J636" i="1"/>
  <c r="K636" i="1" s="1"/>
  <c r="U636" i="1" s="1"/>
  <c r="I637" i="1"/>
  <c r="M636" i="1"/>
  <c r="C811" i="1"/>
  <c r="B628" i="1" l="1"/>
  <c r="E636" i="1"/>
  <c r="L634" i="1"/>
  <c r="N631" i="1"/>
  <c r="O630" i="1"/>
  <c r="P630" i="1" s="1"/>
  <c r="X630" i="1" s="1"/>
  <c r="B630" i="1" s="1"/>
  <c r="F636" i="1"/>
  <c r="D635" i="1"/>
  <c r="L635" i="1" s="1"/>
  <c r="J637" i="1"/>
  <c r="K637" i="1" s="1"/>
  <c r="U637" i="1" s="1"/>
  <c r="I638" i="1"/>
  <c r="M637" i="1"/>
  <c r="W636" i="1"/>
  <c r="C812" i="1"/>
  <c r="E637" i="1" l="1"/>
  <c r="N632" i="1"/>
  <c r="O631" i="1"/>
  <c r="P631" i="1" s="1"/>
  <c r="D636" i="1"/>
  <c r="L636" i="1" s="1"/>
  <c r="G635" i="1"/>
  <c r="F637" i="1"/>
  <c r="I639" i="1"/>
  <c r="J638" i="1"/>
  <c r="K638" i="1" s="1"/>
  <c r="U638" i="1" s="1"/>
  <c r="M638" i="1"/>
  <c r="W637" i="1"/>
  <c r="C813" i="1"/>
  <c r="X631" i="1" l="1"/>
  <c r="E638" i="1"/>
  <c r="N633" i="1"/>
  <c r="O632" i="1"/>
  <c r="P632" i="1" s="1"/>
  <c r="X632" i="1" s="1"/>
  <c r="B632" i="1" s="1"/>
  <c r="G636" i="1"/>
  <c r="F638" i="1"/>
  <c r="D637" i="1"/>
  <c r="L637" i="1" s="1"/>
  <c r="W638" i="1"/>
  <c r="M639" i="1"/>
  <c r="I640" i="1"/>
  <c r="J639" i="1"/>
  <c r="K639" i="1" s="1"/>
  <c r="U639" i="1" s="1"/>
  <c r="C814" i="1"/>
  <c r="B631" i="1" l="1"/>
  <c r="E639" i="1"/>
  <c r="N634" i="1"/>
  <c r="O633" i="1"/>
  <c r="P633" i="1" s="1"/>
  <c r="D638" i="1"/>
  <c r="L638" i="1" s="1"/>
  <c r="G637" i="1"/>
  <c r="F639" i="1"/>
  <c r="W639" i="1"/>
  <c r="J640" i="1"/>
  <c r="K640" i="1" s="1"/>
  <c r="U640" i="1" s="1"/>
  <c r="I641" i="1"/>
  <c r="M640" i="1"/>
  <c r="C815" i="1"/>
  <c r="X633" i="1" l="1"/>
  <c r="E640" i="1"/>
  <c r="N635" i="1"/>
  <c r="O634" i="1"/>
  <c r="P634" i="1" s="1"/>
  <c r="X634" i="1" s="1"/>
  <c r="B634" i="1" s="1"/>
  <c r="D639" i="1"/>
  <c r="L639" i="1" s="1"/>
  <c r="G638" i="1"/>
  <c r="F640" i="1"/>
  <c r="W640" i="1"/>
  <c r="J641" i="1"/>
  <c r="K641" i="1" s="1"/>
  <c r="U641" i="1" s="1"/>
  <c r="M641" i="1"/>
  <c r="I642" i="1"/>
  <c r="C816" i="1"/>
  <c r="B633" i="1" l="1"/>
  <c r="E641" i="1"/>
  <c r="N636" i="1"/>
  <c r="O635" i="1"/>
  <c r="P635" i="1" s="1"/>
  <c r="D640" i="1"/>
  <c r="L640" i="1" s="1"/>
  <c r="F641" i="1"/>
  <c r="G639" i="1"/>
  <c r="W641" i="1"/>
  <c r="I643" i="1"/>
  <c r="M642" i="1"/>
  <c r="J642" i="1"/>
  <c r="K642" i="1" s="1"/>
  <c r="U642" i="1" s="1"/>
  <c r="C817" i="1"/>
  <c r="X635" i="1" l="1"/>
  <c r="E642" i="1"/>
  <c r="N637" i="1"/>
  <c r="O636" i="1"/>
  <c r="P636" i="1" s="1"/>
  <c r="X636" i="1" s="1"/>
  <c r="B636" i="1" s="1"/>
  <c r="F642" i="1"/>
  <c r="D641" i="1"/>
  <c r="L641" i="1" s="1"/>
  <c r="W642" i="1"/>
  <c r="I644" i="1"/>
  <c r="J643" i="1"/>
  <c r="K643" i="1" s="1"/>
  <c r="U643" i="1" s="1"/>
  <c r="M643" i="1"/>
  <c r="G640" i="1"/>
  <c r="C818" i="1"/>
  <c r="B635" i="1" l="1"/>
  <c r="E643" i="1"/>
  <c r="N638" i="1"/>
  <c r="O637" i="1"/>
  <c r="P637" i="1" s="1"/>
  <c r="X637" i="1" s="1"/>
  <c r="B637" i="1" s="1"/>
  <c r="D642" i="1"/>
  <c r="G641" i="1"/>
  <c r="F643" i="1"/>
  <c r="W643" i="1"/>
  <c r="M644" i="1"/>
  <c r="I645" i="1"/>
  <c r="J644" i="1"/>
  <c r="K644" i="1" s="1"/>
  <c r="U644" i="1" s="1"/>
  <c r="C819" i="1"/>
  <c r="E644" i="1" l="1"/>
  <c r="N639" i="1"/>
  <c r="O638" i="1"/>
  <c r="P638" i="1" s="1"/>
  <c r="L642" i="1"/>
  <c r="D643" i="1"/>
  <c r="G643" i="1" s="1"/>
  <c r="F644" i="1"/>
  <c r="G642" i="1"/>
  <c r="W644" i="1"/>
  <c r="J645" i="1"/>
  <c r="K645" i="1" s="1"/>
  <c r="U645" i="1" s="1"/>
  <c r="I646" i="1"/>
  <c r="M645" i="1"/>
  <c r="C820" i="1"/>
  <c r="X638" i="1" l="1"/>
  <c r="E645" i="1"/>
  <c r="N640" i="1"/>
  <c r="O639" i="1"/>
  <c r="P639" i="1" s="1"/>
  <c r="X639" i="1" s="1"/>
  <c r="B639" i="1" s="1"/>
  <c r="L643" i="1"/>
  <c r="D644" i="1"/>
  <c r="G644" i="1" s="1"/>
  <c r="F645" i="1"/>
  <c r="I647" i="1"/>
  <c r="J646" i="1"/>
  <c r="K646" i="1" s="1"/>
  <c r="U646" i="1" s="1"/>
  <c r="M646" i="1"/>
  <c r="W645" i="1"/>
  <c r="C821" i="1"/>
  <c r="B638" i="1" l="1"/>
  <c r="E646" i="1"/>
  <c r="N641" i="1"/>
  <c r="O640" i="1"/>
  <c r="P640" i="1" s="1"/>
  <c r="L644" i="1"/>
  <c r="F646" i="1"/>
  <c r="D645" i="1"/>
  <c r="W646" i="1"/>
  <c r="J647" i="1"/>
  <c r="K647" i="1" s="1"/>
  <c r="U647" i="1" s="1"/>
  <c r="I648" i="1"/>
  <c r="C822" i="1"/>
  <c r="X640" i="1" l="1"/>
  <c r="E647" i="1"/>
  <c r="N642" i="1"/>
  <c r="O641" i="1"/>
  <c r="P641" i="1" s="1"/>
  <c r="X641" i="1" s="1"/>
  <c r="B641" i="1" s="1"/>
  <c r="L645" i="1"/>
  <c r="D646" i="1"/>
  <c r="G646" i="1" s="1"/>
  <c r="F647" i="1"/>
  <c r="G645" i="1"/>
  <c r="J648" i="1"/>
  <c r="K648" i="1" s="1"/>
  <c r="U648" i="1" s="1"/>
  <c r="I649" i="1"/>
  <c r="W647" i="1"/>
  <c r="C823" i="1"/>
  <c r="B640" i="1" l="1"/>
  <c r="E648" i="1"/>
  <c r="N643" i="1"/>
  <c r="O642" i="1"/>
  <c r="P642" i="1" s="1"/>
  <c r="L646" i="1"/>
  <c r="F648" i="1"/>
  <c r="D647" i="1"/>
  <c r="L647" i="1" s="1"/>
  <c r="J649" i="1"/>
  <c r="K649" i="1" s="1"/>
  <c r="U649" i="1" s="1"/>
  <c r="I650" i="1"/>
  <c r="W648" i="1"/>
  <c r="C824" i="1"/>
  <c r="X642" i="1" l="1"/>
  <c r="E649" i="1"/>
  <c r="N644" i="1"/>
  <c r="O643" i="1"/>
  <c r="P643" i="1" s="1"/>
  <c r="X643" i="1" s="1"/>
  <c r="B643" i="1" s="1"/>
  <c r="M647" i="1"/>
  <c r="D648" i="1"/>
  <c r="L648" i="1" s="1"/>
  <c r="G647" i="1"/>
  <c r="F649" i="1"/>
  <c r="J650" i="1"/>
  <c r="K650" i="1" s="1"/>
  <c r="U650" i="1" s="1"/>
  <c r="I651" i="1"/>
  <c r="W649" i="1"/>
  <c r="C825" i="1"/>
  <c r="B642" i="1" l="1"/>
  <c r="E650" i="1"/>
  <c r="N645" i="1"/>
  <c r="O644" i="1"/>
  <c r="P644" i="1" s="1"/>
  <c r="X644" i="1" s="1"/>
  <c r="B644" i="1" s="1"/>
  <c r="M648" i="1"/>
  <c r="M649" i="1" s="1"/>
  <c r="Y646" i="1"/>
  <c r="G648" i="1"/>
  <c r="F650" i="1"/>
  <c r="D649" i="1"/>
  <c r="L649" i="1" s="1"/>
  <c r="W650" i="1"/>
  <c r="J651" i="1"/>
  <c r="K651" i="1" s="1"/>
  <c r="U651" i="1" s="1"/>
  <c r="I652" i="1"/>
  <c r="C826" i="1"/>
  <c r="E651" i="1" l="1"/>
  <c r="N646" i="1"/>
  <c r="O645" i="1"/>
  <c r="P645" i="1" s="1"/>
  <c r="D650" i="1"/>
  <c r="L650" i="1" s="1"/>
  <c r="M650" i="1"/>
  <c r="M651" i="1" s="1"/>
  <c r="Y648" i="1"/>
  <c r="F651" i="1"/>
  <c r="G649" i="1"/>
  <c r="J652" i="1"/>
  <c r="K652" i="1" s="1"/>
  <c r="U652" i="1" s="1"/>
  <c r="I653" i="1"/>
  <c r="W651" i="1"/>
  <c r="C827" i="1"/>
  <c r="X645" i="1" l="1"/>
  <c r="E652" i="1"/>
  <c r="G650" i="1"/>
  <c r="O646" i="1"/>
  <c r="P646" i="1" s="1"/>
  <c r="N647" i="1"/>
  <c r="F652" i="1"/>
  <c r="D651" i="1"/>
  <c r="G651" i="1" s="1"/>
  <c r="J653" i="1"/>
  <c r="K653" i="1" s="1"/>
  <c r="I654" i="1"/>
  <c r="W652" i="1"/>
  <c r="C828" i="1"/>
  <c r="B645" i="1" l="1"/>
  <c r="U653" i="1"/>
  <c r="W653" i="1" s="1"/>
  <c r="E653" i="1"/>
  <c r="N648" i="1"/>
  <c r="O647" i="1"/>
  <c r="P647" i="1" s="1"/>
  <c r="X646" i="1"/>
  <c r="B646" i="1" s="1"/>
  <c r="L651" i="1"/>
  <c r="M652" i="1" s="1"/>
  <c r="D652" i="1"/>
  <c r="F653" i="1"/>
  <c r="I655" i="1"/>
  <c r="J654" i="1"/>
  <c r="K654" i="1" s="1"/>
  <c r="U654" i="1" s="1"/>
  <c r="C829" i="1"/>
  <c r="X647" i="1" l="1"/>
  <c r="E654" i="1"/>
  <c r="O648" i="1"/>
  <c r="P648" i="1" s="1"/>
  <c r="X648" i="1" s="1"/>
  <c r="B648" i="1" s="1"/>
  <c r="N649" i="1"/>
  <c r="L652" i="1"/>
  <c r="G652" i="1"/>
  <c r="F654" i="1"/>
  <c r="D653" i="1"/>
  <c r="L653" i="1" s="1"/>
  <c r="W654" i="1"/>
  <c r="J655" i="1"/>
  <c r="K655" i="1" s="1"/>
  <c r="U655" i="1" s="1"/>
  <c r="I656" i="1"/>
  <c r="C830" i="1"/>
  <c r="B647" i="1" l="1"/>
  <c r="E655" i="1"/>
  <c r="N650" i="1"/>
  <c r="O649" i="1"/>
  <c r="P649" i="1" s="1"/>
  <c r="M653" i="1"/>
  <c r="D654" i="1"/>
  <c r="L654" i="1" s="1"/>
  <c r="G653" i="1"/>
  <c r="F655" i="1"/>
  <c r="J656" i="1"/>
  <c r="K656" i="1" s="1"/>
  <c r="U656" i="1" s="1"/>
  <c r="I657" i="1"/>
  <c r="W655" i="1"/>
  <c r="C831" i="1"/>
  <c r="X649" i="1" l="1"/>
  <c r="E656" i="1"/>
  <c r="N651" i="1"/>
  <c r="O650" i="1"/>
  <c r="P650" i="1" s="1"/>
  <c r="X650" i="1" s="1"/>
  <c r="B650" i="1" s="1"/>
  <c r="G654" i="1"/>
  <c r="F656" i="1"/>
  <c r="W656" i="1"/>
  <c r="Y653" i="1"/>
  <c r="M654" i="1"/>
  <c r="D655" i="1"/>
  <c r="L655" i="1" s="1"/>
  <c r="I658" i="1"/>
  <c r="J657" i="1"/>
  <c r="K657" i="1" s="1"/>
  <c r="U657" i="1" s="1"/>
  <c r="C832" i="1"/>
  <c r="B649" i="1" l="1"/>
  <c r="E657" i="1"/>
  <c r="N652" i="1"/>
  <c r="O651" i="1"/>
  <c r="P651" i="1" s="1"/>
  <c r="S651" i="1" s="1"/>
  <c r="D656" i="1"/>
  <c r="L656" i="1" s="1"/>
  <c r="M655" i="1"/>
  <c r="M656" i="1" s="1"/>
  <c r="G655" i="1"/>
  <c r="F657" i="1"/>
  <c r="W657" i="1"/>
  <c r="I659" i="1"/>
  <c r="J658" i="1"/>
  <c r="K658" i="1" s="1"/>
  <c r="U658" i="1" s="1"/>
  <c r="C833" i="1"/>
  <c r="E658" i="1" l="1"/>
  <c r="X651" i="1"/>
  <c r="Y651" i="1" s="1"/>
  <c r="G656" i="1"/>
  <c r="O652" i="1"/>
  <c r="P652" i="1" s="1"/>
  <c r="N653" i="1"/>
  <c r="D657" i="1"/>
  <c r="L657" i="1" s="1"/>
  <c r="F658" i="1"/>
  <c r="W658" i="1"/>
  <c r="I660" i="1"/>
  <c r="J659" i="1"/>
  <c r="K659" i="1" s="1"/>
  <c r="U659" i="1" s="1"/>
  <c r="Y655" i="1"/>
  <c r="M657" i="1"/>
  <c r="M658" i="1" s="1"/>
  <c r="M659" i="1" s="1"/>
  <c r="C834" i="1"/>
  <c r="S832" i="1"/>
  <c r="S652" i="1" l="1"/>
  <c r="BD32" i="1" s="1"/>
  <c r="E659" i="1"/>
  <c r="B651" i="1"/>
  <c r="O653" i="1"/>
  <c r="P653" i="1" s="1"/>
  <c r="N654" i="1"/>
  <c r="X652" i="1"/>
  <c r="BE32" i="1" s="1"/>
  <c r="D658" i="1"/>
  <c r="G658" i="1" s="1"/>
  <c r="F659" i="1"/>
  <c r="G657" i="1"/>
  <c r="M660" i="1"/>
  <c r="J660" i="1"/>
  <c r="K660" i="1" s="1"/>
  <c r="U660" i="1" s="1"/>
  <c r="I661" i="1"/>
  <c r="W659" i="1"/>
  <c r="C835" i="1"/>
  <c r="BF32" i="1" l="1"/>
  <c r="Y652" i="1"/>
  <c r="E660" i="1"/>
  <c r="B652" i="1"/>
  <c r="N655" i="1"/>
  <c r="O654" i="1"/>
  <c r="P654" i="1" s="1"/>
  <c r="X653" i="1"/>
  <c r="B653" i="1" s="1"/>
  <c r="L658" i="1"/>
  <c r="D659" i="1"/>
  <c r="F660" i="1"/>
  <c r="I662" i="1"/>
  <c r="M661" i="1"/>
  <c r="J661" i="1"/>
  <c r="K661" i="1" s="1"/>
  <c r="U661" i="1" s="1"/>
  <c r="W660" i="1"/>
  <c r="C836" i="1"/>
  <c r="X654" i="1" l="1"/>
  <c r="E661" i="1"/>
  <c r="N656" i="1"/>
  <c r="O655" i="1"/>
  <c r="P655" i="1" s="1"/>
  <c r="L659" i="1"/>
  <c r="G659" i="1"/>
  <c r="D660" i="1"/>
  <c r="L660" i="1" s="1"/>
  <c r="F661" i="1"/>
  <c r="W661" i="1"/>
  <c r="I663" i="1"/>
  <c r="J662" i="1"/>
  <c r="K662" i="1" s="1"/>
  <c r="U662" i="1" s="1"/>
  <c r="S835" i="1"/>
  <c r="C837" i="1"/>
  <c r="B654" i="1" l="1"/>
  <c r="E662" i="1"/>
  <c r="X655" i="1"/>
  <c r="B655" i="1" s="1"/>
  <c r="N657" i="1"/>
  <c r="O656" i="1"/>
  <c r="P656" i="1" s="1"/>
  <c r="D661" i="1"/>
  <c r="L661" i="1" s="1"/>
  <c r="G660" i="1"/>
  <c r="F662" i="1"/>
  <c r="W662" i="1"/>
  <c r="I664" i="1"/>
  <c r="J663" i="1"/>
  <c r="K663" i="1" s="1"/>
  <c r="U663" i="1" s="1"/>
  <c r="C838" i="1"/>
  <c r="X656" i="1" l="1"/>
  <c r="E663" i="1"/>
  <c r="N658" i="1"/>
  <c r="O657" i="1"/>
  <c r="P657" i="1" s="1"/>
  <c r="X657" i="1" s="1"/>
  <c r="B657" i="1" s="1"/>
  <c r="G661" i="1"/>
  <c r="D662" i="1"/>
  <c r="G662" i="1" s="1"/>
  <c r="F663" i="1"/>
  <c r="I665" i="1"/>
  <c r="J664" i="1"/>
  <c r="K664" i="1" s="1"/>
  <c r="U664" i="1" s="1"/>
  <c r="W663" i="1"/>
  <c r="C839" i="1"/>
  <c r="B656" i="1" l="1"/>
  <c r="E664" i="1"/>
  <c r="N659" i="1"/>
  <c r="O658" i="1"/>
  <c r="P658" i="1" s="1"/>
  <c r="X658" i="1" s="1"/>
  <c r="B658" i="1" s="1"/>
  <c r="L662" i="1"/>
  <c r="F664" i="1"/>
  <c r="D663" i="1"/>
  <c r="G663" i="1" s="1"/>
  <c r="J665" i="1"/>
  <c r="K665" i="1" s="1"/>
  <c r="U665" i="1" s="1"/>
  <c r="I666" i="1"/>
  <c r="W664" i="1"/>
  <c r="M662" i="1"/>
  <c r="M663" i="1" s="1"/>
  <c r="M664" i="1" s="1"/>
  <c r="M665" i="1" s="1"/>
  <c r="C840" i="1"/>
  <c r="E665" i="1" l="1"/>
  <c r="N660" i="1"/>
  <c r="O659" i="1"/>
  <c r="P659" i="1" s="1"/>
  <c r="L663" i="1"/>
  <c r="D664" i="1"/>
  <c r="L664" i="1" s="1"/>
  <c r="F665" i="1"/>
  <c r="J666" i="1"/>
  <c r="K666" i="1" s="1"/>
  <c r="U666" i="1" s="1"/>
  <c r="I667" i="1"/>
  <c r="W665" i="1"/>
  <c r="M666" i="1"/>
  <c r="C841" i="1"/>
  <c r="X659" i="1" l="1"/>
  <c r="E666" i="1"/>
  <c r="N661" i="1"/>
  <c r="O660" i="1"/>
  <c r="P660" i="1" s="1"/>
  <c r="X660" i="1" s="1"/>
  <c r="B660" i="1" s="1"/>
  <c r="G664" i="1"/>
  <c r="F666" i="1"/>
  <c r="D665" i="1"/>
  <c r="M667" i="1"/>
  <c r="J667" i="1"/>
  <c r="K667" i="1" s="1"/>
  <c r="U667" i="1" s="1"/>
  <c r="I668" i="1"/>
  <c r="W666" i="1"/>
  <c r="C842" i="1"/>
  <c r="B659" i="1" l="1"/>
  <c r="E667" i="1"/>
  <c r="N662" i="1"/>
  <c r="O661" i="1"/>
  <c r="P661" i="1" s="1"/>
  <c r="L665" i="1"/>
  <c r="G665" i="1"/>
  <c r="D666" i="1"/>
  <c r="F667" i="1"/>
  <c r="I669" i="1"/>
  <c r="J668" i="1"/>
  <c r="K668" i="1" s="1"/>
  <c r="U668" i="1" s="1"/>
  <c r="M668" i="1"/>
  <c r="W667" i="1"/>
  <c r="C843" i="1"/>
  <c r="X661" i="1" l="1"/>
  <c r="E668" i="1"/>
  <c r="N663" i="1"/>
  <c r="O662" i="1"/>
  <c r="P662" i="1" s="1"/>
  <c r="X662" i="1" s="1"/>
  <c r="B662" i="1" s="1"/>
  <c r="L666" i="1"/>
  <c r="D667" i="1"/>
  <c r="L667" i="1" s="1"/>
  <c r="F668" i="1"/>
  <c r="W668" i="1"/>
  <c r="G666" i="1"/>
  <c r="J669" i="1"/>
  <c r="K669" i="1" s="1"/>
  <c r="U669" i="1" s="1"/>
  <c r="M669" i="1"/>
  <c r="I670" i="1"/>
  <c r="C844" i="1"/>
  <c r="B661" i="1" l="1"/>
  <c r="E669" i="1"/>
  <c r="N664" i="1"/>
  <c r="O663" i="1"/>
  <c r="P663" i="1" s="1"/>
  <c r="D668" i="1"/>
  <c r="L668" i="1" s="1"/>
  <c r="F669" i="1"/>
  <c r="G667" i="1"/>
  <c r="W669" i="1"/>
  <c r="J670" i="1"/>
  <c r="K670" i="1" s="1"/>
  <c r="U670" i="1" s="1"/>
  <c r="I671" i="1"/>
  <c r="M670" i="1"/>
  <c r="C845" i="1"/>
  <c r="X663" i="1" l="1"/>
  <c r="E670" i="1"/>
  <c r="N665" i="1"/>
  <c r="O664" i="1"/>
  <c r="P664" i="1" s="1"/>
  <c r="X664" i="1" s="1"/>
  <c r="B664" i="1" s="1"/>
  <c r="G668" i="1"/>
  <c r="F670" i="1"/>
  <c r="D669" i="1"/>
  <c r="L669" i="1" s="1"/>
  <c r="W670" i="1"/>
  <c r="M671" i="1"/>
  <c r="I672" i="1"/>
  <c r="J671" i="1"/>
  <c r="K671" i="1" s="1"/>
  <c r="U671" i="1" s="1"/>
  <c r="C846" i="1"/>
  <c r="B663" i="1" l="1"/>
  <c r="E671" i="1"/>
  <c r="N666" i="1"/>
  <c r="O665" i="1"/>
  <c r="P665" i="1" s="1"/>
  <c r="X665" i="1" s="1"/>
  <c r="B665" i="1" s="1"/>
  <c r="D670" i="1"/>
  <c r="L670" i="1" s="1"/>
  <c r="F671" i="1"/>
  <c r="G669" i="1"/>
  <c r="I673" i="1"/>
  <c r="J672" i="1"/>
  <c r="K672" i="1" s="1"/>
  <c r="U672" i="1" s="1"/>
  <c r="M672" i="1"/>
  <c r="W671" i="1"/>
  <c r="C847" i="1"/>
  <c r="E672" i="1" l="1"/>
  <c r="N667" i="1"/>
  <c r="O666" i="1"/>
  <c r="P666" i="1" s="1"/>
  <c r="F672" i="1"/>
  <c r="D671" i="1"/>
  <c r="L671" i="1" s="1"/>
  <c r="G670" i="1"/>
  <c r="W672" i="1"/>
  <c r="I674" i="1"/>
  <c r="J673" i="1"/>
  <c r="K673" i="1" s="1"/>
  <c r="U673" i="1" s="1"/>
  <c r="M673" i="1"/>
  <c r="C848" i="1"/>
  <c r="X666" i="1" l="1"/>
  <c r="E673" i="1"/>
  <c r="N668" i="1"/>
  <c r="O667" i="1"/>
  <c r="P667" i="1" s="1"/>
  <c r="X667" i="1" s="1"/>
  <c r="B667" i="1" s="1"/>
  <c r="D672" i="1"/>
  <c r="G671" i="1"/>
  <c r="F673" i="1"/>
  <c r="W673" i="1"/>
  <c r="I675" i="1"/>
  <c r="M674" i="1"/>
  <c r="J674" i="1"/>
  <c r="K674" i="1" s="1"/>
  <c r="U674" i="1" s="1"/>
  <c r="C849" i="1"/>
  <c r="B666" i="1" l="1"/>
  <c r="E674" i="1"/>
  <c r="N669" i="1"/>
  <c r="O668" i="1"/>
  <c r="P668" i="1" s="1"/>
  <c r="L672" i="1"/>
  <c r="D673" i="1"/>
  <c r="F674" i="1"/>
  <c r="I676" i="1"/>
  <c r="M675" i="1"/>
  <c r="J675" i="1"/>
  <c r="K675" i="1" s="1"/>
  <c r="U675" i="1" s="1"/>
  <c r="G672" i="1"/>
  <c r="W674" i="1"/>
  <c r="C850" i="1"/>
  <c r="X668" i="1" l="1"/>
  <c r="E675" i="1"/>
  <c r="N670" i="1"/>
  <c r="O669" i="1"/>
  <c r="P669" i="1" s="1"/>
  <c r="X669" i="1" s="1"/>
  <c r="B669" i="1" s="1"/>
  <c r="L673" i="1"/>
  <c r="G673" i="1"/>
  <c r="D674" i="1"/>
  <c r="G674" i="1" s="1"/>
  <c r="F675" i="1"/>
  <c r="W675" i="1"/>
  <c r="J676" i="1"/>
  <c r="K676" i="1" s="1"/>
  <c r="U676" i="1" s="1"/>
  <c r="I677" i="1"/>
  <c r="C851" i="1"/>
  <c r="B668" i="1" l="1"/>
  <c r="E676" i="1"/>
  <c r="N671" i="1"/>
  <c r="O670" i="1"/>
  <c r="P670" i="1" s="1"/>
  <c r="L674" i="1"/>
  <c r="D675" i="1"/>
  <c r="L675" i="1" s="1"/>
  <c r="M676" i="1" s="1"/>
  <c r="F676" i="1"/>
  <c r="J677" i="1"/>
  <c r="K677" i="1" s="1"/>
  <c r="U677" i="1" s="1"/>
  <c r="I678" i="1"/>
  <c r="W676" i="1"/>
  <c r="C852" i="1"/>
  <c r="X670" i="1" l="1"/>
  <c r="E677" i="1"/>
  <c r="N672" i="1"/>
  <c r="O671" i="1"/>
  <c r="P671" i="1" s="1"/>
  <c r="X671" i="1" s="1"/>
  <c r="B671" i="1" s="1"/>
  <c r="G675" i="1"/>
  <c r="M677" i="1"/>
  <c r="F677" i="1"/>
  <c r="D676" i="1"/>
  <c r="J678" i="1"/>
  <c r="K678" i="1" s="1"/>
  <c r="U678" i="1" s="1"/>
  <c r="I679" i="1"/>
  <c r="W677" i="1"/>
  <c r="C853" i="1"/>
  <c r="B670" i="1" l="1"/>
  <c r="E678" i="1"/>
  <c r="N673" i="1"/>
  <c r="O672" i="1"/>
  <c r="P672" i="1" s="1"/>
  <c r="X672" i="1" s="1"/>
  <c r="B672" i="1" s="1"/>
  <c r="Y675" i="1"/>
  <c r="L676" i="1"/>
  <c r="G676" i="1"/>
  <c r="D677" i="1"/>
  <c r="L677" i="1" s="1"/>
  <c r="F678" i="1"/>
  <c r="W678" i="1"/>
  <c r="I680" i="1"/>
  <c r="J679" i="1"/>
  <c r="K679" i="1" s="1"/>
  <c r="U679" i="1" s="1"/>
  <c r="C854" i="1"/>
  <c r="E679" i="1" l="1"/>
  <c r="N674" i="1"/>
  <c r="O673" i="1"/>
  <c r="P673" i="1" s="1"/>
  <c r="M678" i="1"/>
  <c r="F679" i="1"/>
  <c r="D678" i="1"/>
  <c r="L678" i="1" s="1"/>
  <c r="I681" i="1"/>
  <c r="J680" i="1"/>
  <c r="K680" i="1" s="1"/>
  <c r="U680" i="1" s="1"/>
  <c r="W679" i="1"/>
  <c r="G677" i="1"/>
  <c r="C855" i="1"/>
  <c r="X673" i="1" l="1"/>
  <c r="E680" i="1"/>
  <c r="N675" i="1"/>
  <c r="O674" i="1"/>
  <c r="P674" i="1" s="1"/>
  <c r="X674" i="1" s="1"/>
  <c r="B674" i="1" s="1"/>
  <c r="Y677" i="1"/>
  <c r="D679" i="1"/>
  <c r="L679" i="1" s="1"/>
  <c r="F680" i="1"/>
  <c r="W680" i="1"/>
  <c r="G678" i="1"/>
  <c r="I682" i="1"/>
  <c r="J681" i="1"/>
  <c r="K681" i="1" s="1"/>
  <c r="U681" i="1" s="1"/>
  <c r="C856" i="1"/>
  <c r="B673" i="1" l="1"/>
  <c r="E681" i="1"/>
  <c r="N676" i="1"/>
  <c r="O675" i="1"/>
  <c r="P675" i="1" s="1"/>
  <c r="Y678" i="1"/>
  <c r="M679" i="1"/>
  <c r="M680" i="1" s="1"/>
  <c r="M681" i="1" s="1"/>
  <c r="G679" i="1"/>
  <c r="D680" i="1"/>
  <c r="G680" i="1" s="1"/>
  <c r="F681" i="1"/>
  <c r="I683" i="1"/>
  <c r="J682" i="1"/>
  <c r="K682" i="1" s="1"/>
  <c r="U682" i="1" s="1"/>
  <c r="W681" i="1"/>
  <c r="C857" i="1"/>
  <c r="E682" i="1" l="1"/>
  <c r="X675" i="1"/>
  <c r="N677" i="1"/>
  <c r="O676" i="1"/>
  <c r="P676" i="1" s="1"/>
  <c r="X676" i="1" s="1"/>
  <c r="B676" i="1" s="1"/>
  <c r="L680" i="1"/>
  <c r="D681" i="1"/>
  <c r="L681" i="1" s="1"/>
  <c r="F682" i="1"/>
  <c r="W682" i="1"/>
  <c r="J683" i="1"/>
  <c r="K683" i="1" s="1"/>
  <c r="I684" i="1"/>
  <c r="C858" i="1"/>
  <c r="B675" i="1" l="1"/>
  <c r="U683" i="1"/>
  <c r="W683" i="1" s="1"/>
  <c r="E683" i="1"/>
  <c r="O677" i="1"/>
  <c r="P677" i="1" s="1"/>
  <c r="N678" i="1"/>
  <c r="G681" i="1"/>
  <c r="F683" i="1"/>
  <c r="D682" i="1"/>
  <c r="I685" i="1"/>
  <c r="J684" i="1"/>
  <c r="K684" i="1" s="1"/>
  <c r="U684" i="1" s="1"/>
  <c r="M682" i="1"/>
  <c r="C859" i="1"/>
  <c r="E684" i="1" l="1"/>
  <c r="O678" i="1"/>
  <c r="P678" i="1" s="1"/>
  <c r="N679" i="1"/>
  <c r="X677" i="1"/>
  <c r="L682" i="1"/>
  <c r="M683" i="1" s="1"/>
  <c r="G682" i="1"/>
  <c r="D683" i="1"/>
  <c r="G683" i="1" s="1"/>
  <c r="F684" i="1"/>
  <c r="I686" i="1"/>
  <c r="J685" i="1"/>
  <c r="K685" i="1" s="1"/>
  <c r="W684" i="1"/>
  <c r="C860" i="1"/>
  <c r="B677" i="1" l="1"/>
  <c r="U685" i="1"/>
  <c r="W685" i="1" s="1"/>
  <c r="E685" i="1"/>
  <c r="N680" i="1"/>
  <c r="O679" i="1"/>
  <c r="P679" i="1" s="1"/>
  <c r="X679" i="1" s="1"/>
  <c r="B679" i="1" s="1"/>
  <c r="X678" i="1"/>
  <c r="B678" i="1" s="1"/>
  <c r="L683" i="1"/>
  <c r="M684" i="1" s="1"/>
  <c r="D684" i="1"/>
  <c r="L684" i="1" s="1"/>
  <c r="F685" i="1"/>
  <c r="I687" i="1"/>
  <c r="J686" i="1"/>
  <c r="K686" i="1" s="1"/>
  <c r="U686" i="1" s="1"/>
  <c r="C861" i="1"/>
  <c r="E686" i="1" l="1"/>
  <c r="N681" i="1"/>
  <c r="O680" i="1"/>
  <c r="P680" i="1" s="1"/>
  <c r="F686" i="1"/>
  <c r="D685" i="1"/>
  <c r="L685" i="1" s="1"/>
  <c r="G684" i="1"/>
  <c r="J687" i="1"/>
  <c r="K687" i="1" s="1"/>
  <c r="U687" i="1" s="1"/>
  <c r="I688" i="1"/>
  <c r="M685" i="1"/>
  <c r="W686" i="1"/>
  <c r="C862" i="1"/>
  <c r="X680" i="1" l="1"/>
  <c r="E687" i="1"/>
  <c r="O681" i="1"/>
  <c r="P681" i="1" s="1"/>
  <c r="N682" i="1"/>
  <c r="D686" i="1"/>
  <c r="L686" i="1" s="1"/>
  <c r="F687" i="1"/>
  <c r="G685" i="1"/>
  <c r="S684" i="1"/>
  <c r="M686" i="1"/>
  <c r="M687" i="1" s="1"/>
  <c r="M688" i="1" s="1"/>
  <c r="I689" i="1"/>
  <c r="J688" i="1"/>
  <c r="K688" i="1" s="1"/>
  <c r="U688" i="1" s="1"/>
  <c r="W687" i="1"/>
  <c r="C863" i="1"/>
  <c r="S861" i="1"/>
  <c r="B680" i="1" l="1"/>
  <c r="E688" i="1"/>
  <c r="O682" i="1"/>
  <c r="P682" i="1" s="1"/>
  <c r="N683" i="1"/>
  <c r="S681" i="1"/>
  <c r="X681" i="1"/>
  <c r="B681" i="1" s="1"/>
  <c r="F688" i="1"/>
  <c r="D687" i="1"/>
  <c r="G686" i="1"/>
  <c r="M689" i="1"/>
  <c r="I690" i="1"/>
  <c r="J689" i="1"/>
  <c r="K689" i="1" s="1"/>
  <c r="W688" i="1"/>
  <c r="C864" i="1"/>
  <c r="U689" i="1" l="1"/>
  <c r="W689" i="1" s="1"/>
  <c r="E689" i="1"/>
  <c r="X682" i="1"/>
  <c r="BE33" i="1" s="1"/>
  <c r="S682" i="1"/>
  <c r="BD33" i="1" s="1"/>
  <c r="Y681" i="1"/>
  <c r="N684" i="1"/>
  <c r="O683" i="1"/>
  <c r="P683" i="1" s="1"/>
  <c r="X683" i="1" s="1"/>
  <c r="L687" i="1"/>
  <c r="D688" i="1"/>
  <c r="L688" i="1" s="1"/>
  <c r="F689" i="1"/>
  <c r="G687" i="1"/>
  <c r="M690" i="1"/>
  <c r="J690" i="1"/>
  <c r="K690" i="1" s="1"/>
  <c r="I691" i="1"/>
  <c r="C865" i="1"/>
  <c r="BF33" i="1" l="1"/>
  <c r="B682" i="1"/>
  <c r="U690" i="1"/>
  <c r="W690" i="1" s="1"/>
  <c r="B683" i="1"/>
  <c r="Y683" i="1"/>
  <c r="E690" i="1"/>
  <c r="Y682" i="1"/>
  <c r="O684" i="1"/>
  <c r="P684" i="1" s="1"/>
  <c r="N685" i="1"/>
  <c r="G688" i="1"/>
  <c r="F690" i="1"/>
  <c r="D689" i="1"/>
  <c r="M691" i="1"/>
  <c r="J691" i="1"/>
  <c r="K691" i="1" s="1"/>
  <c r="I692" i="1"/>
  <c r="S864" i="1"/>
  <c r="C866" i="1"/>
  <c r="U691" i="1" l="1"/>
  <c r="W691" i="1" s="1"/>
  <c r="E691" i="1"/>
  <c r="N686" i="1"/>
  <c r="O685" i="1"/>
  <c r="P685" i="1" s="1"/>
  <c r="X685" i="1" s="1"/>
  <c r="B685" i="1" s="1"/>
  <c r="X684" i="1"/>
  <c r="D690" i="1"/>
  <c r="L690" i="1" s="1"/>
  <c r="L689" i="1"/>
  <c r="G689" i="1"/>
  <c r="F691" i="1"/>
  <c r="J692" i="1"/>
  <c r="K692" i="1" s="1"/>
  <c r="I693" i="1"/>
  <c r="C867" i="1"/>
  <c r="U692" i="1" l="1"/>
  <c r="W692" i="1" s="1"/>
  <c r="Y684" i="1"/>
  <c r="E692" i="1"/>
  <c r="B684" i="1"/>
  <c r="N687" i="1"/>
  <c r="O686" i="1"/>
  <c r="P686" i="1" s="1"/>
  <c r="X686" i="1" s="1"/>
  <c r="B686" i="1" s="1"/>
  <c r="D691" i="1"/>
  <c r="L691" i="1" s="1"/>
  <c r="F692" i="1"/>
  <c r="G690" i="1"/>
  <c r="J693" i="1"/>
  <c r="K693" i="1" s="1"/>
  <c r="I694" i="1"/>
  <c r="C868" i="1"/>
  <c r="U693" i="1" l="1"/>
  <c r="W693" i="1" s="1"/>
  <c r="E693" i="1"/>
  <c r="N688" i="1"/>
  <c r="O687" i="1"/>
  <c r="P687" i="1" s="1"/>
  <c r="X687" i="1" s="1"/>
  <c r="B687" i="1" s="1"/>
  <c r="D692" i="1"/>
  <c r="F693" i="1"/>
  <c r="G691" i="1"/>
  <c r="M692" i="1"/>
  <c r="M693" i="1" s="1"/>
  <c r="M694" i="1" s="1"/>
  <c r="J694" i="1"/>
  <c r="K694" i="1" s="1"/>
  <c r="U694" i="1" s="1"/>
  <c r="I695" i="1"/>
  <c r="C869" i="1"/>
  <c r="E694" i="1" l="1"/>
  <c r="N689" i="1"/>
  <c r="O688" i="1"/>
  <c r="P688" i="1" s="1"/>
  <c r="X688" i="1" s="1"/>
  <c r="B688" i="1" s="1"/>
  <c r="L692" i="1"/>
  <c r="D693" i="1"/>
  <c r="F694" i="1"/>
  <c r="G692" i="1"/>
  <c r="I696" i="1"/>
  <c r="J695" i="1"/>
  <c r="K695" i="1" s="1"/>
  <c r="U695" i="1" s="1"/>
  <c r="W694" i="1"/>
  <c r="M695" i="1"/>
  <c r="C870" i="1"/>
  <c r="E695" i="1" l="1"/>
  <c r="N690" i="1"/>
  <c r="O689" i="1"/>
  <c r="P689" i="1" s="1"/>
  <c r="D694" i="1"/>
  <c r="L694" i="1" s="1"/>
  <c r="L693" i="1"/>
  <c r="F695" i="1"/>
  <c r="M696" i="1"/>
  <c r="G693" i="1"/>
  <c r="W695" i="1"/>
  <c r="I697" i="1"/>
  <c r="J696" i="1"/>
  <c r="K696" i="1" s="1"/>
  <c r="U696" i="1" s="1"/>
  <c r="C871" i="1"/>
  <c r="X689" i="1" l="1"/>
  <c r="E696" i="1"/>
  <c r="N691" i="1"/>
  <c r="O690" i="1"/>
  <c r="P690" i="1" s="1"/>
  <c r="X690" i="1" s="1"/>
  <c r="B690" i="1" s="1"/>
  <c r="D695" i="1"/>
  <c r="L695" i="1" s="1"/>
  <c r="F696" i="1"/>
  <c r="G694" i="1"/>
  <c r="M697" i="1"/>
  <c r="J697" i="1"/>
  <c r="K697" i="1" s="1"/>
  <c r="U697" i="1" s="1"/>
  <c r="I698" i="1"/>
  <c r="W696" i="1"/>
  <c r="C872" i="1"/>
  <c r="B689" i="1" l="1"/>
  <c r="E697" i="1"/>
  <c r="G695" i="1"/>
  <c r="N692" i="1"/>
  <c r="O691" i="1"/>
  <c r="P691" i="1" s="1"/>
  <c r="F697" i="1"/>
  <c r="D696" i="1"/>
  <c r="L696" i="1" s="1"/>
  <c r="W697" i="1"/>
  <c r="I699" i="1"/>
  <c r="J698" i="1"/>
  <c r="K698" i="1" s="1"/>
  <c r="U698" i="1" s="1"/>
  <c r="M698" i="1"/>
  <c r="C873" i="1"/>
  <c r="X691" i="1" l="1"/>
  <c r="E698" i="1"/>
  <c r="N693" i="1"/>
  <c r="O692" i="1"/>
  <c r="P692" i="1" s="1"/>
  <c r="X692" i="1" s="1"/>
  <c r="B692" i="1" s="1"/>
  <c r="D697" i="1"/>
  <c r="L697" i="1" s="1"/>
  <c r="G696" i="1"/>
  <c r="F698" i="1"/>
  <c r="J699" i="1"/>
  <c r="K699" i="1" s="1"/>
  <c r="U699" i="1" s="1"/>
  <c r="I700" i="1"/>
  <c r="M699" i="1"/>
  <c r="W698" i="1"/>
  <c r="C874" i="1"/>
  <c r="B691" i="1" l="1"/>
  <c r="E699" i="1"/>
  <c r="N694" i="1"/>
  <c r="O693" i="1"/>
  <c r="P693" i="1" s="1"/>
  <c r="X693" i="1" s="1"/>
  <c r="B693" i="1" s="1"/>
  <c r="F699" i="1"/>
  <c r="D698" i="1"/>
  <c r="L698" i="1" s="1"/>
  <c r="G697" i="1"/>
  <c r="M700" i="1"/>
  <c r="J700" i="1"/>
  <c r="K700" i="1" s="1"/>
  <c r="U700" i="1" s="1"/>
  <c r="I701" i="1"/>
  <c r="W699" i="1"/>
  <c r="C875" i="1"/>
  <c r="E700" i="1" l="1"/>
  <c r="N695" i="1"/>
  <c r="O694" i="1"/>
  <c r="P694" i="1" s="1"/>
  <c r="D699" i="1"/>
  <c r="L699" i="1" s="1"/>
  <c r="G698" i="1"/>
  <c r="F700" i="1"/>
  <c r="W700" i="1"/>
  <c r="I702" i="1"/>
  <c r="J701" i="1"/>
  <c r="K701" i="1" s="1"/>
  <c r="U701" i="1" s="1"/>
  <c r="M701" i="1"/>
  <c r="C876" i="1"/>
  <c r="X694" i="1" l="1"/>
  <c r="E701" i="1"/>
  <c r="N696" i="1"/>
  <c r="O695" i="1"/>
  <c r="P695" i="1" s="1"/>
  <c r="X695" i="1" s="1"/>
  <c r="B695" i="1" s="1"/>
  <c r="D700" i="1"/>
  <c r="L700" i="1" s="1"/>
  <c r="F701" i="1"/>
  <c r="W701" i="1"/>
  <c r="G699" i="1"/>
  <c r="J702" i="1"/>
  <c r="K702" i="1" s="1"/>
  <c r="U702" i="1" s="1"/>
  <c r="M702" i="1"/>
  <c r="I703" i="1"/>
  <c r="C877" i="1"/>
  <c r="B694" i="1" l="1"/>
  <c r="G700" i="1"/>
  <c r="E702" i="1"/>
  <c r="AX19" i="1"/>
  <c r="N697" i="1"/>
  <c r="O696" i="1"/>
  <c r="P696" i="1" s="1"/>
  <c r="D701" i="1"/>
  <c r="L701" i="1" s="1"/>
  <c r="F702" i="1"/>
  <c r="W702" i="1"/>
  <c r="M703" i="1"/>
  <c r="J703" i="1"/>
  <c r="K703" i="1" s="1"/>
  <c r="U703" i="1" s="1"/>
  <c r="I704" i="1"/>
  <c r="C878" i="1"/>
  <c r="X696" i="1" l="1"/>
  <c r="E703" i="1"/>
  <c r="N698" i="1"/>
  <c r="O697" i="1"/>
  <c r="P697" i="1" s="1"/>
  <c r="X697" i="1" s="1"/>
  <c r="B697" i="1" s="1"/>
  <c r="F703" i="1"/>
  <c r="D702" i="1"/>
  <c r="L702" i="1" s="1"/>
  <c r="G701" i="1"/>
  <c r="W703" i="1"/>
  <c r="M704" i="1"/>
  <c r="J704" i="1"/>
  <c r="K704" i="1" s="1"/>
  <c r="U704" i="1" s="1"/>
  <c r="I705" i="1"/>
  <c r="C879" i="1"/>
  <c r="B696" i="1" l="1"/>
  <c r="E704" i="1"/>
  <c r="N699" i="1"/>
  <c r="O698" i="1"/>
  <c r="P698" i="1" s="1"/>
  <c r="D703" i="1"/>
  <c r="L703" i="1" s="1"/>
  <c r="F704" i="1"/>
  <c r="G702" i="1"/>
  <c r="W704" i="1"/>
  <c r="I706" i="1"/>
  <c r="J705" i="1"/>
  <c r="K705" i="1" s="1"/>
  <c r="U705" i="1" s="1"/>
  <c r="M705" i="1"/>
  <c r="C880" i="1"/>
  <c r="X698" i="1" l="1"/>
  <c r="E705" i="1"/>
  <c r="N700" i="1"/>
  <c r="O699" i="1"/>
  <c r="P699" i="1" s="1"/>
  <c r="X699" i="1" s="1"/>
  <c r="B699" i="1" s="1"/>
  <c r="D704" i="1"/>
  <c r="L704" i="1" s="1"/>
  <c r="M706" i="1"/>
  <c r="F705" i="1"/>
  <c r="W705" i="1"/>
  <c r="G703" i="1"/>
  <c r="J706" i="1"/>
  <c r="K706" i="1" s="1"/>
  <c r="U706" i="1" s="1"/>
  <c r="I707" i="1"/>
  <c r="C881" i="1"/>
  <c r="B698" i="1" l="1"/>
  <c r="E706" i="1"/>
  <c r="N701" i="1"/>
  <c r="O700" i="1"/>
  <c r="P700" i="1" s="1"/>
  <c r="X700" i="1" s="1"/>
  <c r="B700" i="1" s="1"/>
  <c r="D705" i="1"/>
  <c r="L705" i="1" s="1"/>
  <c r="F706" i="1"/>
  <c r="G704" i="1"/>
  <c r="I708" i="1"/>
  <c r="J707" i="1"/>
  <c r="K707" i="1" s="1"/>
  <c r="U707" i="1" s="1"/>
  <c r="W706" i="1"/>
  <c r="C882" i="1"/>
  <c r="E707" i="1" l="1"/>
  <c r="N702" i="1"/>
  <c r="O701" i="1"/>
  <c r="P701" i="1" s="1"/>
  <c r="G705" i="1"/>
  <c r="F707" i="1"/>
  <c r="D706" i="1"/>
  <c r="L706" i="1" s="1"/>
  <c r="M707" i="1" s="1"/>
  <c r="W707" i="1"/>
  <c r="J708" i="1"/>
  <c r="K708" i="1" s="1"/>
  <c r="U708" i="1" s="1"/>
  <c r="I709" i="1"/>
  <c r="C883" i="1"/>
  <c r="X701" i="1" l="1"/>
  <c r="E708" i="1"/>
  <c r="N703" i="1"/>
  <c r="O702" i="1"/>
  <c r="P702" i="1" s="1"/>
  <c r="X702" i="1" s="1"/>
  <c r="B702" i="1" s="1"/>
  <c r="D707" i="1"/>
  <c r="L707" i="1" s="1"/>
  <c r="F708" i="1"/>
  <c r="W708" i="1"/>
  <c r="I710" i="1"/>
  <c r="J709" i="1"/>
  <c r="K709" i="1" s="1"/>
  <c r="U709" i="1" s="1"/>
  <c r="G706" i="1"/>
  <c r="C884" i="1"/>
  <c r="B701" i="1" l="1"/>
  <c r="E709" i="1"/>
  <c r="G707" i="1"/>
  <c r="N704" i="1"/>
  <c r="O703" i="1"/>
  <c r="P703" i="1" s="1"/>
  <c r="Y706" i="1"/>
  <c r="M708" i="1"/>
  <c r="F709" i="1"/>
  <c r="D708" i="1"/>
  <c r="L708" i="1" s="1"/>
  <c r="W709" i="1"/>
  <c r="I711" i="1"/>
  <c r="J710" i="1"/>
  <c r="K710" i="1" s="1"/>
  <c r="U710" i="1" s="1"/>
  <c r="C885" i="1"/>
  <c r="X703" i="1" l="1"/>
  <c r="E710" i="1"/>
  <c r="N705" i="1"/>
  <c r="O704" i="1"/>
  <c r="P704" i="1" s="1"/>
  <c r="X704" i="1" s="1"/>
  <c r="B704" i="1" s="1"/>
  <c r="M709" i="1"/>
  <c r="M710" i="1" s="1"/>
  <c r="Y707" i="1"/>
  <c r="D709" i="1"/>
  <c r="L709" i="1" s="1"/>
  <c r="G708" i="1"/>
  <c r="F710" i="1"/>
  <c r="W710" i="1"/>
  <c r="J711" i="1"/>
  <c r="K711" i="1" s="1"/>
  <c r="U711" i="1" s="1"/>
  <c r="I712" i="1"/>
  <c r="C886" i="1"/>
  <c r="B703" i="1" l="1"/>
  <c r="E711" i="1"/>
  <c r="N706" i="1"/>
  <c r="O705" i="1"/>
  <c r="P705" i="1" s="1"/>
  <c r="F711" i="1"/>
  <c r="D710" i="1"/>
  <c r="G710" i="1" s="1"/>
  <c r="G709" i="1"/>
  <c r="I713" i="1"/>
  <c r="J712" i="1"/>
  <c r="K712" i="1" s="1"/>
  <c r="U712" i="1" s="1"/>
  <c r="W711" i="1"/>
  <c r="C887" i="1"/>
  <c r="X705" i="1" l="1"/>
  <c r="E712" i="1"/>
  <c r="N707" i="1"/>
  <c r="O706" i="1"/>
  <c r="P706" i="1" s="1"/>
  <c r="L710" i="1"/>
  <c r="D711" i="1"/>
  <c r="G711" i="1" s="1"/>
  <c r="F712" i="1"/>
  <c r="J713" i="1"/>
  <c r="K713" i="1" s="1"/>
  <c r="U713" i="1" s="1"/>
  <c r="I714" i="1"/>
  <c r="W712" i="1"/>
  <c r="C888" i="1"/>
  <c r="B705" i="1" l="1"/>
  <c r="E713" i="1"/>
  <c r="X706" i="1"/>
  <c r="B706" i="1" s="1"/>
  <c r="O707" i="1"/>
  <c r="P707" i="1" s="1"/>
  <c r="N708" i="1"/>
  <c r="M711" i="1"/>
  <c r="M712" i="1" s="1"/>
  <c r="L711" i="1"/>
  <c r="F713" i="1"/>
  <c r="D712" i="1"/>
  <c r="L712" i="1" s="1"/>
  <c r="W713" i="1"/>
  <c r="J714" i="1"/>
  <c r="K714" i="1" s="1"/>
  <c r="U714" i="1" s="1"/>
  <c r="I715" i="1"/>
  <c r="C889" i="1"/>
  <c r="E714" i="1" l="1"/>
  <c r="N709" i="1"/>
  <c r="O708" i="1"/>
  <c r="P708" i="1" s="1"/>
  <c r="X708" i="1" s="1"/>
  <c r="B708" i="1" s="1"/>
  <c r="X707" i="1"/>
  <c r="M713" i="1"/>
  <c r="D713" i="1"/>
  <c r="F714" i="1"/>
  <c r="G712" i="1"/>
  <c r="W714" i="1"/>
  <c r="J715" i="1"/>
  <c r="K715" i="1" s="1"/>
  <c r="U715" i="1" s="1"/>
  <c r="I716" i="1"/>
  <c r="C890" i="1"/>
  <c r="B707" i="1" l="1"/>
  <c r="E715" i="1"/>
  <c r="N710" i="1"/>
  <c r="O709" i="1"/>
  <c r="P709" i="1" s="1"/>
  <c r="L713" i="1"/>
  <c r="M714" i="1" s="1"/>
  <c r="D714" i="1"/>
  <c r="L714" i="1" s="1"/>
  <c r="F715" i="1"/>
  <c r="G713" i="1"/>
  <c r="W715" i="1"/>
  <c r="J716" i="1"/>
  <c r="K716" i="1" s="1"/>
  <c r="I717" i="1"/>
  <c r="C891" i="1"/>
  <c r="Y957" i="1"/>
  <c r="X709" i="1" l="1"/>
  <c r="U716" i="1"/>
  <c r="W716" i="1" s="1"/>
  <c r="E716" i="1"/>
  <c r="O710" i="1"/>
  <c r="P710" i="1" s="1"/>
  <c r="S710" i="1" s="1"/>
  <c r="BD34" i="1" s="1"/>
  <c r="N711" i="1"/>
  <c r="D715" i="1"/>
  <c r="L715" i="1" s="1"/>
  <c r="F716" i="1"/>
  <c r="G714" i="1"/>
  <c r="M715" i="1"/>
  <c r="I718" i="1"/>
  <c r="J717" i="1"/>
  <c r="K717" i="1" s="1"/>
  <c r="C892" i="1"/>
  <c r="B709" i="1" l="1"/>
  <c r="U717" i="1"/>
  <c r="W717" i="1" s="1"/>
  <c r="E717" i="1"/>
  <c r="N712" i="1"/>
  <c r="O711" i="1"/>
  <c r="P711" i="1" s="1"/>
  <c r="X710" i="1"/>
  <c r="BE34" i="1" s="1"/>
  <c r="BF34" i="1" s="1"/>
  <c r="G715" i="1"/>
  <c r="F717" i="1"/>
  <c r="M716" i="1"/>
  <c r="D716" i="1"/>
  <c r="I719" i="1"/>
  <c r="J718" i="1"/>
  <c r="K718" i="1" s="1"/>
  <c r="C893" i="1"/>
  <c r="B710" i="1" l="1"/>
  <c r="Y710" i="1"/>
  <c r="U718" i="1"/>
  <c r="W718" i="1" s="1"/>
  <c r="E718" i="1"/>
  <c r="X711" i="1"/>
  <c r="O712" i="1"/>
  <c r="P712" i="1" s="1"/>
  <c r="N713" i="1"/>
  <c r="D717" i="1"/>
  <c r="L717" i="1" s="1"/>
  <c r="L716" i="1"/>
  <c r="G716" i="1"/>
  <c r="F718" i="1"/>
  <c r="M717" i="1"/>
  <c r="I720" i="1"/>
  <c r="J719" i="1"/>
  <c r="K719" i="1" s="1"/>
  <c r="C894" i="1"/>
  <c r="U719" i="1" l="1"/>
  <c r="W719" i="1" s="1"/>
  <c r="Y711" i="1"/>
  <c r="E719" i="1"/>
  <c r="B711" i="1"/>
  <c r="X712" i="1"/>
  <c r="Y712" i="1" s="1"/>
  <c r="N714" i="1"/>
  <c r="O713" i="1"/>
  <c r="P713" i="1" s="1"/>
  <c r="X713" i="1" s="1"/>
  <c r="D718" i="1"/>
  <c r="L718" i="1" s="1"/>
  <c r="F719" i="1"/>
  <c r="M718" i="1"/>
  <c r="G717" i="1"/>
  <c r="I721" i="1"/>
  <c r="J720" i="1"/>
  <c r="K720" i="1" s="1"/>
  <c r="U720" i="1" s="1"/>
  <c r="S893" i="1"/>
  <c r="C895" i="1"/>
  <c r="B713" i="1" l="1"/>
  <c r="Y713" i="1"/>
  <c r="E720" i="1"/>
  <c r="B712" i="1"/>
  <c r="G718" i="1"/>
  <c r="N715" i="1"/>
  <c r="O714" i="1"/>
  <c r="P714" i="1" s="1"/>
  <c r="X714" i="1" s="1"/>
  <c r="B714" i="1" s="1"/>
  <c r="F720" i="1"/>
  <c r="D719" i="1"/>
  <c r="L719" i="1" s="1"/>
  <c r="W720" i="1"/>
  <c r="S717" i="1"/>
  <c r="J721" i="1"/>
  <c r="K721" i="1" s="1"/>
  <c r="U721" i="1" s="1"/>
  <c r="I722" i="1"/>
  <c r="M719" i="1"/>
  <c r="M720" i="1" s="1"/>
  <c r="M721" i="1" s="1"/>
  <c r="C896" i="1"/>
  <c r="E721" i="1" l="1"/>
  <c r="O715" i="1"/>
  <c r="P715" i="1" s="1"/>
  <c r="N716" i="1"/>
  <c r="D720" i="1"/>
  <c r="L720" i="1" s="1"/>
  <c r="G719" i="1"/>
  <c r="F721" i="1"/>
  <c r="J722" i="1"/>
  <c r="K722" i="1" s="1"/>
  <c r="U722" i="1" s="1"/>
  <c r="I723" i="1"/>
  <c r="Y717" i="1"/>
  <c r="W721" i="1"/>
  <c r="M722" i="1"/>
  <c r="C897" i="1"/>
  <c r="S715" i="1" l="1"/>
  <c r="E722" i="1"/>
  <c r="N717" i="1"/>
  <c r="O716" i="1"/>
  <c r="P716" i="1" s="1"/>
  <c r="X716" i="1" s="1"/>
  <c r="B716" i="1" s="1"/>
  <c r="X715" i="1"/>
  <c r="G720" i="1"/>
  <c r="F722" i="1"/>
  <c r="D721" i="1"/>
  <c r="L721" i="1" s="1"/>
  <c r="I724" i="1"/>
  <c r="J723" i="1"/>
  <c r="K723" i="1" s="1"/>
  <c r="U723" i="1" s="1"/>
  <c r="W722" i="1"/>
  <c r="C898" i="1"/>
  <c r="E723" i="1" l="1"/>
  <c r="B715" i="1"/>
  <c r="Y715" i="1"/>
  <c r="O717" i="1"/>
  <c r="P717" i="1" s="1"/>
  <c r="X717" i="1" s="1"/>
  <c r="B717" i="1" s="1"/>
  <c r="N718" i="1"/>
  <c r="D722" i="1"/>
  <c r="L722" i="1" s="1"/>
  <c r="F723" i="1"/>
  <c r="G721" i="1"/>
  <c r="I725" i="1"/>
  <c r="J724" i="1"/>
  <c r="K724" i="1" s="1"/>
  <c r="U724" i="1" s="1"/>
  <c r="W723" i="1"/>
  <c r="C899" i="1"/>
  <c r="E724" i="1" l="1"/>
  <c r="N719" i="1"/>
  <c r="O718" i="1"/>
  <c r="P718" i="1" s="1"/>
  <c r="F724" i="1"/>
  <c r="D723" i="1"/>
  <c r="L723" i="1" s="1"/>
  <c r="G722" i="1"/>
  <c r="W724" i="1"/>
  <c r="I726" i="1"/>
  <c r="J725" i="1"/>
  <c r="K725" i="1" s="1"/>
  <c r="M723" i="1"/>
  <c r="M724" i="1" s="1"/>
  <c r="M725" i="1" s="1"/>
  <c r="C900" i="1"/>
  <c r="X718" i="1" l="1"/>
  <c r="U725" i="1"/>
  <c r="W725" i="1" s="1"/>
  <c r="E725" i="1"/>
  <c r="N720" i="1"/>
  <c r="O719" i="1"/>
  <c r="P719" i="1" s="1"/>
  <c r="X719" i="1" s="1"/>
  <c r="B719" i="1" s="1"/>
  <c r="D724" i="1"/>
  <c r="L724" i="1" s="1"/>
  <c r="M726" i="1"/>
  <c r="F725" i="1"/>
  <c r="G723" i="1"/>
  <c r="J726" i="1"/>
  <c r="K726" i="1" s="1"/>
  <c r="U726" i="1" s="1"/>
  <c r="I727" i="1"/>
  <c r="C901" i="1"/>
  <c r="B718" i="1" l="1"/>
  <c r="E726" i="1"/>
  <c r="N721" i="1"/>
  <c r="O720" i="1"/>
  <c r="P720" i="1" s="1"/>
  <c r="F726" i="1"/>
  <c r="D725" i="1"/>
  <c r="L725" i="1" s="1"/>
  <c r="G724" i="1"/>
  <c r="I728" i="1"/>
  <c r="J727" i="1"/>
  <c r="K727" i="1" s="1"/>
  <c r="U727" i="1" s="1"/>
  <c r="W726" i="1"/>
  <c r="M727" i="1"/>
  <c r="S900" i="1"/>
  <c r="C902" i="1"/>
  <c r="E727" i="1" l="1"/>
  <c r="X720" i="1"/>
  <c r="B720" i="1" s="1"/>
  <c r="N722" i="1"/>
  <c r="O721" i="1"/>
  <c r="P721" i="1" s="1"/>
  <c r="X721" i="1" s="1"/>
  <c r="B721" i="1" s="1"/>
  <c r="D726" i="1"/>
  <c r="L726" i="1" s="1"/>
  <c r="G725" i="1"/>
  <c r="F727" i="1"/>
  <c r="W727" i="1"/>
  <c r="M728" i="1"/>
  <c r="I729" i="1"/>
  <c r="J728" i="1"/>
  <c r="K728" i="1" s="1"/>
  <c r="U728" i="1" s="1"/>
  <c r="C903" i="1"/>
  <c r="E728" i="1" l="1"/>
  <c r="N723" i="1"/>
  <c r="O722" i="1"/>
  <c r="P722" i="1" s="1"/>
  <c r="G726" i="1"/>
  <c r="F728" i="1"/>
  <c r="D727" i="1"/>
  <c r="L727" i="1" s="1"/>
  <c r="I730" i="1"/>
  <c r="J729" i="1"/>
  <c r="K729" i="1" s="1"/>
  <c r="U729" i="1" s="1"/>
  <c r="M729" i="1"/>
  <c r="W728" i="1"/>
  <c r="C904" i="1"/>
  <c r="X722" i="1" l="1"/>
  <c r="E729" i="1"/>
  <c r="N724" i="1"/>
  <c r="O723" i="1"/>
  <c r="P723" i="1" s="1"/>
  <c r="X723" i="1" s="1"/>
  <c r="B723" i="1" s="1"/>
  <c r="D728" i="1"/>
  <c r="L728" i="1" s="1"/>
  <c r="G727" i="1"/>
  <c r="F729" i="1"/>
  <c r="W729" i="1"/>
  <c r="M730" i="1"/>
  <c r="I731" i="1"/>
  <c r="J730" i="1"/>
  <c r="K730" i="1" s="1"/>
  <c r="U730" i="1" s="1"/>
  <c r="C905" i="1"/>
  <c r="B722" i="1" l="1"/>
  <c r="E730" i="1"/>
  <c r="N725" i="1"/>
  <c r="O724" i="1"/>
  <c r="P724" i="1" s="1"/>
  <c r="F730" i="1"/>
  <c r="D729" i="1"/>
  <c r="L729" i="1" s="1"/>
  <c r="G728" i="1"/>
  <c r="I732" i="1"/>
  <c r="J731" i="1"/>
  <c r="K731" i="1" s="1"/>
  <c r="U731" i="1" s="1"/>
  <c r="M731" i="1"/>
  <c r="W730" i="1"/>
  <c r="C906" i="1"/>
  <c r="X724" i="1" l="1"/>
  <c r="E731" i="1"/>
  <c r="N726" i="1"/>
  <c r="O725" i="1"/>
  <c r="P725" i="1" s="1"/>
  <c r="X725" i="1" s="1"/>
  <c r="B725" i="1" s="1"/>
  <c r="D730" i="1"/>
  <c r="L730" i="1" s="1"/>
  <c r="G729" i="1"/>
  <c r="F731" i="1"/>
  <c r="W731" i="1"/>
  <c r="I733" i="1"/>
  <c r="J732" i="1"/>
  <c r="K732" i="1" s="1"/>
  <c r="U732" i="1" s="1"/>
  <c r="M732" i="1"/>
  <c r="C907" i="1"/>
  <c r="B724" i="1" l="1"/>
  <c r="E732" i="1"/>
  <c r="G730" i="1"/>
  <c r="N727" i="1"/>
  <c r="O726" i="1"/>
  <c r="P726" i="1" s="1"/>
  <c r="F732" i="1"/>
  <c r="D731" i="1"/>
  <c r="W732" i="1"/>
  <c r="J733" i="1"/>
  <c r="K733" i="1" s="1"/>
  <c r="U733" i="1" s="1"/>
  <c r="I734" i="1"/>
  <c r="M733" i="1"/>
  <c r="C908" i="1"/>
  <c r="X726" i="1" l="1"/>
  <c r="E733" i="1"/>
  <c r="N728" i="1"/>
  <c r="O727" i="1"/>
  <c r="P727" i="1" s="1"/>
  <c r="X727" i="1" s="1"/>
  <c r="B727" i="1" s="1"/>
  <c r="D732" i="1"/>
  <c r="L732" i="1" s="1"/>
  <c r="L731" i="1"/>
  <c r="F733" i="1"/>
  <c r="G731" i="1"/>
  <c r="I735" i="1"/>
  <c r="M734" i="1"/>
  <c r="J734" i="1"/>
  <c r="K734" i="1" s="1"/>
  <c r="U734" i="1" s="1"/>
  <c r="W733" i="1"/>
  <c r="C909" i="1"/>
  <c r="B726" i="1" l="1"/>
  <c r="E734" i="1"/>
  <c r="N729" i="1"/>
  <c r="O728" i="1"/>
  <c r="P728" i="1" s="1"/>
  <c r="X728" i="1" s="1"/>
  <c r="B728" i="1" s="1"/>
  <c r="D733" i="1"/>
  <c r="L733" i="1" s="1"/>
  <c r="F734" i="1"/>
  <c r="G732" i="1"/>
  <c r="W734" i="1"/>
  <c r="J735" i="1"/>
  <c r="K735" i="1" s="1"/>
  <c r="U735" i="1" s="1"/>
  <c r="I736" i="1"/>
  <c r="M735" i="1"/>
  <c r="C910" i="1"/>
  <c r="E735" i="1" l="1"/>
  <c r="N730" i="1"/>
  <c r="O729" i="1"/>
  <c r="P729" i="1" s="1"/>
  <c r="G733" i="1"/>
  <c r="D734" i="1"/>
  <c r="F735" i="1"/>
  <c r="J736" i="1"/>
  <c r="K736" i="1" s="1"/>
  <c r="U736" i="1" s="1"/>
  <c r="I737" i="1"/>
  <c r="M736" i="1"/>
  <c r="W735" i="1"/>
  <c r="C911" i="1"/>
  <c r="X729" i="1" l="1"/>
  <c r="E736" i="1"/>
  <c r="N731" i="1"/>
  <c r="O730" i="1"/>
  <c r="P730" i="1" s="1"/>
  <c r="X730" i="1" s="1"/>
  <c r="B730" i="1" s="1"/>
  <c r="L734" i="1"/>
  <c r="G734" i="1"/>
  <c r="D735" i="1"/>
  <c r="L735" i="1" s="1"/>
  <c r="M737" i="1"/>
  <c r="F736" i="1"/>
  <c r="W736" i="1"/>
  <c r="I738" i="1"/>
  <c r="J737" i="1"/>
  <c r="K737" i="1" s="1"/>
  <c r="U737" i="1" s="1"/>
  <c r="C912" i="1"/>
  <c r="B729" i="1" l="1"/>
  <c r="E737" i="1"/>
  <c r="N732" i="1"/>
  <c r="O731" i="1"/>
  <c r="P731" i="1" s="1"/>
  <c r="D736" i="1"/>
  <c r="L736" i="1" s="1"/>
  <c r="G735" i="1"/>
  <c r="F737" i="1"/>
  <c r="W737" i="1"/>
  <c r="J738" i="1"/>
  <c r="K738" i="1" s="1"/>
  <c r="U738" i="1" s="1"/>
  <c r="I739" i="1"/>
  <c r="C913" i="1"/>
  <c r="X731" i="1" l="1"/>
  <c r="E738" i="1"/>
  <c r="N733" i="1"/>
  <c r="O732" i="1"/>
  <c r="P732" i="1" s="1"/>
  <c r="X732" i="1" s="1"/>
  <c r="B732" i="1" s="1"/>
  <c r="G736" i="1"/>
  <c r="F738" i="1"/>
  <c r="D737" i="1"/>
  <c r="W738" i="1"/>
  <c r="I740" i="1"/>
  <c r="J739" i="1"/>
  <c r="K739" i="1" s="1"/>
  <c r="U739" i="1" s="1"/>
  <c r="C914" i="1"/>
  <c r="B731" i="1" l="1"/>
  <c r="E739" i="1"/>
  <c r="N734" i="1"/>
  <c r="O733" i="1"/>
  <c r="P733" i="1" s="1"/>
  <c r="X733" i="1" s="1"/>
  <c r="B733" i="1" s="1"/>
  <c r="L737" i="1"/>
  <c r="D738" i="1"/>
  <c r="L738" i="1" s="1"/>
  <c r="F739" i="1"/>
  <c r="G737" i="1"/>
  <c r="W739" i="1"/>
  <c r="J740" i="1"/>
  <c r="K740" i="1" s="1"/>
  <c r="U740" i="1" s="1"/>
  <c r="I741" i="1"/>
  <c r="C915" i="1"/>
  <c r="E740" i="1" l="1"/>
  <c r="N735" i="1"/>
  <c r="O734" i="1"/>
  <c r="P734" i="1" s="1"/>
  <c r="X734" i="1" s="1"/>
  <c r="B734" i="1" s="1"/>
  <c r="M738" i="1"/>
  <c r="F740" i="1"/>
  <c r="D739" i="1"/>
  <c r="L739" i="1" s="1"/>
  <c r="G738" i="1"/>
  <c r="W740" i="1"/>
  <c r="I742" i="1"/>
  <c r="J741" i="1"/>
  <c r="K741" i="1" s="1"/>
  <c r="U741" i="1" s="1"/>
  <c r="C916" i="1"/>
  <c r="E741" i="1" l="1"/>
  <c r="N736" i="1"/>
  <c r="O735" i="1"/>
  <c r="P735" i="1" s="1"/>
  <c r="X735" i="1" s="1"/>
  <c r="B735" i="1" s="1"/>
  <c r="M739" i="1"/>
  <c r="Y737" i="1"/>
  <c r="D740" i="1"/>
  <c r="L740" i="1" s="1"/>
  <c r="F741" i="1"/>
  <c r="W741" i="1"/>
  <c r="J742" i="1"/>
  <c r="K742" i="1" s="1"/>
  <c r="U742" i="1" s="1"/>
  <c r="I743" i="1"/>
  <c r="G739" i="1"/>
  <c r="C917" i="1"/>
  <c r="E742" i="1" l="1"/>
  <c r="N737" i="1"/>
  <c r="O736" i="1"/>
  <c r="P736" i="1" s="1"/>
  <c r="D741" i="1"/>
  <c r="L741" i="1" s="1"/>
  <c r="M740" i="1"/>
  <c r="F742" i="1"/>
  <c r="G740" i="1"/>
  <c r="W742" i="1"/>
  <c r="J743" i="1"/>
  <c r="K743" i="1" s="1"/>
  <c r="U743" i="1" s="1"/>
  <c r="I744" i="1"/>
  <c r="C918" i="1"/>
  <c r="X736" i="1" l="1"/>
  <c r="E743" i="1"/>
  <c r="O737" i="1"/>
  <c r="P737" i="1" s="1"/>
  <c r="N738" i="1"/>
  <c r="Y739" i="1"/>
  <c r="M741" i="1"/>
  <c r="M742" i="1" s="1"/>
  <c r="M743" i="1" s="1"/>
  <c r="D742" i="1"/>
  <c r="L742" i="1" s="1"/>
  <c r="F743" i="1"/>
  <c r="G741" i="1"/>
  <c r="J744" i="1"/>
  <c r="K744" i="1" s="1"/>
  <c r="I745" i="1"/>
  <c r="W743" i="1"/>
  <c r="C919" i="1"/>
  <c r="B736" i="1" l="1"/>
  <c r="U744" i="1"/>
  <c r="W744" i="1" s="1"/>
  <c r="E744" i="1"/>
  <c r="N739" i="1"/>
  <c r="O738" i="1"/>
  <c r="P738" i="1" s="1"/>
  <c r="X737" i="1"/>
  <c r="B737" i="1" s="1"/>
  <c r="D743" i="1"/>
  <c r="L743" i="1" s="1"/>
  <c r="M744" i="1" s="1"/>
  <c r="G742" i="1"/>
  <c r="F744" i="1"/>
  <c r="I746" i="1"/>
  <c r="J745" i="1"/>
  <c r="K745" i="1" s="1"/>
  <c r="C920" i="1"/>
  <c r="X738" i="1" l="1"/>
  <c r="U745" i="1"/>
  <c r="W745" i="1" s="1"/>
  <c r="E745" i="1"/>
  <c r="G743" i="1"/>
  <c r="O739" i="1"/>
  <c r="P739" i="1" s="1"/>
  <c r="N740" i="1"/>
  <c r="Y740" i="1"/>
  <c r="D744" i="1"/>
  <c r="L744" i="1" s="1"/>
  <c r="F745" i="1"/>
  <c r="I747" i="1"/>
  <c r="J746" i="1"/>
  <c r="K746" i="1" s="1"/>
  <c r="U746" i="1" s="1"/>
  <c r="C921" i="1"/>
  <c r="B738" i="1" l="1"/>
  <c r="E746" i="1"/>
  <c r="N741" i="1"/>
  <c r="O740" i="1"/>
  <c r="P740" i="1" s="1"/>
  <c r="X739" i="1"/>
  <c r="B739" i="1" s="1"/>
  <c r="F746" i="1"/>
  <c r="D745" i="1"/>
  <c r="L745" i="1" s="1"/>
  <c r="M745" i="1"/>
  <c r="G744" i="1"/>
  <c r="W746" i="1"/>
  <c r="I748" i="1"/>
  <c r="J747" i="1"/>
  <c r="K747" i="1" s="1"/>
  <c r="U747" i="1" s="1"/>
  <c r="C922" i="1"/>
  <c r="E747" i="1" l="1"/>
  <c r="X740" i="1"/>
  <c r="N742" i="1"/>
  <c r="O741" i="1"/>
  <c r="P741" i="1" s="1"/>
  <c r="S741" i="1" s="1"/>
  <c r="F747" i="1"/>
  <c r="W747" i="1"/>
  <c r="D746" i="1"/>
  <c r="G745" i="1"/>
  <c r="M746" i="1"/>
  <c r="I749" i="1"/>
  <c r="J748" i="1"/>
  <c r="K748" i="1" s="1"/>
  <c r="U748" i="1" s="1"/>
  <c r="C923" i="1"/>
  <c r="B740" i="1" l="1"/>
  <c r="E748" i="1"/>
  <c r="N743" i="1"/>
  <c r="O742" i="1"/>
  <c r="P742" i="1" s="1"/>
  <c r="X742" i="1" s="1"/>
  <c r="B742" i="1" s="1"/>
  <c r="X741" i="1"/>
  <c r="Y741" i="1" s="1"/>
  <c r="D747" i="1"/>
  <c r="L747" i="1" s="1"/>
  <c r="L746" i="1"/>
  <c r="G746" i="1"/>
  <c r="F748" i="1"/>
  <c r="M747" i="1"/>
  <c r="W748" i="1"/>
  <c r="I750" i="1"/>
  <c r="J749" i="1"/>
  <c r="K749" i="1" s="1"/>
  <c r="U749" i="1" s="1"/>
  <c r="C924" i="1"/>
  <c r="E749" i="1" l="1"/>
  <c r="B741" i="1"/>
  <c r="N744" i="1"/>
  <c r="O743" i="1"/>
  <c r="P743" i="1" s="1"/>
  <c r="G747" i="1"/>
  <c r="F749" i="1"/>
  <c r="D748" i="1"/>
  <c r="S746" i="1"/>
  <c r="W749" i="1"/>
  <c r="I751" i="1"/>
  <c r="J750" i="1"/>
  <c r="K750" i="1" s="1"/>
  <c r="U750" i="1" s="1"/>
  <c r="M748" i="1"/>
  <c r="M749" i="1" s="1"/>
  <c r="M750" i="1" s="1"/>
  <c r="S923" i="1"/>
  <c r="C925" i="1"/>
  <c r="S743" i="1" l="1"/>
  <c r="E750" i="1"/>
  <c r="X743" i="1"/>
  <c r="O744" i="1"/>
  <c r="P744" i="1" s="1"/>
  <c r="N745" i="1"/>
  <c r="D749" i="1"/>
  <c r="L749" i="1" s="1"/>
  <c r="L748" i="1"/>
  <c r="G748" i="1"/>
  <c r="M751" i="1"/>
  <c r="F750" i="1"/>
  <c r="I752" i="1"/>
  <c r="J751" i="1"/>
  <c r="K751" i="1" s="1"/>
  <c r="U751" i="1" s="1"/>
  <c r="W750" i="1"/>
  <c r="S924" i="1"/>
  <c r="C926" i="1"/>
  <c r="BE35" i="1" l="1"/>
  <c r="BD35" i="1"/>
  <c r="Y743" i="1"/>
  <c r="E751" i="1"/>
  <c r="B743" i="1"/>
  <c r="N746" i="1"/>
  <c r="O745" i="1"/>
  <c r="P745" i="1" s="1"/>
  <c r="X744" i="1"/>
  <c r="Y744" i="1" s="1"/>
  <c r="F751" i="1"/>
  <c r="D750" i="1"/>
  <c r="L750" i="1" s="1"/>
  <c r="W751" i="1"/>
  <c r="G749" i="1"/>
  <c r="J752" i="1"/>
  <c r="K752" i="1" s="1"/>
  <c r="I753" i="1"/>
  <c r="M752" i="1"/>
  <c r="Y924" i="1"/>
  <c r="C927" i="1"/>
  <c r="BF35" i="1" l="1"/>
  <c r="X745" i="1"/>
  <c r="U752" i="1"/>
  <c r="W752" i="1" s="1"/>
  <c r="E752" i="1"/>
  <c r="B744" i="1"/>
  <c r="O746" i="1"/>
  <c r="P746" i="1" s="1"/>
  <c r="N747" i="1"/>
  <c r="D751" i="1"/>
  <c r="L751" i="1" s="1"/>
  <c r="F752" i="1"/>
  <c r="G750" i="1"/>
  <c r="I754" i="1"/>
  <c r="J753" i="1"/>
  <c r="K753" i="1" s="1"/>
  <c r="U753" i="1" s="1"/>
  <c r="S926" i="1"/>
  <c r="C928" i="1"/>
  <c r="B745" i="1" l="1"/>
  <c r="E753" i="1"/>
  <c r="N748" i="1"/>
  <c r="O747" i="1"/>
  <c r="P747" i="1" s="1"/>
  <c r="X747" i="1" s="1"/>
  <c r="B747" i="1" s="1"/>
  <c r="X746" i="1"/>
  <c r="Y746" i="1" s="1"/>
  <c r="F753" i="1"/>
  <c r="D752" i="1"/>
  <c r="G751" i="1"/>
  <c r="W753" i="1"/>
  <c r="I755" i="1"/>
  <c r="J754" i="1"/>
  <c r="K754" i="1" s="1"/>
  <c r="U754" i="1" s="1"/>
  <c r="C929" i="1"/>
  <c r="E754" i="1" l="1"/>
  <c r="B746" i="1"/>
  <c r="N749" i="1"/>
  <c r="O748" i="1"/>
  <c r="P748" i="1" s="1"/>
  <c r="X748" i="1" s="1"/>
  <c r="B748" i="1" s="1"/>
  <c r="D753" i="1"/>
  <c r="L753" i="1" s="1"/>
  <c r="L752" i="1"/>
  <c r="F754" i="1"/>
  <c r="G752" i="1"/>
  <c r="M753" i="1"/>
  <c r="M754" i="1" s="1"/>
  <c r="M755" i="1" s="1"/>
  <c r="I756" i="1"/>
  <c r="J755" i="1"/>
  <c r="K755" i="1" s="1"/>
  <c r="U755" i="1" s="1"/>
  <c r="W754" i="1"/>
  <c r="C930" i="1"/>
  <c r="E755" i="1" l="1"/>
  <c r="N750" i="1"/>
  <c r="O749" i="1"/>
  <c r="P749" i="1" s="1"/>
  <c r="X749" i="1" s="1"/>
  <c r="B749" i="1" s="1"/>
  <c r="F755" i="1"/>
  <c r="D754" i="1"/>
  <c r="G753" i="1"/>
  <c r="W755" i="1"/>
  <c r="J756" i="1"/>
  <c r="K756" i="1" s="1"/>
  <c r="U756" i="1" s="1"/>
  <c r="I757" i="1"/>
  <c r="M756" i="1"/>
  <c r="S929" i="1"/>
  <c r="C931" i="1"/>
  <c r="E756" i="1" l="1"/>
  <c r="N751" i="1"/>
  <c r="O750" i="1"/>
  <c r="P750" i="1" s="1"/>
  <c r="D755" i="1"/>
  <c r="L755" i="1" s="1"/>
  <c r="L754" i="1"/>
  <c r="F756" i="1"/>
  <c r="G754" i="1"/>
  <c r="J757" i="1"/>
  <c r="K757" i="1" s="1"/>
  <c r="U757" i="1" s="1"/>
  <c r="I758" i="1"/>
  <c r="M757" i="1"/>
  <c r="W756" i="1"/>
  <c r="C932" i="1"/>
  <c r="X750" i="1" l="1"/>
  <c r="E757" i="1"/>
  <c r="N752" i="1"/>
  <c r="O751" i="1"/>
  <c r="P751" i="1" s="1"/>
  <c r="X751" i="1" s="1"/>
  <c r="B751" i="1" s="1"/>
  <c r="F757" i="1"/>
  <c r="D756" i="1"/>
  <c r="G755" i="1"/>
  <c r="I759" i="1"/>
  <c r="J758" i="1"/>
  <c r="K758" i="1" s="1"/>
  <c r="U758" i="1" s="1"/>
  <c r="M758" i="1"/>
  <c r="W757" i="1"/>
  <c r="C933" i="1"/>
  <c r="B750" i="1" l="1"/>
  <c r="D757" i="1"/>
  <c r="L757" i="1" s="1"/>
  <c r="E758" i="1"/>
  <c r="N753" i="1"/>
  <c r="O752" i="1"/>
  <c r="P752" i="1" s="1"/>
  <c r="L756" i="1"/>
  <c r="F758" i="1"/>
  <c r="G756" i="1"/>
  <c r="I760" i="1"/>
  <c r="J759" i="1"/>
  <c r="K759" i="1" s="1"/>
  <c r="U759" i="1" s="1"/>
  <c r="M759" i="1"/>
  <c r="W758" i="1"/>
  <c r="C934" i="1"/>
  <c r="X752" i="1" l="1"/>
  <c r="G757" i="1"/>
  <c r="E759" i="1"/>
  <c r="N754" i="1"/>
  <c r="O753" i="1"/>
  <c r="P753" i="1" s="1"/>
  <c r="X753" i="1" s="1"/>
  <c r="B753" i="1" s="1"/>
  <c r="F759" i="1"/>
  <c r="D758" i="1"/>
  <c r="W759" i="1"/>
  <c r="J760" i="1"/>
  <c r="K760" i="1" s="1"/>
  <c r="U760" i="1" s="1"/>
  <c r="M760" i="1"/>
  <c r="I761" i="1"/>
  <c r="C935" i="1"/>
  <c r="B752" i="1" l="1"/>
  <c r="E760" i="1"/>
  <c r="N755" i="1"/>
  <c r="O754" i="1"/>
  <c r="P754" i="1" s="1"/>
  <c r="D759" i="1"/>
  <c r="L759" i="1" s="1"/>
  <c r="L758" i="1"/>
  <c r="F760" i="1"/>
  <c r="G758" i="1"/>
  <c r="I762" i="1"/>
  <c r="J761" i="1"/>
  <c r="K761" i="1" s="1"/>
  <c r="U761" i="1" s="1"/>
  <c r="M761" i="1"/>
  <c r="W760" i="1"/>
  <c r="C936" i="1"/>
  <c r="X754" i="1" l="1"/>
  <c r="E761" i="1"/>
  <c r="N756" i="1"/>
  <c r="O755" i="1"/>
  <c r="P755" i="1" s="1"/>
  <c r="X755" i="1" s="1"/>
  <c r="B755" i="1" s="1"/>
  <c r="D760" i="1"/>
  <c r="F761" i="1"/>
  <c r="G759" i="1"/>
  <c r="I763" i="1"/>
  <c r="J762" i="1"/>
  <c r="K762" i="1" s="1"/>
  <c r="U762" i="1" s="1"/>
  <c r="M762" i="1"/>
  <c r="W761" i="1"/>
  <c r="C937" i="1"/>
  <c r="B754" i="1" l="1"/>
  <c r="E762" i="1"/>
  <c r="N757" i="1"/>
  <c r="O756" i="1"/>
  <c r="P756" i="1" s="1"/>
  <c r="X756" i="1" s="1"/>
  <c r="B756" i="1" s="1"/>
  <c r="D761" i="1"/>
  <c r="L761" i="1" s="1"/>
  <c r="L760" i="1"/>
  <c r="F762" i="1"/>
  <c r="G760" i="1"/>
  <c r="W762" i="1"/>
  <c r="I764" i="1"/>
  <c r="J763" i="1"/>
  <c r="K763" i="1" s="1"/>
  <c r="U763" i="1" s="1"/>
  <c r="M763" i="1"/>
  <c r="C938" i="1"/>
  <c r="E763" i="1" l="1"/>
  <c r="N758" i="1"/>
  <c r="O757" i="1"/>
  <c r="P757" i="1" s="1"/>
  <c r="X757" i="1" s="1"/>
  <c r="B757" i="1" s="1"/>
  <c r="D762" i="1"/>
  <c r="L762" i="1" s="1"/>
  <c r="F763" i="1"/>
  <c r="W763" i="1"/>
  <c r="G761" i="1"/>
  <c r="J764" i="1"/>
  <c r="K764" i="1" s="1"/>
  <c r="U764" i="1" s="1"/>
  <c r="M764" i="1"/>
  <c r="I765" i="1"/>
  <c r="C939" i="1"/>
  <c r="E764" i="1" l="1"/>
  <c r="N759" i="1"/>
  <c r="O758" i="1"/>
  <c r="P758" i="1" s="1"/>
  <c r="G762" i="1"/>
  <c r="D763" i="1"/>
  <c r="G763" i="1" s="1"/>
  <c r="F764" i="1"/>
  <c r="W764" i="1"/>
  <c r="J765" i="1"/>
  <c r="K765" i="1" s="1"/>
  <c r="U765" i="1" s="1"/>
  <c r="M765" i="1"/>
  <c r="I766" i="1"/>
  <c r="C940" i="1"/>
  <c r="X758" i="1" l="1"/>
  <c r="E765" i="1"/>
  <c r="N760" i="1"/>
  <c r="O759" i="1"/>
  <c r="P759" i="1" s="1"/>
  <c r="X759" i="1" s="1"/>
  <c r="B759" i="1" s="1"/>
  <c r="L763" i="1"/>
  <c r="D764" i="1"/>
  <c r="L764" i="1" s="1"/>
  <c r="F765" i="1"/>
  <c r="W765" i="1"/>
  <c r="I767" i="1"/>
  <c r="J766" i="1"/>
  <c r="K766" i="1" s="1"/>
  <c r="U766" i="1" s="1"/>
  <c r="M766" i="1"/>
  <c r="C941" i="1"/>
  <c r="B758" i="1" l="1"/>
  <c r="E766" i="1"/>
  <c r="N761" i="1"/>
  <c r="O760" i="1"/>
  <c r="P760" i="1" s="1"/>
  <c r="M767" i="1"/>
  <c r="D765" i="1"/>
  <c r="G765" i="1" s="1"/>
  <c r="F766" i="1"/>
  <c r="J767" i="1"/>
  <c r="K767" i="1" s="1"/>
  <c r="U767" i="1" s="1"/>
  <c r="I768" i="1"/>
  <c r="W766" i="1"/>
  <c r="G764" i="1"/>
  <c r="C942" i="1"/>
  <c r="X760" i="1" l="1"/>
  <c r="E767" i="1"/>
  <c r="N762" i="1"/>
  <c r="O761" i="1"/>
  <c r="P761" i="1" s="1"/>
  <c r="X761" i="1" s="1"/>
  <c r="B761" i="1" s="1"/>
  <c r="L765" i="1"/>
  <c r="F767" i="1"/>
  <c r="D766" i="1"/>
  <c r="L766" i="1" s="1"/>
  <c r="J768" i="1"/>
  <c r="K768" i="1" s="1"/>
  <c r="U768" i="1" s="1"/>
  <c r="I769" i="1"/>
  <c r="W767" i="1"/>
  <c r="C943" i="1"/>
  <c r="B760" i="1" l="1"/>
  <c r="E768" i="1"/>
  <c r="N763" i="1"/>
  <c r="O762" i="1"/>
  <c r="P762" i="1" s="1"/>
  <c r="X762" i="1" s="1"/>
  <c r="B762" i="1" s="1"/>
  <c r="D767" i="1"/>
  <c r="G767" i="1" s="1"/>
  <c r="G766" i="1"/>
  <c r="F768" i="1"/>
  <c r="J769" i="1"/>
  <c r="K769" i="1" s="1"/>
  <c r="U769" i="1" s="1"/>
  <c r="I770" i="1"/>
  <c r="W768" i="1"/>
  <c r="C944" i="1"/>
  <c r="E769" i="1" l="1"/>
  <c r="N764" i="1"/>
  <c r="O763" i="1"/>
  <c r="P763" i="1" s="1"/>
  <c r="X763" i="1" s="1"/>
  <c r="B763" i="1" s="1"/>
  <c r="L767" i="1"/>
  <c r="F769" i="1"/>
  <c r="D768" i="1"/>
  <c r="W769" i="1"/>
  <c r="J770" i="1"/>
  <c r="K770" i="1" s="1"/>
  <c r="U770" i="1" s="1"/>
  <c r="I771" i="1"/>
  <c r="C945" i="1"/>
  <c r="E770" i="1" l="1"/>
  <c r="N765" i="1"/>
  <c r="O764" i="1"/>
  <c r="P764" i="1" s="1"/>
  <c r="D769" i="1"/>
  <c r="L769" i="1" s="1"/>
  <c r="M768" i="1"/>
  <c r="L768" i="1"/>
  <c r="G768" i="1"/>
  <c r="F770" i="1"/>
  <c r="I772" i="1"/>
  <c r="J771" i="1"/>
  <c r="K771" i="1" s="1"/>
  <c r="U771" i="1" s="1"/>
  <c r="W770" i="1"/>
  <c r="C946" i="1"/>
  <c r="X764" i="1" l="1"/>
  <c r="E771" i="1"/>
  <c r="N766" i="1"/>
  <c r="O765" i="1"/>
  <c r="P765" i="1" s="1"/>
  <c r="X765" i="1" s="1"/>
  <c r="B765" i="1" s="1"/>
  <c r="M769" i="1"/>
  <c r="M770" i="1" s="1"/>
  <c r="Y767" i="1"/>
  <c r="D770" i="1"/>
  <c r="L770" i="1" s="1"/>
  <c r="F771" i="1"/>
  <c r="G769" i="1"/>
  <c r="W771" i="1"/>
  <c r="I773" i="1"/>
  <c r="J772" i="1"/>
  <c r="K772" i="1" s="1"/>
  <c r="U772" i="1" s="1"/>
  <c r="C947" i="1"/>
  <c r="B764" i="1" l="1"/>
  <c r="E772" i="1"/>
  <c r="N767" i="1"/>
  <c r="O766" i="1"/>
  <c r="P766" i="1" s="1"/>
  <c r="M771" i="1"/>
  <c r="Y769" i="1"/>
  <c r="D771" i="1"/>
  <c r="G771" i="1" s="1"/>
  <c r="F772" i="1"/>
  <c r="G770" i="1"/>
  <c r="W772" i="1"/>
  <c r="J773" i="1"/>
  <c r="K773" i="1" s="1"/>
  <c r="I774" i="1"/>
  <c r="C948" i="1"/>
  <c r="X766" i="1" l="1"/>
  <c r="U773" i="1"/>
  <c r="W773" i="1" s="1"/>
  <c r="E773" i="1"/>
  <c r="O767" i="1"/>
  <c r="P767" i="1" s="1"/>
  <c r="N768" i="1"/>
  <c r="L771" i="1"/>
  <c r="F773" i="1"/>
  <c r="D772" i="1"/>
  <c r="L772" i="1" s="1"/>
  <c r="I775" i="1"/>
  <c r="J774" i="1"/>
  <c r="K774" i="1" s="1"/>
  <c r="U774" i="1" s="1"/>
  <c r="C949" i="1"/>
  <c r="B766" i="1" l="1"/>
  <c r="E774" i="1"/>
  <c r="N769" i="1"/>
  <c r="O768" i="1"/>
  <c r="P768" i="1" s="1"/>
  <c r="X767" i="1"/>
  <c r="B767" i="1" s="1"/>
  <c r="D773" i="1"/>
  <c r="F774" i="1"/>
  <c r="G772" i="1"/>
  <c r="W774" i="1"/>
  <c r="I776" i="1"/>
  <c r="J775" i="1"/>
  <c r="K775" i="1" s="1"/>
  <c r="U775" i="1" s="1"/>
  <c r="M772" i="1"/>
  <c r="C950" i="1"/>
  <c r="X768" i="1" l="1"/>
  <c r="E775" i="1"/>
  <c r="O769" i="1"/>
  <c r="P769" i="1" s="1"/>
  <c r="N770" i="1"/>
  <c r="L773" i="1"/>
  <c r="G773" i="1"/>
  <c r="F775" i="1"/>
  <c r="D774" i="1"/>
  <c r="M773" i="1"/>
  <c r="I777" i="1"/>
  <c r="J776" i="1"/>
  <c r="K776" i="1" s="1"/>
  <c r="U776" i="1" s="1"/>
  <c r="W775" i="1"/>
  <c r="C951" i="1"/>
  <c r="B768" i="1" l="1"/>
  <c r="E776" i="1"/>
  <c r="M774" i="1"/>
  <c r="N771" i="1"/>
  <c r="O770" i="1"/>
  <c r="P770" i="1" s="1"/>
  <c r="X770" i="1" s="1"/>
  <c r="B770" i="1" s="1"/>
  <c r="X769" i="1"/>
  <c r="B769" i="1" s="1"/>
  <c r="L774" i="1"/>
  <c r="G774" i="1"/>
  <c r="D775" i="1"/>
  <c r="L775" i="1" s="1"/>
  <c r="F776" i="1"/>
  <c r="J777" i="1"/>
  <c r="K777" i="1" s="1"/>
  <c r="U777" i="1" s="1"/>
  <c r="I778" i="1"/>
  <c r="W776" i="1"/>
  <c r="C952" i="1"/>
  <c r="M775" i="1" l="1"/>
  <c r="M776" i="1" s="1"/>
  <c r="E777" i="1"/>
  <c r="N772" i="1"/>
  <c r="O771" i="1"/>
  <c r="P771" i="1" s="1"/>
  <c r="D776" i="1"/>
  <c r="L776" i="1" s="1"/>
  <c r="F777" i="1"/>
  <c r="W777" i="1"/>
  <c r="G775" i="1"/>
  <c r="J778" i="1"/>
  <c r="K778" i="1" s="1"/>
  <c r="U778" i="1" s="1"/>
  <c r="I779" i="1"/>
  <c r="C953" i="1"/>
  <c r="S771" i="1" l="1"/>
  <c r="E778" i="1"/>
  <c r="X771" i="1"/>
  <c r="N773" i="1"/>
  <c r="O772" i="1"/>
  <c r="P772" i="1" s="1"/>
  <c r="S772" i="1" s="1"/>
  <c r="D777" i="1"/>
  <c r="L777" i="1" s="1"/>
  <c r="F778" i="1"/>
  <c r="G776" i="1"/>
  <c r="M777" i="1"/>
  <c r="W778" i="1"/>
  <c r="I780" i="1"/>
  <c r="J779" i="1"/>
  <c r="K779" i="1" s="1"/>
  <c r="U779" i="1" s="1"/>
  <c r="S952" i="1"/>
  <c r="C954" i="1"/>
  <c r="BE36" i="1" l="1"/>
  <c r="BD36" i="1"/>
  <c r="Y771" i="1"/>
  <c r="E779" i="1"/>
  <c r="B771" i="1"/>
  <c r="N774" i="1"/>
  <c r="O773" i="1"/>
  <c r="P773" i="1" s="1"/>
  <c r="X772" i="1"/>
  <c r="Y772" i="1" s="1"/>
  <c r="G777" i="1"/>
  <c r="D778" i="1"/>
  <c r="L778" i="1" s="1"/>
  <c r="F779" i="1"/>
  <c r="I781" i="1"/>
  <c r="J780" i="1"/>
  <c r="K780" i="1" s="1"/>
  <c r="U780" i="1" s="1"/>
  <c r="W779" i="1"/>
  <c r="S776" i="1"/>
  <c r="M778" i="1"/>
  <c r="M779" i="1" s="1"/>
  <c r="M780" i="1" s="1"/>
  <c r="C955" i="1"/>
  <c r="BF36" i="1" l="1"/>
  <c r="E780" i="1"/>
  <c r="B772" i="1"/>
  <c r="X773" i="1"/>
  <c r="Y773" i="1" s="1"/>
  <c r="N775" i="1"/>
  <c r="O774" i="1"/>
  <c r="P774" i="1" s="1"/>
  <c r="M781" i="1"/>
  <c r="F780" i="1"/>
  <c r="D779" i="1"/>
  <c r="G779" i="1" s="1"/>
  <c r="Y776" i="1"/>
  <c r="G778" i="1"/>
  <c r="W780" i="1"/>
  <c r="I782" i="1"/>
  <c r="J781" i="1"/>
  <c r="K781" i="1" s="1"/>
  <c r="U781" i="1" s="1"/>
  <c r="C956" i="1"/>
  <c r="X774" i="1" l="1"/>
  <c r="S774" i="1"/>
  <c r="Y774" i="1" s="1"/>
  <c r="E781" i="1"/>
  <c r="N776" i="1"/>
  <c r="O775" i="1"/>
  <c r="P775" i="1" s="1"/>
  <c r="X775" i="1" s="1"/>
  <c r="B775" i="1" s="1"/>
  <c r="B773" i="1"/>
  <c r="L779" i="1"/>
  <c r="D780" i="1"/>
  <c r="G780" i="1" s="1"/>
  <c r="F781" i="1"/>
  <c r="W781" i="1"/>
  <c r="M782" i="1"/>
  <c r="I783" i="1"/>
  <c r="J782" i="1"/>
  <c r="K782" i="1" s="1"/>
  <c r="U782" i="1" s="1"/>
  <c r="C957" i="1"/>
  <c r="B774" i="1" l="1"/>
  <c r="E782" i="1"/>
  <c r="O776" i="1"/>
  <c r="P776" i="1" s="1"/>
  <c r="X776" i="1" s="1"/>
  <c r="B776" i="1" s="1"/>
  <c r="N777" i="1"/>
  <c r="L780" i="1"/>
  <c r="F782" i="1"/>
  <c r="D781" i="1"/>
  <c r="L781" i="1" s="1"/>
  <c r="J783" i="1"/>
  <c r="K783" i="1" s="1"/>
  <c r="U783" i="1" s="1"/>
  <c r="M783" i="1"/>
  <c r="I784" i="1"/>
  <c r="W782" i="1"/>
  <c r="C958" i="1"/>
  <c r="E783" i="1" l="1"/>
  <c r="N778" i="1"/>
  <c r="O777" i="1"/>
  <c r="P777" i="1" s="1"/>
  <c r="X777" i="1" s="1"/>
  <c r="B777" i="1" s="1"/>
  <c r="D782" i="1"/>
  <c r="F783" i="1"/>
  <c r="G781" i="1"/>
  <c r="J784" i="1"/>
  <c r="K784" i="1" s="1"/>
  <c r="U784" i="1" s="1"/>
  <c r="I785" i="1"/>
  <c r="W783" i="1"/>
  <c r="C959" i="1"/>
  <c r="E784" i="1" l="1"/>
  <c r="N779" i="1"/>
  <c r="O778" i="1"/>
  <c r="P778" i="1" s="1"/>
  <c r="L782" i="1"/>
  <c r="G782" i="1"/>
  <c r="F784" i="1"/>
  <c r="D783" i="1"/>
  <c r="L783" i="1" s="1"/>
  <c r="J785" i="1"/>
  <c r="K785" i="1" s="1"/>
  <c r="U785" i="1" s="1"/>
  <c r="I786" i="1"/>
  <c r="W784" i="1"/>
  <c r="C960" i="1"/>
  <c r="X778" i="1" l="1"/>
  <c r="E785" i="1"/>
  <c r="N780" i="1"/>
  <c r="O779" i="1"/>
  <c r="P779" i="1" s="1"/>
  <c r="X779" i="1" s="1"/>
  <c r="B779" i="1" s="1"/>
  <c r="D784" i="1"/>
  <c r="L784" i="1" s="1"/>
  <c r="F785" i="1"/>
  <c r="G783" i="1"/>
  <c r="J786" i="1"/>
  <c r="K786" i="1" s="1"/>
  <c r="U786" i="1" s="1"/>
  <c r="I787" i="1"/>
  <c r="W785" i="1"/>
  <c r="C961" i="1"/>
  <c r="B778" i="1" l="1"/>
  <c r="E786" i="1"/>
  <c r="N781" i="1"/>
  <c r="O780" i="1"/>
  <c r="P780" i="1" s="1"/>
  <c r="G784" i="1"/>
  <c r="F786" i="1"/>
  <c r="D785" i="1"/>
  <c r="G785" i="1" s="1"/>
  <c r="M784" i="1"/>
  <c r="M785" i="1" s="1"/>
  <c r="M786" i="1" s="1"/>
  <c r="M787" i="1" s="1"/>
  <c r="I788" i="1"/>
  <c r="J787" i="1"/>
  <c r="K787" i="1" s="1"/>
  <c r="U787" i="1" s="1"/>
  <c r="W786" i="1"/>
  <c r="C962" i="1"/>
  <c r="X780" i="1" l="1"/>
  <c r="E787" i="1"/>
  <c r="N782" i="1"/>
  <c r="O781" i="1"/>
  <c r="P781" i="1" s="1"/>
  <c r="X781" i="1" s="1"/>
  <c r="B781" i="1" s="1"/>
  <c r="L785" i="1"/>
  <c r="D786" i="1"/>
  <c r="F787" i="1"/>
  <c r="M788" i="1"/>
  <c r="W787" i="1"/>
  <c r="J788" i="1"/>
  <c r="K788" i="1" s="1"/>
  <c r="U788" i="1" s="1"/>
  <c r="I789" i="1"/>
  <c r="C963" i="1"/>
  <c r="B780" i="1" l="1"/>
  <c r="E788" i="1"/>
  <c r="N783" i="1"/>
  <c r="O782" i="1"/>
  <c r="P782" i="1" s="1"/>
  <c r="L786" i="1"/>
  <c r="F788" i="1"/>
  <c r="D787" i="1"/>
  <c r="L787" i="1" s="1"/>
  <c r="G786" i="1"/>
  <c r="M789" i="1"/>
  <c r="J789" i="1"/>
  <c r="K789" i="1" s="1"/>
  <c r="U789" i="1" s="1"/>
  <c r="I790" i="1"/>
  <c r="W788" i="1"/>
  <c r="S962" i="1"/>
  <c r="C964" i="1"/>
  <c r="X782" i="1" l="1"/>
  <c r="E789" i="1"/>
  <c r="N784" i="1"/>
  <c r="O783" i="1"/>
  <c r="P783" i="1" s="1"/>
  <c r="X783" i="1" s="1"/>
  <c r="B783" i="1" s="1"/>
  <c r="D788" i="1"/>
  <c r="F789" i="1"/>
  <c r="G787" i="1"/>
  <c r="I791" i="1"/>
  <c r="J790" i="1"/>
  <c r="K790" i="1" s="1"/>
  <c r="U790" i="1" s="1"/>
  <c r="M790" i="1"/>
  <c r="W789" i="1"/>
  <c r="C965" i="1"/>
  <c r="B782" i="1" l="1"/>
  <c r="E790" i="1"/>
  <c r="N785" i="1"/>
  <c r="O784" i="1"/>
  <c r="P784" i="1" s="1"/>
  <c r="X784" i="1" s="1"/>
  <c r="B784" i="1" s="1"/>
  <c r="L788" i="1"/>
  <c r="D789" i="1"/>
  <c r="L789" i="1" s="1"/>
  <c r="F790" i="1"/>
  <c r="G788" i="1"/>
  <c r="W790" i="1"/>
  <c r="M791" i="1"/>
  <c r="J791" i="1"/>
  <c r="K791" i="1" s="1"/>
  <c r="U791" i="1" s="1"/>
  <c r="I792" i="1"/>
  <c r="C966" i="1"/>
  <c r="E791" i="1" l="1"/>
  <c r="N786" i="1"/>
  <c r="O785" i="1"/>
  <c r="P785" i="1" s="1"/>
  <c r="D790" i="1"/>
  <c r="F791" i="1"/>
  <c r="J792" i="1"/>
  <c r="K792" i="1" s="1"/>
  <c r="U792" i="1" s="1"/>
  <c r="I793" i="1"/>
  <c r="M792" i="1"/>
  <c r="W791" i="1"/>
  <c r="G789" i="1"/>
  <c r="C967" i="1"/>
  <c r="X785" i="1" l="1"/>
  <c r="E792" i="1"/>
  <c r="N787" i="1"/>
  <c r="O786" i="1"/>
  <c r="P786" i="1" s="1"/>
  <c r="X786" i="1" s="1"/>
  <c r="B786" i="1" s="1"/>
  <c r="L790" i="1"/>
  <c r="D791" i="1"/>
  <c r="L791" i="1" s="1"/>
  <c r="F792" i="1"/>
  <c r="G790" i="1"/>
  <c r="W792" i="1"/>
  <c r="I794" i="1"/>
  <c r="J793" i="1"/>
  <c r="K793" i="1" s="1"/>
  <c r="U793" i="1" s="1"/>
  <c r="M793" i="1"/>
  <c r="C968" i="1"/>
  <c r="B785" i="1" l="1"/>
  <c r="E793" i="1"/>
  <c r="N788" i="1"/>
  <c r="O787" i="1"/>
  <c r="P787" i="1" s="1"/>
  <c r="D792" i="1"/>
  <c r="G792" i="1" s="1"/>
  <c r="F793" i="1"/>
  <c r="G791" i="1"/>
  <c r="W793" i="1"/>
  <c r="M794" i="1"/>
  <c r="J794" i="1"/>
  <c r="K794" i="1" s="1"/>
  <c r="U794" i="1" s="1"/>
  <c r="I795" i="1"/>
  <c r="C969" i="1"/>
  <c r="X787" i="1" l="1"/>
  <c r="E794" i="1"/>
  <c r="N789" i="1"/>
  <c r="O788" i="1"/>
  <c r="P788" i="1" s="1"/>
  <c r="X788" i="1" s="1"/>
  <c r="B788" i="1" s="1"/>
  <c r="L792" i="1"/>
  <c r="F794" i="1"/>
  <c r="D793" i="1"/>
  <c r="L793" i="1" s="1"/>
  <c r="W794" i="1"/>
  <c r="J795" i="1"/>
  <c r="K795" i="1" s="1"/>
  <c r="U795" i="1" s="1"/>
  <c r="I796" i="1"/>
  <c r="M795" i="1"/>
  <c r="C970" i="1"/>
  <c r="B787" i="1" l="1"/>
  <c r="E795" i="1"/>
  <c r="N790" i="1"/>
  <c r="O789" i="1"/>
  <c r="P789" i="1" s="1"/>
  <c r="D794" i="1"/>
  <c r="G794" i="1" s="1"/>
  <c r="F795" i="1"/>
  <c r="W795" i="1"/>
  <c r="M796" i="1"/>
  <c r="J796" i="1"/>
  <c r="K796" i="1" s="1"/>
  <c r="U796" i="1" s="1"/>
  <c r="I797" i="1"/>
  <c r="G793" i="1"/>
  <c r="C971" i="1"/>
  <c r="X789" i="1" l="1"/>
  <c r="E796" i="1"/>
  <c r="N791" i="1"/>
  <c r="O790" i="1"/>
  <c r="P790" i="1" s="1"/>
  <c r="X790" i="1" s="1"/>
  <c r="B790" i="1" s="1"/>
  <c r="L794" i="1"/>
  <c r="D795" i="1"/>
  <c r="L795" i="1" s="1"/>
  <c r="F796" i="1"/>
  <c r="I798" i="1"/>
  <c r="J797" i="1"/>
  <c r="K797" i="1" s="1"/>
  <c r="U797" i="1" s="1"/>
  <c r="M797" i="1"/>
  <c r="W796" i="1"/>
  <c r="C972" i="1"/>
  <c r="B789" i="1" l="1"/>
  <c r="E797" i="1"/>
  <c r="G795" i="1"/>
  <c r="N792" i="1"/>
  <c r="O791" i="1"/>
  <c r="P791" i="1" s="1"/>
  <c r="X791" i="1" s="1"/>
  <c r="B791" i="1" s="1"/>
  <c r="M798" i="1"/>
  <c r="D796" i="1"/>
  <c r="L796" i="1" s="1"/>
  <c r="F797" i="1"/>
  <c r="W797" i="1"/>
  <c r="J798" i="1"/>
  <c r="K798" i="1" s="1"/>
  <c r="U798" i="1" s="1"/>
  <c r="I799" i="1"/>
  <c r="C973" i="1"/>
  <c r="E798" i="1" l="1"/>
  <c r="M799" i="1"/>
  <c r="N793" i="1"/>
  <c r="O792" i="1"/>
  <c r="P792" i="1" s="1"/>
  <c r="G796" i="1"/>
  <c r="F798" i="1"/>
  <c r="D797" i="1"/>
  <c r="W798" i="1"/>
  <c r="I800" i="1"/>
  <c r="J799" i="1"/>
  <c r="K799" i="1" s="1"/>
  <c r="U799" i="1" s="1"/>
  <c r="C974" i="1"/>
  <c r="X792" i="1" l="1"/>
  <c r="E799" i="1"/>
  <c r="N794" i="1"/>
  <c r="O793" i="1"/>
  <c r="P793" i="1" s="1"/>
  <c r="X793" i="1" s="1"/>
  <c r="B793" i="1" s="1"/>
  <c r="L797" i="1"/>
  <c r="D798" i="1"/>
  <c r="L798" i="1" s="1"/>
  <c r="F799" i="1"/>
  <c r="G797" i="1"/>
  <c r="W799" i="1"/>
  <c r="I801" i="1"/>
  <c r="J800" i="1"/>
  <c r="K800" i="1" s="1"/>
  <c r="U800" i="1" s="1"/>
  <c r="C975" i="1"/>
  <c r="B792" i="1" l="1"/>
  <c r="E800" i="1"/>
  <c r="N795" i="1"/>
  <c r="O794" i="1"/>
  <c r="P794" i="1" s="1"/>
  <c r="F800" i="1"/>
  <c r="D799" i="1"/>
  <c r="L799" i="1" s="1"/>
  <c r="I802" i="1"/>
  <c r="J801" i="1"/>
  <c r="K801" i="1" s="1"/>
  <c r="U801" i="1" s="1"/>
  <c r="W800" i="1"/>
  <c r="G798" i="1"/>
  <c r="C976" i="1"/>
  <c r="X794" i="1" l="1"/>
  <c r="E801" i="1"/>
  <c r="N796" i="1"/>
  <c r="O795" i="1"/>
  <c r="P795" i="1" s="1"/>
  <c r="X795" i="1" s="1"/>
  <c r="B795" i="1" s="1"/>
  <c r="D800" i="1"/>
  <c r="L800" i="1" s="1"/>
  <c r="G799" i="1"/>
  <c r="F801" i="1"/>
  <c r="W801" i="1"/>
  <c r="I803" i="1"/>
  <c r="J802" i="1"/>
  <c r="K802" i="1" s="1"/>
  <c r="U802" i="1" s="1"/>
  <c r="C977" i="1"/>
  <c r="B794" i="1" l="1"/>
  <c r="E802" i="1"/>
  <c r="N797" i="1"/>
  <c r="O796" i="1"/>
  <c r="P796" i="1" s="1"/>
  <c r="X796" i="1" s="1"/>
  <c r="B796" i="1" s="1"/>
  <c r="M800" i="1"/>
  <c r="G800" i="1"/>
  <c r="D801" i="1"/>
  <c r="L801" i="1" s="1"/>
  <c r="F802" i="1"/>
  <c r="W802" i="1"/>
  <c r="I804" i="1"/>
  <c r="J803" i="1"/>
  <c r="K803" i="1" s="1"/>
  <c r="C978" i="1"/>
  <c r="U803" i="1" l="1"/>
  <c r="W803" i="1" s="1"/>
  <c r="E803" i="1"/>
  <c r="N798" i="1"/>
  <c r="O797" i="1"/>
  <c r="P797" i="1" s="1"/>
  <c r="X797" i="1" s="1"/>
  <c r="B797" i="1" s="1"/>
  <c r="M801" i="1"/>
  <c r="M802" i="1" s="1"/>
  <c r="Y799" i="1"/>
  <c r="D802" i="1"/>
  <c r="G802" i="1" s="1"/>
  <c r="F803" i="1"/>
  <c r="G801" i="1"/>
  <c r="I805" i="1"/>
  <c r="J804" i="1"/>
  <c r="K804" i="1" s="1"/>
  <c r="C979" i="1"/>
  <c r="Y1045" i="1"/>
  <c r="U804" i="1" l="1"/>
  <c r="W804" i="1" s="1"/>
  <c r="E804" i="1"/>
  <c r="N799" i="1"/>
  <c r="O798" i="1"/>
  <c r="P798" i="1" s="1"/>
  <c r="X798" i="1" s="1"/>
  <c r="B798" i="1" s="1"/>
  <c r="L802" i="1"/>
  <c r="D803" i="1"/>
  <c r="G803" i="1" s="1"/>
  <c r="F804" i="1"/>
  <c r="I806" i="1"/>
  <c r="J805" i="1"/>
  <c r="K805" i="1" s="1"/>
  <c r="C980" i="1"/>
  <c r="U805" i="1" l="1"/>
  <c r="W805" i="1" s="1"/>
  <c r="E805" i="1"/>
  <c r="O799" i="1"/>
  <c r="P799" i="1" s="1"/>
  <c r="N800" i="1"/>
  <c r="Y800" i="1"/>
  <c r="L803" i="1"/>
  <c r="M803" i="1"/>
  <c r="D804" i="1"/>
  <c r="G804" i="1" s="1"/>
  <c r="F805" i="1"/>
  <c r="I807" i="1"/>
  <c r="J806" i="1"/>
  <c r="K806" i="1" s="1"/>
  <c r="U806" i="1" s="1"/>
  <c r="C981" i="1"/>
  <c r="E806" i="1" l="1"/>
  <c r="N801" i="1"/>
  <c r="O800" i="1"/>
  <c r="P800" i="1" s="1"/>
  <c r="X799" i="1"/>
  <c r="L804" i="1"/>
  <c r="M804" i="1"/>
  <c r="D805" i="1"/>
  <c r="L805" i="1" s="1"/>
  <c r="F806" i="1"/>
  <c r="W806" i="1"/>
  <c r="I808" i="1"/>
  <c r="J807" i="1"/>
  <c r="K807" i="1" s="1"/>
  <c r="U807" i="1" s="1"/>
  <c r="C982" i="1"/>
  <c r="B799" i="1" l="1"/>
  <c r="E807" i="1"/>
  <c r="M805" i="1"/>
  <c r="M806" i="1" s="1"/>
  <c r="X800" i="1"/>
  <c r="B800" i="1" s="1"/>
  <c r="O801" i="1"/>
  <c r="P801" i="1" s="1"/>
  <c r="N802" i="1"/>
  <c r="D806" i="1"/>
  <c r="L806" i="1" s="1"/>
  <c r="F807" i="1"/>
  <c r="I809" i="1"/>
  <c r="J808" i="1"/>
  <c r="K808" i="1" s="1"/>
  <c r="U808" i="1" s="1"/>
  <c r="W807" i="1"/>
  <c r="G805" i="1"/>
  <c r="C983" i="1"/>
  <c r="X801" i="1" l="1"/>
  <c r="E808" i="1"/>
  <c r="O802" i="1"/>
  <c r="P802" i="1" s="1"/>
  <c r="S802" i="1" s="1"/>
  <c r="BD37" i="1" s="1"/>
  <c r="N803" i="1"/>
  <c r="G806" i="1"/>
  <c r="F808" i="1"/>
  <c r="D807" i="1"/>
  <c r="W808" i="1"/>
  <c r="I810" i="1"/>
  <c r="J809" i="1"/>
  <c r="K809" i="1" s="1"/>
  <c r="U809" i="1" s="1"/>
  <c r="C984" i="1"/>
  <c r="Y1050" i="1"/>
  <c r="B801" i="1" l="1"/>
  <c r="E809" i="1"/>
  <c r="N804" i="1"/>
  <c r="O803" i="1"/>
  <c r="P803" i="1" s="1"/>
  <c r="X802" i="1"/>
  <c r="L807" i="1"/>
  <c r="D808" i="1"/>
  <c r="G808" i="1" s="1"/>
  <c r="Y807" i="1"/>
  <c r="F809" i="1"/>
  <c r="G807" i="1"/>
  <c r="J810" i="1"/>
  <c r="K810" i="1" s="1"/>
  <c r="U810" i="1" s="1"/>
  <c r="I811" i="1"/>
  <c r="M807" i="1"/>
  <c r="M808" i="1" s="1"/>
  <c r="W809" i="1"/>
  <c r="C985" i="1"/>
  <c r="Y802" i="1" l="1"/>
  <c r="BE37" i="1"/>
  <c r="BF37" i="1" s="1"/>
  <c r="X803" i="1"/>
  <c r="B803" i="1" s="1"/>
  <c r="E810" i="1"/>
  <c r="B802" i="1"/>
  <c r="N805" i="1"/>
  <c r="O804" i="1"/>
  <c r="P804" i="1" s="1"/>
  <c r="L808" i="1"/>
  <c r="D809" i="1"/>
  <c r="L809" i="1" s="1"/>
  <c r="F810" i="1"/>
  <c r="W810" i="1"/>
  <c r="M809" i="1"/>
  <c r="I812" i="1"/>
  <c r="J811" i="1"/>
  <c r="K811" i="1" s="1"/>
  <c r="U811" i="1" s="1"/>
  <c r="C986" i="1"/>
  <c r="Y803" i="1" l="1"/>
  <c r="E811" i="1"/>
  <c r="X804" i="1"/>
  <c r="B804" i="1" s="1"/>
  <c r="S804" i="1"/>
  <c r="Y804" i="1" s="1"/>
  <c r="N806" i="1"/>
  <c r="O805" i="1"/>
  <c r="P805" i="1" s="1"/>
  <c r="X805" i="1" s="1"/>
  <c r="B805" i="1" s="1"/>
  <c r="G809" i="1"/>
  <c r="F811" i="1"/>
  <c r="D810" i="1"/>
  <c r="L810" i="1" s="1"/>
  <c r="W811" i="1"/>
  <c r="M810" i="1"/>
  <c r="J812" i="1"/>
  <c r="K812" i="1" s="1"/>
  <c r="U812" i="1" s="1"/>
  <c r="I813" i="1"/>
  <c r="C987" i="1"/>
  <c r="E812" i="1" l="1"/>
  <c r="N807" i="1"/>
  <c r="O806" i="1"/>
  <c r="P806" i="1" s="1"/>
  <c r="D811" i="1"/>
  <c r="L811" i="1" s="1"/>
  <c r="F812" i="1"/>
  <c r="G810" i="1"/>
  <c r="M811" i="1"/>
  <c r="M812" i="1" s="1"/>
  <c r="M813" i="1" s="1"/>
  <c r="S809" i="1"/>
  <c r="J813" i="1"/>
  <c r="K813" i="1" s="1"/>
  <c r="U813" i="1" s="1"/>
  <c r="I814" i="1"/>
  <c r="W812" i="1"/>
  <c r="C988" i="1"/>
  <c r="X806" i="1" l="1"/>
  <c r="E813" i="1"/>
  <c r="O807" i="1"/>
  <c r="P807" i="1" s="1"/>
  <c r="X807" i="1" s="1"/>
  <c r="B807" i="1" s="1"/>
  <c r="N808" i="1"/>
  <c r="G811" i="1"/>
  <c r="F813" i="1"/>
  <c r="D812" i="1"/>
  <c r="I815" i="1"/>
  <c r="J814" i="1"/>
  <c r="K814" i="1" s="1"/>
  <c r="U814" i="1" s="1"/>
  <c r="W813" i="1"/>
  <c r="M814" i="1"/>
  <c r="C989" i="1"/>
  <c r="B806" i="1" l="1"/>
  <c r="E814" i="1"/>
  <c r="N809" i="1"/>
  <c r="O808" i="1"/>
  <c r="P808" i="1" s="1"/>
  <c r="D813" i="1"/>
  <c r="L813" i="1" s="1"/>
  <c r="L812" i="1"/>
  <c r="G812" i="1"/>
  <c r="F814" i="1"/>
  <c r="W814" i="1"/>
  <c r="J815" i="1"/>
  <c r="K815" i="1" s="1"/>
  <c r="U815" i="1" s="1"/>
  <c r="I816" i="1"/>
  <c r="C990" i="1"/>
  <c r="X808" i="1" l="1"/>
  <c r="E815" i="1"/>
  <c r="O809" i="1"/>
  <c r="P809" i="1" s="1"/>
  <c r="N810" i="1"/>
  <c r="G813" i="1"/>
  <c r="F815" i="1"/>
  <c r="D814" i="1"/>
  <c r="G814" i="1" s="1"/>
  <c r="W815" i="1"/>
  <c r="J816" i="1"/>
  <c r="K816" i="1" s="1"/>
  <c r="U816" i="1" s="1"/>
  <c r="I817" i="1"/>
  <c r="C991" i="1"/>
  <c r="B808" i="1" l="1"/>
  <c r="E816" i="1"/>
  <c r="N811" i="1"/>
  <c r="O810" i="1"/>
  <c r="P810" i="1" s="1"/>
  <c r="X809" i="1"/>
  <c r="Y809" i="1" s="1"/>
  <c r="L814" i="1"/>
  <c r="D815" i="1"/>
  <c r="G815" i="1" s="1"/>
  <c r="F816" i="1"/>
  <c r="M815" i="1"/>
  <c r="M816" i="1" s="1"/>
  <c r="M817" i="1" s="1"/>
  <c r="I818" i="1"/>
  <c r="J817" i="1"/>
  <c r="K817" i="1" s="1"/>
  <c r="U817" i="1" s="1"/>
  <c r="W816" i="1"/>
  <c r="S990" i="1"/>
  <c r="C992" i="1"/>
  <c r="X810" i="1" l="1"/>
  <c r="E817" i="1"/>
  <c r="B809" i="1"/>
  <c r="N812" i="1"/>
  <c r="O811" i="1"/>
  <c r="P811" i="1" s="1"/>
  <c r="X811" i="1" s="1"/>
  <c r="B811" i="1" s="1"/>
  <c r="L815" i="1"/>
  <c r="F817" i="1"/>
  <c r="D816" i="1"/>
  <c r="W817" i="1"/>
  <c r="J818" i="1"/>
  <c r="K818" i="1" s="1"/>
  <c r="U818" i="1" s="1"/>
  <c r="I819" i="1"/>
  <c r="M818" i="1"/>
  <c r="C993" i="1"/>
  <c r="B810" i="1" l="1"/>
  <c r="E818" i="1"/>
  <c r="N813" i="1"/>
  <c r="O812" i="1"/>
  <c r="P812" i="1" s="1"/>
  <c r="X812" i="1" s="1"/>
  <c r="B812" i="1" s="1"/>
  <c r="D817" i="1"/>
  <c r="L817" i="1" s="1"/>
  <c r="G816" i="1"/>
  <c r="L816" i="1"/>
  <c r="F818" i="1"/>
  <c r="I820" i="1"/>
  <c r="J819" i="1"/>
  <c r="K819" i="1" s="1"/>
  <c r="U819" i="1" s="1"/>
  <c r="M819" i="1"/>
  <c r="W818" i="1"/>
  <c r="C994" i="1"/>
  <c r="E819" i="1" l="1"/>
  <c r="N814" i="1"/>
  <c r="O813" i="1"/>
  <c r="P813" i="1" s="1"/>
  <c r="G817" i="1"/>
  <c r="D818" i="1"/>
  <c r="L818" i="1" s="1"/>
  <c r="F819" i="1"/>
  <c r="I821" i="1"/>
  <c r="M820" i="1"/>
  <c r="J820" i="1"/>
  <c r="K820" i="1" s="1"/>
  <c r="U820" i="1" s="1"/>
  <c r="W819" i="1"/>
  <c r="C995" i="1"/>
  <c r="X813" i="1" l="1"/>
  <c r="E820" i="1"/>
  <c r="G818" i="1"/>
  <c r="N815" i="1"/>
  <c r="O814" i="1"/>
  <c r="P814" i="1" s="1"/>
  <c r="X814" i="1" s="1"/>
  <c r="B814" i="1" s="1"/>
  <c r="D819" i="1"/>
  <c r="L819" i="1" s="1"/>
  <c r="F820" i="1"/>
  <c r="J821" i="1"/>
  <c r="K821" i="1" s="1"/>
  <c r="U821" i="1" s="1"/>
  <c r="I822" i="1"/>
  <c r="M821" i="1"/>
  <c r="W820" i="1"/>
  <c r="C996" i="1"/>
  <c r="B813" i="1" l="1"/>
  <c r="E821" i="1"/>
  <c r="N816" i="1"/>
  <c r="O815" i="1"/>
  <c r="P815" i="1" s="1"/>
  <c r="G819" i="1"/>
  <c r="F821" i="1"/>
  <c r="D820" i="1"/>
  <c r="G820" i="1" s="1"/>
  <c r="I823" i="1"/>
  <c r="M822" i="1"/>
  <c r="J822" i="1"/>
  <c r="K822" i="1" s="1"/>
  <c r="U822" i="1" s="1"/>
  <c r="W821" i="1"/>
  <c r="C997" i="1"/>
  <c r="X815" i="1" l="1"/>
  <c r="E822" i="1"/>
  <c r="N817" i="1"/>
  <c r="O816" i="1"/>
  <c r="P816" i="1" s="1"/>
  <c r="X816" i="1" s="1"/>
  <c r="B816" i="1" s="1"/>
  <c r="L820" i="1"/>
  <c r="D821" i="1"/>
  <c r="F822" i="1"/>
  <c r="J823" i="1"/>
  <c r="K823" i="1" s="1"/>
  <c r="U823" i="1" s="1"/>
  <c r="I824" i="1"/>
  <c r="M823" i="1"/>
  <c r="W822" i="1"/>
  <c r="C998" i="1"/>
  <c r="B815" i="1" l="1"/>
  <c r="E823" i="1"/>
  <c r="N818" i="1"/>
  <c r="O817" i="1"/>
  <c r="P817" i="1" s="1"/>
  <c r="L821" i="1"/>
  <c r="F823" i="1"/>
  <c r="D822" i="1"/>
  <c r="L822" i="1" s="1"/>
  <c r="G821" i="1"/>
  <c r="I825" i="1"/>
  <c r="M824" i="1"/>
  <c r="J824" i="1"/>
  <c r="K824" i="1" s="1"/>
  <c r="U824" i="1" s="1"/>
  <c r="W823" i="1"/>
  <c r="C999" i="1"/>
  <c r="X817" i="1" l="1"/>
  <c r="E824" i="1"/>
  <c r="N819" i="1"/>
  <c r="O818" i="1"/>
  <c r="P818" i="1" s="1"/>
  <c r="X818" i="1" s="1"/>
  <c r="B818" i="1" s="1"/>
  <c r="D823" i="1"/>
  <c r="G823" i="1" s="1"/>
  <c r="F824" i="1"/>
  <c r="G822" i="1"/>
  <c r="W824" i="1"/>
  <c r="I826" i="1"/>
  <c r="M825" i="1"/>
  <c r="J825" i="1"/>
  <c r="K825" i="1" s="1"/>
  <c r="U825" i="1" s="1"/>
  <c r="C1000" i="1"/>
  <c r="B817" i="1" l="1"/>
  <c r="E825" i="1"/>
  <c r="N820" i="1"/>
  <c r="O819" i="1"/>
  <c r="P819" i="1" s="1"/>
  <c r="X819" i="1" s="1"/>
  <c r="B819" i="1" s="1"/>
  <c r="L823" i="1"/>
  <c r="F825" i="1"/>
  <c r="D824" i="1"/>
  <c r="L824" i="1" s="1"/>
  <c r="W825" i="1"/>
  <c r="I827" i="1"/>
  <c r="J826" i="1"/>
  <c r="K826" i="1" s="1"/>
  <c r="U826" i="1" s="1"/>
  <c r="M826" i="1"/>
  <c r="C1001" i="1"/>
  <c r="E826" i="1" l="1"/>
  <c r="N821" i="1"/>
  <c r="O820" i="1"/>
  <c r="P820" i="1" s="1"/>
  <c r="D825" i="1"/>
  <c r="L825" i="1" s="1"/>
  <c r="G824" i="1"/>
  <c r="F826" i="1"/>
  <c r="W826" i="1"/>
  <c r="J827" i="1"/>
  <c r="K827" i="1" s="1"/>
  <c r="U827" i="1" s="1"/>
  <c r="I828" i="1"/>
  <c r="M827" i="1"/>
  <c r="C1002" i="1"/>
  <c r="X820" i="1" l="1"/>
  <c r="E827" i="1"/>
  <c r="N822" i="1"/>
  <c r="O821" i="1"/>
  <c r="P821" i="1" s="1"/>
  <c r="X821" i="1" s="1"/>
  <c r="B821" i="1" s="1"/>
  <c r="M828" i="1"/>
  <c r="F827" i="1"/>
  <c r="D826" i="1"/>
  <c r="L826" i="1" s="1"/>
  <c r="G825" i="1"/>
  <c r="J828" i="1"/>
  <c r="K828" i="1" s="1"/>
  <c r="U828" i="1" s="1"/>
  <c r="I829" i="1"/>
  <c r="W827" i="1"/>
  <c r="C1003" i="1"/>
  <c r="B820" i="1" l="1"/>
  <c r="E828" i="1"/>
  <c r="N823" i="1"/>
  <c r="O822" i="1"/>
  <c r="P822" i="1" s="1"/>
  <c r="X822" i="1" s="1"/>
  <c r="B822" i="1" s="1"/>
  <c r="D827" i="1"/>
  <c r="L827" i="1" s="1"/>
  <c r="G826" i="1"/>
  <c r="F828" i="1"/>
  <c r="I830" i="1"/>
  <c r="J829" i="1"/>
  <c r="K829" i="1" s="1"/>
  <c r="U829" i="1" s="1"/>
  <c r="W828" i="1"/>
  <c r="C1004" i="1"/>
  <c r="E829" i="1" l="1"/>
  <c r="N824" i="1"/>
  <c r="O823" i="1"/>
  <c r="P823" i="1" s="1"/>
  <c r="X823" i="1" s="1"/>
  <c r="B823" i="1" s="1"/>
  <c r="F829" i="1"/>
  <c r="D828" i="1"/>
  <c r="L828" i="1" s="1"/>
  <c r="W829" i="1"/>
  <c r="G827" i="1"/>
  <c r="J830" i="1"/>
  <c r="K830" i="1" s="1"/>
  <c r="U830" i="1" s="1"/>
  <c r="I831" i="1"/>
  <c r="C1005" i="1"/>
  <c r="E830" i="1" l="1"/>
  <c r="N825" i="1"/>
  <c r="O824" i="1"/>
  <c r="P824" i="1" s="1"/>
  <c r="M829" i="1"/>
  <c r="D829" i="1"/>
  <c r="G829" i="1" s="1"/>
  <c r="F830" i="1"/>
  <c r="G828" i="1"/>
  <c r="J831" i="1"/>
  <c r="K831" i="1" s="1"/>
  <c r="U831" i="1" s="1"/>
  <c r="I832" i="1"/>
  <c r="W830" i="1"/>
  <c r="C1006" i="1"/>
  <c r="X824" i="1" l="1"/>
  <c r="E831" i="1"/>
  <c r="N826" i="1"/>
  <c r="O825" i="1"/>
  <c r="P825" i="1" s="1"/>
  <c r="X825" i="1" s="1"/>
  <c r="B825" i="1" s="1"/>
  <c r="M830" i="1"/>
  <c r="M831" i="1" s="1"/>
  <c r="Y828" i="1"/>
  <c r="L829" i="1"/>
  <c r="D830" i="1"/>
  <c r="G830" i="1" s="1"/>
  <c r="F831" i="1"/>
  <c r="J832" i="1"/>
  <c r="K832" i="1" s="1"/>
  <c r="U832" i="1" s="1"/>
  <c r="I833" i="1"/>
  <c r="W831" i="1"/>
  <c r="C1007" i="1"/>
  <c r="B824" i="1" l="1"/>
  <c r="E832" i="1"/>
  <c r="N827" i="1"/>
  <c r="O826" i="1"/>
  <c r="P826" i="1" s="1"/>
  <c r="X826" i="1" s="1"/>
  <c r="B826" i="1" s="1"/>
  <c r="L830" i="1"/>
  <c r="D831" i="1"/>
  <c r="L831" i="1" s="1"/>
  <c r="F832" i="1"/>
  <c r="W832" i="1"/>
  <c r="J833" i="1"/>
  <c r="K833" i="1" s="1"/>
  <c r="U833" i="1" s="1"/>
  <c r="I834" i="1"/>
  <c r="C1008" i="1"/>
  <c r="E833" i="1" l="1"/>
  <c r="N828" i="1"/>
  <c r="O827" i="1"/>
  <c r="P827" i="1" s="1"/>
  <c r="M832" i="1"/>
  <c r="D832" i="1"/>
  <c r="L832" i="1" s="1"/>
  <c r="F833" i="1"/>
  <c r="G831" i="1"/>
  <c r="W833" i="1"/>
  <c r="I835" i="1"/>
  <c r="J834" i="1"/>
  <c r="K834" i="1" s="1"/>
  <c r="U834" i="1" s="1"/>
  <c r="C1009" i="1"/>
  <c r="X827" i="1" l="1"/>
  <c r="E834" i="1"/>
  <c r="O828" i="1"/>
  <c r="P828" i="1" s="1"/>
  <c r="N829" i="1"/>
  <c r="Y831" i="1"/>
  <c r="D833" i="1"/>
  <c r="G833" i="1" s="1"/>
  <c r="F834" i="1"/>
  <c r="G832" i="1"/>
  <c r="W834" i="1"/>
  <c r="J835" i="1"/>
  <c r="K835" i="1" s="1"/>
  <c r="I836" i="1"/>
  <c r="C1010" i="1"/>
  <c r="B827" i="1" l="1"/>
  <c r="U835" i="1"/>
  <c r="W835" i="1" s="1"/>
  <c r="E835" i="1"/>
  <c r="X828" i="1"/>
  <c r="B828" i="1" s="1"/>
  <c r="N830" i="1"/>
  <c r="O829" i="1"/>
  <c r="P829" i="1" s="1"/>
  <c r="L833" i="1"/>
  <c r="M833" i="1"/>
  <c r="D834" i="1"/>
  <c r="G834" i="1" s="1"/>
  <c r="F835" i="1"/>
  <c r="I837" i="1"/>
  <c r="J836" i="1"/>
  <c r="K836" i="1" s="1"/>
  <c r="C1011" i="1"/>
  <c r="U836" i="1" l="1"/>
  <c r="W836" i="1" s="1"/>
  <c r="E836" i="1"/>
  <c r="M834" i="1"/>
  <c r="X829" i="1"/>
  <c r="B829" i="1" s="1"/>
  <c r="N831" i="1"/>
  <c r="O830" i="1"/>
  <c r="P830" i="1" s="1"/>
  <c r="X830" i="1" s="1"/>
  <c r="B830" i="1" s="1"/>
  <c r="L834" i="1"/>
  <c r="F836" i="1"/>
  <c r="D835" i="1"/>
  <c r="L835" i="1" s="1"/>
  <c r="I838" i="1"/>
  <c r="J837" i="1"/>
  <c r="K837" i="1" s="1"/>
  <c r="U837" i="1" s="1"/>
  <c r="C1012" i="1"/>
  <c r="E837" i="1" l="1"/>
  <c r="O831" i="1"/>
  <c r="P831" i="1" s="1"/>
  <c r="N832" i="1"/>
  <c r="M835" i="1"/>
  <c r="D836" i="1"/>
  <c r="F837" i="1"/>
  <c r="G835" i="1"/>
  <c r="W837" i="1"/>
  <c r="I839" i="1"/>
  <c r="J838" i="1"/>
  <c r="K838" i="1" s="1"/>
  <c r="C1013" i="1"/>
  <c r="U838" i="1" l="1"/>
  <c r="W838" i="1" s="1"/>
  <c r="E838" i="1"/>
  <c r="O832" i="1"/>
  <c r="P832" i="1" s="1"/>
  <c r="N833" i="1"/>
  <c r="X831" i="1"/>
  <c r="M836" i="1"/>
  <c r="M837" i="1" s="1"/>
  <c r="L836" i="1"/>
  <c r="Y836" i="1"/>
  <c r="F838" i="1"/>
  <c r="D837" i="1"/>
  <c r="L837" i="1" s="1"/>
  <c r="G836" i="1"/>
  <c r="J839" i="1"/>
  <c r="K839" i="1" s="1"/>
  <c r="I840" i="1"/>
  <c r="C1014" i="1"/>
  <c r="B831" i="1" l="1"/>
  <c r="U839" i="1"/>
  <c r="W839" i="1" s="1"/>
  <c r="E839" i="1"/>
  <c r="N834" i="1"/>
  <c r="O833" i="1"/>
  <c r="P833" i="1" s="1"/>
  <c r="S833" i="1" s="1"/>
  <c r="X832" i="1"/>
  <c r="Y832" i="1" s="1"/>
  <c r="D838" i="1"/>
  <c r="L838" i="1" s="1"/>
  <c r="F839" i="1"/>
  <c r="G837" i="1"/>
  <c r="I841" i="1"/>
  <c r="J840" i="1"/>
  <c r="K840" i="1" s="1"/>
  <c r="M838" i="1"/>
  <c r="S1013" i="1"/>
  <c r="C1015" i="1"/>
  <c r="U840" i="1" l="1"/>
  <c r="W840" i="1" s="1"/>
  <c r="E840" i="1"/>
  <c r="B832" i="1"/>
  <c r="X833" i="1"/>
  <c r="Y833" i="1" s="1"/>
  <c r="O834" i="1"/>
  <c r="P834" i="1" s="1"/>
  <c r="N835" i="1"/>
  <c r="G838" i="1"/>
  <c r="D839" i="1"/>
  <c r="L839" i="1" s="1"/>
  <c r="F840" i="1"/>
  <c r="J841" i="1"/>
  <c r="K841" i="1" s="1"/>
  <c r="U841" i="1" s="1"/>
  <c r="I842" i="1"/>
  <c r="M839" i="1"/>
  <c r="S1014" i="1"/>
  <c r="C1016" i="1"/>
  <c r="E841" i="1" l="1"/>
  <c r="X834" i="1"/>
  <c r="S834" i="1"/>
  <c r="B833" i="1"/>
  <c r="N836" i="1"/>
  <c r="O835" i="1"/>
  <c r="P835" i="1" s="1"/>
  <c r="F841" i="1"/>
  <c r="D840" i="1"/>
  <c r="L840" i="1" s="1"/>
  <c r="M840" i="1"/>
  <c r="M841" i="1" s="1"/>
  <c r="M842" i="1" s="1"/>
  <c r="S838" i="1"/>
  <c r="G839" i="1"/>
  <c r="J842" i="1"/>
  <c r="K842" i="1" s="1"/>
  <c r="U842" i="1" s="1"/>
  <c r="I843" i="1"/>
  <c r="W841" i="1"/>
  <c r="Y1014" i="1"/>
  <c r="C1017" i="1"/>
  <c r="BE38" i="1" l="1"/>
  <c r="BD38" i="1"/>
  <c r="B834" i="1"/>
  <c r="Y834" i="1"/>
  <c r="E842" i="1"/>
  <c r="X835" i="1"/>
  <c r="Y835" i="1" s="1"/>
  <c r="N837" i="1"/>
  <c r="O836" i="1"/>
  <c r="P836" i="1" s="1"/>
  <c r="G840" i="1"/>
  <c r="D841" i="1"/>
  <c r="G841" i="1" s="1"/>
  <c r="F842" i="1"/>
  <c r="Y838" i="1"/>
  <c r="J843" i="1"/>
  <c r="K843" i="1" s="1"/>
  <c r="U843" i="1" s="1"/>
  <c r="I844" i="1"/>
  <c r="M843" i="1"/>
  <c r="W842" i="1"/>
  <c r="C1018" i="1"/>
  <c r="BF38" i="1" l="1"/>
  <c r="X836" i="1"/>
  <c r="E843" i="1"/>
  <c r="N838" i="1"/>
  <c r="O837" i="1"/>
  <c r="P837" i="1" s="1"/>
  <c r="X837" i="1" s="1"/>
  <c r="B837" i="1" s="1"/>
  <c r="B835" i="1"/>
  <c r="L841" i="1"/>
  <c r="F843" i="1"/>
  <c r="D842" i="1"/>
  <c r="L842" i="1" s="1"/>
  <c r="W843" i="1"/>
  <c r="I845" i="1"/>
  <c r="J844" i="1"/>
  <c r="K844" i="1" s="1"/>
  <c r="U844" i="1" s="1"/>
  <c r="M844" i="1"/>
  <c r="C1019" i="1"/>
  <c r="B836" i="1" l="1"/>
  <c r="E844" i="1"/>
  <c r="O838" i="1"/>
  <c r="P838" i="1" s="1"/>
  <c r="N839" i="1"/>
  <c r="D843" i="1"/>
  <c r="L843" i="1" s="1"/>
  <c r="G842" i="1"/>
  <c r="F844" i="1"/>
  <c r="W844" i="1"/>
  <c r="J845" i="1"/>
  <c r="K845" i="1" s="1"/>
  <c r="U845" i="1" s="1"/>
  <c r="I846" i="1"/>
  <c r="C1020" i="1"/>
  <c r="X838" i="1" l="1"/>
  <c r="E845" i="1"/>
  <c r="N840" i="1"/>
  <c r="O839" i="1"/>
  <c r="P839" i="1" s="1"/>
  <c r="X839" i="1" s="1"/>
  <c r="B839" i="1" s="1"/>
  <c r="G843" i="1"/>
  <c r="F845" i="1"/>
  <c r="D844" i="1"/>
  <c r="L844" i="1" s="1"/>
  <c r="W845" i="1"/>
  <c r="J846" i="1"/>
  <c r="K846" i="1" s="1"/>
  <c r="I847" i="1"/>
  <c r="S1019" i="1"/>
  <c r="C1021" i="1"/>
  <c r="B838" i="1" l="1"/>
  <c r="U846" i="1"/>
  <c r="W846" i="1" s="1"/>
  <c r="E846" i="1"/>
  <c r="N841" i="1"/>
  <c r="O840" i="1"/>
  <c r="P840" i="1" s="1"/>
  <c r="X840" i="1" s="1"/>
  <c r="B840" i="1" s="1"/>
  <c r="D845" i="1"/>
  <c r="G845" i="1" s="1"/>
  <c r="F846" i="1"/>
  <c r="G844" i="1"/>
  <c r="M845" i="1"/>
  <c r="M846" i="1" s="1"/>
  <c r="M847" i="1" s="1"/>
  <c r="J847" i="1"/>
  <c r="K847" i="1" s="1"/>
  <c r="U847" i="1" s="1"/>
  <c r="I848" i="1"/>
  <c r="C1022" i="1"/>
  <c r="E847" i="1" l="1"/>
  <c r="N842" i="1"/>
  <c r="O841" i="1"/>
  <c r="P841" i="1" s="1"/>
  <c r="L845" i="1"/>
  <c r="D846" i="1"/>
  <c r="L846" i="1" s="1"/>
  <c r="F847" i="1"/>
  <c r="I849" i="1"/>
  <c r="J848" i="1"/>
  <c r="K848" i="1" s="1"/>
  <c r="U848" i="1" s="1"/>
  <c r="W847" i="1"/>
  <c r="M848" i="1"/>
  <c r="C1023" i="1"/>
  <c r="X841" i="1" l="1"/>
  <c r="E848" i="1"/>
  <c r="G846" i="1"/>
  <c r="N843" i="1"/>
  <c r="O842" i="1"/>
  <c r="P842" i="1" s="1"/>
  <c r="X842" i="1" s="1"/>
  <c r="B842" i="1" s="1"/>
  <c r="D847" i="1"/>
  <c r="L847" i="1" s="1"/>
  <c r="F848" i="1"/>
  <c r="J849" i="1"/>
  <c r="K849" i="1" s="1"/>
  <c r="U849" i="1" s="1"/>
  <c r="I850" i="1"/>
  <c r="W848" i="1"/>
  <c r="M849" i="1"/>
  <c r="C1024" i="1"/>
  <c r="B841" i="1" l="1"/>
  <c r="E849" i="1"/>
  <c r="N844" i="1"/>
  <c r="O843" i="1"/>
  <c r="P843" i="1" s="1"/>
  <c r="G847" i="1"/>
  <c r="F849" i="1"/>
  <c r="D848" i="1"/>
  <c r="L848" i="1" s="1"/>
  <c r="I851" i="1"/>
  <c r="J850" i="1"/>
  <c r="K850" i="1" s="1"/>
  <c r="U850" i="1" s="1"/>
  <c r="M850" i="1"/>
  <c r="W849" i="1"/>
  <c r="C1025" i="1"/>
  <c r="X843" i="1" l="1"/>
  <c r="E850" i="1"/>
  <c r="N845" i="1"/>
  <c r="O844" i="1"/>
  <c r="P844" i="1" s="1"/>
  <c r="X844" i="1" s="1"/>
  <c r="B844" i="1" s="1"/>
  <c r="D849" i="1"/>
  <c r="G848" i="1"/>
  <c r="F850" i="1"/>
  <c r="J851" i="1"/>
  <c r="K851" i="1" s="1"/>
  <c r="U851" i="1" s="1"/>
  <c r="M851" i="1"/>
  <c r="I852" i="1"/>
  <c r="W850" i="1"/>
  <c r="C1026" i="1"/>
  <c r="B843" i="1" l="1"/>
  <c r="E851" i="1"/>
  <c r="N846" i="1"/>
  <c r="O845" i="1"/>
  <c r="P845" i="1" s="1"/>
  <c r="D850" i="1"/>
  <c r="L850" i="1" s="1"/>
  <c r="L849" i="1"/>
  <c r="F851" i="1"/>
  <c r="G849" i="1"/>
  <c r="I853" i="1"/>
  <c r="M852" i="1"/>
  <c r="J852" i="1"/>
  <c r="K852" i="1" s="1"/>
  <c r="U852" i="1" s="1"/>
  <c r="W851" i="1"/>
  <c r="C1027" i="1"/>
  <c r="X845" i="1" l="1"/>
  <c r="E852" i="1"/>
  <c r="N847" i="1"/>
  <c r="O846" i="1"/>
  <c r="P846" i="1" s="1"/>
  <c r="X846" i="1" s="1"/>
  <c r="B846" i="1" s="1"/>
  <c r="G850" i="1"/>
  <c r="D851" i="1"/>
  <c r="G851" i="1" s="1"/>
  <c r="F852" i="1"/>
  <c r="J853" i="1"/>
  <c r="K853" i="1" s="1"/>
  <c r="U853" i="1" s="1"/>
  <c r="M853" i="1"/>
  <c r="I854" i="1"/>
  <c r="W852" i="1"/>
  <c r="C1028" i="1"/>
  <c r="B845" i="1" l="1"/>
  <c r="E853" i="1"/>
  <c r="N848" i="1"/>
  <c r="O847" i="1"/>
  <c r="P847" i="1" s="1"/>
  <c r="X847" i="1" s="1"/>
  <c r="B847" i="1" s="1"/>
  <c r="L851" i="1"/>
  <c r="D852" i="1"/>
  <c r="G852" i="1" s="1"/>
  <c r="F853" i="1"/>
  <c r="W853" i="1"/>
  <c r="J854" i="1"/>
  <c r="K854" i="1" s="1"/>
  <c r="U854" i="1" s="1"/>
  <c r="M854" i="1"/>
  <c r="I855" i="1"/>
  <c r="C1029" i="1"/>
  <c r="E854" i="1" l="1"/>
  <c r="N849" i="1"/>
  <c r="O848" i="1"/>
  <c r="P848" i="1" s="1"/>
  <c r="L852" i="1"/>
  <c r="F854" i="1"/>
  <c r="D853" i="1"/>
  <c r="M855" i="1"/>
  <c r="J855" i="1"/>
  <c r="K855" i="1" s="1"/>
  <c r="U855" i="1" s="1"/>
  <c r="I856" i="1"/>
  <c r="W854" i="1"/>
  <c r="C1030" i="1"/>
  <c r="X848" i="1" l="1"/>
  <c r="E855" i="1"/>
  <c r="N850" i="1"/>
  <c r="O849" i="1"/>
  <c r="P849" i="1" s="1"/>
  <c r="X849" i="1" s="1"/>
  <c r="B849" i="1" s="1"/>
  <c r="L853" i="1"/>
  <c r="D854" i="1"/>
  <c r="G854" i="1" s="1"/>
  <c r="F855" i="1"/>
  <c r="G853" i="1"/>
  <c r="I857" i="1"/>
  <c r="J856" i="1"/>
  <c r="K856" i="1" s="1"/>
  <c r="M856" i="1"/>
  <c r="W855" i="1"/>
  <c r="C1031" i="1"/>
  <c r="B848" i="1" l="1"/>
  <c r="U856" i="1"/>
  <c r="W856" i="1" s="1"/>
  <c r="E856" i="1"/>
  <c r="N851" i="1"/>
  <c r="O850" i="1"/>
  <c r="P850" i="1" s="1"/>
  <c r="X850" i="1" s="1"/>
  <c r="B850" i="1" s="1"/>
  <c r="L854" i="1"/>
  <c r="F856" i="1"/>
  <c r="D855" i="1"/>
  <c r="L855" i="1" s="1"/>
  <c r="J857" i="1"/>
  <c r="K857" i="1" s="1"/>
  <c r="M857" i="1"/>
  <c r="I858" i="1"/>
  <c r="C1032" i="1"/>
  <c r="U857" i="1" l="1"/>
  <c r="W857" i="1" s="1"/>
  <c r="E857" i="1"/>
  <c r="N852" i="1"/>
  <c r="O851" i="1"/>
  <c r="P851" i="1" s="1"/>
  <c r="X851" i="1" s="1"/>
  <c r="B851" i="1" s="1"/>
  <c r="D856" i="1"/>
  <c r="G856" i="1" s="1"/>
  <c r="F857" i="1"/>
  <c r="G855" i="1"/>
  <c r="J858" i="1"/>
  <c r="K858" i="1" s="1"/>
  <c r="I859" i="1"/>
  <c r="M858" i="1"/>
  <c r="C1033" i="1"/>
  <c r="U858" i="1" l="1"/>
  <c r="W858" i="1" s="1"/>
  <c r="E858" i="1"/>
  <c r="N853" i="1"/>
  <c r="O852" i="1"/>
  <c r="P852" i="1" s="1"/>
  <c r="X852" i="1" s="1"/>
  <c r="B852" i="1" s="1"/>
  <c r="L856" i="1"/>
  <c r="D857" i="1"/>
  <c r="L857" i="1" s="1"/>
  <c r="F858" i="1"/>
  <c r="M859" i="1"/>
  <c r="I860" i="1"/>
  <c r="J859" i="1"/>
  <c r="K859" i="1" s="1"/>
  <c r="U859" i="1" s="1"/>
  <c r="C1034" i="1"/>
  <c r="E859" i="1" l="1"/>
  <c r="N854" i="1"/>
  <c r="O853" i="1"/>
  <c r="P853" i="1" s="1"/>
  <c r="X853" i="1" s="1"/>
  <c r="B853" i="1" s="1"/>
  <c r="D858" i="1"/>
  <c r="L858" i="1" s="1"/>
  <c r="F859" i="1"/>
  <c r="G857" i="1"/>
  <c r="W859" i="1"/>
  <c r="I861" i="1"/>
  <c r="J860" i="1"/>
  <c r="K860" i="1" s="1"/>
  <c r="U860" i="1" s="1"/>
  <c r="C1035" i="1"/>
  <c r="E860" i="1" l="1"/>
  <c r="N855" i="1"/>
  <c r="O854" i="1"/>
  <c r="P854" i="1" s="1"/>
  <c r="X854" i="1" s="1"/>
  <c r="B854" i="1" s="1"/>
  <c r="D859" i="1"/>
  <c r="L859" i="1" s="1"/>
  <c r="M860" i="1" s="1"/>
  <c r="F860" i="1"/>
  <c r="G858" i="1"/>
  <c r="J861" i="1"/>
  <c r="K861" i="1" s="1"/>
  <c r="U861" i="1" s="1"/>
  <c r="I862" i="1"/>
  <c r="W860" i="1"/>
  <c r="C1036" i="1"/>
  <c r="E861" i="1" l="1"/>
  <c r="N856" i="1"/>
  <c r="O855" i="1"/>
  <c r="P855" i="1" s="1"/>
  <c r="M861" i="1"/>
  <c r="D860" i="1"/>
  <c r="F861" i="1"/>
  <c r="G859" i="1"/>
  <c r="J862" i="1"/>
  <c r="K862" i="1" s="1"/>
  <c r="U862" i="1" s="1"/>
  <c r="I863" i="1"/>
  <c r="W861" i="1"/>
  <c r="C1037" i="1"/>
  <c r="X855" i="1" l="1"/>
  <c r="E862" i="1"/>
  <c r="N857" i="1"/>
  <c r="O856" i="1"/>
  <c r="P856" i="1" s="1"/>
  <c r="X856" i="1" s="1"/>
  <c r="B856" i="1" s="1"/>
  <c r="Y859" i="1"/>
  <c r="L860" i="1"/>
  <c r="G860" i="1"/>
  <c r="D861" i="1"/>
  <c r="L861" i="1" s="1"/>
  <c r="F862" i="1"/>
  <c r="W862" i="1"/>
  <c r="I864" i="1"/>
  <c r="J863" i="1"/>
  <c r="K863" i="1" s="1"/>
  <c r="U863" i="1" s="1"/>
  <c r="C1038" i="1"/>
  <c r="B855" i="1" l="1"/>
  <c r="E863" i="1"/>
  <c r="N858" i="1"/>
  <c r="O857" i="1"/>
  <c r="P857" i="1" s="1"/>
  <c r="D862" i="1"/>
  <c r="L862" i="1" s="1"/>
  <c r="G861" i="1"/>
  <c r="F863" i="1"/>
  <c r="J864" i="1"/>
  <c r="K864" i="1" s="1"/>
  <c r="I865" i="1"/>
  <c r="W863" i="1"/>
  <c r="C1039" i="1"/>
  <c r="X857" i="1" l="1"/>
  <c r="U864" i="1"/>
  <c r="W864" i="1" s="1"/>
  <c r="E864" i="1"/>
  <c r="N859" i="1"/>
  <c r="O858" i="1"/>
  <c r="P858" i="1" s="1"/>
  <c r="X858" i="1" s="1"/>
  <c r="B858" i="1" s="1"/>
  <c r="G862" i="1"/>
  <c r="M862" i="1"/>
  <c r="F864" i="1"/>
  <c r="D863" i="1"/>
  <c r="L863" i="1" s="1"/>
  <c r="I866" i="1"/>
  <c r="J865" i="1"/>
  <c r="K865" i="1" s="1"/>
  <c r="C1040" i="1"/>
  <c r="B857" i="1" l="1"/>
  <c r="U865" i="1"/>
  <c r="W865" i="1" s="1"/>
  <c r="E865" i="1"/>
  <c r="N860" i="1"/>
  <c r="O859" i="1"/>
  <c r="P859" i="1" s="1"/>
  <c r="M863" i="1"/>
  <c r="Y861" i="1"/>
  <c r="D864" i="1"/>
  <c r="L864" i="1" s="1"/>
  <c r="G863" i="1"/>
  <c r="F865" i="1"/>
  <c r="I867" i="1"/>
  <c r="J866" i="1"/>
  <c r="K866" i="1" s="1"/>
  <c r="C1041" i="1"/>
  <c r="U866" i="1" l="1"/>
  <c r="W866" i="1" s="1"/>
  <c r="E866" i="1"/>
  <c r="X859" i="1"/>
  <c r="N861" i="1"/>
  <c r="O860" i="1"/>
  <c r="P860" i="1" s="1"/>
  <c r="X860" i="1" s="1"/>
  <c r="B860" i="1" s="1"/>
  <c r="G864" i="1"/>
  <c r="M864" i="1"/>
  <c r="F866" i="1"/>
  <c r="D865" i="1"/>
  <c r="L865" i="1" s="1"/>
  <c r="J867" i="1"/>
  <c r="K867" i="1" s="1"/>
  <c r="I868" i="1"/>
  <c r="C1042" i="1"/>
  <c r="B859" i="1" l="1"/>
  <c r="U867" i="1"/>
  <c r="W867" i="1" s="1"/>
  <c r="E867" i="1"/>
  <c r="O861" i="1"/>
  <c r="P861" i="1" s="1"/>
  <c r="N862" i="1"/>
  <c r="M865" i="1"/>
  <c r="M866" i="1" s="1"/>
  <c r="M867" i="1" s="1"/>
  <c r="G865" i="1"/>
  <c r="D866" i="1"/>
  <c r="F867" i="1"/>
  <c r="I869" i="1"/>
  <c r="J868" i="1"/>
  <c r="K868" i="1" s="1"/>
  <c r="C1043" i="1"/>
  <c r="U868" i="1" l="1"/>
  <c r="W868" i="1" s="1"/>
  <c r="E868" i="1"/>
  <c r="X861" i="1"/>
  <c r="B861" i="1" s="1"/>
  <c r="N863" i="1"/>
  <c r="O862" i="1"/>
  <c r="P862" i="1" s="1"/>
  <c r="L866" i="1"/>
  <c r="D867" i="1"/>
  <c r="L867" i="1" s="1"/>
  <c r="F868" i="1"/>
  <c r="G866" i="1"/>
  <c r="I870" i="1"/>
  <c r="J869" i="1"/>
  <c r="K869" i="1" s="1"/>
  <c r="U869" i="1" s="1"/>
  <c r="S1042" i="1"/>
  <c r="C1044" i="1"/>
  <c r="X862" i="1" l="1"/>
  <c r="E869" i="1"/>
  <c r="O863" i="1"/>
  <c r="P863" i="1" s="1"/>
  <c r="S863" i="1" s="1"/>
  <c r="BD39" i="1" s="1"/>
  <c r="N864" i="1"/>
  <c r="D868" i="1"/>
  <c r="G868" i="1" s="1"/>
  <c r="F869" i="1"/>
  <c r="G867" i="1"/>
  <c r="J870" i="1"/>
  <c r="K870" i="1" s="1"/>
  <c r="U870" i="1" s="1"/>
  <c r="I871" i="1"/>
  <c r="W869" i="1"/>
  <c r="C1045" i="1"/>
  <c r="B862" i="1" l="1"/>
  <c r="E870" i="1"/>
  <c r="N865" i="1"/>
  <c r="O864" i="1"/>
  <c r="P864" i="1" s="1"/>
  <c r="X863" i="1"/>
  <c r="BE39" i="1" s="1"/>
  <c r="BF39" i="1" s="1"/>
  <c r="L868" i="1"/>
  <c r="F870" i="1"/>
  <c r="D869" i="1"/>
  <c r="L869" i="1" s="1"/>
  <c r="M868" i="1"/>
  <c r="I872" i="1"/>
  <c r="J871" i="1"/>
  <c r="K871" i="1" s="1"/>
  <c r="U871" i="1" s="1"/>
  <c r="W870" i="1"/>
  <c r="C1046" i="1"/>
  <c r="BD12" i="1" l="1"/>
  <c r="BE12" i="1"/>
  <c r="E871" i="1"/>
  <c r="B863" i="1"/>
  <c r="Y863" i="1"/>
  <c r="X864" i="1"/>
  <c r="O865" i="1"/>
  <c r="P865" i="1" s="1"/>
  <c r="S865" i="1" s="1"/>
  <c r="N866" i="1"/>
  <c r="M869" i="1"/>
  <c r="M870" i="1" s="1"/>
  <c r="D870" i="1"/>
  <c r="L870" i="1" s="1"/>
  <c r="Y868" i="1"/>
  <c r="F871" i="1"/>
  <c r="W871" i="1"/>
  <c r="G869" i="1"/>
  <c r="J872" i="1"/>
  <c r="K872" i="1" s="1"/>
  <c r="U872" i="1" s="1"/>
  <c r="I873" i="1"/>
  <c r="S1045" i="1"/>
  <c r="C1047" i="1"/>
  <c r="Y864" i="1" l="1"/>
  <c r="BF12" i="1"/>
  <c r="E872" i="1"/>
  <c r="B864" i="1"/>
  <c r="N867" i="1"/>
  <c r="O866" i="1"/>
  <c r="P866" i="1" s="1"/>
  <c r="X865" i="1"/>
  <c r="Y865" i="1" s="1"/>
  <c r="D871" i="1"/>
  <c r="L871" i="1" s="1"/>
  <c r="G870" i="1"/>
  <c r="F872" i="1"/>
  <c r="J873" i="1"/>
  <c r="K873" i="1" s="1"/>
  <c r="U873" i="1" s="1"/>
  <c r="I874" i="1"/>
  <c r="M871" i="1"/>
  <c r="W872" i="1"/>
  <c r="C1048" i="1"/>
  <c r="E873" i="1" l="1"/>
  <c r="B865" i="1"/>
  <c r="X866" i="1"/>
  <c r="N868" i="1"/>
  <c r="O867" i="1"/>
  <c r="P867" i="1" s="1"/>
  <c r="X867" i="1" s="1"/>
  <c r="B867" i="1" s="1"/>
  <c r="G871" i="1"/>
  <c r="F873" i="1"/>
  <c r="D872" i="1"/>
  <c r="M872" i="1"/>
  <c r="M873" i="1" s="1"/>
  <c r="M874" i="1" s="1"/>
  <c r="S870" i="1"/>
  <c r="J874" i="1"/>
  <c r="K874" i="1" s="1"/>
  <c r="U874" i="1" s="1"/>
  <c r="I875" i="1"/>
  <c r="W873" i="1"/>
  <c r="C1049" i="1"/>
  <c r="Y866" i="1" l="1"/>
  <c r="E874" i="1"/>
  <c r="O868" i="1"/>
  <c r="P868" i="1" s="1"/>
  <c r="N869" i="1"/>
  <c r="B866" i="1"/>
  <c r="D873" i="1"/>
  <c r="L873" i="1" s="1"/>
  <c r="L872" i="1"/>
  <c r="F874" i="1"/>
  <c r="G872" i="1"/>
  <c r="J875" i="1"/>
  <c r="K875" i="1" s="1"/>
  <c r="U875" i="1" s="1"/>
  <c r="I876" i="1"/>
  <c r="M875" i="1"/>
  <c r="W874" i="1"/>
  <c r="C1050" i="1"/>
  <c r="E875" i="1" l="1"/>
  <c r="N870" i="1"/>
  <c r="O869" i="1"/>
  <c r="P869" i="1" s="1"/>
  <c r="X868" i="1"/>
  <c r="B868" i="1" s="1"/>
  <c r="F875" i="1"/>
  <c r="D874" i="1"/>
  <c r="L874" i="1" s="1"/>
  <c r="G873" i="1"/>
  <c r="I877" i="1"/>
  <c r="J876" i="1"/>
  <c r="K876" i="1" s="1"/>
  <c r="U876" i="1" s="1"/>
  <c r="W875" i="1"/>
  <c r="C1051" i="1"/>
  <c r="X869" i="1" l="1"/>
  <c r="E876" i="1"/>
  <c r="O870" i="1"/>
  <c r="P870" i="1" s="1"/>
  <c r="N871" i="1"/>
  <c r="D875" i="1"/>
  <c r="L875" i="1" s="1"/>
  <c r="F876" i="1"/>
  <c r="G874" i="1"/>
  <c r="W876" i="1"/>
  <c r="I878" i="1"/>
  <c r="J877" i="1"/>
  <c r="K877" i="1" s="1"/>
  <c r="U877" i="1" s="1"/>
  <c r="C1052" i="1"/>
  <c r="B869" i="1" l="1"/>
  <c r="E877" i="1"/>
  <c r="N872" i="1"/>
  <c r="O871" i="1"/>
  <c r="P871" i="1" s="1"/>
  <c r="X870" i="1"/>
  <c r="Y870" i="1" s="1"/>
  <c r="G875" i="1"/>
  <c r="D876" i="1"/>
  <c r="F877" i="1"/>
  <c r="M876" i="1"/>
  <c r="M877" i="1" s="1"/>
  <c r="M878" i="1" s="1"/>
  <c r="W877" i="1"/>
  <c r="J878" i="1"/>
  <c r="K878" i="1" s="1"/>
  <c r="U878" i="1" s="1"/>
  <c r="I879" i="1"/>
  <c r="C1053" i="1"/>
  <c r="X871" i="1" l="1"/>
  <c r="E878" i="1"/>
  <c r="B870" i="1"/>
  <c r="N873" i="1"/>
  <c r="O872" i="1"/>
  <c r="P872" i="1" s="1"/>
  <c r="X872" i="1" s="1"/>
  <c r="B872" i="1" s="1"/>
  <c r="L876" i="1"/>
  <c r="D877" i="1"/>
  <c r="L877" i="1" s="1"/>
  <c r="F878" i="1"/>
  <c r="G876" i="1"/>
  <c r="I880" i="1"/>
  <c r="J879" i="1"/>
  <c r="K879" i="1" s="1"/>
  <c r="U879" i="1" s="1"/>
  <c r="W878" i="1"/>
  <c r="M879" i="1"/>
  <c r="C1054" i="1"/>
  <c r="B871" i="1" l="1"/>
  <c r="E879" i="1"/>
  <c r="N874" i="1"/>
  <c r="O873" i="1"/>
  <c r="P873" i="1" s="1"/>
  <c r="D878" i="1"/>
  <c r="L878" i="1" s="1"/>
  <c r="F879" i="1"/>
  <c r="G877" i="1"/>
  <c r="M880" i="1"/>
  <c r="J880" i="1"/>
  <c r="K880" i="1" s="1"/>
  <c r="U880" i="1" s="1"/>
  <c r="I881" i="1"/>
  <c r="W879" i="1"/>
  <c r="C1055" i="1"/>
  <c r="X873" i="1" l="1"/>
  <c r="E880" i="1"/>
  <c r="N875" i="1"/>
  <c r="O874" i="1"/>
  <c r="P874" i="1" s="1"/>
  <c r="X874" i="1" s="1"/>
  <c r="B874" i="1" s="1"/>
  <c r="D879" i="1"/>
  <c r="G879" i="1" s="1"/>
  <c r="F880" i="1"/>
  <c r="G878" i="1"/>
  <c r="J881" i="1"/>
  <c r="K881" i="1" s="1"/>
  <c r="U881" i="1" s="1"/>
  <c r="M881" i="1"/>
  <c r="I882" i="1"/>
  <c r="W880" i="1"/>
  <c r="C1056" i="1"/>
  <c r="B873" i="1" l="1"/>
  <c r="E881" i="1"/>
  <c r="N876" i="1"/>
  <c r="O875" i="1"/>
  <c r="P875" i="1" s="1"/>
  <c r="X875" i="1" s="1"/>
  <c r="B875" i="1" s="1"/>
  <c r="L879" i="1"/>
  <c r="D880" i="1"/>
  <c r="L880" i="1" s="1"/>
  <c r="F881" i="1"/>
  <c r="W881" i="1"/>
  <c r="I883" i="1"/>
  <c r="M882" i="1"/>
  <c r="J882" i="1"/>
  <c r="K882" i="1" s="1"/>
  <c r="U882" i="1" s="1"/>
  <c r="C1057" i="1"/>
  <c r="E882" i="1" l="1"/>
  <c r="N877" i="1"/>
  <c r="O876" i="1"/>
  <c r="P876" i="1" s="1"/>
  <c r="F882" i="1"/>
  <c r="D881" i="1"/>
  <c r="L881" i="1" s="1"/>
  <c r="W882" i="1"/>
  <c r="I884" i="1"/>
  <c r="J883" i="1"/>
  <c r="K883" i="1" s="1"/>
  <c r="U883" i="1" s="1"/>
  <c r="M883" i="1"/>
  <c r="G880" i="1"/>
  <c r="C1058" i="1"/>
  <c r="X876" i="1" l="1"/>
  <c r="E883" i="1"/>
  <c r="N878" i="1"/>
  <c r="O877" i="1"/>
  <c r="P877" i="1" s="1"/>
  <c r="X877" i="1" s="1"/>
  <c r="B877" i="1" s="1"/>
  <c r="D882" i="1"/>
  <c r="G881" i="1"/>
  <c r="F883" i="1"/>
  <c r="W883" i="1"/>
  <c r="J884" i="1"/>
  <c r="K884" i="1" s="1"/>
  <c r="U884" i="1" s="1"/>
  <c r="I885" i="1"/>
  <c r="M884" i="1"/>
  <c r="C1059" i="1"/>
  <c r="B876" i="1" l="1"/>
  <c r="E884" i="1"/>
  <c r="N879" i="1"/>
  <c r="O878" i="1"/>
  <c r="P878" i="1" s="1"/>
  <c r="L882" i="1"/>
  <c r="G882" i="1"/>
  <c r="D883" i="1"/>
  <c r="F884" i="1"/>
  <c r="M885" i="1"/>
  <c r="I886" i="1"/>
  <c r="J885" i="1"/>
  <c r="K885" i="1" s="1"/>
  <c r="U885" i="1" s="1"/>
  <c r="W884" i="1"/>
  <c r="C1060" i="1"/>
  <c r="X878" i="1" l="1"/>
  <c r="E885" i="1"/>
  <c r="N880" i="1"/>
  <c r="O879" i="1"/>
  <c r="P879" i="1" s="1"/>
  <c r="X879" i="1" s="1"/>
  <c r="B879" i="1" s="1"/>
  <c r="L883" i="1"/>
  <c r="F885" i="1"/>
  <c r="D884" i="1"/>
  <c r="L884" i="1" s="1"/>
  <c r="G883" i="1"/>
  <c r="W885" i="1"/>
  <c r="M886" i="1"/>
  <c r="I887" i="1"/>
  <c r="J886" i="1"/>
  <c r="K886" i="1" s="1"/>
  <c r="U886" i="1" s="1"/>
  <c r="C1061" i="1"/>
  <c r="B878" i="1" l="1"/>
  <c r="E886" i="1"/>
  <c r="N881" i="1"/>
  <c r="O880" i="1"/>
  <c r="P880" i="1" s="1"/>
  <c r="D885" i="1"/>
  <c r="G884" i="1"/>
  <c r="F886" i="1"/>
  <c r="I888" i="1"/>
  <c r="M887" i="1"/>
  <c r="J887" i="1"/>
  <c r="K887" i="1" s="1"/>
  <c r="U887" i="1" s="1"/>
  <c r="W886" i="1"/>
  <c r="C1062" i="1"/>
  <c r="X880" i="1" l="1"/>
  <c r="E887" i="1"/>
  <c r="N882" i="1"/>
  <c r="O881" i="1"/>
  <c r="P881" i="1" s="1"/>
  <c r="X881" i="1" s="1"/>
  <c r="B881" i="1" s="1"/>
  <c r="L885" i="1"/>
  <c r="G885" i="1"/>
  <c r="F887" i="1"/>
  <c r="D886" i="1"/>
  <c r="W887" i="1"/>
  <c r="M888" i="1"/>
  <c r="I889" i="1"/>
  <c r="J888" i="1"/>
  <c r="K888" i="1" s="1"/>
  <c r="U888" i="1" s="1"/>
  <c r="C1063" i="1"/>
  <c r="B880" i="1" l="1"/>
  <c r="E888" i="1"/>
  <c r="N883" i="1"/>
  <c r="O882" i="1"/>
  <c r="P882" i="1" s="1"/>
  <c r="X882" i="1" s="1"/>
  <c r="B882" i="1" s="1"/>
  <c r="D887" i="1"/>
  <c r="L887" i="1" s="1"/>
  <c r="L886" i="1"/>
  <c r="F888" i="1"/>
  <c r="G886" i="1"/>
  <c r="I890" i="1"/>
  <c r="J889" i="1"/>
  <c r="K889" i="1" s="1"/>
  <c r="U889" i="1" s="1"/>
  <c r="M889" i="1"/>
  <c r="W888" i="1"/>
  <c r="C1064" i="1"/>
  <c r="E889" i="1" l="1"/>
  <c r="N884" i="1"/>
  <c r="O883" i="1"/>
  <c r="P883" i="1" s="1"/>
  <c r="M890" i="1"/>
  <c r="F889" i="1"/>
  <c r="D888" i="1"/>
  <c r="G887" i="1"/>
  <c r="W889" i="1"/>
  <c r="J890" i="1"/>
  <c r="K890" i="1" s="1"/>
  <c r="U890" i="1" s="1"/>
  <c r="I891" i="1"/>
  <c r="C1065" i="1"/>
  <c r="X883" i="1" l="1"/>
  <c r="E890" i="1"/>
  <c r="M891" i="1"/>
  <c r="N885" i="1"/>
  <c r="O884" i="1"/>
  <c r="P884" i="1" s="1"/>
  <c r="X884" i="1" s="1"/>
  <c r="B884" i="1" s="1"/>
  <c r="L888" i="1"/>
  <c r="G888" i="1"/>
  <c r="D889" i="1"/>
  <c r="F890" i="1"/>
  <c r="W890" i="1"/>
  <c r="J891" i="1"/>
  <c r="K891" i="1" s="1"/>
  <c r="U891" i="1" s="1"/>
  <c r="I892" i="1"/>
  <c r="C1066" i="1"/>
  <c r="B883" i="1" l="1"/>
  <c r="E891" i="1"/>
  <c r="N886" i="1"/>
  <c r="O885" i="1"/>
  <c r="P885" i="1" s="1"/>
  <c r="X885" i="1" s="1"/>
  <c r="B885" i="1" s="1"/>
  <c r="L889" i="1"/>
  <c r="F891" i="1"/>
  <c r="D890" i="1"/>
  <c r="L890" i="1" s="1"/>
  <c r="G889" i="1"/>
  <c r="I893" i="1"/>
  <c r="J892" i="1"/>
  <c r="K892" i="1" s="1"/>
  <c r="U892" i="1" s="1"/>
  <c r="W891" i="1"/>
  <c r="C1067" i="1"/>
  <c r="E892" i="1" l="1"/>
  <c r="N887" i="1"/>
  <c r="O886" i="1"/>
  <c r="P886" i="1" s="1"/>
  <c r="X886" i="1" s="1"/>
  <c r="B886" i="1" s="1"/>
  <c r="D891" i="1"/>
  <c r="G890" i="1"/>
  <c r="F892" i="1"/>
  <c r="W892" i="1"/>
  <c r="J893" i="1"/>
  <c r="K893" i="1" s="1"/>
  <c r="U893" i="1" s="1"/>
  <c r="I894" i="1"/>
  <c r="C1068" i="1"/>
  <c r="E893" i="1" l="1"/>
  <c r="N888" i="1"/>
  <c r="O887" i="1"/>
  <c r="P887" i="1" s="1"/>
  <c r="X887" i="1" s="1"/>
  <c r="B887" i="1" s="1"/>
  <c r="L891" i="1"/>
  <c r="G891" i="1"/>
  <c r="F893" i="1"/>
  <c r="D892" i="1"/>
  <c r="I895" i="1"/>
  <c r="J894" i="1"/>
  <c r="K894" i="1" s="1"/>
  <c r="U894" i="1" s="1"/>
  <c r="W893" i="1"/>
  <c r="C1069" i="1"/>
  <c r="E894" i="1" l="1"/>
  <c r="N889" i="1"/>
  <c r="O888" i="1"/>
  <c r="P888" i="1" s="1"/>
  <c r="X888" i="1" s="1"/>
  <c r="B888" i="1" s="1"/>
  <c r="D893" i="1"/>
  <c r="L893" i="1" s="1"/>
  <c r="M892" i="1"/>
  <c r="L892" i="1"/>
  <c r="G892" i="1"/>
  <c r="F894" i="1"/>
  <c r="W894" i="1"/>
  <c r="J895" i="1"/>
  <c r="K895" i="1" s="1"/>
  <c r="I896" i="1"/>
  <c r="C1070" i="1"/>
  <c r="U895" i="1" l="1"/>
  <c r="W895" i="1" s="1"/>
  <c r="E895" i="1"/>
  <c r="G893" i="1"/>
  <c r="N890" i="1"/>
  <c r="O889" i="1"/>
  <c r="P889" i="1" s="1"/>
  <c r="X889" i="1" s="1"/>
  <c r="B889" i="1" s="1"/>
  <c r="M893" i="1"/>
  <c r="M894" i="1" s="1"/>
  <c r="Y891" i="1"/>
  <c r="D894" i="1"/>
  <c r="L894" i="1" s="1"/>
  <c r="F895" i="1"/>
  <c r="I897" i="1"/>
  <c r="J896" i="1"/>
  <c r="K896" i="1" s="1"/>
  <c r="C1071" i="1"/>
  <c r="U896" i="1" l="1"/>
  <c r="W896" i="1" s="1"/>
  <c r="E896" i="1"/>
  <c r="N891" i="1"/>
  <c r="O890" i="1"/>
  <c r="P890" i="1" s="1"/>
  <c r="X890" i="1" s="1"/>
  <c r="B890" i="1" s="1"/>
  <c r="D895" i="1"/>
  <c r="F896" i="1"/>
  <c r="M895" i="1"/>
  <c r="G894" i="1"/>
  <c r="I898" i="1"/>
  <c r="J897" i="1"/>
  <c r="K897" i="1" s="1"/>
  <c r="C1072" i="1"/>
  <c r="U897" i="1" l="1"/>
  <c r="W897" i="1" s="1"/>
  <c r="E897" i="1"/>
  <c r="O891" i="1"/>
  <c r="P891" i="1" s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C1073" i="1"/>
  <c r="U898" i="1" l="1"/>
  <c r="W898" i="1" s="1"/>
  <c r="E898" i="1"/>
  <c r="N893" i="1"/>
  <c r="O892" i="1"/>
  <c r="P892" i="1" s="1"/>
  <c r="X892" i="1" s="1"/>
  <c r="B892" i="1" s="1"/>
  <c r="X891" i="1"/>
  <c r="D897" i="1"/>
  <c r="L897" i="1" s="1"/>
  <c r="L896" i="1"/>
  <c r="F898" i="1"/>
  <c r="G896" i="1"/>
  <c r="I900" i="1"/>
  <c r="J899" i="1"/>
  <c r="K899" i="1" s="1"/>
  <c r="U899" i="1" s="1"/>
  <c r="S1072" i="1"/>
  <c r="C1074" i="1"/>
  <c r="B891" i="1" l="1"/>
  <c r="E899" i="1"/>
  <c r="O893" i="1"/>
  <c r="P893" i="1" s="1"/>
  <c r="N894" i="1"/>
  <c r="F899" i="1"/>
  <c r="D898" i="1"/>
  <c r="L898" i="1" s="1"/>
  <c r="G897" i="1"/>
  <c r="I901" i="1"/>
  <c r="J900" i="1"/>
  <c r="K900" i="1" s="1"/>
  <c r="U900" i="1" s="1"/>
  <c r="W899" i="1"/>
  <c r="C1075" i="1"/>
  <c r="E900" i="1" l="1"/>
  <c r="N895" i="1"/>
  <c r="O894" i="1"/>
  <c r="P894" i="1" s="1"/>
  <c r="S894" i="1" s="1"/>
  <c r="BD40" i="1" s="1"/>
  <c r="X893" i="1"/>
  <c r="Y893" i="1" s="1"/>
  <c r="D899" i="1"/>
  <c r="G899" i="1" s="1"/>
  <c r="F900" i="1"/>
  <c r="G898" i="1"/>
  <c r="W900" i="1"/>
  <c r="M899" i="1"/>
  <c r="J901" i="1"/>
  <c r="K901" i="1" s="1"/>
  <c r="U901" i="1" s="1"/>
  <c r="I902" i="1"/>
  <c r="C1076" i="1"/>
  <c r="E901" i="1" l="1"/>
  <c r="B893" i="1"/>
  <c r="X894" i="1"/>
  <c r="N896" i="1"/>
  <c r="O895" i="1"/>
  <c r="P895" i="1" s="1"/>
  <c r="L899" i="1"/>
  <c r="D900" i="1"/>
  <c r="L900" i="1" s="1"/>
  <c r="M900" i="1"/>
  <c r="F901" i="1"/>
  <c r="W901" i="1"/>
  <c r="Y898" i="1"/>
  <c r="I903" i="1"/>
  <c r="J902" i="1"/>
  <c r="K902" i="1" s="1"/>
  <c r="U902" i="1" s="1"/>
  <c r="S1075" i="1"/>
  <c r="C1077" i="1"/>
  <c r="Y894" i="1" l="1"/>
  <c r="BE40" i="1"/>
  <c r="BF40" i="1" s="1"/>
  <c r="E902" i="1"/>
  <c r="X895" i="1"/>
  <c r="B895" i="1" s="1"/>
  <c r="S895" i="1"/>
  <c r="Y895" i="1" s="1"/>
  <c r="B894" i="1"/>
  <c r="N897" i="1"/>
  <c r="O896" i="1"/>
  <c r="P896" i="1" s="1"/>
  <c r="X896" i="1" s="1"/>
  <c r="B896" i="1" s="1"/>
  <c r="G900" i="1"/>
  <c r="F902" i="1"/>
  <c r="D901" i="1"/>
  <c r="L901" i="1" s="1"/>
  <c r="M901" i="1"/>
  <c r="W902" i="1"/>
  <c r="I904" i="1"/>
  <c r="J903" i="1"/>
  <c r="K903" i="1" s="1"/>
  <c r="U903" i="1" s="1"/>
  <c r="C1078" i="1"/>
  <c r="E903" i="1" l="1"/>
  <c r="N898" i="1"/>
  <c r="O897" i="1"/>
  <c r="P897" i="1" s="1"/>
  <c r="X897" i="1" s="1"/>
  <c r="B897" i="1" s="1"/>
  <c r="D902" i="1"/>
  <c r="L902" i="1" s="1"/>
  <c r="G901" i="1"/>
  <c r="F903" i="1"/>
  <c r="M902" i="1"/>
  <c r="M903" i="1" s="1"/>
  <c r="M904" i="1" s="1"/>
  <c r="Y900" i="1"/>
  <c r="W903" i="1"/>
  <c r="I905" i="1"/>
  <c r="J904" i="1"/>
  <c r="K904" i="1" s="1"/>
  <c r="U904" i="1" s="1"/>
  <c r="C1079" i="1"/>
  <c r="E904" i="1" l="1"/>
  <c r="O898" i="1"/>
  <c r="P898" i="1" s="1"/>
  <c r="N899" i="1"/>
  <c r="F904" i="1"/>
  <c r="D903" i="1"/>
  <c r="G902" i="1"/>
  <c r="W904" i="1"/>
  <c r="J905" i="1"/>
  <c r="K905" i="1" s="1"/>
  <c r="U905" i="1" s="1"/>
  <c r="I906" i="1"/>
  <c r="M905" i="1"/>
  <c r="C1080" i="1"/>
  <c r="E905" i="1" l="1"/>
  <c r="N900" i="1"/>
  <c r="O899" i="1"/>
  <c r="P899" i="1" s="1"/>
  <c r="X899" i="1" s="1"/>
  <c r="B899" i="1" s="1"/>
  <c r="X898" i="1"/>
  <c r="B898" i="1" s="1"/>
  <c r="L903" i="1"/>
  <c r="G903" i="1"/>
  <c r="D904" i="1"/>
  <c r="G904" i="1" s="1"/>
  <c r="F905" i="1"/>
  <c r="W905" i="1"/>
  <c r="J906" i="1"/>
  <c r="K906" i="1" s="1"/>
  <c r="U906" i="1" s="1"/>
  <c r="I907" i="1"/>
  <c r="C1081" i="1"/>
  <c r="E906" i="1" l="1"/>
  <c r="O900" i="1"/>
  <c r="P900" i="1" s="1"/>
  <c r="N901" i="1"/>
  <c r="L904" i="1"/>
  <c r="F906" i="1"/>
  <c r="D905" i="1"/>
  <c r="L905" i="1" s="1"/>
  <c r="I908" i="1"/>
  <c r="J907" i="1"/>
  <c r="K907" i="1" s="1"/>
  <c r="U907" i="1" s="1"/>
  <c r="W906" i="1"/>
  <c r="C1082" i="1"/>
  <c r="E907" i="1" l="1"/>
  <c r="N902" i="1"/>
  <c r="O901" i="1"/>
  <c r="P901" i="1" s="1"/>
  <c r="X901" i="1" s="1"/>
  <c r="B901" i="1" s="1"/>
  <c r="X900" i="1"/>
  <c r="D906" i="1"/>
  <c r="G906" i="1" s="1"/>
  <c r="F907" i="1"/>
  <c r="G905" i="1"/>
  <c r="M906" i="1"/>
  <c r="M907" i="1" s="1"/>
  <c r="M908" i="1" s="1"/>
  <c r="W907" i="1"/>
  <c r="I909" i="1"/>
  <c r="J908" i="1"/>
  <c r="K908" i="1" s="1"/>
  <c r="U908" i="1" s="1"/>
  <c r="C1083" i="1"/>
  <c r="B900" i="1" l="1"/>
  <c r="E908" i="1"/>
  <c r="N903" i="1"/>
  <c r="O902" i="1"/>
  <c r="P902" i="1" s="1"/>
  <c r="X902" i="1" s="1"/>
  <c r="B902" i="1" s="1"/>
  <c r="L906" i="1"/>
  <c r="F908" i="1"/>
  <c r="D907" i="1"/>
  <c r="W908" i="1"/>
  <c r="I910" i="1"/>
  <c r="J909" i="1"/>
  <c r="K909" i="1" s="1"/>
  <c r="U909" i="1" s="1"/>
  <c r="M909" i="1"/>
  <c r="S1082" i="1"/>
  <c r="C1084" i="1"/>
  <c r="E909" i="1" l="1"/>
  <c r="N904" i="1"/>
  <c r="O903" i="1"/>
  <c r="P903" i="1" s="1"/>
  <c r="X903" i="1" s="1"/>
  <c r="B903" i="1" s="1"/>
  <c r="L907" i="1"/>
  <c r="D908" i="1"/>
  <c r="F909" i="1"/>
  <c r="G907" i="1"/>
  <c r="I911" i="1"/>
  <c r="J910" i="1"/>
  <c r="K910" i="1" s="1"/>
  <c r="U910" i="1" s="1"/>
  <c r="M910" i="1"/>
  <c r="W909" i="1"/>
  <c r="C1085" i="1"/>
  <c r="E910" i="1" l="1"/>
  <c r="N905" i="1"/>
  <c r="O904" i="1"/>
  <c r="P904" i="1" s="1"/>
  <c r="X904" i="1" s="1"/>
  <c r="B904" i="1" s="1"/>
  <c r="L908" i="1"/>
  <c r="D909" i="1"/>
  <c r="G909" i="1" s="1"/>
  <c r="F910" i="1"/>
  <c r="G908" i="1"/>
  <c r="W910" i="1"/>
  <c r="I912" i="1"/>
  <c r="J911" i="1"/>
  <c r="K911" i="1" s="1"/>
  <c r="U911" i="1" s="1"/>
  <c r="M911" i="1"/>
  <c r="C1086" i="1"/>
  <c r="E911" i="1" l="1"/>
  <c r="N906" i="1"/>
  <c r="O905" i="1"/>
  <c r="P905" i="1" s="1"/>
  <c r="L909" i="1"/>
  <c r="F911" i="1"/>
  <c r="D910" i="1"/>
  <c r="L910" i="1" s="1"/>
  <c r="I913" i="1"/>
  <c r="M912" i="1"/>
  <c r="J912" i="1"/>
  <c r="K912" i="1" s="1"/>
  <c r="U912" i="1" s="1"/>
  <c r="W911" i="1"/>
  <c r="C1087" i="1"/>
  <c r="X905" i="1" l="1"/>
  <c r="E912" i="1"/>
  <c r="N907" i="1"/>
  <c r="O906" i="1"/>
  <c r="P906" i="1" s="1"/>
  <c r="X906" i="1" s="1"/>
  <c r="B906" i="1" s="1"/>
  <c r="D911" i="1"/>
  <c r="G911" i="1" s="1"/>
  <c r="G910" i="1"/>
  <c r="F912" i="1"/>
  <c r="W912" i="1"/>
  <c r="J913" i="1"/>
  <c r="K913" i="1" s="1"/>
  <c r="U913" i="1" s="1"/>
  <c r="I914" i="1"/>
  <c r="M913" i="1"/>
  <c r="C1088" i="1"/>
  <c r="B905" i="1" l="1"/>
  <c r="E913" i="1"/>
  <c r="N908" i="1"/>
  <c r="O907" i="1"/>
  <c r="P907" i="1" s="1"/>
  <c r="X907" i="1" s="1"/>
  <c r="B907" i="1" s="1"/>
  <c r="L911" i="1"/>
  <c r="F913" i="1"/>
  <c r="D912" i="1"/>
  <c r="L912" i="1" s="1"/>
  <c r="W913" i="1"/>
  <c r="J914" i="1"/>
  <c r="K914" i="1" s="1"/>
  <c r="U914" i="1" s="1"/>
  <c r="M914" i="1"/>
  <c r="I915" i="1"/>
  <c r="C1089" i="1"/>
  <c r="E914" i="1" l="1"/>
  <c r="N909" i="1"/>
  <c r="O908" i="1"/>
  <c r="P908" i="1" s="1"/>
  <c r="X908" i="1" s="1"/>
  <c r="B908" i="1" s="1"/>
  <c r="D913" i="1"/>
  <c r="L913" i="1" s="1"/>
  <c r="G912" i="1"/>
  <c r="F914" i="1"/>
  <c r="W914" i="1"/>
  <c r="I916" i="1"/>
  <c r="M915" i="1"/>
  <c r="J915" i="1"/>
  <c r="K915" i="1" s="1"/>
  <c r="U915" i="1" s="1"/>
  <c r="C1090" i="1"/>
  <c r="E915" i="1" l="1"/>
  <c r="N910" i="1"/>
  <c r="O909" i="1"/>
  <c r="P909" i="1" s="1"/>
  <c r="X909" i="1" s="1"/>
  <c r="B909" i="1" s="1"/>
  <c r="F915" i="1"/>
  <c r="D914" i="1"/>
  <c r="L914" i="1" s="1"/>
  <c r="J916" i="1"/>
  <c r="K916" i="1" s="1"/>
  <c r="U916" i="1" s="1"/>
  <c r="I917" i="1"/>
  <c r="M916" i="1"/>
  <c r="W915" i="1"/>
  <c r="G913" i="1"/>
  <c r="C1091" i="1"/>
  <c r="E916" i="1" l="1"/>
  <c r="N911" i="1"/>
  <c r="O910" i="1"/>
  <c r="P910" i="1" s="1"/>
  <c r="X910" i="1" s="1"/>
  <c r="B910" i="1" s="1"/>
  <c r="D915" i="1"/>
  <c r="L915" i="1" s="1"/>
  <c r="F916" i="1"/>
  <c r="G914" i="1"/>
  <c r="J917" i="1"/>
  <c r="K917" i="1" s="1"/>
  <c r="U917" i="1" s="1"/>
  <c r="I918" i="1"/>
  <c r="M917" i="1"/>
  <c r="W916" i="1"/>
  <c r="C1092" i="1"/>
  <c r="E917" i="1" l="1"/>
  <c r="N912" i="1"/>
  <c r="O911" i="1"/>
  <c r="P911" i="1" s="1"/>
  <c r="X911" i="1" s="1"/>
  <c r="B911" i="1" s="1"/>
  <c r="D916" i="1"/>
  <c r="L916" i="1" s="1"/>
  <c r="F917" i="1"/>
  <c r="G915" i="1"/>
  <c r="J918" i="1"/>
  <c r="K918" i="1" s="1"/>
  <c r="U918" i="1" s="1"/>
  <c r="I919" i="1"/>
  <c r="M918" i="1"/>
  <c r="W917" i="1"/>
  <c r="C1093" i="1"/>
  <c r="E918" i="1" l="1"/>
  <c r="N913" i="1"/>
  <c r="O912" i="1"/>
  <c r="P912" i="1" s="1"/>
  <c r="X912" i="1" s="1"/>
  <c r="B912" i="1" s="1"/>
  <c r="D917" i="1"/>
  <c r="L917" i="1" s="1"/>
  <c r="F918" i="1"/>
  <c r="G916" i="1"/>
  <c r="I920" i="1"/>
  <c r="J919" i="1"/>
  <c r="K919" i="1" s="1"/>
  <c r="U919" i="1" s="1"/>
  <c r="M919" i="1"/>
  <c r="W918" i="1"/>
  <c r="C1094" i="1"/>
  <c r="E919" i="1" l="1"/>
  <c r="N914" i="1"/>
  <c r="O913" i="1"/>
  <c r="P913" i="1" s="1"/>
  <c r="X913" i="1" s="1"/>
  <c r="B913" i="1" s="1"/>
  <c r="G917" i="1"/>
  <c r="D918" i="1"/>
  <c r="G918" i="1" s="1"/>
  <c r="F919" i="1"/>
  <c r="M920" i="1"/>
  <c r="I921" i="1"/>
  <c r="J920" i="1"/>
  <c r="K920" i="1" s="1"/>
  <c r="U920" i="1" s="1"/>
  <c r="W919" i="1"/>
  <c r="C1095" i="1"/>
  <c r="E920" i="1" l="1"/>
  <c r="N915" i="1"/>
  <c r="O914" i="1"/>
  <c r="P914" i="1" s="1"/>
  <c r="X914" i="1" s="1"/>
  <c r="B914" i="1" s="1"/>
  <c r="L918" i="1"/>
  <c r="D919" i="1"/>
  <c r="F920" i="1"/>
  <c r="W920" i="1"/>
  <c r="J921" i="1"/>
  <c r="K921" i="1" s="1"/>
  <c r="U921" i="1" s="1"/>
  <c r="I922" i="1"/>
  <c r="C1096" i="1"/>
  <c r="E921" i="1" l="1"/>
  <c r="N916" i="1"/>
  <c r="O915" i="1"/>
  <c r="P915" i="1" s="1"/>
  <c r="X915" i="1" s="1"/>
  <c r="B915" i="1" s="1"/>
  <c r="L919" i="1"/>
  <c r="F921" i="1"/>
  <c r="D920" i="1"/>
  <c r="L920" i="1" s="1"/>
  <c r="M921" i="1" s="1"/>
  <c r="G919" i="1"/>
  <c r="W921" i="1"/>
  <c r="I923" i="1"/>
  <c r="J922" i="1"/>
  <c r="K922" i="1" s="1"/>
  <c r="U922" i="1" s="1"/>
  <c r="C1097" i="1"/>
  <c r="E922" i="1" l="1"/>
  <c r="N917" i="1"/>
  <c r="O916" i="1"/>
  <c r="P916" i="1" s="1"/>
  <c r="X916" i="1" s="1"/>
  <c r="B916" i="1" s="1"/>
  <c r="M922" i="1"/>
  <c r="D921" i="1"/>
  <c r="L921" i="1" s="1"/>
  <c r="F922" i="1"/>
  <c r="G920" i="1"/>
  <c r="I924" i="1"/>
  <c r="J923" i="1"/>
  <c r="K923" i="1" s="1"/>
  <c r="U923" i="1" s="1"/>
  <c r="W922" i="1"/>
  <c r="C1098" i="1"/>
  <c r="E923" i="1" l="1"/>
  <c r="N918" i="1"/>
  <c r="O917" i="1"/>
  <c r="P917" i="1" s="1"/>
  <c r="X917" i="1" s="1"/>
  <c r="B917" i="1" s="1"/>
  <c r="Y920" i="1"/>
  <c r="F923" i="1"/>
  <c r="D922" i="1"/>
  <c r="L922" i="1" s="1"/>
  <c r="G921" i="1"/>
  <c r="W923" i="1"/>
  <c r="I925" i="1"/>
  <c r="J924" i="1"/>
  <c r="K924" i="1" s="1"/>
  <c r="U924" i="1" s="1"/>
  <c r="C1099" i="1"/>
  <c r="E924" i="1" l="1"/>
  <c r="N919" i="1"/>
  <c r="O918" i="1"/>
  <c r="P918" i="1" s="1"/>
  <c r="X918" i="1" s="1"/>
  <c r="B918" i="1" s="1"/>
  <c r="G922" i="1"/>
  <c r="M923" i="1"/>
  <c r="D923" i="1"/>
  <c r="G923" i="1" s="1"/>
  <c r="F924" i="1"/>
  <c r="W924" i="1"/>
  <c r="I926" i="1"/>
  <c r="J925" i="1"/>
  <c r="K925" i="1" s="1"/>
  <c r="U925" i="1" s="1"/>
  <c r="C1100" i="1"/>
  <c r="E925" i="1" l="1"/>
  <c r="N920" i="1"/>
  <c r="O919" i="1"/>
  <c r="P919" i="1" s="1"/>
  <c r="L923" i="1"/>
  <c r="M924" i="1"/>
  <c r="Y922" i="1"/>
  <c r="F925" i="1"/>
  <c r="D924" i="1"/>
  <c r="L924" i="1" s="1"/>
  <c r="W925" i="1"/>
  <c r="J926" i="1"/>
  <c r="K926" i="1" s="1"/>
  <c r="I927" i="1"/>
  <c r="C1101" i="1"/>
  <c r="C1102" i="1" s="1"/>
  <c r="C1103" i="1" s="1"/>
  <c r="C1104" i="1" s="1"/>
  <c r="C1105" i="1" s="1"/>
  <c r="C1106" i="1" s="1"/>
  <c r="C1107" i="1" s="1"/>
  <c r="X919" i="1" l="1"/>
  <c r="U926" i="1"/>
  <c r="W926" i="1" s="1"/>
  <c r="E926" i="1"/>
  <c r="N921" i="1"/>
  <c r="O920" i="1"/>
  <c r="P920" i="1" s="1"/>
  <c r="Y923" i="1"/>
  <c r="D925" i="1"/>
  <c r="G924" i="1"/>
  <c r="F926" i="1"/>
  <c r="I928" i="1"/>
  <c r="J927" i="1"/>
  <c r="K927" i="1" s="1"/>
  <c r="B919" i="1" l="1"/>
  <c r="U927" i="1"/>
  <c r="W927" i="1" s="1"/>
  <c r="E927" i="1"/>
  <c r="X920" i="1"/>
  <c r="B920" i="1" s="1"/>
  <c r="N922" i="1"/>
  <c r="O921" i="1"/>
  <c r="P921" i="1" s="1"/>
  <c r="X921" i="1" s="1"/>
  <c r="B921" i="1" s="1"/>
  <c r="D926" i="1"/>
  <c r="L926" i="1" s="1"/>
  <c r="L925" i="1"/>
  <c r="F927" i="1"/>
  <c r="G925" i="1"/>
  <c r="M925" i="1"/>
  <c r="J928" i="1"/>
  <c r="K928" i="1" s="1"/>
  <c r="I929" i="1"/>
  <c r="U928" i="1" l="1"/>
  <c r="W928" i="1" s="1"/>
  <c r="E928" i="1"/>
  <c r="O922" i="1"/>
  <c r="P922" i="1" s="1"/>
  <c r="N923" i="1"/>
  <c r="M926" i="1"/>
  <c r="M927" i="1" s="1"/>
  <c r="D927" i="1"/>
  <c r="G927" i="1" s="1"/>
  <c r="F928" i="1"/>
  <c r="G926" i="1"/>
  <c r="J929" i="1"/>
  <c r="K929" i="1" s="1"/>
  <c r="I930" i="1"/>
  <c r="U929" i="1" l="1"/>
  <c r="W929" i="1" s="1"/>
  <c r="E929" i="1"/>
  <c r="X922" i="1"/>
  <c r="N924" i="1"/>
  <c r="O923" i="1"/>
  <c r="P923" i="1" s="1"/>
  <c r="L927" i="1"/>
  <c r="M928" i="1"/>
  <c r="F929" i="1"/>
  <c r="D928" i="1"/>
  <c r="L928" i="1" s="1"/>
  <c r="I931" i="1"/>
  <c r="J930" i="1"/>
  <c r="K930" i="1" s="1"/>
  <c r="U930" i="1" s="1"/>
  <c r="B922" i="1" l="1"/>
  <c r="E930" i="1"/>
  <c r="N925" i="1"/>
  <c r="O924" i="1"/>
  <c r="P924" i="1" s="1"/>
  <c r="X924" i="1" s="1"/>
  <c r="B924" i="1" s="1"/>
  <c r="X923" i="1"/>
  <c r="B923" i="1" s="1"/>
  <c r="D929" i="1"/>
  <c r="G929" i="1" s="1"/>
  <c r="F930" i="1"/>
  <c r="W930" i="1"/>
  <c r="G928" i="1"/>
  <c r="M929" i="1"/>
  <c r="I932" i="1"/>
  <c r="J931" i="1"/>
  <c r="K931" i="1" s="1"/>
  <c r="U931" i="1" s="1"/>
  <c r="E931" i="1" l="1"/>
  <c r="O925" i="1"/>
  <c r="P925" i="1" s="1"/>
  <c r="N926" i="1"/>
  <c r="L929" i="1"/>
  <c r="F931" i="1"/>
  <c r="D930" i="1"/>
  <c r="L930" i="1" s="1"/>
  <c r="M930" i="1"/>
  <c r="W931" i="1"/>
  <c r="I933" i="1"/>
  <c r="J932" i="1"/>
  <c r="K932" i="1" s="1"/>
  <c r="U932" i="1" s="1"/>
  <c r="S925" i="1" l="1"/>
  <c r="E932" i="1"/>
  <c r="N927" i="1"/>
  <c r="O926" i="1"/>
  <c r="P926" i="1" s="1"/>
  <c r="X925" i="1"/>
  <c r="D931" i="1"/>
  <c r="L931" i="1" s="1"/>
  <c r="F932" i="1"/>
  <c r="G930" i="1"/>
  <c r="W932" i="1"/>
  <c r="J933" i="1"/>
  <c r="K933" i="1" s="1"/>
  <c r="U933" i="1" s="1"/>
  <c r="I934" i="1"/>
  <c r="M931" i="1"/>
  <c r="M932" i="1" s="1"/>
  <c r="M933" i="1" s="1"/>
  <c r="BE41" i="1" l="1"/>
  <c r="BD41" i="1"/>
  <c r="Y925" i="1"/>
  <c r="E933" i="1"/>
  <c r="B925" i="1"/>
  <c r="X926" i="1"/>
  <c r="Y926" i="1" s="1"/>
  <c r="N928" i="1"/>
  <c r="O927" i="1"/>
  <c r="P927" i="1" s="1"/>
  <c r="G931" i="1"/>
  <c r="F933" i="1"/>
  <c r="D932" i="1"/>
  <c r="G932" i="1" s="1"/>
  <c r="M934" i="1"/>
  <c r="I935" i="1"/>
  <c r="J934" i="1"/>
  <c r="K934" i="1" s="1"/>
  <c r="U934" i="1" s="1"/>
  <c r="W933" i="1"/>
  <c r="BF41" i="1" l="1"/>
  <c r="E934" i="1"/>
  <c r="N929" i="1"/>
  <c r="O928" i="1"/>
  <c r="P928" i="1" s="1"/>
  <c r="X928" i="1" s="1"/>
  <c r="B928" i="1" s="1"/>
  <c r="B926" i="1"/>
  <c r="X927" i="1"/>
  <c r="Y927" i="1" s="1"/>
  <c r="L932" i="1"/>
  <c r="D933" i="1"/>
  <c r="F934" i="1"/>
  <c r="I936" i="1"/>
  <c r="M935" i="1"/>
  <c r="J935" i="1"/>
  <c r="K935" i="1" s="1"/>
  <c r="U935" i="1" s="1"/>
  <c r="W934" i="1"/>
  <c r="E935" i="1" l="1"/>
  <c r="B927" i="1"/>
  <c r="O929" i="1"/>
  <c r="P929" i="1" s="1"/>
  <c r="N930" i="1"/>
  <c r="L933" i="1"/>
  <c r="F935" i="1"/>
  <c r="D934" i="1"/>
  <c r="G934" i="1" s="1"/>
  <c r="W935" i="1"/>
  <c r="G933" i="1"/>
  <c r="J936" i="1"/>
  <c r="K936" i="1" s="1"/>
  <c r="U936" i="1" s="1"/>
  <c r="M936" i="1"/>
  <c r="I937" i="1"/>
  <c r="E936" i="1" l="1"/>
  <c r="N931" i="1"/>
  <c r="O930" i="1"/>
  <c r="P930" i="1" s="1"/>
  <c r="X930" i="1" s="1"/>
  <c r="B930" i="1" s="1"/>
  <c r="X929" i="1"/>
  <c r="Y929" i="1" s="1"/>
  <c r="L934" i="1"/>
  <c r="D935" i="1"/>
  <c r="L935" i="1" s="1"/>
  <c r="F936" i="1"/>
  <c r="W936" i="1"/>
  <c r="I938" i="1"/>
  <c r="J937" i="1"/>
  <c r="K937" i="1" s="1"/>
  <c r="U937" i="1" s="1"/>
  <c r="E937" i="1" l="1"/>
  <c r="B929" i="1"/>
  <c r="N932" i="1"/>
  <c r="O931" i="1"/>
  <c r="P931" i="1" s="1"/>
  <c r="X931" i="1" s="1"/>
  <c r="B931" i="1" s="1"/>
  <c r="D936" i="1"/>
  <c r="L936" i="1" s="1"/>
  <c r="F937" i="1"/>
  <c r="G935" i="1"/>
  <c r="W937" i="1"/>
  <c r="I939" i="1"/>
  <c r="J938" i="1"/>
  <c r="K938" i="1" s="1"/>
  <c r="U938" i="1" s="1"/>
  <c r="E938" i="1" l="1"/>
  <c r="N933" i="1"/>
  <c r="O932" i="1"/>
  <c r="P932" i="1" s="1"/>
  <c r="X932" i="1" s="1"/>
  <c r="B932" i="1" s="1"/>
  <c r="F938" i="1"/>
  <c r="D937" i="1"/>
  <c r="L937" i="1" s="1"/>
  <c r="G936" i="1"/>
  <c r="M937" i="1"/>
  <c r="M938" i="1" s="1"/>
  <c r="M939" i="1" s="1"/>
  <c r="I940" i="1"/>
  <c r="J939" i="1"/>
  <c r="K939" i="1" s="1"/>
  <c r="U939" i="1" s="1"/>
  <c r="W938" i="1"/>
  <c r="E939" i="1" l="1"/>
  <c r="N934" i="1"/>
  <c r="O933" i="1"/>
  <c r="P933" i="1" s="1"/>
  <c r="X933" i="1" s="1"/>
  <c r="B933" i="1" s="1"/>
  <c r="D938" i="1"/>
  <c r="G938" i="1" s="1"/>
  <c r="G937" i="1"/>
  <c r="F939" i="1"/>
  <c r="W939" i="1"/>
  <c r="J940" i="1"/>
  <c r="K940" i="1" s="1"/>
  <c r="U940" i="1" s="1"/>
  <c r="I941" i="1"/>
  <c r="M940" i="1"/>
  <c r="E940" i="1" l="1"/>
  <c r="N935" i="1"/>
  <c r="O934" i="1"/>
  <c r="P934" i="1" s="1"/>
  <c r="X934" i="1" s="1"/>
  <c r="B934" i="1" s="1"/>
  <c r="L938" i="1"/>
  <c r="F940" i="1"/>
  <c r="D939" i="1"/>
  <c r="L939" i="1" s="1"/>
  <c r="J941" i="1"/>
  <c r="K941" i="1" s="1"/>
  <c r="U941" i="1" s="1"/>
  <c r="I942" i="1"/>
  <c r="W940" i="1"/>
  <c r="M941" i="1"/>
  <c r="E941" i="1" l="1"/>
  <c r="N936" i="1"/>
  <c r="O935" i="1"/>
  <c r="P935" i="1" s="1"/>
  <c r="D940" i="1"/>
  <c r="G940" i="1" s="1"/>
  <c r="G939" i="1"/>
  <c r="F941" i="1"/>
  <c r="M942" i="1"/>
  <c r="J942" i="1"/>
  <c r="K942" i="1" s="1"/>
  <c r="U942" i="1" s="1"/>
  <c r="I943" i="1"/>
  <c r="W941" i="1"/>
  <c r="X935" i="1" l="1"/>
  <c r="E942" i="1"/>
  <c r="N937" i="1"/>
  <c r="O936" i="1"/>
  <c r="P936" i="1" s="1"/>
  <c r="X936" i="1" s="1"/>
  <c r="B936" i="1" s="1"/>
  <c r="L940" i="1"/>
  <c r="D941" i="1"/>
  <c r="L941" i="1" s="1"/>
  <c r="F942" i="1"/>
  <c r="I944" i="1"/>
  <c r="M943" i="1"/>
  <c r="J943" i="1"/>
  <c r="K943" i="1" s="1"/>
  <c r="U943" i="1" s="1"/>
  <c r="W942" i="1"/>
  <c r="B935" i="1" l="1"/>
  <c r="E943" i="1"/>
  <c r="N938" i="1"/>
  <c r="O937" i="1"/>
  <c r="P937" i="1" s="1"/>
  <c r="X937" i="1" s="1"/>
  <c r="B937" i="1" s="1"/>
  <c r="D942" i="1"/>
  <c r="L942" i="1" s="1"/>
  <c r="F943" i="1"/>
  <c r="W943" i="1"/>
  <c r="G941" i="1"/>
  <c r="J944" i="1"/>
  <c r="K944" i="1" s="1"/>
  <c r="U944" i="1" s="1"/>
  <c r="I945" i="1"/>
  <c r="M944" i="1"/>
  <c r="E944" i="1" l="1"/>
  <c r="N939" i="1"/>
  <c r="O938" i="1"/>
  <c r="P938" i="1" s="1"/>
  <c r="X938" i="1" s="1"/>
  <c r="B938" i="1" s="1"/>
  <c r="G942" i="1"/>
  <c r="D943" i="1"/>
  <c r="F944" i="1"/>
  <c r="W944" i="1"/>
  <c r="J945" i="1"/>
  <c r="K945" i="1" s="1"/>
  <c r="U945" i="1" s="1"/>
  <c r="M945" i="1"/>
  <c r="I946" i="1"/>
  <c r="E945" i="1" l="1"/>
  <c r="N940" i="1"/>
  <c r="O939" i="1"/>
  <c r="P939" i="1" s="1"/>
  <c r="X939" i="1" s="1"/>
  <c r="B939" i="1" s="1"/>
  <c r="L943" i="1"/>
  <c r="F945" i="1"/>
  <c r="D944" i="1"/>
  <c r="L944" i="1" s="1"/>
  <c r="G943" i="1"/>
  <c r="W945" i="1"/>
  <c r="J946" i="1"/>
  <c r="K946" i="1" s="1"/>
  <c r="U946" i="1" s="1"/>
  <c r="I947" i="1"/>
  <c r="M946" i="1"/>
  <c r="E946" i="1" l="1"/>
  <c r="N941" i="1"/>
  <c r="O940" i="1"/>
  <c r="P940" i="1" s="1"/>
  <c r="X940" i="1" s="1"/>
  <c r="B940" i="1" s="1"/>
  <c r="D945" i="1"/>
  <c r="L945" i="1" s="1"/>
  <c r="G944" i="1"/>
  <c r="F946" i="1"/>
  <c r="J947" i="1"/>
  <c r="K947" i="1" s="1"/>
  <c r="U947" i="1" s="1"/>
  <c r="I948" i="1"/>
  <c r="M947" i="1"/>
  <c r="W946" i="1"/>
  <c r="E947" i="1" l="1"/>
  <c r="N942" i="1"/>
  <c r="O941" i="1"/>
  <c r="P941" i="1" s="1"/>
  <c r="X941" i="1" s="1"/>
  <c r="B941" i="1" s="1"/>
  <c r="D946" i="1"/>
  <c r="L946" i="1" s="1"/>
  <c r="F947" i="1"/>
  <c r="G945" i="1"/>
  <c r="J948" i="1"/>
  <c r="K948" i="1" s="1"/>
  <c r="U948" i="1" s="1"/>
  <c r="M948" i="1"/>
  <c r="I949" i="1"/>
  <c r="W947" i="1"/>
  <c r="E948" i="1" l="1"/>
  <c r="N943" i="1"/>
  <c r="O942" i="1"/>
  <c r="P942" i="1" s="1"/>
  <c r="X942" i="1" s="1"/>
  <c r="B942" i="1" s="1"/>
  <c r="G946" i="1"/>
  <c r="D947" i="1"/>
  <c r="F948" i="1"/>
  <c r="M949" i="1"/>
  <c r="J949" i="1"/>
  <c r="K949" i="1" s="1"/>
  <c r="U949" i="1" s="1"/>
  <c r="I950" i="1"/>
  <c r="W948" i="1"/>
  <c r="E949" i="1" l="1"/>
  <c r="N944" i="1"/>
  <c r="O943" i="1"/>
  <c r="P943" i="1" s="1"/>
  <c r="X943" i="1" s="1"/>
  <c r="B943" i="1" s="1"/>
  <c r="L947" i="1"/>
  <c r="D948" i="1"/>
  <c r="L948" i="1" s="1"/>
  <c r="F949" i="1"/>
  <c r="J950" i="1"/>
  <c r="K950" i="1" s="1"/>
  <c r="U950" i="1" s="1"/>
  <c r="I951" i="1"/>
  <c r="M950" i="1"/>
  <c r="G947" i="1"/>
  <c r="W949" i="1"/>
  <c r="E950" i="1" l="1"/>
  <c r="G948" i="1"/>
  <c r="N945" i="1"/>
  <c r="O944" i="1"/>
  <c r="P944" i="1" s="1"/>
  <c r="X944" i="1" s="1"/>
  <c r="B944" i="1" s="1"/>
  <c r="D949" i="1"/>
  <c r="L949" i="1" s="1"/>
  <c r="M951" i="1"/>
  <c r="F950" i="1"/>
  <c r="W950" i="1"/>
  <c r="J951" i="1"/>
  <c r="K951" i="1" s="1"/>
  <c r="U951" i="1" s="1"/>
  <c r="I952" i="1"/>
  <c r="E951" i="1" l="1"/>
  <c r="N946" i="1"/>
  <c r="O945" i="1"/>
  <c r="P945" i="1" s="1"/>
  <c r="X945" i="1" s="1"/>
  <c r="B945" i="1" s="1"/>
  <c r="G949" i="1"/>
  <c r="F951" i="1"/>
  <c r="D950" i="1"/>
  <c r="G950" i="1" s="1"/>
  <c r="W951" i="1"/>
  <c r="I953" i="1"/>
  <c r="J952" i="1"/>
  <c r="K952" i="1" s="1"/>
  <c r="U952" i="1" s="1"/>
  <c r="E952" i="1" l="1"/>
  <c r="N947" i="1"/>
  <c r="O946" i="1"/>
  <c r="P946" i="1" s="1"/>
  <c r="X946" i="1" s="1"/>
  <c r="B946" i="1" s="1"/>
  <c r="L950" i="1"/>
  <c r="D951" i="1"/>
  <c r="L951" i="1" s="1"/>
  <c r="F952" i="1"/>
  <c r="J953" i="1"/>
  <c r="K953" i="1" s="1"/>
  <c r="U953" i="1" s="1"/>
  <c r="I954" i="1"/>
  <c r="W952" i="1"/>
  <c r="E953" i="1" l="1"/>
  <c r="N948" i="1"/>
  <c r="O947" i="1"/>
  <c r="P947" i="1" s="1"/>
  <c r="X947" i="1" s="1"/>
  <c r="B947" i="1" s="1"/>
  <c r="M952" i="1"/>
  <c r="D952" i="1"/>
  <c r="L952" i="1" s="1"/>
  <c r="F953" i="1"/>
  <c r="G951" i="1"/>
  <c r="W953" i="1"/>
  <c r="J954" i="1"/>
  <c r="K954" i="1" s="1"/>
  <c r="U954" i="1" s="1"/>
  <c r="I955" i="1"/>
  <c r="E954" i="1" l="1"/>
  <c r="N949" i="1"/>
  <c r="O948" i="1"/>
  <c r="P948" i="1" s="1"/>
  <c r="X948" i="1" s="1"/>
  <c r="B948" i="1" s="1"/>
  <c r="Y951" i="1"/>
  <c r="M953" i="1"/>
  <c r="D953" i="1"/>
  <c r="L953" i="1" s="1"/>
  <c r="F954" i="1"/>
  <c r="W954" i="1"/>
  <c r="I956" i="1"/>
  <c r="J955" i="1"/>
  <c r="K955" i="1" s="1"/>
  <c r="U955" i="1" s="1"/>
  <c r="G952" i="1"/>
  <c r="E955" i="1" l="1"/>
  <c r="N950" i="1"/>
  <c r="O949" i="1"/>
  <c r="P949" i="1" s="1"/>
  <c r="X949" i="1" s="1"/>
  <c r="B949" i="1" s="1"/>
  <c r="M954" i="1"/>
  <c r="Y952" i="1"/>
  <c r="D954" i="1"/>
  <c r="L954" i="1" s="1"/>
  <c r="F955" i="1"/>
  <c r="G953" i="1"/>
  <c r="W955" i="1"/>
  <c r="J956" i="1"/>
  <c r="K956" i="1" s="1"/>
  <c r="I957" i="1"/>
  <c r="U956" i="1" l="1"/>
  <c r="W956" i="1" s="1"/>
  <c r="E956" i="1"/>
  <c r="N951" i="1"/>
  <c r="O950" i="1"/>
  <c r="P950" i="1" s="1"/>
  <c r="M955" i="1"/>
  <c r="F956" i="1"/>
  <c r="D955" i="1"/>
  <c r="L955" i="1" s="1"/>
  <c r="I958" i="1"/>
  <c r="J957" i="1"/>
  <c r="K957" i="1" s="1"/>
  <c r="G954" i="1"/>
  <c r="X950" i="1" l="1"/>
  <c r="U957" i="1"/>
  <c r="W957" i="1" s="1"/>
  <c r="E957" i="1"/>
  <c r="O951" i="1"/>
  <c r="P951" i="1" s="1"/>
  <c r="N952" i="1"/>
  <c r="D956" i="1"/>
  <c r="L956" i="1" s="1"/>
  <c r="F957" i="1"/>
  <c r="M956" i="1"/>
  <c r="G955" i="1"/>
  <c r="I959" i="1"/>
  <c r="J958" i="1"/>
  <c r="K958" i="1" s="1"/>
  <c r="B950" i="1" l="1"/>
  <c r="U958" i="1"/>
  <c r="W958" i="1" s="1"/>
  <c r="E958" i="1"/>
  <c r="O952" i="1"/>
  <c r="P952" i="1" s="1"/>
  <c r="N953" i="1"/>
  <c r="X951" i="1"/>
  <c r="B951" i="1" s="1"/>
  <c r="G956" i="1"/>
  <c r="D957" i="1"/>
  <c r="L957" i="1" s="1"/>
  <c r="F958" i="1"/>
  <c r="M957" i="1"/>
  <c r="M958" i="1" s="1"/>
  <c r="M959" i="1" s="1"/>
  <c r="I960" i="1"/>
  <c r="J959" i="1"/>
  <c r="K959" i="1" s="1"/>
  <c r="U959" i="1" l="1"/>
  <c r="W959" i="1" s="1"/>
  <c r="E959" i="1"/>
  <c r="N954" i="1"/>
  <c r="O953" i="1"/>
  <c r="P953" i="1" s="1"/>
  <c r="X953" i="1" s="1"/>
  <c r="B953" i="1" s="1"/>
  <c r="X952" i="1"/>
  <c r="B952" i="1" s="1"/>
  <c r="D958" i="1"/>
  <c r="F959" i="1"/>
  <c r="G957" i="1"/>
  <c r="I961" i="1"/>
  <c r="J960" i="1"/>
  <c r="K960" i="1" s="1"/>
  <c r="U960" i="1" s="1"/>
  <c r="E960" i="1" l="1"/>
  <c r="N955" i="1"/>
  <c r="O954" i="1"/>
  <c r="P954" i="1" s="1"/>
  <c r="L958" i="1"/>
  <c r="F960" i="1"/>
  <c r="D959" i="1"/>
  <c r="G959" i="1" s="1"/>
  <c r="G958" i="1"/>
  <c r="W960" i="1"/>
  <c r="J961" i="1"/>
  <c r="K961" i="1" s="1"/>
  <c r="U961" i="1" s="1"/>
  <c r="I962" i="1"/>
  <c r="E961" i="1" l="1"/>
  <c r="X954" i="1"/>
  <c r="Y954" i="1" s="1"/>
  <c r="N956" i="1"/>
  <c r="O955" i="1"/>
  <c r="P955" i="1" s="1"/>
  <c r="S955" i="1" s="1"/>
  <c r="L959" i="1"/>
  <c r="D960" i="1"/>
  <c r="L960" i="1" s="1"/>
  <c r="F961" i="1"/>
  <c r="J962" i="1"/>
  <c r="K962" i="1" s="1"/>
  <c r="U962" i="1" s="1"/>
  <c r="I963" i="1"/>
  <c r="W961" i="1"/>
  <c r="M960" i="1"/>
  <c r="E962" i="1" l="1"/>
  <c r="B954" i="1"/>
  <c r="X955" i="1"/>
  <c r="Y955" i="1" s="1"/>
  <c r="N957" i="1"/>
  <c r="O956" i="1"/>
  <c r="P956" i="1" s="1"/>
  <c r="G960" i="1"/>
  <c r="D961" i="1"/>
  <c r="L961" i="1" s="1"/>
  <c r="F962" i="1"/>
  <c r="J963" i="1"/>
  <c r="K963" i="1" s="1"/>
  <c r="U963" i="1" s="1"/>
  <c r="I964" i="1"/>
  <c r="W962" i="1"/>
  <c r="X956" i="1" l="1"/>
  <c r="S956" i="1"/>
  <c r="BD42" i="1" s="1"/>
  <c r="E963" i="1"/>
  <c r="B955" i="1"/>
  <c r="N958" i="1"/>
  <c r="O957" i="1"/>
  <c r="P957" i="1" s="1"/>
  <c r="X957" i="1" s="1"/>
  <c r="B957" i="1" s="1"/>
  <c r="G961" i="1"/>
  <c r="D962" i="1"/>
  <c r="L962" i="1" s="1"/>
  <c r="Y960" i="1"/>
  <c r="F963" i="1"/>
  <c r="W963" i="1"/>
  <c r="M961" i="1"/>
  <c r="I965" i="1"/>
  <c r="J964" i="1"/>
  <c r="K964" i="1" s="1"/>
  <c r="U964" i="1" s="1"/>
  <c r="B956" i="1" l="1"/>
  <c r="BE42" i="1"/>
  <c r="BF42" i="1" s="1"/>
  <c r="Y956" i="1"/>
  <c r="E964" i="1"/>
  <c r="N959" i="1"/>
  <c r="O958" i="1"/>
  <c r="P958" i="1" s="1"/>
  <c r="X958" i="1" s="1"/>
  <c r="B958" i="1" s="1"/>
  <c r="G962" i="1"/>
  <c r="M962" i="1"/>
  <c r="M963" i="1" s="1"/>
  <c r="F964" i="1"/>
  <c r="D963" i="1"/>
  <c r="L963" i="1" s="1"/>
  <c r="W964" i="1"/>
  <c r="I966" i="1"/>
  <c r="J965" i="1"/>
  <c r="K965" i="1" s="1"/>
  <c r="U965" i="1" s="1"/>
  <c r="E965" i="1" l="1"/>
  <c r="N960" i="1"/>
  <c r="O959" i="1"/>
  <c r="P959" i="1" s="1"/>
  <c r="X959" i="1" s="1"/>
  <c r="B959" i="1" s="1"/>
  <c r="D964" i="1"/>
  <c r="L964" i="1" s="1"/>
  <c r="F965" i="1"/>
  <c r="G963" i="1"/>
  <c r="W965" i="1"/>
  <c r="I967" i="1"/>
  <c r="J966" i="1"/>
  <c r="K966" i="1" s="1"/>
  <c r="U966" i="1" s="1"/>
  <c r="M964" i="1"/>
  <c r="M965" i="1" s="1"/>
  <c r="M966" i="1" s="1"/>
  <c r="D965" i="1" l="1"/>
  <c r="L965" i="1" s="1"/>
  <c r="E966" i="1"/>
  <c r="O960" i="1"/>
  <c r="P960" i="1" s="1"/>
  <c r="N961" i="1"/>
  <c r="M967" i="1"/>
  <c r="G964" i="1"/>
  <c r="F966" i="1"/>
  <c r="W966" i="1"/>
  <c r="J967" i="1"/>
  <c r="K967" i="1" s="1"/>
  <c r="U967" i="1" s="1"/>
  <c r="I968" i="1"/>
  <c r="G965" i="1" l="1"/>
  <c r="E967" i="1"/>
  <c r="N962" i="1"/>
  <c r="O961" i="1"/>
  <c r="P961" i="1" s="1"/>
  <c r="X960" i="1"/>
  <c r="B960" i="1" s="1"/>
  <c r="F967" i="1"/>
  <c r="D966" i="1"/>
  <c r="W967" i="1"/>
  <c r="J968" i="1"/>
  <c r="K968" i="1" s="1"/>
  <c r="U968" i="1" s="1"/>
  <c r="I969" i="1"/>
  <c r="X961" i="1" l="1"/>
  <c r="E968" i="1"/>
  <c r="O962" i="1"/>
  <c r="P962" i="1" s="1"/>
  <c r="N963" i="1"/>
  <c r="L966" i="1"/>
  <c r="D967" i="1"/>
  <c r="G967" i="1" s="1"/>
  <c r="F968" i="1"/>
  <c r="G966" i="1"/>
  <c r="I970" i="1"/>
  <c r="J969" i="1"/>
  <c r="K969" i="1" s="1"/>
  <c r="U969" i="1" s="1"/>
  <c r="W968" i="1"/>
  <c r="B961" i="1" l="1"/>
  <c r="E969" i="1"/>
  <c r="N964" i="1"/>
  <c r="O963" i="1"/>
  <c r="P963" i="1" s="1"/>
  <c r="X963" i="1" s="1"/>
  <c r="B963" i="1" s="1"/>
  <c r="X962" i="1"/>
  <c r="Y962" i="1" s="1"/>
  <c r="L967" i="1"/>
  <c r="D968" i="1"/>
  <c r="F969" i="1"/>
  <c r="W969" i="1"/>
  <c r="M968" i="1"/>
  <c r="M969" i="1" s="1"/>
  <c r="M970" i="1" s="1"/>
  <c r="J970" i="1"/>
  <c r="K970" i="1" s="1"/>
  <c r="U970" i="1" s="1"/>
  <c r="I971" i="1"/>
  <c r="E970" i="1" l="1"/>
  <c r="B962" i="1"/>
  <c r="N965" i="1"/>
  <c r="O964" i="1"/>
  <c r="P964" i="1" s="1"/>
  <c r="L968" i="1"/>
  <c r="M971" i="1"/>
  <c r="G968" i="1"/>
  <c r="F970" i="1"/>
  <c r="D969" i="1"/>
  <c r="L969" i="1" s="1"/>
  <c r="J971" i="1"/>
  <c r="K971" i="1" s="1"/>
  <c r="U971" i="1" s="1"/>
  <c r="I972" i="1"/>
  <c r="W970" i="1"/>
  <c r="X964" i="1" l="1"/>
  <c r="E971" i="1"/>
  <c r="N966" i="1"/>
  <c r="O965" i="1"/>
  <c r="P965" i="1" s="1"/>
  <c r="X965" i="1" s="1"/>
  <c r="B965" i="1" s="1"/>
  <c r="D970" i="1"/>
  <c r="L970" i="1" s="1"/>
  <c r="G969" i="1"/>
  <c r="F971" i="1"/>
  <c r="W971" i="1"/>
  <c r="I973" i="1"/>
  <c r="J972" i="1"/>
  <c r="K972" i="1" s="1"/>
  <c r="U972" i="1" s="1"/>
  <c r="M972" i="1"/>
  <c r="B964" i="1" l="1"/>
  <c r="E972" i="1"/>
  <c r="N967" i="1"/>
  <c r="O966" i="1"/>
  <c r="P966" i="1" s="1"/>
  <c r="X966" i="1" s="1"/>
  <c r="B966" i="1" s="1"/>
  <c r="D971" i="1"/>
  <c r="L971" i="1" s="1"/>
  <c r="F972" i="1"/>
  <c r="G970" i="1"/>
  <c r="J973" i="1"/>
  <c r="K973" i="1" s="1"/>
  <c r="U973" i="1" s="1"/>
  <c r="I974" i="1"/>
  <c r="M973" i="1"/>
  <c r="W972" i="1"/>
  <c r="E973" i="1" l="1"/>
  <c r="N968" i="1"/>
  <c r="O967" i="1"/>
  <c r="P967" i="1" s="1"/>
  <c r="X967" i="1" s="1"/>
  <c r="B967" i="1" s="1"/>
  <c r="F973" i="1"/>
  <c r="D972" i="1"/>
  <c r="G971" i="1"/>
  <c r="J974" i="1"/>
  <c r="K974" i="1" s="1"/>
  <c r="U974" i="1" s="1"/>
  <c r="M974" i="1"/>
  <c r="I975" i="1"/>
  <c r="W973" i="1"/>
  <c r="E974" i="1" l="1"/>
  <c r="N969" i="1"/>
  <c r="O968" i="1"/>
  <c r="P968" i="1" s="1"/>
  <c r="D973" i="1"/>
  <c r="L973" i="1" s="1"/>
  <c r="L972" i="1"/>
  <c r="G972" i="1"/>
  <c r="F974" i="1"/>
  <c r="I976" i="1"/>
  <c r="J975" i="1"/>
  <c r="K975" i="1" s="1"/>
  <c r="U975" i="1" s="1"/>
  <c r="M975" i="1"/>
  <c r="W974" i="1"/>
  <c r="X968" i="1" l="1"/>
  <c r="E975" i="1"/>
  <c r="N970" i="1"/>
  <c r="O969" i="1"/>
  <c r="P969" i="1" s="1"/>
  <c r="X969" i="1" s="1"/>
  <c r="B969" i="1" s="1"/>
  <c r="G973" i="1"/>
  <c r="D974" i="1"/>
  <c r="L974" i="1" s="1"/>
  <c r="F975" i="1"/>
  <c r="W975" i="1"/>
  <c r="J976" i="1"/>
  <c r="K976" i="1" s="1"/>
  <c r="U976" i="1" s="1"/>
  <c r="I977" i="1"/>
  <c r="M976" i="1"/>
  <c r="B968" i="1" l="1"/>
  <c r="E976" i="1"/>
  <c r="N971" i="1"/>
  <c r="O970" i="1"/>
  <c r="P970" i="1" s="1"/>
  <c r="X970" i="1" s="1"/>
  <c r="B970" i="1" s="1"/>
  <c r="G974" i="1"/>
  <c r="F976" i="1"/>
  <c r="D975" i="1"/>
  <c r="G975" i="1" s="1"/>
  <c r="W976" i="1"/>
  <c r="J977" i="1"/>
  <c r="K977" i="1" s="1"/>
  <c r="U977" i="1" s="1"/>
  <c r="I978" i="1"/>
  <c r="M977" i="1"/>
  <c r="E977" i="1" l="1"/>
  <c r="N972" i="1"/>
  <c r="O971" i="1"/>
  <c r="P971" i="1" s="1"/>
  <c r="X971" i="1" s="1"/>
  <c r="B971" i="1" s="1"/>
  <c r="L975" i="1"/>
  <c r="D976" i="1"/>
  <c r="L976" i="1" s="1"/>
  <c r="F977" i="1"/>
  <c r="J978" i="1"/>
  <c r="K978" i="1" s="1"/>
  <c r="U978" i="1" s="1"/>
  <c r="I979" i="1"/>
  <c r="M978" i="1"/>
  <c r="W977" i="1"/>
  <c r="E978" i="1" l="1"/>
  <c r="G976" i="1"/>
  <c r="N973" i="1"/>
  <c r="O972" i="1"/>
  <c r="P972" i="1" s="1"/>
  <c r="X972" i="1" s="1"/>
  <c r="B972" i="1" s="1"/>
  <c r="D977" i="1"/>
  <c r="L977" i="1" s="1"/>
  <c r="F978" i="1"/>
  <c r="J979" i="1"/>
  <c r="K979" i="1" s="1"/>
  <c r="U979" i="1" s="1"/>
  <c r="M979" i="1"/>
  <c r="I980" i="1"/>
  <c r="W978" i="1"/>
  <c r="E979" i="1" l="1"/>
  <c r="N974" i="1"/>
  <c r="O973" i="1"/>
  <c r="P973" i="1" s="1"/>
  <c r="X973" i="1" s="1"/>
  <c r="B973" i="1" s="1"/>
  <c r="G977" i="1"/>
  <c r="D978" i="1"/>
  <c r="L978" i="1" s="1"/>
  <c r="F979" i="1"/>
  <c r="J980" i="1"/>
  <c r="K980" i="1" s="1"/>
  <c r="U980" i="1" s="1"/>
  <c r="I981" i="1"/>
  <c r="W979" i="1"/>
  <c r="E980" i="1" l="1"/>
  <c r="N975" i="1"/>
  <c r="O974" i="1"/>
  <c r="P974" i="1" s="1"/>
  <c r="X974" i="1" s="1"/>
  <c r="B974" i="1" s="1"/>
  <c r="F980" i="1"/>
  <c r="D979" i="1"/>
  <c r="L979" i="1" s="1"/>
  <c r="M980" i="1" s="1"/>
  <c r="G978" i="1"/>
  <c r="I982" i="1"/>
  <c r="J981" i="1"/>
  <c r="K981" i="1" s="1"/>
  <c r="U981" i="1" s="1"/>
  <c r="W980" i="1"/>
  <c r="E981" i="1" l="1"/>
  <c r="N976" i="1"/>
  <c r="O975" i="1"/>
  <c r="P975" i="1" s="1"/>
  <c r="X975" i="1" s="1"/>
  <c r="B975" i="1" s="1"/>
  <c r="M981" i="1"/>
  <c r="M982" i="1" s="1"/>
  <c r="D980" i="1"/>
  <c r="L980" i="1" s="1"/>
  <c r="F981" i="1"/>
  <c r="G979" i="1"/>
  <c r="W981" i="1"/>
  <c r="J982" i="1"/>
  <c r="K982" i="1" s="1"/>
  <c r="U982" i="1" s="1"/>
  <c r="I983" i="1"/>
  <c r="E982" i="1" l="1"/>
  <c r="N977" i="1"/>
  <c r="O976" i="1"/>
  <c r="P976" i="1" s="1"/>
  <c r="Y979" i="1"/>
  <c r="G980" i="1"/>
  <c r="F982" i="1"/>
  <c r="D981" i="1"/>
  <c r="L981" i="1" s="1"/>
  <c r="J983" i="1"/>
  <c r="K983" i="1" s="1"/>
  <c r="U983" i="1" s="1"/>
  <c r="I984" i="1"/>
  <c r="M983" i="1"/>
  <c r="W982" i="1"/>
  <c r="X976" i="1" l="1"/>
  <c r="E983" i="1"/>
  <c r="N978" i="1"/>
  <c r="O977" i="1"/>
  <c r="P977" i="1" s="1"/>
  <c r="X977" i="1" s="1"/>
  <c r="B977" i="1" s="1"/>
  <c r="D982" i="1"/>
  <c r="L982" i="1" s="1"/>
  <c r="G981" i="1"/>
  <c r="F983" i="1"/>
  <c r="I985" i="1"/>
  <c r="J984" i="1"/>
  <c r="K984" i="1" s="1"/>
  <c r="U984" i="1" s="1"/>
  <c r="W983" i="1"/>
  <c r="B976" i="1" l="1"/>
  <c r="E984" i="1"/>
  <c r="N979" i="1"/>
  <c r="O978" i="1"/>
  <c r="P978" i="1" s="1"/>
  <c r="X978" i="1" s="1"/>
  <c r="B978" i="1" s="1"/>
  <c r="G982" i="1"/>
  <c r="F984" i="1"/>
  <c r="D983" i="1"/>
  <c r="L983" i="1" s="1"/>
  <c r="W984" i="1"/>
  <c r="J985" i="1"/>
  <c r="K985" i="1" s="1"/>
  <c r="U985" i="1" s="1"/>
  <c r="I986" i="1"/>
  <c r="E985" i="1" l="1"/>
  <c r="N980" i="1"/>
  <c r="O979" i="1"/>
  <c r="P979" i="1" s="1"/>
  <c r="D984" i="1"/>
  <c r="L984" i="1" s="1"/>
  <c r="F985" i="1"/>
  <c r="W985" i="1"/>
  <c r="G983" i="1"/>
  <c r="J986" i="1"/>
  <c r="K986" i="1" s="1"/>
  <c r="U986" i="1" s="1"/>
  <c r="I987" i="1"/>
  <c r="E986" i="1" l="1"/>
  <c r="X979" i="1"/>
  <c r="B979" i="1" s="1"/>
  <c r="N981" i="1"/>
  <c r="O980" i="1"/>
  <c r="P980" i="1" s="1"/>
  <c r="X980" i="1" s="1"/>
  <c r="B980" i="1" s="1"/>
  <c r="G984" i="1"/>
  <c r="M984" i="1"/>
  <c r="D985" i="1"/>
  <c r="G985" i="1" s="1"/>
  <c r="F986" i="1"/>
  <c r="W986" i="1"/>
  <c r="I988" i="1"/>
  <c r="J987" i="1"/>
  <c r="K987" i="1" s="1"/>
  <c r="U987" i="1" s="1"/>
  <c r="E987" i="1" l="1"/>
  <c r="N982" i="1"/>
  <c r="O981" i="1"/>
  <c r="P981" i="1" s="1"/>
  <c r="X981" i="1" s="1"/>
  <c r="B981" i="1" s="1"/>
  <c r="L985" i="1"/>
  <c r="M985" i="1"/>
  <c r="Y983" i="1"/>
  <c r="D986" i="1"/>
  <c r="L986" i="1" s="1"/>
  <c r="F987" i="1"/>
  <c r="I989" i="1"/>
  <c r="J988" i="1"/>
  <c r="K988" i="1" s="1"/>
  <c r="U988" i="1" s="1"/>
  <c r="W987" i="1"/>
  <c r="E988" i="1" l="1"/>
  <c r="N983" i="1"/>
  <c r="O982" i="1"/>
  <c r="P982" i="1" s="1"/>
  <c r="F988" i="1"/>
  <c r="D987" i="1"/>
  <c r="L987" i="1" s="1"/>
  <c r="M986" i="1"/>
  <c r="M987" i="1" s="1"/>
  <c r="W988" i="1"/>
  <c r="G986" i="1"/>
  <c r="J989" i="1"/>
  <c r="K989" i="1" s="1"/>
  <c r="I990" i="1"/>
  <c r="X982" i="1" l="1"/>
  <c r="M988" i="1"/>
  <c r="U989" i="1"/>
  <c r="W989" i="1" s="1"/>
  <c r="E989" i="1"/>
  <c r="O983" i="1"/>
  <c r="P983" i="1" s="1"/>
  <c r="N984" i="1"/>
  <c r="D988" i="1"/>
  <c r="G988" i="1" s="1"/>
  <c r="F989" i="1"/>
  <c r="J990" i="1"/>
  <c r="K990" i="1" s="1"/>
  <c r="I991" i="1"/>
  <c r="G987" i="1"/>
  <c r="B982" i="1" l="1"/>
  <c r="U990" i="1"/>
  <c r="W990" i="1" s="1"/>
  <c r="E990" i="1"/>
  <c r="N985" i="1"/>
  <c r="O984" i="1"/>
  <c r="P984" i="1" s="1"/>
  <c r="X984" i="1" s="1"/>
  <c r="B984" i="1" s="1"/>
  <c r="X983" i="1"/>
  <c r="B983" i="1" s="1"/>
  <c r="L988" i="1"/>
  <c r="M989" i="1" s="1"/>
  <c r="D989" i="1"/>
  <c r="L989" i="1" s="1"/>
  <c r="F990" i="1"/>
  <c r="J991" i="1"/>
  <c r="K991" i="1" s="1"/>
  <c r="I992" i="1"/>
  <c r="U991" i="1" l="1"/>
  <c r="W991" i="1" s="1"/>
  <c r="E991" i="1"/>
  <c r="O985" i="1"/>
  <c r="P985" i="1" s="1"/>
  <c r="S985" i="1" s="1"/>
  <c r="N986" i="1"/>
  <c r="D990" i="1"/>
  <c r="L990" i="1" s="1"/>
  <c r="F991" i="1"/>
  <c r="M990" i="1"/>
  <c r="G989" i="1"/>
  <c r="I993" i="1"/>
  <c r="J992" i="1"/>
  <c r="K992" i="1" s="1"/>
  <c r="BD43" i="1" l="1"/>
  <c r="U992" i="1"/>
  <c r="W992" i="1" s="1"/>
  <c r="E992" i="1"/>
  <c r="N987" i="1"/>
  <c r="O986" i="1"/>
  <c r="P986" i="1" s="1"/>
  <c r="X985" i="1"/>
  <c r="BE43" i="1" s="1"/>
  <c r="D991" i="1"/>
  <c r="L991" i="1" s="1"/>
  <c r="G990" i="1"/>
  <c r="F992" i="1"/>
  <c r="I994" i="1"/>
  <c r="J993" i="1"/>
  <c r="K993" i="1" s="1"/>
  <c r="U993" i="1" s="1"/>
  <c r="M991" i="1"/>
  <c r="BF43" i="1" l="1"/>
  <c r="Y985" i="1"/>
  <c r="E993" i="1"/>
  <c r="X986" i="1"/>
  <c r="B986" i="1" s="1"/>
  <c r="S986" i="1"/>
  <c r="Y986" i="1" s="1"/>
  <c r="B985" i="1"/>
  <c r="N988" i="1"/>
  <c r="O987" i="1"/>
  <c r="P987" i="1" s="1"/>
  <c r="F993" i="1"/>
  <c r="D992" i="1"/>
  <c r="L992" i="1" s="1"/>
  <c r="G991" i="1"/>
  <c r="M992" i="1"/>
  <c r="M993" i="1" s="1"/>
  <c r="M994" i="1" s="1"/>
  <c r="Y990" i="1"/>
  <c r="W993" i="1"/>
  <c r="I995" i="1"/>
  <c r="J994" i="1"/>
  <c r="K994" i="1" s="1"/>
  <c r="U994" i="1" s="1"/>
  <c r="X987" i="1" l="1"/>
  <c r="B987" i="1" s="1"/>
  <c r="S987" i="1"/>
  <c r="Y987" i="1" s="1"/>
  <c r="E994" i="1"/>
  <c r="O988" i="1"/>
  <c r="P988" i="1" s="1"/>
  <c r="N989" i="1"/>
  <c r="D993" i="1"/>
  <c r="L993" i="1" s="1"/>
  <c r="F994" i="1"/>
  <c r="W994" i="1"/>
  <c r="J995" i="1"/>
  <c r="K995" i="1" s="1"/>
  <c r="U995" i="1" s="1"/>
  <c r="I996" i="1"/>
  <c r="G992" i="1"/>
  <c r="M995" i="1"/>
  <c r="E995" i="1" l="1"/>
  <c r="X988" i="1"/>
  <c r="S988" i="1"/>
  <c r="N990" i="1"/>
  <c r="O989" i="1"/>
  <c r="P989" i="1" s="1"/>
  <c r="G993" i="1"/>
  <c r="F995" i="1"/>
  <c r="D994" i="1"/>
  <c r="L994" i="1" s="1"/>
  <c r="I997" i="1"/>
  <c r="J996" i="1"/>
  <c r="K996" i="1" s="1"/>
  <c r="U996" i="1" s="1"/>
  <c r="W995" i="1"/>
  <c r="B988" i="1" l="1"/>
  <c r="Y988" i="1"/>
  <c r="E996" i="1"/>
  <c r="X989" i="1"/>
  <c r="Y989" i="1" s="1"/>
  <c r="O990" i="1"/>
  <c r="P990" i="1" s="1"/>
  <c r="N991" i="1"/>
  <c r="D995" i="1"/>
  <c r="G995" i="1" s="1"/>
  <c r="F996" i="1"/>
  <c r="W996" i="1"/>
  <c r="G994" i="1"/>
  <c r="J997" i="1"/>
  <c r="K997" i="1" s="1"/>
  <c r="U997" i="1" s="1"/>
  <c r="I998" i="1"/>
  <c r="E997" i="1" l="1"/>
  <c r="B989" i="1"/>
  <c r="N992" i="1"/>
  <c r="O991" i="1"/>
  <c r="P991" i="1" s="1"/>
  <c r="X991" i="1" s="1"/>
  <c r="B991" i="1" s="1"/>
  <c r="X990" i="1"/>
  <c r="L995" i="1"/>
  <c r="D996" i="1"/>
  <c r="L996" i="1" s="1"/>
  <c r="F997" i="1"/>
  <c r="M996" i="1"/>
  <c r="M997" i="1" s="1"/>
  <c r="M998" i="1" s="1"/>
  <c r="W997" i="1"/>
  <c r="I999" i="1"/>
  <c r="J998" i="1"/>
  <c r="K998" i="1" s="1"/>
  <c r="U998" i="1" s="1"/>
  <c r="B990" i="1" l="1"/>
  <c r="E998" i="1"/>
  <c r="N993" i="1"/>
  <c r="O992" i="1"/>
  <c r="P992" i="1" s="1"/>
  <c r="X992" i="1" s="1"/>
  <c r="B992" i="1" s="1"/>
  <c r="F998" i="1"/>
  <c r="D997" i="1"/>
  <c r="L997" i="1" s="1"/>
  <c r="G996" i="1"/>
  <c r="J999" i="1"/>
  <c r="K999" i="1" s="1"/>
  <c r="U999" i="1" s="1"/>
  <c r="I1000" i="1"/>
  <c r="W998" i="1"/>
  <c r="M999" i="1"/>
  <c r="E999" i="1" l="1"/>
  <c r="N994" i="1"/>
  <c r="O993" i="1"/>
  <c r="P993" i="1" s="1"/>
  <c r="X993" i="1" s="1"/>
  <c r="B993" i="1" s="1"/>
  <c r="D998" i="1"/>
  <c r="L998" i="1" s="1"/>
  <c r="F999" i="1"/>
  <c r="G997" i="1"/>
  <c r="I1001" i="1"/>
  <c r="J1000" i="1"/>
  <c r="K1000" i="1" s="1"/>
  <c r="U1000" i="1" s="1"/>
  <c r="W999" i="1"/>
  <c r="M1000" i="1"/>
  <c r="E1000" i="1" l="1"/>
  <c r="N995" i="1"/>
  <c r="O994" i="1"/>
  <c r="P994" i="1" s="1"/>
  <c r="X994" i="1" s="1"/>
  <c r="B994" i="1" s="1"/>
  <c r="G998" i="1"/>
  <c r="F1000" i="1"/>
  <c r="D999" i="1"/>
  <c r="W1000" i="1"/>
  <c r="I1002" i="1"/>
  <c r="J1001" i="1"/>
  <c r="K1001" i="1" s="1"/>
  <c r="M1001" i="1"/>
  <c r="U1001" i="1" l="1"/>
  <c r="W1001" i="1" s="1"/>
  <c r="E1001" i="1"/>
  <c r="N996" i="1"/>
  <c r="O995" i="1"/>
  <c r="P995" i="1" s="1"/>
  <c r="X995" i="1" s="1"/>
  <c r="B995" i="1" s="1"/>
  <c r="D1000" i="1"/>
  <c r="L1000" i="1" s="1"/>
  <c r="L999" i="1"/>
  <c r="F1001" i="1"/>
  <c r="G999" i="1"/>
  <c r="J1002" i="1"/>
  <c r="K1002" i="1" s="1"/>
  <c r="U1002" i="1" s="1"/>
  <c r="M1002" i="1"/>
  <c r="I1003" i="1"/>
  <c r="E1002" i="1" l="1"/>
  <c r="N997" i="1"/>
  <c r="O996" i="1"/>
  <c r="P996" i="1" s="1"/>
  <c r="X996" i="1" s="1"/>
  <c r="B996" i="1" s="1"/>
  <c r="F1002" i="1"/>
  <c r="D1001" i="1"/>
  <c r="I1004" i="1"/>
  <c r="M1003" i="1"/>
  <c r="J1003" i="1"/>
  <c r="K1003" i="1" s="1"/>
  <c r="U1003" i="1" s="1"/>
  <c r="W1002" i="1"/>
  <c r="G1000" i="1"/>
  <c r="E1003" i="1" l="1"/>
  <c r="N998" i="1"/>
  <c r="O997" i="1"/>
  <c r="P997" i="1" s="1"/>
  <c r="X997" i="1" s="1"/>
  <c r="B997" i="1" s="1"/>
  <c r="D1002" i="1"/>
  <c r="L1002" i="1" s="1"/>
  <c r="L1001" i="1"/>
  <c r="G1001" i="1"/>
  <c r="F1003" i="1"/>
  <c r="W1003" i="1"/>
  <c r="J1004" i="1"/>
  <c r="K1004" i="1" s="1"/>
  <c r="U1004" i="1" s="1"/>
  <c r="M1004" i="1"/>
  <c r="I1005" i="1"/>
  <c r="E1004" i="1" l="1"/>
  <c r="N999" i="1"/>
  <c r="O998" i="1"/>
  <c r="P998" i="1" s="1"/>
  <c r="F1004" i="1"/>
  <c r="D1003" i="1"/>
  <c r="G1002" i="1"/>
  <c r="W1004" i="1"/>
  <c r="I1006" i="1"/>
  <c r="J1005" i="1"/>
  <c r="K1005" i="1" s="1"/>
  <c r="U1005" i="1" s="1"/>
  <c r="M1005" i="1"/>
  <c r="X998" i="1" l="1"/>
  <c r="E1005" i="1"/>
  <c r="N1000" i="1"/>
  <c r="O999" i="1"/>
  <c r="P999" i="1" s="1"/>
  <c r="X999" i="1" s="1"/>
  <c r="B999" i="1" s="1"/>
  <c r="D1004" i="1"/>
  <c r="L1004" i="1" s="1"/>
  <c r="L1003" i="1"/>
  <c r="G1003" i="1"/>
  <c r="F1005" i="1"/>
  <c r="I1007" i="1"/>
  <c r="M1006" i="1"/>
  <c r="J1006" i="1"/>
  <c r="K1006" i="1" s="1"/>
  <c r="U1006" i="1" s="1"/>
  <c r="W1005" i="1"/>
  <c r="B998" i="1" l="1"/>
  <c r="E1006" i="1"/>
  <c r="N1001" i="1"/>
  <c r="O1000" i="1"/>
  <c r="P1000" i="1" s="1"/>
  <c r="X1000" i="1" s="1"/>
  <c r="B1000" i="1" s="1"/>
  <c r="D1005" i="1"/>
  <c r="F1006" i="1"/>
  <c r="W1006" i="1"/>
  <c r="G1004" i="1"/>
  <c r="J1007" i="1"/>
  <c r="K1007" i="1" s="1"/>
  <c r="U1007" i="1" s="1"/>
  <c r="M1007" i="1"/>
  <c r="I1008" i="1"/>
  <c r="E1007" i="1" l="1"/>
  <c r="N1002" i="1"/>
  <c r="O1001" i="1"/>
  <c r="P1001" i="1" s="1"/>
  <c r="X1001" i="1" s="1"/>
  <c r="B1001" i="1" s="1"/>
  <c r="L1005" i="1"/>
  <c r="D1006" i="1"/>
  <c r="L1006" i="1" s="1"/>
  <c r="F1007" i="1"/>
  <c r="G1005" i="1"/>
  <c r="W1007" i="1"/>
  <c r="I1009" i="1"/>
  <c r="M1008" i="1"/>
  <c r="J1008" i="1"/>
  <c r="K1008" i="1" s="1"/>
  <c r="U1008" i="1" s="1"/>
  <c r="E1008" i="1" l="1"/>
  <c r="N1003" i="1"/>
  <c r="O1002" i="1"/>
  <c r="P1002" i="1" s="1"/>
  <c r="X1002" i="1" s="1"/>
  <c r="B1002" i="1" s="1"/>
  <c r="F1008" i="1"/>
  <c r="D1007" i="1"/>
  <c r="L1007" i="1" s="1"/>
  <c r="G1006" i="1"/>
  <c r="I1010" i="1"/>
  <c r="J1009" i="1"/>
  <c r="K1009" i="1" s="1"/>
  <c r="U1009" i="1" s="1"/>
  <c r="M1009" i="1"/>
  <c r="W1008" i="1"/>
  <c r="E1009" i="1" l="1"/>
  <c r="N1004" i="1"/>
  <c r="O1003" i="1"/>
  <c r="P1003" i="1" s="1"/>
  <c r="X1003" i="1" s="1"/>
  <c r="B1003" i="1" s="1"/>
  <c r="D1008" i="1"/>
  <c r="L1008" i="1" s="1"/>
  <c r="F1009" i="1"/>
  <c r="G1007" i="1"/>
  <c r="W1009" i="1"/>
  <c r="J1010" i="1"/>
  <c r="K1010" i="1" s="1"/>
  <c r="U1010" i="1" s="1"/>
  <c r="I1011" i="1"/>
  <c r="M1010" i="1"/>
  <c r="G1008" i="1" l="1"/>
  <c r="E1010" i="1"/>
  <c r="N1005" i="1"/>
  <c r="O1004" i="1"/>
  <c r="P1004" i="1" s="1"/>
  <c r="X1004" i="1" s="1"/>
  <c r="B1004" i="1" s="1"/>
  <c r="F1010" i="1"/>
  <c r="D1009" i="1"/>
  <c r="L1009" i="1" s="1"/>
  <c r="W1010" i="1"/>
  <c r="I1012" i="1"/>
  <c r="J1011" i="1"/>
  <c r="K1011" i="1" s="1"/>
  <c r="U1011" i="1" s="1"/>
  <c r="E1011" i="1" l="1"/>
  <c r="N1006" i="1"/>
  <c r="O1005" i="1"/>
  <c r="P1005" i="1" s="1"/>
  <c r="X1005" i="1" s="1"/>
  <c r="B1005" i="1" s="1"/>
  <c r="D1010" i="1"/>
  <c r="L1010" i="1" s="1"/>
  <c r="M1011" i="1" s="1"/>
  <c r="F1011" i="1"/>
  <c r="G1009" i="1"/>
  <c r="J1012" i="1"/>
  <c r="K1012" i="1" s="1"/>
  <c r="U1012" i="1" s="1"/>
  <c r="I1013" i="1"/>
  <c r="W1011" i="1"/>
  <c r="E1012" i="1" l="1"/>
  <c r="N1007" i="1"/>
  <c r="O1006" i="1"/>
  <c r="P1006" i="1" s="1"/>
  <c r="X1006" i="1" s="1"/>
  <c r="B1006" i="1" s="1"/>
  <c r="G1010" i="1"/>
  <c r="M1012" i="1"/>
  <c r="D1011" i="1"/>
  <c r="G1011" i="1" s="1"/>
  <c r="F1012" i="1"/>
  <c r="I1014" i="1"/>
  <c r="J1013" i="1"/>
  <c r="K1013" i="1" s="1"/>
  <c r="U1013" i="1" s="1"/>
  <c r="W1012" i="1"/>
  <c r="E1013" i="1" l="1"/>
  <c r="N1008" i="1"/>
  <c r="O1007" i="1"/>
  <c r="P1007" i="1" s="1"/>
  <c r="X1007" i="1" s="1"/>
  <c r="B1007" i="1" s="1"/>
  <c r="Y1010" i="1"/>
  <c r="L1011" i="1"/>
  <c r="D1012" i="1"/>
  <c r="L1012" i="1" s="1"/>
  <c r="F1013" i="1"/>
  <c r="W1013" i="1"/>
  <c r="I1015" i="1"/>
  <c r="J1014" i="1"/>
  <c r="K1014" i="1" s="1"/>
  <c r="U1014" i="1" s="1"/>
  <c r="E1014" i="1" l="1"/>
  <c r="N1009" i="1"/>
  <c r="O1008" i="1"/>
  <c r="P1008" i="1" s="1"/>
  <c r="X1008" i="1" s="1"/>
  <c r="B1008" i="1" s="1"/>
  <c r="G1012" i="1"/>
  <c r="M1013" i="1"/>
  <c r="D1013" i="1"/>
  <c r="L1013" i="1" s="1"/>
  <c r="F1014" i="1"/>
  <c r="I1016" i="1"/>
  <c r="J1015" i="1"/>
  <c r="K1015" i="1" s="1"/>
  <c r="U1015" i="1" s="1"/>
  <c r="W1014" i="1"/>
  <c r="E1015" i="1" l="1"/>
  <c r="N1010" i="1"/>
  <c r="O1009" i="1"/>
  <c r="P1009" i="1" s="1"/>
  <c r="X1009" i="1" s="1"/>
  <c r="B1009" i="1" s="1"/>
  <c r="D1014" i="1"/>
  <c r="L1014" i="1" s="1"/>
  <c r="M1014" i="1"/>
  <c r="M1015" i="1" s="1"/>
  <c r="M1016" i="1" s="1"/>
  <c r="Y1012" i="1"/>
  <c r="F1015" i="1"/>
  <c r="G1013" i="1"/>
  <c r="W1015" i="1"/>
  <c r="I1017" i="1"/>
  <c r="J1016" i="1"/>
  <c r="K1016" i="1" s="1"/>
  <c r="U1016" i="1" s="1"/>
  <c r="E1016" i="1" l="1"/>
  <c r="G1014" i="1"/>
  <c r="N1011" i="1"/>
  <c r="O1010" i="1"/>
  <c r="P1010" i="1" s="1"/>
  <c r="D1015" i="1"/>
  <c r="L1015" i="1" s="1"/>
  <c r="F1016" i="1"/>
  <c r="J1017" i="1"/>
  <c r="K1017" i="1" s="1"/>
  <c r="U1017" i="1" s="1"/>
  <c r="I1018" i="1"/>
  <c r="W1016" i="1"/>
  <c r="E1017" i="1" l="1"/>
  <c r="X1010" i="1"/>
  <c r="N1012" i="1"/>
  <c r="O1011" i="1"/>
  <c r="P1011" i="1" s="1"/>
  <c r="X1011" i="1" s="1"/>
  <c r="B1011" i="1" s="1"/>
  <c r="Y1013" i="1"/>
  <c r="F1017" i="1"/>
  <c r="D1016" i="1"/>
  <c r="L1016" i="1" s="1"/>
  <c r="G1015" i="1"/>
  <c r="W1017" i="1"/>
  <c r="I1019" i="1"/>
  <c r="J1018" i="1"/>
  <c r="K1018" i="1" s="1"/>
  <c r="B1010" i="1" l="1"/>
  <c r="U1018" i="1"/>
  <c r="W1018" i="1" s="1"/>
  <c r="E1018" i="1"/>
  <c r="O1012" i="1"/>
  <c r="P1012" i="1" s="1"/>
  <c r="N1013" i="1"/>
  <c r="D1017" i="1"/>
  <c r="G1017" i="1" s="1"/>
  <c r="G1016" i="1"/>
  <c r="F1018" i="1"/>
  <c r="I1020" i="1"/>
  <c r="J1019" i="1"/>
  <c r="K1019" i="1" s="1"/>
  <c r="M1017" i="1"/>
  <c r="U1019" i="1" l="1"/>
  <c r="W1019" i="1" s="1"/>
  <c r="E1019" i="1"/>
  <c r="N1014" i="1"/>
  <c r="O1013" i="1"/>
  <c r="P1013" i="1" s="1"/>
  <c r="X1012" i="1"/>
  <c r="L1017" i="1"/>
  <c r="M1018" i="1" s="1"/>
  <c r="F1019" i="1"/>
  <c r="D1018" i="1"/>
  <c r="J1020" i="1"/>
  <c r="K1020" i="1" s="1"/>
  <c r="U1020" i="1" s="1"/>
  <c r="I1021" i="1"/>
  <c r="B1012" i="1" l="1"/>
  <c r="E1020" i="1"/>
  <c r="X1013" i="1"/>
  <c r="B1013" i="1" s="1"/>
  <c r="N1015" i="1"/>
  <c r="O1014" i="1"/>
  <c r="P1014" i="1" s="1"/>
  <c r="X1014" i="1" s="1"/>
  <c r="B1014" i="1" s="1"/>
  <c r="D1019" i="1"/>
  <c r="L1019" i="1" s="1"/>
  <c r="L1018" i="1"/>
  <c r="G1018" i="1"/>
  <c r="F1020" i="1"/>
  <c r="W1020" i="1"/>
  <c r="I1022" i="1"/>
  <c r="J1021" i="1"/>
  <c r="K1021" i="1" s="1"/>
  <c r="U1021" i="1" s="1"/>
  <c r="M1019" i="1"/>
  <c r="E1021" i="1" l="1"/>
  <c r="N1016" i="1"/>
  <c r="O1015" i="1"/>
  <c r="P1015" i="1" s="1"/>
  <c r="X1015" i="1" s="1"/>
  <c r="B1015" i="1" s="1"/>
  <c r="D1020" i="1"/>
  <c r="G1020" i="1" s="1"/>
  <c r="F1021" i="1"/>
  <c r="G1019" i="1"/>
  <c r="M1020" i="1"/>
  <c r="W1021" i="1"/>
  <c r="J1022" i="1"/>
  <c r="K1022" i="1" s="1"/>
  <c r="U1022" i="1" s="1"/>
  <c r="I1023" i="1"/>
  <c r="E1022" i="1" l="1"/>
  <c r="O1016" i="1"/>
  <c r="P1016" i="1" s="1"/>
  <c r="S1016" i="1" s="1"/>
  <c r="BD44" i="1" s="1"/>
  <c r="N1017" i="1"/>
  <c r="L1020" i="1"/>
  <c r="D1021" i="1"/>
  <c r="L1021" i="1" s="1"/>
  <c r="F1022" i="1"/>
  <c r="M1021" i="1"/>
  <c r="M1022" i="1" s="1"/>
  <c r="M1023" i="1" s="1"/>
  <c r="Y1019" i="1"/>
  <c r="J1023" i="1"/>
  <c r="K1023" i="1" s="1"/>
  <c r="U1023" i="1" s="1"/>
  <c r="I1024" i="1"/>
  <c r="W1022" i="1"/>
  <c r="E1023" i="1" l="1"/>
  <c r="O1017" i="1"/>
  <c r="P1017" i="1" s="1"/>
  <c r="N1018" i="1"/>
  <c r="X1016" i="1"/>
  <c r="D1022" i="1"/>
  <c r="L1022" i="1" s="1"/>
  <c r="F1023" i="1"/>
  <c r="G1021" i="1"/>
  <c r="W1023" i="1"/>
  <c r="I1025" i="1"/>
  <c r="J1024" i="1"/>
  <c r="K1024" i="1" s="1"/>
  <c r="U1024" i="1" s="1"/>
  <c r="M1024" i="1"/>
  <c r="Y1016" i="1" l="1"/>
  <c r="BE44" i="1"/>
  <c r="BF44" i="1" s="1"/>
  <c r="E1024" i="1"/>
  <c r="X1017" i="1"/>
  <c r="B1017" i="1" s="1"/>
  <c r="S1017" i="1"/>
  <c r="B1016" i="1"/>
  <c r="N1019" i="1"/>
  <c r="O1018" i="1"/>
  <c r="P1018" i="1" s="1"/>
  <c r="X1018" i="1" s="1"/>
  <c r="B1018" i="1" s="1"/>
  <c r="G1022" i="1"/>
  <c r="D1023" i="1"/>
  <c r="L1023" i="1" s="1"/>
  <c r="F1024" i="1"/>
  <c r="W1024" i="1"/>
  <c r="J1025" i="1"/>
  <c r="K1025" i="1" s="1"/>
  <c r="U1025" i="1" s="1"/>
  <c r="M1025" i="1"/>
  <c r="I1026" i="1"/>
  <c r="E1025" i="1" l="1"/>
  <c r="Y1017" i="1"/>
  <c r="O1019" i="1"/>
  <c r="P1019" i="1" s="1"/>
  <c r="N1020" i="1"/>
  <c r="D1024" i="1"/>
  <c r="L1024" i="1" s="1"/>
  <c r="F1025" i="1"/>
  <c r="J1026" i="1"/>
  <c r="K1026" i="1" s="1"/>
  <c r="U1026" i="1" s="1"/>
  <c r="M1026" i="1"/>
  <c r="I1027" i="1"/>
  <c r="W1025" i="1"/>
  <c r="G1023" i="1"/>
  <c r="E1026" i="1" l="1"/>
  <c r="N1021" i="1"/>
  <c r="O1020" i="1"/>
  <c r="P1020" i="1" s="1"/>
  <c r="X1020" i="1" s="1"/>
  <c r="B1020" i="1" s="1"/>
  <c r="X1019" i="1"/>
  <c r="B1019" i="1" s="1"/>
  <c r="F1026" i="1"/>
  <c r="D1025" i="1"/>
  <c r="L1025" i="1" s="1"/>
  <c r="J1027" i="1"/>
  <c r="K1027" i="1" s="1"/>
  <c r="U1027" i="1" s="1"/>
  <c r="I1028" i="1"/>
  <c r="G1024" i="1"/>
  <c r="W1026" i="1"/>
  <c r="E1027" i="1" l="1"/>
  <c r="N1022" i="1"/>
  <c r="O1021" i="1"/>
  <c r="P1021" i="1" s="1"/>
  <c r="X1021" i="1" s="1"/>
  <c r="B1021" i="1" s="1"/>
  <c r="D1026" i="1"/>
  <c r="L1026" i="1" s="1"/>
  <c r="G1025" i="1"/>
  <c r="F1027" i="1"/>
  <c r="J1028" i="1"/>
  <c r="K1028" i="1" s="1"/>
  <c r="U1028" i="1" s="1"/>
  <c r="I1029" i="1"/>
  <c r="W1027" i="1"/>
  <c r="E1028" i="1" l="1"/>
  <c r="N1023" i="1"/>
  <c r="O1022" i="1"/>
  <c r="P1022" i="1" s="1"/>
  <c r="X1022" i="1" s="1"/>
  <c r="B1022" i="1" s="1"/>
  <c r="F1028" i="1"/>
  <c r="D1027" i="1"/>
  <c r="G1026" i="1"/>
  <c r="M1027" i="1"/>
  <c r="M1028" i="1" s="1"/>
  <c r="M1029" i="1" s="1"/>
  <c r="J1029" i="1"/>
  <c r="K1029" i="1" s="1"/>
  <c r="U1029" i="1" s="1"/>
  <c r="I1030" i="1"/>
  <c r="W1028" i="1"/>
  <c r="E1029" i="1" l="1"/>
  <c r="N1024" i="1"/>
  <c r="O1023" i="1"/>
  <c r="P1023" i="1" s="1"/>
  <c r="X1023" i="1" s="1"/>
  <c r="B1023" i="1" s="1"/>
  <c r="D1028" i="1"/>
  <c r="L1028" i="1" s="1"/>
  <c r="L1027" i="1"/>
  <c r="F1029" i="1"/>
  <c r="G1027" i="1"/>
  <c r="W1029" i="1"/>
  <c r="I1031" i="1"/>
  <c r="J1030" i="1"/>
  <c r="K1030" i="1" s="1"/>
  <c r="U1030" i="1" s="1"/>
  <c r="M1030" i="1"/>
  <c r="E1030" i="1" l="1"/>
  <c r="N1025" i="1"/>
  <c r="O1024" i="1"/>
  <c r="P1024" i="1" s="1"/>
  <c r="X1024" i="1" s="1"/>
  <c r="B1024" i="1" s="1"/>
  <c r="G1028" i="1"/>
  <c r="D1029" i="1"/>
  <c r="L1029" i="1" s="1"/>
  <c r="F1030" i="1"/>
  <c r="I1032" i="1"/>
  <c r="J1031" i="1"/>
  <c r="K1031" i="1" s="1"/>
  <c r="U1031" i="1" s="1"/>
  <c r="W1030" i="1"/>
  <c r="M1031" i="1"/>
  <c r="E1031" i="1" l="1"/>
  <c r="N1026" i="1"/>
  <c r="O1025" i="1"/>
  <c r="P1025" i="1" s="1"/>
  <c r="D1030" i="1"/>
  <c r="L1030" i="1" s="1"/>
  <c r="F1031" i="1"/>
  <c r="W1031" i="1"/>
  <c r="G1029" i="1"/>
  <c r="I1033" i="1"/>
  <c r="M1032" i="1"/>
  <c r="J1032" i="1"/>
  <c r="K1032" i="1" s="1"/>
  <c r="U1032" i="1" s="1"/>
  <c r="X1025" i="1" l="1"/>
  <c r="E1032" i="1"/>
  <c r="N1027" i="1"/>
  <c r="O1026" i="1"/>
  <c r="P1026" i="1" s="1"/>
  <c r="X1026" i="1" s="1"/>
  <c r="B1026" i="1" s="1"/>
  <c r="G1030" i="1"/>
  <c r="F1032" i="1"/>
  <c r="D1031" i="1"/>
  <c r="M1033" i="1"/>
  <c r="J1033" i="1"/>
  <c r="K1033" i="1" s="1"/>
  <c r="U1033" i="1" s="1"/>
  <c r="I1034" i="1"/>
  <c r="W1032" i="1"/>
  <c r="B1025" i="1" l="1"/>
  <c r="E1033" i="1"/>
  <c r="N1028" i="1"/>
  <c r="O1027" i="1"/>
  <c r="P1027" i="1" s="1"/>
  <c r="D1032" i="1"/>
  <c r="L1032" i="1" s="1"/>
  <c r="L1031" i="1"/>
  <c r="F1033" i="1"/>
  <c r="G1031" i="1"/>
  <c r="I1035" i="1"/>
  <c r="J1034" i="1"/>
  <c r="K1034" i="1" s="1"/>
  <c r="U1034" i="1" s="1"/>
  <c r="M1034" i="1"/>
  <c r="W1033" i="1"/>
  <c r="X1027" i="1" l="1"/>
  <c r="E1034" i="1"/>
  <c r="N1029" i="1"/>
  <c r="O1028" i="1"/>
  <c r="P1028" i="1" s="1"/>
  <c r="X1028" i="1" s="1"/>
  <c r="B1028" i="1" s="1"/>
  <c r="F1034" i="1"/>
  <c r="D1033" i="1"/>
  <c r="L1033" i="1" s="1"/>
  <c r="W1034" i="1"/>
  <c r="G1032" i="1"/>
  <c r="I1036" i="1"/>
  <c r="M1035" i="1"/>
  <c r="J1035" i="1"/>
  <c r="K1035" i="1" s="1"/>
  <c r="U1035" i="1" s="1"/>
  <c r="B1027" i="1" l="1"/>
  <c r="E1035" i="1"/>
  <c r="N1030" i="1"/>
  <c r="O1029" i="1"/>
  <c r="P1029" i="1" s="1"/>
  <c r="X1029" i="1" s="1"/>
  <c r="B1029" i="1" s="1"/>
  <c r="D1034" i="1"/>
  <c r="L1034" i="1" s="1"/>
  <c r="F1035" i="1"/>
  <c r="G1033" i="1"/>
  <c r="I1037" i="1"/>
  <c r="J1036" i="1"/>
  <c r="K1036" i="1" s="1"/>
  <c r="U1036" i="1" s="1"/>
  <c r="M1036" i="1"/>
  <c r="W1035" i="1"/>
  <c r="E1036" i="1" l="1"/>
  <c r="N1031" i="1"/>
  <c r="O1030" i="1"/>
  <c r="P1030" i="1" s="1"/>
  <c r="X1030" i="1" s="1"/>
  <c r="B1030" i="1" s="1"/>
  <c r="F1036" i="1"/>
  <c r="D1035" i="1"/>
  <c r="G1034" i="1"/>
  <c r="W1036" i="1"/>
  <c r="M1037" i="1"/>
  <c r="J1037" i="1"/>
  <c r="K1037" i="1" s="1"/>
  <c r="U1037" i="1" s="1"/>
  <c r="I1038" i="1"/>
  <c r="E1037" i="1" l="1"/>
  <c r="N1032" i="1"/>
  <c r="O1031" i="1"/>
  <c r="P1031" i="1" s="1"/>
  <c r="X1031" i="1" s="1"/>
  <c r="B1031" i="1" s="1"/>
  <c r="D1036" i="1"/>
  <c r="L1036" i="1" s="1"/>
  <c r="L1035" i="1"/>
  <c r="G1035" i="1"/>
  <c r="F1037" i="1"/>
  <c r="I1039" i="1"/>
  <c r="J1038" i="1"/>
  <c r="K1038" i="1" s="1"/>
  <c r="U1038" i="1" s="1"/>
  <c r="M1038" i="1"/>
  <c r="W1037" i="1"/>
  <c r="E1038" i="1" l="1"/>
  <c r="N1033" i="1"/>
  <c r="O1032" i="1"/>
  <c r="P1032" i="1" s="1"/>
  <c r="X1032" i="1" s="1"/>
  <c r="B1032" i="1" s="1"/>
  <c r="G1036" i="1"/>
  <c r="F1038" i="1"/>
  <c r="D1037" i="1"/>
  <c r="L1037" i="1" s="1"/>
  <c r="W1038" i="1"/>
  <c r="M1039" i="1"/>
  <c r="I1040" i="1"/>
  <c r="J1039" i="1"/>
  <c r="K1039" i="1" s="1"/>
  <c r="U1039" i="1" s="1"/>
  <c r="E1039" i="1" l="1"/>
  <c r="N1034" i="1"/>
  <c r="O1033" i="1"/>
  <c r="P1033" i="1" s="1"/>
  <c r="X1033" i="1" s="1"/>
  <c r="B1033" i="1" s="1"/>
  <c r="D1038" i="1"/>
  <c r="L1038" i="1" s="1"/>
  <c r="F1039" i="1"/>
  <c r="I1041" i="1"/>
  <c r="J1040" i="1"/>
  <c r="K1040" i="1" s="1"/>
  <c r="U1040" i="1" s="1"/>
  <c r="M1040" i="1"/>
  <c r="W1039" i="1"/>
  <c r="G1037" i="1"/>
  <c r="E1040" i="1" l="1"/>
  <c r="N1035" i="1"/>
  <c r="O1034" i="1"/>
  <c r="P1034" i="1" s="1"/>
  <c r="X1034" i="1" s="1"/>
  <c r="B1034" i="1" s="1"/>
  <c r="G1038" i="1"/>
  <c r="D1039" i="1"/>
  <c r="L1039" i="1" s="1"/>
  <c r="F1040" i="1"/>
  <c r="W1040" i="1"/>
  <c r="J1041" i="1"/>
  <c r="K1041" i="1" s="1"/>
  <c r="U1041" i="1" s="1"/>
  <c r="I1042" i="1"/>
  <c r="E1041" i="1" l="1"/>
  <c r="N1036" i="1"/>
  <c r="O1035" i="1"/>
  <c r="P1035" i="1" s="1"/>
  <c r="X1035" i="1" s="1"/>
  <c r="B1035" i="1" s="1"/>
  <c r="G1039" i="1"/>
  <c r="F1041" i="1"/>
  <c r="D1040" i="1"/>
  <c r="W1041" i="1"/>
  <c r="J1042" i="1"/>
  <c r="K1042" i="1" s="1"/>
  <c r="U1042" i="1" s="1"/>
  <c r="I1043" i="1"/>
  <c r="E1042" i="1" l="1"/>
  <c r="N1037" i="1"/>
  <c r="O1036" i="1"/>
  <c r="P1036" i="1" s="1"/>
  <c r="X1036" i="1" s="1"/>
  <c r="B1036" i="1" s="1"/>
  <c r="D1041" i="1"/>
  <c r="L1041" i="1" s="1"/>
  <c r="L1040" i="1"/>
  <c r="F1042" i="1"/>
  <c r="G1040" i="1"/>
  <c r="W1042" i="1"/>
  <c r="J1043" i="1"/>
  <c r="K1043" i="1" s="1"/>
  <c r="U1043" i="1" s="1"/>
  <c r="I1044" i="1"/>
  <c r="E1043" i="1" l="1"/>
  <c r="N1038" i="1"/>
  <c r="O1037" i="1"/>
  <c r="P1037" i="1" s="1"/>
  <c r="X1037" i="1" s="1"/>
  <c r="B1037" i="1" s="1"/>
  <c r="M1041" i="1"/>
  <c r="D1042" i="1"/>
  <c r="L1042" i="1" s="1"/>
  <c r="F1043" i="1"/>
  <c r="G1041" i="1"/>
  <c r="W1043" i="1"/>
  <c r="J1044" i="1"/>
  <c r="K1044" i="1" s="1"/>
  <c r="U1044" i="1" s="1"/>
  <c r="I1045" i="1"/>
  <c r="E1044" i="1" l="1"/>
  <c r="N1039" i="1"/>
  <c r="O1038" i="1"/>
  <c r="P1038" i="1" s="1"/>
  <c r="X1038" i="1" s="1"/>
  <c r="B1038" i="1" s="1"/>
  <c r="M1042" i="1"/>
  <c r="M1043" i="1" s="1"/>
  <c r="Y1040" i="1"/>
  <c r="F1044" i="1"/>
  <c r="D1043" i="1"/>
  <c r="L1043" i="1" s="1"/>
  <c r="W1044" i="1"/>
  <c r="I1046" i="1"/>
  <c r="J1045" i="1"/>
  <c r="K1045" i="1" s="1"/>
  <c r="U1045" i="1" s="1"/>
  <c r="G1042" i="1"/>
  <c r="E1045" i="1" l="1"/>
  <c r="N1040" i="1"/>
  <c r="O1039" i="1"/>
  <c r="P1039" i="1" s="1"/>
  <c r="M1044" i="1"/>
  <c r="M1045" i="1" s="1"/>
  <c r="Y1042" i="1"/>
  <c r="D1044" i="1"/>
  <c r="F1045" i="1"/>
  <c r="W1045" i="1"/>
  <c r="J1046" i="1"/>
  <c r="K1046" i="1" s="1"/>
  <c r="U1046" i="1" s="1"/>
  <c r="I1047" i="1"/>
  <c r="G1043" i="1"/>
  <c r="X1039" i="1" l="1"/>
  <c r="E1046" i="1"/>
  <c r="O1040" i="1"/>
  <c r="P1040" i="1" s="1"/>
  <c r="N1041" i="1"/>
  <c r="D1045" i="1"/>
  <c r="L1045" i="1" s="1"/>
  <c r="L1044" i="1"/>
  <c r="F1046" i="1"/>
  <c r="J1047" i="1"/>
  <c r="K1047" i="1" s="1"/>
  <c r="U1047" i="1" s="1"/>
  <c r="I1048" i="1"/>
  <c r="W1046" i="1"/>
  <c r="G1044" i="1"/>
  <c r="B1039" i="1" l="1"/>
  <c r="E1047" i="1"/>
  <c r="N1042" i="1"/>
  <c r="O1041" i="1"/>
  <c r="P1041" i="1" s="1"/>
  <c r="X1040" i="1"/>
  <c r="B1040" i="1" s="1"/>
  <c r="G1045" i="1"/>
  <c r="D1046" i="1"/>
  <c r="L1046" i="1" s="1"/>
  <c r="F1047" i="1"/>
  <c r="I1049" i="1"/>
  <c r="J1048" i="1"/>
  <c r="K1048" i="1" s="1"/>
  <c r="W1047" i="1"/>
  <c r="X1041" i="1" l="1"/>
  <c r="U1048" i="1"/>
  <c r="W1048" i="1" s="1"/>
  <c r="E1048" i="1"/>
  <c r="O1042" i="1"/>
  <c r="P1042" i="1" s="1"/>
  <c r="N1043" i="1"/>
  <c r="G1046" i="1"/>
  <c r="F1048" i="1"/>
  <c r="D1047" i="1"/>
  <c r="I1050" i="1"/>
  <c r="J1049" i="1"/>
  <c r="K1049" i="1" s="1"/>
  <c r="M1046" i="1"/>
  <c r="M1047" i="1" s="1"/>
  <c r="B1041" i="1" l="1"/>
  <c r="U1049" i="1"/>
  <c r="W1049" i="1" s="1"/>
  <c r="E1049" i="1"/>
  <c r="N1044" i="1"/>
  <c r="O1043" i="1"/>
  <c r="P1043" i="1" s="1"/>
  <c r="X1043" i="1" s="1"/>
  <c r="B1043" i="1" s="1"/>
  <c r="X1042" i="1"/>
  <c r="B1042" i="1" s="1"/>
  <c r="L1047" i="1"/>
  <c r="M1048" i="1" s="1"/>
  <c r="D1048" i="1"/>
  <c r="G1048" i="1" s="1"/>
  <c r="F1049" i="1"/>
  <c r="J1050" i="1"/>
  <c r="K1050" i="1" s="1"/>
  <c r="U1050" i="1" s="1"/>
  <c r="I1051" i="1"/>
  <c r="G1047" i="1"/>
  <c r="E1050" i="1" l="1"/>
  <c r="N1045" i="1"/>
  <c r="O1044" i="1"/>
  <c r="P1044" i="1" s="1"/>
  <c r="X1044" i="1" s="1"/>
  <c r="B1044" i="1" s="1"/>
  <c r="L1048" i="1"/>
  <c r="F1050" i="1"/>
  <c r="W1050" i="1"/>
  <c r="M1049" i="1"/>
  <c r="D1049" i="1"/>
  <c r="G1049" i="1" s="1"/>
  <c r="J1051" i="1"/>
  <c r="K1051" i="1" s="1"/>
  <c r="U1051" i="1" s="1"/>
  <c r="I1052" i="1"/>
  <c r="E1051" i="1" l="1"/>
  <c r="N1046" i="1"/>
  <c r="O1045" i="1"/>
  <c r="P1045" i="1" s="1"/>
  <c r="X1045" i="1" s="1"/>
  <c r="B1045" i="1" s="1"/>
  <c r="L1049" i="1"/>
  <c r="M1050" i="1" s="1"/>
  <c r="D1050" i="1"/>
  <c r="L1050" i="1" s="1"/>
  <c r="F1051" i="1"/>
  <c r="W1051" i="1"/>
  <c r="I1053" i="1"/>
  <c r="J1052" i="1"/>
  <c r="K1052" i="1" s="1"/>
  <c r="U1052" i="1" s="1"/>
  <c r="E1052" i="1" l="1"/>
  <c r="O1046" i="1"/>
  <c r="P1046" i="1" s="1"/>
  <c r="N1047" i="1"/>
  <c r="D1051" i="1"/>
  <c r="L1051" i="1" s="1"/>
  <c r="F1052" i="1"/>
  <c r="G1050" i="1"/>
  <c r="W1052" i="1"/>
  <c r="J1053" i="1"/>
  <c r="K1053" i="1" s="1"/>
  <c r="U1053" i="1" s="1"/>
  <c r="I1054" i="1"/>
  <c r="M1051" i="1"/>
  <c r="M1052" i="1" s="1"/>
  <c r="M1053" i="1" s="1"/>
  <c r="E1053" i="1" l="1"/>
  <c r="O1047" i="1"/>
  <c r="P1047" i="1" s="1"/>
  <c r="N1048" i="1"/>
  <c r="X1046" i="1"/>
  <c r="Y1046" i="1" s="1"/>
  <c r="F1053" i="1"/>
  <c r="D1052" i="1"/>
  <c r="G1051" i="1"/>
  <c r="W1053" i="1"/>
  <c r="J1054" i="1"/>
  <c r="K1054" i="1" s="1"/>
  <c r="U1054" i="1" s="1"/>
  <c r="I1055" i="1"/>
  <c r="M1054" i="1"/>
  <c r="E1054" i="1" l="1"/>
  <c r="X1047" i="1"/>
  <c r="BE45" i="1" s="1"/>
  <c r="S1047" i="1"/>
  <c r="B1046" i="1"/>
  <c r="N1049" i="1"/>
  <c r="O1048" i="1"/>
  <c r="P1048" i="1" s="1"/>
  <c r="X1048" i="1" s="1"/>
  <c r="B1048" i="1" s="1"/>
  <c r="L1052" i="1"/>
  <c r="D1053" i="1"/>
  <c r="F1054" i="1"/>
  <c r="G1052" i="1"/>
  <c r="W1054" i="1"/>
  <c r="J1055" i="1"/>
  <c r="K1055" i="1" s="1"/>
  <c r="U1055" i="1" s="1"/>
  <c r="M1055" i="1"/>
  <c r="I1056" i="1"/>
  <c r="BD45" i="1" l="1"/>
  <c r="BF45" i="1" s="1"/>
  <c r="B1047" i="1"/>
  <c r="Y1047" i="1"/>
  <c r="E1055" i="1"/>
  <c r="O1049" i="1"/>
  <c r="P1049" i="1" s="1"/>
  <c r="S1049" i="1" s="1"/>
  <c r="N1050" i="1"/>
  <c r="L1053" i="1"/>
  <c r="F1055" i="1"/>
  <c r="D1054" i="1"/>
  <c r="L1054" i="1" s="1"/>
  <c r="I1057" i="1"/>
  <c r="M1056" i="1"/>
  <c r="J1056" i="1"/>
  <c r="K1056" i="1" s="1"/>
  <c r="U1056" i="1" s="1"/>
  <c r="W1055" i="1"/>
  <c r="G1053" i="1"/>
  <c r="E1056" i="1" l="1"/>
  <c r="N1051" i="1"/>
  <c r="O1050" i="1"/>
  <c r="P1050" i="1" s="1"/>
  <c r="X1050" i="1" s="1"/>
  <c r="B1050" i="1" s="1"/>
  <c r="X1049" i="1"/>
  <c r="D1055" i="1"/>
  <c r="F1056" i="1"/>
  <c r="W1056" i="1"/>
  <c r="G1054" i="1"/>
  <c r="J1057" i="1"/>
  <c r="K1057" i="1" s="1"/>
  <c r="U1057" i="1" s="1"/>
  <c r="I1058" i="1"/>
  <c r="E1057" i="1" l="1"/>
  <c r="B1049" i="1"/>
  <c r="Y1049" i="1"/>
  <c r="N1052" i="1"/>
  <c r="O1051" i="1"/>
  <c r="P1051" i="1" s="1"/>
  <c r="X1051" i="1" s="1"/>
  <c r="B1051" i="1" s="1"/>
  <c r="L1055" i="1"/>
  <c r="G1055" i="1"/>
  <c r="D1056" i="1"/>
  <c r="L1056" i="1" s="1"/>
  <c r="F1057" i="1"/>
  <c r="W1057" i="1"/>
  <c r="I1059" i="1"/>
  <c r="J1058" i="1"/>
  <c r="K1058" i="1" s="1"/>
  <c r="U1058" i="1" s="1"/>
  <c r="E1058" i="1" l="1"/>
  <c r="N1053" i="1"/>
  <c r="O1052" i="1"/>
  <c r="P1052" i="1" s="1"/>
  <c r="X1052" i="1" s="1"/>
  <c r="B1052" i="1" s="1"/>
  <c r="D1057" i="1"/>
  <c r="F1058" i="1"/>
  <c r="G1056" i="1"/>
  <c r="W1058" i="1"/>
  <c r="I1060" i="1"/>
  <c r="J1059" i="1"/>
  <c r="K1059" i="1" s="1"/>
  <c r="U1059" i="1" s="1"/>
  <c r="M1057" i="1"/>
  <c r="M1058" i="1" s="1"/>
  <c r="M1059" i="1" s="1"/>
  <c r="E1059" i="1" l="1"/>
  <c r="N1054" i="1"/>
  <c r="O1053" i="1"/>
  <c r="P1053" i="1" s="1"/>
  <c r="L1057" i="1"/>
  <c r="F1059" i="1"/>
  <c r="M1060" i="1"/>
  <c r="D1058" i="1"/>
  <c r="L1058" i="1" s="1"/>
  <c r="G1057" i="1"/>
  <c r="I1061" i="1"/>
  <c r="J1060" i="1"/>
  <c r="K1060" i="1" s="1"/>
  <c r="U1060" i="1" s="1"/>
  <c r="W1059" i="1"/>
  <c r="X1053" i="1" l="1"/>
  <c r="E1060" i="1"/>
  <c r="N1055" i="1"/>
  <c r="O1054" i="1"/>
  <c r="P1054" i="1" s="1"/>
  <c r="X1054" i="1" s="1"/>
  <c r="B1054" i="1" s="1"/>
  <c r="D1059" i="1"/>
  <c r="F1060" i="1"/>
  <c r="G1058" i="1"/>
  <c r="W1060" i="1"/>
  <c r="J1061" i="1"/>
  <c r="K1061" i="1" s="1"/>
  <c r="U1061" i="1" s="1"/>
  <c r="I1062" i="1"/>
  <c r="M1061" i="1"/>
  <c r="B1053" i="1" l="1"/>
  <c r="E1061" i="1"/>
  <c r="N1056" i="1"/>
  <c r="O1055" i="1"/>
  <c r="P1055" i="1" s="1"/>
  <c r="X1055" i="1" s="1"/>
  <c r="B1055" i="1" s="1"/>
  <c r="L1059" i="1"/>
  <c r="G1059" i="1"/>
  <c r="F1061" i="1"/>
  <c r="D1060" i="1"/>
  <c r="L1060" i="1" s="1"/>
  <c r="I1063" i="1"/>
  <c r="M1062" i="1"/>
  <c r="J1062" i="1"/>
  <c r="K1062" i="1" s="1"/>
  <c r="U1062" i="1" s="1"/>
  <c r="W1061" i="1"/>
  <c r="E1062" i="1" l="1"/>
  <c r="N1057" i="1"/>
  <c r="O1056" i="1"/>
  <c r="P1056" i="1" s="1"/>
  <c r="X1056" i="1" s="1"/>
  <c r="B1056" i="1" s="1"/>
  <c r="D1061" i="1"/>
  <c r="L1061" i="1" s="1"/>
  <c r="F1062" i="1"/>
  <c r="G1060" i="1"/>
  <c r="W1062" i="1"/>
  <c r="J1063" i="1"/>
  <c r="K1063" i="1" s="1"/>
  <c r="U1063" i="1" s="1"/>
  <c r="M1063" i="1"/>
  <c r="I1064" i="1"/>
  <c r="E1063" i="1" l="1"/>
  <c r="N1058" i="1"/>
  <c r="O1057" i="1"/>
  <c r="P1057" i="1" s="1"/>
  <c r="X1057" i="1" s="1"/>
  <c r="B1057" i="1" s="1"/>
  <c r="F1063" i="1"/>
  <c r="D1062" i="1"/>
  <c r="G1061" i="1"/>
  <c r="W1063" i="1"/>
  <c r="J1064" i="1"/>
  <c r="K1064" i="1" s="1"/>
  <c r="U1064" i="1" s="1"/>
  <c r="M1064" i="1"/>
  <c r="I1065" i="1"/>
  <c r="E1064" i="1" l="1"/>
  <c r="N1059" i="1"/>
  <c r="O1058" i="1"/>
  <c r="P1058" i="1" s="1"/>
  <c r="X1058" i="1" s="1"/>
  <c r="B1058" i="1" s="1"/>
  <c r="L1062" i="1"/>
  <c r="D1063" i="1"/>
  <c r="F1064" i="1"/>
  <c r="G1062" i="1"/>
  <c r="W1064" i="1"/>
  <c r="I1066" i="1"/>
  <c r="J1065" i="1"/>
  <c r="K1065" i="1" s="1"/>
  <c r="U1065" i="1" s="1"/>
  <c r="M1065" i="1"/>
  <c r="E1065" i="1" l="1"/>
  <c r="N1060" i="1"/>
  <c r="O1059" i="1"/>
  <c r="P1059" i="1" s="1"/>
  <c r="X1059" i="1" s="1"/>
  <c r="B1059" i="1" s="1"/>
  <c r="L1063" i="1"/>
  <c r="F1065" i="1"/>
  <c r="D1064" i="1"/>
  <c r="L1064" i="1" s="1"/>
  <c r="W1065" i="1"/>
  <c r="J1066" i="1"/>
  <c r="K1066" i="1" s="1"/>
  <c r="U1066" i="1" s="1"/>
  <c r="I1067" i="1"/>
  <c r="M1066" i="1"/>
  <c r="G1063" i="1"/>
  <c r="E1066" i="1" l="1"/>
  <c r="N1061" i="1"/>
  <c r="O1060" i="1"/>
  <c r="P1060" i="1" s="1"/>
  <c r="D1065" i="1"/>
  <c r="F1066" i="1"/>
  <c r="W1066" i="1"/>
  <c r="J1067" i="1"/>
  <c r="K1067" i="1" s="1"/>
  <c r="U1067" i="1" s="1"/>
  <c r="M1067" i="1"/>
  <c r="I1068" i="1"/>
  <c r="G1064" i="1"/>
  <c r="X1060" i="1" l="1"/>
  <c r="E1067" i="1"/>
  <c r="N1062" i="1"/>
  <c r="O1061" i="1"/>
  <c r="P1061" i="1" s="1"/>
  <c r="X1061" i="1" s="1"/>
  <c r="B1061" i="1" s="1"/>
  <c r="L1065" i="1"/>
  <c r="D1066" i="1"/>
  <c r="L1066" i="1" s="1"/>
  <c r="F1067" i="1"/>
  <c r="G1065" i="1"/>
  <c r="W1067" i="1"/>
  <c r="I1069" i="1"/>
  <c r="J1068" i="1"/>
  <c r="K1068" i="1" s="1"/>
  <c r="U1068" i="1" s="1"/>
  <c r="M1068" i="1"/>
  <c r="B1060" i="1" l="1"/>
  <c r="E1068" i="1"/>
  <c r="N1063" i="1"/>
  <c r="O1062" i="1"/>
  <c r="P1062" i="1" s="1"/>
  <c r="X1062" i="1" s="1"/>
  <c r="B1062" i="1" s="1"/>
  <c r="D1067" i="1"/>
  <c r="F1068" i="1"/>
  <c r="W1068" i="1"/>
  <c r="J1069" i="1"/>
  <c r="K1069" i="1" s="1"/>
  <c r="U1069" i="1" s="1"/>
  <c r="M1069" i="1"/>
  <c r="I1070" i="1"/>
  <c r="G1066" i="1"/>
  <c r="E1069" i="1" l="1"/>
  <c r="N1064" i="1"/>
  <c r="O1063" i="1"/>
  <c r="P1063" i="1" s="1"/>
  <c r="X1063" i="1" s="1"/>
  <c r="B1063" i="1" s="1"/>
  <c r="L1067" i="1"/>
  <c r="G1067" i="1"/>
  <c r="F1069" i="1"/>
  <c r="D1068" i="1"/>
  <c r="L1068" i="1" s="1"/>
  <c r="W1069" i="1"/>
  <c r="J1070" i="1"/>
  <c r="K1070" i="1" s="1"/>
  <c r="U1070" i="1" s="1"/>
  <c r="I1071" i="1"/>
  <c r="M1070" i="1"/>
  <c r="E1070" i="1" l="1"/>
  <c r="N1065" i="1"/>
  <c r="O1064" i="1"/>
  <c r="P1064" i="1" s="1"/>
  <c r="X1064" i="1" s="1"/>
  <c r="B1064" i="1" s="1"/>
  <c r="D1069" i="1"/>
  <c r="L1069" i="1" s="1"/>
  <c r="M1071" i="1"/>
  <c r="F1070" i="1"/>
  <c r="J1071" i="1"/>
  <c r="K1071" i="1" s="1"/>
  <c r="U1071" i="1" s="1"/>
  <c r="I1072" i="1"/>
  <c r="W1070" i="1"/>
  <c r="G1068" i="1"/>
  <c r="E1071" i="1" l="1"/>
  <c r="N1066" i="1"/>
  <c r="O1065" i="1"/>
  <c r="P1065" i="1" s="1"/>
  <c r="X1065" i="1" s="1"/>
  <c r="B1065" i="1" s="1"/>
  <c r="G1069" i="1"/>
  <c r="D1070" i="1"/>
  <c r="L1070" i="1" s="1"/>
  <c r="F1071" i="1"/>
  <c r="I1073" i="1"/>
  <c r="J1072" i="1"/>
  <c r="K1072" i="1" s="1"/>
  <c r="U1072" i="1" s="1"/>
  <c r="W1071" i="1"/>
  <c r="M1072" i="1"/>
  <c r="E1072" i="1" l="1"/>
  <c r="G1070" i="1"/>
  <c r="N1067" i="1"/>
  <c r="O1066" i="1"/>
  <c r="P1066" i="1" s="1"/>
  <c r="X1066" i="1" s="1"/>
  <c r="B1066" i="1" s="1"/>
  <c r="F1072" i="1"/>
  <c r="D1071" i="1"/>
  <c r="L1071" i="1" s="1"/>
  <c r="J1073" i="1"/>
  <c r="K1073" i="1" s="1"/>
  <c r="U1073" i="1" s="1"/>
  <c r="I1074" i="1"/>
  <c r="W1072" i="1"/>
  <c r="E1073" i="1" l="1"/>
  <c r="N1068" i="1"/>
  <c r="O1067" i="1"/>
  <c r="P1067" i="1" s="1"/>
  <c r="X1067" i="1" s="1"/>
  <c r="B1067" i="1" s="1"/>
  <c r="D1072" i="1"/>
  <c r="L1072" i="1" s="1"/>
  <c r="G1071" i="1"/>
  <c r="F1073" i="1"/>
  <c r="I1075" i="1"/>
  <c r="J1074" i="1"/>
  <c r="K1074" i="1" s="1"/>
  <c r="U1074" i="1" s="1"/>
  <c r="W1073" i="1"/>
  <c r="E1074" i="1" l="1"/>
  <c r="N1069" i="1"/>
  <c r="O1068" i="1"/>
  <c r="P1068" i="1" s="1"/>
  <c r="X1068" i="1" s="1"/>
  <c r="B1068" i="1" s="1"/>
  <c r="M1073" i="1"/>
  <c r="D1073" i="1"/>
  <c r="L1073" i="1" s="1"/>
  <c r="F1074" i="1"/>
  <c r="G1072" i="1"/>
  <c r="W1074" i="1"/>
  <c r="I1076" i="1"/>
  <c r="J1075" i="1"/>
  <c r="K1075" i="1" s="1"/>
  <c r="U1075" i="1" s="1"/>
  <c r="E1075" i="1" l="1"/>
  <c r="N1070" i="1"/>
  <c r="O1069" i="1"/>
  <c r="P1069" i="1" s="1"/>
  <c r="X1069" i="1" s="1"/>
  <c r="B1069" i="1" s="1"/>
  <c r="M1074" i="1"/>
  <c r="M1075" i="1" s="1"/>
  <c r="Y1072" i="1"/>
  <c r="D1074" i="1"/>
  <c r="G1074" i="1" s="1"/>
  <c r="F1075" i="1"/>
  <c r="W1075" i="1"/>
  <c r="J1076" i="1"/>
  <c r="K1076" i="1" s="1"/>
  <c r="U1076" i="1" s="1"/>
  <c r="I1077" i="1"/>
  <c r="G1073" i="1"/>
  <c r="E1076" i="1" l="1"/>
  <c r="N1071" i="1"/>
  <c r="O1070" i="1"/>
  <c r="P1070" i="1" s="1"/>
  <c r="X1070" i="1" s="1"/>
  <c r="B1070" i="1" s="1"/>
  <c r="L1074" i="1"/>
  <c r="D1075" i="1"/>
  <c r="G1075" i="1" s="1"/>
  <c r="F1076" i="1"/>
  <c r="J1077" i="1"/>
  <c r="K1077" i="1" s="1"/>
  <c r="U1077" i="1" s="1"/>
  <c r="I1078" i="1"/>
  <c r="W1076" i="1"/>
  <c r="E1077" i="1" l="1"/>
  <c r="N1072" i="1"/>
  <c r="O1071" i="1"/>
  <c r="P1071" i="1" s="1"/>
  <c r="X1071" i="1" s="1"/>
  <c r="B1071" i="1" s="1"/>
  <c r="Y1073" i="1"/>
  <c r="L1075" i="1"/>
  <c r="F1077" i="1"/>
  <c r="D1076" i="1"/>
  <c r="L1076" i="1" s="1"/>
  <c r="I1079" i="1"/>
  <c r="J1078" i="1"/>
  <c r="K1078" i="1" s="1"/>
  <c r="U1078" i="1" s="1"/>
  <c r="W1077" i="1"/>
  <c r="E1078" i="1" l="1"/>
  <c r="O1072" i="1"/>
  <c r="P1072" i="1" s="1"/>
  <c r="N1073" i="1"/>
  <c r="D1077" i="1"/>
  <c r="L1077" i="1" s="1"/>
  <c r="M1076" i="1"/>
  <c r="Y1075" i="1"/>
  <c r="F1078" i="1"/>
  <c r="G1076" i="1"/>
  <c r="W1078" i="1"/>
  <c r="I1080" i="1"/>
  <c r="J1079" i="1"/>
  <c r="K1079" i="1" s="1"/>
  <c r="U1079" i="1" s="1"/>
  <c r="E1079" i="1" l="1"/>
  <c r="N1074" i="1"/>
  <c r="O1073" i="1"/>
  <c r="P1073" i="1" s="1"/>
  <c r="X1072" i="1"/>
  <c r="B1072" i="1" s="1"/>
  <c r="M1077" i="1"/>
  <c r="M1078" i="1" s="1"/>
  <c r="G1077" i="1"/>
  <c r="F1079" i="1"/>
  <c r="D1078" i="1"/>
  <c r="L1078" i="1" s="1"/>
  <c r="I1081" i="1"/>
  <c r="J1080" i="1"/>
  <c r="K1080" i="1" s="1"/>
  <c r="W1079" i="1"/>
  <c r="U1080" i="1" l="1"/>
  <c r="W1080" i="1" s="1"/>
  <c r="E1080" i="1"/>
  <c r="M1079" i="1"/>
  <c r="X1073" i="1"/>
  <c r="N1075" i="1"/>
  <c r="O1074" i="1"/>
  <c r="P1074" i="1" s="1"/>
  <c r="X1074" i="1" s="1"/>
  <c r="B1074" i="1" s="1"/>
  <c r="D1079" i="1"/>
  <c r="L1079" i="1" s="1"/>
  <c r="F1080" i="1"/>
  <c r="G1078" i="1"/>
  <c r="J1081" i="1"/>
  <c r="K1081" i="1" s="1"/>
  <c r="I1082" i="1"/>
  <c r="B1073" i="1" l="1"/>
  <c r="U1081" i="1"/>
  <c r="W1081" i="1" s="1"/>
  <c r="E1081" i="1"/>
  <c r="O1075" i="1"/>
  <c r="P1075" i="1" s="1"/>
  <c r="N1076" i="1"/>
  <c r="G1079" i="1"/>
  <c r="F1081" i="1"/>
  <c r="D1080" i="1"/>
  <c r="M1080" i="1"/>
  <c r="I1083" i="1"/>
  <c r="J1082" i="1"/>
  <c r="K1082" i="1" s="1"/>
  <c r="U1082" i="1" s="1"/>
  <c r="E1082" i="1" l="1"/>
  <c r="N1077" i="1"/>
  <c r="O1076" i="1"/>
  <c r="P1076" i="1" s="1"/>
  <c r="S1076" i="1" s="1"/>
  <c r="X1075" i="1"/>
  <c r="L1080" i="1"/>
  <c r="D1081" i="1"/>
  <c r="G1081" i="1" s="1"/>
  <c r="M1081" i="1"/>
  <c r="M1082" i="1" s="1"/>
  <c r="F1082" i="1"/>
  <c r="G1080" i="1"/>
  <c r="W1082" i="1"/>
  <c r="I1084" i="1"/>
  <c r="J1083" i="1"/>
  <c r="K1083" i="1" s="1"/>
  <c r="U1083" i="1" s="1"/>
  <c r="BD46" i="1" l="1"/>
  <c r="B1075" i="1"/>
  <c r="E1083" i="1"/>
  <c r="X1076" i="1"/>
  <c r="BE46" i="1" s="1"/>
  <c r="N1078" i="1"/>
  <c r="O1077" i="1"/>
  <c r="P1077" i="1" s="1"/>
  <c r="X1077" i="1" s="1"/>
  <c r="B1077" i="1" s="1"/>
  <c r="D1082" i="1"/>
  <c r="L1082" i="1" s="1"/>
  <c r="L1081" i="1"/>
  <c r="F1083" i="1"/>
  <c r="W1083" i="1"/>
  <c r="J1084" i="1"/>
  <c r="K1084" i="1" s="1"/>
  <c r="U1084" i="1" s="1"/>
  <c r="I1085" i="1"/>
  <c r="BF46" i="1" l="1"/>
  <c r="Y1076" i="1"/>
  <c r="E1084" i="1"/>
  <c r="B1076" i="1"/>
  <c r="N1079" i="1"/>
  <c r="O1078" i="1"/>
  <c r="P1078" i="1" s="1"/>
  <c r="Y1080" i="1"/>
  <c r="F1084" i="1"/>
  <c r="D1083" i="1"/>
  <c r="L1083" i="1" s="1"/>
  <c r="G1082" i="1"/>
  <c r="W1084" i="1"/>
  <c r="M1083" i="1"/>
  <c r="J1085" i="1"/>
  <c r="K1085" i="1" s="1"/>
  <c r="U1085" i="1" s="1"/>
  <c r="I1086" i="1"/>
  <c r="E1085" i="1" l="1"/>
  <c r="X1078" i="1"/>
  <c r="B1078" i="1" s="1"/>
  <c r="S1078" i="1"/>
  <c r="O1079" i="1"/>
  <c r="P1079" i="1" s="1"/>
  <c r="S1079" i="1" s="1"/>
  <c r="N1080" i="1"/>
  <c r="D1084" i="1"/>
  <c r="L1084" i="1" s="1"/>
  <c r="F1085" i="1"/>
  <c r="G1083" i="1"/>
  <c r="J1086" i="1"/>
  <c r="K1086" i="1" s="1"/>
  <c r="U1086" i="1" s="1"/>
  <c r="I1087" i="1"/>
  <c r="Y1082" i="1"/>
  <c r="W1085" i="1"/>
  <c r="M1084" i="1"/>
  <c r="M1085" i="1" s="1"/>
  <c r="M1086" i="1" s="1"/>
  <c r="E1086" i="1" l="1"/>
  <c r="Y1078" i="1"/>
  <c r="N1081" i="1"/>
  <c r="O1080" i="1"/>
  <c r="P1080" i="1" s="1"/>
  <c r="X1079" i="1"/>
  <c r="Y1079" i="1" s="1"/>
  <c r="D1085" i="1"/>
  <c r="F1086" i="1"/>
  <c r="G1084" i="1"/>
  <c r="M1087" i="1"/>
  <c r="I1088" i="1"/>
  <c r="J1087" i="1"/>
  <c r="K1087" i="1" s="1"/>
  <c r="U1087" i="1" s="1"/>
  <c r="W1086" i="1"/>
  <c r="E1087" i="1" l="1"/>
  <c r="B1079" i="1"/>
  <c r="S1080" i="1"/>
  <c r="X1080" i="1"/>
  <c r="B1080" i="1" s="1"/>
  <c r="N1082" i="1"/>
  <c r="O1081" i="1"/>
  <c r="P1081" i="1" s="1"/>
  <c r="X1081" i="1" s="1"/>
  <c r="B1081" i="1" s="1"/>
  <c r="L1085" i="1"/>
  <c r="F1087" i="1"/>
  <c r="D1086" i="1"/>
  <c r="L1086" i="1" s="1"/>
  <c r="G1085" i="1"/>
  <c r="J1088" i="1"/>
  <c r="K1088" i="1" s="1"/>
  <c r="U1088" i="1" s="1"/>
  <c r="I1089" i="1"/>
  <c r="W1087" i="1"/>
  <c r="E1088" i="1" l="1"/>
  <c r="O1082" i="1"/>
  <c r="P1082" i="1" s="1"/>
  <c r="N1083" i="1"/>
  <c r="D1087" i="1"/>
  <c r="L1087" i="1" s="1"/>
  <c r="F1088" i="1"/>
  <c r="G1086" i="1"/>
  <c r="J1089" i="1"/>
  <c r="K1089" i="1" s="1"/>
  <c r="U1089" i="1" s="1"/>
  <c r="I1090" i="1"/>
  <c r="W1088" i="1"/>
  <c r="E1089" i="1" l="1"/>
  <c r="N1084" i="1"/>
  <c r="O1083" i="1"/>
  <c r="P1083" i="1" s="1"/>
  <c r="X1083" i="1" s="1"/>
  <c r="B1083" i="1" s="1"/>
  <c r="X1082" i="1"/>
  <c r="B1082" i="1" s="1"/>
  <c r="G1087" i="1"/>
  <c r="F1089" i="1"/>
  <c r="D1088" i="1"/>
  <c r="L1088" i="1" s="1"/>
  <c r="W1089" i="1"/>
  <c r="I1091" i="1"/>
  <c r="J1090" i="1"/>
  <c r="K1090" i="1" s="1"/>
  <c r="U1090" i="1" s="1"/>
  <c r="M1088" i="1"/>
  <c r="M1089" i="1" s="1"/>
  <c r="M1090" i="1" s="1"/>
  <c r="E1090" i="1" l="1"/>
  <c r="N1085" i="1"/>
  <c r="O1084" i="1"/>
  <c r="P1084" i="1" s="1"/>
  <c r="X1084" i="1" s="1"/>
  <c r="B1084" i="1" s="1"/>
  <c r="M1091" i="1"/>
  <c r="D1089" i="1"/>
  <c r="G1088" i="1"/>
  <c r="F1090" i="1"/>
  <c r="W1090" i="1"/>
  <c r="J1091" i="1"/>
  <c r="K1091" i="1" s="1"/>
  <c r="U1091" i="1" s="1"/>
  <c r="I1092" i="1"/>
  <c r="E1091" i="1" l="1"/>
  <c r="M1092" i="1"/>
  <c r="N1086" i="1"/>
  <c r="O1085" i="1"/>
  <c r="P1085" i="1" s="1"/>
  <c r="X1085" i="1" s="1"/>
  <c r="B1085" i="1" s="1"/>
  <c r="L1089" i="1"/>
  <c r="F1091" i="1"/>
  <c r="D1090" i="1"/>
  <c r="G1090" i="1" s="1"/>
  <c r="I1093" i="1"/>
  <c r="J1092" i="1"/>
  <c r="K1092" i="1" s="1"/>
  <c r="U1092" i="1" s="1"/>
  <c r="W1091" i="1"/>
  <c r="G1089" i="1"/>
  <c r="E1092" i="1" l="1"/>
  <c r="N1087" i="1"/>
  <c r="O1086" i="1"/>
  <c r="P1086" i="1" s="1"/>
  <c r="X1086" i="1" s="1"/>
  <c r="B1086" i="1" s="1"/>
  <c r="L1090" i="1"/>
  <c r="D1091" i="1"/>
  <c r="L1091" i="1" s="1"/>
  <c r="F1092" i="1"/>
  <c r="W1092" i="1"/>
  <c r="J1093" i="1"/>
  <c r="K1093" i="1" s="1"/>
  <c r="U1093" i="1" s="1"/>
  <c r="I1094" i="1"/>
  <c r="M1093" i="1"/>
  <c r="E1093" i="1" l="1"/>
  <c r="N1088" i="1"/>
  <c r="O1087" i="1"/>
  <c r="P1087" i="1" s="1"/>
  <c r="D1092" i="1"/>
  <c r="F1093" i="1"/>
  <c r="G1091" i="1"/>
  <c r="W1093" i="1"/>
  <c r="I1095" i="1"/>
  <c r="M1094" i="1"/>
  <c r="J1094" i="1"/>
  <c r="K1094" i="1" s="1"/>
  <c r="U1094" i="1" s="1"/>
  <c r="X1087" i="1" l="1"/>
  <c r="E1094" i="1"/>
  <c r="N1089" i="1"/>
  <c r="O1088" i="1"/>
  <c r="P1088" i="1" s="1"/>
  <c r="X1088" i="1" s="1"/>
  <c r="B1088" i="1" s="1"/>
  <c r="L1092" i="1"/>
  <c r="F1094" i="1"/>
  <c r="D1093" i="1"/>
  <c r="L1093" i="1" s="1"/>
  <c r="G1092" i="1"/>
  <c r="I1096" i="1"/>
  <c r="M1095" i="1"/>
  <c r="J1095" i="1"/>
  <c r="K1095" i="1" s="1"/>
  <c r="U1095" i="1" s="1"/>
  <c r="W1094" i="1"/>
  <c r="B1087" i="1" l="1"/>
  <c r="E1095" i="1"/>
  <c r="N1090" i="1"/>
  <c r="O1089" i="1"/>
  <c r="P1089" i="1" s="1"/>
  <c r="X1089" i="1" s="1"/>
  <c r="B1089" i="1" s="1"/>
  <c r="D1094" i="1"/>
  <c r="F1095" i="1"/>
  <c r="W1095" i="1"/>
  <c r="G1093" i="1"/>
  <c r="I1097" i="1"/>
  <c r="M1096" i="1"/>
  <c r="J1096" i="1"/>
  <c r="K1096" i="1" s="1"/>
  <c r="U1096" i="1" s="1"/>
  <c r="E1096" i="1" l="1"/>
  <c r="N1091" i="1"/>
  <c r="O1090" i="1"/>
  <c r="P1090" i="1" s="1"/>
  <c r="X1090" i="1" s="1"/>
  <c r="B1090" i="1" s="1"/>
  <c r="L1094" i="1"/>
  <c r="G1094" i="1"/>
  <c r="F1096" i="1"/>
  <c r="D1095" i="1"/>
  <c r="I1098" i="1"/>
  <c r="M1097" i="1"/>
  <c r="J1097" i="1"/>
  <c r="K1097" i="1" s="1"/>
  <c r="U1097" i="1" s="1"/>
  <c r="W1096" i="1"/>
  <c r="E1097" i="1" l="1"/>
  <c r="N1092" i="1"/>
  <c r="O1091" i="1"/>
  <c r="P1091" i="1" s="1"/>
  <c r="X1091" i="1" s="1"/>
  <c r="B1091" i="1" s="1"/>
  <c r="L1095" i="1"/>
  <c r="D1096" i="1"/>
  <c r="F1097" i="1"/>
  <c r="G1095" i="1"/>
  <c r="W1097" i="1"/>
  <c r="I1099" i="1"/>
  <c r="J1098" i="1"/>
  <c r="K1098" i="1" s="1"/>
  <c r="U1098" i="1" s="1"/>
  <c r="M1098" i="1"/>
  <c r="E1098" i="1" l="1"/>
  <c r="N1093" i="1"/>
  <c r="O1092" i="1"/>
  <c r="P1092" i="1" s="1"/>
  <c r="X1092" i="1" s="1"/>
  <c r="B1092" i="1" s="1"/>
  <c r="L1096" i="1"/>
  <c r="F1098" i="1"/>
  <c r="D1097" i="1"/>
  <c r="L1097" i="1" s="1"/>
  <c r="G1096" i="1"/>
  <c r="W1098" i="1"/>
  <c r="I1100" i="1"/>
  <c r="M1099" i="1"/>
  <c r="J1099" i="1"/>
  <c r="K1099" i="1" s="1"/>
  <c r="U1099" i="1" s="1"/>
  <c r="E1099" i="1" l="1"/>
  <c r="N1094" i="1"/>
  <c r="O1093" i="1"/>
  <c r="P1093" i="1" s="1"/>
  <c r="X1093" i="1" s="1"/>
  <c r="B1093" i="1" s="1"/>
  <c r="D1098" i="1"/>
  <c r="G1098" i="1" s="1"/>
  <c r="F1099" i="1"/>
  <c r="W1099" i="1"/>
  <c r="I1101" i="1"/>
  <c r="I1102" i="1" s="1"/>
  <c r="M1100" i="1"/>
  <c r="J1100" i="1"/>
  <c r="K1100" i="1" s="1"/>
  <c r="U1100" i="1" s="1"/>
  <c r="G1097" i="1"/>
  <c r="E1100" i="1" l="1"/>
  <c r="N1095" i="1"/>
  <c r="O1094" i="1"/>
  <c r="P1094" i="1" s="1"/>
  <c r="X1094" i="1" s="1"/>
  <c r="B1094" i="1" s="1"/>
  <c r="I1103" i="1"/>
  <c r="L1098" i="1"/>
  <c r="D1099" i="1"/>
  <c r="F1100" i="1"/>
  <c r="W1100" i="1"/>
  <c r="J1101" i="1"/>
  <c r="K1101" i="1" s="1"/>
  <c r="U1101" i="1" s="1"/>
  <c r="M1101" i="1"/>
  <c r="M1102" i="1" s="1"/>
  <c r="E1101" i="1" l="1"/>
  <c r="N1096" i="1"/>
  <c r="O1095" i="1"/>
  <c r="P1095" i="1" s="1"/>
  <c r="X1095" i="1" s="1"/>
  <c r="B1095" i="1" s="1"/>
  <c r="J1102" i="1"/>
  <c r="K1102" i="1" s="1"/>
  <c r="I1104" i="1"/>
  <c r="M1103" i="1"/>
  <c r="L1099" i="1"/>
  <c r="D1100" i="1"/>
  <c r="L1100" i="1" s="1"/>
  <c r="F1101" i="1"/>
  <c r="W1101" i="1"/>
  <c r="G1099" i="1"/>
  <c r="J1103" i="1" l="1"/>
  <c r="K1103" i="1" s="1"/>
  <c r="E1102" i="1"/>
  <c r="N1097" i="1"/>
  <c r="O1096" i="1"/>
  <c r="P1096" i="1" s="1"/>
  <c r="X1096" i="1" s="1"/>
  <c r="B1096" i="1" s="1"/>
  <c r="I1105" i="1"/>
  <c r="M1104" i="1"/>
  <c r="F1102" i="1"/>
  <c r="U1102" i="1"/>
  <c r="W1102" i="1" s="1"/>
  <c r="D1101" i="1"/>
  <c r="G1100" i="1"/>
  <c r="J1104" i="1" l="1"/>
  <c r="K1104" i="1" s="1"/>
  <c r="F1103" i="1"/>
  <c r="E1103" i="1"/>
  <c r="N1098" i="1"/>
  <c r="O1097" i="1"/>
  <c r="P1097" i="1" s="1"/>
  <c r="X1097" i="1" s="1"/>
  <c r="B1097" i="1" s="1"/>
  <c r="M1105" i="1"/>
  <c r="I1106" i="1"/>
  <c r="D1102" i="1"/>
  <c r="L1102" i="1" s="1"/>
  <c r="U1103" i="1"/>
  <c r="W1103" i="1" s="1"/>
  <c r="L1101" i="1"/>
  <c r="G1101" i="1"/>
  <c r="J1105" i="1" l="1"/>
  <c r="K1105" i="1" s="1"/>
  <c r="F1104" i="1"/>
  <c r="E1104" i="1"/>
  <c r="U1104" i="1"/>
  <c r="W1104" i="1" s="1"/>
  <c r="N1099" i="1"/>
  <c r="O1098" i="1"/>
  <c r="P1098" i="1" s="1"/>
  <c r="X1098" i="1" s="1"/>
  <c r="B1098" i="1" s="1"/>
  <c r="M1106" i="1"/>
  <c r="I1107" i="1"/>
  <c r="G1102" i="1"/>
  <c r="D1103" i="1"/>
  <c r="Y1101" i="1"/>
  <c r="J1106" i="1" l="1"/>
  <c r="K1106" i="1" s="1"/>
  <c r="E1105" i="1"/>
  <c r="U1105" i="1"/>
  <c r="W1105" i="1" s="1"/>
  <c r="F1105" i="1"/>
  <c r="N1100" i="1"/>
  <c r="O1099" i="1"/>
  <c r="P1099" i="1" s="1"/>
  <c r="X1099" i="1" s="1"/>
  <c r="B1099" i="1" s="1"/>
  <c r="M1107" i="1"/>
  <c r="I1108" i="1"/>
  <c r="G1103" i="1"/>
  <c r="L1103" i="1"/>
  <c r="D1104" i="1"/>
  <c r="J1107" i="1" l="1"/>
  <c r="K1107" i="1" s="1"/>
  <c r="F1106" i="1"/>
  <c r="E1106" i="1"/>
  <c r="U1106" i="1"/>
  <c r="W1106" i="1" s="1"/>
  <c r="D1105" i="1"/>
  <c r="L1105" i="1" s="1"/>
  <c r="N1101" i="1"/>
  <c r="O1100" i="1"/>
  <c r="P1100" i="1" s="1"/>
  <c r="X1100" i="1" s="1"/>
  <c r="B1100" i="1" s="1"/>
  <c r="G1104" i="1"/>
  <c r="L1104" i="1"/>
  <c r="J1108" i="1"/>
  <c r="K1108" i="1" s="1"/>
  <c r="E1108" i="1" s="1"/>
  <c r="I1109" i="1"/>
  <c r="E1107" i="1" l="1"/>
  <c r="F1107" i="1"/>
  <c r="D1106" i="1"/>
  <c r="L1106" i="1" s="1"/>
  <c r="U1107" i="1"/>
  <c r="W1107" i="1" s="1"/>
  <c r="G1105" i="1"/>
  <c r="N1102" i="1"/>
  <c r="O1101" i="1"/>
  <c r="P1101" i="1" s="1"/>
  <c r="F1108" i="1"/>
  <c r="J1109" i="1"/>
  <c r="K1109" i="1" s="1"/>
  <c r="I1110" i="1"/>
  <c r="E1109" i="1" l="1"/>
  <c r="F1109" i="1"/>
  <c r="G1106" i="1"/>
  <c r="D1107" i="1"/>
  <c r="G1107" i="1" s="1"/>
  <c r="N1103" i="1"/>
  <c r="O1102" i="1"/>
  <c r="P1102" i="1" s="1"/>
  <c r="X1101" i="1"/>
  <c r="B1101" i="1" s="1"/>
  <c r="I1111" i="1"/>
  <c r="J1110" i="1"/>
  <c r="K1110" i="1" s="1"/>
  <c r="E1110" i="1" s="1"/>
  <c r="U1109" i="1"/>
  <c r="W1109" i="1" s="1"/>
  <c r="F1110" i="1" l="1"/>
  <c r="X1102" i="1"/>
  <c r="L1107" i="1"/>
  <c r="M1108" i="1" s="1"/>
  <c r="M1109" i="1" s="1"/>
  <c r="M1110" i="1" s="1"/>
  <c r="M1111" i="1" s="1"/>
  <c r="D1108" i="1"/>
  <c r="G1108" i="1" s="1"/>
  <c r="N1104" i="1"/>
  <c r="O1103" i="1"/>
  <c r="P1103" i="1" s="1"/>
  <c r="X1103" i="1" s="1"/>
  <c r="B1103" i="1" s="1"/>
  <c r="U1110" i="1"/>
  <c r="W1110" i="1" s="1"/>
  <c r="J1111" i="1"/>
  <c r="K1111" i="1" s="1"/>
  <c r="E1111" i="1" s="1"/>
  <c r="I1112" i="1"/>
  <c r="F1111" i="1" l="1"/>
  <c r="B1102" i="1"/>
  <c r="D1109" i="1"/>
  <c r="L1109" i="1" s="1"/>
  <c r="L1108" i="1"/>
  <c r="N1105" i="1"/>
  <c r="O1104" i="1"/>
  <c r="P1104" i="1" s="1"/>
  <c r="X1104" i="1" s="1"/>
  <c r="B1104" i="1" s="1"/>
  <c r="I1113" i="1"/>
  <c r="J1112" i="1"/>
  <c r="K1112" i="1" s="1"/>
  <c r="E1112" i="1" s="1"/>
  <c r="U1111" i="1"/>
  <c r="W1111" i="1" s="1"/>
  <c r="M1112" i="1"/>
  <c r="F1112" i="1" l="1"/>
  <c r="D1110" i="1"/>
  <c r="G1110" i="1" s="1"/>
  <c r="G1109" i="1"/>
  <c r="N1106" i="1"/>
  <c r="O1105" i="1"/>
  <c r="P1105" i="1" s="1"/>
  <c r="U1112" i="1"/>
  <c r="W1112" i="1" s="1"/>
  <c r="I1114" i="1"/>
  <c r="M1113" i="1"/>
  <c r="J1113" i="1"/>
  <c r="K1113" i="1" s="1"/>
  <c r="E1113" i="1" s="1"/>
  <c r="F1113" i="1" l="1"/>
  <c r="L1110" i="1"/>
  <c r="D1111" i="1"/>
  <c r="G1111" i="1" s="1"/>
  <c r="X1105" i="1"/>
  <c r="B1105" i="1" s="1"/>
  <c r="N1107" i="1"/>
  <c r="O1106" i="1"/>
  <c r="P1106" i="1" s="1"/>
  <c r="X1106" i="1" s="1"/>
  <c r="B1106" i="1" s="1"/>
  <c r="I1115" i="1"/>
  <c r="M1114" i="1"/>
  <c r="J1114" i="1"/>
  <c r="K1114" i="1" s="1"/>
  <c r="E1114" i="1" s="1"/>
  <c r="U1113" i="1"/>
  <c r="W1113" i="1" s="1"/>
  <c r="F1114" i="1" l="1"/>
  <c r="D1112" i="1"/>
  <c r="G1112" i="1" s="1"/>
  <c r="L1111" i="1"/>
  <c r="O1107" i="1"/>
  <c r="P1107" i="1" s="1"/>
  <c r="S1107" i="1" s="1"/>
  <c r="BD47" i="1" s="1"/>
  <c r="N1108" i="1"/>
  <c r="U1114" i="1"/>
  <c r="W1114" i="1" s="1"/>
  <c r="J1115" i="1"/>
  <c r="K1115" i="1" s="1"/>
  <c r="E1115" i="1" s="1"/>
  <c r="M1115" i="1"/>
  <c r="I1116" i="1"/>
  <c r="F1115" i="1" l="1"/>
  <c r="D1113" i="1"/>
  <c r="G1113" i="1" s="1"/>
  <c r="L1112" i="1"/>
  <c r="N1109" i="1"/>
  <c r="O1108" i="1"/>
  <c r="P1108" i="1" s="1"/>
  <c r="X1108" i="1" s="1"/>
  <c r="B1108" i="1" s="1"/>
  <c r="X1107" i="1"/>
  <c r="U1115" i="1"/>
  <c r="W1115" i="1" s="1"/>
  <c r="M1116" i="1"/>
  <c r="J1116" i="1"/>
  <c r="K1116" i="1" s="1"/>
  <c r="E1116" i="1" s="1"/>
  <c r="I1117" i="1"/>
  <c r="F1116" i="1" l="1"/>
  <c r="Y1107" i="1"/>
  <c r="BE47" i="1"/>
  <c r="BF47" i="1" s="1"/>
  <c r="D1114" i="1"/>
  <c r="L1114" i="1" s="1"/>
  <c r="L1113" i="1"/>
  <c r="B1107" i="1"/>
  <c r="N1110" i="1"/>
  <c r="O1109" i="1"/>
  <c r="P1109" i="1" s="1"/>
  <c r="X1109" i="1" s="1"/>
  <c r="B1109" i="1" s="1"/>
  <c r="I1118" i="1"/>
  <c r="J1117" i="1"/>
  <c r="K1117" i="1" s="1"/>
  <c r="E1117" i="1" s="1"/>
  <c r="M1117" i="1"/>
  <c r="U1116" i="1"/>
  <c r="W1116" i="1" s="1"/>
  <c r="F1117" i="1" l="1"/>
  <c r="G1114" i="1"/>
  <c r="D1115" i="1"/>
  <c r="G1115" i="1" s="1"/>
  <c r="N1111" i="1"/>
  <c r="O1110" i="1"/>
  <c r="P1110" i="1" s="1"/>
  <c r="X1110" i="1" s="1"/>
  <c r="B1110" i="1" s="1"/>
  <c r="U1117" i="1"/>
  <c r="W1117" i="1" s="1"/>
  <c r="J1118" i="1"/>
  <c r="K1118" i="1" s="1"/>
  <c r="E1118" i="1" s="1"/>
  <c r="I1119" i="1"/>
  <c r="M1118" i="1"/>
  <c r="F1118" i="1" l="1"/>
  <c r="L1115" i="1"/>
  <c r="D1116" i="1"/>
  <c r="G1116" i="1" s="1"/>
  <c r="N1112" i="1"/>
  <c r="O1111" i="1"/>
  <c r="P1111" i="1" s="1"/>
  <c r="X1111" i="1" s="1"/>
  <c r="B1111" i="1" s="1"/>
  <c r="I1120" i="1"/>
  <c r="M1119" i="1"/>
  <c r="J1119" i="1"/>
  <c r="K1119" i="1" s="1"/>
  <c r="E1119" i="1" s="1"/>
  <c r="U1118" i="1"/>
  <c r="W1118" i="1" s="1"/>
  <c r="F1119" i="1" l="1"/>
  <c r="D1117" i="1"/>
  <c r="L1117" i="1" s="1"/>
  <c r="L1116" i="1"/>
  <c r="N1113" i="1"/>
  <c r="O1112" i="1"/>
  <c r="P1112" i="1" s="1"/>
  <c r="X1112" i="1" s="1"/>
  <c r="B1112" i="1" s="1"/>
  <c r="U1119" i="1"/>
  <c r="W1119" i="1" s="1"/>
  <c r="M1120" i="1"/>
  <c r="I1121" i="1"/>
  <c r="J1120" i="1"/>
  <c r="K1120" i="1" s="1"/>
  <c r="E1120" i="1" s="1"/>
  <c r="F1120" i="1" l="1"/>
  <c r="G1117" i="1"/>
  <c r="D1118" i="1"/>
  <c r="G1118" i="1" s="1"/>
  <c r="N1114" i="1"/>
  <c r="O1113" i="1"/>
  <c r="P1113" i="1" s="1"/>
  <c r="X1113" i="1" s="1"/>
  <c r="B1113" i="1" s="1"/>
  <c r="U1120" i="1"/>
  <c r="W1120" i="1" s="1"/>
  <c r="J1121" i="1"/>
  <c r="K1121" i="1" s="1"/>
  <c r="E1121" i="1" s="1"/>
  <c r="I1122" i="1"/>
  <c r="M1121" i="1"/>
  <c r="F1121" i="1" l="1"/>
  <c r="L1118" i="1"/>
  <c r="D1119" i="1"/>
  <c r="G1119" i="1" s="1"/>
  <c r="N1115" i="1"/>
  <c r="O1114" i="1"/>
  <c r="P1114" i="1" s="1"/>
  <c r="X1114" i="1" s="1"/>
  <c r="B1114" i="1" s="1"/>
  <c r="I1123" i="1"/>
  <c r="M1122" i="1"/>
  <c r="J1122" i="1"/>
  <c r="K1122" i="1" s="1"/>
  <c r="E1122" i="1" s="1"/>
  <c r="U1121" i="1"/>
  <c r="W1121" i="1" s="1"/>
  <c r="F1122" i="1" l="1"/>
  <c r="D1120" i="1"/>
  <c r="G1120" i="1" s="1"/>
  <c r="L1119" i="1"/>
  <c r="N1116" i="1"/>
  <c r="O1115" i="1"/>
  <c r="P1115" i="1" s="1"/>
  <c r="X1115" i="1" s="1"/>
  <c r="B1115" i="1" s="1"/>
  <c r="U1122" i="1"/>
  <c r="W1122" i="1" s="1"/>
  <c r="I1124" i="1"/>
  <c r="M1123" i="1"/>
  <c r="J1123" i="1"/>
  <c r="K1123" i="1" s="1"/>
  <c r="E1123" i="1" s="1"/>
  <c r="F1123" i="1" l="1"/>
  <c r="D1121" i="1"/>
  <c r="L1121" i="1" s="1"/>
  <c r="L1120" i="1"/>
  <c r="N1117" i="1"/>
  <c r="O1116" i="1"/>
  <c r="P1116" i="1" s="1"/>
  <c r="X1116" i="1" s="1"/>
  <c r="B1116" i="1" s="1"/>
  <c r="J1124" i="1"/>
  <c r="K1124" i="1" s="1"/>
  <c r="E1124" i="1" s="1"/>
  <c r="M1124" i="1"/>
  <c r="I1125" i="1"/>
  <c r="U1123" i="1"/>
  <c r="W1123" i="1" s="1"/>
  <c r="F1124" i="1" l="1"/>
  <c r="D1122" i="1"/>
  <c r="L1122" i="1" s="1"/>
  <c r="G1121" i="1"/>
  <c r="N1118" i="1"/>
  <c r="O1117" i="1"/>
  <c r="P1117" i="1" s="1"/>
  <c r="I1126" i="1"/>
  <c r="M1125" i="1"/>
  <c r="J1125" i="1"/>
  <c r="K1125" i="1" s="1"/>
  <c r="E1125" i="1" s="1"/>
  <c r="U1124" i="1"/>
  <c r="W1124" i="1" s="1"/>
  <c r="F1125" i="1" l="1"/>
  <c r="D1123" i="1"/>
  <c r="L1123" i="1" s="1"/>
  <c r="G1122" i="1"/>
  <c r="X1117" i="1"/>
  <c r="N1119" i="1"/>
  <c r="O1118" i="1"/>
  <c r="P1118" i="1" s="1"/>
  <c r="X1118" i="1" s="1"/>
  <c r="B1118" i="1" s="1"/>
  <c r="U1125" i="1"/>
  <c r="W1125" i="1" s="1"/>
  <c r="M1126" i="1"/>
  <c r="J1126" i="1"/>
  <c r="K1126" i="1" s="1"/>
  <c r="E1126" i="1" s="1"/>
  <c r="I1127" i="1"/>
  <c r="F1126" i="1" l="1"/>
  <c r="D1124" i="1"/>
  <c r="L1124" i="1" s="1"/>
  <c r="G1123" i="1"/>
  <c r="B1117" i="1"/>
  <c r="N1120" i="1"/>
  <c r="O1119" i="1"/>
  <c r="P1119" i="1" s="1"/>
  <c r="X1119" i="1" s="1"/>
  <c r="B1119" i="1" s="1"/>
  <c r="M1127" i="1"/>
  <c r="I1128" i="1"/>
  <c r="J1127" i="1"/>
  <c r="K1127" i="1" s="1"/>
  <c r="E1127" i="1" s="1"/>
  <c r="D1125" i="1"/>
  <c r="G1125" i="1" s="1"/>
  <c r="U1126" i="1"/>
  <c r="W1126" i="1" s="1"/>
  <c r="F1127" i="1" l="1"/>
  <c r="G1124" i="1"/>
  <c r="N1121" i="1"/>
  <c r="O1120" i="1"/>
  <c r="P1120" i="1" s="1"/>
  <c r="X1120" i="1" s="1"/>
  <c r="B1120" i="1" s="1"/>
  <c r="I1129" i="1"/>
  <c r="M1128" i="1"/>
  <c r="J1128" i="1"/>
  <c r="K1128" i="1" s="1"/>
  <c r="E1128" i="1" s="1"/>
  <c r="U1127" i="1"/>
  <c r="W1127" i="1" s="1"/>
  <c r="L1125" i="1"/>
  <c r="D1126" i="1"/>
  <c r="G1126" i="1" s="1"/>
  <c r="F1128" i="1" l="1"/>
  <c r="N1122" i="1"/>
  <c r="O1121" i="1"/>
  <c r="P1121" i="1" s="1"/>
  <c r="X1121" i="1" s="1"/>
  <c r="B1121" i="1" s="1"/>
  <c r="D1127" i="1"/>
  <c r="G1127" i="1" s="1"/>
  <c r="U1128" i="1"/>
  <c r="W1128" i="1" s="1"/>
  <c r="L1126" i="1"/>
  <c r="I1130" i="1"/>
  <c r="M1129" i="1"/>
  <c r="J1129" i="1"/>
  <c r="K1129" i="1" s="1"/>
  <c r="E1129" i="1" s="1"/>
  <c r="F1129" i="1" l="1"/>
  <c r="L1127" i="1"/>
  <c r="N1123" i="1"/>
  <c r="O1122" i="1"/>
  <c r="P1122" i="1" s="1"/>
  <c r="X1122" i="1" s="1"/>
  <c r="B1122" i="1" s="1"/>
  <c r="M1130" i="1"/>
  <c r="I1131" i="1"/>
  <c r="J1130" i="1"/>
  <c r="K1130" i="1" s="1"/>
  <c r="E1130" i="1" s="1"/>
  <c r="D1128" i="1"/>
  <c r="L1128" i="1" s="1"/>
  <c r="U1129" i="1"/>
  <c r="W1129" i="1" s="1"/>
  <c r="F1130" i="1" l="1"/>
  <c r="N1124" i="1"/>
  <c r="O1123" i="1"/>
  <c r="P1123" i="1" s="1"/>
  <c r="X1123" i="1" s="1"/>
  <c r="B1123" i="1" s="1"/>
  <c r="G1128" i="1"/>
  <c r="U1130" i="1"/>
  <c r="W1130" i="1" s="1"/>
  <c r="D1129" i="1"/>
  <c r="L1129" i="1" s="1"/>
  <c r="M1131" i="1"/>
  <c r="J1131" i="1"/>
  <c r="K1131" i="1" s="1"/>
  <c r="E1131" i="1" s="1"/>
  <c r="I1132" i="1"/>
  <c r="F1131" i="1" l="1"/>
  <c r="N1125" i="1"/>
  <c r="O1124" i="1"/>
  <c r="P1124" i="1" s="1"/>
  <c r="X1124" i="1" s="1"/>
  <c r="B1124" i="1" s="1"/>
  <c r="G1129" i="1"/>
  <c r="D1130" i="1"/>
  <c r="G1130" i="1" s="1"/>
  <c r="U1131" i="1"/>
  <c r="W1131" i="1" s="1"/>
  <c r="I1133" i="1"/>
  <c r="M1132" i="1"/>
  <c r="J1132" i="1"/>
  <c r="K1132" i="1" s="1"/>
  <c r="E1132" i="1" s="1"/>
  <c r="F1132" i="1" l="1"/>
  <c r="L1130" i="1"/>
  <c r="N1126" i="1"/>
  <c r="O1125" i="1"/>
  <c r="P1125" i="1" s="1"/>
  <c r="X1125" i="1" s="1"/>
  <c r="B1125" i="1" s="1"/>
  <c r="M1133" i="1"/>
  <c r="J1133" i="1"/>
  <c r="K1133" i="1" s="1"/>
  <c r="E1133" i="1" s="1"/>
  <c r="I1134" i="1"/>
  <c r="D1131" i="1"/>
  <c r="G1131" i="1" s="1"/>
  <c r="U1132" i="1"/>
  <c r="W1132" i="1" s="1"/>
  <c r="F1133" i="1" l="1"/>
  <c r="N1127" i="1"/>
  <c r="O1126" i="1"/>
  <c r="P1126" i="1" s="1"/>
  <c r="X1126" i="1" s="1"/>
  <c r="B1126" i="1" s="1"/>
  <c r="L1131" i="1"/>
  <c r="U1133" i="1"/>
  <c r="W1133" i="1" s="1"/>
  <c r="J1134" i="1"/>
  <c r="K1134" i="1" s="1"/>
  <c r="E1134" i="1" s="1"/>
  <c r="M1134" i="1"/>
  <c r="I1135" i="1"/>
  <c r="D1132" i="1"/>
  <c r="G1132" i="1" s="1"/>
  <c r="F1134" i="1" l="1"/>
  <c r="L1132" i="1"/>
  <c r="N1128" i="1"/>
  <c r="O1127" i="1"/>
  <c r="P1127" i="1" s="1"/>
  <c r="X1127" i="1" s="1"/>
  <c r="B1127" i="1" s="1"/>
  <c r="U1134" i="1"/>
  <c r="W1134" i="1" s="1"/>
  <c r="D1133" i="1"/>
  <c r="L1133" i="1" s="1"/>
  <c r="M1135" i="1"/>
  <c r="J1135" i="1"/>
  <c r="K1135" i="1" s="1"/>
  <c r="E1135" i="1" s="1"/>
  <c r="I1136" i="1"/>
  <c r="F1135" i="1" l="1"/>
  <c r="N1129" i="1"/>
  <c r="O1128" i="1"/>
  <c r="P1128" i="1" s="1"/>
  <c r="X1128" i="1" s="1"/>
  <c r="B1128" i="1" s="1"/>
  <c r="G1133" i="1"/>
  <c r="U1135" i="1"/>
  <c r="W1135" i="1" s="1"/>
  <c r="I1137" i="1"/>
  <c r="M1136" i="1"/>
  <c r="J1136" i="1"/>
  <c r="K1136" i="1" s="1"/>
  <c r="E1136" i="1" s="1"/>
  <c r="D1134" i="1"/>
  <c r="L1134" i="1" s="1"/>
  <c r="F1136" i="1" l="1"/>
  <c r="N1130" i="1"/>
  <c r="O1129" i="1"/>
  <c r="P1129" i="1" s="1"/>
  <c r="X1129" i="1" s="1"/>
  <c r="B1129" i="1" s="1"/>
  <c r="U1136" i="1"/>
  <c r="W1136" i="1" s="1"/>
  <c r="M1137" i="1"/>
  <c r="I1138" i="1"/>
  <c r="J1137" i="1"/>
  <c r="K1137" i="1" s="1"/>
  <c r="E1137" i="1" s="1"/>
  <c r="D1135" i="1"/>
  <c r="G1135" i="1" s="1"/>
  <c r="G1134" i="1"/>
  <c r="F1137" i="1" l="1"/>
  <c r="N1131" i="1"/>
  <c r="O1130" i="1"/>
  <c r="P1130" i="1" s="1"/>
  <c r="X1130" i="1" s="1"/>
  <c r="B1130" i="1" s="1"/>
  <c r="I1139" i="1"/>
  <c r="J1138" i="1"/>
  <c r="K1138" i="1" s="1"/>
  <c r="D1136" i="1"/>
  <c r="L1136" i="1" s="1"/>
  <c r="U1137" i="1"/>
  <c r="W1137" i="1" s="1"/>
  <c r="L1135" i="1"/>
  <c r="E1138" i="1" l="1"/>
  <c r="F1138" i="1"/>
  <c r="N1132" i="1"/>
  <c r="O1131" i="1"/>
  <c r="P1131" i="1" s="1"/>
  <c r="G1136" i="1"/>
  <c r="D1137" i="1"/>
  <c r="L1137" i="1" s="1"/>
  <c r="M1138" i="1" s="1"/>
  <c r="U1138" i="1"/>
  <c r="W1138" i="1" s="1"/>
  <c r="I1140" i="1"/>
  <c r="J1139" i="1"/>
  <c r="K1139" i="1" s="1"/>
  <c r="E1139" i="1" l="1"/>
  <c r="F1139" i="1"/>
  <c r="U1139" i="1"/>
  <c r="W1139" i="1" s="1"/>
  <c r="G1137" i="1"/>
  <c r="X1131" i="1"/>
  <c r="B1131" i="1" s="1"/>
  <c r="N1133" i="1"/>
  <c r="O1132" i="1"/>
  <c r="P1132" i="1" s="1"/>
  <c r="I1141" i="1"/>
  <c r="J1140" i="1"/>
  <c r="K1140" i="1" s="1"/>
  <c r="E1140" i="1" s="1"/>
  <c r="D1138" i="1"/>
  <c r="G1138" i="1" s="1"/>
  <c r="F1140" i="1" l="1"/>
  <c r="X1132" i="1"/>
  <c r="N1134" i="1"/>
  <c r="O1133" i="1"/>
  <c r="P1133" i="1" s="1"/>
  <c r="X1133" i="1" s="1"/>
  <c r="B1133" i="1" s="1"/>
  <c r="L1138" i="1"/>
  <c r="M1139" i="1" s="1"/>
  <c r="D1139" i="1"/>
  <c r="L1139" i="1" s="1"/>
  <c r="U1140" i="1"/>
  <c r="W1140" i="1" s="1"/>
  <c r="J1141" i="1"/>
  <c r="K1141" i="1" s="1"/>
  <c r="E1141" i="1" s="1"/>
  <c r="I1142" i="1"/>
  <c r="F1141" i="1" l="1"/>
  <c r="B1132" i="1"/>
  <c r="G1139" i="1"/>
  <c r="N1135" i="1"/>
  <c r="O1134" i="1"/>
  <c r="P1134" i="1" s="1"/>
  <c r="X1134" i="1" s="1"/>
  <c r="B1134" i="1" s="1"/>
  <c r="U1141" i="1"/>
  <c r="W1141" i="1" s="1"/>
  <c r="M1140" i="1"/>
  <c r="D1140" i="1"/>
  <c r="G1140" i="1" s="1"/>
  <c r="J1142" i="1"/>
  <c r="K1142" i="1" s="1"/>
  <c r="E1142" i="1" s="1"/>
  <c r="I1143" i="1"/>
  <c r="F1142" i="1" l="1"/>
  <c r="N1136" i="1"/>
  <c r="O1135" i="1"/>
  <c r="P1135" i="1" s="1"/>
  <c r="X1135" i="1" s="1"/>
  <c r="B1135" i="1" s="1"/>
  <c r="I1144" i="1"/>
  <c r="J1143" i="1"/>
  <c r="K1143" i="1" s="1"/>
  <c r="E1143" i="1" s="1"/>
  <c r="D1141" i="1"/>
  <c r="L1141" i="1" s="1"/>
  <c r="U1142" i="1"/>
  <c r="W1142" i="1" s="1"/>
  <c r="L1140" i="1"/>
  <c r="M1141" i="1" s="1"/>
  <c r="M1142" i="1" s="1"/>
  <c r="M1143" i="1" s="1"/>
  <c r="F1143" i="1" l="1"/>
  <c r="N1137" i="1"/>
  <c r="O1136" i="1"/>
  <c r="P1136" i="1" s="1"/>
  <c r="X1136" i="1" s="1"/>
  <c r="B1136" i="1" s="1"/>
  <c r="G1141" i="1"/>
  <c r="U1143" i="1"/>
  <c r="W1143" i="1" s="1"/>
  <c r="J1144" i="1"/>
  <c r="K1144" i="1" s="1"/>
  <c r="E1144" i="1" s="1"/>
  <c r="I1145" i="1"/>
  <c r="M1144" i="1"/>
  <c r="D1142" i="1"/>
  <c r="G1142" i="1" s="1"/>
  <c r="F1144" i="1" l="1"/>
  <c r="N1138" i="1"/>
  <c r="O1137" i="1"/>
  <c r="P1137" i="1" s="1"/>
  <c r="U1144" i="1"/>
  <c r="W1144" i="1" s="1"/>
  <c r="I1146" i="1"/>
  <c r="M1145" i="1"/>
  <c r="J1145" i="1"/>
  <c r="K1145" i="1" s="1"/>
  <c r="E1145" i="1" s="1"/>
  <c r="D1143" i="1"/>
  <c r="G1143" i="1" s="1"/>
  <c r="L1142" i="1"/>
  <c r="F1145" i="1" l="1"/>
  <c r="X1137" i="1"/>
  <c r="BE48" i="1" s="1"/>
  <c r="S1137" i="1"/>
  <c r="O1138" i="1"/>
  <c r="P1138" i="1" s="1"/>
  <c r="S1138" i="1" s="1"/>
  <c r="N1139" i="1"/>
  <c r="L1143" i="1"/>
  <c r="J1146" i="1"/>
  <c r="K1146" i="1" s="1"/>
  <c r="E1146" i="1" s="1"/>
  <c r="M1146" i="1"/>
  <c r="I1147" i="1"/>
  <c r="U1145" i="1"/>
  <c r="W1145" i="1" s="1"/>
  <c r="D1144" i="1"/>
  <c r="G1144" i="1" s="1"/>
  <c r="F1146" i="1" l="1"/>
  <c r="BD48" i="1"/>
  <c r="BF48" i="1" s="1"/>
  <c r="B1137" i="1"/>
  <c r="Y1137" i="1"/>
  <c r="N1140" i="1"/>
  <c r="O1139" i="1"/>
  <c r="P1139" i="1" s="1"/>
  <c r="X1139" i="1" s="1"/>
  <c r="B1139" i="1" s="1"/>
  <c r="X1138" i="1"/>
  <c r="Y1138" i="1" s="1"/>
  <c r="L1144" i="1"/>
  <c r="M1147" i="1"/>
  <c r="I1148" i="1"/>
  <c r="J1147" i="1"/>
  <c r="K1147" i="1" s="1"/>
  <c r="E1147" i="1" s="1"/>
  <c r="D1145" i="1"/>
  <c r="L1145" i="1" s="1"/>
  <c r="U1146" i="1"/>
  <c r="W1146" i="1" s="1"/>
  <c r="F1147" i="1" l="1"/>
  <c r="G1145" i="1"/>
  <c r="B1138" i="1"/>
  <c r="N1141" i="1"/>
  <c r="O1140" i="1"/>
  <c r="P1140" i="1" s="1"/>
  <c r="U1147" i="1"/>
  <c r="W1147" i="1" s="1"/>
  <c r="M1148" i="1"/>
  <c r="J1148" i="1"/>
  <c r="K1148" i="1" s="1"/>
  <c r="E1148" i="1" s="1"/>
  <c r="I1149" i="1"/>
  <c r="D1146" i="1"/>
  <c r="G1146" i="1" s="1"/>
  <c r="F1148" i="1" l="1"/>
  <c r="X1140" i="1"/>
  <c r="B1140" i="1" s="1"/>
  <c r="S1140" i="1"/>
  <c r="Y1140" i="1" s="1"/>
  <c r="L1146" i="1"/>
  <c r="N1142" i="1"/>
  <c r="O1141" i="1"/>
  <c r="P1141" i="1" s="1"/>
  <c r="U1148" i="1"/>
  <c r="W1148" i="1" s="1"/>
  <c r="D1147" i="1"/>
  <c r="G1147" i="1" s="1"/>
  <c r="M1149" i="1"/>
  <c r="J1149" i="1"/>
  <c r="K1149" i="1" s="1"/>
  <c r="E1149" i="1" s="1"/>
  <c r="I1150" i="1"/>
  <c r="F1149" i="1" l="1"/>
  <c r="X1141" i="1"/>
  <c r="B1141" i="1" s="1"/>
  <c r="N1143" i="1"/>
  <c r="O1142" i="1"/>
  <c r="P1142" i="1" s="1"/>
  <c r="X1142" i="1" s="1"/>
  <c r="B1142" i="1" s="1"/>
  <c r="L1147" i="1"/>
  <c r="U1149" i="1"/>
  <c r="W1149" i="1" s="1"/>
  <c r="D1148" i="1"/>
  <c r="L1148" i="1" s="1"/>
  <c r="J1150" i="1"/>
  <c r="K1150" i="1" s="1"/>
  <c r="E1150" i="1" s="1"/>
  <c r="I1151" i="1"/>
  <c r="M1150" i="1"/>
  <c r="F1150" i="1" l="1"/>
  <c r="N1144" i="1"/>
  <c r="O1143" i="1"/>
  <c r="P1143" i="1" s="1"/>
  <c r="I1152" i="1"/>
  <c r="M1151" i="1"/>
  <c r="J1151" i="1"/>
  <c r="K1151" i="1" s="1"/>
  <c r="E1151" i="1" s="1"/>
  <c r="U1150" i="1"/>
  <c r="W1150" i="1" s="1"/>
  <c r="G1148" i="1"/>
  <c r="D1149" i="1"/>
  <c r="L1149" i="1" s="1"/>
  <c r="F1151" i="1" l="1"/>
  <c r="X1143" i="1"/>
  <c r="G1149" i="1"/>
  <c r="N1145" i="1"/>
  <c r="O1144" i="1"/>
  <c r="P1144" i="1" s="1"/>
  <c r="X1144" i="1" s="1"/>
  <c r="B1144" i="1" s="1"/>
  <c r="U1151" i="1"/>
  <c r="W1151" i="1" s="1"/>
  <c r="D1150" i="1"/>
  <c r="L1150" i="1" s="1"/>
  <c r="M1152" i="1"/>
  <c r="I1153" i="1"/>
  <c r="J1152" i="1"/>
  <c r="K1152" i="1" s="1"/>
  <c r="E1152" i="1" s="1"/>
  <c r="F1152" i="1" l="1"/>
  <c r="B1143" i="1"/>
  <c r="N1146" i="1"/>
  <c r="O1145" i="1"/>
  <c r="P1145" i="1" s="1"/>
  <c r="X1145" i="1" s="1"/>
  <c r="B1145" i="1" s="1"/>
  <c r="G1150" i="1"/>
  <c r="U1152" i="1"/>
  <c r="W1152" i="1" s="1"/>
  <c r="D1151" i="1"/>
  <c r="L1151" i="1" s="1"/>
  <c r="M1153" i="1"/>
  <c r="I1154" i="1"/>
  <c r="J1153" i="1"/>
  <c r="K1153" i="1" s="1"/>
  <c r="E1153" i="1" s="1"/>
  <c r="F1153" i="1" l="1"/>
  <c r="N1147" i="1"/>
  <c r="O1146" i="1"/>
  <c r="P1146" i="1" s="1"/>
  <c r="X1146" i="1" s="1"/>
  <c r="B1146" i="1" s="1"/>
  <c r="G1151" i="1"/>
  <c r="D1152" i="1"/>
  <c r="G1152" i="1" s="1"/>
  <c r="U1153" i="1"/>
  <c r="W1153" i="1" s="1"/>
  <c r="I1155" i="1"/>
  <c r="M1154" i="1"/>
  <c r="J1154" i="1"/>
  <c r="K1154" i="1" s="1"/>
  <c r="E1154" i="1" s="1"/>
  <c r="F1154" i="1" l="1"/>
  <c r="L1152" i="1"/>
  <c r="N1148" i="1"/>
  <c r="O1147" i="1"/>
  <c r="P1147" i="1" s="1"/>
  <c r="X1147" i="1" s="1"/>
  <c r="B1147" i="1" s="1"/>
  <c r="J1155" i="1"/>
  <c r="K1155" i="1" s="1"/>
  <c r="E1155" i="1" s="1"/>
  <c r="M1155" i="1"/>
  <c r="I1156" i="1"/>
  <c r="D1153" i="1"/>
  <c r="G1153" i="1" s="1"/>
  <c r="U1154" i="1"/>
  <c r="W1154" i="1" s="1"/>
  <c r="F1155" i="1" l="1"/>
  <c r="N1149" i="1"/>
  <c r="O1148" i="1"/>
  <c r="P1148" i="1" s="1"/>
  <c r="X1148" i="1" s="1"/>
  <c r="B1148" i="1" s="1"/>
  <c r="L1153" i="1"/>
  <c r="M1156" i="1"/>
  <c r="J1156" i="1"/>
  <c r="K1156" i="1" s="1"/>
  <c r="E1156" i="1" s="1"/>
  <c r="I1157" i="1"/>
  <c r="D1154" i="1"/>
  <c r="L1154" i="1" s="1"/>
  <c r="U1155" i="1"/>
  <c r="W1155" i="1" s="1"/>
  <c r="F1156" i="1" l="1"/>
  <c r="N1150" i="1"/>
  <c r="O1149" i="1"/>
  <c r="P1149" i="1" s="1"/>
  <c r="X1149" i="1" s="1"/>
  <c r="B1149" i="1" s="1"/>
  <c r="G1154" i="1"/>
  <c r="U1156" i="1"/>
  <c r="W1156" i="1" s="1"/>
  <c r="I1158" i="1"/>
  <c r="J1157" i="1"/>
  <c r="K1157" i="1" s="1"/>
  <c r="E1157" i="1" s="1"/>
  <c r="M1157" i="1"/>
  <c r="D1155" i="1"/>
  <c r="L1155" i="1" s="1"/>
  <c r="F1157" i="1" l="1"/>
  <c r="N1151" i="1"/>
  <c r="O1150" i="1"/>
  <c r="P1150" i="1" s="1"/>
  <c r="G1155" i="1"/>
  <c r="U1157" i="1"/>
  <c r="W1157" i="1" s="1"/>
  <c r="D1156" i="1"/>
  <c r="L1156" i="1" s="1"/>
  <c r="J1158" i="1"/>
  <c r="K1158" i="1" s="1"/>
  <c r="E1158" i="1" s="1"/>
  <c r="M1158" i="1"/>
  <c r="I1159" i="1"/>
  <c r="F1158" i="1" l="1"/>
  <c r="X1150" i="1"/>
  <c r="G1156" i="1"/>
  <c r="N1152" i="1"/>
  <c r="O1151" i="1"/>
  <c r="P1151" i="1" s="1"/>
  <c r="X1151" i="1" s="1"/>
  <c r="B1151" i="1" s="1"/>
  <c r="M1159" i="1"/>
  <c r="J1159" i="1"/>
  <c r="K1159" i="1" s="1"/>
  <c r="E1159" i="1" s="1"/>
  <c r="I1160" i="1"/>
  <c r="U1158" i="1"/>
  <c r="W1158" i="1" s="1"/>
  <c r="D1157" i="1"/>
  <c r="L1157" i="1" s="1"/>
  <c r="F1159" i="1" l="1"/>
  <c r="B1150" i="1"/>
  <c r="N1153" i="1"/>
  <c r="O1152" i="1"/>
  <c r="P1152" i="1" s="1"/>
  <c r="X1152" i="1" s="1"/>
  <c r="B1152" i="1" s="1"/>
  <c r="D1158" i="1"/>
  <c r="G1158" i="1" s="1"/>
  <c r="I1161" i="1"/>
  <c r="M1160" i="1"/>
  <c r="J1160" i="1"/>
  <c r="K1160" i="1" s="1"/>
  <c r="E1160" i="1" s="1"/>
  <c r="U1159" i="1"/>
  <c r="W1159" i="1" s="1"/>
  <c r="G1157" i="1"/>
  <c r="F1160" i="1" l="1"/>
  <c r="L1158" i="1"/>
  <c r="N1154" i="1"/>
  <c r="O1153" i="1"/>
  <c r="P1153" i="1" s="1"/>
  <c r="X1153" i="1" s="1"/>
  <c r="B1153" i="1" s="1"/>
  <c r="D1159" i="1"/>
  <c r="G1159" i="1" s="1"/>
  <c r="U1160" i="1"/>
  <c r="W1160" i="1" s="1"/>
  <c r="I1162" i="1"/>
  <c r="J1161" i="1"/>
  <c r="K1161" i="1" s="1"/>
  <c r="E1161" i="1" s="1"/>
  <c r="M1161" i="1"/>
  <c r="F1161" i="1" l="1"/>
  <c r="L1159" i="1"/>
  <c r="N1155" i="1"/>
  <c r="O1154" i="1"/>
  <c r="P1154" i="1" s="1"/>
  <c r="X1154" i="1" s="1"/>
  <c r="B1154" i="1" s="1"/>
  <c r="J1162" i="1"/>
  <c r="K1162" i="1" s="1"/>
  <c r="E1162" i="1" s="1"/>
  <c r="M1162" i="1"/>
  <c r="I1163" i="1"/>
  <c r="D1160" i="1"/>
  <c r="L1160" i="1" s="1"/>
  <c r="U1161" i="1"/>
  <c r="W1161" i="1" s="1"/>
  <c r="F1162" i="1" l="1"/>
  <c r="N1156" i="1"/>
  <c r="O1155" i="1"/>
  <c r="P1155" i="1" s="1"/>
  <c r="X1155" i="1" s="1"/>
  <c r="B1155" i="1" s="1"/>
  <c r="G1160" i="1"/>
  <c r="U1162" i="1"/>
  <c r="W1162" i="1" s="1"/>
  <c r="I1164" i="1"/>
  <c r="J1163" i="1"/>
  <c r="K1163" i="1" s="1"/>
  <c r="E1163" i="1" s="1"/>
  <c r="M1163" i="1"/>
  <c r="D1161" i="1"/>
  <c r="G1161" i="1" s="1"/>
  <c r="F1163" i="1" l="1"/>
  <c r="N1157" i="1"/>
  <c r="O1156" i="1"/>
  <c r="P1156" i="1" s="1"/>
  <c r="X1156" i="1" s="1"/>
  <c r="B1156" i="1" s="1"/>
  <c r="L1161" i="1"/>
  <c r="I1165" i="1"/>
  <c r="M1164" i="1"/>
  <c r="J1164" i="1"/>
  <c r="K1164" i="1" s="1"/>
  <c r="E1164" i="1" s="1"/>
  <c r="U1163" i="1"/>
  <c r="W1163" i="1" s="1"/>
  <c r="D1162" i="1"/>
  <c r="G1162" i="1" s="1"/>
  <c r="F1164" i="1" l="1"/>
  <c r="N1158" i="1"/>
  <c r="O1157" i="1"/>
  <c r="P1157" i="1" s="1"/>
  <c r="X1157" i="1" s="1"/>
  <c r="B1157" i="1" s="1"/>
  <c r="D1163" i="1"/>
  <c r="G1163" i="1" s="1"/>
  <c r="L1162" i="1"/>
  <c r="U1164" i="1"/>
  <c r="W1164" i="1" s="1"/>
  <c r="I1166" i="1"/>
  <c r="M1165" i="1"/>
  <c r="J1165" i="1"/>
  <c r="K1165" i="1" s="1"/>
  <c r="E1165" i="1" s="1"/>
  <c r="F1165" i="1" l="1"/>
  <c r="L1163" i="1"/>
  <c r="N1159" i="1"/>
  <c r="O1158" i="1"/>
  <c r="P1158" i="1" s="1"/>
  <c r="X1158" i="1" s="1"/>
  <c r="B1158" i="1" s="1"/>
  <c r="I1167" i="1"/>
  <c r="J1166" i="1"/>
  <c r="K1166" i="1" s="1"/>
  <c r="E1166" i="1" s="1"/>
  <c r="M1166" i="1"/>
  <c r="D1164" i="1"/>
  <c r="G1164" i="1" s="1"/>
  <c r="U1165" i="1"/>
  <c r="W1165" i="1" s="1"/>
  <c r="F1166" i="1" l="1"/>
  <c r="N1160" i="1"/>
  <c r="O1159" i="1"/>
  <c r="P1159" i="1" s="1"/>
  <c r="X1159" i="1" s="1"/>
  <c r="B1159" i="1" s="1"/>
  <c r="L1164" i="1"/>
  <c r="U1166" i="1"/>
  <c r="W1166" i="1" s="1"/>
  <c r="D1165" i="1"/>
  <c r="L1165" i="1" s="1"/>
  <c r="I1168" i="1"/>
  <c r="I1169" i="1" s="1"/>
  <c r="M1167" i="1"/>
  <c r="J1167" i="1"/>
  <c r="K1167" i="1" s="1"/>
  <c r="E1167" i="1" s="1"/>
  <c r="F1167" i="1" l="1"/>
  <c r="I1170" i="1"/>
  <c r="G1165" i="1"/>
  <c r="N1161" i="1"/>
  <c r="O1160" i="1"/>
  <c r="P1160" i="1" s="1"/>
  <c r="X1160" i="1" s="1"/>
  <c r="B1160" i="1" s="1"/>
  <c r="M1168" i="1"/>
  <c r="J1168" i="1"/>
  <c r="K1168" i="1" s="1"/>
  <c r="E1168" i="1" s="1"/>
  <c r="U1167" i="1"/>
  <c r="W1167" i="1" s="1"/>
  <c r="D1166" i="1"/>
  <c r="G1166" i="1" s="1"/>
  <c r="F1168" i="1" l="1"/>
  <c r="J1169" i="1"/>
  <c r="K1169" i="1" s="1"/>
  <c r="U1169" i="1" s="1"/>
  <c r="W1169" i="1" s="1"/>
  <c r="I1171" i="1"/>
  <c r="L1166" i="1"/>
  <c r="N1162" i="1"/>
  <c r="O1161" i="1"/>
  <c r="P1161" i="1" s="1"/>
  <c r="X1161" i="1" s="1"/>
  <c r="B1161" i="1" s="1"/>
  <c r="D1167" i="1"/>
  <c r="G1167" i="1" s="1"/>
  <c r="U1168" i="1"/>
  <c r="W1168" i="1" s="1"/>
  <c r="F1169" i="1" l="1"/>
  <c r="J1170" i="1"/>
  <c r="K1170" i="1" s="1"/>
  <c r="U1170" i="1" s="1"/>
  <c r="W1170" i="1" s="1"/>
  <c r="E1169" i="1"/>
  <c r="I1172" i="1"/>
  <c r="J1171" i="1"/>
  <c r="K1171" i="1" s="1"/>
  <c r="F1171" i="1" s="1"/>
  <c r="L1167" i="1"/>
  <c r="N1163" i="1"/>
  <c r="O1162" i="1"/>
  <c r="P1162" i="1" s="1"/>
  <c r="X1162" i="1" s="1"/>
  <c r="B1162" i="1" s="1"/>
  <c r="D1168" i="1"/>
  <c r="L1168" i="1" s="1"/>
  <c r="M1169" i="1" s="1"/>
  <c r="M1170" i="1" s="1"/>
  <c r="F1170" i="1" l="1"/>
  <c r="E1170" i="1"/>
  <c r="E1171" i="1" s="1"/>
  <c r="U1171" i="1"/>
  <c r="W1171" i="1" s="1"/>
  <c r="I1173" i="1"/>
  <c r="J1172" i="1"/>
  <c r="K1172" i="1" s="1"/>
  <c r="F1172" i="1" s="1"/>
  <c r="D1169" i="1"/>
  <c r="N1164" i="1"/>
  <c r="O1163" i="1"/>
  <c r="P1163" i="1" s="1"/>
  <c r="X1163" i="1" s="1"/>
  <c r="B1163" i="1" s="1"/>
  <c r="G1168" i="1"/>
  <c r="E1172" i="1" l="1"/>
  <c r="U1172" i="1"/>
  <c r="W1172" i="1" s="1"/>
  <c r="I1174" i="1"/>
  <c r="J1173" i="1"/>
  <c r="K1173" i="1" s="1"/>
  <c r="F1173" i="1" s="1"/>
  <c r="L1169" i="1"/>
  <c r="G1169" i="1"/>
  <c r="D1170" i="1"/>
  <c r="N1165" i="1"/>
  <c r="O1164" i="1"/>
  <c r="P1164" i="1" s="1"/>
  <c r="X1164" i="1" l="1"/>
  <c r="E1173" i="1"/>
  <c r="U1173" i="1"/>
  <c r="W1173" i="1" s="1"/>
  <c r="I1175" i="1"/>
  <c r="J1174" i="1"/>
  <c r="K1174" i="1" s="1"/>
  <c r="E1174" i="1" s="1"/>
  <c r="L1170" i="1"/>
  <c r="M1171" i="1" s="1"/>
  <c r="M1172" i="1" s="1"/>
  <c r="M1173" i="1" s="1"/>
  <c r="M1174" i="1" s="1"/>
  <c r="D1171" i="1"/>
  <c r="G1170" i="1"/>
  <c r="N1166" i="1"/>
  <c r="O1165" i="1"/>
  <c r="P1165" i="1" s="1"/>
  <c r="X1165" i="1" s="1"/>
  <c r="B1165" i="1" s="1"/>
  <c r="F1174" i="1" l="1"/>
  <c r="B1164" i="1"/>
  <c r="M1175" i="1"/>
  <c r="U1174" i="1"/>
  <c r="W1174" i="1" s="1"/>
  <c r="J1175" i="1"/>
  <c r="K1175" i="1" s="1"/>
  <c r="E1175" i="1" s="1"/>
  <c r="I1176" i="1"/>
  <c r="G1171" i="1"/>
  <c r="L1171" i="1"/>
  <c r="D1172" i="1"/>
  <c r="N1167" i="1"/>
  <c r="O1166" i="1"/>
  <c r="P1166" i="1" s="1"/>
  <c r="X1166" i="1" s="1"/>
  <c r="B1166" i="1" s="1"/>
  <c r="F1175" i="1" l="1"/>
  <c r="I1177" i="1"/>
  <c r="J1176" i="1"/>
  <c r="K1176" i="1" s="1"/>
  <c r="E1176" i="1" s="1"/>
  <c r="U1175" i="1"/>
  <c r="W1175" i="1" s="1"/>
  <c r="M1176" i="1"/>
  <c r="G1172" i="1"/>
  <c r="L1172" i="1"/>
  <c r="D1173" i="1"/>
  <c r="N1168" i="1"/>
  <c r="N1169" i="1" s="1"/>
  <c r="O1167" i="1"/>
  <c r="P1167" i="1" s="1"/>
  <c r="X1167" i="1" s="1"/>
  <c r="B1167" i="1" s="1"/>
  <c r="F1176" i="1" l="1"/>
  <c r="M1177" i="1"/>
  <c r="U1176" i="1"/>
  <c r="W1176" i="1" s="1"/>
  <c r="I1178" i="1"/>
  <c r="J1177" i="1"/>
  <c r="K1177" i="1" s="1"/>
  <c r="E1177" i="1" s="1"/>
  <c r="N1170" i="1"/>
  <c r="O1169" i="1"/>
  <c r="P1169" i="1" s="1"/>
  <c r="X1169" i="1" s="1"/>
  <c r="B1169" i="1" s="1"/>
  <c r="L1173" i="1"/>
  <c r="D1174" i="1"/>
  <c r="G1173" i="1"/>
  <c r="O1168" i="1"/>
  <c r="P1168" i="1" s="1"/>
  <c r="F1177" i="1" l="1"/>
  <c r="U1177" i="1"/>
  <c r="W1177" i="1" s="1"/>
  <c r="J1178" i="1"/>
  <c r="K1178" i="1" s="1"/>
  <c r="E1178" i="1" s="1"/>
  <c r="I1179" i="1"/>
  <c r="M1178" i="1"/>
  <c r="G1174" i="1"/>
  <c r="L1174" i="1"/>
  <c r="D1175" i="1"/>
  <c r="N1171" i="1"/>
  <c r="O1170" i="1"/>
  <c r="P1170" i="1" s="1"/>
  <c r="X1168" i="1"/>
  <c r="B1168" i="1" s="1"/>
  <c r="S1168" i="1"/>
  <c r="F1178" i="1" l="1"/>
  <c r="M1179" i="1"/>
  <c r="X1170" i="1"/>
  <c r="S1170" i="1"/>
  <c r="BD49" i="1" s="1"/>
  <c r="J1179" i="1"/>
  <c r="K1179" i="1" s="1"/>
  <c r="E1179" i="1" s="1"/>
  <c r="I1180" i="1"/>
  <c r="U1178" i="1"/>
  <c r="W1178" i="1" s="1"/>
  <c r="N1172" i="1"/>
  <c r="O1171" i="1"/>
  <c r="P1171" i="1" s="1"/>
  <c r="X1171" i="1" s="1"/>
  <c r="B1171" i="1" s="1"/>
  <c r="L1175" i="1"/>
  <c r="D1176" i="1"/>
  <c r="G1175" i="1"/>
  <c r="Y1168" i="1"/>
  <c r="F1179" i="1" l="1"/>
  <c r="B1170" i="1"/>
  <c r="BE49" i="1"/>
  <c r="BF49" i="1" s="1"/>
  <c r="Y1170" i="1"/>
  <c r="J1180" i="1"/>
  <c r="K1180" i="1" s="1"/>
  <c r="E1180" i="1" s="1"/>
  <c r="I1181" i="1"/>
  <c r="U1179" i="1"/>
  <c r="W1179" i="1" s="1"/>
  <c r="M1180" i="1"/>
  <c r="G1176" i="1"/>
  <c r="D1177" i="1"/>
  <c r="L1176" i="1"/>
  <c r="N1173" i="1"/>
  <c r="O1172" i="1"/>
  <c r="P1172" i="1" s="1"/>
  <c r="X1172" i="1" s="1"/>
  <c r="B1172" i="1" s="1"/>
  <c r="F1180" i="1" l="1"/>
  <c r="M1181" i="1"/>
  <c r="J1181" i="1"/>
  <c r="K1181" i="1" s="1"/>
  <c r="E1181" i="1" s="1"/>
  <c r="I1182" i="1"/>
  <c r="U1180" i="1"/>
  <c r="W1180" i="1" s="1"/>
  <c r="N1174" i="1"/>
  <c r="O1173" i="1"/>
  <c r="P1173" i="1" s="1"/>
  <c r="X1173" i="1" s="1"/>
  <c r="B1173" i="1" s="1"/>
  <c r="L1177" i="1"/>
  <c r="G1177" i="1"/>
  <c r="D1178" i="1"/>
  <c r="F1181" i="1" l="1"/>
  <c r="J1182" i="1"/>
  <c r="K1182" i="1" s="1"/>
  <c r="E1182" i="1" s="1"/>
  <c r="I1183" i="1"/>
  <c r="U1181" i="1"/>
  <c r="W1181" i="1" s="1"/>
  <c r="M1182" i="1"/>
  <c r="L1178" i="1"/>
  <c r="D1179" i="1"/>
  <c r="G1178" i="1"/>
  <c r="N1175" i="1"/>
  <c r="O1174" i="1"/>
  <c r="P1174" i="1" s="1"/>
  <c r="F1182" i="1" l="1"/>
  <c r="M1183" i="1"/>
  <c r="I1184" i="1"/>
  <c r="J1183" i="1"/>
  <c r="K1183" i="1" s="1"/>
  <c r="E1183" i="1" s="1"/>
  <c r="U1182" i="1"/>
  <c r="W1182" i="1" s="1"/>
  <c r="X1174" i="1"/>
  <c r="B1174" i="1" s="1"/>
  <c r="N1176" i="1"/>
  <c r="O1175" i="1"/>
  <c r="P1175" i="1" s="1"/>
  <c r="X1175" i="1" s="1"/>
  <c r="B1175" i="1" s="1"/>
  <c r="G1179" i="1"/>
  <c r="L1179" i="1"/>
  <c r="D1180" i="1"/>
  <c r="F1183" i="1" l="1"/>
  <c r="U1183" i="1"/>
  <c r="W1183" i="1" s="1"/>
  <c r="J1184" i="1"/>
  <c r="K1184" i="1" s="1"/>
  <c r="E1184" i="1" s="1"/>
  <c r="I1185" i="1"/>
  <c r="M1184" i="1"/>
  <c r="G1180" i="1"/>
  <c r="L1180" i="1"/>
  <c r="D1181" i="1"/>
  <c r="N1177" i="1"/>
  <c r="O1176" i="1"/>
  <c r="P1176" i="1" s="1"/>
  <c r="F1184" i="1" l="1"/>
  <c r="M1185" i="1"/>
  <c r="J1185" i="1"/>
  <c r="K1185" i="1" s="1"/>
  <c r="E1185" i="1" s="1"/>
  <c r="I1186" i="1"/>
  <c r="U1184" i="1"/>
  <c r="W1184" i="1" s="1"/>
  <c r="N1178" i="1"/>
  <c r="O1177" i="1"/>
  <c r="P1177" i="1" s="1"/>
  <c r="X1177" i="1" s="1"/>
  <c r="B1177" i="1" s="1"/>
  <c r="X1176" i="1"/>
  <c r="B1176" i="1" s="1"/>
  <c r="L1181" i="1"/>
  <c r="G1181" i="1"/>
  <c r="D1182" i="1"/>
  <c r="F1185" i="1" l="1"/>
  <c r="M1186" i="1"/>
  <c r="J1186" i="1"/>
  <c r="K1186" i="1" s="1"/>
  <c r="E1186" i="1" s="1"/>
  <c r="I1187" i="1"/>
  <c r="U1185" i="1"/>
  <c r="W1185" i="1" s="1"/>
  <c r="G1182" i="1"/>
  <c r="L1182" i="1"/>
  <c r="D1183" i="1"/>
  <c r="N1179" i="1"/>
  <c r="O1178" i="1"/>
  <c r="P1178" i="1" s="1"/>
  <c r="X1178" i="1" s="1"/>
  <c r="B1178" i="1" s="1"/>
  <c r="F1186" i="1" l="1"/>
  <c r="U1186" i="1"/>
  <c r="W1186" i="1" s="1"/>
  <c r="J1187" i="1"/>
  <c r="K1187" i="1" s="1"/>
  <c r="E1187" i="1" s="1"/>
  <c r="I1188" i="1"/>
  <c r="M1187" i="1"/>
  <c r="N1180" i="1"/>
  <c r="O1179" i="1"/>
  <c r="P1179" i="1" s="1"/>
  <c r="G1183" i="1"/>
  <c r="D1184" i="1"/>
  <c r="L1183" i="1"/>
  <c r="F1187" i="1" l="1"/>
  <c r="M1188" i="1"/>
  <c r="J1188" i="1"/>
  <c r="K1188" i="1" s="1"/>
  <c r="E1188" i="1" s="1"/>
  <c r="I1189" i="1"/>
  <c r="U1187" i="1"/>
  <c r="W1187" i="1" s="1"/>
  <c r="X1179" i="1"/>
  <c r="B1179" i="1" s="1"/>
  <c r="L1184" i="1"/>
  <c r="G1184" i="1"/>
  <c r="D1185" i="1"/>
  <c r="N1181" i="1"/>
  <c r="O1180" i="1"/>
  <c r="P1180" i="1" s="1"/>
  <c r="F1188" i="1" l="1"/>
  <c r="M1189" i="1"/>
  <c r="I1190" i="1"/>
  <c r="J1189" i="1"/>
  <c r="K1189" i="1" s="1"/>
  <c r="E1189" i="1" s="1"/>
  <c r="U1188" i="1"/>
  <c r="W1188" i="1" s="1"/>
  <c r="X1180" i="1"/>
  <c r="N1182" i="1"/>
  <c r="O1181" i="1"/>
  <c r="P1181" i="1" s="1"/>
  <c r="X1181" i="1" s="1"/>
  <c r="B1181" i="1" s="1"/>
  <c r="L1185" i="1"/>
  <c r="G1185" i="1"/>
  <c r="D1186" i="1"/>
  <c r="F1189" i="1" l="1"/>
  <c r="B1180" i="1"/>
  <c r="U1189" i="1"/>
  <c r="W1189" i="1" s="1"/>
  <c r="J1190" i="1"/>
  <c r="K1190" i="1" s="1"/>
  <c r="E1190" i="1" s="1"/>
  <c r="I1191" i="1"/>
  <c r="M1190" i="1"/>
  <c r="G1186" i="1"/>
  <c r="D1187" i="1"/>
  <c r="L1186" i="1"/>
  <c r="N1183" i="1"/>
  <c r="O1182" i="1"/>
  <c r="P1182" i="1" s="1"/>
  <c r="X1182" i="1" s="1"/>
  <c r="B1182" i="1" s="1"/>
  <c r="F1190" i="1" l="1"/>
  <c r="M1191" i="1"/>
  <c r="J1191" i="1"/>
  <c r="K1191" i="1" s="1"/>
  <c r="E1191" i="1" s="1"/>
  <c r="I1192" i="1"/>
  <c r="U1190" i="1"/>
  <c r="W1190" i="1" s="1"/>
  <c r="N1184" i="1"/>
  <c r="O1183" i="1"/>
  <c r="P1183" i="1" s="1"/>
  <c r="L1187" i="1"/>
  <c r="G1187" i="1"/>
  <c r="D1188" i="1"/>
  <c r="F1191" i="1" l="1"/>
  <c r="J1192" i="1"/>
  <c r="K1192" i="1" s="1"/>
  <c r="E1192" i="1" s="1"/>
  <c r="I1193" i="1"/>
  <c r="U1191" i="1"/>
  <c r="W1191" i="1" s="1"/>
  <c r="M1192" i="1"/>
  <c r="X1183" i="1"/>
  <c r="B1183" i="1" s="1"/>
  <c r="L1188" i="1"/>
  <c r="G1188" i="1"/>
  <c r="D1189" i="1"/>
  <c r="N1185" i="1"/>
  <c r="O1184" i="1"/>
  <c r="P1184" i="1" s="1"/>
  <c r="F1192" i="1" l="1"/>
  <c r="M1193" i="1"/>
  <c r="I1194" i="1"/>
  <c r="J1193" i="1"/>
  <c r="K1193" i="1" s="1"/>
  <c r="E1193" i="1" s="1"/>
  <c r="U1192" i="1"/>
  <c r="W1192" i="1" s="1"/>
  <c r="X1184" i="1"/>
  <c r="B1184" i="1" s="1"/>
  <c r="L1189" i="1"/>
  <c r="G1189" i="1"/>
  <c r="D1190" i="1"/>
  <c r="N1186" i="1"/>
  <c r="O1185" i="1"/>
  <c r="P1185" i="1" s="1"/>
  <c r="X1185" i="1" s="1"/>
  <c r="B1185" i="1" s="1"/>
  <c r="F1193" i="1" l="1"/>
  <c r="J1194" i="1"/>
  <c r="K1194" i="1" s="1"/>
  <c r="E1194" i="1" s="1"/>
  <c r="I1195" i="1"/>
  <c r="U1193" i="1"/>
  <c r="W1193" i="1" s="1"/>
  <c r="M1194" i="1"/>
  <c r="N1187" i="1"/>
  <c r="O1186" i="1"/>
  <c r="P1186" i="1" s="1"/>
  <c r="X1186" i="1" s="1"/>
  <c r="B1186" i="1" s="1"/>
  <c r="G1190" i="1"/>
  <c r="L1190" i="1"/>
  <c r="D1191" i="1"/>
  <c r="F1194" i="1" l="1"/>
  <c r="M1195" i="1"/>
  <c r="J1195" i="1"/>
  <c r="K1195" i="1" s="1"/>
  <c r="E1195" i="1" s="1"/>
  <c r="I1196" i="1"/>
  <c r="U1194" i="1"/>
  <c r="W1194" i="1" s="1"/>
  <c r="G1191" i="1"/>
  <c r="L1191" i="1"/>
  <c r="D1192" i="1"/>
  <c r="N1188" i="1"/>
  <c r="O1187" i="1"/>
  <c r="P1187" i="1" s="1"/>
  <c r="X1187" i="1" s="1"/>
  <c r="B1187" i="1" s="1"/>
  <c r="F1195" i="1" l="1"/>
  <c r="U1195" i="1"/>
  <c r="W1195" i="1" s="1"/>
  <c r="J1196" i="1"/>
  <c r="K1196" i="1" s="1"/>
  <c r="E1196" i="1" s="1"/>
  <c r="I1197" i="1"/>
  <c r="M1196" i="1"/>
  <c r="N1189" i="1"/>
  <c r="O1188" i="1"/>
  <c r="P1188" i="1" s="1"/>
  <c r="X1188" i="1" s="1"/>
  <c r="B1188" i="1" s="1"/>
  <c r="G1192" i="1"/>
  <c r="L1192" i="1"/>
  <c r="D1193" i="1"/>
  <c r="F1196" i="1" l="1"/>
  <c r="M1197" i="1"/>
  <c r="I1198" i="1"/>
  <c r="J1197" i="1"/>
  <c r="K1197" i="1" s="1"/>
  <c r="E1197" i="1" s="1"/>
  <c r="U1196" i="1"/>
  <c r="W1196" i="1" s="1"/>
  <c r="L1193" i="1"/>
  <c r="G1193" i="1"/>
  <c r="D1194" i="1"/>
  <c r="N1190" i="1"/>
  <c r="O1189" i="1"/>
  <c r="P1189" i="1" s="1"/>
  <c r="X1189" i="1" s="1"/>
  <c r="B1189" i="1" s="1"/>
  <c r="F1197" i="1" l="1"/>
  <c r="M1198" i="1"/>
  <c r="U1197" i="1"/>
  <c r="W1197" i="1" s="1"/>
  <c r="J1198" i="1"/>
  <c r="K1198" i="1" s="1"/>
  <c r="E1198" i="1" s="1"/>
  <c r="I1199" i="1"/>
  <c r="N1191" i="1"/>
  <c r="O1190" i="1"/>
  <c r="P1190" i="1" s="1"/>
  <c r="X1190" i="1" s="1"/>
  <c r="B1190" i="1" s="1"/>
  <c r="L1194" i="1"/>
  <c r="G1194" i="1"/>
  <c r="D1195" i="1"/>
  <c r="F1198" i="1" l="1"/>
  <c r="U1198" i="1"/>
  <c r="W1198" i="1" s="1"/>
  <c r="J1199" i="1"/>
  <c r="K1199" i="1" s="1"/>
  <c r="I1200" i="1"/>
  <c r="G1195" i="1"/>
  <c r="L1195" i="1"/>
  <c r="D1196" i="1"/>
  <c r="N1192" i="1"/>
  <c r="O1191" i="1"/>
  <c r="P1191" i="1" s="1"/>
  <c r="E1199" i="1" l="1"/>
  <c r="F1199" i="1"/>
  <c r="J1200" i="1"/>
  <c r="K1200" i="1" s="1"/>
  <c r="F1200" i="1" s="1"/>
  <c r="I1201" i="1"/>
  <c r="U1199" i="1"/>
  <c r="W1199" i="1" s="1"/>
  <c r="X1191" i="1"/>
  <c r="B1191" i="1" s="1"/>
  <c r="N1193" i="1"/>
  <c r="O1192" i="1"/>
  <c r="P1192" i="1" s="1"/>
  <c r="G1196" i="1"/>
  <c r="D1197" i="1"/>
  <c r="L1196" i="1"/>
  <c r="E1200" i="1" l="1"/>
  <c r="U1200" i="1"/>
  <c r="W1200" i="1" s="1"/>
  <c r="I1202" i="1"/>
  <c r="J1201" i="1"/>
  <c r="K1201" i="1" s="1"/>
  <c r="F1201" i="1" s="1"/>
  <c r="X1192" i="1"/>
  <c r="B1192" i="1" s="1"/>
  <c r="L1197" i="1"/>
  <c r="G1197" i="1"/>
  <c r="D1198" i="1"/>
  <c r="N1194" i="1"/>
  <c r="O1193" i="1"/>
  <c r="P1193" i="1" s="1"/>
  <c r="X1193" i="1" l="1"/>
  <c r="E1201" i="1"/>
  <c r="U1201" i="1"/>
  <c r="W1201" i="1" s="1"/>
  <c r="J1202" i="1"/>
  <c r="K1202" i="1" s="1"/>
  <c r="E1202" i="1" s="1"/>
  <c r="I1203" i="1"/>
  <c r="L1198" i="1"/>
  <c r="M1199" i="1" s="1"/>
  <c r="G1198" i="1"/>
  <c r="D1199" i="1"/>
  <c r="N1195" i="1"/>
  <c r="O1194" i="1"/>
  <c r="P1194" i="1" s="1"/>
  <c r="X1194" i="1" s="1"/>
  <c r="B1194" i="1" s="1"/>
  <c r="F1202" i="1" l="1"/>
  <c r="B1193" i="1"/>
  <c r="J1203" i="1"/>
  <c r="K1203" i="1" s="1"/>
  <c r="E1203" i="1" s="1"/>
  <c r="I1204" i="1"/>
  <c r="U1202" i="1"/>
  <c r="W1202" i="1" s="1"/>
  <c r="N1196" i="1"/>
  <c r="O1195" i="1"/>
  <c r="P1195" i="1" s="1"/>
  <c r="G1199" i="1"/>
  <c r="L1199" i="1"/>
  <c r="D1200" i="1"/>
  <c r="F1203" i="1" l="1"/>
  <c r="J1204" i="1"/>
  <c r="K1204" i="1" s="1"/>
  <c r="E1204" i="1" s="1"/>
  <c r="I1205" i="1"/>
  <c r="U1203" i="1"/>
  <c r="W1203" i="1" s="1"/>
  <c r="M1200" i="1"/>
  <c r="M1201" i="1" s="1"/>
  <c r="G1200" i="1"/>
  <c r="D1201" i="1"/>
  <c r="L1200" i="1"/>
  <c r="X1195" i="1"/>
  <c r="N1197" i="1"/>
  <c r="O1196" i="1"/>
  <c r="P1196" i="1" s="1"/>
  <c r="F1204" i="1" l="1"/>
  <c r="B1195" i="1"/>
  <c r="I1206" i="1"/>
  <c r="J1205" i="1"/>
  <c r="K1205" i="1" s="1"/>
  <c r="E1205" i="1" s="1"/>
  <c r="U1204" i="1"/>
  <c r="W1204" i="1" s="1"/>
  <c r="N1198" i="1"/>
  <c r="O1197" i="1"/>
  <c r="P1197" i="1" s="1"/>
  <c r="X1197" i="1" s="1"/>
  <c r="B1197" i="1" s="1"/>
  <c r="L1201" i="1"/>
  <c r="M1202" i="1" s="1"/>
  <c r="M1203" i="1" s="1"/>
  <c r="M1204" i="1" s="1"/>
  <c r="M1205" i="1" s="1"/>
  <c r="G1201" i="1"/>
  <c r="D1202" i="1"/>
  <c r="X1196" i="1"/>
  <c r="B1196" i="1" s="1"/>
  <c r="F1205" i="1" l="1"/>
  <c r="U1205" i="1"/>
  <c r="W1205" i="1" s="1"/>
  <c r="J1206" i="1"/>
  <c r="K1206" i="1" s="1"/>
  <c r="E1206" i="1" s="1"/>
  <c r="I1207" i="1"/>
  <c r="M1206" i="1"/>
  <c r="G1202" i="1"/>
  <c r="D1203" i="1"/>
  <c r="L1202" i="1"/>
  <c r="N1199" i="1"/>
  <c r="O1198" i="1"/>
  <c r="P1198" i="1" s="1"/>
  <c r="F1206" i="1" l="1"/>
  <c r="X1198" i="1"/>
  <c r="S1198" i="1"/>
  <c r="M1207" i="1"/>
  <c r="J1207" i="1"/>
  <c r="K1207" i="1" s="1"/>
  <c r="E1207" i="1" s="1"/>
  <c r="I1208" i="1"/>
  <c r="U1206" i="1"/>
  <c r="W1206" i="1" s="1"/>
  <c r="N1200" i="1"/>
  <c r="O1199" i="1"/>
  <c r="P1199" i="1" s="1"/>
  <c r="G1203" i="1"/>
  <c r="D1204" i="1"/>
  <c r="L1203" i="1"/>
  <c r="F1207" i="1" l="1"/>
  <c r="BD50" i="1"/>
  <c r="B1198" i="1"/>
  <c r="BE50" i="1"/>
  <c r="Y1198" i="1"/>
  <c r="U1207" i="1"/>
  <c r="W1207" i="1" s="1"/>
  <c r="J1208" i="1"/>
  <c r="K1208" i="1" s="1"/>
  <c r="E1208" i="1" s="1"/>
  <c r="I1209" i="1"/>
  <c r="M1208" i="1"/>
  <c r="G1204" i="1"/>
  <c r="D1205" i="1"/>
  <c r="L1204" i="1"/>
  <c r="X1199" i="1"/>
  <c r="B1199" i="1" s="1"/>
  <c r="S1199" i="1"/>
  <c r="N1201" i="1"/>
  <c r="O1200" i="1"/>
  <c r="P1200" i="1" s="1"/>
  <c r="X1200" i="1" s="1"/>
  <c r="B1200" i="1" s="1"/>
  <c r="F1208" i="1" l="1"/>
  <c r="BF50" i="1"/>
  <c r="Y1199" i="1"/>
  <c r="I1210" i="1"/>
  <c r="J1209" i="1"/>
  <c r="K1209" i="1" s="1"/>
  <c r="E1209" i="1" s="1"/>
  <c r="U1208" i="1"/>
  <c r="W1208" i="1" s="1"/>
  <c r="M1209" i="1"/>
  <c r="N1202" i="1"/>
  <c r="O1201" i="1"/>
  <c r="P1201" i="1" s="1"/>
  <c r="L1205" i="1"/>
  <c r="G1205" i="1"/>
  <c r="D1206" i="1"/>
  <c r="F1209" i="1" l="1"/>
  <c r="X1201" i="1"/>
  <c r="B1201" i="1" s="1"/>
  <c r="S1201" i="1"/>
  <c r="Y1201" i="1" s="1"/>
  <c r="M1210" i="1"/>
  <c r="U1209" i="1"/>
  <c r="W1209" i="1" s="1"/>
  <c r="J1210" i="1"/>
  <c r="K1210" i="1" s="1"/>
  <c r="E1210" i="1" s="1"/>
  <c r="I1211" i="1"/>
  <c r="G1206" i="1"/>
  <c r="L1206" i="1"/>
  <c r="D1207" i="1"/>
  <c r="N1203" i="1"/>
  <c r="O1202" i="1"/>
  <c r="P1202" i="1" s="1"/>
  <c r="X1202" i="1" s="1"/>
  <c r="B1202" i="1" s="1"/>
  <c r="F1210" i="1" l="1"/>
  <c r="I1212" i="1"/>
  <c r="J1211" i="1"/>
  <c r="K1211" i="1" s="1"/>
  <c r="E1211" i="1" s="1"/>
  <c r="U1210" i="1"/>
  <c r="W1210" i="1" s="1"/>
  <c r="M1211" i="1"/>
  <c r="N1204" i="1"/>
  <c r="O1203" i="1"/>
  <c r="P1203" i="1" s="1"/>
  <c r="X1203" i="1" s="1"/>
  <c r="B1203" i="1" s="1"/>
  <c r="G1207" i="1"/>
  <c r="L1207" i="1"/>
  <c r="D1208" i="1"/>
  <c r="F1211" i="1" l="1"/>
  <c r="M1212" i="1"/>
  <c r="U1211" i="1"/>
  <c r="W1211" i="1" s="1"/>
  <c r="J1212" i="1"/>
  <c r="K1212" i="1" s="1"/>
  <c r="E1212" i="1" s="1"/>
  <c r="I1213" i="1"/>
  <c r="G1208" i="1"/>
  <c r="L1208" i="1"/>
  <c r="D1209" i="1"/>
  <c r="N1205" i="1"/>
  <c r="O1204" i="1"/>
  <c r="P1204" i="1" s="1"/>
  <c r="F1212" i="1" l="1"/>
  <c r="J1213" i="1"/>
  <c r="K1213" i="1" s="1"/>
  <c r="E1213" i="1" s="1"/>
  <c r="I1214" i="1"/>
  <c r="U1212" i="1"/>
  <c r="W1212" i="1" s="1"/>
  <c r="M1213" i="1"/>
  <c r="N1206" i="1"/>
  <c r="O1205" i="1"/>
  <c r="P1205" i="1" s="1"/>
  <c r="X1205" i="1" s="1"/>
  <c r="B1205" i="1" s="1"/>
  <c r="L1209" i="1"/>
  <c r="G1209" i="1"/>
  <c r="D1210" i="1"/>
  <c r="X1204" i="1"/>
  <c r="B1204" i="1" s="1"/>
  <c r="F1213" i="1" l="1"/>
  <c r="M1214" i="1"/>
  <c r="J1214" i="1"/>
  <c r="K1214" i="1" s="1"/>
  <c r="E1214" i="1" s="1"/>
  <c r="I1215" i="1"/>
  <c r="U1213" i="1"/>
  <c r="W1213" i="1" s="1"/>
  <c r="G1210" i="1"/>
  <c r="D1211" i="1"/>
  <c r="L1210" i="1"/>
  <c r="N1207" i="1"/>
  <c r="O1206" i="1"/>
  <c r="P1206" i="1" s="1"/>
  <c r="F1214" i="1" l="1"/>
  <c r="X1206" i="1"/>
  <c r="J1215" i="1"/>
  <c r="K1215" i="1" s="1"/>
  <c r="E1215" i="1" s="1"/>
  <c r="I1216" i="1"/>
  <c r="U1214" i="1"/>
  <c r="W1214" i="1" s="1"/>
  <c r="M1215" i="1"/>
  <c r="N1208" i="1"/>
  <c r="O1207" i="1"/>
  <c r="P1207" i="1" s="1"/>
  <c r="G1211" i="1"/>
  <c r="D1212" i="1"/>
  <c r="L1211" i="1"/>
  <c r="F1215" i="1" l="1"/>
  <c r="B1206" i="1"/>
  <c r="M1216" i="1"/>
  <c r="I1217" i="1"/>
  <c r="J1216" i="1"/>
  <c r="K1216" i="1" s="1"/>
  <c r="E1216" i="1" s="1"/>
  <c r="U1215" i="1"/>
  <c r="W1215" i="1" s="1"/>
  <c r="X1207" i="1"/>
  <c r="B1207" i="1" s="1"/>
  <c r="L1212" i="1"/>
  <c r="D1213" i="1"/>
  <c r="G1212" i="1"/>
  <c r="N1209" i="1"/>
  <c r="O1208" i="1"/>
  <c r="P1208" i="1" s="1"/>
  <c r="F1216" i="1" l="1"/>
  <c r="I1218" i="1"/>
  <c r="J1217" i="1"/>
  <c r="K1217" i="1" s="1"/>
  <c r="E1217" i="1" s="1"/>
  <c r="U1216" i="1"/>
  <c r="W1216" i="1" s="1"/>
  <c r="M1217" i="1"/>
  <c r="X1208" i="1"/>
  <c r="N1210" i="1"/>
  <c r="O1209" i="1"/>
  <c r="P1209" i="1" s="1"/>
  <c r="X1209" i="1" s="1"/>
  <c r="B1209" i="1" s="1"/>
  <c r="L1213" i="1"/>
  <c r="G1213" i="1"/>
  <c r="D1214" i="1"/>
  <c r="F1217" i="1" l="1"/>
  <c r="B1208" i="1"/>
  <c r="M1218" i="1"/>
  <c r="U1217" i="1"/>
  <c r="W1217" i="1" s="1"/>
  <c r="I1219" i="1"/>
  <c r="J1218" i="1"/>
  <c r="K1218" i="1" s="1"/>
  <c r="E1218" i="1" s="1"/>
  <c r="G1214" i="1"/>
  <c r="L1214" i="1"/>
  <c r="D1215" i="1"/>
  <c r="N1211" i="1"/>
  <c r="O1210" i="1"/>
  <c r="P1210" i="1" s="1"/>
  <c r="X1210" i="1" s="1"/>
  <c r="B1210" i="1" s="1"/>
  <c r="F1218" i="1" l="1"/>
  <c r="U1218" i="1"/>
  <c r="W1218" i="1" s="1"/>
  <c r="I1220" i="1"/>
  <c r="J1219" i="1"/>
  <c r="K1219" i="1" s="1"/>
  <c r="E1219" i="1" s="1"/>
  <c r="M1219" i="1"/>
  <c r="N1212" i="1"/>
  <c r="O1211" i="1"/>
  <c r="P1211" i="1" s="1"/>
  <c r="G1215" i="1"/>
  <c r="L1215" i="1"/>
  <c r="D1216" i="1"/>
  <c r="F1219" i="1" l="1"/>
  <c r="M1220" i="1"/>
  <c r="I1221" i="1"/>
  <c r="J1220" i="1"/>
  <c r="K1220" i="1" s="1"/>
  <c r="E1220" i="1" s="1"/>
  <c r="U1219" i="1"/>
  <c r="W1219" i="1" s="1"/>
  <c r="L1216" i="1"/>
  <c r="D1217" i="1"/>
  <c r="G1216" i="1"/>
  <c r="N1213" i="1"/>
  <c r="O1212" i="1"/>
  <c r="P1212" i="1" s="1"/>
  <c r="X1211" i="1"/>
  <c r="B1211" i="1" s="1"/>
  <c r="F1220" i="1" l="1"/>
  <c r="J1221" i="1"/>
  <c r="K1221" i="1" s="1"/>
  <c r="E1221" i="1" s="1"/>
  <c r="I1222" i="1"/>
  <c r="U1220" i="1"/>
  <c r="W1220" i="1" s="1"/>
  <c r="M1221" i="1"/>
  <c r="L1217" i="1"/>
  <c r="G1217" i="1"/>
  <c r="D1218" i="1"/>
  <c r="X1212" i="1"/>
  <c r="B1212" i="1" s="1"/>
  <c r="N1214" i="1"/>
  <c r="O1213" i="1"/>
  <c r="P1213" i="1" s="1"/>
  <c r="X1213" i="1" s="1"/>
  <c r="B1213" i="1" s="1"/>
  <c r="F1221" i="1" l="1"/>
  <c r="M1222" i="1"/>
  <c r="J1222" i="1"/>
  <c r="K1222" i="1" s="1"/>
  <c r="E1222" i="1" s="1"/>
  <c r="I1223" i="1"/>
  <c r="U1221" i="1"/>
  <c r="W1221" i="1" s="1"/>
  <c r="N1215" i="1"/>
  <c r="O1214" i="1"/>
  <c r="P1214" i="1" s="1"/>
  <c r="X1214" i="1" s="1"/>
  <c r="B1214" i="1" s="1"/>
  <c r="G1218" i="1"/>
  <c r="L1218" i="1"/>
  <c r="D1219" i="1"/>
  <c r="F1222" i="1" l="1"/>
  <c r="I1224" i="1"/>
  <c r="J1223" i="1"/>
  <c r="K1223" i="1" s="1"/>
  <c r="E1223" i="1" s="1"/>
  <c r="U1222" i="1"/>
  <c r="W1222" i="1" s="1"/>
  <c r="M1223" i="1"/>
  <c r="G1219" i="1"/>
  <c r="L1219" i="1"/>
  <c r="D1220" i="1"/>
  <c r="N1216" i="1"/>
  <c r="O1215" i="1"/>
  <c r="P1215" i="1" s="1"/>
  <c r="F1223" i="1" l="1"/>
  <c r="M1224" i="1"/>
  <c r="U1223" i="1"/>
  <c r="W1223" i="1" s="1"/>
  <c r="J1224" i="1"/>
  <c r="K1224" i="1" s="1"/>
  <c r="E1224" i="1" s="1"/>
  <c r="I1225" i="1"/>
  <c r="X1215" i="1"/>
  <c r="B1215" i="1" s="1"/>
  <c r="N1217" i="1"/>
  <c r="O1216" i="1"/>
  <c r="P1216" i="1" s="1"/>
  <c r="G1220" i="1"/>
  <c r="L1220" i="1"/>
  <c r="D1221" i="1"/>
  <c r="F1224" i="1" l="1"/>
  <c r="J1225" i="1"/>
  <c r="K1225" i="1" s="1"/>
  <c r="E1225" i="1" s="1"/>
  <c r="I1226" i="1"/>
  <c r="U1224" i="1"/>
  <c r="W1224" i="1" s="1"/>
  <c r="M1225" i="1"/>
  <c r="L1221" i="1"/>
  <c r="G1221" i="1"/>
  <c r="D1222" i="1"/>
  <c r="X1216" i="1"/>
  <c r="B1216" i="1" s="1"/>
  <c r="N1218" i="1"/>
  <c r="O1217" i="1"/>
  <c r="P1217" i="1" s="1"/>
  <c r="X1217" i="1" s="1"/>
  <c r="B1217" i="1" s="1"/>
  <c r="F1225" i="1" l="1"/>
  <c r="M1226" i="1"/>
  <c r="I1227" i="1"/>
  <c r="J1226" i="1"/>
  <c r="K1226" i="1" s="1"/>
  <c r="E1226" i="1" s="1"/>
  <c r="U1225" i="1"/>
  <c r="W1225" i="1" s="1"/>
  <c r="G1222" i="1"/>
  <c r="L1222" i="1"/>
  <c r="D1223" i="1"/>
  <c r="N1219" i="1"/>
  <c r="O1218" i="1"/>
  <c r="P1218" i="1" s="1"/>
  <c r="X1218" i="1" s="1"/>
  <c r="B1218" i="1" s="1"/>
  <c r="F1226" i="1" l="1"/>
  <c r="J1227" i="1"/>
  <c r="K1227" i="1" s="1"/>
  <c r="E1227" i="1" s="1"/>
  <c r="I1228" i="1"/>
  <c r="U1226" i="1"/>
  <c r="W1226" i="1" s="1"/>
  <c r="M1227" i="1"/>
  <c r="N1220" i="1"/>
  <c r="O1219" i="1"/>
  <c r="P1219" i="1" s="1"/>
  <c r="X1219" i="1" s="1"/>
  <c r="B1219" i="1" s="1"/>
  <c r="L1223" i="1"/>
  <c r="G1223" i="1"/>
  <c r="D1224" i="1"/>
  <c r="F1227" i="1" l="1"/>
  <c r="M1228" i="1"/>
  <c r="J1228" i="1"/>
  <c r="K1228" i="1" s="1"/>
  <c r="E1228" i="1" s="1"/>
  <c r="I1229" i="1"/>
  <c r="U1227" i="1"/>
  <c r="W1227" i="1" s="1"/>
  <c r="G1224" i="1"/>
  <c r="L1224" i="1"/>
  <c r="D1225" i="1"/>
  <c r="N1221" i="1"/>
  <c r="O1220" i="1"/>
  <c r="P1220" i="1" s="1"/>
  <c r="F1228" i="1" l="1"/>
  <c r="U1228" i="1"/>
  <c r="W1228" i="1" s="1"/>
  <c r="J1229" i="1"/>
  <c r="K1229" i="1" s="1"/>
  <c r="E1229" i="1" s="1"/>
  <c r="I1230" i="1"/>
  <c r="M1229" i="1"/>
  <c r="X1220" i="1"/>
  <c r="B1220" i="1" s="1"/>
  <c r="N1222" i="1"/>
  <c r="O1221" i="1"/>
  <c r="P1221" i="1" s="1"/>
  <c r="X1221" i="1" s="1"/>
  <c r="B1221" i="1" s="1"/>
  <c r="L1225" i="1"/>
  <c r="G1225" i="1"/>
  <c r="D1226" i="1"/>
  <c r="F1229" i="1" l="1"/>
  <c r="I1231" i="1"/>
  <c r="J1230" i="1"/>
  <c r="K1230" i="1" s="1"/>
  <c r="U1229" i="1"/>
  <c r="W1229" i="1" s="1"/>
  <c r="G1226" i="1"/>
  <c r="D1227" i="1"/>
  <c r="L1226" i="1"/>
  <c r="N1223" i="1"/>
  <c r="O1222" i="1"/>
  <c r="P1222" i="1" s="1"/>
  <c r="X1222" i="1" s="1"/>
  <c r="B1222" i="1" s="1"/>
  <c r="E1230" i="1" l="1"/>
  <c r="F1230" i="1"/>
  <c r="U1230" i="1"/>
  <c r="W1230" i="1" s="1"/>
  <c r="J1231" i="1"/>
  <c r="K1231" i="1" s="1"/>
  <c r="E1231" i="1" s="1"/>
  <c r="I1232" i="1"/>
  <c r="N1224" i="1"/>
  <c r="O1223" i="1"/>
  <c r="P1223" i="1" s="1"/>
  <c r="G1227" i="1"/>
  <c r="D1228" i="1"/>
  <c r="L1227" i="1"/>
  <c r="F1231" i="1" l="1"/>
  <c r="J1232" i="1"/>
  <c r="K1232" i="1" s="1"/>
  <c r="I1233" i="1"/>
  <c r="U1231" i="1"/>
  <c r="W1231" i="1" s="1"/>
  <c r="G1228" i="1"/>
  <c r="L1228" i="1"/>
  <c r="D1229" i="1"/>
  <c r="X1223" i="1"/>
  <c r="N1225" i="1"/>
  <c r="O1224" i="1"/>
  <c r="P1224" i="1" s="1"/>
  <c r="X1224" i="1" s="1"/>
  <c r="B1224" i="1" s="1"/>
  <c r="F1232" i="1" l="1"/>
  <c r="B1223" i="1"/>
  <c r="U1232" i="1"/>
  <c r="W1232" i="1" s="1"/>
  <c r="E1232" i="1"/>
  <c r="I1234" i="1"/>
  <c r="J1233" i="1"/>
  <c r="K1233" i="1" s="1"/>
  <c r="N1226" i="1"/>
  <c r="O1225" i="1"/>
  <c r="P1225" i="1" s="1"/>
  <c r="X1225" i="1" s="1"/>
  <c r="B1225" i="1" s="1"/>
  <c r="G1229" i="1"/>
  <c r="L1229" i="1"/>
  <c r="M1230" i="1" s="1"/>
  <c r="M1231" i="1" s="1"/>
  <c r="D1230" i="1"/>
  <c r="F1233" i="1" l="1"/>
  <c r="E1233" i="1"/>
  <c r="U1233" i="1"/>
  <c r="W1233" i="1" s="1"/>
  <c r="I1235" i="1"/>
  <c r="J1234" i="1"/>
  <c r="K1234" i="1" s="1"/>
  <c r="G1230" i="1"/>
  <c r="L1230" i="1"/>
  <c r="D1231" i="1"/>
  <c r="N1227" i="1"/>
  <c r="O1226" i="1"/>
  <c r="P1226" i="1" s="1"/>
  <c r="F1234" i="1" l="1"/>
  <c r="X1226" i="1"/>
  <c r="E1234" i="1"/>
  <c r="I1236" i="1"/>
  <c r="J1235" i="1"/>
  <c r="K1235" i="1" s="1"/>
  <c r="U1234" i="1"/>
  <c r="W1234" i="1" s="1"/>
  <c r="N1228" i="1"/>
  <c r="O1227" i="1"/>
  <c r="P1227" i="1" s="1"/>
  <c r="L1231" i="1"/>
  <c r="G1231" i="1"/>
  <c r="D1232" i="1"/>
  <c r="F1235" i="1" l="1"/>
  <c r="B1226" i="1"/>
  <c r="E1235" i="1"/>
  <c r="U1235" i="1"/>
  <c r="W1235" i="1" s="1"/>
  <c r="J1236" i="1"/>
  <c r="K1236" i="1" s="1"/>
  <c r="E1236" i="1" s="1"/>
  <c r="I1237" i="1"/>
  <c r="G1232" i="1"/>
  <c r="L1232" i="1"/>
  <c r="D1233" i="1"/>
  <c r="X1227" i="1"/>
  <c r="B1227" i="1" s="1"/>
  <c r="M1232" i="1"/>
  <c r="M1233" i="1" s="1"/>
  <c r="M1234" i="1" s="1"/>
  <c r="M1235" i="1" s="1"/>
  <c r="M1236" i="1" s="1"/>
  <c r="N1229" i="1"/>
  <c r="O1228" i="1"/>
  <c r="P1228" i="1" s="1"/>
  <c r="F1236" i="1" l="1"/>
  <c r="J1237" i="1"/>
  <c r="K1237" i="1" s="1"/>
  <c r="E1237" i="1" s="1"/>
  <c r="I1238" i="1"/>
  <c r="U1236" i="1"/>
  <c r="W1236" i="1" s="1"/>
  <c r="M1237" i="1"/>
  <c r="N1230" i="1"/>
  <c r="O1229" i="1"/>
  <c r="P1229" i="1" s="1"/>
  <c r="L1233" i="1"/>
  <c r="G1233" i="1"/>
  <c r="D1234" i="1"/>
  <c r="X1228" i="1"/>
  <c r="B1228" i="1" s="1"/>
  <c r="F1237" i="1" l="1"/>
  <c r="M1238" i="1"/>
  <c r="X1229" i="1"/>
  <c r="BE51" i="1" s="1"/>
  <c r="S1229" i="1"/>
  <c r="J1238" i="1"/>
  <c r="K1238" i="1" s="1"/>
  <c r="E1238" i="1" s="1"/>
  <c r="I1239" i="1"/>
  <c r="U1237" i="1"/>
  <c r="W1237" i="1" s="1"/>
  <c r="G1234" i="1"/>
  <c r="L1234" i="1"/>
  <c r="D1235" i="1"/>
  <c r="N1231" i="1"/>
  <c r="O1230" i="1"/>
  <c r="P1230" i="1" s="1"/>
  <c r="F1238" i="1" l="1"/>
  <c r="BD51" i="1"/>
  <c r="BF51" i="1" s="1"/>
  <c r="B1229" i="1"/>
  <c r="Y1229" i="1"/>
  <c r="U1238" i="1"/>
  <c r="W1238" i="1" s="1"/>
  <c r="I1240" i="1"/>
  <c r="J1239" i="1"/>
  <c r="K1239" i="1" s="1"/>
  <c r="E1239" i="1" s="1"/>
  <c r="M1239" i="1"/>
  <c r="X1230" i="1"/>
  <c r="B1230" i="1" s="1"/>
  <c r="N1232" i="1"/>
  <c r="O1231" i="1"/>
  <c r="P1231" i="1" s="1"/>
  <c r="L1235" i="1"/>
  <c r="D1236" i="1"/>
  <c r="G1235" i="1"/>
  <c r="F1239" i="1" l="1"/>
  <c r="M1240" i="1"/>
  <c r="J1240" i="1"/>
  <c r="K1240" i="1" s="1"/>
  <c r="E1240" i="1" s="1"/>
  <c r="I1241" i="1"/>
  <c r="U1239" i="1"/>
  <c r="W1239" i="1" s="1"/>
  <c r="G1236" i="1"/>
  <c r="L1236" i="1"/>
  <c r="D1237" i="1"/>
  <c r="S1231" i="1"/>
  <c r="X1231" i="1"/>
  <c r="B1231" i="1" s="1"/>
  <c r="N1233" i="1"/>
  <c r="O1232" i="1"/>
  <c r="P1232" i="1" s="1"/>
  <c r="X1232" i="1" s="1"/>
  <c r="B1232" i="1" s="1"/>
  <c r="F1240" i="1" l="1"/>
  <c r="J1241" i="1"/>
  <c r="K1241" i="1" s="1"/>
  <c r="E1241" i="1" s="1"/>
  <c r="I1242" i="1"/>
  <c r="U1240" i="1"/>
  <c r="W1240" i="1" s="1"/>
  <c r="M1241" i="1"/>
  <c r="Y1231" i="1"/>
  <c r="G1237" i="1"/>
  <c r="L1237" i="1"/>
  <c r="D1238" i="1"/>
  <c r="N1234" i="1"/>
  <c r="O1233" i="1"/>
  <c r="P1233" i="1" s="1"/>
  <c r="X1233" i="1" s="1"/>
  <c r="B1233" i="1" s="1"/>
  <c r="F1241" i="1" l="1"/>
  <c r="M1242" i="1"/>
  <c r="I1243" i="1"/>
  <c r="J1242" i="1"/>
  <c r="K1242" i="1" s="1"/>
  <c r="E1242" i="1" s="1"/>
  <c r="U1241" i="1"/>
  <c r="W1241" i="1" s="1"/>
  <c r="G1238" i="1"/>
  <c r="D1239" i="1"/>
  <c r="L1238" i="1"/>
  <c r="N1235" i="1"/>
  <c r="O1234" i="1"/>
  <c r="P1234" i="1" s="1"/>
  <c r="X1234" i="1" s="1"/>
  <c r="B1234" i="1" s="1"/>
  <c r="F1242" i="1" l="1"/>
  <c r="U1242" i="1"/>
  <c r="W1242" i="1" s="1"/>
  <c r="I1244" i="1"/>
  <c r="J1243" i="1"/>
  <c r="K1243" i="1" s="1"/>
  <c r="E1243" i="1" s="1"/>
  <c r="M1243" i="1"/>
  <c r="N1236" i="1"/>
  <c r="O1235" i="1"/>
  <c r="P1235" i="1" s="1"/>
  <c r="L1239" i="1"/>
  <c r="G1239" i="1"/>
  <c r="D1240" i="1"/>
  <c r="F1243" i="1" l="1"/>
  <c r="M1244" i="1"/>
  <c r="U1243" i="1"/>
  <c r="W1243" i="1" s="1"/>
  <c r="J1244" i="1"/>
  <c r="K1244" i="1" s="1"/>
  <c r="E1244" i="1" s="1"/>
  <c r="I1245" i="1"/>
  <c r="G1240" i="1"/>
  <c r="L1240" i="1"/>
  <c r="D1241" i="1"/>
  <c r="X1235" i="1"/>
  <c r="B1235" i="1" s="1"/>
  <c r="N1237" i="1"/>
  <c r="O1236" i="1"/>
  <c r="P1236" i="1" s="1"/>
  <c r="F1244" i="1" l="1"/>
  <c r="X1236" i="1"/>
  <c r="J1245" i="1"/>
  <c r="K1245" i="1" s="1"/>
  <c r="E1245" i="1" s="1"/>
  <c r="I1246" i="1"/>
  <c r="U1244" i="1"/>
  <c r="W1244" i="1" s="1"/>
  <c r="M1245" i="1"/>
  <c r="N1238" i="1"/>
  <c r="O1237" i="1"/>
  <c r="P1237" i="1" s="1"/>
  <c r="L1241" i="1"/>
  <c r="G1241" i="1"/>
  <c r="D1242" i="1"/>
  <c r="F1245" i="1" l="1"/>
  <c r="B1236" i="1"/>
  <c r="M1246" i="1"/>
  <c r="I1247" i="1"/>
  <c r="J1246" i="1"/>
  <c r="K1246" i="1" s="1"/>
  <c r="E1246" i="1" s="1"/>
  <c r="U1245" i="1"/>
  <c r="W1245" i="1" s="1"/>
  <c r="L1242" i="1"/>
  <c r="G1242" i="1"/>
  <c r="D1243" i="1"/>
  <c r="X1237" i="1"/>
  <c r="B1237" i="1" s="1"/>
  <c r="N1239" i="1"/>
  <c r="O1238" i="1"/>
  <c r="P1238" i="1" s="1"/>
  <c r="X1238" i="1" s="1"/>
  <c r="B1238" i="1" s="1"/>
  <c r="F1246" i="1" l="1"/>
  <c r="U1246" i="1"/>
  <c r="W1246" i="1" s="1"/>
  <c r="I1248" i="1"/>
  <c r="J1247" i="1"/>
  <c r="K1247" i="1" s="1"/>
  <c r="E1247" i="1" s="1"/>
  <c r="M1247" i="1"/>
  <c r="N1240" i="1"/>
  <c r="O1239" i="1"/>
  <c r="P1239" i="1" s="1"/>
  <c r="G1243" i="1"/>
  <c r="L1243" i="1"/>
  <c r="D1244" i="1"/>
  <c r="F1247" i="1" l="1"/>
  <c r="M1248" i="1"/>
  <c r="J1248" i="1"/>
  <c r="K1248" i="1" s="1"/>
  <c r="E1248" i="1" s="1"/>
  <c r="I1249" i="1"/>
  <c r="U1247" i="1"/>
  <c r="W1247" i="1" s="1"/>
  <c r="L1244" i="1"/>
  <c r="G1244" i="1"/>
  <c r="D1245" i="1"/>
  <c r="X1239" i="1"/>
  <c r="B1239" i="1" s="1"/>
  <c r="N1241" i="1"/>
  <c r="O1240" i="1"/>
  <c r="P1240" i="1" s="1"/>
  <c r="F1248" i="1" l="1"/>
  <c r="M1249" i="1"/>
  <c r="J1249" i="1"/>
  <c r="K1249" i="1" s="1"/>
  <c r="E1249" i="1" s="1"/>
  <c r="I1250" i="1"/>
  <c r="U1248" i="1"/>
  <c r="W1248" i="1" s="1"/>
  <c r="X1240" i="1"/>
  <c r="B1240" i="1" s="1"/>
  <c r="L1245" i="1"/>
  <c r="G1245" i="1"/>
  <c r="D1246" i="1"/>
  <c r="N1242" i="1"/>
  <c r="O1241" i="1"/>
  <c r="P1241" i="1" s="1"/>
  <c r="X1241" i="1" s="1"/>
  <c r="B1241" i="1" s="1"/>
  <c r="F1249" i="1" l="1"/>
  <c r="U1249" i="1"/>
  <c r="W1249" i="1" s="1"/>
  <c r="J1250" i="1"/>
  <c r="K1250" i="1" s="1"/>
  <c r="E1250" i="1" s="1"/>
  <c r="I1251" i="1"/>
  <c r="M1250" i="1"/>
  <c r="N1243" i="1"/>
  <c r="O1242" i="1"/>
  <c r="P1242" i="1" s="1"/>
  <c r="G1246" i="1"/>
  <c r="L1246" i="1"/>
  <c r="D1247" i="1"/>
  <c r="F1250" i="1" l="1"/>
  <c r="X1242" i="1"/>
  <c r="M1251" i="1"/>
  <c r="J1251" i="1"/>
  <c r="K1251" i="1" s="1"/>
  <c r="E1251" i="1" s="1"/>
  <c r="I1252" i="1"/>
  <c r="U1250" i="1"/>
  <c r="W1250" i="1" s="1"/>
  <c r="G1247" i="1"/>
  <c r="L1247" i="1"/>
  <c r="D1248" i="1"/>
  <c r="N1244" i="1"/>
  <c r="O1243" i="1"/>
  <c r="P1243" i="1" s="1"/>
  <c r="F1251" i="1" l="1"/>
  <c r="B1242" i="1"/>
  <c r="M1252" i="1"/>
  <c r="J1252" i="1"/>
  <c r="K1252" i="1" s="1"/>
  <c r="E1252" i="1" s="1"/>
  <c r="I1253" i="1"/>
  <c r="U1251" i="1"/>
  <c r="W1251" i="1" s="1"/>
  <c r="X1243" i="1"/>
  <c r="B1243" i="1" s="1"/>
  <c r="N1245" i="1"/>
  <c r="O1244" i="1"/>
  <c r="P1244" i="1" s="1"/>
  <c r="L1248" i="1"/>
  <c r="D1249" i="1"/>
  <c r="G1248" i="1"/>
  <c r="F1252" i="1" l="1"/>
  <c r="I1254" i="1"/>
  <c r="J1253" i="1"/>
  <c r="K1253" i="1" s="1"/>
  <c r="E1253" i="1" s="1"/>
  <c r="U1252" i="1"/>
  <c r="W1252" i="1" s="1"/>
  <c r="M1253" i="1"/>
  <c r="L1249" i="1"/>
  <c r="G1249" i="1"/>
  <c r="D1250" i="1"/>
  <c r="X1244" i="1"/>
  <c r="B1244" i="1" s="1"/>
  <c r="N1246" i="1"/>
  <c r="O1245" i="1"/>
  <c r="P1245" i="1" s="1"/>
  <c r="X1245" i="1" s="1"/>
  <c r="B1245" i="1" s="1"/>
  <c r="F1253" i="1" l="1"/>
  <c r="M1254" i="1"/>
  <c r="U1253" i="1"/>
  <c r="W1253" i="1" s="1"/>
  <c r="I1255" i="1"/>
  <c r="J1254" i="1"/>
  <c r="K1254" i="1" s="1"/>
  <c r="E1254" i="1" s="1"/>
  <c r="G1250" i="1"/>
  <c r="D1251" i="1"/>
  <c r="L1250" i="1"/>
  <c r="N1247" i="1"/>
  <c r="O1246" i="1"/>
  <c r="P1246" i="1" s="1"/>
  <c r="X1246" i="1" s="1"/>
  <c r="B1246" i="1" s="1"/>
  <c r="F1254" i="1" l="1"/>
  <c r="U1254" i="1"/>
  <c r="W1254" i="1" s="1"/>
  <c r="J1255" i="1"/>
  <c r="K1255" i="1" s="1"/>
  <c r="E1255" i="1" s="1"/>
  <c r="I1256" i="1"/>
  <c r="M1255" i="1"/>
  <c r="N1248" i="1"/>
  <c r="O1247" i="1"/>
  <c r="P1247" i="1" s="1"/>
  <c r="X1247" i="1" s="1"/>
  <c r="B1247" i="1" s="1"/>
  <c r="L1251" i="1"/>
  <c r="G1251" i="1"/>
  <c r="D1252" i="1"/>
  <c r="F1255" i="1" l="1"/>
  <c r="M1256" i="1"/>
  <c r="J1256" i="1"/>
  <c r="K1256" i="1" s="1"/>
  <c r="E1256" i="1" s="1"/>
  <c r="I1257" i="1"/>
  <c r="U1255" i="1"/>
  <c r="W1255" i="1" s="1"/>
  <c r="G1252" i="1"/>
  <c r="L1252" i="1"/>
  <c r="D1253" i="1"/>
  <c r="N1249" i="1"/>
  <c r="O1248" i="1"/>
  <c r="P1248" i="1" s="1"/>
  <c r="F1256" i="1" l="1"/>
  <c r="J1257" i="1"/>
  <c r="K1257" i="1" s="1"/>
  <c r="E1257" i="1" s="1"/>
  <c r="I1258" i="1"/>
  <c r="U1256" i="1"/>
  <c r="W1256" i="1" s="1"/>
  <c r="M1257" i="1"/>
  <c r="X1248" i="1"/>
  <c r="B1248" i="1" s="1"/>
  <c r="N1250" i="1"/>
  <c r="O1249" i="1"/>
  <c r="P1249" i="1" s="1"/>
  <c r="X1249" i="1" s="1"/>
  <c r="B1249" i="1" s="1"/>
  <c r="G1253" i="1"/>
  <c r="D1254" i="1"/>
  <c r="L1253" i="1"/>
  <c r="F1257" i="1" l="1"/>
  <c r="M1258" i="1"/>
  <c r="J1258" i="1"/>
  <c r="K1258" i="1" s="1"/>
  <c r="E1258" i="1" s="1"/>
  <c r="I1259" i="1"/>
  <c r="U1257" i="1"/>
  <c r="W1257" i="1" s="1"/>
  <c r="G1254" i="1"/>
  <c r="L1254" i="1"/>
  <c r="D1255" i="1"/>
  <c r="N1251" i="1"/>
  <c r="O1250" i="1"/>
  <c r="P1250" i="1" s="1"/>
  <c r="X1250" i="1" s="1"/>
  <c r="B1250" i="1" s="1"/>
  <c r="F1258" i="1" l="1"/>
  <c r="U1258" i="1"/>
  <c r="W1258" i="1" s="1"/>
  <c r="I1260" i="1"/>
  <c r="J1259" i="1"/>
  <c r="K1259" i="1" s="1"/>
  <c r="E1259" i="1" s="1"/>
  <c r="M1259" i="1"/>
  <c r="N1252" i="1"/>
  <c r="O1251" i="1"/>
  <c r="P1251" i="1" s="1"/>
  <c r="X1251" i="1" s="1"/>
  <c r="B1251" i="1" s="1"/>
  <c r="G1255" i="1"/>
  <c r="L1255" i="1"/>
  <c r="D1256" i="1"/>
  <c r="F1259" i="1" l="1"/>
  <c r="M1260" i="1"/>
  <c r="U1259" i="1"/>
  <c r="W1259" i="1" s="1"/>
  <c r="J1260" i="1"/>
  <c r="K1260" i="1" s="1"/>
  <c r="E1260" i="1" s="1"/>
  <c r="I1261" i="1"/>
  <c r="G1256" i="1"/>
  <c r="D1257" i="1"/>
  <c r="L1256" i="1"/>
  <c r="N1253" i="1"/>
  <c r="O1252" i="1"/>
  <c r="P1252" i="1" s="1"/>
  <c r="X1252" i="1" s="1"/>
  <c r="B1252" i="1" s="1"/>
  <c r="F1260" i="1" l="1"/>
  <c r="I1262" i="1"/>
  <c r="J1261" i="1"/>
  <c r="K1261" i="1" s="1"/>
  <c r="U1260" i="1"/>
  <c r="W1260" i="1" s="1"/>
  <c r="N1254" i="1"/>
  <c r="O1253" i="1"/>
  <c r="P1253" i="1" s="1"/>
  <c r="X1253" i="1" s="1"/>
  <c r="B1253" i="1" s="1"/>
  <c r="L1257" i="1"/>
  <c r="G1257" i="1"/>
  <c r="D1258" i="1"/>
  <c r="F1261" i="1" l="1"/>
  <c r="U1261" i="1"/>
  <c r="W1261" i="1" s="1"/>
  <c r="E1261" i="1"/>
  <c r="J1262" i="1"/>
  <c r="K1262" i="1" s="1"/>
  <c r="I1263" i="1"/>
  <c r="G1258" i="1"/>
  <c r="D1259" i="1"/>
  <c r="L1258" i="1"/>
  <c r="N1255" i="1"/>
  <c r="O1254" i="1"/>
  <c r="P1254" i="1" s="1"/>
  <c r="X1254" i="1" s="1"/>
  <c r="B1254" i="1" s="1"/>
  <c r="E1262" i="1" l="1"/>
  <c r="F1262" i="1"/>
  <c r="J1263" i="1"/>
  <c r="K1263" i="1" s="1"/>
  <c r="E1263" i="1" s="1"/>
  <c r="I1264" i="1"/>
  <c r="U1262" i="1"/>
  <c r="W1262" i="1" s="1"/>
  <c r="N1256" i="1"/>
  <c r="O1255" i="1"/>
  <c r="P1255" i="1" s="1"/>
  <c r="G1259" i="1"/>
  <c r="L1259" i="1"/>
  <c r="D1260" i="1"/>
  <c r="F1263" i="1" l="1"/>
  <c r="X1255" i="1"/>
  <c r="J1264" i="1"/>
  <c r="K1264" i="1" s="1"/>
  <c r="E1264" i="1" s="1"/>
  <c r="I1265" i="1"/>
  <c r="U1263" i="1"/>
  <c r="W1263" i="1" s="1"/>
  <c r="G1260" i="1"/>
  <c r="D1261" i="1"/>
  <c r="L1260" i="1"/>
  <c r="N1257" i="1"/>
  <c r="O1256" i="1"/>
  <c r="P1256" i="1" s="1"/>
  <c r="F1264" i="1" l="1"/>
  <c r="B1255" i="1"/>
  <c r="J1265" i="1"/>
  <c r="K1265" i="1" s="1"/>
  <c r="E1265" i="1" s="1"/>
  <c r="I1266" i="1"/>
  <c r="U1264" i="1"/>
  <c r="W1264" i="1" s="1"/>
  <c r="X1256" i="1"/>
  <c r="B1256" i="1" s="1"/>
  <c r="N1258" i="1"/>
  <c r="O1257" i="1"/>
  <c r="P1257" i="1" s="1"/>
  <c r="X1257" i="1" s="1"/>
  <c r="B1257" i="1" s="1"/>
  <c r="L1261" i="1"/>
  <c r="G1261" i="1"/>
  <c r="D1262" i="1"/>
  <c r="M1261" i="1"/>
  <c r="F1265" i="1" l="1"/>
  <c r="M1262" i="1"/>
  <c r="M1263" i="1" s="1"/>
  <c r="M1264" i="1" s="1"/>
  <c r="M1265" i="1" s="1"/>
  <c r="M1266" i="1" s="1"/>
  <c r="I1267" i="1"/>
  <c r="J1266" i="1"/>
  <c r="K1266" i="1" s="1"/>
  <c r="E1266" i="1" s="1"/>
  <c r="U1265" i="1"/>
  <c r="W1265" i="1" s="1"/>
  <c r="L1262" i="1"/>
  <c r="D1263" i="1"/>
  <c r="G1262" i="1"/>
  <c r="N1259" i="1"/>
  <c r="O1258" i="1"/>
  <c r="P1258" i="1" s="1"/>
  <c r="F1266" i="1" l="1"/>
  <c r="J1267" i="1"/>
  <c r="K1267" i="1" s="1"/>
  <c r="E1267" i="1" s="1"/>
  <c r="I1268" i="1"/>
  <c r="U1266" i="1"/>
  <c r="W1266" i="1" s="1"/>
  <c r="M1267" i="1"/>
  <c r="X1258" i="1"/>
  <c r="B1258" i="1" s="1"/>
  <c r="N1260" i="1"/>
  <c r="O1259" i="1"/>
  <c r="P1259" i="1" s="1"/>
  <c r="G1263" i="1"/>
  <c r="L1263" i="1"/>
  <c r="D1264" i="1"/>
  <c r="F1267" i="1" l="1"/>
  <c r="M1268" i="1"/>
  <c r="I1269" i="1"/>
  <c r="J1268" i="1"/>
  <c r="K1268" i="1" s="1"/>
  <c r="E1268" i="1" s="1"/>
  <c r="U1267" i="1"/>
  <c r="W1267" i="1" s="1"/>
  <c r="G1264" i="1"/>
  <c r="L1264" i="1"/>
  <c r="D1265" i="1"/>
  <c r="X1259" i="1"/>
  <c r="B1259" i="1" s="1"/>
  <c r="N1261" i="1"/>
  <c r="O1260" i="1"/>
  <c r="P1260" i="1" s="1"/>
  <c r="F1268" i="1" l="1"/>
  <c r="U1268" i="1"/>
  <c r="W1268" i="1" s="1"/>
  <c r="I1270" i="1"/>
  <c r="J1269" i="1"/>
  <c r="K1269" i="1" s="1"/>
  <c r="E1269" i="1" s="1"/>
  <c r="M1269" i="1"/>
  <c r="X1260" i="1"/>
  <c r="B1260" i="1" s="1"/>
  <c r="S1260" i="1"/>
  <c r="Y1260" i="1" s="1"/>
  <c r="N1262" i="1"/>
  <c r="O1261" i="1"/>
  <c r="P1261" i="1" s="1"/>
  <c r="L1265" i="1"/>
  <c r="G1265" i="1"/>
  <c r="D1266" i="1"/>
  <c r="F1269" i="1" l="1"/>
  <c r="M1270" i="1"/>
  <c r="X1261" i="1"/>
  <c r="S1261" i="1"/>
  <c r="U1269" i="1"/>
  <c r="W1269" i="1" s="1"/>
  <c r="J1270" i="1"/>
  <c r="K1270" i="1" s="1"/>
  <c r="E1270" i="1" s="1"/>
  <c r="I1271" i="1"/>
  <c r="G1266" i="1"/>
  <c r="L1266" i="1"/>
  <c r="D1267" i="1"/>
  <c r="N1263" i="1"/>
  <c r="O1262" i="1"/>
  <c r="P1262" i="1" s="1"/>
  <c r="X1262" i="1" s="1"/>
  <c r="B1262" i="1" s="1"/>
  <c r="F1270" i="1" l="1"/>
  <c r="BD52" i="1"/>
  <c r="B1261" i="1"/>
  <c r="BE52" i="1"/>
  <c r="Y1261" i="1"/>
  <c r="J1271" i="1"/>
  <c r="K1271" i="1" s="1"/>
  <c r="E1271" i="1" s="1"/>
  <c r="I1272" i="1"/>
  <c r="U1270" i="1"/>
  <c r="W1270" i="1" s="1"/>
  <c r="M1271" i="1"/>
  <c r="N1264" i="1"/>
  <c r="O1263" i="1"/>
  <c r="P1263" i="1" s="1"/>
  <c r="L1267" i="1"/>
  <c r="D1268" i="1"/>
  <c r="G1267" i="1"/>
  <c r="F1271" i="1" l="1"/>
  <c r="BF52" i="1"/>
  <c r="M1272" i="1"/>
  <c r="J1272" i="1"/>
  <c r="K1272" i="1" s="1"/>
  <c r="E1272" i="1" s="1"/>
  <c r="I1273" i="1"/>
  <c r="U1271" i="1"/>
  <c r="W1271" i="1" s="1"/>
  <c r="G1268" i="1"/>
  <c r="D1269" i="1"/>
  <c r="L1268" i="1"/>
  <c r="X1263" i="1"/>
  <c r="B1263" i="1" s="1"/>
  <c r="N1265" i="1"/>
  <c r="O1264" i="1"/>
  <c r="P1264" i="1" s="1"/>
  <c r="F1272" i="1" l="1"/>
  <c r="I1274" i="1"/>
  <c r="J1273" i="1"/>
  <c r="K1273" i="1" s="1"/>
  <c r="E1273" i="1" s="1"/>
  <c r="U1272" i="1"/>
  <c r="W1272" i="1" s="1"/>
  <c r="M1273" i="1"/>
  <c r="X1264" i="1"/>
  <c r="B1264" i="1" s="1"/>
  <c r="G1269" i="1"/>
  <c r="L1269" i="1"/>
  <c r="D1270" i="1"/>
  <c r="N1266" i="1"/>
  <c r="O1265" i="1"/>
  <c r="P1265" i="1" s="1"/>
  <c r="F1273" i="1" l="1"/>
  <c r="X1265" i="1"/>
  <c r="M1274" i="1"/>
  <c r="U1273" i="1"/>
  <c r="W1273" i="1" s="1"/>
  <c r="J1274" i="1"/>
  <c r="K1274" i="1" s="1"/>
  <c r="E1274" i="1" s="1"/>
  <c r="I1275" i="1"/>
  <c r="N1267" i="1"/>
  <c r="O1266" i="1"/>
  <c r="P1266" i="1" s="1"/>
  <c r="X1266" i="1" s="1"/>
  <c r="B1266" i="1" s="1"/>
  <c r="G1270" i="1"/>
  <c r="L1270" i="1"/>
  <c r="D1271" i="1"/>
  <c r="F1274" i="1" l="1"/>
  <c r="B1265" i="1"/>
  <c r="J1275" i="1"/>
  <c r="K1275" i="1" s="1"/>
  <c r="E1275" i="1" s="1"/>
  <c r="I1276" i="1"/>
  <c r="U1274" i="1"/>
  <c r="W1274" i="1" s="1"/>
  <c r="M1275" i="1"/>
  <c r="G1271" i="1"/>
  <c r="L1271" i="1"/>
  <c r="D1272" i="1"/>
  <c r="N1268" i="1"/>
  <c r="O1267" i="1"/>
  <c r="P1267" i="1" s="1"/>
  <c r="F1275" i="1" l="1"/>
  <c r="M1276" i="1"/>
  <c r="I1277" i="1"/>
  <c r="J1276" i="1"/>
  <c r="K1276" i="1" s="1"/>
  <c r="E1276" i="1" s="1"/>
  <c r="U1275" i="1"/>
  <c r="W1275" i="1" s="1"/>
  <c r="N1269" i="1"/>
  <c r="O1268" i="1"/>
  <c r="P1268" i="1" s="1"/>
  <c r="X1268" i="1" s="1"/>
  <c r="B1268" i="1" s="1"/>
  <c r="X1267" i="1"/>
  <c r="B1267" i="1" s="1"/>
  <c r="L1272" i="1"/>
  <c r="G1272" i="1"/>
  <c r="D1273" i="1"/>
  <c r="F1276" i="1" l="1"/>
  <c r="U1276" i="1"/>
  <c r="W1276" i="1" s="1"/>
  <c r="I1278" i="1"/>
  <c r="J1277" i="1"/>
  <c r="K1277" i="1" s="1"/>
  <c r="E1277" i="1" s="1"/>
  <c r="M1277" i="1"/>
  <c r="L1273" i="1"/>
  <c r="G1273" i="1"/>
  <c r="D1274" i="1"/>
  <c r="N1270" i="1"/>
  <c r="O1269" i="1"/>
  <c r="P1269" i="1" s="1"/>
  <c r="X1269" i="1" s="1"/>
  <c r="B1269" i="1" s="1"/>
  <c r="F1277" i="1" l="1"/>
  <c r="M1278" i="1"/>
  <c r="U1277" i="1"/>
  <c r="W1277" i="1" s="1"/>
  <c r="J1278" i="1"/>
  <c r="K1278" i="1" s="1"/>
  <c r="E1278" i="1" s="1"/>
  <c r="I1279" i="1"/>
  <c r="G1274" i="1"/>
  <c r="L1274" i="1"/>
  <c r="D1275" i="1"/>
  <c r="N1271" i="1"/>
  <c r="O1270" i="1"/>
  <c r="P1270" i="1" s="1"/>
  <c r="F1278" i="1" l="1"/>
  <c r="X1270" i="1"/>
  <c r="J1279" i="1"/>
  <c r="K1279" i="1" s="1"/>
  <c r="E1279" i="1" s="1"/>
  <c r="I1280" i="1"/>
  <c r="U1278" i="1"/>
  <c r="W1278" i="1" s="1"/>
  <c r="M1279" i="1"/>
  <c r="N1272" i="1"/>
  <c r="O1271" i="1"/>
  <c r="P1271" i="1" s="1"/>
  <c r="X1271" i="1" s="1"/>
  <c r="B1271" i="1" s="1"/>
  <c r="G1275" i="1"/>
  <c r="D1276" i="1"/>
  <c r="L1275" i="1"/>
  <c r="F1279" i="1" l="1"/>
  <c r="B1270" i="1"/>
  <c r="M1280" i="1"/>
  <c r="J1280" i="1"/>
  <c r="K1280" i="1" s="1"/>
  <c r="E1280" i="1" s="1"/>
  <c r="I1281" i="1"/>
  <c r="U1279" i="1"/>
  <c r="W1279" i="1" s="1"/>
  <c r="G1276" i="1"/>
  <c r="L1276" i="1"/>
  <c r="D1277" i="1"/>
  <c r="N1273" i="1"/>
  <c r="O1272" i="1"/>
  <c r="P1272" i="1" s="1"/>
  <c r="F1280" i="1" l="1"/>
  <c r="U1280" i="1"/>
  <c r="W1280" i="1" s="1"/>
  <c r="I1282" i="1"/>
  <c r="J1281" i="1"/>
  <c r="K1281" i="1" s="1"/>
  <c r="E1281" i="1" s="1"/>
  <c r="M1281" i="1"/>
  <c r="X1272" i="1"/>
  <c r="N1274" i="1"/>
  <c r="O1273" i="1"/>
  <c r="P1273" i="1" s="1"/>
  <c r="X1273" i="1" s="1"/>
  <c r="B1273" i="1" s="1"/>
  <c r="G1277" i="1"/>
  <c r="L1277" i="1"/>
  <c r="D1278" i="1"/>
  <c r="F1281" i="1" l="1"/>
  <c r="B1272" i="1"/>
  <c r="M1282" i="1"/>
  <c r="U1281" i="1"/>
  <c r="W1281" i="1" s="1"/>
  <c r="J1282" i="1"/>
  <c r="K1282" i="1" s="1"/>
  <c r="E1282" i="1" s="1"/>
  <c r="I1283" i="1"/>
  <c r="G1278" i="1"/>
  <c r="D1279" i="1"/>
  <c r="L1278" i="1"/>
  <c r="N1275" i="1"/>
  <c r="O1274" i="1"/>
  <c r="P1274" i="1" s="1"/>
  <c r="X1274" i="1" s="1"/>
  <c r="B1274" i="1" s="1"/>
  <c r="F1282" i="1" l="1"/>
  <c r="M1283" i="1"/>
  <c r="U1282" i="1"/>
  <c r="W1282" i="1" s="1"/>
  <c r="I1284" i="1"/>
  <c r="J1283" i="1"/>
  <c r="K1283" i="1" s="1"/>
  <c r="E1283" i="1" s="1"/>
  <c r="N1276" i="1"/>
  <c r="O1275" i="1"/>
  <c r="P1275" i="1" s="1"/>
  <c r="G1279" i="1"/>
  <c r="L1279" i="1"/>
  <c r="D1280" i="1"/>
  <c r="F1283" i="1" l="1"/>
  <c r="I1285" i="1"/>
  <c r="J1284" i="1"/>
  <c r="K1284" i="1" s="1"/>
  <c r="E1284" i="1" s="1"/>
  <c r="U1283" i="1"/>
  <c r="W1283" i="1" s="1"/>
  <c r="M1284" i="1"/>
  <c r="L1280" i="1"/>
  <c r="D1281" i="1"/>
  <c r="G1280" i="1"/>
  <c r="X1275" i="1"/>
  <c r="B1275" i="1" s="1"/>
  <c r="N1277" i="1"/>
  <c r="O1276" i="1"/>
  <c r="P1276" i="1" s="1"/>
  <c r="X1276" i="1" s="1"/>
  <c r="B1276" i="1" s="1"/>
  <c r="F1284" i="1" l="1"/>
  <c r="M1285" i="1"/>
  <c r="U1284" i="1"/>
  <c r="W1284" i="1" s="1"/>
  <c r="I1286" i="1"/>
  <c r="J1285" i="1"/>
  <c r="K1285" i="1" s="1"/>
  <c r="E1285" i="1" s="1"/>
  <c r="N1278" i="1"/>
  <c r="O1277" i="1"/>
  <c r="P1277" i="1" s="1"/>
  <c r="X1277" i="1" s="1"/>
  <c r="B1277" i="1" s="1"/>
  <c r="L1281" i="1"/>
  <c r="G1281" i="1"/>
  <c r="D1282" i="1"/>
  <c r="F1285" i="1" l="1"/>
  <c r="U1285" i="1"/>
  <c r="W1285" i="1" s="1"/>
  <c r="J1286" i="1"/>
  <c r="K1286" i="1" s="1"/>
  <c r="E1286" i="1" s="1"/>
  <c r="I1287" i="1"/>
  <c r="M1286" i="1"/>
  <c r="L1282" i="1"/>
  <c r="G1282" i="1"/>
  <c r="D1283" i="1"/>
  <c r="N1279" i="1"/>
  <c r="O1278" i="1"/>
  <c r="P1278" i="1" s="1"/>
  <c r="X1278" i="1" s="1"/>
  <c r="B1278" i="1" s="1"/>
  <c r="F1286" i="1" l="1"/>
  <c r="M1287" i="1"/>
  <c r="J1287" i="1"/>
  <c r="K1287" i="1" s="1"/>
  <c r="E1287" i="1" s="1"/>
  <c r="I1288" i="1"/>
  <c r="U1286" i="1"/>
  <c r="W1286" i="1" s="1"/>
  <c r="N1280" i="1"/>
  <c r="O1279" i="1"/>
  <c r="P1279" i="1" s="1"/>
  <c r="G1283" i="1"/>
  <c r="D1284" i="1"/>
  <c r="L1283" i="1"/>
  <c r="F1287" i="1" l="1"/>
  <c r="M1288" i="1"/>
  <c r="J1288" i="1"/>
  <c r="K1288" i="1" s="1"/>
  <c r="E1288" i="1" s="1"/>
  <c r="I1289" i="1"/>
  <c r="U1287" i="1"/>
  <c r="W1287" i="1" s="1"/>
  <c r="X1279" i="1"/>
  <c r="B1279" i="1" s="1"/>
  <c r="L1284" i="1"/>
  <c r="G1284" i="1"/>
  <c r="D1285" i="1"/>
  <c r="N1281" i="1"/>
  <c r="O1280" i="1"/>
  <c r="P1280" i="1" s="1"/>
  <c r="F1288" i="1" l="1"/>
  <c r="U1288" i="1"/>
  <c r="W1288" i="1" s="1"/>
  <c r="J1289" i="1"/>
  <c r="K1289" i="1" s="1"/>
  <c r="E1289" i="1" s="1"/>
  <c r="I1290" i="1"/>
  <c r="M1289" i="1"/>
  <c r="L1285" i="1"/>
  <c r="G1285" i="1"/>
  <c r="D1286" i="1"/>
  <c r="N1282" i="1"/>
  <c r="O1281" i="1"/>
  <c r="P1281" i="1" s="1"/>
  <c r="X1281" i="1" s="1"/>
  <c r="B1281" i="1" s="1"/>
  <c r="X1280" i="1"/>
  <c r="B1280" i="1" s="1"/>
  <c r="F1289" i="1" l="1"/>
  <c r="J1290" i="1"/>
  <c r="K1290" i="1" s="1"/>
  <c r="E1290" i="1" s="1"/>
  <c r="I1291" i="1"/>
  <c r="U1289" i="1"/>
  <c r="W1289" i="1" s="1"/>
  <c r="M1290" i="1"/>
  <c r="N1283" i="1"/>
  <c r="O1282" i="1"/>
  <c r="P1282" i="1" s="1"/>
  <c r="X1282" i="1" s="1"/>
  <c r="B1282" i="1" s="1"/>
  <c r="L1286" i="1"/>
  <c r="D1287" i="1"/>
  <c r="G1286" i="1"/>
  <c r="F1290" i="1" l="1"/>
  <c r="J1291" i="1"/>
  <c r="K1291" i="1" s="1"/>
  <c r="I1292" i="1"/>
  <c r="U1290" i="1"/>
  <c r="W1290" i="1" s="1"/>
  <c r="L1287" i="1"/>
  <c r="D1288" i="1"/>
  <c r="G1287" i="1"/>
  <c r="N1284" i="1"/>
  <c r="O1283" i="1"/>
  <c r="P1283" i="1" s="1"/>
  <c r="X1283" i="1" s="1"/>
  <c r="B1283" i="1" s="1"/>
  <c r="E1291" i="1" l="1"/>
  <c r="F1291" i="1"/>
  <c r="I1293" i="1"/>
  <c r="J1292" i="1"/>
  <c r="K1292" i="1" s="1"/>
  <c r="U1291" i="1"/>
  <c r="W1291" i="1" s="1"/>
  <c r="G1288" i="1"/>
  <c r="L1288" i="1"/>
  <c r="D1289" i="1"/>
  <c r="N1285" i="1"/>
  <c r="O1284" i="1"/>
  <c r="P1284" i="1" s="1"/>
  <c r="F1292" i="1" l="1"/>
  <c r="X1284" i="1"/>
  <c r="E1292" i="1"/>
  <c r="U1292" i="1"/>
  <c r="W1292" i="1" s="1"/>
  <c r="I1294" i="1"/>
  <c r="J1293" i="1"/>
  <c r="K1293" i="1" s="1"/>
  <c r="N1286" i="1"/>
  <c r="O1285" i="1"/>
  <c r="P1285" i="1" s="1"/>
  <c r="X1285" i="1" s="1"/>
  <c r="B1285" i="1" s="1"/>
  <c r="L1289" i="1"/>
  <c r="G1289" i="1"/>
  <c r="D1290" i="1"/>
  <c r="F1293" i="1" l="1"/>
  <c r="B1284" i="1"/>
  <c r="E1293" i="1"/>
  <c r="J1294" i="1"/>
  <c r="K1294" i="1" s="1"/>
  <c r="E1294" i="1" s="1"/>
  <c r="I1295" i="1"/>
  <c r="U1293" i="1"/>
  <c r="W1293" i="1" s="1"/>
  <c r="G1290" i="1"/>
  <c r="L1290" i="1"/>
  <c r="M1291" i="1" s="1"/>
  <c r="D1291" i="1"/>
  <c r="N1287" i="1"/>
  <c r="O1286" i="1"/>
  <c r="P1286" i="1" s="1"/>
  <c r="F1294" i="1" l="1"/>
  <c r="X1286" i="1"/>
  <c r="J1295" i="1"/>
  <c r="K1295" i="1" s="1"/>
  <c r="E1295" i="1" s="1"/>
  <c r="I1296" i="1"/>
  <c r="U1294" i="1"/>
  <c r="W1294" i="1" s="1"/>
  <c r="N1288" i="1"/>
  <c r="O1287" i="1"/>
  <c r="P1287" i="1" s="1"/>
  <c r="L1291" i="1"/>
  <c r="G1291" i="1"/>
  <c r="D1292" i="1"/>
  <c r="F1295" i="1" l="1"/>
  <c r="B1286" i="1"/>
  <c r="J1296" i="1"/>
  <c r="K1296" i="1" s="1"/>
  <c r="I1297" i="1"/>
  <c r="U1295" i="1"/>
  <c r="W1295" i="1" s="1"/>
  <c r="L1292" i="1"/>
  <c r="D1293" i="1"/>
  <c r="G1292" i="1"/>
  <c r="X1287" i="1"/>
  <c r="B1287" i="1" s="1"/>
  <c r="M1292" i="1"/>
  <c r="M1293" i="1" s="1"/>
  <c r="M1294" i="1" s="1"/>
  <c r="M1295" i="1" s="1"/>
  <c r="M1296" i="1" s="1"/>
  <c r="N1289" i="1"/>
  <c r="O1288" i="1"/>
  <c r="P1288" i="1" s="1"/>
  <c r="E1296" i="1" l="1"/>
  <c r="F1296" i="1"/>
  <c r="M1297" i="1"/>
  <c r="J1297" i="1"/>
  <c r="K1297" i="1" s="1"/>
  <c r="I1298" i="1"/>
  <c r="U1296" i="1"/>
  <c r="W1296" i="1" s="1"/>
  <c r="X1288" i="1"/>
  <c r="B1288" i="1" s="1"/>
  <c r="N1290" i="1"/>
  <c r="O1289" i="1"/>
  <c r="P1289" i="1" s="1"/>
  <c r="X1289" i="1" s="1"/>
  <c r="B1289" i="1" s="1"/>
  <c r="L1293" i="1"/>
  <c r="G1293" i="1"/>
  <c r="D1294" i="1"/>
  <c r="E1297" i="1" l="1"/>
  <c r="F1297" i="1"/>
  <c r="I1299" i="1"/>
  <c r="J1298" i="1"/>
  <c r="K1298" i="1" s="1"/>
  <c r="E1298" i="1" s="1"/>
  <c r="U1297" i="1"/>
  <c r="W1297" i="1" s="1"/>
  <c r="M1298" i="1"/>
  <c r="G1294" i="1"/>
  <c r="D1295" i="1"/>
  <c r="L1294" i="1"/>
  <c r="N1291" i="1"/>
  <c r="O1290" i="1"/>
  <c r="P1290" i="1" s="1"/>
  <c r="F1298" i="1" l="1"/>
  <c r="X1290" i="1"/>
  <c r="BE53" i="1" s="1"/>
  <c r="S1290" i="1"/>
  <c r="M1299" i="1"/>
  <c r="U1298" i="1"/>
  <c r="W1298" i="1" s="1"/>
  <c r="J1299" i="1"/>
  <c r="K1299" i="1" s="1"/>
  <c r="E1299" i="1" s="1"/>
  <c r="I1300" i="1"/>
  <c r="N1292" i="1"/>
  <c r="O1291" i="1"/>
  <c r="P1291" i="1" s="1"/>
  <c r="G1295" i="1"/>
  <c r="L1295" i="1"/>
  <c r="D1296" i="1"/>
  <c r="F1299" i="1" l="1"/>
  <c r="BD53" i="1"/>
  <c r="BF53" i="1" s="1"/>
  <c r="B1290" i="1"/>
  <c r="Y1290" i="1"/>
  <c r="I1301" i="1"/>
  <c r="J1300" i="1"/>
  <c r="K1300" i="1" s="1"/>
  <c r="E1300" i="1" s="1"/>
  <c r="U1299" i="1"/>
  <c r="W1299" i="1" s="1"/>
  <c r="M1300" i="1"/>
  <c r="G1296" i="1"/>
  <c r="D1297" i="1"/>
  <c r="L1296" i="1"/>
  <c r="S1291" i="1"/>
  <c r="X1291" i="1"/>
  <c r="B1291" i="1" s="1"/>
  <c r="N1293" i="1"/>
  <c r="O1292" i="1"/>
  <c r="P1292" i="1" s="1"/>
  <c r="S1292" i="1" s="1"/>
  <c r="F1300" i="1" l="1"/>
  <c r="M1301" i="1"/>
  <c r="U1300" i="1"/>
  <c r="W1300" i="1" s="1"/>
  <c r="J1301" i="1"/>
  <c r="K1301" i="1" s="1"/>
  <c r="E1301" i="1" s="1"/>
  <c r="I1302" i="1"/>
  <c r="N1294" i="1"/>
  <c r="O1293" i="1"/>
  <c r="P1293" i="1" s="1"/>
  <c r="X1293" i="1" s="1"/>
  <c r="B1293" i="1" s="1"/>
  <c r="Y1291" i="1"/>
  <c r="L1297" i="1"/>
  <c r="G1297" i="1"/>
  <c r="D1298" i="1"/>
  <c r="X1292" i="1"/>
  <c r="B1292" i="1" s="1"/>
  <c r="F1301" i="1" l="1"/>
  <c r="Y1292" i="1"/>
  <c r="I1303" i="1"/>
  <c r="J1302" i="1"/>
  <c r="K1302" i="1" s="1"/>
  <c r="E1302" i="1" s="1"/>
  <c r="U1301" i="1"/>
  <c r="W1301" i="1" s="1"/>
  <c r="M1302" i="1"/>
  <c r="L1298" i="1"/>
  <c r="G1298" i="1"/>
  <c r="D1299" i="1"/>
  <c r="N1295" i="1"/>
  <c r="O1294" i="1"/>
  <c r="P1294" i="1" s="1"/>
  <c r="X1294" i="1" s="1"/>
  <c r="B1294" i="1" s="1"/>
  <c r="F1302" i="1" l="1"/>
  <c r="M1303" i="1"/>
  <c r="U1302" i="1"/>
  <c r="W1302" i="1" s="1"/>
  <c r="I1304" i="1"/>
  <c r="J1303" i="1"/>
  <c r="K1303" i="1" s="1"/>
  <c r="E1303" i="1" s="1"/>
  <c r="G1299" i="1"/>
  <c r="L1299" i="1"/>
  <c r="D1300" i="1"/>
  <c r="N1296" i="1"/>
  <c r="O1295" i="1"/>
  <c r="P1295" i="1" s="1"/>
  <c r="X1295" i="1" s="1"/>
  <c r="B1295" i="1" s="1"/>
  <c r="F1303" i="1" l="1"/>
  <c r="U1303" i="1"/>
  <c r="W1303" i="1" s="1"/>
  <c r="J1304" i="1"/>
  <c r="K1304" i="1" s="1"/>
  <c r="E1304" i="1" s="1"/>
  <c r="I1305" i="1"/>
  <c r="M1304" i="1"/>
  <c r="N1297" i="1"/>
  <c r="O1296" i="1"/>
  <c r="P1296" i="1" s="1"/>
  <c r="G1300" i="1"/>
  <c r="L1300" i="1"/>
  <c r="D1301" i="1"/>
  <c r="F1304" i="1" l="1"/>
  <c r="M1305" i="1"/>
  <c r="J1305" i="1"/>
  <c r="K1305" i="1" s="1"/>
  <c r="E1305" i="1" s="1"/>
  <c r="I1306" i="1"/>
  <c r="U1304" i="1"/>
  <c r="W1304" i="1" s="1"/>
  <c r="L1301" i="1"/>
  <c r="G1301" i="1"/>
  <c r="D1302" i="1"/>
  <c r="X1296" i="1"/>
  <c r="N1298" i="1"/>
  <c r="O1297" i="1"/>
  <c r="P1297" i="1" s="1"/>
  <c r="X1297" i="1" s="1"/>
  <c r="B1297" i="1" s="1"/>
  <c r="F1305" i="1" l="1"/>
  <c r="B1296" i="1"/>
  <c r="J1306" i="1"/>
  <c r="K1306" i="1" s="1"/>
  <c r="E1306" i="1" s="1"/>
  <c r="I1307" i="1"/>
  <c r="U1305" i="1"/>
  <c r="W1305" i="1" s="1"/>
  <c r="M1306" i="1"/>
  <c r="N1299" i="1"/>
  <c r="O1298" i="1"/>
  <c r="P1298" i="1" s="1"/>
  <c r="X1298" i="1" s="1"/>
  <c r="B1298" i="1" s="1"/>
  <c r="L1302" i="1"/>
  <c r="G1302" i="1"/>
  <c r="D1303" i="1"/>
  <c r="F1306" i="1" l="1"/>
  <c r="M1307" i="1"/>
  <c r="J1307" i="1"/>
  <c r="K1307" i="1" s="1"/>
  <c r="E1307" i="1" s="1"/>
  <c r="I1308" i="1"/>
  <c r="U1306" i="1"/>
  <c r="W1306" i="1" s="1"/>
  <c r="G1303" i="1"/>
  <c r="D1304" i="1"/>
  <c r="L1303" i="1"/>
  <c r="N1300" i="1"/>
  <c r="O1299" i="1"/>
  <c r="P1299" i="1" s="1"/>
  <c r="F1307" i="1" l="1"/>
  <c r="I1309" i="1"/>
  <c r="J1308" i="1"/>
  <c r="K1308" i="1" s="1"/>
  <c r="E1308" i="1" s="1"/>
  <c r="U1307" i="1"/>
  <c r="W1307" i="1" s="1"/>
  <c r="M1308" i="1"/>
  <c r="N1301" i="1"/>
  <c r="O1300" i="1"/>
  <c r="P1300" i="1" s="1"/>
  <c r="G1304" i="1"/>
  <c r="D1305" i="1"/>
  <c r="L1304" i="1"/>
  <c r="X1299" i="1"/>
  <c r="F1308" i="1" l="1"/>
  <c r="B1299" i="1"/>
  <c r="M1309" i="1"/>
  <c r="U1308" i="1"/>
  <c r="W1308" i="1" s="1"/>
  <c r="I1310" i="1"/>
  <c r="J1309" i="1"/>
  <c r="K1309" i="1" s="1"/>
  <c r="E1309" i="1" s="1"/>
  <c r="L1305" i="1"/>
  <c r="G1305" i="1"/>
  <c r="D1306" i="1"/>
  <c r="X1300" i="1"/>
  <c r="B1300" i="1" s="1"/>
  <c r="N1302" i="1"/>
  <c r="O1301" i="1"/>
  <c r="P1301" i="1" s="1"/>
  <c r="X1301" i="1" s="1"/>
  <c r="B1301" i="1" s="1"/>
  <c r="F1309" i="1" l="1"/>
  <c r="M1310" i="1"/>
  <c r="U1309" i="1"/>
  <c r="W1309" i="1" s="1"/>
  <c r="J1310" i="1"/>
  <c r="K1310" i="1" s="1"/>
  <c r="E1310" i="1" s="1"/>
  <c r="I1311" i="1"/>
  <c r="N1303" i="1"/>
  <c r="O1302" i="1"/>
  <c r="P1302" i="1" s="1"/>
  <c r="X1302" i="1" s="1"/>
  <c r="B1302" i="1" s="1"/>
  <c r="G1306" i="1"/>
  <c r="L1306" i="1"/>
  <c r="D1307" i="1"/>
  <c r="F1310" i="1" l="1"/>
  <c r="I1312" i="1"/>
  <c r="J1311" i="1"/>
  <c r="K1311" i="1" s="1"/>
  <c r="E1311" i="1" s="1"/>
  <c r="U1310" i="1"/>
  <c r="W1310" i="1" s="1"/>
  <c r="M1311" i="1"/>
  <c r="G1307" i="1"/>
  <c r="L1307" i="1"/>
  <c r="D1308" i="1"/>
  <c r="N1304" i="1"/>
  <c r="O1303" i="1"/>
  <c r="P1303" i="1" s="1"/>
  <c r="X1303" i="1" s="1"/>
  <c r="B1303" i="1" s="1"/>
  <c r="F1311" i="1" l="1"/>
  <c r="M1312" i="1"/>
  <c r="U1311" i="1"/>
  <c r="W1311" i="1" s="1"/>
  <c r="J1312" i="1"/>
  <c r="K1312" i="1" s="1"/>
  <c r="E1312" i="1" s="1"/>
  <c r="I1313" i="1"/>
  <c r="N1305" i="1"/>
  <c r="O1304" i="1"/>
  <c r="P1304" i="1" s="1"/>
  <c r="X1304" i="1" s="1"/>
  <c r="B1304" i="1" s="1"/>
  <c r="L1308" i="1"/>
  <c r="G1308" i="1"/>
  <c r="D1309" i="1"/>
  <c r="F1312" i="1" l="1"/>
  <c r="I1314" i="1"/>
  <c r="J1313" i="1"/>
  <c r="K1313" i="1" s="1"/>
  <c r="E1313" i="1" s="1"/>
  <c r="U1312" i="1"/>
  <c r="W1312" i="1" s="1"/>
  <c r="M1313" i="1"/>
  <c r="L1309" i="1"/>
  <c r="G1309" i="1"/>
  <c r="D1310" i="1"/>
  <c r="N1306" i="1"/>
  <c r="O1305" i="1"/>
  <c r="P1305" i="1" s="1"/>
  <c r="X1305" i="1" s="1"/>
  <c r="B1305" i="1" s="1"/>
  <c r="F1313" i="1" l="1"/>
  <c r="M1314" i="1"/>
  <c r="U1313" i="1"/>
  <c r="W1313" i="1" s="1"/>
  <c r="I1315" i="1"/>
  <c r="J1314" i="1"/>
  <c r="K1314" i="1" s="1"/>
  <c r="E1314" i="1" s="1"/>
  <c r="G1310" i="1"/>
  <c r="D1311" i="1"/>
  <c r="L1310" i="1"/>
  <c r="N1307" i="1"/>
  <c r="O1306" i="1"/>
  <c r="P1306" i="1" s="1"/>
  <c r="X1306" i="1" s="1"/>
  <c r="B1306" i="1" s="1"/>
  <c r="F1314" i="1" l="1"/>
  <c r="U1314" i="1"/>
  <c r="W1314" i="1" s="1"/>
  <c r="I1316" i="1"/>
  <c r="J1315" i="1"/>
  <c r="K1315" i="1" s="1"/>
  <c r="E1315" i="1" s="1"/>
  <c r="M1315" i="1"/>
  <c r="N1308" i="1"/>
  <c r="O1307" i="1"/>
  <c r="P1307" i="1" s="1"/>
  <c r="L1311" i="1"/>
  <c r="D1312" i="1"/>
  <c r="G1311" i="1"/>
  <c r="F1315" i="1" l="1"/>
  <c r="M1316" i="1"/>
  <c r="J1316" i="1"/>
  <c r="K1316" i="1" s="1"/>
  <c r="E1316" i="1" s="1"/>
  <c r="I1317" i="1"/>
  <c r="U1315" i="1"/>
  <c r="W1315" i="1" s="1"/>
  <c r="G1312" i="1"/>
  <c r="L1312" i="1"/>
  <c r="D1313" i="1"/>
  <c r="X1307" i="1"/>
  <c r="B1307" i="1" s="1"/>
  <c r="N1309" i="1"/>
  <c r="O1308" i="1"/>
  <c r="P1308" i="1" s="1"/>
  <c r="F1316" i="1" l="1"/>
  <c r="I1318" i="1"/>
  <c r="J1317" i="1"/>
  <c r="K1317" i="1" s="1"/>
  <c r="E1317" i="1" s="1"/>
  <c r="U1316" i="1"/>
  <c r="W1316" i="1" s="1"/>
  <c r="M1317" i="1"/>
  <c r="N1310" i="1"/>
  <c r="O1309" i="1"/>
  <c r="P1309" i="1" s="1"/>
  <c r="X1309" i="1" s="1"/>
  <c r="B1309" i="1" s="1"/>
  <c r="X1308" i="1"/>
  <c r="B1308" i="1" s="1"/>
  <c r="L1313" i="1"/>
  <c r="G1313" i="1"/>
  <c r="D1314" i="1"/>
  <c r="F1317" i="1" l="1"/>
  <c r="M1318" i="1"/>
  <c r="U1317" i="1"/>
  <c r="W1317" i="1" s="1"/>
  <c r="J1318" i="1"/>
  <c r="K1318" i="1" s="1"/>
  <c r="E1318" i="1" s="1"/>
  <c r="I1319" i="1"/>
  <c r="G1314" i="1"/>
  <c r="L1314" i="1"/>
  <c r="D1315" i="1"/>
  <c r="N1311" i="1"/>
  <c r="O1310" i="1"/>
  <c r="P1310" i="1" s="1"/>
  <c r="X1310" i="1" s="1"/>
  <c r="B1310" i="1" s="1"/>
  <c r="F1318" i="1" l="1"/>
  <c r="J1319" i="1"/>
  <c r="K1319" i="1" s="1"/>
  <c r="E1319" i="1" s="1"/>
  <c r="I1320" i="1"/>
  <c r="U1318" i="1"/>
  <c r="W1318" i="1" s="1"/>
  <c r="M1319" i="1"/>
  <c r="N1312" i="1"/>
  <c r="O1311" i="1"/>
  <c r="P1311" i="1" s="1"/>
  <c r="L1315" i="1"/>
  <c r="G1315" i="1"/>
  <c r="D1316" i="1"/>
  <c r="F1319" i="1" l="1"/>
  <c r="M1320" i="1"/>
  <c r="I1321" i="1"/>
  <c r="J1320" i="1"/>
  <c r="K1320" i="1" s="1"/>
  <c r="E1320" i="1" s="1"/>
  <c r="U1319" i="1"/>
  <c r="W1319" i="1" s="1"/>
  <c r="L1316" i="1"/>
  <c r="G1316" i="1"/>
  <c r="D1317" i="1"/>
  <c r="X1311" i="1"/>
  <c r="B1311" i="1" s="1"/>
  <c r="N1313" i="1"/>
  <c r="O1312" i="1"/>
  <c r="P1312" i="1" s="1"/>
  <c r="F1320" i="1" l="1"/>
  <c r="U1320" i="1"/>
  <c r="W1320" i="1" s="1"/>
  <c r="I1322" i="1"/>
  <c r="J1321" i="1"/>
  <c r="K1321" i="1" s="1"/>
  <c r="E1321" i="1" s="1"/>
  <c r="M1321" i="1"/>
  <c r="N1314" i="1"/>
  <c r="O1313" i="1"/>
  <c r="P1313" i="1" s="1"/>
  <c r="X1313" i="1" s="1"/>
  <c r="B1313" i="1" s="1"/>
  <c r="X1312" i="1"/>
  <c r="B1312" i="1" s="1"/>
  <c r="G1317" i="1"/>
  <c r="L1317" i="1"/>
  <c r="D1318" i="1"/>
  <c r="F1321" i="1" l="1"/>
  <c r="U1321" i="1"/>
  <c r="W1321" i="1" s="1"/>
  <c r="I1323" i="1"/>
  <c r="J1322" i="1"/>
  <c r="K1322" i="1" s="1"/>
  <c r="E1322" i="1" s="1"/>
  <c r="G1318" i="1"/>
  <c r="D1319" i="1"/>
  <c r="L1318" i="1"/>
  <c r="N1315" i="1"/>
  <c r="O1314" i="1"/>
  <c r="P1314" i="1" s="1"/>
  <c r="F1322" i="1" l="1"/>
  <c r="X1314" i="1"/>
  <c r="U1322" i="1"/>
  <c r="W1322" i="1" s="1"/>
  <c r="J1323" i="1"/>
  <c r="K1323" i="1" s="1"/>
  <c r="I1324" i="1"/>
  <c r="N1316" i="1"/>
  <c r="O1315" i="1"/>
  <c r="P1315" i="1" s="1"/>
  <c r="L1319" i="1"/>
  <c r="G1319" i="1"/>
  <c r="D1320" i="1"/>
  <c r="F1323" i="1" l="1"/>
  <c r="B1314" i="1"/>
  <c r="U1323" i="1"/>
  <c r="W1323" i="1" s="1"/>
  <c r="E1323" i="1"/>
  <c r="J1324" i="1"/>
  <c r="K1324" i="1" s="1"/>
  <c r="E1324" i="1" s="1"/>
  <c r="I1325" i="1"/>
  <c r="G1320" i="1"/>
  <c r="D1321" i="1"/>
  <c r="L1320" i="1"/>
  <c r="X1315" i="1"/>
  <c r="B1315" i="1" s="1"/>
  <c r="N1317" i="1"/>
  <c r="O1316" i="1"/>
  <c r="P1316" i="1" s="1"/>
  <c r="X1316" i="1" s="1"/>
  <c r="B1316" i="1" s="1"/>
  <c r="F1324" i="1" l="1"/>
  <c r="J1325" i="1"/>
  <c r="K1325" i="1" s="1"/>
  <c r="I1326" i="1"/>
  <c r="U1324" i="1"/>
  <c r="W1324" i="1" s="1"/>
  <c r="N1318" i="1"/>
  <c r="O1317" i="1"/>
  <c r="P1317" i="1" s="1"/>
  <c r="L1321" i="1"/>
  <c r="M1322" i="1" s="1"/>
  <c r="G1321" i="1"/>
  <c r="D1322" i="1"/>
  <c r="E1325" i="1" l="1"/>
  <c r="F1325" i="1"/>
  <c r="J1326" i="1"/>
  <c r="K1326" i="1" s="1"/>
  <c r="I1327" i="1"/>
  <c r="U1325" i="1"/>
  <c r="W1325" i="1" s="1"/>
  <c r="G1322" i="1"/>
  <c r="L1322" i="1"/>
  <c r="D1323" i="1"/>
  <c r="X1317" i="1"/>
  <c r="N1319" i="1"/>
  <c r="O1318" i="1"/>
  <c r="P1318" i="1" s="1"/>
  <c r="X1318" i="1" s="1"/>
  <c r="B1318" i="1" s="1"/>
  <c r="E1326" i="1" l="1"/>
  <c r="F1326" i="1"/>
  <c r="B1317" i="1"/>
  <c r="I1328" i="1"/>
  <c r="J1327" i="1"/>
  <c r="K1327" i="1" s="1"/>
  <c r="E1327" i="1" s="1"/>
  <c r="U1326" i="1"/>
  <c r="W1326" i="1" s="1"/>
  <c r="M1323" i="1"/>
  <c r="M1324" i="1" s="1"/>
  <c r="N1320" i="1"/>
  <c r="O1319" i="1"/>
  <c r="P1319" i="1" s="1"/>
  <c r="X1319" i="1" s="1"/>
  <c r="B1319" i="1" s="1"/>
  <c r="G1323" i="1"/>
  <c r="D1324" i="1"/>
  <c r="L1323" i="1"/>
  <c r="F1327" i="1" l="1"/>
  <c r="U1327" i="1"/>
  <c r="W1327" i="1" s="1"/>
  <c r="I1329" i="1"/>
  <c r="J1328" i="1"/>
  <c r="K1328" i="1" s="1"/>
  <c r="E1328" i="1" s="1"/>
  <c r="L1324" i="1"/>
  <c r="M1325" i="1" s="1"/>
  <c r="M1326" i="1" s="1"/>
  <c r="M1327" i="1" s="1"/>
  <c r="M1328" i="1" s="1"/>
  <c r="D1325" i="1"/>
  <c r="G1324" i="1"/>
  <c r="N1321" i="1"/>
  <c r="O1320" i="1"/>
  <c r="P1320" i="1" s="1"/>
  <c r="X1320" i="1" s="1"/>
  <c r="B1320" i="1" s="1"/>
  <c r="F1328" i="1" l="1"/>
  <c r="U1328" i="1"/>
  <c r="W1328" i="1" s="1"/>
  <c r="I1330" i="1"/>
  <c r="J1329" i="1"/>
  <c r="K1329" i="1" s="1"/>
  <c r="E1329" i="1" s="1"/>
  <c r="M1329" i="1"/>
  <c r="N1322" i="1"/>
  <c r="O1321" i="1"/>
  <c r="P1321" i="1" s="1"/>
  <c r="S1321" i="1" s="1"/>
  <c r="L1325" i="1"/>
  <c r="D1326" i="1"/>
  <c r="G1325" i="1"/>
  <c r="F1329" i="1" l="1"/>
  <c r="M1330" i="1"/>
  <c r="I1331" i="1"/>
  <c r="J1330" i="1"/>
  <c r="K1330" i="1" s="1"/>
  <c r="E1330" i="1" s="1"/>
  <c r="U1329" i="1"/>
  <c r="W1329" i="1" s="1"/>
  <c r="L1326" i="1"/>
  <c r="G1326" i="1"/>
  <c r="D1327" i="1"/>
  <c r="X1321" i="1"/>
  <c r="B1321" i="1" s="1"/>
  <c r="N1323" i="1"/>
  <c r="O1322" i="1"/>
  <c r="P1322" i="1" s="1"/>
  <c r="F1330" i="1" l="1"/>
  <c r="Y1321" i="1"/>
  <c r="U1330" i="1"/>
  <c r="W1330" i="1" s="1"/>
  <c r="I1332" i="1"/>
  <c r="J1331" i="1"/>
  <c r="K1331" i="1" s="1"/>
  <c r="E1331" i="1" s="1"/>
  <c r="M1331" i="1"/>
  <c r="X1322" i="1"/>
  <c r="B1322" i="1" s="1"/>
  <c r="S1322" i="1"/>
  <c r="Y1322" i="1" s="1"/>
  <c r="N1324" i="1"/>
  <c r="O1323" i="1"/>
  <c r="P1323" i="1" s="1"/>
  <c r="X1323" i="1" s="1"/>
  <c r="B1323" i="1" s="1"/>
  <c r="L1327" i="1"/>
  <c r="G1327" i="1"/>
  <c r="D1328" i="1"/>
  <c r="F1331" i="1" l="1"/>
  <c r="M1332" i="1"/>
  <c r="U1331" i="1"/>
  <c r="W1331" i="1" s="1"/>
  <c r="J1332" i="1"/>
  <c r="K1332" i="1" s="1"/>
  <c r="E1332" i="1" s="1"/>
  <c r="I1333" i="1"/>
  <c r="N1325" i="1"/>
  <c r="O1324" i="1"/>
  <c r="P1324" i="1" s="1"/>
  <c r="G1328" i="1"/>
  <c r="L1328" i="1"/>
  <c r="D1329" i="1"/>
  <c r="F1332" i="1" l="1"/>
  <c r="X1324" i="1"/>
  <c r="S1324" i="1"/>
  <c r="J1333" i="1"/>
  <c r="K1333" i="1" s="1"/>
  <c r="E1333" i="1" s="1"/>
  <c r="I1334" i="1"/>
  <c r="U1332" i="1"/>
  <c r="W1332" i="1" s="1"/>
  <c r="M1333" i="1"/>
  <c r="G1329" i="1"/>
  <c r="L1329" i="1"/>
  <c r="D1330" i="1"/>
  <c r="N1326" i="1"/>
  <c r="O1325" i="1"/>
  <c r="P1325" i="1" s="1"/>
  <c r="X1325" i="1" s="1"/>
  <c r="B1325" i="1" s="1"/>
  <c r="BD54" i="1" l="1"/>
  <c r="B1324" i="1"/>
  <c r="BE54" i="1"/>
  <c r="F1333" i="1"/>
  <c r="Y1324" i="1"/>
  <c r="M1334" i="1"/>
  <c r="I1335" i="1"/>
  <c r="J1334" i="1"/>
  <c r="K1334" i="1" s="1"/>
  <c r="E1334" i="1" s="1"/>
  <c r="U1333" i="1"/>
  <c r="W1333" i="1" s="1"/>
  <c r="N1327" i="1"/>
  <c r="O1326" i="1"/>
  <c r="P1326" i="1" s="1"/>
  <c r="G1330" i="1"/>
  <c r="D1331" i="1"/>
  <c r="L1330" i="1"/>
  <c r="F1334" i="1" l="1"/>
  <c r="BF54" i="1"/>
  <c r="J1335" i="1"/>
  <c r="K1335" i="1" s="1"/>
  <c r="E1335" i="1" s="1"/>
  <c r="I1336" i="1"/>
  <c r="U1334" i="1"/>
  <c r="W1334" i="1" s="1"/>
  <c r="M1335" i="1"/>
  <c r="X1326" i="1"/>
  <c r="B1326" i="1" s="1"/>
  <c r="L1331" i="1"/>
  <c r="G1331" i="1"/>
  <c r="D1332" i="1"/>
  <c r="N1328" i="1"/>
  <c r="O1327" i="1"/>
  <c r="P1327" i="1" s="1"/>
  <c r="X1327" i="1" s="1"/>
  <c r="B1327" i="1" s="1"/>
  <c r="F1335" i="1" l="1"/>
  <c r="M1336" i="1"/>
  <c r="J1336" i="1"/>
  <c r="K1336" i="1" s="1"/>
  <c r="E1336" i="1" s="1"/>
  <c r="I1337" i="1"/>
  <c r="U1335" i="1"/>
  <c r="W1335" i="1" s="1"/>
  <c r="N1329" i="1"/>
  <c r="O1328" i="1"/>
  <c r="P1328" i="1" s="1"/>
  <c r="X1328" i="1" s="1"/>
  <c r="B1328" i="1" s="1"/>
  <c r="L1332" i="1"/>
  <c r="D1333" i="1"/>
  <c r="G1332" i="1"/>
  <c r="F1336" i="1" l="1"/>
  <c r="I1338" i="1"/>
  <c r="J1337" i="1"/>
  <c r="K1337" i="1" s="1"/>
  <c r="E1337" i="1" s="1"/>
  <c r="U1336" i="1"/>
  <c r="W1336" i="1" s="1"/>
  <c r="M1337" i="1"/>
  <c r="L1333" i="1"/>
  <c r="G1333" i="1"/>
  <c r="D1334" i="1"/>
  <c r="N1330" i="1"/>
  <c r="O1329" i="1"/>
  <c r="P1329" i="1" s="1"/>
  <c r="X1329" i="1" s="1"/>
  <c r="B1329" i="1" s="1"/>
  <c r="F1337" i="1" l="1"/>
  <c r="M1338" i="1"/>
  <c r="U1337" i="1"/>
  <c r="W1337" i="1" s="1"/>
  <c r="J1338" i="1"/>
  <c r="K1338" i="1" s="1"/>
  <c r="E1338" i="1" s="1"/>
  <c r="I1339" i="1"/>
  <c r="N1331" i="1"/>
  <c r="O1330" i="1"/>
  <c r="P1330" i="1" s="1"/>
  <c r="X1330" i="1" s="1"/>
  <c r="B1330" i="1" s="1"/>
  <c r="G1334" i="1"/>
  <c r="L1334" i="1"/>
  <c r="D1335" i="1"/>
  <c r="F1338" i="1" l="1"/>
  <c r="I1340" i="1"/>
  <c r="J1339" i="1"/>
  <c r="K1339" i="1" s="1"/>
  <c r="E1339" i="1" s="1"/>
  <c r="U1338" i="1"/>
  <c r="W1338" i="1" s="1"/>
  <c r="M1339" i="1"/>
  <c r="L1335" i="1"/>
  <c r="G1335" i="1"/>
  <c r="D1336" i="1"/>
  <c r="N1332" i="1"/>
  <c r="O1331" i="1"/>
  <c r="P1331" i="1" s="1"/>
  <c r="X1331" i="1" s="1"/>
  <c r="B1331" i="1" s="1"/>
  <c r="F1339" i="1" l="1"/>
  <c r="M1340" i="1"/>
  <c r="U1339" i="1"/>
  <c r="W1339" i="1" s="1"/>
  <c r="I1341" i="1"/>
  <c r="J1340" i="1"/>
  <c r="K1340" i="1" s="1"/>
  <c r="E1340" i="1" s="1"/>
  <c r="N1333" i="1"/>
  <c r="O1332" i="1"/>
  <c r="P1332" i="1" s="1"/>
  <c r="X1332" i="1" s="1"/>
  <c r="B1332" i="1" s="1"/>
  <c r="G1336" i="1"/>
  <c r="L1336" i="1"/>
  <c r="D1337" i="1"/>
  <c r="F1340" i="1" l="1"/>
  <c r="U1340" i="1"/>
  <c r="W1340" i="1" s="1"/>
  <c r="J1341" i="1"/>
  <c r="K1341" i="1" s="1"/>
  <c r="E1341" i="1" s="1"/>
  <c r="I1342" i="1"/>
  <c r="M1341" i="1"/>
  <c r="G1337" i="1"/>
  <c r="D1338" i="1"/>
  <c r="L1337" i="1"/>
  <c r="N1334" i="1"/>
  <c r="O1333" i="1"/>
  <c r="P1333" i="1" s="1"/>
  <c r="X1333" i="1" l="1"/>
  <c r="F1341" i="1"/>
  <c r="M1342" i="1"/>
  <c r="U1341" i="1"/>
  <c r="W1341" i="1" s="1"/>
  <c r="I1343" i="1"/>
  <c r="J1342" i="1"/>
  <c r="K1342" i="1" s="1"/>
  <c r="E1342" i="1" s="1"/>
  <c r="N1335" i="1"/>
  <c r="O1334" i="1"/>
  <c r="P1334" i="1" s="1"/>
  <c r="X1334" i="1" s="1"/>
  <c r="B1334" i="1" s="1"/>
  <c r="G1338" i="1"/>
  <c r="L1338" i="1"/>
  <c r="D1339" i="1"/>
  <c r="F1342" i="1" l="1"/>
  <c r="B1333" i="1"/>
  <c r="J1343" i="1"/>
  <c r="K1343" i="1" s="1"/>
  <c r="E1343" i="1" s="1"/>
  <c r="I1344" i="1"/>
  <c r="M1343" i="1"/>
  <c r="U1342" i="1"/>
  <c r="W1342" i="1" s="1"/>
  <c r="L1339" i="1"/>
  <c r="G1339" i="1"/>
  <c r="D1340" i="1"/>
  <c r="N1336" i="1"/>
  <c r="O1335" i="1"/>
  <c r="P1335" i="1" s="1"/>
  <c r="X1335" i="1" s="1"/>
  <c r="B1335" i="1" s="1"/>
  <c r="F1343" i="1" l="1"/>
  <c r="M1344" i="1"/>
  <c r="J1344" i="1"/>
  <c r="K1344" i="1" s="1"/>
  <c r="E1344" i="1" s="1"/>
  <c r="I1345" i="1"/>
  <c r="U1343" i="1"/>
  <c r="W1343" i="1" s="1"/>
  <c r="N1337" i="1"/>
  <c r="O1336" i="1"/>
  <c r="P1336" i="1" s="1"/>
  <c r="X1336" i="1" s="1"/>
  <c r="B1336" i="1" s="1"/>
  <c r="G1340" i="1"/>
  <c r="D1341" i="1"/>
  <c r="L1340" i="1"/>
  <c r="F1344" i="1" l="1"/>
  <c r="U1344" i="1"/>
  <c r="W1344" i="1" s="1"/>
  <c r="I1346" i="1"/>
  <c r="J1345" i="1"/>
  <c r="K1345" i="1" s="1"/>
  <c r="E1345" i="1" s="1"/>
  <c r="M1345" i="1"/>
  <c r="G1341" i="1"/>
  <c r="D1342" i="1"/>
  <c r="L1341" i="1"/>
  <c r="N1338" i="1"/>
  <c r="O1337" i="1"/>
  <c r="P1337" i="1" s="1"/>
  <c r="F1345" i="1" l="1"/>
  <c r="M1346" i="1"/>
  <c r="U1345" i="1"/>
  <c r="W1345" i="1" s="1"/>
  <c r="J1346" i="1"/>
  <c r="K1346" i="1" s="1"/>
  <c r="E1346" i="1" s="1"/>
  <c r="I1347" i="1"/>
  <c r="X1337" i="1"/>
  <c r="B1337" i="1" s="1"/>
  <c r="N1339" i="1"/>
  <c r="O1338" i="1"/>
  <c r="P1338" i="1" s="1"/>
  <c r="G1342" i="1"/>
  <c r="L1342" i="1"/>
  <c r="D1343" i="1"/>
  <c r="F1346" i="1" l="1"/>
  <c r="J1347" i="1"/>
  <c r="K1347" i="1" s="1"/>
  <c r="E1347" i="1" s="1"/>
  <c r="I1348" i="1"/>
  <c r="M1347" i="1"/>
  <c r="U1346" i="1"/>
  <c r="W1346" i="1" s="1"/>
  <c r="L1343" i="1"/>
  <c r="G1343" i="1"/>
  <c r="D1344" i="1"/>
  <c r="N1340" i="1"/>
  <c r="O1339" i="1"/>
  <c r="P1339" i="1" s="1"/>
  <c r="X1339" i="1" s="1"/>
  <c r="B1339" i="1" s="1"/>
  <c r="X1338" i="1"/>
  <c r="B1338" i="1" s="1"/>
  <c r="F1347" i="1" l="1"/>
  <c r="M1348" i="1"/>
  <c r="J1348" i="1"/>
  <c r="K1348" i="1" s="1"/>
  <c r="E1348" i="1" s="1"/>
  <c r="I1349" i="1"/>
  <c r="U1347" i="1"/>
  <c r="W1347" i="1" s="1"/>
  <c r="G1344" i="1"/>
  <c r="D1345" i="1"/>
  <c r="L1344" i="1"/>
  <c r="N1341" i="1"/>
  <c r="O1340" i="1"/>
  <c r="P1340" i="1" s="1"/>
  <c r="F1348" i="1" l="1"/>
  <c r="I1350" i="1"/>
  <c r="J1349" i="1"/>
  <c r="K1349" i="1" s="1"/>
  <c r="E1349" i="1" s="1"/>
  <c r="U1348" i="1"/>
  <c r="W1348" i="1" s="1"/>
  <c r="M1349" i="1"/>
  <c r="X1340" i="1"/>
  <c r="B1340" i="1" s="1"/>
  <c r="N1342" i="1"/>
  <c r="O1341" i="1"/>
  <c r="P1341" i="1" s="1"/>
  <c r="X1341" i="1" s="1"/>
  <c r="B1341" i="1" s="1"/>
  <c r="G1345" i="1"/>
  <c r="D1346" i="1"/>
  <c r="L1345" i="1"/>
  <c r="F1349" i="1" l="1"/>
  <c r="M1350" i="1"/>
  <c r="U1349" i="1"/>
  <c r="W1349" i="1" s="1"/>
  <c r="J1350" i="1"/>
  <c r="K1350" i="1" s="1"/>
  <c r="E1350" i="1" s="1"/>
  <c r="I1351" i="1"/>
  <c r="G1346" i="1"/>
  <c r="D1347" i="1"/>
  <c r="L1346" i="1"/>
  <c r="N1343" i="1"/>
  <c r="O1342" i="1"/>
  <c r="P1342" i="1" s="1"/>
  <c r="F1350" i="1" l="1"/>
  <c r="J1351" i="1"/>
  <c r="K1351" i="1" s="1"/>
  <c r="E1351" i="1" s="1"/>
  <c r="I1352" i="1"/>
  <c r="M1351" i="1"/>
  <c r="U1350" i="1"/>
  <c r="W1350" i="1" s="1"/>
  <c r="X1342" i="1"/>
  <c r="B1342" i="1" s="1"/>
  <c r="N1344" i="1"/>
  <c r="O1343" i="1"/>
  <c r="P1343" i="1" s="1"/>
  <c r="X1343" i="1" s="1"/>
  <c r="B1343" i="1" s="1"/>
  <c r="L1347" i="1"/>
  <c r="G1347" i="1"/>
  <c r="D1348" i="1"/>
  <c r="F1351" i="1" l="1"/>
  <c r="M1352" i="1"/>
  <c r="J1352" i="1"/>
  <c r="K1352" i="1" s="1"/>
  <c r="E1352" i="1" s="1"/>
  <c r="I1353" i="1"/>
  <c r="U1351" i="1"/>
  <c r="W1351" i="1" s="1"/>
  <c r="N1345" i="1"/>
  <c r="O1344" i="1"/>
  <c r="P1344" i="1" s="1"/>
  <c r="X1344" i="1" s="1"/>
  <c r="B1344" i="1" s="1"/>
  <c r="G1348" i="1"/>
  <c r="L1348" i="1"/>
  <c r="D1349" i="1"/>
  <c r="F1352" i="1" l="1"/>
  <c r="I1354" i="1"/>
  <c r="J1353" i="1"/>
  <c r="K1353" i="1" s="1"/>
  <c r="F1353" i="1" s="1"/>
  <c r="U1352" i="1"/>
  <c r="W1352" i="1" s="1"/>
  <c r="G1349" i="1"/>
  <c r="L1349" i="1"/>
  <c r="D1350" i="1"/>
  <c r="N1346" i="1"/>
  <c r="O1345" i="1"/>
  <c r="P1345" i="1" s="1"/>
  <c r="X1345" i="1" s="1"/>
  <c r="B1345" i="1" s="1"/>
  <c r="E1353" i="1" l="1"/>
  <c r="U1353" i="1"/>
  <c r="W1353" i="1" s="1"/>
  <c r="I1355" i="1"/>
  <c r="J1354" i="1"/>
  <c r="K1354" i="1" s="1"/>
  <c r="F1354" i="1" s="1"/>
  <c r="N1347" i="1"/>
  <c r="O1346" i="1"/>
  <c r="P1346" i="1" s="1"/>
  <c r="G1350" i="1"/>
  <c r="L1350" i="1"/>
  <c r="D1351" i="1"/>
  <c r="X1346" i="1" l="1"/>
  <c r="E1354" i="1"/>
  <c r="J1355" i="1"/>
  <c r="K1355" i="1" s="1"/>
  <c r="F1355" i="1" s="1"/>
  <c r="I1356" i="1"/>
  <c r="U1354" i="1"/>
  <c r="W1354" i="1" s="1"/>
  <c r="L1351" i="1"/>
  <c r="G1351" i="1"/>
  <c r="D1352" i="1"/>
  <c r="N1348" i="1"/>
  <c r="O1347" i="1"/>
  <c r="P1347" i="1" s="1"/>
  <c r="X1347" i="1" s="1"/>
  <c r="B1347" i="1" s="1"/>
  <c r="B1346" i="1" l="1"/>
  <c r="E1355" i="1"/>
  <c r="I1357" i="1"/>
  <c r="J1356" i="1"/>
  <c r="K1356" i="1" s="1"/>
  <c r="F1356" i="1" s="1"/>
  <c r="U1355" i="1"/>
  <c r="W1355" i="1" s="1"/>
  <c r="N1349" i="1"/>
  <c r="O1348" i="1"/>
  <c r="P1348" i="1" s="1"/>
  <c r="X1348" i="1" s="1"/>
  <c r="B1348" i="1" s="1"/>
  <c r="G1352" i="1"/>
  <c r="D1353" i="1"/>
  <c r="L1352" i="1"/>
  <c r="E1356" i="1" l="1"/>
  <c r="U1356" i="1"/>
  <c r="W1356" i="1" s="1"/>
  <c r="J1357" i="1"/>
  <c r="K1357" i="1" s="1"/>
  <c r="F1357" i="1" s="1"/>
  <c r="I1358" i="1"/>
  <c r="G1353" i="1"/>
  <c r="D1354" i="1"/>
  <c r="L1353" i="1"/>
  <c r="M1353" i="1"/>
  <c r="M1354" i="1" s="1"/>
  <c r="M1355" i="1" s="1"/>
  <c r="N1350" i="1"/>
  <c r="O1349" i="1"/>
  <c r="P1349" i="1" s="1"/>
  <c r="X1349" i="1" s="1"/>
  <c r="B1349" i="1" s="1"/>
  <c r="E1357" i="1" l="1"/>
  <c r="U1357" i="1"/>
  <c r="W1357" i="1" s="1"/>
  <c r="I1359" i="1"/>
  <c r="J1358" i="1"/>
  <c r="K1358" i="1" s="1"/>
  <c r="F1358" i="1" s="1"/>
  <c r="N1351" i="1"/>
  <c r="O1350" i="1"/>
  <c r="P1350" i="1" s="1"/>
  <c r="L1354" i="1"/>
  <c r="G1354" i="1"/>
  <c r="D1355" i="1"/>
  <c r="E1358" i="1" l="1"/>
  <c r="J1359" i="1"/>
  <c r="K1359" i="1" s="1"/>
  <c r="F1359" i="1" s="1"/>
  <c r="I1360" i="1"/>
  <c r="U1358" i="1"/>
  <c r="W1358" i="1" s="1"/>
  <c r="G1355" i="1"/>
  <c r="D1356" i="1"/>
  <c r="L1355" i="1"/>
  <c r="M1356" i="1" s="1"/>
  <c r="M1357" i="1" s="1"/>
  <c r="M1358" i="1" s="1"/>
  <c r="M1359" i="1" s="1"/>
  <c r="X1350" i="1"/>
  <c r="B1350" i="1" s="1"/>
  <c r="N1352" i="1"/>
  <c r="O1351" i="1"/>
  <c r="P1351" i="1" s="1"/>
  <c r="X1351" i="1" s="1"/>
  <c r="B1351" i="1" s="1"/>
  <c r="E1359" i="1" l="1"/>
  <c r="J1360" i="1"/>
  <c r="K1360" i="1" s="1"/>
  <c r="F1360" i="1" s="1"/>
  <c r="I1361" i="1"/>
  <c r="U1359" i="1"/>
  <c r="W1359" i="1" s="1"/>
  <c r="M1360" i="1"/>
  <c r="N1353" i="1"/>
  <c r="O1352" i="1"/>
  <c r="P1352" i="1" s="1"/>
  <c r="G1356" i="1"/>
  <c r="L1356" i="1"/>
  <c r="D1357" i="1"/>
  <c r="E1360" i="1" l="1"/>
  <c r="M1361" i="1"/>
  <c r="J1361" i="1"/>
  <c r="K1361" i="1" s="1"/>
  <c r="E1361" i="1" s="1"/>
  <c r="I1362" i="1"/>
  <c r="U1360" i="1"/>
  <c r="W1360" i="1" s="1"/>
  <c r="G1357" i="1"/>
  <c r="L1357" i="1"/>
  <c r="D1358" i="1"/>
  <c r="S1352" i="1"/>
  <c r="X1352" i="1"/>
  <c r="N1354" i="1"/>
  <c r="O1353" i="1"/>
  <c r="P1353" i="1" s="1"/>
  <c r="B1352" i="1" l="1"/>
  <c r="BE55" i="1"/>
  <c r="BD55" i="1"/>
  <c r="F1361" i="1"/>
  <c r="I1363" i="1"/>
  <c r="J1362" i="1"/>
  <c r="K1362" i="1" s="1"/>
  <c r="E1362" i="1" s="1"/>
  <c r="U1361" i="1"/>
  <c r="W1361" i="1" s="1"/>
  <c r="M1362" i="1"/>
  <c r="X1353" i="1"/>
  <c r="B1353" i="1" s="1"/>
  <c r="Y1352" i="1"/>
  <c r="G1358" i="1"/>
  <c r="L1358" i="1"/>
  <c r="D1359" i="1"/>
  <c r="N1355" i="1"/>
  <c r="O1354" i="1"/>
  <c r="P1354" i="1" s="1"/>
  <c r="X1354" i="1" s="1"/>
  <c r="B1354" i="1" s="1"/>
  <c r="BF55" i="1" l="1"/>
  <c r="F1362" i="1"/>
  <c r="M1363" i="1"/>
  <c r="U1362" i="1"/>
  <c r="W1362" i="1" s="1"/>
  <c r="I1364" i="1"/>
  <c r="J1363" i="1"/>
  <c r="K1363" i="1" s="1"/>
  <c r="E1363" i="1" s="1"/>
  <c r="N1356" i="1"/>
  <c r="O1355" i="1"/>
  <c r="P1355" i="1" s="1"/>
  <c r="L1359" i="1"/>
  <c r="G1359" i="1"/>
  <c r="D1360" i="1"/>
  <c r="F1363" i="1" l="1"/>
  <c r="X1355" i="1"/>
  <c r="B1355" i="1" s="1"/>
  <c r="S1355" i="1"/>
  <c r="Y1355" i="1" s="1"/>
  <c r="I1365" i="1"/>
  <c r="J1364" i="1"/>
  <c r="K1364" i="1" s="1"/>
  <c r="E1364" i="1" s="1"/>
  <c r="U1363" i="1"/>
  <c r="W1363" i="1" s="1"/>
  <c r="M1364" i="1"/>
  <c r="G1360" i="1"/>
  <c r="D1361" i="1"/>
  <c r="L1360" i="1"/>
  <c r="N1357" i="1"/>
  <c r="O1356" i="1"/>
  <c r="P1356" i="1" s="1"/>
  <c r="X1356" i="1" s="1"/>
  <c r="B1356" i="1" s="1"/>
  <c r="F1364" i="1" l="1"/>
  <c r="M1365" i="1"/>
  <c r="U1364" i="1"/>
  <c r="W1364" i="1" s="1"/>
  <c r="J1365" i="1"/>
  <c r="K1365" i="1" s="1"/>
  <c r="E1365" i="1" s="1"/>
  <c r="I1366" i="1"/>
  <c r="N1358" i="1"/>
  <c r="O1357" i="1"/>
  <c r="P1357" i="1" s="1"/>
  <c r="L1361" i="1"/>
  <c r="D1362" i="1"/>
  <c r="G1361" i="1"/>
  <c r="F1365" i="1" l="1"/>
  <c r="J1366" i="1"/>
  <c r="K1366" i="1" s="1"/>
  <c r="E1366" i="1" s="1"/>
  <c r="I1367" i="1"/>
  <c r="U1365" i="1"/>
  <c r="W1365" i="1" s="1"/>
  <c r="M1366" i="1"/>
  <c r="G1362" i="1"/>
  <c r="L1362" i="1"/>
  <c r="D1363" i="1"/>
  <c r="X1357" i="1"/>
  <c r="B1357" i="1" s="1"/>
  <c r="N1359" i="1"/>
  <c r="O1358" i="1"/>
  <c r="P1358" i="1" s="1"/>
  <c r="F1366" i="1" l="1"/>
  <c r="M1367" i="1"/>
  <c r="J1367" i="1"/>
  <c r="K1367" i="1" s="1"/>
  <c r="E1367" i="1" s="1"/>
  <c r="I1368" i="1"/>
  <c r="U1366" i="1"/>
  <c r="W1366" i="1" s="1"/>
  <c r="X1358" i="1"/>
  <c r="B1358" i="1" s="1"/>
  <c r="N1360" i="1"/>
  <c r="O1359" i="1"/>
  <c r="P1359" i="1" s="1"/>
  <c r="X1359" i="1" s="1"/>
  <c r="B1359" i="1" s="1"/>
  <c r="L1363" i="1"/>
  <c r="G1363" i="1"/>
  <c r="D1364" i="1"/>
  <c r="F1367" i="1" l="1"/>
  <c r="J1368" i="1"/>
  <c r="K1368" i="1" s="1"/>
  <c r="E1368" i="1" s="1"/>
  <c r="I1369" i="1"/>
  <c r="U1367" i="1"/>
  <c r="W1367" i="1" s="1"/>
  <c r="M1368" i="1"/>
  <c r="N1361" i="1"/>
  <c r="O1360" i="1"/>
  <c r="P1360" i="1" s="1"/>
  <c r="X1360" i="1" s="1"/>
  <c r="B1360" i="1" s="1"/>
  <c r="L1364" i="1"/>
  <c r="D1365" i="1"/>
  <c r="G1364" i="1"/>
  <c r="F1368" i="1" l="1"/>
  <c r="M1369" i="1"/>
  <c r="I1370" i="1"/>
  <c r="J1369" i="1"/>
  <c r="K1369" i="1" s="1"/>
  <c r="E1369" i="1" s="1"/>
  <c r="U1368" i="1"/>
  <c r="W1368" i="1" s="1"/>
  <c r="G1365" i="1"/>
  <c r="D1366" i="1"/>
  <c r="L1365" i="1"/>
  <c r="N1362" i="1"/>
  <c r="O1361" i="1"/>
  <c r="P1361" i="1" s="1"/>
  <c r="F1369" i="1" l="1"/>
  <c r="U1369" i="1"/>
  <c r="W1369" i="1" s="1"/>
  <c r="J1370" i="1"/>
  <c r="K1370" i="1" s="1"/>
  <c r="E1370" i="1" s="1"/>
  <c r="I1371" i="1"/>
  <c r="M1370" i="1"/>
  <c r="N1363" i="1"/>
  <c r="O1362" i="1"/>
  <c r="P1362" i="1" s="1"/>
  <c r="X1362" i="1" s="1"/>
  <c r="B1362" i="1" s="1"/>
  <c r="L1366" i="1"/>
  <c r="G1366" i="1"/>
  <c r="D1367" i="1"/>
  <c r="X1361" i="1"/>
  <c r="B1361" i="1" s="1"/>
  <c r="F1370" i="1" l="1"/>
  <c r="M1371" i="1"/>
  <c r="I1372" i="1"/>
  <c r="J1371" i="1"/>
  <c r="K1371" i="1" s="1"/>
  <c r="E1371" i="1" s="1"/>
  <c r="U1370" i="1"/>
  <c r="W1370" i="1" s="1"/>
  <c r="L1367" i="1"/>
  <c r="G1367" i="1"/>
  <c r="D1368" i="1"/>
  <c r="N1364" i="1"/>
  <c r="O1363" i="1"/>
  <c r="P1363" i="1" s="1"/>
  <c r="X1363" i="1" l="1"/>
  <c r="F1371" i="1"/>
  <c r="M1372" i="1"/>
  <c r="U1371" i="1"/>
  <c r="W1371" i="1" s="1"/>
  <c r="J1372" i="1"/>
  <c r="K1372" i="1" s="1"/>
  <c r="E1372" i="1" s="1"/>
  <c r="I1373" i="1"/>
  <c r="L1368" i="1"/>
  <c r="D1369" i="1"/>
  <c r="G1368" i="1"/>
  <c r="N1365" i="1"/>
  <c r="O1364" i="1"/>
  <c r="P1364" i="1" s="1"/>
  <c r="X1364" i="1" s="1"/>
  <c r="B1364" i="1" s="1"/>
  <c r="B1363" i="1" l="1"/>
  <c r="F1372" i="1"/>
  <c r="J1373" i="1"/>
  <c r="K1373" i="1" s="1"/>
  <c r="E1373" i="1" s="1"/>
  <c r="I1374" i="1"/>
  <c r="U1372" i="1"/>
  <c r="W1372" i="1" s="1"/>
  <c r="M1373" i="1"/>
  <c r="N1366" i="1"/>
  <c r="O1365" i="1"/>
  <c r="P1365" i="1" s="1"/>
  <c r="G1369" i="1"/>
  <c r="L1369" i="1"/>
  <c r="D1370" i="1"/>
  <c r="F1373" i="1" l="1"/>
  <c r="M1374" i="1"/>
  <c r="J1374" i="1"/>
  <c r="K1374" i="1" s="1"/>
  <c r="E1374" i="1" s="1"/>
  <c r="I1375" i="1"/>
  <c r="U1373" i="1"/>
  <c r="W1373" i="1" s="1"/>
  <c r="L1370" i="1"/>
  <c r="G1370" i="1"/>
  <c r="D1371" i="1"/>
  <c r="X1365" i="1"/>
  <c r="B1365" i="1" s="1"/>
  <c r="N1367" i="1"/>
  <c r="O1366" i="1"/>
  <c r="P1366" i="1" s="1"/>
  <c r="F1374" i="1" l="1"/>
  <c r="I1376" i="1"/>
  <c r="J1375" i="1"/>
  <c r="K1375" i="1" s="1"/>
  <c r="E1375" i="1" s="1"/>
  <c r="U1374" i="1"/>
  <c r="W1374" i="1" s="1"/>
  <c r="M1375" i="1"/>
  <c r="X1366" i="1"/>
  <c r="L1371" i="1"/>
  <c r="G1371" i="1"/>
  <c r="D1372" i="1"/>
  <c r="N1368" i="1"/>
  <c r="O1367" i="1"/>
  <c r="P1367" i="1" s="1"/>
  <c r="X1367" i="1" s="1"/>
  <c r="B1367" i="1" s="1"/>
  <c r="B1366" i="1" l="1"/>
  <c r="F1375" i="1"/>
  <c r="M1376" i="1"/>
  <c r="U1375" i="1"/>
  <c r="W1375" i="1" s="1"/>
  <c r="I1377" i="1"/>
  <c r="J1376" i="1"/>
  <c r="K1376" i="1" s="1"/>
  <c r="E1376" i="1" s="1"/>
  <c r="N1369" i="1"/>
  <c r="O1368" i="1"/>
  <c r="P1368" i="1" s="1"/>
  <c r="X1368" i="1" s="1"/>
  <c r="B1368" i="1" s="1"/>
  <c r="G1372" i="1"/>
  <c r="D1373" i="1"/>
  <c r="L1372" i="1"/>
  <c r="F1376" i="1" l="1"/>
  <c r="U1376" i="1"/>
  <c r="W1376" i="1" s="1"/>
  <c r="I1378" i="1"/>
  <c r="J1377" i="1"/>
  <c r="K1377" i="1" s="1"/>
  <c r="E1377" i="1" s="1"/>
  <c r="M1377" i="1"/>
  <c r="G1373" i="1"/>
  <c r="L1373" i="1"/>
  <c r="D1374" i="1"/>
  <c r="N1370" i="1"/>
  <c r="O1369" i="1"/>
  <c r="P1369" i="1" s="1"/>
  <c r="F1377" i="1" l="1"/>
  <c r="M1378" i="1"/>
  <c r="U1377" i="1"/>
  <c r="W1377" i="1" s="1"/>
  <c r="J1378" i="1"/>
  <c r="K1378" i="1" s="1"/>
  <c r="E1378" i="1" s="1"/>
  <c r="I1379" i="1"/>
  <c r="X1369" i="1"/>
  <c r="B1369" i="1" s="1"/>
  <c r="N1371" i="1"/>
  <c r="O1370" i="1"/>
  <c r="P1370" i="1" s="1"/>
  <c r="G1374" i="1"/>
  <c r="L1374" i="1"/>
  <c r="D1375" i="1"/>
  <c r="F1378" i="1" l="1"/>
  <c r="M1379" i="1"/>
  <c r="U1378" i="1"/>
  <c r="W1378" i="1" s="1"/>
  <c r="I1380" i="1"/>
  <c r="J1379" i="1"/>
  <c r="K1379" i="1" s="1"/>
  <c r="E1379" i="1" s="1"/>
  <c r="L1375" i="1"/>
  <c r="G1375" i="1"/>
  <c r="D1376" i="1"/>
  <c r="X1370" i="1"/>
  <c r="B1370" i="1" s="1"/>
  <c r="N1372" i="1"/>
  <c r="O1371" i="1"/>
  <c r="P1371" i="1" s="1"/>
  <c r="X1371" i="1" s="1"/>
  <c r="B1371" i="1" s="1"/>
  <c r="F1379" i="1" l="1"/>
  <c r="U1379" i="1"/>
  <c r="W1379" i="1" s="1"/>
  <c r="J1380" i="1"/>
  <c r="K1380" i="1" s="1"/>
  <c r="E1380" i="1" s="1"/>
  <c r="I1381" i="1"/>
  <c r="M1380" i="1"/>
  <c r="N1373" i="1"/>
  <c r="O1372" i="1"/>
  <c r="P1372" i="1" s="1"/>
  <c r="G1376" i="1"/>
  <c r="L1376" i="1"/>
  <c r="D1377" i="1"/>
  <c r="F1380" i="1" l="1"/>
  <c r="M1381" i="1"/>
  <c r="U1380" i="1"/>
  <c r="W1380" i="1" s="1"/>
  <c r="I1382" i="1"/>
  <c r="J1381" i="1"/>
  <c r="K1381" i="1" s="1"/>
  <c r="E1381" i="1" s="1"/>
  <c r="G1377" i="1"/>
  <c r="L1377" i="1"/>
  <c r="D1378" i="1"/>
  <c r="X1372" i="1"/>
  <c r="B1372" i="1" s="1"/>
  <c r="N1374" i="1"/>
  <c r="O1373" i="1"/>
  <c r="P1373" i="1" s="1"/>
  <c r="X1373" i="1" s="1"/>
  <c r="B1373" i="1" s="1"/>
  <c r="F1381" i="1" l="1"/>
  <c r="M1382" i="1"/>
  <c r="U1381" i="1"/>
  <c r="W1381" i="1" s="1"/>
  <c r="J1382" i="1"/>
  <c r="K1382" i="1" s="1"/>
  <c r="E1382" i="1" s="1"/>
  <c r="I1383" i="1"/>
  <c r="N1375" i="1"/>
  <c r="O1374" i="1"/>
  <c r="P1374" i="1" s="1"/>
  <c r="X1374" i="1" s="1"/>
  <c r="B1374" i="1" s="1"/>
  <c r="L1378" i="1"/>
  <c r="G1378" i="1"/>
  <c r="D1379" i="1"/>
  <c r="F1382" i="1" l="1"/>
  <c r="J1383" i="1"/>
  <c r="K1383" i="1" s="1"/>
  <c r="I1384" i="1"/>
  <c r="U1382" i="1"/>
  <c r="W1382" i="1" s="1"/>
  <c r="L1379" i="1"/>
  <c r="G1379" i="1"/>
  <c r="D1380" i="1"/>
  <c r="N1376" i="1"/>
  <c r="O1375" i="1"/>
  <c r="P1375" i="1" s="1"/>
  <c r="X1375" i="1" s="1"/>
  <c r="B1375" i="1" s="1"/>
  <c r="U1383" i="1" l="1"/>
  <c r="W1383" i="1" s="1"/>
  <c r="F1383" i="1"/>
  <c r="E1383" i="1"/>
  <c r="J1384" i="1"/>
  <c r="K1384" i="1" s="1"/>
  <c r="F1384" i="1" s="1"/>
  <c r="I1385" i="1"/>
  <c r="N1377" i="1"/>
  <c r="O1376" i="1"/>
  <c r="P1376" i="1" s="1"/>
  <c r="X1376" i="1" s="1"/>
  <c r="B1376" i="1" s="1"/>
  <c r="G1380" i="1"/>
  <c r="L1380" i="1"/>
  <c r="D1381" i="1"/>
  <c r="E1384" i="1" l="1"/>
  <c r="J1385" i="1"/>
  <c r="K1385" i="1" s="1"/>
  <c r="F1385" i="1" s="1"/>
  <c r="I1386" i="1"/>
  <c r="U1384" i="1"/>
  <c r="W1384" i="1" s="1"/>
  <c r="L1381" i="1"/>
  <c r="G1381" i="1"/>
  <c r="D1382" i="1"/>
  <c r="N1378" i="1"/>
  <c r="O1377" i="1"/>
  <c r="P1377" i="1" s="1"/>
  <c r="E1385" i="1" l="1"/>
  <c r="J1386" i="1"/>
  <c r="K1386" i="1" s="1"/>
  <c r="E1386" i="1" s="1"/>
  <c r="I1387" i="1"/>
  <c r="U1385" i="1"/>
  <c r="W1385" i="1" s="1"/>
  <c r="G1382" i="1"/>
  <c r="D1383" i="1"/>
  <c r="L1382" i="1"/>
  <c r="X1377" i="1"/>
  <c r="N1379" i="1"/>
  <c r="O1378" i="1"/>
  <c r="P1378" i="1" s="1"/>
  <c r="B1377" i="1" l="1"/>
  <c r="F1386" i="1"/>
  <c r="I1388" i="1"/>
  <c r="J1387" i="1"/>
  <c r="K1387" i="1" s="1"/>
  <c r="E1387" i="1" s="1"/>
  <c r="U1386" i="1"/>
  <c r="W1386" i="1" s="1"/>
  <c r="X1378" i="1"/>
  <c r="B1378" i="1" s="1"/>
  <c r="N1380" i="1"/>
  <c r="O1379" i="1"/>
  <c r="P1379" i="1" s="1"/>
  <c r="X1379" i="1" s="1"/>
  <c r="B1379" i="1" s="1"/>
  <c r="L1383" i="1"/>
  <c r="G1383" i="1"/>
  <c r="D1384" i="1"/>
  <c r="M1383" i="1"/>
  <c r="F1387" i="1" l="1"/>
  <c r="M1384" i="1"/>
  <c r="M1385" i="1" s="1"/>
  <c r="M1386" i="1" s="1"/>
  <c r="M1387" i="1" s="1"/>
  <c r="M1388" i="1" s="1"/>
  <c r="U1387" i="1"/>
  <c r="W1387" i="1" s="1"/>
  <c r="I1389" i="1"/>
  <c r="J1388" i="1"/>
  <c r="K1388" i="1" s="1"/>
  <c r="E1388" i="1" s="1"/>
  <c r="L1384" i="1"/>
  <c r="D1385" i="1"/>
  <c r="G1384" i="1"/>
  <c r="N1381" i="1"/>
  <c r="O1380" i="1"/>
  <c r="P1380" i="1" s="1"/>
  <c r="X1380" i="1" l="1"/>
  <c r="F1388" i="1"/>
  <c r="U1388" i="1"/>
  <c r="W1388" i="1" s="1"/>
  <c r="I1390" i="1"/>
  <c r="J1389" i="1"/>
  <c r="K1389" i="1" s="1"/>
  <c r="E1389" i="1" s="1"/>
  <c r="M1389" i="1"/>
  <c r="G1385" i="1"/>
  <c r="D1386" i="1"/>
  <c r="L1385" i="1"/>
  <c r="N1382" i="1"/>
  <c r="O1381" i="1"/>
  <c r="P1381" i="1" s="1"/>
  <c r="B1380" i="1" l="1"/>
  <c r="F1389" i="1"/>
  <c r="M1390" i="1"/>
  <c r="U1389" i="1"/>
  <c r="W1389" i="1" s="1"/>
  <c r="I1391" i="1"/>
  <c r="J1390" i="1"/>
  <c r="K1390" i="1" s="1"/>
  <c r="E1390" i="1" s="1"/>
  <c r="N1383" i="1"/>
  <c r="O1382" i="1"/>
  <c r="P1382" i="1" s="1"/>
  <c r="G1386" i="1"/>
  <c r="L1386" i="1"/>
  <c r="D1387" i="1"/>
  <c r="X1381" i="1"/>
  <c r="B1381" i="1" s="1"/>
  <c r="F1390" i="1" l="1"/>
  <c r="U1390" i="1"/>
  <c r="W1390" i="1" s="1"/>
  <c r="J1391" i="1"/>
  <c r="K1391" i="1" s="1"/>
  <c r="E1391" i="1" s="1"/>
  <c r="I1392" i="1"/>
  <c r="M1391" i="1"/>
  <c r="L1387" i="1"/>
  <c r="G1387" i="1"/>
  <c r="D1388" i="1"/>
  <c r="S1382" i="1"/>
  <c r="X1382" i="1"/>
  <c r="N1384" i="1"/>
  <c r="O1383" i="1"/>
  <c r="P1383" i="1" s="1"/>
  <c r="B1382" i="1" l="1"/>
  <c r="BE56" i="1"/>
  <c r="BD56" i="1"/>
  <c r="F1391" i="1"/>
  <c r="M1392" i="1"/>
  <c r="X1383" i="1"/>
  <c r="B1383" i="1" s="1"/>
  <c r="S1383" i="1"/>
  <c r="J1392" i="1"/>
  <c r="K1392" i="1" s="1"/>
  <c r="E1392" i="1" s="1"/>
  <c r="I1393" i="1"/>
  <c r="U1391" i="1"/>
  <c r="W1391" i="1" s="1"/>
  <c r="Y1382" i="1"/>
  <c r="N1385" i="1"/>
  <c r="O1384" i="1"/>
  <c r="P1384" i="1" s="1"/>
  <c r="L1388" i="1"/>
  <c r="G1388" i="1"/>
  <c r="D1389" i="1"/>
  <c r="BF56" i="1" l="1"/>
  <c r="F1392" i="1"/>
  <c r="Y1383" i="1"/>
  <c r="I1394" i="1"/>
  <c r="J1393" i="1"/>
  <c r="K1393" i="1" s="1"/>
  <c r="E1393" i="1" s="1"/>
  <c r="U1392" i="1"/>
  <c r="W1392" i="1" s="1"/>
  <c r="M1393" i="1"/>
  <c r="G1389" i="1"/>
  <c r="D1390" i="1"/>
  <c r="L1389" i="1"/>
  <c r="X1384" i="1"/>
  <c r="B1384" i="1" s="1"/>
  <c r="N1386" i="1"/>
  <c r="O1385" i="1"/>
  <c r="P1385" i="1" s="1"/>
  <c r="X1385" i="1" s="1"/>
  <c r="B1385" i="1" s="1"/>
  <c r="F1393" i="1" l="1"/>
  <c r="M1394" i="1"/>
  <c r="U1393" i="1"/>
  <c r="W1393" i="1" s="1"/>
  <c r="I1395" i="1"/>
  <c r="J1394" i="1"/>
  <c r="K1394" i="1" s="1"/>
  <c r="E1394" i="1" s="1"/>
  <c r="G1390" i="1"/>
  <c r="L1390" i="1"/>
  <c r="D1391" i="1"/>
  <c r="N1387" i="1"/>
  <c r="O1386" i="1"/>
  <c r="P1386" i="1" s="1"/>
  <c r="X1386" i="1" s="1"/>
  <c r="B1386" i="1" s="1"/>
  <c r="F1394" i="1" l="1"/>
  <c r="I1396" i="1"/>
  <c r="J1395" i="1"/>
  <c r="K1395" i="1" s="1"/>
  <c r="E1395" i="1" s="1"/>
  <c r="M1395" i="1"/>
  <c r="U1394" i="1"/>
  <c r="W1394" i="1" s="1"/>
  <c r="N1388" i="1"/>
  <c r="O1387" i="1"/>
  <c r="P1387" i="1" s="1"/>
  <c r="X1387" i="1" s="1"/>
  <c r="B1387" i="1" s="1"/>
  <c r="L1391" i="1"/>
  <c r="G1391" i="1"/>
  <c r="D1392" i="1"/>
  <c r="F1395" i="1" l="1"/>
  <c r="M1396" i="1"/>
  <c r="U1395" i="1"/>
  <c r="W1395" i="1" s="1"/>
  <c r="J1396" i="1"/>
  <c r="K1396" i="1" s="1"/>
  <c r="E1396" i="1" s="1"/>
  <c r="I1397" i="1"/>
  <c r="G1392" i="1"/>
  <c r="L1392" i="1"/>
  <c r="D1393" i="1"/>
  <c r="N1389" i="1"/>
  <c r="O1388" i="1"/>
  <c r="P1388" i="1" s="1"/>
  <c r="X1388" i="1" l="1"/>
  <c r="F1396" i="1"/>
  <c r="J1397" i="1"/>
  <c r="K1397" i="1" s="1"/>
  <c r="E1397" i="1" s="1"/>
  <c r="I1398" i="1"/>
  <c r="U1396" i="1"/>
  <c r="W1396" i="1" s="1"/>
  <c r="M1397" i="1"/>
  <c r="N1390" i="1"/>
  <c r="O1389" i="1"/>
  <c r="P1389" i="1" s="1"/>
  <c r="X1389" i="1" s="1"/>
  <c r="B1389" i="1" s="1"/>
  <c r="G1393" i="1"/>
  <c r="L1393" i="1"/>
  <c r="D1394" i="1"/>
  <c r="B1388" i="1" l="1"/>
  <c r="F1397" i="1"/>
  <c r="M1398" i="1"/>
  <c r="J1398" i="1"/>
  <c r="K1398" i="1" s="1"/>
  <c r="E1398" i="1" s="1"/>
  <c r="I1399" i="1"/>
  <c r="U1397" i="1"/>
  <c r="W1397" i="1" s="1"/>
  <c r="G1394" i="1"/>
  <c r="D1395" i="1"/>
  <c r="L1394" i="1"/>
  <c r="N1391" i="1"/>
  <c r="O1390" i="1"/>
  <c r="P1390" i="1" s="1"/>
  <c r="F1398" i="1" l="1"/>
  <c r="J1399" i="1"/>
  <c r="K1399" i="1" s="1"/>
  <c r="E1399" i="1" s="1"/>
  <c r="I1400" i="1"/>
  <c r="U1398" i="1"/>
  <c r="W1398" i="1" s="1"/>
  <c r="M1399" i="1"/>
  <c r="X1390" i="1"/>
  <c r="B1390" i="1" s="1"/>
  <c r="N1392" i="1"/>
  <c r="O1391" i="1"/>
  <c r="P1391" i="1" s="1"/>
  <c r="X1391" i="1" s="1"/>
  <c r="B1391" i="1" s="1"/>
  <c r="L1395" i="1"/>
  <c r="G1395" i="1"/>
  <c r="D1396" i="1"/>
  <c r="F1399" i="1" l="1"/>
  <c r="M1400" i="1"/>
  <c r="I1401" i="1"/>
  <c r="J1400" i="1"/>
  <c r="K1400" i="1" s="1"/>
  <c r="E1400" i="1" s="1"/>
  <c r="U1399" i="1"/>
  <c r="W1399" i="1" s="1"/>
  <c r="G1396" i="1"/>
  <c r="L1396" i="1"/>
  <c r="D1397" i="1"/>
  <c r="N1393" i="1"/>
  <c r="O1392" i="1"/>
  <c r="P1392" i="1" s="1"/>
  <c r="X1392" i="1" s="1"/>
  <c r="B1392" i="1" s="1"/>
  <c r="F1400" i="1" l="1"/>
  <c r="U1400" i="1"/>
  <c r="W1400" i="1" s="1"/>
  <c r="I1402" i="1"/>
  <c r="J1401" i="1"/>
  <c r="K1401" i="1" s="1"/>
  <c r="E1401" i="1" s="1"/>
  <c r="M1401" i="1"/>
  <c r="N1394" i="1"/>
  <c r="O1393" i="1"/>
  <c r="P1393" i="1" s="1"/>
  <c r="G1397" i="1"/>
  <c r="L1397" i="1"/>
  <c r="D1398" i="1"/>
  <c r="F1401" i="1" l="1"/>
  <c r="J1402" i="1"/>
  <c r="K1402" i="1" s="1"/>
  <c r="E1402" i="1" s="1"/>
  <c r="I1403" i="1"/>
  <c r="M1402" i="1"/>
  <c r="U1401" i="1"/>
  <c r="W1401" i="1" s="1"/>
  <c r="G1398" i="1"/>
  <c r="L1398" i="1"/>
  <c r="D1399" i="1"/>
  <c r="X1393" i="1"/>
  <c r="B1393" i="1" s="1"/>
  <c r="N1395" i="1"/>
  <c r="O1394" i="1"/>
  <c r="P1394" i="1" s="1"/>
  <c r="F1402" i="1" l="1"/>
  <c r="M1403" i="1"/>
  <c r="J1403" i="1"/>
  <c r="K1403" i="1" s="1"/>
  <c r="E1403" i="1" s="1"/>
  <c r="I1404" i="1"/>
  <c r="U1402" i="1"/>
  <c r="W1402" i="1" s="1"/>
  <c r="X1394" i="1"/>
  <c r="N1396" i="1"/>
  <c r="O1395" i="1"/>
  <c r="P1395" i="1" s="1"/>
  <c r="X1395" i="1" s="1"/>
  <c r="B1395" i="1" s="1"/>
  <c r="L1399" i="1"/>
  <c r="G1399" i="1"/>
  <c r="D1400" i="1"/>
  <c r="B1394" i="1" l="1"/>
  <c r="F1403" i="1"/>
  <c r="I1405" i="1"/>
  <c r="J1404" i="1"/>
  <c r="K1404" i="1" s="1"/>
  <c r="E1404" i="1" s="1"/>
  <c r="U1403" i="1"/>
  <c r="W1403" i="1" s="1"/>
  <c r="M1404" i="1"/>
  <c r="G1400" i="1"/>
  <c r="L1400" i="1"/>
  <c r="D1401" i="1"/>
  <c r="N1397" i="1"/>
  <c r="O1396" i="1"/>
  <c r="P1396" i="1" s="1"/>
  <c r="F1404" i="1" l="1"/>
  <c r="M1405" i="1"/>
  <c r="U1404" i="1"/>
  <c r="W1404" i="1" s="1"/>
  <c r="J1405" i="1"/>
  <c r="K1405" i="1" s="1"/>
  <c r="E1405" i="1" s="1"/>
  <c r="I1406" i="1"/>
  <c r="X1396" i="1"/>
  <c r="B1396" i="1" s="1"/>
  <c r="G1401" i="1"/>
  <c r="D1402" i="1"/>
  <c r="L1401" i="1"/>
  <c r="N1398" i="1"/>
  <c r="O1397" i="1"/>
  <c r="P1397" i="1" s="1"/>
  <c r="F1405" i="1" l="1"/>
  <c r="U1405" i="1"/>
  <c r="W1405" i="1" s="1"/>
  <c r="J1406" i="1"/>
  <c r="K1406" i="1" s="1"/>
  <c r="E1406" i="1" s="1"/>
  <c r="I1407" i="1"/>
  <c r="M1406" i="1"/>
  <c r="G1402" i="1"/>
  <c r="L1402" i="1"/>
  <c r="D1403" i="1"/>
  <c r="X1397" i="1"/>
  <c r="B1397" i="1" s="1"/>
  <c r="N1399" i="1"/>
  <c r="O1398" i="1"/>
  <c r="P1398" i="1" s="1"/>
  <c r="X1398" i="1" s="1"/>
  <c r="B1398" i="1" s="1"/>
  <c r="F1406" i="1" l="1"/>
  <c r="J1407" i="1"/>
  <c r="K1407" i="1" s="1"/>
  <c r="E1407" i="1" s="1"/>
  <c r="I1408" i="1"/>
  <c r="M1407" i="1"/>
  <c r="U1406" i="1"/>
  <c r="W1406" i="1" s="1"/>
  <c r="N1400" i="1"/>
  <c r="O1399" i="1"/>
  <c r="P1399" i="1" s="1"/>
  <c r="X1399" i="1" s="1"/>
  <c r="B1399" i="1" s="1"/>
  <c r="G1403" i="1"/>
  <c r="D1404" i="1"/>
  <c r="L1403" i="1"/>
  <c r="F1407" i="1" l="1"/>
  <c r="M1408" i="1"/>
  <c r="I1409" i="1"/>
  <c r="J1408" i="1"/>
  <c r="K1408" i="1" s="1"/>
  <c r="E1408" i="1" s="1"/>
  <c r="U1407" i="1"/>
  <c r="W1407" i="1" s="1"/>
  <c r="G1404" i="1"/>
  <c r="D1405" i="1"/>
  <c r="L1404" i="1"/>
  <c r="N1401" i="1"/>
  <c r="O1400" i="1"/>
  <c r="P1400" i="1" s="1"/>
  <c r="X1400" i="1" s="1"/>
  <c r="B1400" i="1" s="1"/>
  <c r="F1408" i="1" l="1"/>
  <c r="U1408" i="1"/>
  <c r="W1408" i="1" s="1"/>
  <c r="J1409" i="1"/>
  <c r="K1409" i="1" s="1"/>
  <c r="E1409" i="1" s="1"/>
  <c r="I1410" i="1"/>
  <c r="M1409" i="1"/>
  <c r="N1402" i="1"/>
  <c r="O1401" i="1"/>
  <c r="P1401" i="1" s="1"/>
  <c r="G1405" i="1"/>
  <c r="L1405" i="1"/>
  <c r="D1406" i="1"/>
  <c r="F1409" i="1" l="1"/>
  <c r="M1410" i="1"/>
  <c r="J1410" i="1"/>
  <c r="K1410" i="1" s="1"/>
  <c r="E1410" i="1" s="1"/>
  <c r="I1411" i="1"/>
  <c r="U1409" i="1"/>
  <c r="W1409" i="1" s="1"/>
  <c r="G1406" i="1"/>
  <c r="D1407" i="1"/>
  <c r="L1406" i="1"/>
  <c r="X1401" i="1"/>
  <c r="B1401" i="1" s="1"/>
  <c r="N1403" i="1"/>
  <c r="O1402" i="1"/>
  <c r="P1402" i="1" s="1"/>
  <c r="X1402" i="1" s="1"/>
  <c r="B1402" i="1" s="1"/>
  <c r="F1410" i="1" l="1"/>
  <c r="J1411" i="1"/>
  <c r="K1411" i="1" s="1"/>
  <c r="E1411" i="1" s="1"/>
  <c r="I1412" i="1"/>
  <c r="U1410" i="1"/>
  <c r="W1410" i="1" s="1"/>
  <c r="M1411" i="1"/>
  <c r="N1404" i="1"/>
  <c r="O1403" i="1"/>
  <c r="P1403" i="1" s="1"/>
  <c r="X1403" i="1" s="1"/>
  <c r="B1403" i="1" s="1"/>
  <c r="L1407" i="1"/>
  <c r="G1407" i="1"/>
  <c r="D1408" i="1"/>
  <c r="F1411" i="1" l="1"/>
  <c r="M1412" i="1"/>
  <c r="J1412" i="1"/>
  <c r="K1412" i="1" s="1"/>
  <c r="E1412" i="1" s="1"/>
  <c r="I1413" i="1"/>
  <c r="U1411" i="1"/>
  <c r="W1411" i="1" s="1"/>
  <c r="G1408" i="1"/>
  <c r="L1408" i="1"/>
  <c r="D1409" i="1"/>
  <c r="N1405" i="1"/>
  <c r="O1404" i="1"/>
  <c r="P1404" i="1" s="1"/>
  <c r="X1404" i="1" s="1"/>
  <c r="B1404" i="1" s="1"/>
  <c r="F1412" i="1" l="1"/>
  <c r="J1413" i="1"/>
  <c r="K1413" i="1" s="1"/>
  <c r="E1413" i="1" s="1"/>
  <c r="I1414" i="1"/>
  <c r="U1412" i="1"/>
  <c r="W1412" i="1" s="1"/>
  <c r="M1413" i="1"/>
  <c r="N1406" i="1"/>
  <c r="O1405" i="1"/>
  <c r="P1405" i="1" s="1"/>
  <c r="X1405" i="1" s="1"/>
  <c r="B1405" i="1" s="1"/>
  <c r="L1409" i="1"/>
  <c r="G1409" i="1"/>
  <c r="D1410" i="1"/>
  <c r="F1413" i="1" l="1"/>
  <c r="J1414" i="1"/>
  <c r="K1414" i="1" s="1"/>
  <c r="I1415" i="1"/>
  <c r="U1413" i="1"/>
  <c r="W1413" i="1" s="1"/>
  <c r="L1410" i="1"/>
  <c r="D1411" i="1"/>
  <c r="G1410" i="1"/>
  <c r="N1407" i="1"/>
  <c r="O1406" i="1"/>
  <c r="P1406" i="1" s="1"/>
  <c r="X1406" i="1" s="1"/>
  <c r="B1406" i="1" s="1"/>
  <c r="F1414" i="1" l="1"/>
  <c r="U1414" i="1"/>
  <c r="W1414" i="1" s="1"/>
  <c r="E1414" i="1"/>
  <c r="J1415" i="1"/>
  <c r="K1415" i="1" s="1"/>
  <c r="I1416" i="1"/>
  <c r="N1408" i="1"/>
  <c r="O1407" i="1"/>
  <c r="P1407" i="1" s="1"/>
  <c r="X1407" i="1" s="1"/>
  <c r="B1407" i="1" s="1"/>
  <c r="G1411" i="1"/>
  <c r="D1412" i="1"/>
  <c r="L1411" i="1"/>
  <c r="F1415" i="1" l="1"/>
  <c r="E1415" i="1"/>
  <c r="I1417" i="1"/>
  <c r="J1416" i="1"/>
  <c r="K1416" i="1" s="1"/>
  <c r="U1415" i="1"/>
  <c r="W1415" i="1" s="1"/>
  <c r="G1412" i="1"/>
  <c r="L1412" i="1"/>
  <c r="D1413" i="1"/>
  <c r="N1409" i="1"/>
  <c r="O1408" i="1"/>
  <c r="P1408" i="1" s="1"/>
  <c r="E1416" i="1" l="1"/>
  <c r="F1416" i="1"/>
  <c r="U1416" i="1"/>
  <c r="W1416" i="1" s="1"/>
  <c r="I1418" i="1"/>
  <c r="J1417" i="1"/>
  <c r="K1417" i="1" s="1"/>
  <c r="E1417" i="1" s="1"/>
  <c r="X1408" i="1"/>
  <c r="B1408" i="1" s="1"/>
  <c r="N1410" i="1"/>
  <c r="O1409" i="1"/>
  <c r="P1409" i="1" s="1"/>
  <c r="G1413" i="1"/>
  <c r="L1413" i="1"/>
  <c r="D1414" i="1"/>
  <c r="F1417" i="1" l="1"/>
  <c r="J1418" i="1"/>
  <c r="K1418" i="1" s="1"/>
  <c r="E1418" i="1" s="1"/>
  <c r="I1419" i="1"/>
  <c r="U1417" i="1"/>
  <c r="W1417" i="1" s="1"/>
  <c r="G1414" i="1"/>
  <c r="L1414" i="1"/>
  <c r="D1415" i="1"/>
  <c r="X1409" i="1"/>
  <c r="N1411" i="1"/>
  <c r="O1410" i="1"/>
  <c r="P1410" i="1" s="1"/>
  <c r="M1414" i="1"/>
  <c r="M1415" i="1" s="1"/>
  <c r="B1409" i="1" l="1"/>
  <c r="F1418" i="1"/>
  <c r="I1420" i="1"/>
  <c r="J1419" i="1"/>
  <c r="K1419" i="1" s="1"/>
  <c r="E1419" i="1" s="1"/>
  <c r="U1418" i="1"/>
  <c r="W1418" i="1" s="1"/>
  <c r="N1412" i="1"/>
  <c r="O1411" i="1"/>
  <c r="P1411" i="1" s="1"/>
  <c r="X1411" i="1" s="1"/>
  <c r="B1411" i="1" s="1"/>
  <c r="X1410" i="1"/>
  <c r="B1410" i="1" s="1"/>
  <c r="L1415" i="1"/>
  <c r="M1416" i="1" s="1"/>
  <c r="M1417" i="1" s="1"/>
  <c r="M1418" i="1" s="1"/>
  <c r="M1419" i="1" s="1"/>
  <c r="G1415" i="1"/>
  <c r="D1416" i="1"/>
  <c r="F1419" i="1" l="1"/>
  <c r="U1419" i="1"/>
  <c r="W1419" i="1" s="1"/>
  <c r="J1420" i="1"/>
  <c r="K1420" i="1" s="1"/>
  <c r="E1420" i="1" s="1"/>
  <c r="I1421" i="1"/>
  <c r="M1420" i="1"/>
  <c r="G1416" i="1"/>
  <c r="D1417" i="1"/>
  <c r="L1416" i="1"/>
  <c r="N1413" i="1"/>
  <c r="O1412" i="1"/>
  <c r="P1412" i="1" s="1"/>
  <c r="X1412" i="1" s="1"/>
  <c r="B1412" i="1" s="1"/>
  <c r="F1420" i="1" l="1"/>
  <c r="M1421" i="1"/>
  <c r="J1421" i="1"/>
  <c r="K1421" i="1" s="1"/>
  <c r="E1421" i="1" s="1"/>
  <c r="I1422" i="1"/>
  <c r="U1420" i="1"/>
  <c r="W1420" i="1" s="1"/>
  <c r="N1414" i="1"/>
  <c r="O1413" i="1"/>
  <c r="P1413" i="1" s="1"/>
  <c r="G1417" i="1"/>
  <c r="D1418" i="1"/>
  <c r="L1417" i="1"/>
  <c r="F1421" i="1" l="1"/>
  <c r="U1421" i="1"/>
  <c r="W1421" i="1" s="1"/>
  <c r="J1422" i="1"/>
  <c r="K1422" i="1" s="1"/>
  <c r="E1422" i="1" s="1"/>
  <c r="I1423" i="1"/>
  <c r="M1422" i="1"/>
  <c r="L1418" i="1"/>
  <c r="G1418" i="1"/>
  <c r="D1419" i="1"/>
  <c r="S1413" i="1"/>
  <c r="X1413" i="1"/>
  <c r="B1413" i="1" s="1"/>
  <c r="N1415" i="1"/>
  <c r="O1414" i="1"/>
  <c r="P1414" i="1" s="1"/>
  <c r="F1422" i="1" l="1"/>
  <c r="J1423" i="1"/>
  <c r="K1423" i="1" s="1"/>
  <c r="E1423" i="1" s="1"/>
  <c r="I1424" i="1"/>
  <c r="M1423" i="1"/>
  <c r="U1422" i="1"/>
  <c r="W1422" i="1" s="1"/>
  <c r="Y1413" i="1"/>
  <c r="N1416" i="1"/>
  <c r="O1415" i="1"/>
  <c r="P1415" i="1" s="1"/>
  <c r="L1419" i="1"/>
  <c r="G1419" i="1"/>
  <c r="D1420" i="1"/>
  <c r="X1414" i="1"/>
  <c r="B1414" i="1" s="1"/>
  <c r="F1423" i="1" l="1"/>
  <c r="M1424" i="1"/>
  <c r="X1415" i="1"/>
  <c r="S1415" i="1"/>
  <c r="J1424" i="1"/>
  <c r="K1424" i="1" s="1"/>
  <c r="E1424" i="1" s="1"/>
  <c r="I1425" i="1"/>
  <c r="U1423" i="1"/>
  <c r="W1423" i="1" s="1"/>
  <c r="G1420" i="1"/>
  <c r="D1421" i="1"/>
  <c r="L1420" i="1"/>
  <c r="N1417" i="1"/>
  <c r="O1416" i="1"/>
  <c r="P1416" i="1" s="1"/>
  <c r="X1416" i="1" s="1"/>
  <c r="B1416" i="1" s="1"/>
  <c r="BD57" i="1" l="1"/>
  <c r="AX20" i="1"/>
  <c r="B1415" i="1"/>
  <c r="BE57" i="1"/>
  <c r="AX22" i="1"/>
  <c r="F1424" i="1"/>
  <c r="Y1415" i="1"/>
  <c r="I1426" i="1"/>
  <c r="J1425" i="1"/>
  <c r="K1425" i="1" s="1"/>
  <c r="E1425" i="1" s="1"/>
  <c r="U1424" i="1"/>
  <c r="W1424" i="1" s="1"/>
  <c r="M1425" i="1"/>
  <c r="N1418" i="1"/>
  <c r="O1417" i="1"/>
  <c r="P1417" i="1" s="1"/>
  <c r="L1421" i="1"/>
  <c r="D1422" i="1"/>
  <c r="G1421" i="1"/>
  <c r="AX26" i="1" l="1"/>
  <c r="AX25" i="1"/>
  <c r="BF57" i="1"/>
  <c r="F1425" i="1"/>
  <c r="M1426" i="1"/>
  <c r="U1425" i="1"/>
  <c r="W1425" i="1" s="1"/>
  <c r="J1426" i="1"/>
  <c r="K1426" i="1" s="1"/>
  <c r="E1426" i="1" s="1"/>
  <c r="I1427" i="1"/>
  <c r="G1422" i="1"/>
  <c r="L1422" i="1"/>
  <c r="D1423" i="1"/>
  <c r="X1417" i="1"/>
  <c r="B1417" i="1" s="1"/>
  <c r="N1419" i="1"/>
  <c r="O1418" i="1"/>
  <c r="P1418" i="1" s="1"/>
  <c r="F1426" i="1" l="1"/>
  <c r="J1427" i="1"/>
  <c r="K1427" i="1" s="1"/>
  <c r="E1427" i="1" s="1"/>
  <c r="I1428" i="1"/>
  <c r="U1426" i="1"/>
  <c r="W1426" i="1" s="1"/>
  <c r="M1427" i="1"/>
  <c r="X1418" i="1"/>
  <c r="B1418" i="1" s="1"/>
  <c r="N1420" i="1"/>
  <c r="O1419" i="1"/>
  <c r="P1419" i="1" s="1"/>
  <c r="X1419" i="1" s="1"/>
  <c r="B1419" i="1" s="1"/>
  <c r="G1423" i="1"/>
  <c r="D1424" i="1"/>
  <c r="L1423" i="1"/>
  <c r="F1427" i="1" l="1"/>
  <c r="M1428" i="1"/>
  <c r="J1428" i="1"/>
  <c r="K1428" i="1" s="1"/>
  <c r="E1428" i="1" s="1"/>
  <c r="I1429" i="1"/>
  <c r="U1427" i="1"/>
  <c r="W1427" i="1" s="1"/>
  <c r="G1424" i="1"/>
  <c r="L1424" i="1"/>
  <c r="D1425" i="1"/>
  <c r="N1421" i="1"/>
  <c r="O1420" i="1"/>
  <c r="P1420" i="1" s="1"/>
  <c r="X1420" i="1" s="1"/>
  <c r="B1420" i="1" s="1"/>
  <c r="F1428" i="1" l="1"/>
  <c r="U1428" i="1"/>
  <c r="W1428" i="1" s="1"/>
  <c r="J1429" i="1"/>
  <c r="K1429" i="1" s="1"/>
  <c r="E1429" i="1" s="1"/>
  <c r="I1430" i="1"/>
  <c r="M1429" i="1"/>
  <c r="G1425" i="1"/>
  <c r="L1425" i="1"/>
  <c r="D1426" i="1"/>
  <c r="N1422" i="1"/>
  <c r="O1421" i="1"/>
  <c r="P1421" i="1" s="1"/>
  <c r="F1429" i="1" l="1"/>
  <c r="M1430" i="1"/>
  <c r="J1430" i="1"/>
  <c r="K1430" i="1" s="1"/>
  <c r="E1430" i="1" s="1"/>
  <c r="I1431" i="1"/>
  <c r="U1429" i="1"/>
  <c r="W1429" i="1" s="1"/>
  <c r="X1421" i="1"/>
  <c r="B1421" i="1" s="1"/>
  <c r="N1423" i="1"/>
  <c r="O1422" i="1"/>
  <c r="P1422" i="1" s="1"/>
  <c r="X1422" i="1" s="1"/>
  <c r="B1422" i="1" s="1"/>
  <c r="G1426" i="1"/>
  <c r="D1427" i="1"/>
  <c r="L1426" i="1"/>
  <c r="F1430" i="1" l="1"/>
  <c r="M1431" i="1"/>
  <c r="J1431" i="1"/>
  <c r="K1431" i="1" s="1"/>
  <c r="E1431" i="1" s="1"/>
  <c r="I1432" i="1"/>
  <c r="U1430" i="1"/>
  <c r="W1430" i="1" s="1"/>
  <c r="L1427" i="1"/>
  <c r="G1427" i="1"/>
  <c r="D1428" i="1"/>
  <c r="N1424" i="1"/>
  <c r="O1423" i="1"/>
  <c r="P1423" i="1" s="1"/>
  <c r="X1423" i="1" s="1"/>
  <c r="B1423" i="1" s="1"/>
  <c r="F1431" i="1" l="1"/>
  <c r="U1431" i="1"/>
  <c r="W1431" i="1" s="1"/>
  <c r="J1432" i="1"/>
  <c r="K1432" i="1" s="1"/>
  <c r="E1432" i="1" s="1"/>
  <c r="I1433" i="1"/>
  <c r="M1432" i="1"/>
  <c r="N1425" i="1"/>
  <c r="O1424" i="1"/>
  <c r="P1424" i="1" s="1"/>
  <c r="G1428" i="1"/>
  <c r="D1429" i="1"/>
  <c r="L1428" i="1"/>
  <c r="X1424" i="1" l="1"/>
  <c r="F1432" i="1"/>
  <c r="M1433" i="1"/>
  <c r="I1434" i="1"/>
  <c r="J1433" i="1"/>
  <c r="K1433" i="1" s="1"/>
  <c r="E1433" i="1" s="1"/>
  <c r="U1432" i="1"/>
  <c r="W1432" i="1" s="1"/>
  <c r="L1429" i="1"/>
  <c r="G1429" i="1"/>
  <c r="D1430" i="1"/>
  <c r="N1426" i="1"/>
  <c r="O1425" i="1"/>
  <c r="P1425" i="1" s="1"/>
  <c r="X1425" i="1" s="1"/>
  <c r="B1425" i="1" s="1"/>
  <c r="B1424" i="1" l="1"/>
  <c r="F1433" i="1"/>
  <c r="M1434" i="1"/>
  <c r="U1433" i="1"/>
  <c r="W1433" i="1" s="1"/>
  <c r="J1434" i="1"/>
  <c r="K1434" i="1" s="1"/>
  <c r="E1434" i="1" s="1"/>
  <c r="I1435" i="1"/>
  <c r="L1430" i="1"/>
  <c r="G1430" i="1"/>
  <c r="D1431" i="1"/>
  <c r="N1427" i="1"/>
  <c r="O1426" i="1"/>
  <c r="P1426" i="1" s="1"/>
  <c r="X1426" i="1" s="1"/>
  <c r="B1426" i="1" s="1"/>
  <c r="F1434" i="1" l="1"/>
  <c r="J1435" i="1"/>
  <c r="K1435" i="1" s="1"/>
  <c r="E1435" i="1" s="1"/>
  <c r="I1436" i="1"/>
  <c r="U1434" i="1"/>
  <c r="W1434" i="1" s="1"/>
  <c r="M1435" i="1"/>
  <c r="N1428" i="1"/>
  <c r="O1427" i="1"/>
  <c r="P1427" i="1" s="1"/>
  <c r="X1427" i="1" s="1"/>
  <c r="B1427" i="1" s="1"/>
  <c r="G1431" i="1"/>
  <c r="L1431" i="1"/>
  <c r="D1432" i="1"/>
  <c r="F1435" i="1" l="1"/>
  <c r="M1436" i="1"/>
  <c r="I1437" i="1"/>
  <c r="J1436" i="1"/>
  <c r="K1436" i="1" s="1"/>
  <c r="E1436" i="1" s="1"/>
  <c r="U1435" i="1"/>
  <c r="W1435" i="1" s="1"/>
  <c r="G1432" i="1"/>
  <c r="D1433" i="1"/>
  <c r="L1432" i="1"/>
  <c r="N1429" i="1"/>
  <c r="O1428" i="1"/>
  <c r="P1428" i="1" s="1"/>
  <c r="F1436" i="1" l="1"/>
  <c r="U1436" i="1"/>
  <c r="W1436" i="1" s="1"/>
  <c r="I1438" i="1"/>
  <c r="J1437" i="1"/>
  <c r="K1437" i="1" s="1"/>
  <c r="E1437" i="1" s="1"/>
  <c r="M1437" i="1"/>
  <c r="N1430" i="1"/>
  <c r="O1429" i="1"/>
  <c r="P1429" i="1" s="1"/>
  <c r="X1428" i="1"/>
  <c r="B1428" i="1" s="1"/>
  <c r="G1433" i="1"/>
  <c r="L1433" i="1"/>
  <c r="D1434" i="1"/>
  <c r="F1437" i="1" l="1"/>
  <c r="M1438" i="1"/>
  <c r="J1438" i="1"/>
  <c r="K1438" i="1" s="1"/>
  <c r="E1438" i="1" s="1"/>
  <c r="I1439" i="1"/>
  <c r="U1437" i="1"/>
  <c r="W1437" i="1" s="1"/>
  <c r="L1434" i="1"/>
  <c r="G1434" i="1"/>
  <c r="D1435" i="1"/>
  <c r="X1429" i="1"/>
  <c r="B1429" i="1" s="1"/>
  <c r="N1431" i="1"/>
  <c r="O1430" i="1"/>
  <c r="P1430" i="1" s="1"/>
  <c r="F1438" i="1" l="1"/>
  <c r="M1439" i="1"/>
  <c r="J1439" i="1"/>
  <c r="K1439" i="1" s="1"/>
  <c r="E1439" i="1" s="1"/>
  <c r="I1440" i="1"/>
  <c r="U1438" i="1"/>
  <c r="W1438" i="1" s="1"/>
  <c r="X1430" i="1"/>
  <c r="B1430" i="1" s="1"/>
  <c r="N1432" i="1"/>
  <c r="O1431" i="1"/>
  <c r="P1431" i="1" s="1"/>
  <c r="X1431" i="1" s="1"/>
  <c r="B1431" i="1" s="1"/>
  <c r="L1435" i="1"/>
  <c r="G1435" i="1"/>
  <c r="D1436" i="1"/>
  <c r="F1439" i="1" l="1"/>
  <c r="J1440" i="1"/>
  <c r="K1440" i="1" s="1"/>
  <c r="E1440" i="1" s="1"/>
  <c r="I1441" i="1"/>
  <c r="U1439" i="1"/>
  <c r="W1439" i="1" s="1"/>
  <c r="M1440" i="1"/>
  <c r="N1433" i="1"/>
  <c r="O1432" i="1"/>
  <c r="P1432" i="1" s="1"/>
  <c r="X1432" i="1" s="1"/>
  <c r="B1432" i="1" s="1"/>
  <c r="L1436" i="1"/>
  <c r="G1436" i="1"/>
  <c r="D1437" i="1"/>
  <c r="F1440" i="1" l="1"/>
  <c r="M1441" i="1"/>
  <c r="J1441" i="1"/>
  <c r="K1441" i="1" s="1"/>
  <c r="E1441" i="1" s="1"/>
  <c r="I1442" i="1"/>
  <c r="U1440" i="1"/>
  <c r="W1440" i="1" s="1"/>
  <c r="G1437" i="1"/>
  <c r="L1437" i="1"/>
  <c r="D1438" i="1"/>
  <c r="N1434" i="1"/>
  <c r="O1433" i="1"/>
  <c r="P1433" i="1" s="1"/>
  <c r="X1433" i="1" s="1"/>
  <c r="B1433" i="1" s="1"/>
  <c r="F1441" i="1" l="1"/>
  <c r="U1441" i="1"/>
  <c r="W1441" i="1" s="1"/>
  <c r="I1443" i="1"/>
  <c r="J1442" i="1"/>
  <c r="K1442" i="1" s="1"/>
  <c r="E1442" i="1" s="1"/>
  <c r="M1442" i="1"/>
  <c r="N1435" i="1"/>
  <c r="O1434" i="1"/>
  <c r="P1434" i="1" s="1"/>
  <c r="L1438" i="1"/>
  <c r="G1438" i="1"/>
  <c r="D1439" i="1"/>
  <c r="F1442" i="1" l="1"/>
  <c r="M1443" i="1"/>
  <c r="I1444" i="1"/>
  <c r="J1443" i="1"/>
  <c r="K1443" i="1" s="1"/>
  <c r="E1443" i="1" s="1"/>
  <c r="U1442" i="1"/>
  <c r="W1442" i="1" s="1"/>
  <c r="L1439" i="1"/>
  <c r="G1439" i="1"/>
  <c r="D1440" i="1"/>
  <c r="X1434" i="1"/>
  <c r="B1434" i="1" s="1"/>
  <c r="N1436" i="1"/>
  <c r="O1435" i="1"/>
  <c r="P1435" i="1" s="1"/>
  <c r="X1435" i="1" s="1"/>
  <c r="B1435" i="1" s="1"/>
  <c r="F1443" i="1" l="1"/>
  <c r="U1443" i="1"/>
  <c r="W1443" i="1" s="1"/>
  <c r="J1444" i="1"/>
  <c r="K1444" i="1" s="1"/>
  <c r="I1445" i="1"/>
  <c r="N1437" i="1"/>
  <c r="O1436" i="1"/>
  <c r="P1436" i="1" s="1"/>
  <c r="X1436" i="1" s="1"/>
  <c r="B1436" i="1" s="1"/>
  <c r="L1440" i="1"/>
  <c r="D1441" i="1"/>
  <c r="G1440" i="1"/>
  <c r="E1444" i="1" l="1"/>
  <c r="F1444" i="1"/>
  <c r="I1446" i="1"/>
  <c r="J1445" i="1"/>
  <c r="K1445" i="1" s="1"/>
  <c r="U1444" i="1"/>
  <c r="W1444" i="1" s="1"/>
  <c r="G1441" i="1"/>
  <c r="L1441" i="1"/>
  <c r="D1442" i="1"/>
  <c r="N1438" i="1"/>
  <c r="O1437" i="1"/>
  <c r="P1437" i="1" s="1"/>
  <c r="F1445" i="1" l="1"/>
  <c r="E1445" i="1"/>
  <c r="U1445" i="1"/>
  <c r="W1445" i="1" s="1"/>
  <c r="I1447" i="1"/>
  <c r="J1446" i="1"/>
  <c r="K1446" i="1" s="1"/>
  <c r="E1446" i="1" s="1"/>
  <c r="N1439" i="1"/>
  <c r="O1438" i="1"/>
  <c r="P1438" i="1" s="1"/>
  <c r="X1437" i="1"/>
  <c r="B1437" i="1" s="1"/>
  <c r="G1442" i="1"/>
  <c r="L1442" i="1"/>
  <c r="D1443" i="1"/>
  <c r="F1446" i="1" l="1"/>
  <c r="U1446" i="1"/>
  <c r="W1446" i="1" s="1"/>
  <c r="J1447" i="1"/>
  <c r="K1447" i="1" s="1"/>
  <c r="E1447" i="1" s="1"/>
  <c r="I1448" i="1"/>
  <c r="G1443" i="1"/>
  <c r="L1443" i="1"/>
  <c r="M1444" i="1" s="1"/>
  <c r="D1444" i="1"/>
  <c r="X1438" i="1"/>
  <c r="N1440" i="1"/>
  <c r="O1439" i="1"/>
  <c r="P1439" i="1" s="1"/>
  <c r="X1439" i="1" s="1"/>
  <c r="B1439" i="1" s="1"/>
  <c r="B1438" i="1" l="1"/>
  <c r="F1447" i="1"/>
  <c r="J1448" i="1"/>
  <c r="K1448" i="1" s="1"/>
  <c r="E1448" i="1" s="1"/>
  <c r="I1449" i="1"/>
  <c r="U1447" i="1"/>
  <c r="W1447" i="1" s="1"/>
  <c r="N1441" i="1"/>
  <c r="O1440" i="1"/>
  <c r="P1440" i="1" s="1"/>
  <c r="X1440" i="1" s="1"/>
  <c r="B1440" i="1" s="1"/>
  <c r="L1444" i="1"/>
  <c r="G1444" i="1"/>
  <c r="D1445" i="1"/>
  <c r="F1448" i="1" l="1"/>
  <c r="J1449" i="1"/>
  <c r="K1449" i="1" s="1"/>
  <c r="E1449" i="1" s="1"/>
  <c r="I1450" i="1"/>
  <c r="U1448" i="1"/>
  <c r="W1448" i="1" s="1"/>
  <c r="G1445" i="1"/>
  <c r="L1445" i="1"/>
  <c r="D1446" i="1"/>
  <c r="M1445" i="1"/>
  <c r="M1446" i="1" s="1"/>
  <c r="N1442" i="1"/>
  <c r="O1441" i="1"/>
  <c r="P1441" i="1" s="1"/>
  <c r="F1449" i="1" l="1"/>
  <c r="I1451" i="1"/>
  <c r="J1450" i="1"/>
  <c r="K1450" i="1" s="1"/>
  <c r="E1450" i="1" s="1"/>
  <c r="U1449" i="1"/>
  <c r="W1449" i="1" s="1"/>
  <c r="X1441" i="1"/>
  <c r="B1441" i="1" s="1"/>
  <c r="N1443" i="1"/>
  <c r="O1442" i="1"/>
  <c r="P1442" i="1" s="1"/>
  <c r="G1446" i="1"/>
  <c r="L1446" i="1"/>
  <c r="M1447" i="1" s="1"/>
  <c r="M1448" i="1" s="1"/>
  <c r="M1449" i="1" s="1"/>
  <c r="M1450" i="1" s="1"/>
  <c r="D1447" i="1"/>
  <c r="F1450" i="1" l="1"/>
  <c r="U1450" i="1"/>
  <c r="W1450" i="1" s="1"/>
  <c r="J1451" i="1"/>
  <c r="K1451" i="1" s="1"/>
  <c r="E1451" i="1" s="1"/>
  <c r="I1452" i="1"/>
  <c r="M1451" i="1"/>
  <c r="X1442" i="1"/>
  <c r="B1442" i="1" s="1"/>
  <c r="L1447" i="1"/>
  <c r="G1447" i="1"/>
  <c r="D1448" i="1"/>
  <c r="N1444" i="1"/>
  <c r="O1443" i="1"/>
  <c r="P1443" i="1" s="1"/>
  <c r="F1451" i="1" l="1"/>
  <c r="X1443" i="1"/>
  <c r="S1443" i="1"/>
  <c r="BD58" i="1" s="1"/>
  <c r="M1452" i="1"/>
  <c r="I1453" i="1"/>
  <c r="J1452" i="1"/>
  <c r="K1452" i="1" s="1"/>
  <c r="E1452" i="1" s="1"/>
  <c r="U1451" i="1"/>
  <c r="W1451" i="1" s="1"/>
  <c r="L1448" i="1"/>
  <c r="G1448" i="1"/>
  <c r="D1449" i="1"/>
  <c r="N1445" i="1"/>
  <c r="O1444" i="1"/>
  <c r="P1444" i="1" s="1"/>
  <c r="B1443" i="1" l="1"/>
  <c r="BE58" i="1"/>
  <c r="BF58" i="1" s="1"/>
  <c r="F1452" i="1"/>
  <c r="Y1443" i="1"/>
  <c r="M1453" i="1"/>
  <c r="U1452" i="1"/>
  <c r="W1452" i="1" s="1"/>
  <c r="J1453" i="1"/>
  <c r="K1453" i="1" s="1"/>
  <c r="E1453" i="1" s="1"/>
  <c r="I1454" i="1"/>
  <c r="S1444" i="1"/>
  <c r="X1444" i="1"/>
  <c r="B1444" i="1" s="1"/>
  <c r="N1446" i="1"/>
  <c r="O1445" i="1"/>
  <c r="P1445" i="1" s="1"/>
  <c r="G1449" i="1"/>
  <c r="L1449" i="1"/>
  <c r="D1450" i="1"/>
  <c r="F1453" i="1" l="1"/>
  <c r="I1455" i="1"/>
  <c r="J1454" i="1"/>
  <c r="K1454" i="1" s="1"/>
  <c r="E1454" i="1" s="1"/>
  <c r="U1453" i="1"/>
  <c r="W1453" i="1" s="1"/>
  <c r="M1454" i="1"/>
  <c r="Y1444" i="1"/>
  <c r="X1445" i="1"/>
  <c r="B1445" i="1" s="1"/>
  <c r="N1447" i="1"/>
  <c r="O1446" i="1"/>
  <c r="P1446" i="1" s="1"/>
  <c r="S1446" i="1" s="1"/>
  <c r="G1450" i="1"/>
  <c r="D1451" i="1"/>
  <c r="L1450" i="1"/>
  <c r="F1454" i="1" l="1"/>
  <c r="M1455" i="1"/>
  <c r="U1454" i="1"/>
  <c r="W1454" i="1" s="1"/>
  <c r="J1455" i="1"/>
  <c r="K1455" i="1" s="1"/>
  <c r="E1455" i="1" s="1"/>
  <c r="I1456" i="1"/>
  <c r="L1451" i="1"/>
  <c r="G1451" i="1"/>
  <c r="D1452" i="1"/>
  <c r="X1446" i="1"/>
  <c r="B1446" i="1" s="1"/>
  <c r="N1448" i="1"/>
  <c r="O1447" i="1"/>
  <c r="P1447" i="1" s="1"/>
  <c r="X1447" i="1" s="1"/>
  <c r="B1447" i="1" s="1"/>
  <c r="F1455" i="1" l="1"/>
  <c r="Y1446" i="1"/>
  <c r="J1456" i="1"/>
  <c r="K1456" i="1" s="1"/>
  <c r="E1456" i="1" s="1"/>
  <c r="I1457" i="1"/>
  <c r="U1455" i="1"/>
  <c r="W1455" i="1" s="1"/>
  <c r="M1456" i="1"/>
  <c r="N1449" i="1"/>
  <c r="O1448" i="1"/>
  <c r="P1448" i="1" s="1"/>
  <c r="X1448" i="1" s="1"/>
  <c r="B1448" i="1" s="1"/>
  <c r="G1452" i="1"/>
  <c r="D1453" i="1"/>
  <c r="L1452" i="1"/>
  <c r="F1456" i="1" l="1"/>
  <c r="M1457" i="1"/>
  <c r="J1457" i="1"/>
  <c r="K1457" i="1" s="1"/>
  <c r="E1457" i="1" s="1"/>
  <c r="I1458" i="1"/>
  <c r="U1456" i="1"/>
  <c r="W1456" i="1" s="1"/>
  <c r="L1453" i="1"/>
  <c r="D1454" i="1"/>
  <c r="G1453" i="1"/>
  <c r="N1450" i="1"/>
  <c r="O1449" i="1"/>
  <c r="P1449" i="1" s="1"/>
  <c r="F1457" i="1" l="1"/>
  <c r="J1458" i="1"/>
  <c r="K1458" i="1" s="1"/>
  <c r="E1458" i="1" s="1"/>
  <c r="I1459" i="1"/>
  <c r="U1457" i="1"/>
  <c r="W1457" i="1" s="1"/>
  <c r="M1458" i="1"/>
  <c r="N1451" i="1"/>
  <c r="O1450" i="1"/>
  <c r="P1450" i="1" s="1"/>
  <c r="X1450" i="1" s="1"/>
  <c r="B1450" i="1" s="1"/>
  <c r="X1449" i="1"/>
  <c r="B1449" i="1" s="1"/>
  <c r="G1454" i="1"/>
  <c r="L1454" i="1"/>
  <c r="D1455" i="1"/>
  <c r="F1458" i="1" l="1"/>
  <c r="M1459" i="1"/>
  <c r="I1460" i="1"/>
  <c r="J1459" i="1"/>
  <c r="K1459" i="1" s="1"/>
  <c r="E1459" i="1" s="1"/>
  <c r="U1458" i="1"/>
  <c r="W1458" i="1" s="1"/>
  <c r="L1455" i="1"/>
  <c r="G1455" i="1"/>
  <c r="D1456" i="1"/>
  <c r="N1452" i="1"/>
  <c r="O1451" i="1"/>
  <c r="P1451" i="1" s="1"/>
  <c r="X1451" i="1" s="1"/>
  <c r="B1451" i="1" s="1"/>
  <c r="F1459" i="1" l="1"/>
  <c r="U1459" i="1"/>
  <c r="W1459" i="1" s="1"/>
  <c r="I1461" i="1"/>
  <c r="J1460" i="1"/>
  <c r="K1460" i="1" s="1"/>
  <c r="E1460" i="1" s="1"/>
  <c r="M1460" i="1"/>
  <c r="N1453" i="1"/>
  <c r="O1452" i="1"/>
  <c r="P1452" i="1" s="1"/>
  <c r="X1452" i="1" s="1"/>
  <c r="B1452" i="1" s="1"/>
  <c r="G1456" i="1"/>
  <c r="L1456" i="1"/>
  <c r="D1457" i="1"/>
  <c r="F1460" i="1" l="1"/>
  <c r="I1462" i="1"/>
  <c r="J1461" i="1"/>
  <c r="K1461" i="1" s="1"/>
  <c r="E1461" i="1" s="1"/>
  <c r="M1461" i="1"/>
  <c r="U1460" i="1"/>
  <c r="W1460" i="1" s="1"/>
  <c r="L1457" i="1"/>
  <c r="G1457" i="1"/>
  <c r="D1458" i="1"/>
  <c r="N1454" i="1"/>
  <c r="O1453" i="1"/>
  <c r="P1453" i="1" s="1"/>
  <c r="F1461" i="1" l="1"/>
  <c r="M1462" i="1"/>
  <c r="U1461" i="1"/>
  <c r="W1461" i="1" s="1"/>
  <c r="I1463" i="1"/>
  <c r="J1462" i="1"/>
  <c r="K1462" i="1" s="1"/>
  <c r="E1462" i="1" s="1"/>
  <c r="X1453" i="1"/>
  <c r="B1453" i="1" s="1"/>
  <c r="N1455" i="1"/>
  <c r="O1454" i="1"/>
  <c r="P1454" i="1" s="1"/>
  <c r="L1458" i="1"/>
  <c r="G1458" i="1"/>
  <c r="D1459" i="1"/>
  <c r="F1462" i="1" l="1"/>
  <c r="U1462" i="1"/>
  <c r="W1462" i="1" s="1"/>
  <c r="I1464" i="1"/>
  <c r="J1463" i="1"/>
  <c r="K1463" i="1" s="1"/>
  <c r="E1463" i="1" s="1"/>
  <c r="M1463" i="1"/>
  <c r="X1454" i="1"/>
  <c r="N1456" i="1"/>
  <c r="O1455" i="1"/>
  <c r="P1455" i="1" s="1"/>
  <c r="X1455" i="1" s="1"/>
  <c r="B1455" i="1" s="1"/>
  <c r="L1459" i="1"/>
  <c r="G1459" i="1"/>
  <c r="D1460" i="1"/>
  <c r="B1454" i="1" l="1"/>
  <c r="F1463" i="1"/>
  <c r="M1464" i="1"/>
  <c r="I1465" i="1"/>
  <c r="J1464" i="1"/>
  <c r="K1464" i="1" s="1"/>
  <c r="E1464" i="1" s="1"/>
  <c r="U1463" i="1"/>
  <c r="W1463" i="1" s="1"/>
  <c r="L1460" i="1"/>
  <c r="G1460" i="1"/>
  <c r="D1461" i="1"/>
  <c r="N1457" i="1"/>
  <c r="O1456" i="1"/>
  <c r="P1456" i="1" s="1"/>
  <c r="X1456" i="1" s="1"/>
  <c r="B1456" i="1" s="1"/>
  <c r="F1464" i="1" l="1"/>
  <c r="M1465" i="1"/>
  <c r="U1464" i="1"/>
  <c r="W1464" i="1" s="1"/>
  <c r="J1465" i="1"/>
  <c r="K1465" i="1" s="1"/>
  <c r="E1465" i="1" s="1"/>
  <c r="I1466" i="1"/>
  <c r="N1458" i="1"/>
  <c r="O1457" i="1"/>
  <c r="P1457" i="1" s="1"/>
  <c r="G1461" i="1"/>
  <c r="L1461" i="1"/>
  <c r="D1462" i="1"/>
  <c r="F1465" i="1" l="1"/>
  <c r="J1466" i="1"/>
  <c r="K1466" i="1" s="1"/>
  <c r="E1466" i="1" s="1"/>
  <c r="I1467" i="1"/>
  <c r="U1465" i="1"/>
  <c r="W1465" i="1" s="1"/>
  <c r="M1466" i="1"/>
  <c r="G1462" i="1"/>
  <c r="L1462" i="1"/>
  <c r="D1463" i="1"/>
  <c r="X1457" i="1"/>
  <c r="B1457" i="1" s="1"/>
  <c r="N1459" i="1"/>
  <c r="O1458" i="1"/>
  <c r="P1458" i="1" s="1"/>
  <c r="F1466" i="1" l="1"/>
  <c r="M1467" i="1"/>
  <c r="J1467" i="1"/>
  <c r="K1467" i="1" s="1"/>
  <c r="E1467" i="1" s="1"/>
  <c r="I1468" i="1"/>
  <c r="U1466" i="1"/>
  <c r="W1466" i="1" s="1"/>
  <c r="N1460" i="1"/>
  <c r="O1459" i="1"/>
  <c r="P1459" i="1" s="1"/>
  <c r="X1459" i="1" s="1"/>
  <c r="B1459" i="1" s="1"/>
  <c r="X1458" i="1"/>
  <c r="B1458" i="1" s="1"/>
  <c r="G1463" i="1"/>
  <c r="D1464" i="1"/>
  <c r="L1463" i="1"/>
  <c r="F1467" i="1" l="1"/>
  <c r="J1468" i="1"/>
  <c r="K1468" i="1" s="1"/>
  <c r="E1468" i="1" s="1"/>
  <c r="I1469" i="1"/>
  <c r="U1467" i="1"/>
  <c r="W1467" i="1" s="1"/>
  <c r="M1468" i="1"/>
  <c r="G1464" i="1"/>
  <c r="D1465" i="1"/>
  <c r="L1464" i="1"/>
  <c r="N1461" i="1"/>
  <c r="O1460" i="1"/>
  <c r="P1460" i="1" s="1"/>
  <c r="X1460" i="1" s="1"/>
  <c r="B1460" i="1" s="1"/>
  <c r="F1468" i="1" l="1"/>
  <c r="M1469" i="1"/>
  <c r="I1470" i="1"/>
  <c r="J1469" i="1"/>
  <c r="K1469" i="1" s="1"/>
  <c r="E1469" i="1" s="1"/>
  <c r="U1468" i="1"/>
  <c r="W1468" i="1" s="1"/>
  <c r="N1462" i="1"/>
  <c r="O1461" i="1"/>
  <c r="P1461" i="1" s="1"/>
  <c r="G1465" i="1"/>
  <c r="L1465" i="1"/>
  <c r="D1466" i="1"/>
  <c r="F1469" i="1" l="1"/>
  <c r="U1469" i="1"/>
  <c r="W1469" i="1" s="1"/>
  <c r="I1471" i="1"/>
  <c r="J1470" i="1"/>
  <c r="K1470" i="1" s="1"/>
  <c r="E1470" i="1" s="1"/>
  <c r="M1470" i="1"/>
  <c r="G1466" i="1"/>
  <c r="L1466" i="1"/>
  <c r="D1467" i="1"/>
  <c r="X1461" i="1"/>
  <c r="B1461" i="1" s="1"/>
  <c r="N1463" i="1"/>
  <c r="O1462" i="1"/>
  <c r="P1462" i="1" s="1"/>
  <c r="F1470" i="1" l="1"/>
  <c r="M1471" i="1"/>
  <c r="U1470" i="1"/>
  <c r="W1470" i="1" s="1"/>
  <c r="I1472" i="1"/>
  <c r="J1471" i="1"/>
  <c r="K1471" i="1" s="1"/>
  <c r="E1471" i="1" s="1"/>
  <c r="N1464" i="1"/>
  <c r="O1463" i="1"/>
  <c r="P1463" i="1" s="1"/>
  <c r="X1463" i="1" s="1"/>
  <c r="B1463" i="1" s="1"/>
  <c r="X1462" i="1"/>
  <c r="B1462" i="1" s="1"/>
  <c r="L1467" i="1"/>
  <c r="G1467" i="1"/>
  <c r="D1468" i="1"/>
  <c r="F1471" i="1" l="1"/>
  <c r="U1471" i="1"/>
  <c r="W1471" i="1" s="1"/>
  <c r="J1472" i="1"/>
  <c r="K1472" i="1" s="1"/>
  <c r="E1472" i="1" s="1"/>
  <c r="M1472" i="1"/>
  <c r="L1468" i="1"/>
  <c r="G1468" i="1"/>
  <c r="D1469" i="1"/>
  <c r="N1465" i="1"/>
  <c r="O1464" i="1"/>
  <c r="P1464" i="1" s="1"/>
  <c r="X1464" i="1" s="1"/>
  <c r="B1464" i="1" s="1"/>
  <c r="F1472" i="1" l="1"/>
  <c r="U1472" i="1"/>
  <c r="W1472" i="1" s="1"/>
  <c r="N1466" i="1"/>
  <c r="O1465" i="1"/>
  <c r="P1465" i="1" s="1"/>
  <c r="X1465" i="1" s="1"/>
  <c r="B1465" i="1" s="1"/>
  <c r="G1469" i="1"/>
  <c r="D1470" i="1"/>
  <c r="L1469" i="1"/>
  <c r="G1470" i="1" l="1"/>
  <c r="L1470" i="1"/>
  <c r="D1471" i="1"/>
  <c r="N1467" i="1"/>
  <c r="O1466" i="1"/>
  <c r="P1466" i="1" s="1"/>
  <c r="X1466" i="1" s="1"/>
  <c r="B1466" i="1" s="1"/>
  <c r="N1468" i="1" l="1"/>
  <c r="O1467" i="1"/>
  <c r="P1467" i="1" s="1"/>
  <c r="X1467" i="1" s="1"/>
  <c r="B1467" i="1" s="1"/>
  <c r="G1471" i="1"/>
  <c r="L1471" i="1"/>
  <c r="D1472" i="1"/>
  <c r="G1472" i="1" l="1"/>
  <c r="L1472" i="1"/>
  <c r="N1469" i="1"/>
  <c r="O1468" i="1"/>
  <c r="P1468" i="1" s="1"/>
  <c r="X1468" i="1" l="1"/>
  <c r="N1470" i="1"/>
  <c r="O1469" i="1"/>
  <c r="P1469" i="1" s="1"/>
  <c r="X1469" i="1" s="1"/>
  <c r="B1469" i="1" s="1"/>
  <c r="B1468" i="1" l="1"/>
  <c r="N1471" i="1"/>
  <c r="O1470" i="1"/>
  <c r="P1470" i="1" s="1"/>
  <c r="X1470" i="1" l="1"/>
  <c r="B1470" i="1" s="1"/>
  <c r="N1472" i="1"/>
  <c r="O1471" i="1"/>
  <c r="P1471" i="1" s="1"/>
  <c r="X1471" i="1" l="1"/>
  <c r="AX36" i="1"/>
  <c r="O1472" i="1"/>
  <c r="P1472" i="1" s="1"/>
  <c r="B1471" i="1" l="1"/>
  <c r="AX38" i="1"/>
  <c r="AX40" i="1" s="1"/>
  <c r="S1472" i="1"/>
  <c r="BD59" i="1" s="1"/>
  <c r="X1472" i="1"/>
  <c r="B1472" i="1" l="1"/>
  <c r="BE59" i="1"/>
  <c r="BF59" i="1" s="1"/>
  <c r="AX42" i="1"/>
  <c r="Y1472" i="1"/>
</calcChain>
</file>

<file path=xl/sharedStrings.xml><?xml version="1.0" encoding="utf-8"?>
<sst xmlns="http://schemas.openxmlformats.org/spreadsheetml/2006/main" count="317" uniqueCount="161">
  <si>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</si>
  <si>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</si>
  <si>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</si>
  <si>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</si>
  <si>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</si>
  <si>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</si>
  <si>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</si>
  <si>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</si>
  <si>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</si>
  <si>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</si>
  <si>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</si>
  <si>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</si>
  <si>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</si>
  <si>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</si>
  <si>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</si>
  <si>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</si>
  <si>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</si>
  <si>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</si>
  <si>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</si>
  <si>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</si>
  <si>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</si>
  <si>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</si>
  <si>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</si>
  <si>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</si>
  <si>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</si>
  <si>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</si>
  <si>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</si>
  <si>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</si>
  <si>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</si>
  <si>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</si>
  <si>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</si>
  <si>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</si>
  <si>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</si>
  <si>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</si>
  <si>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</si>
  <si>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</si>
  <si>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</si>
  <si>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</si>
  <si>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</si>
  <si>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</si>
  <si>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</si>
  <si>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</si>
  <si>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</si>
  <si>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</si>
  <si>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</si>
  <si>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</si>
  <si>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</si>
  <si>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</si>
  <si>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</si>
  <si>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</si>
  <si>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</si>
  <si>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</si>
  <si>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</si>
  <si>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</si>
  <si>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</si>
  <si>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</si>
  <si>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</si>
  <si>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</si>
  <si>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</si>
  <si>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</si>
  <si>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</si>
  <si>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</si>
  <si>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</si>
  <si>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</si>
  <si>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</si>
  <si>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</si>
  <si>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</si>
  <si>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Total</t>
  </si>
  <si>
    <t>Status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</si>
  <si>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</si>
  <si>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</si>
  <si>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</si>
  <si>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</si>
  <si>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</si>
  <si>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</si>
  <si>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</si>
  <si>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</si>
  <si>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</si>
  <si>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</si>
  <si>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</si>
  <si>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</si>
  <si>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</si>
  <si>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</si>
  <si>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</si>
  <si>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</si>
  <si>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</si>
  <si>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</si>
  <si>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</si>
  <si>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</si>
  <si>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</si>
  <si>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</si>
  <si>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</si>
  <si>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</si>
  <si>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</si>
  <si>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</si>
  <si>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</si>
  <si>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</si>
  <si>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Nik</t>
  </si>
  <si>
    <t>[NÚMERO-ÍNDICE]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</si>
  <si>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</si>
  <si>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</si>
  <si>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</si>
  <si>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</si>
  <si>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</si>
  <si>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</si>
  <si>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</si>
  <si>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</si>
  <si>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</si>
  <si>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</si>
  <si>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</si>
  <si>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</si>
  <si>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</si>
  <si>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</si>
  <si>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</si>
  <si>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</si>
  <si>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</si>
  <si>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</si>
  <si>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</si>
  <si>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</si>
  <si>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</si>
  <si>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</si>
  <si>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</si>
  <si>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</si>
  <si>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</si>
  <si>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</si>
  <si>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</si>
  <si>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</si>
  <si>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ISEC SECURITIZADORA</t>
  </si>
  <si>
    <t>J=</t>
  </si>
  <si>
    <t>Títulos Emitidos</t>
  </si>
  <si>
    <t>EMISSÃO</t>
  </si>
  <si>
    <t>SÉRIE</t>
  </si>
  <si>
    <t>Inicial</t>
  </si>
  <si>
    <t>NIk-1</t>
  </si>
  <si>
    <t>Data Evento</t>
  </si>
  <si>
    <t>DATA VENCIMENTO</t>
  </si>
  <si>
    <t>Data Pagto</t>
  </si>
  <si>
    <t>IPCA + 9,1906% A.A. (base 252)</t>
  </si>
  <si>
    <t>20ª EMI / 1ª SER</t>
  </si>
  <si>
    <t>20ª</t>
  </si>
  <si>
    <t>1ª</t>
  </si>
  <si>
    <t>Principal</t>
  </si>
  <si>
    <t>% Amort</t>
  </si>
  <si>
    <t>[PERCENTUAIS DE AMORTIZAÇÃO]</t>
  </si>
  <si>
    <t>Valor Nominal</t>
  </si>
  <si>
    <t>Saldo Valor Nominal</t>
  </si>
  <si>
    <t>GAIA / SOLINFTEC</t>
  </si>
  <si>
    <t>GAIA SECURITIZADORA</t>
  </si>
  <si>
    <t>CRA021000RZ</t>
  </si>
  <si>
    <t>BRGAIACRA0X8</t>
  </si>
  <si>
    <t>GAIA SECURITIZADORA S.A. - 20ª EMISSÃO DE CRA - 1ª SÉRIE - R$ 127.200.000,00 - 127.200 CRA</t>
  </si>
  <si>
    <t>Encargos Moratórios</t>
  </si>
  <si>
    <t>Data do Evento</t>
  </si>
  <si>
    <t>Data do Pagamento</t>
  </si>
  <si>
    <t>Valor Devido na Data do Evento</t>
  </si>
  <si>
    <t>Multa</t>
  </si>
  <si>
    <t>Juros de Mora</t>
  </si>
  <si>
    <t>Encargos Totais</t>
  </si>
  <si>
    <t>[ENCARGOS MORATÓRIOS]</t>
  </si>
  <si>
    <t>Valor Devido com Encargos p/CRA</t>
  </si>
  <si>
    <t>CLÁUSULA 6.5.1 DO 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</si>
</sst>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[$R$-416]\ 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6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8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4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172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1" fillId="10" borderId="0" xfId="1" applyAlignment="1">
      <alignment horizontal="right" vertical="center"/>
    </xf>
    <xf numFmtId="0" fontId="22" fillId="10" borderId="0" xfId="1" applyFont="1" applyAlignment="1">
      <alignment horizontal="center" vertical="center"/>
    </xf>
    <xf numFmtId="0" fontId="22" fillId="10" borderId="0" xfId="1" applyFont="1" applyAlignment="1">
      <alignment horizontal="right" vertical="center"/>
    </xf>
    <xf numFmtId="14" fontId="21" fillId="10" borderId="0" xfId="1" applyNumberFormat="1" applyAlignment="1">
      <alignment horizontal="center" vertical="center"/>
    </xf>
    <xf numFmtId="164" fontId="21" fillId="10" borderId="0" xfId="1" applyNumberFormat="1" applyAlignment="1">
      <alignment horizontal="right" vertical="center"/>
    </xf>
    <xf numFmtId="4" fontId="21" fillId="10" borderId="0" xfId="1" applyNumberFormat="1" applyAlignment="1">
      <alignment horizontal="right" vertical="top"/>
    </xf>
    <xf numFmtId="0" fontId="21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14" fontId="23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167" fontId="2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4" fillId="4" borderId="0" xfId="0" applyFont="1" applyFill="1"/>
    <xf numFmtId="0" fontId="26" fillId="4" borderId="0" xfId="0" applyFont="1" applyFill="1" applyAlignment="1">
      <alignment horizontal="center"/>
    </xf>
    <xf numFmtId="3" fontId="26" fillId="4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left" vertical="center"/>
    </xf>
    <xf numFmtId="175" fontId="1" fillId="7" borderId="0" xfId="0" applyNumberFormat="1" applyFont="1" applyFill="1" applyAlignment="1">
      <alignment horizontal="left" vertical="center"/>
    </xf>
    <xf numFmtId="0" fontId="21" fillId="10" borderId="0" xfId="1" applyAlignment="1">
      <alignment horizontal="center" vertical="center"/>
    </xf>
    <xf numFmtId="165" fontId="21" fillId="10" borderId="0" xfId="1" applyNumberForma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47625</xdr:rowOff>
    </xdr:from>
    <xdr:to>
      <xdr:col>1</xdr:col>
      <xdr:colOff>9005</xdr:colOff>
      <xdr:row>2</xdr:row>
      <xdr:rowOff>29229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158C3C-620A-494C-9D47-D5858DD1A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5"/>
          <a:ext cx="1193280" cy="3657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</xdr:row>
      <xdr:rowOff>47625</xdr:rowOff>
    </xdr:from>
    <xdr:to>
      <xdr:col>0</xdr:col>
      <xdr:colOff>1276350</xdr:colOff>
      <xdr:row>3</xdr:row>
      <xdr:rowOff>105027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650590-6EFB-4074-9E99-0E0575C9E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28625"/>
          <a:ext cx="1143000" cy="251077"/>
        </a:xfrm>
        <a:prstGeom prst="rect">
          <a:avLst/>
        </a:prstGeom>
      </xdr:spPr>
    </xdr:pic>
    <xdr:clientData/>
  </xdr:twoCellAnchor>
  <xdr:twoCellAnchor>
    <xdr:from>
      <xdr:col>23</xdr:col>
      <xdr:colOff>990600</xdr:colOff>
      <xdr:row>95</xdr:row>
      <xdr:rowOff>180975</xdr:rowOff>
    </xdr:from>
    <xdr:to>
      <xdr:col>27</xdr:col>
      <xdr:colOff>962025</xdr:colOff>
      <xdr:row>101</xdr:row>
      <xdr:rowOff>95250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A4B41936-B909-4C58-860B-92B65BFFBF68}"/>
            </a:ext>
          </a:extLst>
        </xdr:cNvPr>
        <xdr:cNvCxnSpPr/>
      </xdr:nvCxnSpPr>
      <xdr:spPr>
        <a:xfrm flipV="1">
          <a:off x="25965150" y="15830550"/>
          <a:ext cx="4095750" cy="105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3">
          <cell r="ES183">
            <v>44301</v>
          </cell>
          <cell r="ET183">
            <v>44271</v>
          </cell>
          <cell r="EU183">
            <v>5674.72</v>
          </cell>
        </row>
        <row r="184">
          <cell r="ES184">
            <v>44333</v>
          </cell>
          <cell r="ET184">
            <v>44302</v>
          </cell>
          <cell r="EU184">
            <v>5692.31</v>
          </cell>
        </row>
        <row r="185">
          <cell r="ES185">
            <v>44362</v>
          </cell>
          <cell r="ET185">
            <v>44332</v>
          </cell>
          <cell r="EU185">
            <v>5739.56</v>
          </cell>
        </row>
        <row r="186">
          <cell r="ES186">
            <v>44392</v>
          </cell>
          <cell r="ET186">
            <v>44363</v>
          </cell>
          <cell r="EU186">
            <v>5769.98</v>
          </cell>
        </row>
        <row r="187">
          <cell r="ES187">
            <v>44424</v>
          </cell>
          <cell r="ET187">
            <v>44393</v>
          </cell>
          <cell r="EU187">
            <v>5825.37</v>
          </cell>
        </row>
        <row r="188">
          <cell r="ES188">
            <v>44454</v>
          </cell>
          <cell r="ET188">
            <v>44424</v>
          </cell>
          <cell r="EU188">
            <v>5876.05</v>
          </cell>
        </row>
        <row r="189">
          <cell r="ES189">
            <v>44484</v>
          </cell>
          <cell r="ET189">
            <v>44455</v>
          </cell>
          <cell r="EU189">
            <v>5944.21</v>
          </cell>
        </row>
        <row r="190">
          <cell r="ES190">
            <v>44516</v>
          </cell>
          <cell r="ET190">
            <v>44485</v>
          </cell>
          <cell r="EU190">
            <v>6018.51</v>
          </cell>
        </row>
        <row r="191">
          <cell r="ES191">
            <v>44545</v>
          </cell>
          <cell r="ET191">
            <v>44516</v>
          </cell>
          <cell r="EU191">
            <v>6075.69</v>
          </cell>
        </row>
        <row r="192">
          <cell r="ES192">
            <v>44578</v>
          </cell>
          <cell r="ET192">
            <v>44546</v>
          </cell>
          <cell r="EU192">
            <v>6120.04</v>
          </cell>
        </row>
        <row r="193">
          <cell r="ES193">
            <v>44607</v>
          </cell>
          <cell r="ET193">
            <v>44577</v>
          </cell>
          <cell r="EU193">
            <v>6153.09</v>
          </cell>
        </row>
        <row r="194">
          <cell r="ES194">
            <v>44635</v>
          </cell>
          <cell r="ET194">
            <v>44608</v>
          </cell>
          <cell r="EU194">
            <v>6215.24</v>
          </cell>
        </row>
        <row r="195">
          <cell r="ES195">
            <v>44669</v>
          </cell>
          <cell r="ET195">
            <v>44636</v>
          </cell>
          <cell r="EU195">
            <v>6315.93</v>
          </cell>
        </row>
        <row r="196">
          <cell r="ES196">
            <v>44697</v>
          </cell>
          <cell r="ET196">
            <v>44667</v>
          </cell>
          <cell r="EU196">
            <v>6382.88</v>
          </cell>
        </row>
        <row r="197">
          <cell r="ES197">
            <v>44727</v>
          </cell>
          <cell r="ET197">
            <v>44697</v>
          </cell>
          <cell r="EU197">
            <v>6412.88</v>
          </cell>
        </row>
        <row r="198">
          <cell r="ES198">
            <v>44757</v>
          </cell>
          <cell r="ET198">
            <v>44728</v>
          </cell>
          <cell r="EU198">
            <v>6455.85</v>
          </cell>
        </row>
        <row r="199">
          <cell r="ES199">
            <v>44788</v>
          </cell>
          <cell r="ET199">
            <v>44758</v>
          </cell>
          <cell r="EU199">
            <v>6411.95</v>
          </cell>
        </row>
        <row r="200">
          <cell r="ES200">
            <v>44819</v>
          </cell>
          <cell r="ET200">
            <v>44789</v>
          </cell>
          <cell r="EU200">
            <v>6388.87</v>
          </cell>
        </row>
        <row r="201">
          <cell r="ES201">
            <v>44851</v>
          </cell>
          <cell r="ET201">
            <v>44820</v>
          </cell>
          <cell r="EU201">
            <v>6370.34</v>
          </cell>
        </row>
        <row r="202">
          <cell r="ES202">
            <v>44881</v>
          </cell>
          <cell r="ET202">
            <v>44850</v>
          </cell>
          <cell r="EU202">
            <v>6407.93</v>
          </cell>
        </row>
        <row r="203">
          <cell r="ES203">
            <v>44910</v>
          </cell>
          <cell r="ET203">
            <v>44881</v>
          </cell>
          <cell r="EU203">
            <v>6434.2</v>
          </cell>
        </row>
        <row r="204">
          <cell r="ES204">
            <v>44942</v>
          </cell>
          <cell r="ET204">
            <v>44911</v>
          </cell>
          <cell r="EU204">
            <v>6474.09</v>
          </cell>
        </row>
        <row r="205">
          <cell r="ES205">
            <v>44972</v>
          </cell>
          <cell r="ET205">
            <v>44942</v>
          </cell>
          <cell r="EU205">
            <v>6508.4</v>
          </cell>
        </row>
        <row r="206">
          <cell r="ES206">
            <v>45000</v>
          </cell>
          <cell r="ET206">
            <v>44973</v>
          </cell>
          <cell r="EU206">
            <v>6563.07</v>
          </cell>
        </row>
        <row r="207">
          <cell r="ES207">
            <v>45033</v>
          </cell>
          <cell r="ET207">
            <v>45001</v>
          </cell>
          <cell r="EU207">
            <v>6609.67</v>
          </cell>
        </row>
        <row r="208">
          <cell r="ES208">
            <v>45061</v>
          </cell>
          <cell r="ET208">
            <v>45032</v>
          </cell>
          <cell r="EU208">
            <v>6649.99</v>
          </cell>
        </row>
        <row r="209">
          <cell r="ES209">
            <v>45092</v>
          </cell>
          <cell r="ET209">
            <v>45062</v>
          </cell>
          <cell r="EU209">
            <v>6665.28</v>
          </cell>
        </row>
        <row r="210">
          <cell r="ES210">
            <v>45124</v>
          </cell>
          <cell r="ET210">
            <v>45093</v>
          </cell>
          <cell r="EU210">
            <v>6659.95</v>
          </cell>
        </row>
        <row r="211">
          <cell r="ES211">
            <v>45153</v>
          </cell>
          <cell r="ET211">
            <v>45123</v>
          </cell>
          <cell r="EU211">
            <v>6667.94</v>
          </cell>
        </row>
        <row r="212">
          <cell r="ES212">
            <v>45184</v>
          </cell>
          <cell r="ET212">
            <v>45154</v>
          </cell>
          <cell r="EU212">
            <v>6683.28</v>
          </cell>
        </row>
        <row r="213">
          <cell r="ES213">
            <v>45215</v>
          </cell>
          <cell r="ET213">
            <v>45185</v>
          </cell>
          <cell r="EU213">
            <v>6700.66</v>
          </cell>
        </row>
        <row r="214">
          <cell r="ES214">
            <v>45246</v>
          </cell>
          <cell r="ET214">
            <v>45215</v>
          </cell>
          <cell r="EU214">
            <v>6716.74</v>
          </cell>
        </row>
        <row r="215">
          <cell r="ES215">
            <v>45275</v>
          </cell>
          <cell r="ET215">
            <v>45246</v>
          </cell>
          <cell r="EU215">
            <v>6735.55</v>
          </cell>
        </row>
        <row r="216">
          <cell r="ES216">
            <v>45306</v>
          </cell>
          <cell r="ET216">
            <v>45276</v>
          </cell>
          <cell r="EU216">
            <v>6773.27</v>
          </cell>
        </row>
        <row r="217">
          <cell r="ES217">
            <v>45337</v>
          </cell>
          <cell r="ET217">
            <v>45307</v>
          </cell>
          <cell r="EU217">
            <v>6801.72</v>
          </cell>
        </row>
        <row r="218">
          <cell r="ES218">
            <v>45366</v>
          </cell>
          <cell r="ET218">
            <v>45338</v>
          </cell>
          <cell r="EU218">
            <v>6858.17</v>
          </cell>
        </row>
        <row r="219">
          <cell r="ES219">
            <v>45397</v>
          </cell>
          <cell r="ET219">
            <v>45367</v>
          </cell>
          <cell r="EU219">
            <v>6869.14</v>
          </cell>
        </row>
        <row r="220">
          <cell r="ES220">
            <v>45427</v>
          </cell>
          <cell r="ET220">
            <v>45398</v>
          </cell>
          <cell r="EU220">
            <v>6895.24</v>
          </cell>
        </row>
        <row r="221">
          <cell r="ES221">
            <v>45460</v>
          </cell>
          <cell r="ET221">
            <v>45428</v>
          </cell>
          <cell r="EU221">
            <v>6926.96</v>
          </cell>
        </row>
        <row r="222">
          <cell r="ES222">
            <v>45488</v>
          </cell>
          <cell r="ET222">
            <v>45459</v>
          </cell>
          <cell r="EU222">
            <v>6941.51</v>
          </cell>
        </row>
        <row r="223">
          <cell r="ES223">
            <v>45519</v>
          </cell>
          <cell r="ET223">
            <v>45489</v>
          </cell>
          <cell r="EU223">
            <v>6967.89</v>
          </cell>
        </row>
        <row r="224">
          <cell r="ES224">
            <v>45551</v>
          </cell>
          <cell r="ET224">
            <v>45520</v>
          </cell>
          <cell r="EU224">
            <v>6966.5</v>
          </cell>
        </row>
        <row r="225">
          <cell r="ES225">
            <v>45580</v>
          </cell>
          <cell r="ET225">
            <v>45551</v>
          </cell>
          <cell r="EU225">
            <v>6997.15</v>
          </cell>
        </row>
        <row r="226">
          <cell r="ES226">
            <v>45611</v>
          </cell>
          <cell r="ET226">
            <v>45581</v>
          </cell>
          <cell r="EU226">
            <v>7036.33</v>
          </cell>
        </row>
        <row r="227">
          <cell r="ES227">
            <v>45642</v>
          </cell>
          <cell r="ET227">
            <v>45612</v>
          </cell>
          <cell r="EU227">
            <v>7063.77</v>
          </cell>
        </row>
        <row r="228">
          <cell r="ES228">
            <v>45672</v>
          </cell>
          <cell r="ET228">
            <v>45642</v>
          </cell>
          <cell r="EU228">
            <v>7100.5</v>
          </cell>
        </row>
        <row r="229">
          <cell r="ES229">
            <v>45705</v>
          </cell>
          <cell r="ET229">
            <v>45673</v>
          </cell>
          <cell r="EU229">
            <v>7111.86</v>
          </cell>
        </row>
        <row r="230">
          <cell r="ES230">
            <v>45733</v>
          </cell>
          <cell r="ET230">
            <v>45704</v>
          </cell>
          <cell r="EU230">
            <v>7205.03</v>
          </cell>
        </row>
        <row r="231">
          <cell r="ES231">
            <v>45762</v>
          </cell>
          <cell r="ET231">
            <v>45732</v>
          </cell>
          <cell r="EU231">
            <v>7245.38</v>
          </cell>
        </row>
        <row r="232">
          <cell r="ES232">
            <v>45792</v>
          </cell>
          <cell r="ET232">
            <v>45763</v>
          </cell>
          <cell r="EU232">
            <v>7276.54</v>
          </cell>
        </row>
        <row r="233">
          <cell r="ES233">
            <v>45824</v>
          </cell>
          <cell r="ET233">
            <v>45793</v>
          </cell>
          <cell r="EU233">
            <v>7276.54</v>
          </cell>
        </row>
        <row r="234">
          <cell r="ES234">
            <v>45853</v>
          </cell>
          <cell r="ET234">
            <v>45824</v>
          </cell>
          <cell r="EU234">
            <v>7276.54</v>
          </cell>
        </row>
        <row r="235">
          <cell r="ES235">
            <v>45884</v>
          </cell>
          <cell r="ET235">
            <v>45854</v>
          </cell>
          <cell r="EU235">
            <v>7276.54</v>
          </cell>
        </row>
        <row r="236">
          <cell r="ES236">
            <v>45915</v>
          </cell>
          <cell r="ET236">
            <v>45885</v>
          </cell>
          <cell r="EU236">
            <v>7276.54</v>
          </cell>
        </row>
        <row r="237">
          <cell r="ES237">
            <v>45945</v>
          </cell>
          <cell r="ET237">
            <v>45916</v>
          </cell>
          <cell r="EU237">
            <v>7276.54</v>
          </cell>
        </row>
        <row r="238">
          <cell r="ES238">
            <v>45978</v>
          </cell>
          <cell r="ET238">
            <v>45946</v>
          </cell>
          <cell r="EU238">
            <v>7276.54</v>
          </cell>
        </row>
        <row r="239">
          <cell r="ES239">
            <v>46006</v>
          </cell>
          <cell r="ET239">
            <v>45977</v>
          </cell>
          <cell r="EU239">
            <v>7276.54</v>
          </cell>
        </row>
        <row r="240">
          <cell r="ES240">
            <v>46037</v>
          </cell>
          <cell r="ET240">
            <v>46007</v>
          </cell>
          <cell r="EU240">
            <v>7276.54</v>
          </cell>
        </row>
        <row r="241">
          <cell r="ES241">
            <v>46069</v>
          </cell>
          <cell r="ET241">
            <v>46038</v>
          </cell>
          <cell r="EU241">
            <v>7276.54</v>
          </cell>
        </row>
        <row r="242">
          <cell r="ES242">
            <v>46097</v>
          </cell>
          <cell r="ET242">
            <v>46069</v>
          </cell>
          <cell r="EU242">
            <v>7276.54</v>
          </cell>
        </row>
        <row r="243">
          <cell r="ES243">
            <v>46127</v>
          </cell>
          <cell r="ET243">
            <v>46097</v>
          </cell>
          <cell r="EU243">
            <v>7276.54</v>
          </cell>
        </row>
        <row r="244">
          <cell r="ES244">
            <v>46157</v>
          </cell>
          <cell r="ET244">
            <v>46128</v>
          </cell>
          <cell r="EU244">
            <v>7276.54</v>
          </cell>
        </row>
        <row r="245">
          <cell r="ES245">
            <v>46188</v>
          </cell>
          <cell r="ET245">
            <v>46158</v>
          </cell>
          <cell r="EU245">
            <v>7276.54</v>
          </cell>
        </row>
        <row r="246">
          <cell r="ES246">
            <v>46218</v>
          </cell>
          <cell r="ET246">
            <v>46189</v>
          </cell>
          <cell r="EU246">
            <v>7276.54</v>
          </cell>
        </row>
        <row r="247">
          <cell r="ES247">
            <v>46251</v>
          </cell>
          <cell r="ET247">
            <v>46219</v>
          </cell>
          <cell r="EU247">
            <v>7276.54</v>
          </cell>
        </row>
        <row r="248">
          <cell r="ES248">
            <v>46280</v>
          </cell>
          <cell r="ET248">
            <v>46250</v>
          </cell>
          <cell r="EU248">
            <v>7276.54</v>
          </cell>
        </row>
        <row r="249">
          <cell r="ES249">
            <v>46310</v>
          </cell>
          <cell r="ET249">
            <v>46281</v>
          </cell>
          <cell r="EU249">
            <v>7276.54</v>
          </cell>
        </row>
        <row r="250">
          <cell r="ES250">
            <v>46342</v>
          </cell>
          <cell r="ET250">
            <v>46311</v>
          </cell>
          <cell r="EU250">
            <v>7276.54</v>
          </cell>
        </row>
        <row r="251">
          <cell r="ES251">
            <v>46371</v>
          </cell>
          <cell r="ET251">
            <v>46342</v>
          </cell>
          <cell r="EU251">
            <v>7276.54</v>
          </cell>
        </row>
        <row r="252">
          <cell r="ES252">
            <v>46402</v>
          </cell>
          <cell r="ET252">
            <v>46372</v>
          </cell>
          <cell r="EU252">
            <v>7276.54</v>
          </cell>
        </row>
        <row r="253">
          <cell r="ES253">
            <v>46433</v>
          </cell>
          <cell r="ET253">
            <v>46403</v>
          </cell>
          <cell r="EU253">
            <v>7276.54</v>
          </cell>
        </row>
        <row r="254">
          <cell r="ES254">
            <v>46461</v>
          </cell>
          <cell r="ET254">
            <v>46434</v>
          </cell>
          <cell r="EU254">
            <v>7276.54</v>
          </cell>
        </row>
        <row r="255">
          <cell r="ES255">
            <v>46492</v>
          </cell>
          <cell r="ET255">
            <v>46462</v>
          </cell>
          <cell r="EU255">
            <v>7276.54</v>
          </cell>
        </row>
        <row r="256">
          <cell r="ES256">
            <v>46524</v>
          </cell>
          <cell r="ET256">
            <v>46493</v>
          </cell>
          <cell r="EU256">
            <v>7276.54</v>
          </cell>
        </row>
        <row r="257">
          <cell r="ES257">
            <v>46553</v>
          </cell>
          <cell r="ET257">
            <v>46523</v>
          </cell>
          <cell r="EU257">
            <v>7276.54</v>
          </cell>
        </row>
        <row r="258">
          <cell r="ES258">
            <v>46583</v>
          </cell>
          <cell r="ET258">
            <v>46554</v>
          </cell>
          <cell r="EU258">
            <v>7276.54</v>
          </cell>
        </row>
        <row r="259">
          <cell r="ES259">
            <v>46615</v>
          </cell>
          <cell r="ET259">
            <v>46584</v>
          </cell>
          <cell r="EU259">
            <v>7276.54</v>
          </cell>
        </row>
        <row r="260">
          <cell r="ES260">
            <v>46645</v>
          </cell>
          <cell r="ET260">
            <v>46615</v>
          </cell>
          <cell r="EU260">
            <v>7276.54</v>
          </cell>
        </row>
        <row r="261">
          <cell r="ES261">
            <v>46675</v>
          </cell>
          <cell r="ET261">
            <v>46646</v>
          </cell>
          <cell r="EU261">
            <v>7276.54</v>
          </cell>
        </row>
        <row r="262">
          <cell r="ES262">
            <v>46706</v>
          </cell>
          <cell r="ET262">
            <v>46676</v>
          </cell>
          <cell r="EU262">
            <v>7276.54</v>
          </cell>
        </row>
        <row r="263">
          <cell r="ES263">
            <v>46736</v>
          </cell>
          <cell r="ET263">
            <v>46707</v>
          </cell>
          <cell r="EU263">
            <v>7276.54</v>
          </cell>
        </row>
        <row r="264">
          <cell r="ES264">
            <v>46769</v>
          </cell>
          <cell r="ET264">
            <v>46737</v>
          </cell>
          <cell r="EU264">
            <v>7276.54</v>
          </cell>
        </row>
        <row r="265">
          <cell r="ES265">
            <v>46798</v>
          </cell>
          <cell r="ET265">
            <v>46768</v>
          </cell>
          <cell r="EU265">
            <v>7276.54</v>
          </cell>
        </row>
        <row r="266">
          <cell r="ES266">
            <v>46827</v>
          </cell>
          <cell r="ET266">
            <v>46799</v>
          </cell>
          <cell r="EU266">
            <v>7276.54</v>
          </cell>
        </row>
        <row r="267">
          <cell r="ES267">
            <v>46860</v>
          </cell>
          <cell r="ET267">
            <v>46828</v>
          </cell>
          <cell r="EU267">
            <v>7276.54</v>
          </cell>
        </row>
        <row r="268">
          <cell r="ES268">
            <v>46888</v>
          </cell>
          <cell r="ET268">
            <v>46859</v>
          </cell>
          <cell r="EU268">
            <v>7276.54</v>
          </cell>
        </row>
        <row r="269">
          <cell r="ES269">
            <v>46919</v>
          </cell>
          <cell r="ET269">
            <v>46889</v>
          </cell>
          <cell r="EU269">
            <v>7276.54</v>
          </cell>
        </row>
        <row r="270">
          <cell r="ES270">
            <v>46951</v>
          </cell>
          <cell r="ET270">
            <v>46920</v>
          </cell>
          <cell r="EU270">
            <v>7276.54</v>
          </cell>
        </row>
        <row r="271">
          <cell r="ES271">
            <v>46980</v>
          </cell>
          <cell r="ET271">
            <v>46950</v>
          </cell>
          <cell r="EU271">
            <v>7276.54</v>
          </cell>
        </row>
        <row r="272">
          <cell r="ES272">
            <v>47011</v>
          </cell>
          <cell r="ET272">
            <v>46981</v>
          </cell>
          <cell r="EU272">
            <v>7276.54</v>
          </cell>
        </row>
        <row r="273">
          <cell r="ES273">
            <v>47042</v>
          </cell>
          <cell r="ET273">
            <v>47012</v>
          </cell>
          <cell r="EU273">
            <v>7276.54</v>
          </cell>
        </row>
        <row r="274">
          <cell r="ES274">
            <v>47072</v>
          </cell>
          <cell r="ET274">
            <v>47042</v>
          </cell>
          <cell r="EU274">
            <v>7276.54</v>
          </cell>
        </row>
        <row r="275">
          <cell r="ES275">
            <v>47102</v>
          </cell>
          <cell r="ET275">
            <v>47073</v>
          </cell>
          <cell r="EU275">
            <v>7276.54</v>
          </cell>
        </row>
        <row r="276">
          <cell r="ES276">
            <v>47133</v>
          </cell>
          <cell r="ET276">
            <v>47103</v>
          </cell>
          <cell r="EU276">
            <v>7276.54</v>
          </cell>
        </row>
        <row r="277">
          <cell r="ES277">
            <v>47164</v>
          </cell>
          <cell r="ET277">
            <v>47134</v>
          </cell>
          <cell r="EU277">
            <v>7276.54</v>
          </cell>
        </row>
        <row r="278">
          <cell r="ES278">
            <v>47192</v>
          </cell>
          <cell r="ET278">
            <v>47165</v>
          </cell>
          <cell r="EU278">
            <v>7276.54</v>
          </cell>
        </row>
        <row r="279">
          <cell r="ES279">
            <v>47224</v>
          </cell>
          <cell r="ET279">
            <v>47193</v>
          </cell>
          <cell r="EU279">
            <v>7276.54</v>
          </cell>
        </row>
        <row r="280">
          <cell r="ES280">
            <v>47253</v>
          </cell>
          <cell r="ET280">
            <v>47224</v>
          </cell>
          <cell r="EU280">
            <v>7276.54</v>
          </cell>
        </row>
        <row r="281">
          <cell r="ES281">
            <v>47284</v>
          </cell>
          <cell r="ET281">
            <v>47254</v>
          </cell>
          <cell r="EU281">
            <v>7276.54</v>
          </cell>
        </row>
        <row r="282">
          <cell r="ES282">
            <v>47315</v>
          </cell>
          <cell r="ET282">
            <v>47285</v>
          </cell>
          <cell r="EU282">
            <v>7276.54</v>
          </cell>
        </row>
        <row r="283">
          <cell r="ES283">
            <v>47345</v>
          </cell>
          <cell r="ET283">
            <v>47315</v>
          </cell>
          <cell r="EU283">
            <v>7276.54</v>
          </cell>
        </row>
        <row r="284">
          <cell r="ES284">
            <v>47378</v>
          </cell>
          <cell r="ET284">
            <v>47346</v>
          </cell>
          <cell r="EU284">
            <v>7276.54</v>
          </cell>
        </row>
        <row r="285">
          <cell r="ES285">
            <v>47406</v>
          </cell>
          <cell r="ET285">
            <v>47377</v>
          </cell>
          <cell r="EU285">
            <v>7276.54</v>
          </cell>
        </row>
        <row r="286">
          <cell r="ES286">
            <v>47437</v>
          </cell>
          <cell r="ET286">
            <v>47407</v>
          </cell>
          <cell r="EU286">
            <v>7276.54</v>
          </cell>
        </row>
        <row r="287">
          <cell r="ES287">
            <v>47469</v>
          </cell>
          <cell r="ET287">
            <v>47438</v>
          </cell>
          <cell r="EU287">
            <v>7276.54</v>
          </cell>
        </row>
        <row r="288">
          <cell r="ES288">
            <v>47498</v>
          </cell>
          <cell r="ET288">
            <v>47468</v>
          </cell>
          <cell r="EU288">
            <v>7276.54</v>
          </cell>
        </row>
        <row r="289">
          <cell r="ES289">
            <v>47529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C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1.42578125" style="5" bestFit="1" customWidth="1"/>
    <col min="29" max="29" width="13.71093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48" width="12.42578125" style="5" customWidth="1"/>
    <col min="49" max="49" width="37.5703125" style="5" customWidth="1"/>
    <col min="50" max="50" width="49" style="5" bestFit="1" customWidth="1"/>
    <col min="51" max="51" width="18.85546875" style="5" customWidth="1"/>
    <col min="52" max="52" width="12.28515625" style="5" customWidth="1"/>
    <col min="53" max="53" width="16.42578125" style="5" customWidth="1"/>
    <col min="54" max="54" width="17" style="5" bestFit="1" customWidth="1"/>
    <col min="55" max="55" width="10.28515625" style="5" bestFit="1" customWidth="1"/>
    <col min="56" max="56" width="13" style="5" bestFit="1" customWidth="1"/>
    <col min="57" max="58" width="11.85546875" style="5" bestFit="1" customWidth="1"/>
    <col min="59" max="59" width="14.140625" style="5" bestFit="1" customWidth="1"/>
    <col min="60" max="61" width="12.42578125" style="5" customWidth="1"/>
    <col min="62" max="62" width="20.28515625" style="5" customWidth="1"/>
    <col min="63" max="63" width="22.7109375" style="5" bestFit="1" customWidth="1"/>
    <col min="64" max="64" width="20.140625" style="5" bestFit="1" customWidth="1"/>
    <col min="65" max="65" width="16.85546875" style="5" customWidth="1"/>
    <col min="66" max="66" width="22.28515625" style="5" customWidth="1"/>
    <col min="67" max="237" width="12.42578125" style="5" customWidth="1"/>
    <col min="238" max="238" width="20.140625" style="6" customWidth="1"/>
    <col min="239" max="239" width="26.5703125" style="6" customWidth="1"/>
    <col min="240" max="240" width="29.140625" style="6" customWidth="1"/>
    <col min="241" max="242" width="13.7109375" style="6" customWidth="1"/>
    <col min="243" max="243" width="17.5703125" style="6" customWidth="1"/>
    <col min="244" max="244" width="12.42578125" style="6" customWidth="1"/>
    <col min="245" max="245" width="20.140625" style="6" customWidth="1"/>
    <col min="246" max="246" width="15" style="6" customWidth="1"/>
    <col min="247" max="247" width="12.42578125" style="6" customWidth="1"/>
    <col min="248" max="248" width="17.5703125" style="6" customWidth="1"/>
    <col min="249" max="249" width="15" style="6" customWidth="1"/>
    <col min="250" max="251" width="16.28515625" style="6" customWidth="1"/>
    <col min="252" max="252" width="15" style="6" customWidth="1"/>
    <col min="253" max="253" width="18.85546875" style="6" customWidth="1"/>
    <col min="254" max="254" width="11.140625" style="6" customWidth="1"/>
    <col min="255" max="255" width="20.140625" style="6" customWidth="1"/>
    <col min="256" max="256" width="27.85546875" style="6" customWidth="1"/>
    <col min="257" max="257" width="17.5703125" style="6" customWidth="1"/>
    <col min="258" max="259" width="8.5703125" style="6" customWidth="1"/>
    <col min="260" max="260" width="16.28515625" style="6" customWidth="1"/>
    <col min="261" max="261" width="1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2.42578125" style="6" customWidth="1"/>
    <col min="266" max="266" width="6" style="6" customWidth="1"/>
    <col min="267" max="267" width="22.7109375" style="6" customWidth="1"/>
    <col min="268" max="268" width="31.7109375" style="6" customWidth="1"/>
    <col min="269" max="269" width="13.7109375" style="6" customWidth="1"/>
    <col min="270" max="270" width="16.28515625" style="6" customWidth="1"/>
    <col min="271" max="271" width="22.7109375" style="6" customWidth="1"/>
    <col min="272" max="272" width="21.42578125" style="6" customWidth="1"/>
    <col min="273" max="273" width="17.5703125" style="6" customWidth="1"/>
    <col min="274" max="274" width="16.28515625" style="6" customWidth="1"/>
    <col min="275" max="275" width="13.7109375" style="6" customWidth="1"/>
    <col min="276" max="276" width="8.5703125" style="6" customWidth="1"/>
    <col min="277" max="277" width="15" style="6" customWidth="1"/>
    <col min="278" max="278" width="17.5703125" style="6" customWidth="1"/>
    <col min="279" max="279" width="26.5703125" style="6" customWidth="1"/>
    <col min="280" max="280" width="25.28515625" style="6" customWidth="1"/>
    <col min="281" max="282" width="17.5703125" style="6" customWidth="1"/>
    <col min="283" max="283" width="12.42578125" style="6" customWidth="1"/>
    <col min="284" max="284" width="17.5703125" style="6" customWidth="1"/>
    <col min="285" max="285" width="12.42578125" style="6" customWidth="1"/>
    <col min="286" max="286" width="15" style="6" customWidth="1"/>
    <col min="287" max="287" width="16.28515625" style="6" customWidth="1"/>
    <col min="288" max="289" width="17.5703125" style="6" customWidth="1"/>
    <col min="290" max="290" width="27.85546875" style="6" customWidth="1"/>
    <col min="291" max="291" width="13.7109375" style="6" customWidth="1"/>
    <col min="292" max="293" width="17.5703125" style="6" customWidth="1"/>
    <col min="294" max="294" width="15" style="6" customWidth="1"/>
    <col min="295" max="296" width="12.42578125" style="6" customWidth="1"/>
    <col min="297" max="298" width="17.5703125" style="6" customWidth="1"/>
    <col min="299" max="299" width="22.7109375" style="6" customWidth="1"/>
    <col min="300" max="300" width="17.5703125" style="6" customWidth="1"/>
    <col min="301" max="301" width="15" style="6" customWidth="1"/>
    <col min="302" max="302" width="17.5703125" style="6" customWidth="1"/>
    <col min="303" max="303" width="12.42578125" style="6" customWidth="1"/>
    <col min="304" max="304" width="34.28515625" style="6" customWidth="1"/>
    <col min="305" max="305" width="29.140625" style="6" customWidth="1"/>
    <col min="306" max="307" width="18.85546875" style="6" customWidth="1"/>
    <col min="308" max="308" width="12.42578125" style="6" customWidth="1"/>
    <col min="309" max="309" width="20.140625" style="6" customWidth="1"/>
    <col min="310" max="310" width="16.28515625" style="6" customWidth="1"/>
    <col min="311" max="311" width="17.5703125" style="6" customWidth="1"/>
    <col min="312" max="493" width="12.42578125" style="6" customWidth="1"/>
    <col min="494" max="494" width="20.140625" style="6" customWidth="1"/>
    <col min="495" max="495" width="26.5703125" style="6" customWidth="1"/>
    <col min="496" max="496" width="29.140625" style="6" customWidth="1"/>
    <col min="497" max="498" width="13.7109375" style="6" customWidth="1"/>
    <col min="499" max="499" width="17.5703125" style="6" customWidth="1"/>
    <col min="500" max="500" width="12.42578125" style="6" customWidth="1"/>
    <col min="501" max="501" width="20.140625" style="6" customWidth="1"/>
    <col min="502" max="502" width="15" style="6" customWidth="1"/>
    <col min="503" max="503" width="12.42578125" style="6" customWidth="1"/>
    <col min="504" max="504" width="17.5703125" style="6" customWidth="1"/>
    <col min="505" max="505" width="15" style="6" customWidth="1"/>
    <col min="506" max="507" width="16.28515625" style="6" customWidth="1"/>
    <col min="508" max="508" width="15" style="6" customWidth="1"/>
    <col min="509" max="509" width="18.85546875" style="6" customWidth="1"/>
    <col min="510" max="510" width="11.140625" style="6" customWidth="1"/>
    <col min="511" max="511" width="20.140625" style="6" customWidth="1"/>
    <col min="512" max="512" width="27.85546875" style="6" customWidth="1"/>
    <col min="513" max="513" width="17.5703125" style="6" customWidth="1"/>
    <col min="514" max="515" width="8.5703125" style="6" customWidth="1"/>
    <col min="516" max="516" width="16.28515625" style="6" customWidth="1"/>
    <col min="517" max="517" width="1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2.42578125" style="6" customWidth="1"/>
    <col min="522" max="522" width="6" style="6" customWidth="1"/>
    <col min="523" max="523" width="22.7109375" style="6" customWidth="1"/>
    <col min="524" max="524" width="31.7109375" style="6" customWidth="1"/>
    <col min="525" max="525" width="13.7109375" style="6" customWidth="1"/>
    <col min="526" max="526" width="16.28515625" style="6" customWidth="1"/>
    <col min="527" max="527" width="22.7109375" style="6" customWidth="1"/>
    <col min="528" max="528" width="21.42578125" style="6" customWidth="1"/>
    <col min="529" max="529" width="17.5703125" style="6" customWidth="1"/>
    <col min="530" max="530" width="16.28515625" style="6" customWidth="1"/>
    <col min="531" max="531" width="13.7109375" style="6" customWidth="1"/>
    <col min="532" max="532" width="8.5703125" style="6" customWidth="1"/>
    <col min="533" max="533" width="15" style="6" customWidth="1"/>
    <col min="534" max="534" width="17.5703125" style="6" customWidth="1"/>
    <col min="535" max="535" width="26.5703125" style="6" customWidth="1"/>
    <col min="536" max="536" width="25.28515625" style="6" customWidth="1"/>
    <col min="537" max="538" width="17.5703125" style="6" customWidth="1"/>
    <col min="539" max="539" width="12.42578125" style="6" customWidth="1"/>
    <col min="540" max="540" width="17.5703125" style="6" customWidth="1"/>
    <col min="541" max="541" width="12.42578125" style="6" customWidth="1"/>
    <col min="542" max="542" width="15" style="6" customWidth="1"/>
    <col min="543" max="543" width="16.28515625" style="6" customWidth="1"/>
    <col min="544" max="545" width="17.5703125" style="6" customWidth="1"/>
    <col min="546" max="546" width="27.85546875" style="6" customWidth="1"/>
    <col min="547" max="547" width="13.7109375" style="6" customWidth="1"/>
    <col min="548" max="549" width="17.5703125" style="6" customWidth="1"/>
    <col min="550" max="550" width="15" style="6" customWidth="1"/>
    <col min="551" max="552" width="12.42578125" style="6" customWidth="1"/>
    <col min="553" max="554" width="17.5703125" style="6" customWidth="1"/>
    <col min="555" max="555" width="22.7109375" style="6" customWidth="1"/>
    <col min="556" max="556" width="17.5703125" style="6" customWidth="1"/>
    <col min="557" max="557" width="15" style="6" customWidth="1"/>
    <col min="558" max="558" width="17.5703125" style="6" customWidth="1"/>
    <col min="559" max="559" width="12.42578125" style="6" customWidth="1"/>
    <col min="560" max="560" width="34.28515625" style="6" customWidth="1"/>
    <col min="561" max="561" width="29.140625" style="6" customWidth="1"/>
    <col min="562" max="563" width="18.85546875" style="6" customWidth="1"/>
    <col min="564" max="564" width="12.42578125" style="6" customWidth="1"/>
    <col min="565" max="565" width="20.140625" style="6" customWidth="1"/>
    <col min="566" max="566" width="16.28515625" style="6" customWidth="1"/>
    <col min="567" max="567" width="17.5703125" style="6" customWidth="1"/>
    <col min="568" max="749" width="12.42578125" style="6" customWidth="1"/>
    <col min="750" max="750" width="20.140625" style="6" customWidth="1"/>
    <col min="751" max="751" width="26.5703125" style="6" customWidth="1"/>
    <col min="752" max="752" width="29.140625" style="6" customWidth="1"/>
    <col min="753" max="754" width="13.7109375" style="6" customWidth="1"/>
    <col min="755" max="755" width="17.5703125" style="6" customWidth="1"/>
    <col min="756" max="756" width="12.42578125" style="6" customWidth="1"/>
    <col min="757" max="757" width="20.140625" style="6" customWidth="1"/>
    <col min="758" max="758" width="15" style="6" customWidth="1"/>
    <col min="759" max="759" width="12.42578125" style="6" customWidth="1"/>
    <col min="760" max="760" width="17.5703125" style="6" customWidth="1"/>
    <col min="761" max="761" width="15" style="6" customWidth="1"/>
    <col min="762" max="763" width="16.28515625" style="6" customWidth="1"/>
    <col min="764" max="764" width="15" style="6" customWidth="1"/>
    <col min="765" max="765" width="18.85546875" style="6" customWidth="1"/>
    <col min="766" max="766" width="11.140625" style="6" customWidth="1"/>
    <col min="767" max="767" width="20.140625" style="6" customWidth="1"/>
    <col min="768" max="768" width="27.85546875" style="6" customWidth="1"/>
    <col min="769" max="769" width="17.5703125" style="6" customWidth="1"/>
    <col min="770" max="771" width="8.5703125" style="6" customWidth="1"/>
    <col min="772" max="772" width="16.28515625" style="6" customWidth="1"/>
    <col min="773" max="773" width="1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2.42578125" style="6" customWidth="1"/>
    <col min="778" max="778" width="6" style="6" customWidth="1"/>
    <col min="779" max="779" width="22.7109375" style="6" customWidth="1"/>
    <col min="780" max="780" width="31.7109375" style="6" customWidth="1"/>
    <col min="781" max="781" width="13.7109375" style="6" customWidth="1"/>
    <col min="782" max="782" width="16.28515625" style="6" customWidth="1"/>
    <col min="783" max="783" width="22.7109375" style="6" customWidth="1"/>
    <col min="784" max="784" width="21.42578125" style="6" customWidth="1"/>
    <col min="785" max="785" width="17.5703125" style="6" customWidth="1"/>
    <col min="786" max="786" width="16.28515625" style="6" customWidth="1"/>
    <col min="787" max="787" width="13.7109375" style="6" customWidth="1"/>
    <col min="788" max="788" width="8.5703125" style="6" customWidth="1"/>
    <col min="789" max="789" width="15" style="6" customWidth="1"/>
    <col min="790" max="790" width="17.5703125" style="6" customWidth="1"/>
    <col min="791" max="791" width="26.5703125" style="6" customWidth="1"/>
    <col min="792" max="792" width="25.28515625" style="6" customWidth="1"/>
    <col min="793" max="794" width="17.5703125" style="6" customWidth="1"/>
    <col min="795" max="795" width="12.42578125" style="6" customWidth="1"/>
    <col min="796" max="796" width="17.5703125" style="6" customWidth="1"/>
    <col min="797" max="797" width="12.42578125" style="6" customWidth="1"/>
    <col min="798" max="798" width="15" style="6" customWidth="1"/>
    <col min="799" max="799" width="16.28515625" style="6" customWidth="1"/>
    <col min="800" max="801" width="17.5703125" style="6" customWidth="1"/>
    <col min="802" max="802" width="27.85546875" style="6" customWidth="1"/>
    <col min="803" max="803" width="13.7109375" style="6" customWidth="1"/>
    <col min="804" max="805" width="17.5703125" style="6" customWidth="1"/>
    <col min="806" max="806" width="15" style="6" customWidth="1"/>
    <col min="807" max="808" width="12.42578125" style="6" customWidth="1"/>
    <col min="809" max="810" width="17.5703125" style="6" customWidth="1"/>
    <col min="811" max="811" width="22.7109375" style="6" customWidth="1"/>
    <col min="812" max="812" width="17.5703125" style="6" customWidth="1"/>
    <col min="813" max="813" width="15" style="6" customWidth="1"/>
    <col min="814" max="814" width="17.5703125" style="6" customWidth="1"/>
    <col min="815" max="815" width="12.42578125" style="6" customWidth="1"/>
    <col min="816" max="816" width="34.28515625" style="6" customWidth="1"/>
    <col min="817" max="817" width="29.140625" style="6" customWidth="1"/>
    <col min="818" max="819" width="18.85546875" style="6" customWidth="1"/>
    <col min="820" max="820" width="12.42578125" style="6" customWidth="1"/>
    <col min="821" max="821" width="20.140625" style="6" customWidth="1"/>
    <col min="822" max="822" width="16.28515625" style="6" customWidth="1"/>
    <col min="823" max="823" width="17.5703125" style="6" customWidth="1"/>
    <col min="824" max="1005" width="12.42578125" style="6" customWidth="1"/>
    <col min="1006" max="1006" width="20.140625" style="6" customWidth="1"/>
    <col min="1007" max="1007" width="26.5703125" style="6" customWidth="1"/>
    <col min="1008" max="1008" width="29.140625" style="6" customWidth="1"/>
    <col min="1009" max="1010" width="13.7109375" style="6" customWidth="1"/>
    <col min="1011" max="1011" width="17.5703125" style="6" customWidth="1"/>
    <col min="1012" max="1012" width="12.42578125" style="6" customWidth="1"/>
    <col min="1013" max="1013" width="20.140625" style="6" customWidth="1"/>
    <col min="1014" max="1014" width="15" style="6" customWidth="1"/>
    <col min="1015" max="1015" width="12.42578125" style="6" customWidth="1"/>
    <col min="1016" max="1016" width="17.5703125" style="6" customWidth="1"/>
    <col min="1017" max="1017" width="15" style="6" customWidth="1"/>
    <col min="1018" max="1019" width="16.28515625" style="6" customWidth="1"/>
    <col min="1020" max="1020" width="15" style="6" customWidth="1"/>
    <col min="1021" max="1021" width="18.85546875" style="6" customWidth="1"/>
    <col min="1022" max="1022" width="11.140625" style="6" customWidth="1"/>
    <col min="1023" max="1023" width="20.140625" style="6" customWidth="1"/>
    <col min="1024" max="1024" width="27.85546875" style="6" customWidth="1"/>
    <col min="1025" max="1025" width="17.5703125" style="6" customWidth="1"/>
    <col min="1026" max="1027" width="8.5703125" style="6" customWidth="1"/>
    <col min="1028" max="1028" width="16.28515625" style="6" customWidth="1"/>
    <col min="1029" max="1029" width="1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2.42578125" style="6" customWidth="1"/>
    <col min="1034" max="1034" width="6" style="6" customWidth="1"/>
    <col min="1035" max="1035" width="22.7109375" style="6" customWidth="1"/>
    <col min="1036" max="1036" width="31.7109375" style="6" customWidth="1"/>
    <col min="1037" max="1037" width="13.7109375" style="6" customWidth="1"/>
    <col min="1038" max="1038" width="16.28515625" style="6" customWidth="1"/>
    <col min="1039" max="1039" width="22.7109375" style="6" customWidth="1"/>
    <col min="1040" max="1040" width="21.42578125" style="6" customWidth="1"/>
    <col min="1041" max="1041" width="17.5703125" style="6" customWidth="1"/>
    <col min="1042" max="1042" width="16.28515625" style="6" customWidth="1"/>
    <col min="1043" max="1043" width="13.7109375" style="6" customWidth="1"/>
    <col min="1044" max="1044" width="8.5703125" style="6" customWidth="1"/>
    <col min="1045" max="1045" width="15" style="6" customWidth="1"/>
    <col min="1046" max="1046" width="17.5703125" style="6" customWidth="1"/>
    <col min="1047" max="1047" width="26.5703125" style="6" customWidth="1"/>
    <col min="1048" max="1048" width="25.28515625" style="6" customWidth="1"/>
    <col min="1049" max="1050" width="17.5703125" style="6" customWidth="1"/>
    <col min="1051" max="1051" width="12.42578125" style="6" customWidth="1"/>
    <col min="1052" max="1052" width="17.5703125" style="6" customWidth="1"/>
    <col min="1053" max="1053" width="12.42578125" style="6" customWidth="1"/>
    <col min="1054" max="1054" width="15" style="6" customWidth="1"/>
    <col min="1055" max="1055" width="16.28515625" style="6" customWidth="1"/>
    <col min="1056" max="1057" width="17.5703125" style="6" customWidth="1"/>
    <col min="1058" max="1058" width="27.85546875" style="6" customWidth="1"/>
    <col min="1059" max="1059" width="13.7109375" style="6" customWidth="1"/>
    <col min="1060" max="1061" width="17.5703125" style="6" customWidth="1"/>
    <col min="1062" max="1062" width="15" style="6" customWidth="1"/>
    <col min="1063" max="1064" width="12.42578125" style="6" customWidth="1"/>
    <col min="1065" max="1066" width="17.5703125" style="6" customWidth="1"/>
    <col min="1067" max="1067" width="22.7109375" style="6" customWidth="1"/>
    <col min="1068" max="1068" width="17.5703125" style="6" customWidth="1"/>
    <col min="1069" max="1069" width="15" style="6" customWidth="1"/>
    <col min="1070" max="1070" width="17.5703125" style="6" customWidth="1"/>
    <col min="1071" max="1071" width="12.42578125" style="6" customWidth="1"/>
    <col min="1072" max="1072" width="34.28515625" style="6" customWidth="1"/>
    <col min="1073" max="1073" width="29.140625" style="6" customWidth="1"/>
    <col min="1074" max="1075" width="18.85546875" style="6" customWidth="1"/>
    <col min="1076" max="1076" width="12.42578125" style="6" customWidth="1"/>
    <col min="1077" max="1077" width="20.140625" style="6" customWidth="1"/>
    <col min="1078" max="1078" width="16.28515625" style="6" customWidth="1"/>
    <col min="1079" max="1079" width="17.5703125" style="6" customWidth="1"/>
    <col min="1080" max="1261" width="12.42578125" style="6" customWidth="1"/>
    <col min="1262" max="1262" width="20.140625" style="6" customWidth="1"/>
    <col min="1263" max="1263" width="26.5703125" style="6" customWidth="1"/>
    <col min="1264" max="1264" width="29.140625" style="6" customWidth="1"/>
    <col min="1265" max="1266" width="13.7109375" style="6" customWidth="1"/>
    <col min="1267" max="1267" width="17.5703125" style="6" customWidth="1"/>
    <col min="1268" max="1268" width="12.42578125" style="6" customWidth="1"/>
    <col min="1269" max="1269" width="20.140625" style="6" customWidth="1"/>
    <col min="1270" max="1270" width="15" style="6" customWidth="1"/>
    <col min="1271" max="1271" width="12.42578125" style="6" customWidth="1"/>
    <col min="1272" max="1272" width="17.5703125" style="6" customWidth="1"/>
    <col min="1273" max="1273" width="15" style="6" customWidth="1"/>
    <col min="1274" max="1275" width="16.28515625" style="6" customWidth="1"/>
    <col min="1276" max="1276" width="15" style="6" customWidth="1"/>
    <col min="1277" max="1277" width="18.85546875" style="6" customWidth="1"/>
    <col min="1278" max="1278" width="11.140625" style="6" customWidth="1"/>
    <col min="1279" max="1279" width="20.140625" style="6" customWidth="1"/>
    <col min="1280" max="1280" width="27.85546875" style="6" customWidth="1"/>
    <col min="1281" max="1281" width="17.5703125" style="6" customWidth="1"/>
    <col min="1282" max="1283" width="8.5703125" style="6" customWidth="1"/>
    <col min="1284" max="1284" width="16.28515625" style="6" customWidth="1"/>
    <col min="1285" max="1285" width="1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2.42578125" style="6" customWidth="1"/>
    <col min="1290" max="1290" width="6" style="6" customWidth="1"/>
    <col min="1291" max="1291" width="22.7109375" style="6" customWidth="1"/>
    <col min="1292" max="1292" width="31.7109375" style="6" customWidth="1"/>
    <col min="1293" max="1293" width="13.7109375" style="6" customWidth="1"/>
    <col min="1294" max="1294" width="16.28515625" style="6" customWidth="1"/>
    <col min="1295" max="1295" width="22.7109375" style="6" customWidth="1"/>
    <col min="1296" max="1296" width="21.42578125" style="6" customWidth="1"/>
    <col min="1297" max="1297" width="17.5703125" style="6" customWidth="1"/>
    <col min="1298" max="1298" width="16.28515625" style="6" customWidth="1"/>
    <col min="1299" max="1299" width="13.7109375" style="6" customWidth="1"/>
    <col min="1300" max="1300" width="8.5703125" style="6" customWidth="1"/>
    <col min="1301" max="1301" width="15" style="6" customWidth="1"/>
    <col min="1302" max="1302" width="17.5703125" style="6" customWidth="1"/>
    <col min="1303" max="1303" width="26.5703125" style="6" customWidth="1"/>
    <col min="1304" max="1304" width="25.28515625" style="6" customWidth="1"/>
    <col min="1305" max="1306" width="17.5703125" style="6" customWidth="1"/>
    <col min="1307" max="1307" width="12.42578125" style="6" customWidth="1"/>
    <col min="1308" max="1308" width="17.5703125" style="6" customWidth="1"/>
    <col min="1309" max="1309" width="12.42578125" style="6" customWidth="1"/>
    <col min="1310" max="1310" width="15" style="6" customWidth="1"/>
    <col min="1311" max="1311" width="16.28515625" style="6" customWidth="1"/>
    <col min="1312" max="1313" width="17.5703125" style="6" customWidth="1"/>
    <col min="1314" max="1314" width="27.85546875" style="6" customWidth="1"/>
    <col min="1315" max="1315" width="13.7109375" style="6" customWidth="1"/>
    <col min="1316" max="1317" width="17.5703125" style="6" customWidth="1"/>
    <col min="1318" max="1318" width="15" style="6" customWidth="1"/>
    <col min="1319" max="1320" width="12.42578125" style="6" customWidth="1"/>
    <col min="1321" max="1322" width="17.5703125" style="6" customWidth="1"/>
    <col min="1323" max="1323" width="22.7109375" style="6" customWidth="1"/>
    <col min="1324" max="1324" width="17.5703125" style="6" customWidth="1"/>
    <col min="1325" max="1325" width="15" style="6" customWidth="1"/>
    <col min="1326" max="1326" width="17.5703125" style="6" customWidth="1"/>
    <col min="1327" max="1327" width="12.42578125" style="6" customWidth="1"/>
    <col min="1328" max="1328" width="34.28515625" style="6" customWidth="1"/>
    <col min="1329" max="1329" width="29.140625" style="6" customWidth="1"/>
    <col min="1330" max="1331" width="18.85546875" style="6" customWidth="1"/>
    <col min="1332" max="1332" width="12.42578125" style="6" customWidth="1"/>
    <col min="1333" max="1333" width="20.140625" style="6" customWidth="1"/>
    <col min="1334" max="1334" width="16.28515625" style="6" customWidth="1"/>
    <col min="1335" max="1335" width="17.5703125" style="6" customWidth="1"/>
    <col min="1336" max="1517" width="12.42578125" style="6" customWidth="1"/>
    <col min="1518" max="1518" width="20.140625" style="6" customWidth="1"/>
    <col min="1519" max="1519" width="26.5703125" style="6" customWidth="1"/>
    <col min="1520" max="1520" width="29.140625" style="6" customWidth="1"/>
    <col min="1521" max="1522" width="13.7109375" style="6" customWidth="1"/>
    <col min="1523" max="1523" width="17.5703125" style="6" customWidth="1"/>
    <col min="1524" max="1524" width="12.42578125" style="6" customWidth="1"/>
    <col min="1525" max="1525" width="20.140625" style="6" customWidth="1"/>
    <col min="1526" max="1526" width="15" style="6" customWidth="1"/>
    <col min="1527" max="1527" width="12.42578125" style="6" customWidth="1"/>
    <col min="1528" max="1528" width="17.5703125" style="6" customWidth="1"/>
    <col min="1529" max="1529" width="15" style="6" customWidth="1"/>
    <col min="1530" max="1531" width="16.28515625" style="6" customWidth="1"/>
    <col min="1532" max="1532" width="15" style="6" customWidth="1"/>
    <col min="1533" max="1533" width="18.85546875" style="6" customWidth="1"/>
    <col min="1534" max="1534" width="11.140625" style="6" customWidth="1"/>
    <col min="1535" max="1535" width="20.140625" style="6" customWidth="1"/>
    <col min="1536" max="1536" width="27.85546875" style="6" customWidth="1"/>
    <col min="1537" max="1537" width="17.5703125" style="6" customWidth="1"/>
    <col min="1538" max="1539" width="8.5703125" style="6" customWidth="1"/>
    <col min="1540" max="1540" width="16.28515625" style="6" customWidth="1"/>
    <col min="1541" max="1541" width="1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2.42578125" style="6" customWidth="1"/>
    <col min="1546" max="1546" width="6" style="6" customWidth="1"/>
    <col min="1547" max="1547" width="22.7109375" style="6" customWidth="1"/>
    <col min="1548" max="1548" width="31.7109375" style="6" customWidth="1"/>
    <col min="1549" max="1549" width="13.7109375" style="6" customWidth="1"/>
    <col min="1550" max="1550" width="16.28515625" style="6" customWidth="1"/>
    <col min="1551" max="1551" width="22.7109375" style="6" customWidth="1"/>
    <col min="1552" max="1552" width="21.42578125" style="6" customWidth="1"/>
    <col min="1553" max="1553" width="17.5703125" style="6" customWidth="1"/>
    <col min="1554" max="1554" width="16.28515625" style="6" customWidth="1"/>
    <col min="1555" max="1555" width="13.7109375" style="6" customWidth="1"/>
    <col min="1556" max="1556" width="8.5703125" style="6" customWidth="1"/>
    <col min="1557" max="1557" width="15" style="6" customWidth="1"/>
    <col min="1558" max="1558" width="17.5703125" style="6" customWidth="1"/>
    <col min="1559" max="1559" width="26.5703125" style="6" customWidth="1"/>
    <col min="1560" max="1560" width="25.28515625" style="6" customWidth="1"/>
    <col min="1561" max="1562" width="17.5703125" style="6" customWidth="1"/>
    <col min="1563" max="1563" width="12.42578125" style="6" customWidth="1"/>
    <col min="1564" max="1564" width="17.5703125" style="6" customWidth="1"/>
    <col min="1565" max="1565" width="12.42578125" style="6" customWidth="1"/>
    <col min="1566" max="1566" width="15" style="6" customWidth="1"/>
    <col min="1567" max="1567" width="16.28515625" style="6" customWidth="1"/>
    <col min="1568" max="1569" width="17.5703125" style="6" customWidth="1"/>
    <col min="1570" max="1570" width="27.85546875" style="6" customWidth="1"/>
    <col min="1571" max="1571" width="13.7109375" style="6" customWidth="1"/>
    <col min="1572" max="1573" width="17.5703125" style="6" customWidth="1"/>
    <col min="1574" max="1574" width="15" style="6" customWidth="1"/>
    <col min="1575" max="1576" width="12.42578125" style="6" customWidth="1"/>
    <col min="1577" max="1578" width="17.5703125" style="6" customWidth="1"/>
    <col min="1579" max="1579" width="22.7109375" style="6" customWidth="1"/>
    <col min="1580" max="1580" width="17.5703125" style="6" customWidth="1"/>
    <col min="1581" max="1581" width="15" style="6" customWidth="1"/>
    <col min="1582" max="1582" width="17.5703125" style="6" customWidth="1"/>
    <col min="1583" max="1583" width="12.42578125" style="6" customWidth="1"/>
    <col min="1584" max="1584" width="34.28515625" style="6" customWidth="1"/>
    <col min="1585" max="1585" width="29.140625" style="6" customWidth="1"/>
    <col min="1586" max="1587" width="18.85546875" style="6" customWidth="1"/>
    <col min="1588" max="1588" width="12.42578125" style="6" customWidth="1"/>
    <col min="1589" max="1589" width="20.140625" style="6" customWidth="1"/>
    <col min="1590" max="1590" width="16.28515625" style="6" customWidth="1"/>
    <col min="1591" max="1591" width="17.5703125" style="6" customWidth="1"/>
    <col min="1592" max="1773" width="12.42578125" style="6" customWidth="1"/>
    <col min="1774" max="1774" width="20.140625" style="6" customWidth="1"/>
    <col min="1775" max="1775" width="26.5703125" style="6" customWidth="1"/>
    <col min="1776" max="1776" width="29.140625" style="6" customWidth="1"/>
    <col min="1777" max="1778" width="13.7109375" style="6" customWidth="1"/>
    <col min="1779" max="1779" width="17.5703125" style="6" customWidth="1"/>
    <col min="1780" max="1780" width="12.42578125" style="6" customWidth="1"/>
    <col min="1781" max="1781" width="20.140625" style="6" customWidth="1"/>
    <col min="1782" max="1782" width="15" style="6" customWidth="1"/>
    <col min="1783" max="1783" width="12.42578125" style="6" customWidth="1"/>
    <col min="1784" max="1784" width="17.5703125" style="6" customWidth="1"/>
    <col min="1785" max="1785" width="15" style="6" customWidth="1"/>
    <col min="1786" max="1787" width="16.28515625" style="6" customWidth="1"/>
    <col min="1788" max="1788" width="15" style="6" customWidth="1"/>
    <col min="1789" max="1789" width="18.85546875" style="6" customWidth="1"/>
    <col min="1790" max="1790" width="11.140625" style="6" customWidth="1"/>
    <col min="1791" max="1791" width="20.140625" style="6" customWidth="1"/>
    <col min="1792" max="1792" width="27.85546875" style="6" customWidth="1"/>
    <col min="1793" max="1793" width="17.5703125" style="6" customWidth="1"/>
    <col min="1794" max="1795" width="8.5703125" style="6" customWidth="1"/>
    <col min="1796" max="1796" width="16.28515625" style="6" customWidth="1"/>
    <col min="1797" max="1797" width="1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2.42578125" style="6" customWidth="1"/>
    <col min="1802" max="1802" width="6" style="6" customWidth="1"/>
    <col min="1803" max="1803" width="22.7109375" style="6" customWidth="1"/>
    <col min="1804" max="1804" width="31.7109375" style="6" customWidth="1"/>
    <col min="1805" max="1805" width="13.7109375" style="6" customWidth="1"/>
    <col min="1806" max="1806" width="16.28515625" style="6" customWidth="1"/>
    <col min="1807" max="1807" width="22.7109375" style="6" customWidth="1"/>
    <col min="1808" max="1808" width="21.42578125" style="6" customWidth="1"/>
    <col min="1809" max="1809" width="17.5703125" style="6" customWidth="1"/>
    <col min="1810" max="1810" width="16.28515625" style="6" customWidth="1"/>
    <col min="1811" max="1811" width="13.7109375" style="6" customWidth="1"/>
    <col min="1812" max="1812" width="8.5703125" style="6" customWidth="1"/>
    <col min="1813" max="1813" width="15" style="6" customWidth="1"/>
    <col min="1814" max="1814" width="17.5703125" style="6" customWidth="1"/>
    <col min="1815" max="1815" width="26.5703125" style="6" customWidth="1"/>
    <col min="1816" max="1816" width="25.28515625" style="6" customWidth="1"/>
    <col min="1817" max="1818" width="17.5703125" style="6" customWidth="1"/>
    <col min="1819" max="1819" width="12.42578125" style="6" customWidth="1"/>
    <col min="1820" max="1820" width="17.5703125" style="6" customWidth="1"/>
    <col min="1821" max="1821" width="12.42578125" style="6" customWidth="1"/>
    <col min="1822" max="1822" width="15" style="6" customWidth="1"/>
    <col min="1823" max="1823" width="16.28515625" style="6" customWidth="1"/>
    <col min="1824" max="1825" width="17.5703125" style="6" customWidth="1"/>
    <col min="1826" max="1826" width="27.85546875" style="6" customWidth="1"/>
    <col min="1827" max="1827" width="13.7109375" style="6" customWidth="1"/>
    <col min="1828" max="1829" width="17.5703125" style="6" customWidth="1"/>
    <col min="1830" max="1830" width="15" style="6" customWidth="1"/>
    <col min="1831" max="1832" width="12.42578125" style="6" customWidth="1"/>
    <col min="1833" max="1834" width="17.5703125" style="6" customWidth="1"/>
    <col min="1835" max="1835" width="22.7109375" style="6" customWidth="1"/>
    <col min="1836" max="1836" width="17.5703125" style="6" customWidth="1"/>
    <col min="1837" max="1837" width="15" style="6" customWidth="1"/>
    <col min="1838" max="1838" width="17.5703125" style="6" customWidth="1"/>
    <col min="1839" max="1839" width="12.42578125" style="6" customWidth="1"/>
    <col min="1840" max="1840" width="34.28515625" style="6" customWidth="1"/>
    <col min="1841" max="1841" width="29.140625" style="6" customWidth="1"/>
    <col min="1842" max="1843" width="18.85546875" style="6" customWidth="1"/>
    <col min="1844" max="1844" width="12.42578125" style="6" customWidth="1"/>
    <col min="1845" max="1845" width="20.140625" style="6" customWidth="1"/>
    <col min="1846" max="1846" width="16.28515625" style="6" customWidth="1"/>
    <col min="1847" max="1847" width="17.5703125" style="6" customWidth="1"/>
    <col min="1848" max="2029" width="12.42578125" style="6" customWidth="1"/>
    <col min="2030" max="2030" width="20.140625" style="6" customWidth="1"/>
    <col min="2031" max="2031" width="26.5703125" style="6" customWidth="1"/>
    <col min="2032" max="2032" width="29.140625" style="6" customWidth="1"/>
    <col min="2033" max="2034" width="13.7109375" style="6" customWidth="1"/>
    <col min="2035" max="2035" width="17.5703125" style="6" customWidth="1"/>
    <col min="2036" max="2036" width="12.42578125" style="6" customWidth="1"/>
    <col min="2037" max="2037" width="20.140625" style="6" customWidth="1"/>
    <col min="2038" max="2038" width="15" style="6" customWidth="1"/>
    <col min="2039" max="2039" width="12.42578125" style="6" customWidth="1"/>
    <col min="2040" max="2040" width="17.5703125" style="6" customWidth="1"/>
    <col min="2041" max="2041" width="15" style="6" customWidth="1"/>
    <col min="2042" max="2043" width="16.28515625" style="6" customWidth="1"/>
    <col min="2044" max="2044" width="15" style="6" customWidth="1"/>
    <col min="2045" max="2045" width="18.85546875" style="6" customWidth="1"/>
    <col min="2046" max="2046" width="11.140625" style="6" customWidth="1"/>
    <col min="2047" max="2047" width="20.140625" style="6" customWidth="1"/>
    <col min="2048" max="2048" width="27.85546875" style="6" customWidth="1"/>
    <col min="2049" max="2049" width="17.5703125" style="6" customWidth="1"/>
    <col min="2050" max="2051" width="8.5703125" style="6" customWidth="1"/>
    <col min="2052" max="2052" width="16.28515625" style="6" customWidth="1"/>
    <col min="2053" max="2053" width="1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2.42578125" style="6" customWidth="1"/>
    <col min="2058" max="2058" width="6" style="6" customWidth="1"/>
    <col min="2059" max="2059" width="22.7109375" style="6" customWidth="1"/>
    <col min="2060" max="2060" width="31.7109375" style="6" customWidth="1"/>
    <col min="2061" max="2061" width="13.7109375" style="6" customWidth="1"/>
    <col min="2062" max="2062" width="16.28515625" style="6" customWidth="1"/>
    <col min="2063" max="2063" width="22.7109375" style="6" customWidth="1"/>
    <col min="2064" max="2064" width="21.42578125" style="6" customWidth="1"/>
    <col min="2065" max="2065" width="17.5703125" style="6" customWidth="1"/>
    <col min="2066" max="2066" width="16.28515625" style="6" customWidth="1"/>
    <col min="2067" max="2067" width="13.7109375" style="6" customWidth="1"/>
    <col min="2068" max="2068" width="8.5703125" style="6" customWidth="1"/>
    <col min="2069" max="2069" width="15" style="6" customWidth="1"/>
    <col min="2070" max="2070" width="17.5703125" style="6" customWidth="1"/>
    <col min="2071" max="2071" width="26.5703125" style="6" customWidth="1"/>
    <col min="2072" max="2072" width="25.28515625" style="6" customWidth="1"/>
    <col min="2073" max="2074" width="17.5703125" style="6" customWidth="1"/>
    <col min="2075" max="2075" width="12.42578125" style="6" customWidth="1"/>
    <col min="2076" max="2076" width="17.5703125" style="6" customWidth="1"/>
    <col min="2077" max="2077" width="12.42578125" style="6" customWidth="1"/>
    <col min="2078" max="2078" width="15" style="6" customWidth="1"/>
    <col min="2079" max="2079" width="16.28515625" style="6" customWidth="1"/>
    <col min="2080" max="2081" width="17.5703125" style="6" customWidth="1"/>
    <col min="2082" max="2082" width="27.85546875" style="6" customWidth="1"/>
    <col min="2083" max="2083" width="13.7109375" style="6" customWidth="1"/>
    <col min="2084" max="2085" width="17.5703125" style="6" customWidth="1"/>
    <col min="2086" max="2086" width="15" style="6" customWidth="1"/>
    <col min="2087" max="2088" width="12.42578125" style="6" customWidth="1"/>
    <col min="2089" max="2090" width="17.5703125" style="6" customWidth="1"/>
    <col min="2091" max="2091" width="22.7109375" style="6" customWidth="1"/>
    <col min="2092" max="2092" width="17.5703125" style="6" customWidth="1"/>
    <col min="2093" max="2093" width="15" style="6" customWidth="1"/>
    <col min="2094" max="2094" width="17.5703125" style="6" customWidth="1"/>
    <col min="2095" max="2095" width="12.42578125" style="6" customWidth="1"/>
    <col min="2096" max="2096" width="34.28515625" style="6" customWidth="1"/>
    <col min="2097" max="2097" width="29.140625" style="6" customWidth="1"/>
    <col min="2098" max="2099" width="18.85546875" style="6" customWidth="1"/>
    <col min="2100" max="2100" width="12.42578125" style="6" customWidth="1"/>
    <col min="2101" max="2101" width="20.140625" style="6" customWidth="1"/>
    <col min="2102" max="2102" width="16.28515625" style="6" customWidth="1"/>
    <col min="2103" max="2103" width="17.5703125" style="6" customWidth="1"/>
    <col min="2104" max="2285" width="12.42578125" style="6" customWidth="1"/>
    <col min="2286" max="2286" width="20.140625" style="6" customWidth="1"/>
    <col min="2287" max="2287" width="26.5703125" style="6" customWidth="1"/>
    <col min="2288" max="2288" width="29.140625" style="6" customWidth="1"/>
    <col min="2289" max="2290" width="13.7109375" style="6" customWidth="1"/>
    <col min="2291" max="2291" width="17.5703125" style="6" customWidth="1"/>
    <col min="2292" max="2292" width="12.42578125" style="6" customWidth="1"/>
    <col min="2293" max="2293" width="20.140625" style="6" customWidth="1"/>
    <col min="2294" max="2294" width="15" style="6" customWidth="1"/>
    <col min="2295" max="2295" width="12.42578125" style="6" customWidth="1"/>
    <col min="2296" max="2296" width="17.5703125" style="6" customWidth="1"/>
    <col min="2297" max="2297" width="15" style="6" customWidth="1"/>
    <col min="2298" max="2299" width="16.28515625" style="6" customWidth="1"/>
    <col min="2300" max="2300" width="15" style="6" customWidth="1"/>
    <col min="2301" max="2301" width="18.85546875" style="6" customWidth="1"/>
    <col min="2302" max="2302" width="11.140625" style="6" customWidth="1"/>
    <col min="2303" max="2303" width="20.140625" style="6" customWidth="1"/>
    <col min="2304" max="2304" width="27.85546875" style="6" customWidth="1"/>
    <col min="2305" max="2305" width="17.5703125" style="6" customWidth="1"/>
    <col min="2306" max="2307" width="8.5703125" style="6" customWidth="1"/>
    <col min="2308" max="2308" width="16.28515625" style="6" customWidth="1"/>
    <col min="2309" max="2309" width="1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2.42578125" style="6" customWidth="1"/>
    <col min="2314" max="2314" width="6" style="6" customWidth="1"/>
    <col min="2315" max="2315" width="22.7109375" style="6" customWidth="1"/>
    <col min="2316" max="2316" width="31.7109375" style="6" customWidth="1"/>
    <col min="2317" max="2317" width="13.7109375" style="6" customWidth="1"/>
    <col min="2318" max="2318" width="16.28515625" style="6" customWidth="1"/>
    <col min="2319" max="2319" width="22.7109375" style="6" customWidth="1"/>
    <col min="2320" max="2320" width="21.42578125" style="6" customWidth="1"/>
    <col min="2321" max="2321" width="17.5703125" style="6" customWidth="1"/>
    <col min="2322" max="2322" width="16.28515625" style="6" customWidth="1"/>
    <col min="2323" max="2323" width="13.7109375" style="6" customWidth="1"/>
    <col min="2324" max="2324" width="8.5703125" style="6" customWidth="1"/>
    <col min="2325" max="2325" width="15" style="6" customWidth="1"/>
    <col min="2326" max="2326" width="17.5703125" style="6" customWidth="1"/>
    <col min="2327" max="2327" width="26.5703125" style="6" customWidth="1"/>
    <col min="2328" max="2328" width="25.28515625" style="6" customWidth="1"/>
    <col min="2329" max="2330" width="17.5703125" style="6" customWidth="1"/>
    <col min="2331" max="2331" width="12.42578125" style="6" customWidth="1"/>
    <col min="2332" max="2332" width="17.5703125" style="6" customWidth="1"/>
    <col min="2333" max="2333" width="12.42578125" style="6" customWidth="1"/>
    <col min="2334" max="2334" width="15" style="6" customWidth="1"/>
    <col min="2335" max="2335" width="16.28515625" style="6" customWidth="1"/>
    <col min="2336" max="2337" width="17.5703125" style="6" customWidth="1"/>
    <col min="2338" max="2338" width="27.85546875" style="6" customWidth="1"/>
    <col min="2339" max="2339" width="13.7109375" style="6" customWidth="1"/>
    <col min="2340" max="2341" width="17.5703125" style="6" customWidth="1"/>
    <col min="2342" max="2342" width="15" style="6" customWidth="1"/>
    <col min="2343" max="2344" width="12.42578125" style="6" customWidth="1"/>
    <col min="2345" max="2346" width="17.5703125" style="6" customWidth="1"/>
    <col min="2347" max="2347" width="22.7109375" style="6" customWidth="1"/>
    <col min="2348" max="2348" width="17.5703125" style="6" customWidth="1"/>
    <col min="2349" max="2349" width="15" style="6" customWidth="1"/>
    <col min="2350" max="2350" width="17.5703125" style="6" customWidth="1"/>
    <col min="2351" max="2351" width="12.42578125" style="6" customWidth="1"/>
    <col min="2352" max="2352" width="34.28515625" style="6" customWidth="1"/>
    <col min="2353" max="2353" width="29.140625" style="6" customWidth="1"/>
    <col min="2354" max="2355" width="18.85546875" style="6" customWidth="1"/>
    <col min="2356" max="2356" width="12.42578125" style="6" customWidth="1"/>
    <col min="2357" max="2357" width="20.140625" style="6" customWidth="1"/>
    <col min="2358" max="2358" width="16.28515625" style="6" customWidth="1"/>
    <col min="2359" max="2359" width="17.5703125" style="6" customWidth="1"/>
    <col min="2360" max="2541" width="12.42578125" style="6" customWidth="1"/>
    <col min="2542" max="2542" width="20.140625" style="6" customWidth="1"/>
    <col min="2543" max="2543" width="26.5703125" style="6" customWidth="1"/>
    <col min="2544" max="2544" width="29.140625" style="6" customWidth="1"/>
    <col min="2545" max="2546" width="13.7109375" style="6" customWidth="1"/>
    <col min="2547" max="2547" width="17.5703125" style="6" customWidth="1"/>
    <col min="2548" max="2548" width="12.42578125" style="6" customWidth="1"/>
    <col min="2549" max="2549" width="20.140625" style="6" customWidth="1"/>
    <col min="2550" max="2550" width="15" style="6" customWidth="1"/>
    <col min="2551" max="2551" width="12.42578125" style="6" customWidth="1"/>
    <col min="2552" max="2552" width="17.5703125" style="6" customWidth="1"/>
    <col min="2553" max="2553" width="15" style="6" customWidth="1"/>
    <col min="2554" max="2555" width="16.28515625" style="6" customWidth="1"/>
    <col min="2556" max="2556" width="15" style="6" customWidth="1"/>
    <col min="2557" max="2557" width="18.85546875" style="6" customWidth="1"/>
    <col min="2558" max="2558" width="11.140625" style="6" customWidth="1"/>
    <col min="2559" max="2559" width="20.140625" style="6" customWidth="1"/>
    <col min="2560" max="2560" width="27.85546875" style="6" customWidth="1"/>
    <col min="2561" max="2561" width="17.5703125" style="6" customWidth="1"/>
    <col min="2562" max="2563" width="8.5703125" style="6" customWidth="1"/>
    <col min="2564" max="2564" width="16.28515625" style="6" customWidth="1"/>
    <col min="2565" max="2565" width="1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2.42578125" style="6" customWidth="1"/>
    <col min="2570" max="2570" width="6" style="6" customWidth="1"/>
    <col min="2571" max="2571" width="22.7109375" style="6" customWidth="1"/>
    <col min="2572" max="2572" width="31.7109375" style="6" customWidth="1"/>
    <col min="2573" max="2573" width="13.7109375" style="6" customWidth="1"/>
    <col min="2574" max="2574" width="16.28515625" style="6" customWidth="1"/>
    <col min="2575" max="2575" width="22.7109375" style="6" customWidth="1"/>
    <col min="2576" max="2576" width="21.42578125" style="6" customWidth="1"/>
    <col min="2577" max="2577" width="17.5703125" style="6" customWidth="1"/>
    <col min="2578" max="2578" width="16.28515625" style="6" customWidth="1"/>
    <col min="2579" max="2579" width="13.7109375" style="6" customWidth="1"/>
    <col min="2580" max="2580" width="8.5703125" style="6" customWidth="1"/>
    <col min="2581" max="2581" width="15" style="6" customWidth="1"/>
    <col min="2582" max="2582" width="17.5703125" style="6" customWidth="1"/>
    <col min="2583" max="2583" width="26.5703125" style="6" customWidth="1"/>
    <col min="2584" max="2584" width="25.28515625" style="6" customWidth="1"/>
    <col min="2585" max="2586" width="17.5703125" style="6" customWidth="1"/>
    <col min="2587" max="2587" width="12.42578125" style="6" customWidth="1"/>
    <col min="2588" max="2588" width="17.5703125" style="6" customWidth="1"/>
    <col min="2589" max="2589" width="12.42578125" style="6" customWidth="1"/>
    <col min="2590" max="2590" width="15" style="6" customWidth="1"/>
    <col min="2591" max="2591" width="16.28515625" style="6" customWidth="1"/>
    <col min="2592" max="2593" width="17.5703125" style="6" customWidth="1"/>
    <col min="2594" max="2594" width="27.85546875" style="6" customWidth="1"/>
    <col min="2595" max="2595" width="13.7109375" style="6" customWidth="1"/>
    <col min="2596" max="2597" width="17.5703125" style="6" customWidth="1"/>
    <col min="2598" max="2598" width="15" style="6" customWidth="1"/>
    <col min="2599" max="2600" width="12.42578125" style="6" customWidth="1"/>
    <col min="2601" max="2602" width="17.5703125" style="6" customWidth="1"/>
    <col min="2603" max="2603" width="22.7109375" style="6" customWidth="1"/>
    <col min="2604" max="2604" width="17.5703125" style="6" customWidth="1"/>
    <col min="2605" max="2605" width="15" style="6" customWidth="1"/>
    <col min="2606" max="2606" width="17.5703125" style="6" customWidth="1"/>
    <col min="2607" max="2607" width="12.42578125" style="6" customWidth="1"/>
    <col min="2608" max="2608" width="34.28515625" style="6" customWidth="1"/>
    <col min="2609" max="2609" width="29.140625" style="6" customWidth="1"/>
    <col min="2610" max="2611" width="18.85546875" style="6" customWidth="1"/>
    <col min="2612" max="2612" width="12.42578125" style="6" customWidth="1"/>
    <col min="2613" max="2613" width="20.140625" style="6" customWidth="1"/>
    <col min="2614" max="2614" width="16.28515625" style="6" customWidth="1"/>
    <col min="2615" max="2615" width="17.5703125" style="6" customWidth="1"/>
    <col min="2616" max="2797" width="12.42578125" style="6" customWidth="1"/>
    <col min="2798" max="2798" width="20.140625" style="6" customWidth="1"/>
    <col min="2799" max="2799" width="26.5703125" style="6" customWidth="1"/>
    <col min="2800" max="2800" width="29.140625" style="6" customWidth="1"/>
    <col min="2801" max="2802" width="13.7109375" style="6" customWidth="1"/>
    <col min="2803" max="2803" width="17.5703125" style="6" customWidth="1"/>
    <col min="2804" max="2804" width="12.42578125" style="6" customWidth="1"/>
    <col min="2805" max="2805" width="20.140625" style="6" customWidth="1"/>
    <col min="2806" max="2806" width="15" style="6" customWidth="1"/>
    <col min="2807" max="2807" width="12.42578125" style="6" customWidth="1"/>
    <col min="2808" max="2808" width="17.5703125" style="6" customWidth="1"/>
    <col min="2809" max="2809" width="15" style="6" customWidth="1"/>
    <col min="2810" max="2811" width="16.28515625" style="6" customWidth="1"/>
    <col min="2812" max="2812" width="15" style="6" customWidth="1"/>
    <col min="2813" max="2813" width="18.85546875" style="6" customWidth="1"/>
    <col min="2814" max="2814" width="11.140625" style="6" customWidth="1"/>
    <col min="2815" max="2815" width="20.140625" style="6" customWidth="1"/>
    <col min="2816" max="2816" width="27.85546875" style="6" customWidth="1"/>
    <col min="2817" max="2817" width="17.5703125" style="6" customWidth="1"/>
    <col min="2818" max="2819" width="8.5703125" style="6" customWidth="1"/>
    <col min="2820" max="2820" width="16.28515625" style="6" customWidth="1"/>
    <col min="2821" max="2821" width="1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2.42578125" style="6" customWidth="1"/>
    <col min="2826" max="2826" width="6" style="6" customWidth="1"/>
    <col min="2827" max="2827" width="22.7109375" style="6" customWidth="1"/>
    <col min="2828" max="2828" width="31.7109375" style="6" customWidth="1"/>
    <col min="2829" max="2829" width="13.7109375" style="6" customWidth="1"/>
    <col min="2830" max="2830" width="16.28515625" style="6" customWidth="1"/>
    <col min="2831" max="2831" width="22.7109375" style="6" customWidth="1"/>
    <col min="2832" max="2832" width="21.42578125" style="6" customWidth="1"/>
    <col min="2833" max="2833" width="17.5703125" style="6" customWidth="1"/>
    <col min="2834" max="2834" width="16.28515625" style="6" customWidth="1"/>
    <col min="2835" max="2835" width="13.7109375" style="6" customWidth="1"/>
    <col min="2836" max="2836" width="8.5703125" style="6" customWidth="1"/>
    <col min="2837" max="2837" width="15" style="6" customWidth="1"/>
    <col min="2838" max="2838" width="17.5703125" style="6" customWidth="1"/>
    <col min="2839" max="2839" width="26.5703125" style="6" customWidth="1"/>
    <col min="2840" max="2840" width="25.28515625" style="6" customWidth="1"/>
    <col min="2841" max="2842" width="17.5703125" style="6" customWidth="1"/>
    <col min="2843" max="2843" width="12.42578125" style="6" customWidth="1"/>
    <col min="2844" max="2844" width="17.5703125" style="6" customWidth="1"/>
    <col min="2845" max="2845" width="12.42578125" style="6" customWidth="1"/>
    <col min="2846" max="2846" width="15" style="6" customWidth="1"/>
    <col min="2847" max="2847" width="16.28515625" style="6" customWidth="1"/>
    <col min="2848" max="2849" width="17.5703125" style="6" customWidth="1"/>
    <col min="2850" max="2850" width="27.85546875" style="6" customWidth="1"/>
    <col min="2851" max="2851" width="13.7109375" style="6" customWidth="1"/>
    <col min="2852" max="2853" width="17.5703125" style="6" customWidth="1"/>
    <col min="2854" max="2854" width="15" style="6" customWidth="1"/>
    <col min="2855" max="2856" width="12.42578125" style="6" customWidth="1"/>
    <col min="2857" max="2858" width="17.5703125" style="6" customWidth="1"/>
    <col min="2859" max="2859" width="22.7109375" style="6" customWidth="1"/>
    <col min="2860" max="2860" width="17.5703125" style="6" customWidth="1"/>
    <col min="2861" max="2861" width="15" style="6" customWidth="1"/>
    <col min="2862" max="2862" width="17.5703125" style="6" customWidth="1"/>
    <col min="2863" max="2863" width="12.42578125" style="6" customWidth="1"/>
    <col min="2864" max="2864" width="34.28515625" style="6" customWidth="1"/>
    <col min="2865" max="2865" width="29.140625" style="6" customWidth="1"/>
    <col min="2866" max="2867" width="18.85546875" style="6" customWidth="1"/>
    <col min="2868" max="2868" width="12.42578125" style="6" customWidth="1"/>
    <col min="2869" max="2869" width="20.140625" style="6" customWidth="1"/>
    <col min="2870" max="2870" width="16.28515625" style="6" customWidth="1"/>
    <col min="2871" max="2871" width="17.5703125" style="6" customWidth="1"/>
    <col min="2872" max="3053" width="12.42578125" style="6" customWidth="1"/>
    <col min="3054" max="3054" width="20.140625" style="6" customWidth="1"/>
    <col min="3055" max="3055" width="26.5703125" style="6" customWidth="1"/>
    <col min="3056" max="3056" width="29.140625" style="6" customWidth="1"/>
    <col min="3057" max="3058" width="13.7109375" style="6" customWidth="1"/>
    <col min="3059" max="3059" width="17.5703125" style="6" customWidth="1"/>
    <col min="3060" max="3060" width="12.42578125" style="6" customWidth="1"/>
    <col min="3061" max="3061" width="20.140625" style="6" customWidth="1"/>
    <col min="3062" max="3062" width="15" style="6" customWidth="1"/>
    <col min="3063" max="3063" width="12.42578125" style="6" customWidth="1"/>
    <col min="3064" max="3064" width="17.5703125" style="6" customWidth="1"/>
    <col min="3065" max="3065" width="15" style="6" customWidth="1"/>
    <col min="3066" max="3067" width="16.28515625" style="6" customWidth="1"/>
    <col min="3068" max="3068" width="15" style="6" customWidth="1"/>
    <col min="3069" max="3069" width="18.85546875" style="6" customWidth="1"/>
    <col min="3070" max="3070" width="11.140625" style="6" customWidth="1"/>
    <col min="3071" max="3071" width="20.140625" style="6" customWidth="1"/>
    <col min="3072" max="3072" width="27.85546875" style="6" customWidth="1"/>
    <col min="3073" max="3073" width="17.5703125" style="6" customWidth="1"/>
    <col min="3074" max="3075" width="8.5703125" style="6" customWidth="1"/>
    <col min="3076" max="3076" width="16.28515625" style="6" customWidth="1"/>
    <col min="3077" max="3077" width="1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2.42578125" style="6" customWidth="1"/>
    <col min="3082" max="3082" width="6" style="6" customWidth="1"/>
    <col min="3083" max="3083" width="22.7109375" style="6" customWidth="1"/>
    <col min="3084" max="3084" width="31.7109375" style="6" customWidth="1"/>
    <col min="3085" max="3085" width="13.7109375" style="6" customWidth="1"/>
    <col min="3086" max="3086" width="16.28515625" style="6" customWidth="1"/>
    <col min="3087" max="3087" width="22.7109375" style="6" customWidth="1"/>
    <col min="3088" max="3088" width="21.42578125" style="6" customWidth="1"/>
    <col min="3089" max="3089" width="17.5703125" style="6" customWidth="1"/>
    <col min="3090" max="3090" width="16.28515625" style="6" customWidth="1"/>
    <col min="3091" max="3091" width="13.7109375" style="6" customWidth="1"/>
    <col min="3092" max="3092" width="8.5703125" style="6" customWidth="1"/>
    <col min="3093" max="3093" width="15" style="6" customWidth="1"/>
    <col min="3094" max="3094" width="17.5703125" style="6" customWidth="1"/>
    <col min="3095" max="3095" width="26.5703125" style="6" customWidth="1"/>
    <col min="3096" max="3096" width="25.28515625" style="6" customWidth="1"/>
    <col min="3097" max="3098" width="17.5703125" style="6" customWidth="1"/>
    <col min="3099" max="3099" width="12.42578125" style="6" customWidth="1"/>
    <col min="3100" max="3100" width="17.5703125" style="6" customWidth="1"/>
    <col min="3101" max="3101" width="12.42578125" style="6" customWidth="1"/>
    <col min="3102" max="3102" width="15" style="6" customWidth="1"/>
    <col min="3103" max="3103" width="16.28515625" style="6" customWidth="1"/>
    <col min="3104" max="3105" width="17.5703125" style="6" customWidth="1"/>
    <col min="3106" max="3106" width="27.85546875" style="6" customWidth="1"/>
    <col min="3107" max="3107" width="13.7109375" style="6" customWidth="1"/>
    <col min="3108" max="3109" width="17.5703125" style="6" customWidth="1"/>
    <col min="3110" max="3110" width="15" style="6" customWidth="1"/>
    <col min="3111" max="3112" width="12.42578125" style="6" customWidth="1"/>
    <col min="3113" max="3114" width="17.5703125" style="6" customWidth="1"/>
    <col min="3115" max="3115" width="22.7109375" style="6" customWidth="1"/>
    <col min="3116" max="3116" width="17.5703125" style="6" customWidth="1"/>
    <col min="3117" max="3117" width="15" style="6" customWidth="1"/>
    <col min="3118" max="3118" width="17.5703125" style="6" customWidth="1"/>
    <col min="3119" max="3119" width="12.42578125" style="6" customWidth="1"/>
    <col min="3120" max="3120" width="34.28515625" style="6" customWidth="1"/>
    <col min="3121" max="3121" width="29.140625" style="6" customWidth="1"/>
    <col min="3122" max="3123" width="18.85546875" style="6" customWidth="1"/>
    <col min="3124" max="3124" width="12.42578125" style="6" customWidth="1"/>
    <col min="3125" max="3125" width="20.140625" style="6" customWidth="1"/>
    <col min="3126" max="3126" width="16.28515625" style="6" customWidth="1"/>
    <col min="3127" max="3127" width="17.5703125" style="6" customWidth="1"/>
    <col min="3128" max="3309" width="12.42578125" style="6" customWidth="1"/>
    <col min="3310" max="3310" width="20.140625" style="6" customWidth="1"/>
    <col min="3311" max="3311" width="26.5703125" style="6" customWidth="1"/>
    <col min="3312" max="3312" width="29.140625" style="6" customWidth="1"/>
    <col min="3313" max="3314" width="13.7109375" style="6" customWidth="1"/>
    <col min="3315" max="3315" width="17.5703125" style="6" customWidth="1"/>
    <col min="3316" max="3316" width="12.42578125" style="6" customWidth="1"/>
    <col min="3317" max="3317" width="20.140625" style="6" customWidth="1"/>
    <col min="3318" max="3318" width="15" style="6" customWidth="1"/>
    <col min="3319" max="3319" width="12.42578125" style="6" customWidth="1"/>
    <col min="3320" max="3320" width="17.5703125" style="6" customWidth="1"/>
    <col min="3321" max="3321" width="15" style="6" customWidth="1"/>
    <col min="3322" max="3323" width="16.28515625" style="6" customWidth="1"/>
    <col min="3324" max="3324" width="15" style="6" customWidth="1"/>
    <col min="3325" max="3325" width="18.85546875" style="6" customWidth="1"/>
    <col min="3326" max="3326" width="11.140625" style="6" customWidth="1"/>
    <col min="3327" max="3327" width="20.140625" style="6" customWidth="1"/>
    <col min="3328" max="3328" width="27.85546875" style="6" customWidth="1"/>
    <col min="3329" max="3329" width="17.5703125" style="6" customWidth="1"/>
    <col min="3330" max="3331" width="8.5703125" style="6" customWidth="1"/>
    <col min="3332" max="3332" width="16.28515625" style="6" customWidth="1"/>
    <col min="3333" max="3333" width="1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2.42578125" style="6" customWidth="1"/>
    <col min="3338" max="3338" width="6" style="6" customWidth="1"/>
    <col min="3339" max="3339" width="22.7109375" style="6" customWidth="1"/>
    <col min="3340" max="3340" width="31.7109375" style="6" customWidth="1"/>
    <col min="3341" max="3341" width="13.7109375" style="6" customWidth="1"/>
    <col min="3342" max="3342" width="16.28515625" style="6" customWidth="1"/>
    <col min="3343" max="3343" width="22.7109375" style="6" customWidth="1"/>
    <col min="3344" max="3344" width="21.42578125" style="6" customWidth="1"/>
    <col min="3345" max="3345" width="17.5703125" style="6" customWidth="1"/>
    <col min="3346" max="3346" width="16.28515625" style="6" customWidth="1"/>
    <col min="3347" max="3347" width="13.7109375" style="6" customWidth="1"/>
    <col min="3348" max="3348" width="8.5703125" style="6" customWidth="1"/>
    <col min="3349" max="3349" width="15" style="6" customWidth="1"/>
    <col min="3350" max="3350" width="17.5703125" style="6" customWidth="1"/>
    <col min="3351" max="3351" width="26.5703125" style="6" customWidth="1"/>
    <col min="3352" max="3352" width="25.28515625" style="6" customWidth="1"/>
    <col min="3353" max="3354" width="17.5703125" style="6" customWidth="1"/>
    <col min="3355" max="3355" width="12.42578125" style="6" customWidth="1"/>
    <col min="3356" max="3356" width="17.5703125" style="6" customWidth="1"/>
    <col min="3357" max="3357" width="12.42578125" style="6" customWidth="1"/>
    <col min="3358" max="3358" width="15" style="6" customWidth="1"/>
    <col min="3359" max="3359" width="16.28515625" style="6" customWidth="1"/>
    <col min="3360" max="3361" width="17.5703125" style="6" customWidth="1"/>
    <col min="3362" max="3362" width="27.85546875" style="6" customWidth="1"/>
    <col min="3363" max="3363" width="13.7109375" style="6" customWidth="1"/>
    <col min="3364" max="3365" width="17.5703125" style="6" customWidth="1"/>
    <col min="3366" max="3366" width="15" style="6" customWidth="1"/>
    <col min="3367" max="3368" width="12.42578125" style="6" customWidth="1"/>
    <col min="3369" max="3370" width="17.5703125" style="6" customWidth="1"/>
    <col min="3371" max="3371" width="22.7109375" style="6" customWidth="1"/>
    <col min="3372" max="3372" width="17.5703125" style="6" customWidth="1"/>
    <col min="3373" max="3373" width="15" style="6" customWidth="1"/>
    <col min="3374" max="3374" width="17.5703125" style="6" customWidth="1"/>
    <col min="3375" max="3375" width="12.42578125" style="6" customWidth="1"/>
    <col min="3376" max="3376" width="34.28515625" style="6" customWidth="1"/>
    <col min="3377" max="3377" width="29.140625" style="6" customWidth="1"/>
    <col min="3378" max="3379" width="18.85546875" style="6" customWidth="1"/>
    <col min="3380" max="3380" width="12.42578125" style="6" customWidth="1"/>
    <col min="3381" max="3381" width="20.140625" style="6" customWidth="1"/>
    <col min="3382" max="3382" width="16.28515625" style="6" customWidth="1"/>
    <col min="3383" max="3383" width="17.5703125" style="6" customWidth="1"/>
    <col min="3384" max="3565" width="12.42578125" style="6" customWidth="1"/>
    <col min="3566" max="3566" width="20.140625" style="6" customWidth="1"/>
    <col min="3567" max="3567" width="26.5703125" style="6" customWidth="1"/>
    <col min="3568" max="3568" width="29.140625" style="6" customWidth="1"/>
    <col min="3569" max="3570" width="13.7109375" style="6" customWidth="1"/>
    <col min="3571" max="3571" width="17.5703125" style="6" customWidth="1"/>
    <col min="3572" max="3572" width="12.42578125" style="6" customWidth="1"/>
    <col min="3573" max="3573" width="20.140625" style="6" customWidth="1"/>
    <col min="3574" max="3574" width="15" style="6" customWidth="1"/>
    <col min="3575" max="3575" width="12.42578125" style="6" customWidth="1"/>
    <col min="3576" max="3576" width="17.5703125" style="6" customWidth="1"/>
    <col min="3577" max="3577" width="15" style="6" customWidth="1"/>
    <col min="3578" max="3579" width="16.28515625" style="6" customWidth="1"/>
    <col min="3580" max="3580" width="15" style="6" customWidth="1"/>
    <col min="3581" max="3581" width="18.85546875" style="6" customWidth="1"/>
    <col min="3582" max="3582" width="11.140625" style="6" customWidth="1"/>
    <col min="3583" max="3583" width="20.140625" style="6" customWidth="1"/>
    <col min="3584" max="3584" width="27.85546875" style="6" customWidth="1"/>
    <col min="3585" max="3585" width="17.5703125" style="6" customWidth="1"/>
    <col min="3586" max="3587" width="8.5703125" style="6" customWidth="1"/>
    <col min="3588" max="3588" width="16.28515625" style="6" customWidth="1"/>
    <col min="3589" max="3589" width="1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2.42578125" style="6" customWidth="1"/>
    <col min="3594" max="3594" width="6" style="6" customWidth="1"/>
    <col min="3595" max="3595" width="22.7109375" style="6" customWidth="1"/>
    <col min="3596" max="3596" width="31.7109375" style="6" customWidth="1"/>
    <col min="3597" max="3597" width="13.7109375" style="6" customWidth="1"/>
    <col min="3598" max="3598" width="16.28515625" style="6" customWidth="1"/>
    <col min="3599" max="3599" width="22.7109375" style="6" customWidth="1"/>
    <col min="3600" max="3600" width="21.42578125" style="6" customWidth="1"/>
    <col min="3601" max="3601" width="17.5703125" style="6" customWidth="1"/>
    <col min="3602" max="3602" width="16.28515625" style="6" customWidth="1"/>
    <col min="3603" max="3603" width="13.7109375" style="6" customWidth="1"/>
    <col min="3604" max="3604" width="8.5703125" style="6" customWidth="1"/>
    <col min="3605" max="3605" width="15" style="6" customWidth="1"/>
    <col min="3606" max="3606" width="17.5703125" style="6" customWidth="1"/>
    <col min="3607" max="3607" width="26.5703125" style="6" customWidth="1"/>
    <col min="3608" max="3608" width="25.28515625" style="6" customWidth="1"/>
    <col min="3609" max="3610" width="17.5703125" style="6" customWidth="1"/>
    <col min="3611" max="3611" width="12.42578125" style="6" customWidth="1"/>
    <col min="3612" max="3612" width="17.5703125" style="6" customWidth="1"/>
    <col min="3613" max="3613" width="12.42578125" style="6" customWidth="1"/>
    <col min="3614" max="3614" width="15" style="6" customWidth="1"/>
    <col min="3615" max="3615" width="16.28515625" style="6" customWidth="1"/>
    <col min="3616" max="3617" width="17.5703125" style="6" customWidth="1"/>
    <col min="3618" max="3618" width="27.85546875" style="6" customWidth="1"/>
    <col min="3619" max="3619" width="13.7109375" style="6" customWidth="1"/>
    <col min="3620" max="3621" width="17.5703125" style="6" customWidth="1"/>
    <col min="3622" max="3622" width="15" style="6" customWidth="1"/>
    <col min="3623" max="3624" width="12.42578125" style="6" customWidth="1"/>
    <col min="3625" max="3626" width="17.5703125" style="6" customWidth="1"/>
    <col min="3627" max="3627" width="22.7109375" style="6" customWidth="1"/>
    <col min="3628" max="3628" width="17.5703125" style="6" customWidth="1"/>
    <col min="3629" max="3629" width="15" style="6" customWidth="1"/>
    <col min="3630" max="3630" width="17.5703125" style="6" customWidth="1"/>
    <col min="3631" max="3631" width="12.42578125" style="6" customWidth="1"/>
    <col min="3632" max="3632" width="34.28515625" style="6" customWidth="1"/>
    <col min="3633" max="3633" width="29.140625" style="6" customWidth="1"/>
    <col min="3634" max="3635" width="18.85546875" style="6" customWidth="1"/>
    <col min="3636" max="3636" width="12.42578125" style="6" customWidth="1"/>
    <col min="3637" max="3637" width="20.140625" style="6" customWidth="1"/>
    <col min="3638" max="3638" width="16.28515625" style="6" customWidth="1"/>
    <col min="3639" max="3639" width="17.5703125" style="6" customWidth="1"/>
    <col min="3640" max="3821" width="12.42578125" style="6" customWidth="1"/>
    <col min="3822" max="3822" width="20.140625" style="6" customWidth="1"/>
    <col min="3823" max="3823" width="26.5703125" style="6" customWidth="1"/>
    <col min="3824" max="3824" width="29.140625" style="6" customWidth="1"/>
    <col min="3825" max="3826" width="13.7109375" style="6" customWidth="1"/>
    <col min="3827" max="3827" width="17.5703125" style="6" customWidth="1"/>
    <col min="3828" max="3828" width="12.42578125" style="6" customWidth="1"/>
    <col min="3829" max="3829" width="20.140625" style="6" customWidth="1"/>
    <col min="3830" max="3830" width="15" style="6" customWidth="1"/>
    <col min="3831" max="3831" width="12.42578125" style="6" customWidth="1"/>
    <col min="3832" max="3832" width="17.5703125" style="6" customWidth="1"/>
    <col min="3833" max="3833" width="15" style="6" customWidth="1"/>
    <col min="3834" max="3835" width="16.28515625" style="6" customWidth="1"/>
    <col min="3836" max="3836" width="15" style="6" customWidth="1"/>
    <col min="3837" max="3837" width="18.85546875" style="6" customWidth="1"/>
    <col min="3838" max="3838" width="11.140625" style="6" customWidth="1"/>
    <col min="3839" max="3839" width="20.140625" style="6" customWidth="1"/>
    <col min="3840" max="3840" width="27.85546875" style="6" customWidth="1"/>
    <col min="3841" max="3841" width="17.5703125" style="6" customWidth="1"/>
    <col min="3842" max="3843" width="8.5703125" style="6" customWidth="1"/>
    <col min="3844" max="3844" width="16.28515625" style="6" customWidth="1"/>
    <col min="3845" max="3845" width="1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2.42578125" style="6" customWidth="1"/>
    <col min="3850" max="3850" width="6" style="6" customWidth="1"/>
    <col min="3851" max="3851" width="22.7109375" style="6" customWidth="1"/>
    <col min="3852" max="3852" width="31.7109375" style="6" customWidth="1"/>
    <col min="3853" max="3853" width="13.7109375" style="6" customWidth="1"/>
    <col min="3854" max="3854" width="16.28515625" style="6" customWidth="1"/>
    <col min="3855" max="3855" width="22.7109375" style="6" customWidth="1"/>
    <col min="3856" max="3856" width="21.42578125" style="6" customWidth="1"/>
    <col min="3857" max="3857" width="17.5703125" style="6" customWidth="1"/>
    <col min="3858" max="3858" width="16.28515625" style="6" customWidth="1"/>
    <col min="3859" max="3859" width="13.7109375" style="6" customWidth="1"/>
    <col min="3860" max="3860" width="8.5703125" style="6" customWidth="1"/>
    <col min="3861" max="3861" width="15" style="6" customWidth="1"/>
    <col min="3862" max="3862" width="17.5703125" style="6" customWidth="1"/>
    <col min="3863" max="3863" width="26.5703125" style="6" customWidth="1"/>
    <col min="3864" max="3864" width="25.28515625" style="6" customWidth="1"/>
    <col min="3865" max="3866" width="17.5703125" style="6" customWidth="1"/>
    <col min="3867" max="3867" width="12.42578125" style="6" customWidth="1"/>
    <col min="3868" max="3868" width="17.5703125" style="6" customWidth="1"/>
    <col min="3869" max="3869" width="12.42578125" style="6" customWidth="1"/>
    <col min="3870" max="3870" width="15" style="6" customWidth="1"/>
    <col min="3871" max="3871" width="16.28515625" style="6" customWidth="1"/>
    <col min="3872" max="3873" width="17.5703125" style="6" customWidth="1"/>
    <col min="3874" max="3874" width="27.85546875" style="6" customWidth="1"/>
    <col min="3875" max="3875" width="13.7109375" style="6" customWidth="1"/>
    <col min="3876" max="3877" width="17.5703125" style="6" customWidth="1"/>
    <col min="3878" max="3878" width="15" style="6" customWidth="1"/>
    <col min="3879" max="3880" width="12.42578125" style="6" customWidth="1"/>
    <col min="3881" max="3882" width="17.5703125" style="6" customWidth="1"/>
    <col min="3883" max="3883" width="22.7109375" style="6" customWidth="1"/>
    <col min="3884" max="3884" width="17.5703125" style="6" customWidth="1"/>
    <col min="3885" max="3885" width="15" style="6" customWidth="1"/>
    <col min="3886" max="3886" width="17.5703125" style="6" customWidth="1"/>
    <col min="3887" max="3887" width="12.42578125" style="6" customWidth="1"/>
    <col min="3888" max="3888" width="34.28515625" style="6" customWidth="1"/>
    <col min="3889" max="3889" width="29.140625" style="6" customWidth="1"/>
    <col min="3890" max="3891" width="18.85546875" style="6" customWidth="1"/>
    <col min="3892" max="3892" width="12.42578125" style="6" customWidth="1"/>
    <col min="3893" max="3893" width="20.140625" style="6" customWidth="1"/>
    <col min="3894" max="3894" width="16.28515625" style="6" customWidth="1"/>
    <col min="3895" max="3895" width="17.5703125" style="6" customWidth="1"/>
    <col min="3896" max="4077" width="12.42578125" style="6" customWidth="1"/>
    <col min="4078" max="4078" width="20.140625" style="6" customWidth="1"/>
    <col min="4079" max="4079" width="26.5703125" style="6" customWidth="1"/>
    <col min="4080" max="4080" width="29.140625" style="6" customWidth="1"/>
    <col min="4081" max="4082" width="13.7109375" style="6" customWidth="1"/>
    <col min="4083" max="4083" width="17.5703125" style="6" customWidth="1"/>
    <col min="4084" max="4084" width="12.42578125" style="6" customWidth="1"/>
    <col min="4085" max="4085" width="20.140625" style="6" customWidth="1"/>
    <col min="4086" max="4086" width="15" style="6" customWidth="1"/>
    <col min="4087" max="4087" width="12.42578125" style="6" customWidth="1"/>
    <col min="4088" max="4088" width="17.5703125" style="6" customWidth="1"/>
    <col min="4089" max="4089" width="15" style="6" customWidth="1"/>
    <col min="4090" max="4091" width="16.28515625" style="6" customWidth="1"/>
    <col min="4092" max="4092" width="15" style="6" customWidth="1"/>
    <col min="4093" max="4093" width="18.85546875" style="6" customWidth="1"/>
    <col min="4094" max="4094" width="11.140625" style="6" customWidth="1"/>
    <col min="4095" max="4095" width="20.140625" style="6" customWidth="1"/>
    <col min="4096" max="4096" width="27.85546875" style="6" customWidth="1"/>
    <col min="4097" max="4097" width="17.5703125" style="6" customWidth="1"/>
    <col min="4098" max="4099" width="8.5703125" style="6" customWidth="1"/>
    <col min="4100" max="4100" width="16.28515625" style="6" customWidth="1"/>
    <col min="4101" max="4101" width="1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2.42578125" style="6" customWidth="1"/>
    <col min="4106" max="4106" width="6" style="6" customWidth="1"/>
    <col min="4107" max="4107" width="22.7109375" style="6" customWidth="1"/>
    <col min="4108" max="4108" width="31.7109375" style="6" customWidth="1"/>
    <col min="4109" max="4109" width="13.7109375" style="6" customWidth="1"/>
    <col min="4110" max="4110" width="16.28515625" style="6" customWidth="1"/>
    <col min="4111" max="4111" width="22.7109375" style="6" customWidth="1"/>
    <col min="4112" max="4112" width="21.42578125" style="6" customWidth="1"/>
    <col min="4113" max="4113" width="17.5703125" style="6" customWidth="1"/>
    <col min="4114" max="4114" width="16.28515625" style="6" customWidth="1"/>
    <col min="4115" max="4115" width="13.7109375" style="6" customWidth="1"/>
    <col min="4116" max="4116" width="8.5703125" style="6" customWidth="1"/>
    <col min="4117" max="4117" width="15" style="6" customWidth="1"/>
    <col min="4118" max="4118" width="17.5703125" style="6" customWidth="1"/>
    <col min="4119" max="4119" width="26.5703125" style="6" customWidth="1"/>
    <col min="4120" max="4120" width="25.28515625" style="6" customWidth="1"/>
    <col min="4121" max="4122" width="17.5703125" style="6" customWidth="1"/>
    <col min="4123" max="4123" width="12.42578125" style="6" customWidth="1"/>
    <col min="4124" max="4124" width="17.5703125" style="6" customWidth="1"/>
    <col min="4125" max="4125" width="12.42578125" style="6" customWidth="1"/>
    <col min="4126" max="4126" width="15" style="6" customWidth="1"/>
    <col min="4127" max="4127" width="16.28515625" style="6" customWidth="1"/>
    <col min="4128" max="4129" width="17.5703125" style="6" customWidth="1"/>
    <col min="4130" max="4130" width="27.85546875" style="6" customWidth="1"/>
    <col min="4131" max="4131" width="13.7109375" style="6" customWidth="1"/>
    <col min="4132" max="4133" width="17.5703125" style="6" customWidth="1"/>
    <col min="4134" max="4134" width="15" style="6" customWidth="1"/>
    <col min="4135" max="4136" width="12.42578125" style="6" customWidth="1"/>
    <col min="4137" max="4138" width="17.5703125" style="6" customWidth="1"/>
    <col min="4139" max="4139" width="22.7109375" style="6" customWidth="1"/>
    <col min="4140" max="4140" width="17.5703125" style="6" customWidth="1"/>
    <col min="4141" max="4141" width="15" style="6" customWidth="1"/>
    <col min="4142" max="4142" width="17.5703125" style="6" customWidth="1"/>
    <col min="4143" max="4143" width="12.42578125" style="6" customWidth="1"/>
    <col min="4144" max="4144" width="34.28515625" style="6" customWidth="1"/>
    <col min="4145" max="4145" width="29.140625" style="6" customWidth="1"/>
    <col min="4146" max="4147" width="18.85546875" style="6" customWidth="1"/>
    <col min="4148" max="4148" width="12.42578125" style="6" customWidth="1"/>
    <col min="4149" max="4149" width="20.140625" style="6" customWidth="1"/>
    <col min="4150" max="4150" width="16.28515625" style="6" customWidth="1"/>
    <col min="4151" max="4151" width="17.5703125" style="6" customWidth="1"/>
    <col min="4152" max="4333" width="12.42578125" style="6" customWidth="1"/>
    <col min="4334" max="4334" width="20.140625" style="6" customWidth="1"/>
    <col min="4335" max="4335" width="26.5703125" style="6" customWidth="1"/>
    <col min="4336" max="4336" width="29.140625" style="6" customWidth="1"/>
    <col min="4337" max="4338" width="13.7109375" style="6" customWidth="1"/>
    <col min="4339" max="4339" width="17.5703125" style="6" customWidth="1"/>
    <col min="4340" max="4340" width="12.42578125" style="6" customWidth="1"/>
    <col min="4341" max="4341" width="20.140625" style="6" customWidth="1"/>
    <col min="4342" max="4342" width="15" style="6" customWidth="1"/>
    <col min="4343" max="4343" width="12.42578125" style="6" customWidth="1"/>
    <col min="4344" max="4344" width="17.5703125" style="6" customWidth="1"/>
    <col min="4345" max="4345" width="15" style="6" customWidth="1"/>
    <col min="4346" max="4347" width="16.28515625" style="6" customWidth="1"/>
    <col min="4348" max="4348" width="15" style="6" customWidth="1"/>
    <col min="4349" max="4349" width="18.85546875" style="6" customWidth="1"/>
    <col min="4350" max="4350" width="11.140625" style="6" customWidth="1"/>
    <col min="4351" max="4351" width="20.140625" style="6" customWidth="1"/>
    <col min="4352" max="4352" width="27.85546875" style="6" customWidth="1"/>
    <col min="4353" max="4353" width="17.5703125" style="6" customWidth="1"/>
    <col min="4354" max="4355" width="8.5703125" style="6" customWidth="1"/>
    <col min="4356" max="4356" width="16.28515625" style="6" customWidth="1"/>
    <col min="4357" max="4357" width="1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2.42578125" style="6" customWidth="1"/>
    <col min="4362" max="4362" width="6" style="6" customWidth="1"/>
    <col min="4363" max="4363" width="22.7109375" style="6" customWidth="1"/>
    <col min="4364" max="4364" width="31.7109375" style="6" customWidth="1"/>
    <col min="4365" max="4365" width="13.7109375" style="6" customWidth="1"/>
    <col min="4366" max="4366" width="16.28515625" style="6" customWidth="1"/>
    <col min="4367" max="4367" width="22.7109375" style="6" customWidth="1"/>
    <col min="4368" max="4368" width="21.42578125" style="6" customWidth="1"/>
    <col min="4369" max="4369" width="17.5703125" style="6" customWidth="1"/>
    <col min="4370" max="4370" width="16.28515625" style="6" customWidth="1"/>
    <col min="4371" max="4371" width="13.7109375" style="6" customWidth="1"/>
    <col min="4372" max="4372" width="8.5703125" style="6" customWidth="1"/>
    <col min="4373" max="4373" width="15" style="6" customWidth="1"/>
    <col min="4374" max="4374" width="17.5703125" style="6" customWidth="1"/>
    <col min="4375" max="4375" width="26.5703125" style="6" customWidth="1"/>
    <col min="4376" max="4376" width="25.28515625" style="6" customWidth="1"/>
    <col min="4377" max="4378" width="17.5703125" style="6" customWidth="1"/>
    <col min="4379" max="4379" width="12.42578125" style="6" customWidth="1"/>
    <col min="4380" max="4380" width="17.5703125" style="6" customWidth="1"/>
    <col min="4381" max="4381" width="12.42578125" style="6" customWidth="1"/>
    <col min="4382" max="4382" width="15" style="6" customWidth="1"/>
    <col min="4383" max="4383" width="16.28515625" style="6" customWidth="1"/>
    <col min="4384" max="4385" width="17.5703125" style="6" customWidth="1"/>
    <col min="4386" max="4386" width="27.85546875" style="6" customWidth="1"/>
    <col min="4387" max="4387" width="13.7109375" style="6" customWidth="1"/>
    <col min="4388" max="4389" width="17.5703125" style="6" customWidth="1"/>
    <col min="4390" max="4390" width="15" style="6" customWidth="1"/>
    <col min="4391" max="4392" width="12.42578125" style="6" customWidth="1"/>
    <col min="4393" max="4394" width="17.5703125" style="6" customWidth="1"/>
    <col min="4395" max="4395" width="22.7109375" style="6" customWidth="1"/>
    <col min="4396" max="4396" width="17.5703125" style="6" customWidth="1"/>
    <col min="4397" max="4397" width="15" style="6" customWidth="1"/>
    <col min="4398" max="4398" width="17.5703125" style="6" customWidth="1"/>
    <col min="4399" max="4399" width="12.42578125" style="6" customWidth="1"/>
    <col min="4400" max="4400" width="34.28515625" style="6" customWidth="1"/>
    <col min="4401" max="4401" width="29.140625" style="6" customWidth="1"/>
    <col min="4402" max="4403" width="18.85546875" style="6" customWidth="1"/>
    <col min="4404" max="4404" width="12.42578125" style="6" customWidth="1"/>
    <col min="4405" max="4405" width="20.140625" style="6" customWidth="1"/>
    <col min="4406" max="4406" width="16.28515625" style="6" customWidth="1"/>
    <col min="4407" max="4407" width="17.5703125" style="6" customWidth="1"/>
    <col min="4408" max="4589" width="12.42578125" style="6" customWidth="1"/>
    <col min="4590" max="4590" width="20.140625" style="6" customWidth="1"/>
    <col min="4591" max="4591" width="26.5703125" style="6" customWidth="1"/>
    <col min="4592" max="4592" width="29.140625" style="6" customWidth="1"/>
    <col min="4593" max="4594" width="13.7109375" style="6" customWidth="1"/>
    <col min="4595" max="4595" width="17.5703125" style="6" customWidth="1"/>
    <col min="4596" max="4596" width="12.42578125" style="6" customWidth="1"/>
    <col min="4597" max="4597" width="20.140625" style="6" customWidth="1"/>
    <col min="4598" max="4598" width="15" style="6" customWidth="1"/>
    <col min="4599" max="4599" width="12.42578125" style="6" customWidth="1"/>
    <col min="4600" max="4600" width="17.5703125" style="6" customWidth="1"/>
    <col min="4601" max="4601" width="15" style="6" customWidth="1"/>
    <col min="4602" max="4603" width="16.28515625" style="6" customWidth="1"/>
    <col min="4604" max="4604" width="15" style="6" customWidth="1"/>
    <col min="4605" max="4605" width="18.85546875" style="6" customWidth="1"/>
    <col min="4606" max="4606" width="11.140625" style="6" customWidth="1"/>
    <col min="4607" max="4607" width="20.140625" style="6" customWidth="1"/>
    <col min="4608" max="4608" width="27.85546875" style="6" customWidth="1"/>
    <col min="4609" max="4609" width="17.5703125" style="6" customWidth="1"/>
    <col min="4610" max="4611" width="8.5703125" style="6" customWidth="1"/>
    <col min="4612" max="4612" width="16.28515625" style="6" customWidth="1"/>
    <col min="4613" max="4613" width="1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2.42578125" style="6" customWidth="1"/>
    <col min="4618" max="4618" width="6" style="6" customWidth="1"/>
    <col min="4619" max="4619" width="22.7109375" style="6" customWidth="1"/>
    <col min="4620" max="4620" width="31.7109375" style="6" customWidth="1"/>
    <col min="4621" max="4621" width="13.7109375" style="6" customWidth="1"/>
    <col min="4622" max="4622" width="16.28515625" style="6" customWidth="1"/>
    <col min="4623" max="4623" width="22.7109375" style="6" customWidth="1"/>
    <col min="4624" max="4624" width="21.42578125" style="6" customWidth="1"/>
    <col min="4625" max="4625" width="17.5703125" style="6" customWidth="1"/>
    <col min="4626" max="4626" width="16.28515625" style="6" customWidth="1"/>
    <col min="4627" max="4627" width="13.7109375" style="6" customWidth="1"/>
    <col min="4628" max="4628" width="8.5703125" style="6" customWidth="1"/>
    <col min="4629" max="4629" width="15" style="6" customWidth="1"/>
    <col min="4630" max="4630" width="17.5703125" style="6" customWidth="1"/>
    <col min="4631" max="4631" width="26.5703125" style="6" customWidth="1"/>
    <col min="4632" max="4632" width="25.28515625" style="6" customWidth="1"/>
    <col min="4633" max="4634" width="17.5703125" style="6" customWidth="1"/>
    <col min="4635" max="4635" width="12.42578125" style="6" customWidth="1"/>
    <col min="4636" max="4636" width="17.5703125" style="6" customWidth="1"/>
    <col min="4637" max="4637" width="12.42578125" style="6" customWidth="1"/>
    <col min="4638" max="4638" width="15" style="6" customWidth="1"/>
    <col min="4639" max="4639" width="16.28515625" style="6" customWidth="1"/>
    <col min="4640" max="4641" width="17.5703125" style="6" customWidth="1"/>
    <col min="4642" max="4642" width="27.85546875" style="6" customWidth="1"/>
    <col min="4643" max="4643" width="13.7109375" style="6" customWidth="1"/>
    <col min="4644" max="4645" width="17.5703125" style="6" customWidth="1"/>
    <col min="4646" max="4646" width="15" style="6" customWidth="1"/>
    <col min="4647" max="4648" width="12.42578125" style="6" customWidth="1"/>
    <col min="4649" max="4650" width="17.5703125" style="6" customWidth="1"/>
    <col min="4651" max="4651" width="22.7109375" style="6" customWidth="1"/>
    <col min="4652" max="4652" width="17.5703125" style="6" customWidth="1"/>
    <col min="4653" max="4653" width="15" style="6" customWidth="1"/>
    <col min="4654" max="4654" width="17.5703125" style="6" customWidth="1"/>
    <col min="4655" max="4655" width="12.42578125" style="6" customWidth="1"/>
    <col min="4656" max="4656" width="34.28515625" style="6" customWidth="1"/>
    <col min="4657" max="4657" width="29.140625" style="6" customWidth="1"/>
    <col min="4658" max="4659" width="18.85546875" style="6" customWidth="1"/>
    <col min="4660" max="4660" width="12.42578125" style="6" customWidth="1"/>
    <col min="4661" max="4661" width="20.140625" style="6" customWidth="1"/>
    <col min="4662" max="4662" width="16.28515625" style="6" customWidth="1"/>
    <col min="4663" max="4663" width="17.5703125" style="6" customWidth="1"/>
    <col min="4664" max="4845" width="12.42578125" style="6" customWidth="1"/>
    <col min="4846" max="4846" width="20.140625" style="6" customWidth="1"/>
    <col min="4847" max="4847" width="26.5703125" style="6" customWidth="1"/>
    <col min="4848" max="4848" width="29.140625" style="6" customWidth="1"/>
    <col min="4849" max="4850" width="13.7109375" style="6" customWidth="1"/>
    <col min="4851" max="4851" width="17.5703125" style="6" customWidth="1"/>
    <col min="4852" max="4852" width="12.42578125" style="6" customWidth="1"/>
    <col min="4853" max="4853" width="20.140625" style="6" customWidth="1"/>
    <col min="4854" max="4854" width="15" style="6" customWidth="1"/>
    <col min="4855" max="4855" width="12.42578125" style="6" customWidth="1"/>
    <col min="4856" max="4856" width="17.5703125" style="6" customWidth="1"/>
    <col min="4857" max="4857" width="15" style="6" customWidth="1"/>
    <col min="4858" max="4859" width="16.28515625" style="6" customWidth="1"/>
    <col min="4860" max="4860" width="15" style="6" customWidth="1"/>
    <col min="4861" max="4861" width="18.85546875" style="6" customWidth="1"/>
    <col min="4862" max="4862" width="11.140625" style="6" customWidth="1"/>
    <col min="4863" max="4863" width="20.140625" style="6" customWidth="1"/>
    <col min="4864" max="4864" width="27.85546875" style="6" customWidth="1"/>
    <col min="4865" max="4865" width="17.5703125" style="6" customWidth="1"/>
    <col min="4866" max="4867" width="8.5703125" style="6" customWidth="1"/>
    <col min="4868" max="4868" width="16.28515625" style="6" customWidth="1"/>
    <col min="4869" max="4869" width="1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2.42578125" style="6" customWidth="1"/>
    <col min="4874" max="4874" width="6" style="6" customWidth="1"/>
    <col min="4875" max="4875" width="22.7109375" style="6" customWidth="1"/>
    <col min="4876" max="4876" width="31.7109375" style="6" customWidth="1"/>
    <col min="4877" max="4877" width="13.7109375" style="6" customWidth="1"/>
    <col min="4878" max="4878" width="16.28515625" style="6" customWidth="1"/>
    <col min="4879" max="4879" width="22.7109375" style="6" customWidth="1"/>
    <col min="4880" max="4880" width="21.42578125" style="6" customWidth="1"/>
    <col min="4881" max="4881" width="17.5703125" style="6" customWidth="1"/>
    <col min="4882" max="4882" width="16.28515625" style="6" customWidth="1"/>
    <col min="4883" max="4883" width="13.7109375" style="6" customWidth="1"/>
    <col min="4884" max="4884" width="8.5703125" style="6" customWidth="1"/>
    <col min="4885" max="4885" width="15" style="6" customWidth="1"/>
    <col min="4886" max="4886" width="17.5703125" style="6" customWidth="1"/>
    <col min="4887" max="4887" width="26.5703125" style="6" customWidth="1"/>
    <col min="4888" max="4888" width="25.28515625" style="6" customWidth="1"/>
    <col min="4889" max="4890" width="17.5703125" style="6" customWidth="1"/>
    <col min="4891" max="4891" width="12.42578125" style="6" customWidth="1"/>
    <col min="4892" max="4892" width="17.5703125" style="6" customWidth="1"/>
    <col min="4893" max="4893" width="12.42578125" style="6" customWidth="1"/>
    <col min="4894" max="4894" width="15" style="6" customWidth="1"/>
    <col min="4895" max="4895" width="16.28515625" style="6" customWidth="1"/>
    <col min="4896" max="4897" width="17.5703125" style="6" customWidth="1"/>
    <col min="4898" max="4898" width="27.85546875" style="6" customWidth="1"/>
    <col min="4899" max="4899" width="13.7109375" style="6" customWidth="1"/>
    <col min="4900" max="4901" width="17.5703125" style="6" customWidth="1"/>
    <col min="4902" max="4902" width="15" style="6" customWidth="1"/>
    <col min="4903" max="4904" width="12.42578125" style="6" customWidth="1"/>
    <col min="4905" max="4906" width="17.5703125" style="6" customWidth="1"/>
    <col min="4907" max="4907" width="22.7109375" style="6" customWidth="1"/>
    <col min="4908" max="4908" width="17.5703125" style="6" customWidth="1"/>
    <col min="4909" max="4909" width="15" style="6" customWidth="1"/>
    <col min="4910" max="4910" width="17.5703125" style="6" customWidth="1"/>
    <col min="4911" max="4911" width="12.42578125" style="6" customWidth="1"/>
    <col min="4912" max="4912" width="34.28515625" style="6" customWidth="1"/>
    <col min="4913" max="4913" width="29.140625" style="6" customWidth="1"/>
    <col min="4914" max="4915" width="18.85546875" style="6" customWidth="1"/>
    <col min="4916" max="4916" width="12.42578125" style="6" customWidth="1"/>
    <col min="4917" max="4917" width="20.140625" style="6" customWidth="1"/>
    <col min="4918" max="4918" width="16.28515625" style="6" customWidth="1"/>
    <col min="4919" max="4919" width="17.5703125" style="6" customWidth="1"/>
    <col min="4920" max="5101" width="12.42578125" style="6" customWidth="1"/>
    <col min="5102" max="5102" width="20.140625" style="6" customWidth="1"/>
    <col min="5103" max="5103" width="26.5703125" style="6" customWidth="1"/>
    <col min="5104" max="5104" width="29.140625" style="6" customWidth="1"/>
    <col min="5105" max="5106" width="13.7109375" style="6" customWidth="1"/>
    <col min="5107" max="5107" width="17.5703125" style="6" customWidth="1"/>
    <col min="5108" max="5108" width="12.42578125" style="6" customWidth="1"/>
    <col min="5109" max="5109" width="20.140625" style="6" customWidth="1"/>
    <col min="5110" max="5110" width="15" style="6" customWidth="1"/>
    <col min="5111" max="5111" width="12.42578125" style="6" customWidth="1"/>
    <col min="5112" max="5112" width="17.5703125" style="6" customWidth="1"/>
    <col min="5113" max="5113" width="15" style="6" customWidth="1"/>
    <col min="5114" max="5115" width="16.28515625" style="6" customWidth="1"/>
    <col min="5116" max="5116" width="15" style="6" customWidth="1"/>
    <col min="5117" max="5117" width="18.85546875" style="6" customWidth="1"/>
    <col min="5118" max="5118" width="11.140625" style="6" customWidth="1"/>
    <col min="5119" max="5119" width="20.140625" style="6" customWidth="1"/>
    <col min="5120" max="5120" width="27.85546875" style="6" customWidth="1"/>
    <col min="5121" max="5121" width="17.5703125" style="6" customWidth="1"/>
    <col min="5122" max="5123" width="8.5703125" style="6" customWidth="1"/>
    <col min="5124" max="5124" width="16.28515625" style="6" customWidth="1"/>
    <col min="5125" max="5125" width="1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2.42578125" style="6" customWidth="1"/>
    <col min="5130" max="5130" width="6" style="6" customWidth="1"/>
    <col min="5131" max="5131" width="22.7109375" style="6" customWidth="1"/>
    <col min="5132" max="5132" width="31.7109375" style="6" customWidth="1"/>
    <col min="5133" max="5133" width="13.7109375" style="6" customWidth="1"/>
    <col min="5134" max="5134" width="16.28515625" style="6" customWidth="1"/>
    <col min="5135" max="5135" width="22.7109375" style="6" customWidth="1"/>
    <col min="5136" max="5136" width="21.42578125" style="6" customWidth="1"/>
    <col min="5137" max="5137" width="17.5703125" style="6" customWidth="1"/>
    <col min="5138" max="5138" width="16.28515625" style="6" customWidth="1"/>
    <col min="5139" max="5139" width="13.7109375" style="6" customWidth="1"/>
    <col min="5140" max="5140" width="8.5703125" style="6" customWidth="1"/>
    <col min="5141" max="5141" width="15" style="6" customWidth="1"/>
    <col min="5142" max="5142" width="17.5703125" style="6" customWidth="1"/>
    <col min="5143" max="5143" width="26.5703125" style="6" customWidth="1"/>
    <col min="5144" max="5144" width="25.28515625" style="6" customWidth="1"/>
    <col min="5145" max="5146" width="17.5703125" style="6" customWidth="1"/>
    <col min="5147" max="5147" width="12.42578125" style="6" customWidth="1"/>
    <col min="5148" max="5148" width="17.5703125" style="6" customWidth="1"/>
    <col min="5149" max="5149" width="12.42578125" style="6" customWidth="1"/>
    <col min="5150" max="5150" width="15" style="6" customWidth="1"/>
    <col min="5151" max="5151" width="16.28515625" style="6" customWidth="1"/>
    <col min="5152" max="5153" width="17.5703125" style="6" customWidth="1"/>
    <col min="5154" max="5154" width="27.85546875" style="6" customWidth="1"/>
    <col min="5155" max="5155" width="13.7109375" style="6" customWidth="1"/>
    <col min="5156" max="5157" width="17.5703125" style="6" customWidth="1"/>
    <col min="5158" max="5158" width="15" style="6" customWidth="1"/>
    <col min="5159" max="5160" width="12.42578125" style="6" customWidth="1"/>
    <col min="5161" max="5162" width="17.5703125" style="6" customWidth="1"/>
    <col min="5163" max="5163" width="22.7109375" style="6" customWidth="1"/>
    <col min="5164" max="5164" width="17.5703125" style="6" customWidth="1"/>
    <col min="5165" max="5165" width="15" style="6" customWidth="1"/>
    <col min="5166" max="5166" width="17.5703125" style="6" customWidth="1"/>
    <col min="5167" max="5167" width="12.42578125" style="6" customWidth="1"/>
    <col min="5168" max="5168" width="34.28515625" style="6" customWidth="1"/>
    <col min="5169" max="5169" width="29.140625" style="6" customWidth="1"/>
    <col min="5170" max="5171" width="18.85546875" style="6" customWidth="1"/>
    <col min="5172" max="5172" width="12.42578125" style="6" customWidth="1"/>
    <col min="5173" max="5173" width="20.140625" style="6" customWidth="1"/>
    <col min="5174" max="5174" width="16.28515625" style="6" customWidth="1"/>
    <col min="5175" max="5175" width="17.5703125" style="6" customWidth="1"/>
    <col min="5176" max="5357" width="12.42578125" style="6" customWidth="1"/>
    <col min="5358" max="5358" width="20.140625" style="6" customWidth="1"/>
    <col min="5359" max="5359" width="26.5703125" style="6" customWidth="1"/>
    <col min="5360" max="5360" width="29.140625" style="6" customWidth="1"/>
    <col min="5361" max="5362" width="13.7109375" style="6" customWidth="1"/>
    <col min="5363" max="5363" width="17.5703125" style="6" customWidth="1"/>
    <col min="5364" max="5364" width="12.42578125" style="6" customWidth="1"/>
    <col min="5365" max="5365" width="20.140625" style="6" customWidth="1"/>
    <col min="5366" max="5366" width="15" style="6" customWidth="1"/>
    <col min="5367" max="5367" width="12.42578125" style="6" customWidth="1"/>
    <col min="5368" max="5368" width="17.5703125" style="6" customWidth="1"/>
    <col min="5369" max="5369" width="15" style="6" customWidth="1"/>
    <col min="5370" max="5371" width="16.28515625" style="6" customWidth="1"/>
    <col min="5372" max="5372" width="15" style="6" customWidth="1"/>
    <col min="5373" max="5373" width="18.85546875" style="6" customWidth="1"/>
    <col min="5374" max="5374" width="11.140625" style="6" customWidth="1"/>
    <col min="5375" max="5375" width="20.140625" style="6" customWidth="1"/>
    <col min="5376" max="5376" width="27.85546875" style="6" customWidth="1"/>
    <col min="5377" max="5377" width="17.5703125" style="6" customWidth="1"/>
    <col min="5378" max="5379" width="8.5703125" style="6" customWidth="1"/>
    <col min="5380" max="5380" width="16.28515625" style="6" customWidth="1"/>
    <col min="5381" max="5381" width="1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2.42578125" style="6" customWidth="1"/>
    <col min="5386" max="5386" width="6" style="6" customWidth="1"/>
    <col min="5387" max="5387" width="22.7109375" style="6" customWidth="1"/>
    <col min="5388" max="5388" width="31.7109375" style="6" customWidth="1"/>
    <col min="5389" max="5389" width="13.7109375" style="6" customWidth="1"/>
    <col min="5390" max="5390" width="16.28515625" style="6" customWidth="1"/>
    <col min="5391" max="5391" width="22.7109375" style="6" customWidth="1"/>
    <col min="5392" max="5392" width="21.42578125" style="6" customWidth="1"/>
    <col min="5393" max="5393" width="17.5703125" style="6" customWidth="1"/>
    <col min="5394" max="5394" width="16.28515625" style="6" customWidth="1"/>
    <col min="5395" max="5395" width="13.7109375" style="6" customWidth="1"/>
    <col min="5396" max="5396" width="8.5703125" style="6" customWidth="1"/>
    <col min="5397" max="5397" width="15" style="6" customWidth="1"/>
    <col min="5398" max="5398" width="17.5703125" style="6" customWidth="1"/>
    <col min="5399" max="5399" width="26.5703125" style="6" customWidth="1"/>
    <col min="5400" max="5400" width="25.28515625" style="6" customWidth="1"/>
    <col min="5401" max="5402" width="17.5703125" style="6" customWidth="1"/>
    <col min="5403" max="5403" width="12.42578125" style="6" customWidth="1"/>
    <col min="5404" max="5404" width="17.5703125" style="6" customWidth="1"/>
    <col min="5405" max="5405" width="12.42578125" style="6" customWidth="1"/>
    <col min="5406" max="5406" width="15" style="6" customWidth="1"/>
    <col min="5407" max="5407" width="16.28515625" style="6" customWidth="1"/>
    <col min="5408" max="5409" width="17.5703125" style="6" customWidth="1"/>
    <col min="5410" max="5410" width="27.85546875" style="6" customWidth="1"/>
    <col min="5411" max="5411" width="13.7109375" style="6" customWidth="1"/>
    <col min="5412" max="5413" width="17.5703125" style="6" customWidth="1"/>
    <col min="5414" max="5414" width="15" style="6" customWidth="1"/>
    <col min="5415" max="5416" width="12.42578125" style="6" customWidth="1"/>
    <col min="5417" max="5418" width="17.5703125" style="6" customWidth="1"/>
    <col min="5419" max="5419" width="22.7109375" style="6" customWidth="1"/>
    <col min="5420" max="5420" width="17.5703125" style="6" customWidth="1"/>
    <col min="5421" max="5421" width="15" style="6" customWidth="1"/>
    <col min="5422" max="5422" width="17.5703125" style="6" customWidth="1"/>
    <col min="5423" max="5423" width="12.42578125" style="6" customWidth="1"/>
    <col min="5424" max="5424" width="34.28515625" style="6" customWidth="1"/>
    <col min="5425" max="5425" width="29.140625" style="6" customWidth="1"/>
    <col min="5426" max="5427" width="18.85546875" style="6" customWidth="1"/>
    <col min="5428" max="5428" width="12.42578125" style="6" customWidth="1"/>
    <col min="5429" max="5429" width="20.140625" style="6" customWidth="1"/>
    <col min="5430" max="5430" width="16.28515625" style="6" customWidth="1"/>
    <col min="5431" max="5431" width="17.5703125" style="6" customWidth="1"/>
    <col min="5432" max="5613" width="12.42578125" style="6" customWidth="1"/>
    <col min="5614" max="5614" width="20.140625" style="6" customWidth="1"/>
    <col min="5615" max="5615" width="26.5703125" style="6" customWidth="1"/>
    <col min="5616" max="5616" width="29.140625" style="6" customWidth="1"/>
    <col min="5617" max="5618" width="13.7109375" style="6" customWidth="1"/>
    <col min="5619" max="5619" width="17.5703125" style="6" customWidth="1"/>
    <col min="5620" max="5620" width="12.42578125" style="6" customWidth="1"/>
    <col min="5621" max="5621" width="20.140625" style="6" customWidth="1"/>
    <col min="5622" max="5622" width="15" style="6" customWidth="1"/>
    <col min="5623" max="5623" width="12.42578125" style="6" customWidth="1"/>
    <col min="5624" max="5624" width="17.5703125" style="6" customWidth="1"/>
    <col min="5625" max="5625" width="15" style="6" customWidth="1"/>
    <col min="5626" max="5627" width="16.28515625" style="6" customWidth="1"/>
    <col min="5628" max="5628" width="15" style="6" customWidth="1"/>
    <col min="5629" max="5629" width="18.85546875" style="6" customWidth="1"/>
    <col min="5630" max="5630" width="11.140625" style="6" customWidth="1"/>
    <col min="5631" max="5631" width="20.140625" style="6" customWidth="1"/>
    <col min="5632" max="5632" width="27.85546875" style="6" customWidth="1"/>
    <col min="5633" max="5633" width="17.5703125" style="6" customWidth="1"/>
    <col min="5634" max="5635" width="8.5703125" style="6" customWidth="1"/>
    <col min="5636" max="5636" width="16.28515625" style="6" customWidth="1"/>
    <col min="5637" max="5637" width="1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2.42578125" style="6" customWidth="1"/>
    <col min="5642" max="5642" width="6" style="6" customWidth="1"/>
    <col min="5643" max="5643" width="22.7109375" style="6" customWidth="1"/>
    <col min="5644" max="5644" width="31.7109375" style="6" customWidth="1"/>
    <col min="5645" max="5645" width="13.7109375" style="6" customWidth="1"/>
    <col min="5646" max="5646" width="16.28515625" style="6" customWidth="1"/>
    <col min="5647" max="5647" width="22.7109375" style="6" customWidth="1"/>
    <col min="5648" max="5648" width="21.42578125" style="6" customWidth="1"/>
    <col min="5649" max="5649" width="17.5703125" style="6" customWidth="1"/>
    <col min="5650" max="5650" width="16.28515625" style="6" customWidth="1"/>
    <col min="5651" max="5651" width="13.7109375" style="6" customWidth="1"/>
    <col min="5652" max="5652" width="8.5703125" style="6" customWidth="1"/>
    <col min="5653" max="5653" width="15" style="6" customWidth="1"/>
    <col min="5654" max="5654" width="17.5703125" style="6" customWidth="1"/>
    <col min="5655" max="5655" width="26.5703125" style="6" customWidth="1"/>
    <col min="5656" max="5656" width="25.28515625" style="6" customWidth="1"/>
    <col min="5657" max="5658" width="17.5703125" style="6" customWidth="1"/>
    <col min="5659" max="5659" width="12.42578125" style="6" customWidth="1"/>
    <col min="5660" max="5660" width="17.5703125" style="6" customWidth="1"/>
    <col min="5661" max="5661" width="12.42578125" style="6" customWidth="1"/>
    <col min="5662" max="5662" width="15" style="6" customWidth="1"/>
    <col min="5663" max="5663" width="16.28515625" style="6" customWidth="1"/>
    <col min="5664" max="5665" width="17.5703125" style="6" customWidth="1"/>
    <col min="5666" max="5666" width="27.85546875" style="6" customWidth="1"/>
    <col min="5667" max="5667" width="13.7109375" style="6" customWidth="1"/>
    <col min="5668" max="5669" width="17.5703125" style="6" customWidth="1"/>
    <col min="5670" max="5670" width="15" style="6" customWidth="1"/>
    <col min="5671" max="5672" width="12.42578125" style="6" customWidth="1"/>
    <col min="5673" max="5674" width="17.5703125" style="6" customWidth="1"/>
    <col min="5675" max="5675" width="22.7109375" style="6" customWidth="1"/>
    <col min="5676" max="5676" width="17.5703125" style="6" customWidth="1"/>
    <col min="5677" max="5677" width="15" style="6" customWidth="1"/>
    <col min="5678" max="5678" width="17.5703125" style="6" customWidth="1"/>
    <col min="5679" max="5679" width="12.42578125" style="6" customWidth="1"/>
    <col min="5680" max="5680" width="34.28515625" style="6" customWidth="1"/>
    <col min="5681" max="5681" width="29.140625" style="6" customWidth="1"/>
    <col min="5682" max="5683" width="18.85546875" style="6" customWidth="1"/>
    <col min="5684" max="5684" width="12.42578125" style="6" customWidth="1"/>
    <col min="5685" max="5685" width="20.140625" style="6" customWidth="1"/>
    <col min="5686" max="5686" width="16.28515625" style="6" customWidth="1"/>
    <col min="5687" max="5687" width="17.5703125" style="6" customWidth="1"/>
    <col min="5688" max="5869" width="12.42578125" style="6" customWidth="1"/>
    <col min="5870" max="5870" width="20.140625" style="6" customWidth="1"/>
    <col min="5871" max="5871" width="26.5703125" style="6" customWidth="1"/>
    <col min="5872" max="5872" width="29.140625" style="6" customWidth="1"/>
    <col min="5873" max="5874" width="13.7109375" style="6" customWidth="1"/>
    <col min="5875" max="5875" width="17.5703125" style="6" customWidth="1"/>
    <col min="5876" max="5876" width="12.42578125" style="6" customWidth="1"/>
    <col min="5877" max="5877" width="20.140625" style="6" customWidth="1"/>
    <col min="5878" max="5878" width="15" style="6" customWidth="1"/>
    <col min="5879" max="5879" width="12.42578125" style="6" customWidth="1"/>
    <col min="5880" max="5880" width="17.5703125" style="6" customWidth="1"/>
    <col min="5881" max="5881" width="15" style="6" customWidth="1"/>
    <col min="5882" max="5883" width="16.28515625" style="6" customWidth="1"/>
    <col min="5884" max="5884" width="15" style="6" customWidth="1"/>
    <col min="5885" max="5885" width="18.85546875" style="6" customWidth="1"/>
    <col min="5886" max="5886" width="11.140625" style="6" customWidth="1"/>
    <col min="5887" max="5887" width="20.140625" style="6" customWidth="1"/>
    <col min="5888" max="5888" width="27.85546875" style="6" customWidth="1"/>
    <col min="5889" max="5889" width="17.5703125" style="6" customWidth="1"/>
    <col min="5890" max="5891" width="8.5703125" style="6" customWidth="1"/>
    <col min="5892" max="5892" width="16.28515625" style="6" customWidth="1"/>
    <col min="5893" max="5893" width="1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2.42578125" style="6" customWidth="1"/>
    <col min="5898" max="5898" width="6" style="6" customWidth="1"/>
    <col min="5899" max="5899" width="22.7109375" style="6" customWidth="1"/>
    <col min="5900" max="5900" width="31.7109375" style="6" customWidth="1"/>
    <col min="5901" max="5901" width="13.7109375" style="6" customWidth="1"/>
    <col min="5902" max="5902" width="16.28515625" style="6" customWidth="1"/>
    <col min="5903" max="5903" width="22.7109375" style="6" customWidth="1"/>
    <col min="5904" max="5904" width="21.42578125" style="6" customWidth="1"/>
    <col min="5905" max="5905" width="17.5703125" style="6" customWidth="1"/>
    <col min="5906" max="5906" width="16.28515625" style="6" customWidth="1"/>
    <col min="5907" max="5907" width="13.7109375" style="6" customWidth="1"/>
    <col min="5908" max="5908" width="8.5703125" style="6" customWidth="1"/>
    <col min="5909" max="5909" width="15" style="6" customWidth="1"/>
    <col min="5910" max="5910" width="17.5703125" style="6" customWidth="1"/>
    <col min="5911" max="5911" width="26.5703125" style="6" customWidth="1"/>
    <col min="5912" max="5912" width="25.28515625" style="6" customWidth="1"/>
    <col min="5913" max="5914" width="17.5703125" style="6" customWidth="1"/>
    <col min="5915" max="5915" width="12.42578125" style="6" customWidth="1"/>
    <col min="5916" max="5916" width="17.5703125" style="6" customWidth="1"/>
    <col min="5917" max="5917" width="12.42578125" style="6" customWidth="1"/>
    <col min="5918" max="5918" width="15" style="6" customWidth="1"/>
    <col min="5919" max="5919" width="16.28515625" style="6" customWidth="1"/>
    <col min="5920" max="5921" width="17.5703125" style="6" customWidth="1"/>
    <col min="5922" max="5922" width="27.85546875" style="6" customWidth="1"/>
    <col min="5923" max="5923" width="13.7109375" style="6" customWidth="1"/>
    <col min="5924" max="5925" width="17.5703125" style="6" customWidth="1"/>
    <col min="5926" max="5926" width="15" style="6" customWidth="1"/>
    <col min="5927" max="5928" width="12.42578125" style="6" customWidth="1"/>
    <col min="5929" max="5930" width="17.5703125" style="6" customWidth="1"/>
    <col min="5931" max="5931" width="22.7109375" style="6" customWidth="1"/>
    <col min="5932" max="5932" width="17.5703125" style="6" customWidth="1"/>
    <col min="5933" max="5933" width="15" style="6" customWidth="1"/>
    <col min="5934" max="5934" width="17.5703125" style="6" customWidth="1"/>
    <col min="5935" max="5935" width="12.42578125" style="6" customWidth="1"/>
    <col min="5936" max="5936" width="34.28515625" style="6" customWidth="1"/>
    <col min="5937" max="5937" width="29.140625" style="6" customWidth="1"/>
    <col min="5938" max="5939" width="18.85546875" style="6" customWidth="1"/>
    <col min="5940" max="5940" width="12.42578125" style="6" customWidth="1"/>
    <col min="5941" max="5941" width="20.140625" style="6" customWidth="1"/>
    <col min="5942" max="5942" width="16.28515625" style="6" customWidth="1"/>
    <col min="5943" max="5943" width="17.5703125" style="6" customWidth="1"/>
    <col min="5944" max="6125" width="12.42578125" style="6" customWidth="1"/>
    <col min="6126" max="6126" width="20.140625" style="6" customWidth="1"/>
    <col min="6127" max="6127" width="26.5703125" style="6" customWidth="1"/>
    <col min="6128" max="6128" width="29.140625" style="6" customWidth="1"/>
    <col min="6129" max="6130" width="13.7109375" style="6" customWidth="1"/>
    <col min="6131" max="6131" width="17.5703125" style="6" customWidth="1"/>
    <col min="6132" max="6132" width="12.42578125" style="6" customWidth="1"/>
    <col min="6133" max="6133" width="20.140625" style="6" customWidth="1"/>
    <col min="6134" max="6134" width="15" style="6" customWidth="1"/>
    <col min="6135" max="6135" width="12.42578125" style="6" customWidth="1"/>
    <col min="6136" max="6136" width="17.5703125" style="6" customWidth="1"/>
    <col min="6137" max="6137" width="15" style="6" customWidth="1"/>
    <col min="6138" max="6139" width="16.28515625" style="6" customWidth="1"/>
    <col min="6140" max="6140" width="15" style="6" customWidth="1"/>
    <col min="6141" max="6141" width="18.85546875" style="6" customWidth="1"/>
    <col min="6142" max="6142" width="11.140625" style="6" customWidth="1"/>
    <col min="6143" max="6143" width="20.140625" style="6" customWidth="1"/>
    <col min="6144" max="6144" width="27.85546875" style="6" customWidth="1"/>
    <col min="6145" max="6145" width="17.5703125" style="6" customWidth="1"/>
    <col min="6146" max="6147" width="8.5703125" style="6" customWidth="1"/>
    <col min="6148" max="6148" width="16.28515625" style="6" customWidth="1"/>
    <col min="6149" max="6149" width="1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2.42578125" style="6" customWidth="1"/>
    <col min="6154" max="6154" width="6" style="6" customWidth="1"/>
    <col min="6155" max="6155" width="22.7109375" style="6" customWidth="1"/>
    <col min="6156" max="6156" width="31.7109375" style="6" customWidth="1"/>
    <col min="6157" max="6157" width="13.7109375" style="6" customWidth="1"/>
    <col min="6158" max="6158" width="16.28515625" style="6" customWidth="1"/>
    <col min="6159" max="6159" width="22.7109375" style="6" customWidth="1"/>
    <col min="6160" max="6160" width="21.42578125" style="6" customWidth="1"/>
    <col min="6161" max="6161" width="17.5703125" style="6" customWidth="1"/>
    <col min="6162" max="6162" width="16.28515625" style="6" customWidth="1"/>
    <col min="6163" max="6163" width="13.7109375" style="6" customWidth="1"/>
    <col min="6164" max="6164" width="8.5703125" style="6" customWidth="1"/>
    <col min="6165" max="6165" width="15" style="6" customWidth="1"/>
    <col min="6166" max="6166" width="17.5703125" style="6" customWidth="1"/>
    <col min="6167" max="6167" width="26.5703125" style="6" customWidth="1"/>
    <col min="6168" max="6168" width="25.28515625" style="6" customWidth="1"/>
    <col min="6169" max="6170" width="17.5703125" style="6" customWidth="1"/>
    <col min="6171" max="6171" width="12.42578125" style="6" customWidth="1"/>
    <col min="6172" max="6172" width="17.5703125" style="6" customWidth="1"/>
    <col min="6173" max="6173" width="12.42578125" style="6" customWidth="1"/>
    <col min="6174" max="6174" width="15" style="6" customWidth="1"/>
    <col min="6175" max="6175" width="16.28515625" style="6" customWidth="1"/>
    <col min="6176" max="6177" width="17.5703125" style="6" customWidth="1"/>
    <col min="6178" max="6178" width="27.85546875" style="6" customWidth="1"/>
    <col min="6179" max="6179" width="13.7109375" style="6" customWidth="1"/>
    <col min="6180" max="6181" width="17.5703125" style="6" customWidth="1"/>
    <col min="6182" max="6182" width="15" style="6" customWidth="1"/>
    <col min="6183" max="6184" width="12.42578125" style="6" customWidth="1"/>
    <col min="6185" max="6186" width="17.5703125" style="6" customWidth="1"/>
    <col min="6187" max="6187" width="22.7109375" style="6" customWidth="1"/>
    <col min="6188" max="6188" width="17.5703125" style="6" customWidth="1"/>
    <col min="6189" max="6189" width="15" style="6" customWidth="1"/>
    <col min="6190" max="6190" width="17.5703125" style="6" customWidth="1"/>
    <col min="6191" max="6191" width="12.42578125" style="6" customWidth="1"/>
    <col min="6192" max="6192" width="34.28515625" style="6" customWidth="1"/>
    <col min="6193" max="6193" width="29.140625" style="6" customWidth="1"/>
    <col min="6194" max="6195" width="18.85546875" style="6" customWidth="1"/>
    <col min="6196" max="6196" width="12.42578125" style="6" customWidth="1"/>
    <col min="6197" max="6197" width="20.140625" style="6" customWidth="1"/>
    <col min="6198" max="6198" width="16.28515625" style="6" customWidth="1"/>
    <col min="6199" max="6199" width="17.5703125" style="6" customWidth="1"/>
    <col min="6200" max="6381" width="12.42578125" style="6" customWidth="1"/>
    <col min="6382" max="6382" width="20.140625" style="6" customWidth="1"/>
    <col min="6383" max="6383" width="26.5703125" style="6" customWidth="1"/>
    <col min="6384" max="6384" width="29.140625" style="6" customWidth="1"/>
    <col min="6385" max="6386" width="13.7109375" style="6" customWidth="1"/>
    <col min="6387" max="6387" width="17.5703125" style="6" customWidth="1"/>
    <col min="6388" max="6388" width="12.42578125" style="6" customWidth="1"/>
    <col min="6389" max="6389" width="20.140625" style="6" customWidth="1"/>
    <col min="6390" max="6390" width="15" style="6" customWidth="1"/>
    <col min="6391" max="6391" width="12.42578125" style="6" customWidth="1"/>
    <col min="6392" max="6392" width="17.5703125" style="6" customWidth="1"/>
    <col min="6393" max="6393" width="15" style="6" customWidth="1"/>
    <col min="6394" max="6395" width="16.28515625" style="6" customWidth="1"/>
    <col min="6396" max="6396" width="15" style="6" customWidth="1"/>
    <col min="6397" max="6397" width="18.85546875" style="6" customWidth="1"/>
    <col min="6398" max="6398" width="11.140625" style="6" customWidth="1"/>
    <col min="6399" max="6399" width="20.140625" style="6" customWidth="1"/>
    <col min="6400" max="6400" width="27.85546875" style="6" customWidth="1"/>
    <col min="6401" max="6401" width="17.5703125" style="6" customWidth="1"/>
    <col min="6402" max="6403" width="8.5703125" style="6" customWidth="1"/>
    <col min="6404" max="6404" width="16.28515625" style="6" customWidth="1"/>
    <col min="6405" max="6405" width="1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2.42578125" style="6" customWidth="1"/>
    <col min="6410" max="6410" width="6" style="6" customWidth="1"/>
    <col min="6411" max="6411" width="22.7109375" style="6" customWidth="1"/>
    <col min="6412" max="6412" width="31.7109375" style="6" customWidth="1"/>
    <col min="6413" max="6413" width="13.7109375" style="6" customWidth="1"/>
    <col min="6414" max="6414" width="16.28515625" style="6" customWidth="1"/>
    <col min="6415" max="6415" width="22.7109375" style="6" customWidth="1"/>
    <col min="6416" max="6416" width="21.42578125" style="6" customWidth="1"/>
    <col min="6417" max="6417" width="17.5703125" style="6" customWidth="1"/>
    <col min="6418" max="6418" width="16.28515625" style="6" customWidth="1"/>
    <col min="6419" max="6419" width="13.7109375" style="6" customWidth="1"/>
    <col min="6420" max="6420" width="8.5703125" style="6" customWidth="1"/>
    <col min="6421" max="6421" width="15" style="6" customWidth="1"/>
    <col min="6422" max="6422" width="17.5703125" style="6" customWidth="1"/>
    <col min="6423" max="6423" width="26.5703125" style="6" customWidth="1"/>
    <col min="6424" max="6424" width="25.28515625" style="6" customWidth="1"/>
    <col min="6425" max="6426" width="17.5703125" style="6" customWidth="1"/>
    <col min="6427" max="6427" width="12.42578125" style="6" customWidth="1"/>
    <col min="6428" max="6428" width="17.5703125" style="6" customWidth="1"/>
    <col min="6429" max="6429" width="12.42578125" style="6" customWidth="1"/>
    <col min="6430" max="6430" width="15" style="6" customWidth="1"/>
    <col min="6431" max="6431" width="16.28515625" style="6" customWidth="1"/>
    <col min="6432" max="6433" width="17.5703125" style="6" customWidth="1"/>
    <col min="6434" max="6434" width="27.85546875" style="6" customWidth="1"/>
    <col min="6435" max="6435" width="13.7109375" style="6" customWidth="1"/>
    <col min="6436" max="6437" width="17.5703125" style="6" customWidth="1"/>
    <col min="6438" max="6438" width="15" style="6" customWidth="1"/>
    <col min="6439" max="6440" width="12.42578125" style="6" customWidth="1"/>
    <col min="6441" max="6442" width="17.5703125" style="6" customWidth="1"/>
    <col min="6443" max="6443" width="22.7109375" style="6" customWidth="1"/>
    <col min="6444" max="6444" width="17.5703125" style="6" customWidth="1"/>
    <col min="6445" max="6445" width="15" style="6" customWidth="1"/>
    <col min="6446" max="6446" width="17.5703125" style="6" customWidth="1"/>
    <col min="6447" max="6447" width="12.42578125" style="6" customWidth="1"/>
    <col min="6448" max="6448" width="34.28515625" style="6" customWidth="1"/>
    <col min="6449" max="6449" width="29.140625" style="6" customWidth="1"/>
    <col min="6450" max="6451" width="18.85546875" style="6" customWidth="1"/>
    <col min="6452" max="6452" width="12.42578125" style="6" customWidth="1"/>
    <col min="6453" max="6453" width="20.140625" style="6" customWidth="1"/>
    <col min="6454" max="6454" width="16.28515625" style="6" customWidth="1"/>
    <col min="6455" max="6455" width="17.5703125" style="6" customWidth="1"/>
    <col min="6456" max="6637" width="12.42578125" style="6" customWidth="1"/>
    <col min="6638" max="6638" width="20.140625" style="6" customWidth="1"/>
    <col min="6639" max="6639" width="26.5703125" style="6" customWidth="1"/>
    <col min="6640" max="6640" width="29.140625" style="6" customWidth="1"/>
    <col min="6641" max="6642" width="13.7109375" style="6" customWidth="1"/>
    <col min="6643" max="6643" width="17.5703125" style="6" customWidth="1"/>
    <col min="6644" max="6644" width="12.42578125" style="6" customWidth="1"/>
    <col min="6645" max="6645" width="20.140625" style="6" customWidth="1"/>
    <col min="6646" max="6646" width="15" style="6" customWidth="1"/>
    <col min="6647" max="6647" width="12.42578125" style="6" customWidth="1"/>
    <col min="6648" max="6648" width="17.5703125" style="6" customWidth="1"/>
    <col min="6649" max="6649" width="15" style="6" customWidth="1"/>
    <col min="6650" max="6651" width="16.28515625" style="6" customWidth="1"/>
    <col min="6652" max="6652" width="15" style="6" customWidth="1"/>
    <col min="6653" max="6653" width="18.85546875" style="6" customWidth="1"/>
    <col min="6654" max="6654" width="11.140625" style="6" customWidth="1"/>
    <col min="6655" max="6655" width="20.140625" style="6" customWidth="1"/>
    <col min="6656" max="6656" width="27.85546875" style="6" customWidth="1"/>
    <col min="6657" max="6657" width="17.5703125" style="6" customWidth="1"/>
    <col min="6658" max="6659" width="8.5703125" style="6" customWidth="1"/>
    <col min="6660" max="6660" width="16.28515625" style="6" customWidth="1"/>
    <col min="6661" max="6661" width="1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2.42578125" style="6" customWidth="1"/>
    <col min="6666" max="6666" width="6" style="6" customWidth="1"/>
    <col min="6667" max="6667" width="22.7109375" style="6" customWidth="1"/>
    <col min="6668" max="6668" width="31.7109375" style="6" customWidth="1"/>
    <col min="6669" max="6669" width="13.7109375" style="6" customWidth="1"/>
    <col min="6670" max="6670" width="16.28515625" style="6" customWidth="1"/>
    <col min="6671" max="6671" width="22.7109375" style="6" customWidth="1"/>
    <col min="6672" max="6672" width="21.42578125" style="6" customWidth="1"/>
    <col min="6673" max="6673" width="17.5703125" style="6" customWidth="1"/>
    <col min="6674" max="6674" width="16.28515625" style="6" customWidth="1"/>
    <col min="6675" max="6675" width="13.7109375" style="6" customWidth="1"/>
    <col min="6676" max="6676" width="8.5703125" style="6" customWidth="1"/>
    <col min="6677" max="6677" width="15" style="6" customWidth="1"/>
    <col min="6678" max="6678" width="17.5703125" style="6" customWidth="1"/>
    <col min="6679" max="6679" width="26.5703125" style="6" customWidth="1"/>
    <col min="6680" max="6680" width="25.28515625" style="6" customWidth="1"/>
    <col min="6681" max="6682" width="17.5703125" style="6" customWidth="1"/>
    <col min="6683" max="6683" width="12.42578125" style="6" customWidth="1"/>
    <col min="6684" max="6684" width="17.5703125" style="6" customWidth="1"/>
    <col min="6685" max="6685" width="12.42578125" style="6" customWidth="1"/>
    <col min="6686" max="6686" width="15" style="6" customWidth="1"/>
    <col min="6687" max="6687" width="16.28515625" style="6" customWidth="1"/>
    <col min="6688" max="6689" width="17.5703125" style="6" customWidth="1"/>
    <col min="6690" max="6690" width="27.85546875" style="6" customWidth="1"/>
    <col min="6691" max="6691" width="13.7109375" style="6" customWidth="1"/>
    <col min="6692" max="6693" width="17.5703125" style="6" customWidth="1"/>
    <col min="6694" max="6694" width="15" style="6" customWidth="1"/>
    <col min="6695" max="6696" width="12.42578125" style="6" customWidth="1"/>
    <col min="6697" max="6698" width="17.5703125" style="6" customWidth="1"/>
    <col min="6699" max="6699" width="22.7109375" style="6" customWidth="1"/>
    <col min="6700" max="6700" width="17.5703125" style="6" customWidth="1"/>
    <col min="6701" max="6701" width="15" style="6" customWidth="1"/>
    <col min="6702" max="6702" width="17.5703125" style="6" customWidth="1"/>
    <col min="6703" max="6703" width="12.42578125" style="6" customWidth="1"/>
    <col min="6704" max="6704" width="34.28515625" style="6" customWidth="1"/>
    <col min="6705" max="6705" width="29.140625" style="6" customWidth="1"/>
    <col min="6706" max="6707" width="18.85546875" style="6" customWidth="1"/>
    <col min="6708" max="6708" width="12.42578125" style="6" customWidth="1"/>
    <col min="6709" max="6709" width="20.140625" style="6" customWidth="1"/>
    <col min="6710" max="6710" width="16.28515625" style="6" customWidth="1"/>
    <col min="6711" max="6711" width="17.5703125" style="6" customWidth="1"/>
    <col min="6712" max="6893" width="12.42578125" style="6" customWidth="1"/>
    <col min="6894" max="6894" width="20.140625" style="6" customWidth="1"/>
    <col min="6895" max="6895" width="26.5703125" style="6" customWidth="1"/>
    <col min="6896" max="6896" width="29.140625" style="6" customWidth="1"/>
    <col min="6897" max="6898" width="13.7109375" style="6" customWidth="1"/>
    <col min="6899" max="6899" width="17.5703125" style="6" customWidth="1"/>
    <col min="6900" max="6900" width="12.42578125" style="6" customWidth="1"/>
    <col min="6901" max="6901" width="20.140625" style="6" customWidth="1"/>
    <col min="6902" max="6902" width="15" style="6" customWidth="1"/>
    <col min="6903" max="6903" width="12.42578125" style="6" customWidth="1"/>
    <col min="6904" max="6904" width="17.5703125" style="6" customWidth="1"/>
    <col min="6905" max="6905" width="15" style="6" customWidth="1"/>
    <col min="6906" max="6907" width="16.28515625" style="6" customWidth="1"/>
    <col min="6908" max="6908" width="15" style="6" customWidth="1"/>
    <col min="6909" max="6909" width="18.85546875" style="6" customWidth="1"/>
    <col min="6910" max="6910" width="11.140625" style="6" customWidth="1"/>
    <col min="6911" max="6911" width="20.140625" style="6" customWidth="1"/>
    <col min="6912" max="6912" width="27.85546875" style="6" customWidth="1"/>
    <col min="6913" max="6913" width="17.5703125" style="6" customWidth="1"/>
    <col min="6914" max="6915" width="8.5703125" style="6" customWidth="1"/>
    <col min="6916" max="6916" width="16.28515625" style="6" customWidth="1"/>
    <col min="6917" max="6917" width="1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2.42578125" style="6" customWidth="1"/>
    <col min="6922" max="6922" width="6" style="6" customWidth="1"/>
    <col min="6923" max="6923" width="22.7109375" style="6" customWidth="1"/>
    <col min="6924" max="6924" width="31.7109375" style="6" customWidth="1"/>
    <col min="6925" max="6925" width="13.7109375" style="6" customWidth="1"/>
    <col min="6926" max="6926" width="16.28515625" style="6" customWidth="1"/>
    <col min="6927" max="6927" width="22.7109375" style="6" customWidth="1"/>
    <col min="6928" max="6928" width="21.42578125" style="6" customWidth="1"/>
    <col min="6929" max="6929" width="17.5703125" style="6" customWidth="1"/>
    <col min="6930" max="6930" width="16.28515625" style="6" customWidth="1"/>
    <col min="6931" max="6931" width="13.7109375" style="6" customWidth="1"/>
    <col min="6932" max="6932" width="8.5703125" style="6" customWidth="1"/>
    <col min="6933" max="6933" width="15" style="6" customWidth="1"/>
    <col min="6934" max="6934" width="17.5703125" style="6" customWidth="1"/>
    <col min="6935" max="6935" width="26.5703125" style="6" customWidth="1"/>
    <col min="6936" max="6936" width="25.28515625" style="6" customWidth="1"/>
    <col min="6937" max="6938" width="17.5703125" style="6" customWidth="1"/>
    <col min="6939" max="6939" width="12.42578125" style="6" customWidth="1"/>
    <col min="6940" max="6940" width="17.5703125" style="6" customWidth="1"/>
    <col min="6941" max="6941" width="12.42578125" style="6" customWidth="1"/>
    <col min="6942" max="6942" width="15" style="6" customWidth="1"/>
    <col min="6943" max="6943" width="16.28515625" style="6" customWidth="1"/>
    <col min="6944" max="6945" width="17.5703125" style="6" customWidth="1"/>
    <col min="6946" max="6946" width="27.85546875" style="6" customWidth="1"/>
    <col min="6947" max="6947" width="13.7109375" style="6" customWidth="1"/>
    <col min="6948" max="6949" width="17.5703125" style="6" customWidth="1"/>
    <col min="6950" max="6950" width="15" style="6" customWidth="1"/>
    <col min="6951" max="6952" width="12.42578125" style="6" customWidth="1"/>
    <col min="6953" max="6954" width="17.5703125" style="6" customWidth="1"/>
    <col min="6955" max="6955" width="22.7109375" style="6" customWidth="1"/>
    <col min="6956" max="6956" width="17.5703125" style="6" customWidth="1"/>
    <col min="6957" max="6957" width="15" style="6" customWidth="1"/>
    <col min="6958" max="6958" width="17.5703125" style="6" customWidth="1"/>
    <col min="6959" max="6959" width="12.42578125" style="6" customWidth="1"/>
    <col min="6960" max="6960" width="34.28515625" style="6" customWidth="1"/>
    <col min="6961" max="6961" width="29.140625" style="6" customWidth="1"/>
    <col min="6962" max="6963" width="18.85546875" style="6" customWidth="1"/>
    <col min="6964" max="6964" width="12.42578125" style="6" customWidth="1"/>
    <col min="6965" max="6965" width="20.140625" style="6" customWidth="1"/>
    <col min="6966" max="6966" width="16.28515625" style="6" customWidth="1"/>
    <col min="6967" max="6967" width="17.5703125" style="6" customWidth="1"/>
    <col min="6968" max="7149" width="12.42578125" style="6" customWidth="1"/>
    <col min="7150" max="7150" width="20.140625" style="6" customWidth="1"/>
    <col min="7151" max="7151" width="26.5703125" style="6" customWidth="1"/>
    <col min="7152" max="7152" width="29.140625" style="6" customWidth="1"/>
    <col min="7153" max="7154" width="13.7109375" style="6" customWidth="1"/>
    <col min="7155" max="7155" width="17.5703125" style="6" customWidth="1"/>
    <col min="7156" max="7156" width="12.42578125" style="6" customWidth="1"/>
    <col min="7157" max="7157" width="20.140625" style="6" customWidth="1"/>
    <col min="7158" max="7158" width="15" style="6" customWidth="1"/>
    <col min="7159" max="7159" width="12.42578125" style="6" customWidth="1"/>
    <col min="7160" max="7160" width="17.5703125" style="6" customWidth="1"/>
    <col min="7161" max="7161" width="15" style="6" customWidth="1"/>
    <col min="7162" max="7163" width="16.28515625" style="6" customWidth="1"/>
    <col min="7164" max="7164" width="15" style="6" customWidth="1"/>
    <col min="7165" max="7165" width="18.85546875" style="6" customWidth="1"/>
    <col min="7166" max="7166" width="11.140625" style="6" customWidth="1"/>
    <col min="7167" max="7167" width="20.140625" style="6" customWidth="1"/>
    <col min="7168" max="7168" width="27.85546875" style="6" customWidth="1"/>
    <col min="7169" max="7169" width="17.5703125" style="6" customWidth="1"/>
    <col min="7170" max="7171" width="8.5703125" style="6" customWidth="1"/>
    <col min="7172" max="7172" width="16.28515625" style="6" customWidth="1"/>
    <col min="7173" max="7173" width="1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2.42578125" style="6" customWidth="1"/>
    <col min="7178" max="7178" width="6" style="6" customWidth="1"/>
    <col min="7179" max="7179" width="22.7109375" style="6" customWidth="1"/>
    <col min="7180" max="7180" width="31.7109375" style="6" customWidth="1"/>
    <col min="7181" max="7181" width="13.7109375" style="6" customWidth="1"/>
    <col min="7182" max="7182" width="16.28515625" style="6" customWidth="1"/>
    <col min="7183" max="7183" width="22.7109375" style="6" customWidth="1"/>
    <col min="7184" max="7184" width="21.42578125" style="6" customWidth="1"/>
    <col min="7185" max="7185" width="17.5703125" style="6" customWidth="1"/>
    <col min="7186" max="7186" width="16.28515625" style="6" customWidth="1"/>
    <col min="7187" max="7187" width="13.7109375" style="6" customWidth="1"/>
    <col min="7188" max="7188" width="8.5703125" style="6" customWidth="1"/>
    <col min="7189" max="7189" width="15" style="6" customWidth="1"/>
    <col min="7190" max="7190" width="17.5703125" style="6" customWidth="1"/>
    <col min="7191" max="7191" width="26.5703125" style="6" customWidth="1"/>
    <col min="7192" max="7192" width="25.28515625" style="6" customWidth="1"/>
    <col min="7193" max="7194" width="17.5703125" style="6" customWidth="1"/>
    <col min="7195" max="7195" width="12.42578125" style="6" customWidth="1"/>
    <col min="7196" max="7196" width="17.5703125" style="6" customWidth="1"/>
    <col min="7197" max="7197" width="12.42578125" style="6" customWidth="1"/>
    <col min="7198" max="7198" width="15" style="6" customWidth="1"/>
    <col min="7199" max="7199" width="16.28515625" style="6" customWidth="1"/>
    <col min="7200" max="7201" width="17.5703125" style="6" customWidth="1"/>
    <col min="7202" max="7202" width="27.85546875" style="6" customWidth="1"/>
    <col min="7203" max="7203" width="13.7109375" style="6" customWidth="1"/>
    <col min="7204" max="7205" width="17.5703125" style="6" customWidth="1"/>
    <col min="7206" max="7206" width="15" style="6" customWidth="1"/>
    <col min="7207" max="7208" width="12.42578125" style="6" customWidth="1"/>
    <col min="7209" max="7210" width="17.5703125" style="6" customWidth="1"/>
    <col min="7211" max="7211" width="22.7109375" style="6" customWidth="1"/>
    <col min="7212" max="7212" width="17.5703125" style="6" customWidth="1"/>
    <col min="7213" max="7213" width="15" style="6" customWidth="1"/>
    <col min="7214" max="7214" width="17.5703125" style="6" customWidth="1"/>
    <col min="7215" max="7215" width="12.42578125" style="6" customWidth="1"/>
    <col min="7216" max="7216" width="34.28515625" style="6" customWidth="1"/>
    <col min="7217" max="7217" width="29.140625" style="6" customWidth="1"/>
    <col min="7218" max="7219" width="18.85546875" style="6" customWidth="1"/>
    <col min="7220" max="7220" width="12.42578125" style="6" customWidth="1"/>
    <col min="7221" max="7221" width="20.140625" style="6" customWidth="1"/>
    <col min="7222" max="7222" width="16.28515625" style="6" customWidth="1"/>
    <col min="7223" max="7223" width="17.5703125" style="6" customWidth="1"/>
    <col min="7224" max="7405" width="12.42578125" style="6" customWidth="1"/>
    <col min="7406" max="7406" width="20.140625" style="6" customWidth="1"/>
    <col min="7407" max="7407" width="26.5703125" style="6" customWidth="1"/>
    <col min="7408" max="7408" width="29.140625" style="6" customWidth="1"/>
    <col min="7409" max="7410" width="13.7109375" style="6" customWidth="1"/>
    <col min="7411" max="7411" width="17.5703125" style="6" customWidth="1"/>
    <col min="7412" max="7412" width="12.42578125" style="6" customWidth="1"/>
    <col min="7413" max="7413" width="20.140625" style="6" customWidth="1"/>
    <col min="7414" max="7414" width="15" style="6" customWidth="1"/>
    <col min="7415" max="7415" width="12.42578125" style="6" customWidth="1"/>
    <col min="7416" max="7416" width="17.5703125" style="6" customWidth="1"/>
    <col min="7417" max="7417" width="15" style="6" customWidth="1"/>
    <col min="7418" max="7419" width="16.28515625" style="6" customWidth="1"/>
    <col min="7420" max="7420" width="15" style="6" customWidth="1"/>
    <col min="7421" max="7421" width="18.85546875" style="6" customWidth="1"/>
    <col min="7422" max="7422" width="11.140625" style="6" customWidth="1"/>
    <col min="7423" max="7423" width="20.140625" style="6" customWidth="1"/>
    <col min="7424" max="7424" width="27.85546875" style="6" customWidth="1"/>
    <col min="7425" max="7425" width="17.5703125" style="6" customWidth="1"/>
    <col min="7426" max="7427" width="8.5703125" style="6" customWidth="1"/>
    <col min="7428" max="7428" width="16.28515625" style="6" customWidth="1"/>
    <col min="7429" max="7429" width="1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2.42578125" style="6" customWidth="1"/>
    <col min="7434" max="7434" width="6" style="6" customWidth="1"/>
    <col min="7435" max="7435" width="22.7109375" style="6" customWidth="1"/>
    <col min="7436" max="7436" width="31.7109375" style="6" customWidth="1"/>
    <col min="7437" max="7437" width="13.7109375" style="6" customWidth="1"/>
    <col min="7438" max="7438" width="16.28515625" style="6" customWidth="1"/>
    <col min="7439" max="7439" width="22.7109375" style="6" customWidth="1"/>
    <col min="7440" max="7440" width="21.42578125" style="6" customWidth="1"/>
    <col min="7441" max="7441" width="17.5703125" style="6" customWidth="1"/>
    <col min="7442" max="7442" width="16.28515625" style="6" customWidth="1"/>
    <col min="7443" max="7443" width="13.7109375" style="6" customWidth="1"/>
    <col min="7444" max="7444" width="8.5703125" style="6" customWidth="1"/>
    <col min="7445" max="7445" width="15" style="6" customWidth="1"/>
    <col min="7446" max="7446" width="17.5703125" style="6" customWidth="1"/>
    <col min="7447" max="7447" width="26.5703125" style="6" customWidth="1"/>
    <col min="7448" max="7448" width="25.28515625" style="6" customWidth="1"/>
    <col min="7449" max="7450" width="17.5703125" style="6" customWidth="1"/>
    <col min="7451" max="7451" width="12.42578125" style="6" customWidth="1"/>
    <col min="7452" max="7452" width="17.5703125" style="6" customWidth="1"/>
    <col min="7453" max="7453" width="12.42578125" style="6" customWidth="1"/>
    <col min="7454" max="7454" width="15" style="6" customWidth="1"/>
    <col min="7455" max="7455" width="16.28515625" style="6" customWidth="1"/>
    <col min="7456" max="7457" width="17.5703125" style="6" customWidth="1"/>
    <col min="7458" max="7458" width="27.85546875" style="6" customWidth="1"/>
    <col min="7459" max="7459" width="13.7109375" style="6" customWidth="1"/>
    <col min="7460" max="7461" width="17.5703125" style="6" customWidth="1"/>
    <col min="7462" max="7462" width="15" style="6" customWidth="1"/>
    <col min="7463" max="7464" width="12.42578125" style="6" customWidth="1"/>
    <col min="7465" max="7466" width="17.5703125" style="6" customWidth="1"/>
    <col min="7467" max="7467" width="22.7109375" style="6" customWidth="1"/>
    <col min="7468" max="7468" width="17.5703125" style="6" customWidth="1"/>
    <col min="7469" max="7469" width="15" style="6" customWidth="1"/>
    <col min="7470" max="7470" width="17.5703125" style="6" customWidth="1"/>
    <col min="7471" max="7471" width="12.42578125" style="6" customWidth="1"/>
    <col min="7472" max="7472" width="34.28515625" style="6" customWidth="1"/>
    <col min="7473" max="7473" width="29.140625" style="6" customWidth="1"/>
    <col min="7474" max="7475" width="18.85546875" style="6" customWidth="1"/>
    <col min="7476" max="7476" width="12.42578125" style="6" customWidth="1"/>
    <col min="7477" max="7477" width="20.140625" style="6" customWidth="1"/>
    <col min="7478" max="7478" width="16.28515625" style="6" customWidth="1"/>
    <col min="7479" max="7479" width="17.5703125" style="6" customWidth="1"/>
    <col min="7480" max="7661" width="12.42578125" style="6" customWidth="1"/>
    <col min="7662" max="7662" width="20.140625" style="6" customWidth="1"/>
    <col min="7663" max="7663" width="26.5703125" style="6" customWidth="1"/>
    <col min="7664" max="7664" width="29.140625" style="6" customWidth="1"/>
    <col min="7665" max="7666" width="13.7109375" style="6" customWidth="1"/>
    <col min="7667" max="7667" width="17.5703125" style="6" customWidth="1"/>
    <col min="7668" max="7668" width="12.42578125" style="6" customWidth="1"/>
    <col min="7669" max="7669" width="20.140625" style="6" customWidth="1"/>
    <col min="7670" max="7670" width="15" style="6" customWidth="1"/>
    <col min="7671" max="7671" width="12.42578125" style="6" customWidth="1"/>
    <col min="7672" max="7672" width="17.5703125" style="6" customWidth="1"/>
    <col min="7673" max="7673" width="15" style="6" customWidth="1"/>
    <col min="7674" max="7675" width="16.28515625" style="6" customWidth="1"/>
    <col min="7676" max="7676" width="15" style="6" customWidth="1"/>
    <col min="7677" max="7677" width="18.85546875" style="6" customWidth="1"/>
    <col min="7678" max="7678" width="11.140625" style="6" customWidth="1"/>
    <col min="7679" max="7679" width="20.140625" style="6" customWidth="1"/>
    <col min="7680" max="7680" width="27.85546875" style="6" customWidth="1"/>
    <col min="7681" max="7681" width="17.5703125" style="6" customWidth="1"/>
    <col min="7682" max="7683" width="8.5703125" style="6" customWidth="1"/>
    <col min="7684" max="7684" width="16.28515625" style="6" customWidth="1"/>
    <col min="7685" max="7685" width="1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2.42578125" style="6" customWidth="1"/>
    <col min="7690" max="7690" width="6" style="6" customWidth="1"/>
    <col min="7691" max="7691" width="22.7109375" style="6" customWidth="1"/>
    <col min="7692" max="7692" width="31.7109375" style="6" customWidth="1"/>
    <col min="7693" max="7693" width="13.7109375" style="6" customWidth="1"/>
    <col min="7694" max="7694" width="16.28515625" style="6" customWidth="1"/>
    <col min="7695" max="7695" width="22.7109375" style="6" customWidth="1"/>
    <col min="7696" max="7696" width="21.42578125" style="6" customWidth="1"/>
    <col min="7697" max="7697" width="17.5703125" style="6" customWidth="1"/>
    <col min="7698" max="7698" width="16.28515625" style="6" customWidth="1"/>
    <col min="7699" max="7699" width="13.7109375" style="6" customWidth="1"/>
    <col min="7700" max="7700" width="8.5703125" style="6" customWidth="1"/>
    <col min="7701" max="7701" width="15" style="6" customWidth="1"/>
    <col min="7702" max="7702" width="17.5703125" style="6" customWidth="1"/>
    <col min="7703" max="7703" width="26.5703125" style="6" customWidth="1"/>
    <col min="7704" max="7704" width="25.28515625" style="6" customWidth="1"/>
    <col min="7705" max="7706" width="17.5703125" style="6" customWidth="1"/>
    <col min="7707" max="7707" width="12.42578125" style="6" customWidth="1"/>
    <col min="7708" max="7708" width="17.5703125" style="6" customWidth="1"/>
    <col min="7709" max="7709" width="12.42578125" style="6" customWidth="1"/>
    <col min="7710" max="7710" width="15" style="6" customWidth="1"/>
    <col min="7711" max="7711" width="16.28515625" style="6" customWidth="1"/>
    <col min="7712" max="7713" width="17.5703125" style="6" customWidth="1"/>
    <col min="7714" max="7714" width="27.85546875" style="6" customWidth="1"/>
    <col min="7715" max="7715" width="13.7109375" style="6" customWidth="1"/>
    <col min="7716" max="7717" width="17.5703125" style="6" customWidth="1"/>
    <col min="7718" max="7718" width="15" style="6" customWidth="1"/>
    <col min="7719" max="7720" width="12.42578125" style="6" customWidth="1"/>
    <col min="7721" max="7722" width="17.5703125" style="6" customWidth="1"/>
    <col min="7723" max="7723" width="22.7109375" style="6" customWidth="1"/>
    <col min="7724" max="7724" width="17.5703125" style="6" customWidth="1"/>
    <col min="7725" max="7725" width="15" style="6" customWidth="1"/>
    <col min="7726" max="7726" width="17.5703125" style="6" customWidth="1"/>
    <col min="7727" max="7727" width="12.42578125" style="6" customWidth="1"/>
    <col min="7728" max="7728" width="34.28515625" style="6" customWidth="1"/>
    <col min="7729" max="7729" width="29.140625" style="6" customWidth="1"/>
    <col min="7730" max="7731" width="18.85546875" style="6" customWidth="1"/>
    <col min="7732" max="7732" width="12.42578125" style="6" customWidth="1"/>
    <col min="7733" max="7733" width="20.140625" style="6" customWidth="1"/>
    <col min="7734" max="7734" width="16.28515625" style="6" customWidth="1"/>
    <col min="7735" max="7735" width="17.5703125" style="6" customWidth="1"/>
    <col min="7736" max="7917" width="12.42578125" style="6" customWidth="1"/>
    <col min="7918" max="7918" width="20.140625" style="6" customWidth="1"/>
    <col min="7919" max="7919" width="26.5703125" style="6" customWidth="1"/>
    <col min="7920" max="7920" width="29.140625" style="6" customWidth="1"/>
    <col min="7921" max="7922" width="13.7109375" style="6" customWidth="1"/>
    <col min="7923" max="7923" width="17.5703125" style="6" customWidth="1"/>
    <col min="7924" max="7924" width="12.42578125" style="6" customWidth="1"/>
    <col min="7925" max="7925" width="20.140625" style="6" customWidth="1"/>
    <col min="7926" max="7926" width="15" style="6" customWidth="1"/>
    <col min="7927" max="7927" width="12.42578125" style="6" customWidth="1"/>
    <col min="7928" max="7928" width="17.5703125" style="6" customWidth="1"/>
    <col min="7929" max="7929" width="15" style="6" customWidth="1"/>
    <col min="7930" max="7931" width="16.28515625" style="6" customWidth="1"/>
    <col min="7932" max="7932" width="15" style="6" customWidth="1"/>
    <col min="7933" max="7933" width="18.85546875" style="6" customWidth="1"/>
    <col min="7934" max="7934" width="11.140625" style="6" customWidth="1"/>
    <col min="7935" max="7935" width="20.140625" style="6" customWidth="1"/>
    <col min="7936" max="7936" width="27.85546875" style="6" customWidth="1"/>
    <col min="7937" max="7937" width="17.5703125" style="6" customWidth="1"/>
    <col min="7938" max="7939" width="8.5703125" style="6" customWidth="1"/>
    <col min="7940" max="7940" width="16.28515625" style="6" customWidth="1"/>
    <col min="7941" max="7941" width="1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2.42578125" style="6" customWidth="1"/>
    <col min="7946" max="7946" width="6" style="6" customWidth="1"/>
    <col min="7947" max="7947" width="22.7109375" style="6" customWidth="1"/>
    <col min="7948" max="7948" width="31.7109375" style="6" customWidth="1"/>
    <col min="7949" max="7949" width="13.7109375" style="6" customWidth="1"/>
    <col min="7950" max="7950" width="16.28515625" style="6" customWidth="1"/>
    <col min="7951" max="7951" width="22.7109375" style="6" customWidth="1"/>
    <col min="7952" max="7952" width="21.42578125" style="6" customWidth="1"/>
    <col min="7953" max="7953" width="17.5703125" style="6" customWidth="1"/>
    <col min="7954" max="7954" width="16.28515625" style="6" customWidth="1"/>
    <col min="7955" max="7955" width="13.7109375" style="6" customWidth="1"/>
    <col min="7956" max="7956" width="8.5703125" style="6" customWidth="1"/>
    <col min="7957" max="7957" width="15" style="6" customWidth="1"/>
    <col min="7958" max="7958" width="17.5703125" style="6" customWidth="1"/>
    <col min="7959" max="7959" width="26.5703125" style="6" customWidth="1"/>
    <col min="7960" max="7960" width="25.28515625" style="6" customWidth="1"/>
    <col min="7961" max="7962" width="17.5703125" style="6" customWidth="1"/>
    <col min="7963" max="7963" width="12.42578125" style="6" customWidth="1"/>
    <col min="7964" max="7964" width="17.5703125" style="6" customWidth="1"/>
    <col min="7965" max="7965" width="12.42578125" style="6" customWidth="1"/>
    <col min="7966" max="7966" width="15" style="6" customWidth="1"/>
    <col min="7967" max="7967" width="16.28515625" style="6" customWidth="1"/>
    <col min="7968" max="7969" width="17.5703125" style="6" customWidth="1"/>
    <col min="7970" max="7970" width="27.85546875" style="6" customWidth="1"/>
    <col min="7971" max="7971" width="13.7109375" style="6" customWidth="1"/>
    <col min="7972" max="7973" width="17.5703125" style="6" customWidth="1"/>
    <col min="7974" max="7974" width="15" style="6" customWidth="1"/>
    <col min="7975" max="7976" width="12.42578125" style="6" customWidth="1"/>
    <col min="7977" max="7978" width="17.5703125" style="6" customWidth="1"/>
    <col min="7979" max="7979" width="22.7109375" style="6" customWidth="1"/>
    <col min="7980" max="7980" width="17.5703125" style="6" customWidth="1"/>
    <col min="7981" max="7981" width="15" style="6" customWidth="1"/>
    <col min="7982" max="7982" width="17.5703125" style="6" customWidth="1"/>
    <col min="7983" max="7983" width="12.42578125" style="6" customWidth="1"/>
    <col min="7984" max="7984" width="34.28515625" style="6" customWidth="1"/>
    <col min="7985" max="7985" width="29.140625" style="6" customWidth="1"/>
    <col min="7986" max="7987" width="18.85546875" style="6" customWidth="1"/>
    <col min="7988" max="7988" width="12.42578125" style="6" customWidth="1"/>
    <col min="7989" max="7989" width="20.140625" style="6" customWidth="1"/>
    <col min="7990" max="7990" width="16.28515625" style="6" customWidth="1"/>
    <col min="7991" max="7991" width="17.5703125" style="6" customWidth="1"/>
    <col min="7992" max="8173" width="12.42578125" style="6" customWidth="1"/>
    <col min="8174" max="8174" width="20.140625" style="6" customWidth="1"/>
    <col min="8175" max="8175" width="26.5703125" style="6" customWidth="1"/>
    <col min="8176" max="8176" width="29.140625" style="6" customWidth="1"/>
    <col min="8177" max="8178" width="13.7109375" style="6" customWidth="1"/>
    <col min="8179" max="8179" width="17.5703125" style="6" customWidth="1"/>
    <col min="8180" max="8180" width="12.42578125" style="6" customWidth="1"/>
    <col min="8181" max="8181" width="20.140625" style="6" customWidth="1"/>
    <col min="8182" max="8182" width="15" style="6" customWidth="1"/>
    <col min="8183" max="8183" width="12.42578125" style="6" customWidth="1"/>
    <col min="8184" max="8184" width="17.5703125" style="6" customWidth="1"/>
    <col min="8185" max="8185" width="15" style="6" customWidth="1"/>
    <col min="8186" max="8187" width="16.28515625" style="6" customWidth="1"/>
    <col min="8188" max="8188" width="15" style="6" customWidth="1"/>
    <col min="8189" max="8189" width="18.85546875" style="6" customWidth="1"/>
    <col min="8190" max="8190" width="11.140625" style="6" customWidth="1"/>
    <col min="8191" max="8191" width="20.140625" style="6" customWidth="1"/>
    <col min="8192" max="8192" width="27.85546875" style="6" customWidth="1"/>
    <col min="8193" max="8193" width="17.5703125" style="6" customWidth="1"/>
    <col min="8194" max="8195" width="8.5703125" style="6" customWidth="1"/>
    <col min="8196" max="8196" width="16.28515625" style="6" customWidth="1"/>
    <col min="8197" max="8197" width="1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2.42578125" style="6" customWidth="1"/>
    <col min="8202" max="8202" width="6" style="6" customWidth="1"/>
    <col min="8203" max="8203" width="22.7109375" style="6" customWidth="1"/>
    <col min="8204" max="8204" width="31.7109375" style="6" customWidth="1"/>
    <col min="8205" max="8205" width="13.7109375" style="6" customWidth="1"/>
    <col min="8206" max="8206" width="16.28515625" style="6" customWidth="1"/>
    <col min="8207" max="8207" width="22.7109375" style="6" customWidth="1"/>
    <col min="8208" max="8208" width="21.42578125" style="6" customWidth="1"/>
    <col min="8209" max="8209" width="17.5703125" style="6" customWidth="1"/>
    <col min="8210" max="8210" width="16.28515625" style="6" customWidth="1"/>
    <col min="8211" max="8211" width="13.7109375" style="6" customWidth="1"/>
    <col min="8212" max="8212" width="8.5703125" style="6" customWidth="1"/>
    <col min="8213" max="8213" width="15" style="6" customWidth="1"/>
    <col min="8214" max="8214" width="17.5703125" style="6" customWidth="1"/>
    <col min="8215" max="8215" width="26.5703125" style="6" customWidth="1"/>
    <col min="8216" max="8216" width="25.28515625" style="6" customWidth="1"/>
    <col min="8217" max="8218" width="17.5703125" style="6" customWidth="1"/>
    <col min="8219" max="8219" width="12.42578125" style="6" customWidth="1"/>
    <col min="8220" max="8220" width="17.5703125" style="6" customWidth="1"/>
    <col min="8221" max="8221" width="12.42578125" style="6" customWidth="1"/>
    <col min="8222" max="8222" width="15" style="6" customWidth="1"/>
    <col min="8223" max="8223" width="16.28515625" style="6" customWidth="1"/>
    <col min="8224" max="8225" width="17.5703125" style="6" customWidth="1"/>
    <col min="8226" max="8226" width="27.85546875" style="6" customWidth="1"/>
    <col min="8227" max="8227" width="13.7109375" style="6" customWidth="1"/>
    <col min="8228" max="8229" width="17.5703125" style="6" customWidth="1"/>
    <col min="8230" max="8230" width="15" style="6" customWidth="1"/>
    <col min="8231" max="8232" width="12.42578125" style="6" customWidth="1"/>
    <col min="8233" max="8234" width="17.5703125" style="6" customWidth="1"/>
    <col min="8235" max="8235" width="22.7109375" style="6" customWidth="1"/>
    <col min="8236" max="8236" width="17.5703125" style="6" customWidth="1"/>
    <col min="8237" max="8237" width="15" style="6" customWidth="1"/>
    <col min="8238" max="8238" width="17.5703125" style="6" customWidth="1"/>
    <col min="8239" max="8239" width="12.42578125" style="6" customWidth="1"/>
    <col min="8240" max="8240" width="34.28515625" style="6" customWidth="1"/>
    <col min="8241" max="8241" width="29.140625" style="6" customWidth="1"/>
    <col min="8242" max="8243" width="18.85546875" style="6" customWidth="1"/>
    <col min="8244" max="8244" width="12.42578125" style="6" customWidth="1"/>
    <col min="8245" max="8245" width="20.140625" style="6" customWidth="1"/>
    <col min="8246" max="8246" width="16.28515625" style="6" customWidth="1"/>
    <col min="8247" max="8247" width="17.5703125" style="6" customWidth="1"/>
    <col min="8248" max="8429" width="12.42578125" style="6" customWidth="1"/>
    <col min="8430" max="8430" width="20.140625" style="6" customWidth="1"/>
    <col min="8431" max="8431" width="26.5703125" style="6" customWidth="1"/>
    <col min="8432" max="8432" width="29.140625" style="6" customWidth="1"/>
    <col min="8433" max="8434" width="13.7109375" style="6" customWidth="1"/>
    <col min="8435" max="8435" width="17.5703125" style="6" customWidth="1"/>
    <col min="8436" max="8436" width="12.42578125" style="6" customWidth="1"/>
    <col min="8437" max="8437" width="20.140625" style="6" customWidth="1"/>
    <col min="8438" max="8438" width="15" style="6" customWidth="1"/>
    <col min="8439" max="8439" width="12.42578125" style="6" customWidth="1"/>
    <col min="8440" max="8440" width="17.5703125" style="6" customWidth="1"/>
    <col min="8441" max="8441" width="15" style="6" customWidth="1"/>
    <col min="8442" max="8443" width="16.28515625" style="6" customWidth="1"/>
    <col min="8444" max="8444" width="15" style="6" customWidth="1"/>
    <col min="8445" max="8445" width="18.85546875" style="6" customWidth="1"/>
    <col min="8446" max="8446" width="11.140625" style="6" customWidth="1"/>
    <col min="8447" max="8447" width="20.140625" style="6" customWidth="1"/>
    <col min="8448" max="8448" width="27.85546875" style="6" customWidth="1"/>
    <col min="8449" max="8449" width="17.5703125" style="6" customWidth="1"/>
    <col min="8450" max="8451" width="8.5703125" style="6" customWidth="1"/>
    <col min="8452" max="8452" width="16.28515625" style="6" customWidth="1"/>
    <col min="8453" max="8453" width="1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2.42578125" style="6" customWidth="1"/>
    <col min="8458" max="8458" width="6" style="6" customWidth="1"/>
    <col min="8459" max="8459" width="22.7109375" style="6" customWidth="1"/>
    <col min="8460" max="8460" width="31.7109375" style="6" customWidth="1"/>
    <col min="8461" max="8461" width="13.7109375" style="6" customWidth="1"/>
    <col min="8462" max="8462" width="16.28515625" style="6" customWidth="1"/>
    <col min="8463" max="8463" width="22.7109375" style="6" customWidth="1"/>
    <col min="8464" max="8464" width="21.42578125" style="6" customWidth="1"/>
    <col min="8465" max="8465" width="17.5703125" style="6" customWidth="1"/>
    <col min="8466" max="8466" width="16.28515625" style="6" customWidth="1"/>
    <col min="8467" max="8467" width="13.7109375" style="6" customWidth="1"/>
    <col min="8468" max="8468" width="8.5703125" style="6" customWidth="1"/>
    <col min="8469" max="8469" width="15" style="6" customWidth="1"/>
    <col min="8470" max="8470" width="17.5703125" style="6" customWidth="1"/>
    <col min="8471" max="8471" width="26.5703125" style="6" customWidth="1"/>
    <col min="8472" max="8472" width="25.28515625" style="6" customWidth="1"/>
    <col min="8473" max="8474" width="17.5703125" style="6" customWidth="1"/>
    <col min="8475" max="8475" width="12.42578125" style="6" customWidth="1"/>
    <col min="8476" max="8476" width="17.5703125" style="6" customWidth="1"/>
    <col min="8477" max="8477" width="12.42578125" style="6" customWidth="1"/>
    <col min="8478" max="8478" width="15" style="6" customWidth="1"/>
    <col min="8479" max="8479" width="16.28515625" style="6" customWidth="1"/>
    <col min="8480" max="8481" width="17.5703125" style="6" customWidth="1"/>
    <col min="8482" max="8482" width="27.85546875" style="6" customWidth="1"/>
    <col min="8483" max="8483" width="13.7109375" style="6" customWidth="1"/>
    <col min="8484" max="8485" width="17.5703125" style="6" customWidth="1"/>
    <col min="8486" max="8486" width="15" style="6" customWidth="1"/>
    <col min="8487" max="8488" width="12.42578125" style="6" customWidth="1"/>
    <col min="8489" max="8490" width="17.5703125" style="6" customWidth="1"/>
    <col min="8491" max="8491" width="22.7109375" style="6" customWidth="1"/>
    <col min="8492" max="8492" width="17.5703125" style="6" customWidth="1"/>
    <col min="8493" max="8493" width="15" style="6" customWidth="1"/>
    <col min="8494" max="8494" width="17.5703125" style="6" customWidth="1"/>
    <col min="8495" max="8495" width="12.42578125" style="6" customWidth="1"/>
    <col min="8496" max="8496" width="34.28515625" style="6" customWidth="1"/>
    <col min="8497" max="8497" width="29.140625" style="6" customWidth="1"/>
    <col min="8498" max="8499" width="18.85546875" style="6" customWidth="1"/>
    <col min="8500" max="8500" width="12.42578125" style="6" customWidth="1"/>
    <col min="8501" max="8501" width="20.140625" style="6" customWidth="1"/>
    <col min="8502" max="8502" width="16.28515625" style="6" customWidth="1"/>
    <col min="8503" max="8503" width="17.5703125" style="6" customWidth="1"/>
    <col min="8504" max="8685" width="12.42578125" style="6" customWidth="1"/>
    <col min="8686" max="8686" width="20.140625" style="6" customWidth="1"/>
    <col min="8687" max="8687" width="26.5703125" style="6" customWidth="1"/>
    <col min="8688" max="8688" width="29.140625" style="6" customWidth="1"/>
    <col min="8689" max="8690" width="13.7109375" style="6" customWidth="1"/>
    <col min="8691" max="8691" width="17.5703125" style="6" customWidth="1"/>
    <col min="8692" max="8692" width="12.42578125" style="6" customWidth="1"/>
    <col min="8693" max="8693" width="20.140625" style="6" customWidth="1"/>
    <col min="8694" max="8694" width="15" style="6" customWidth="1"/>
    <col min="8695" max="8695" width="12.42578125" style="6" customWidth="1"/>
    <col min="8696" max="8696" width="17.5703125" style="6" customWidth="1"/>
    <col min="8697" max="8697" width="15" style="6" customWidth="1"/>
    <col min="8698" max="8699" width="16.28515625" style="6" customWidth="1"/>
    <col min="8700" max="8700" width="15" style="6" customWidth="1"/>
    <col min="8701" max="8701" width="18.85546875" style="6" customWidth="1"/>
    <col min="8702" max="8702" width="11.140625" style="6" customWidth="1"/>
    <col min="8703" max="8703" width="20.140625" style="6" customWidth="1"/>
    <col min="8704" max="8704" width="27.85546875" style="6" customWidth="1"/>
    <col min="8705" max="8705" width="17.5703125" style="6" customWidth="1"/>
    <col min="8706" max="8707" width="8.5703125" style="6" customWidth="1"/>
    <col min="8708" max="8708" width="16.28515625" style="6" customWidth="1"/>
    <col min="8709" max="8709" width="1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2.42578125" style="6" customWidth="1"/>
    <col min="8714" max="8714" width="6" style="6" customWidth="1"/>
    <col min="8715" max="8715" width="22.7109375" style="6" customWidth="1"/>
    <col min="8716" max="8716" width="31.7109375" style="6" customWidth="1"/>
    <col min="8717" max="8717" width="13.7109375" style="6" customWidth="1"/>
    <col min="8718" max="8718" width="16.28515625" style="6" customWidth="1"/>
    <col min="8719" max="8719" width="22.7109375" style="6" customWidth="1"/>
    <col min="8720" max="8720" width="21.42578125" style="6" customWidth="1"/>
    <col min="8721" max="8721" width="17.5703125" style="6" customWidth="1"/>
    <col min="8722" max="8722" width="16.28515625" style="6" customWidth="1"/>
    <col min="8723" max="8723" width="13.7109375" style="6" customWidth="1"/>
    <col min="8724" max="8724" width="8.5703125" style="6" customWidth="1"/>
    <col min="8725" max="8725" width="15" style="6" customWidth="1"/>
    <col min="8726" max="8726" width="17.5703125" style="6" customWidth="1"/>
    <col min="8727" max="8727" width="26.5703125" style="6" customWidth="1"/>
    <col min="8728" max="8728" width="25.28515625" style="6" customWidth="1"/>
    <col min="8729" max="8730" width="17.5703125" style="6" customWidth="1"/>
    <col min="8731" max="8731" width="12.42578125" style="6" customWidth="1"/>
    <col min="8732" max="8732" width="17.5703125" style="6" customWidth="1"/>
    <col min="8733" max="8733" width="12.42578125" style="6" customWidth="1"/>
    <col min="8734" max="8734" width="15" style="6" customWidth="1"/>
    <col min="8735" max="8735" width="16.28515625" style="6" customWidth="1"/>
    <col min="8736" max="8737" width="17.5703125" style="6" customWidth="1"/>
    <col min="8738" max="8738" width="27.85546875" style="6" customWidth="1"/>
    <col min="8739" max="8739" width="13.7109375" style="6" customWidth="1"/>
    <col min="8740" max="8741" width="17.5703125" style="6" customWidth="1"/>
    <col min="8742" max="8742" width="15" style="6" customWidth="1"/>
    <col min="8743" max="8744" width="12.42578125" style="6" customWidth="1"/>
    <col min="8745" max="8746" width="17.5703125" style="6" customWidth="1"/>
    <col min="8747" max="8747" width="22.7109375" style="6" customWidth="1"/>
    <col min="8748" max="8748" width="17.5703125" style="6" customWidth="1"/>
    <col min="8749" max="8749" width="15" style="6" customWidth="1"/>
    <col min="8750" max="8750" width="17.5703125" style="6" customWidth="1"/>
    <col min="8751" max="8751" width="12.42578125" style="6" customWidth="1"/>
    <col min="8752" max="8752" width="34.28515625" style="6" customWidth="1"/>
    <col min="8753" max="8753" width="29.140625" style="6" customWidth="1"/>
    <col min="8754" max="8755" width="18.85546875" style="6" customWidth="1"/>
    <col min="8756" max="8756" width="12.42578125" style="6" customWidth="1"/>
    <col min="8757" max="8757" width="20.140625" style="6" customWidth="1"/>
    <col min="8758" max="8758" width="16.28515625" style="6" customWidth="1"/>
    <col min="8759" max="8759" width="17.5703125" style="6" customWidth="1"/>
    <col min="8760" max="8941" width="12.42578125" style="6" customWidth="1"/>
    <col min="8942" max="8942" width="20.140625" style="6" customWidth="1"/>
    <col min="8943" max="8943" width="26.5703125" style="6" customWidth="1"/>
    <col min="8944" max="8944" width="29.140625" style="6" customWidth="1"/>
    <col min="8945" max="8946" width="13.7109375" style="6" customWidth="1"/>
    <col min="8947" max="8947" width="17.5703125" style="6" customWidth="1"/>
    <col min="8948" max="8948" width="12.42578125" style="6" customWidth="1"/>
    <col min="8949" max="8949" width="20.140625" style="6" customWidth="1"/>
    <col min="8950" max="8950" width="15" style="6" customWidth="1"/>
    <col min="8951" max="8951" width="12.42578125" style="6" customWidth="1"/>
    <col min="8952" max="8952" width="17.5703125" style="6" customWidth="1"/>
    <col min="8953" max="8953" width="15" style="6" customWidth="1"/>
    <col min="8954" max="8955" width="16.28515625" style="6" customWidth="1"/>
    <col min="8956" max="8956" width="15" style="6" customWidth="1"/>
    <col min="8957" max="8957" width="18.85546875" style="6" customWidth="1"/>
    <col min="8958" max="8958" width="11.140625" style="6" customWidth="1"/>
    <col min="8959" max="8959" width="20.140625" style="6" customWidth="1"/>
    <col min="8960" max="8960" width="27.85546875" style="6" customWidth="1"/>
    <col min="8961" max="8961" width="17.5703125" style="6" customWidth="1"/>
    <col min="8962" max="8963" width="8.5703125" style="6" customWidth="1"/>
    <col min="8964" max="8964" width="16.28515625" style="6" customWidth="1"/>
    <col min="8965" max="8965" width="1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2.42578125" style="6" customWidth="1"/>
    <col min="8970" max="8970" width="6" style="6" customWidth="1"/>
    <col min="8971" max="8971" width="22.7109375" style="6" customWidth="1"/>
    <col min="8972" max="8972" width="31.7109375" style="6" customWidth="1"/>
    <col min="8973" max="8973" width="13.7109375" style="6" customWidth="1"/>
    <col min="8974" max="8974" width="16.28515625" style="6" customWidth="1"/>
    <col min="8975" max="8975" width="22.7109375" style="6" customWidth="1"/>
    <col min="8976" max="8976" width="21.42578125" style="6" customWidth="1"/>
    <col min="8977" max="8977" width="17.5703125" style="6" customWidth="1"/>
    <col min="8978" max="8978" width="16.28515625" style="6" customWidth="1"/>
    <col min="8979" max="8979" width="13.7109375" style="6" customWidth="1"/>
    <col min="8980" max="8980" width="8.5703125" style="6" customWidth="1"/>
    <col min="8981" max="8981" width="15" style="6" customWidth="1"/>
    <col min="8982" max="8982" width="17.5703125" style="6" customWidth="1"/>
    <col min="8983" max="8983" width="26.5703125" style="6" customWidth="1"/>
    <col min="8984" max="8984" width="25.28515625" style="6" customWidth="1"/>
    <col min="8985" max="8986" width="17.5703125" style="6" customWidth="1"/>
    <col min="8987" max="8987" width="12.42578125" style="6" customWidth="1"/>
    <col min="8988" max="8988" width="17.5703125" style="6" customWidth="1"/>
    <col min="8989" max="8989" width="12.42578125" style="6" customWidth="1"/>
    <col min="8990" max="8990" width="15" style="6" customWidth="1"/>
    <col min="8991" max="8991" width="16.28515625" style="6" customWidth="1"/>
    <col min="8992" max="8993" width="17.5703125" style="6" customWidth="1"/>
    <col min="8994" max="8994" width="27.85546875" style="6" customWidth="1"/>
    <col min="8995" max="8995" width="13.7109375" style="6" customWidth="1"/>
    <col min="8996" max="8997" width="17.5703125" style="6" customWidth="1"/>
    <col min="8998" max="8998" width="15" style="6" customWidth="1"/>
    <col min="8999" max="9000" width="12.42578125" style="6" customWidth="1"/>
    <col min="9001" max="9002" width="17.5703125" style="6" customWidth="1"/>
    <col min="9003" max="9003" width="22.7109375" style="6" customWidth="1"/>
    <col min="9004" max="9004" width="17.5703125" style="6" customWidth="1"/>
    <col min="9005" max="9005" width="15" style="6" customWidth="1"/>
    <col min="9006" max="9006" width="17.5703125" style="6" customWidth="1"/>
    <col min="9007" max="9007" width="12.42578125" style="6" customWidth="1"/>
    <col min="9008" max="9008" width="34.28515625" style="6" customWidth="1"/>
    <col min="9009" max="9009" width="29.140625" style="6" customWidth="1"/>
    <col min="9010" max="9011" width="18.85546875" style="6" customWidth="1"/>
    <col min="9012" max="9012" width="12.42578125" style="6" customWidth="1"/>
    <col min="9013" max="9013" width="20.140625" style="6" customWidth="1"/>
    <col min="9014" max="9014" width="16.28515625" style="6" customWidth="1"/>
    <col min="9015" max="9015" width="17.5703125" style="6" customWidth="1"/>
    <col min="9016" max="9197" width="12.42578125" style="6" customWidth="1"/>
    <col min="9198" max="9198" width="20.140625" style="6" customWidth="1"/>
    <col min="9199" max="9199" width="26.5703125" style="6" customWidth="1"/>
    <col min="9200" max="9200" width="29.140625" style="6" customWidth="1"/>
    <col min="9201" max="9202" width="13.7109375" style="6" customWidth="1"/>
    <col min="9203" max="9203" width="17.5703125" style="6" customWidth="1"/>
    <col min="9204" max="9204" width="12.42578125" style="6" customWidth="1"/>
    <col min="9205" max="9205" width="20.140625" style="6" customWidth="1"/>
    <col min="9206" max="9206" width="15" style="6" customWidth="1"/>
    <col min="9207" max="9207" width="12.42578125" style="6" customWidth="1"/>
    <col min="9208" max="9208" width="17.5703125" style="6" customWidth="1"/>
    <col min="9209" max="9209" width="15" style="6" customWidth="1"/>
    <col min="9210" max="9211" width="16.28515625" style="6" customWidth="1"/>
    <col min="9212" max="9212" width="15" style="6" customWidth="1"/>
    <col min="9213" max="9213" width="18.85546875" style="6" customWidth="1"/>
    <col min="9214" max="9214" width="11.140625" style="6" customWidth="1"/>
    <col min="9215" max="9215" width="20.140625" style="6" customWidth="1"/>
    <col min="9216" max="9216" width="27.85546875" style="6" customWidth="1"/>
    <col min="9217" max="9217" width="17.5703125" style="6" customWidth="1"/>
    <col min="9218" max="9219" width="8.5703125" style="6" customWidth="1"/>
    <col min="9220" max="9220" width="16.28515625" style="6" customWidth="1"/>
    <col min="9221" max="9221" width="1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2.42578125" style="6" customWidth="1"/>
    <col min="9226" max="9226" width="6" style="6" customWidth="1"/>
    <col min="9227" max="9227" width="22.7109375" style="6" customWidth="1"/>
    <col min="9228" max="9228" width="31.7109375" style="6" customWidth="1"/>
    <col min="9229" max="9229" width="13.7109375" style="6" customWidth="1"/>
    <col min="9230" max="9230" width="16.28515625" style="6" customWidth="1"/>
    <col min="9231" max="9231" width="22.7109375" style="6" customWidth="1"/>
    <col min="9232" max="9232" width="21.42578125" style="6" customWidth="1"/>
    <col min="9233" max="9233" width="17.5703125" style="6" customWidth="1"/>
    <col min="9234" max="9234" width="16.28515625" style="6" customWidth="1"/>
    <col min="9235" max="9235" width="13.7109375" style="6" customWidth="1"/>
    <col min="9236" max="9236" width="8.5703125" style="6" customWidth="1"/>
    <col min="9237" max="9237" width="15" style="6" customWidth="1"/>
    <col min="9238" max="9238" width="17.5703125" style="6" customWidth="1"/>
    <col min="9239" max="9239" width="26.5703125" style="6" customWidth="1"/>
    <col min="9240" max="9240" width="25.28515625" style="6" customWidth="1"/>
    <col min="9241" max="9242" width="17.5703125" style="6" customWidth="1"/>
    <col min="9243" max="9243" width="12.42578125" style="6" customWidth="1"/>
    <col min="9244" max="9244" width="17.5703125" style="6" customWidth="1"/>
    <col min="9245" max="9245" width="12.42578125" style="6" customWidth="1"/>
    <col min="9246" max="9246" width="15" style="6" customWidth="1"/>
    <col min="9247" max="9247" width="16.28515625" style="6" customWidth="1"/>
    <col min="9248" max="9249" width="17.5703125" style="6" customWidth="1"/>
    <col min="9250" max="9250" width="27.85546875" style="6" customWidth="1"/>
    <col min="9251" max="9251" width="13.7109375" style="6" customWidth="1"/>
    <col min="9252" max="9253" width="17.5703125" style="6" customWidth="1"/>
    <col min="9254" max="9254" width="15" style="6" customWidth="1"/>
    <col min="9255" max="9256" width="12.42578125" style="6" customWidth="1"/>
    <col min="9257" max="9258" width="17.5703125" style="6" customWidth="1"/>
    <col min="9259" max="9259" width="22.7109375" style="6" customWidth="1"/>
    <col min="9260" max="9260" width="17.5703125" style="6" customWidth="1"/>
    <col min="9261" max="9261" width="15" style="6" customWidth="1"/>
    <col min="9262" max="9262" width="17.5703125" style="6" customWidth="1"/>
    <col min="9263" max="9263" width="12.42578125" style="6" customWidth="1"/>
    <col min="9264" max="9264" width="34.28515625" style="6" customWidth="1"/>
    <col min="9265" max="9265" width="29.140625" style="6" customWidth="1"/>
    <col min="9266" max="9267" width="18.85546875" style="6" customWidth="1"/>
    <col min="9268" max="9268" width="12.42578125" style="6" customWidth="1"/>
    <col min="9269" max="9269" width="20.140625" style="6" customWidth="1"/>
    <col min="9270" max="9270" width="16.28515625" style="6" customWidth="1"/>
    <col min="9271" max="9271" width="17.5703125" style="6" customWidth="1"/>
    <col min="9272" max="9453" width="12.42578125" style="6" customWidth="1"/>
    <col min="9454" max="9454" width="20.140625" style="6" customWidth="1"/>
    <col min="9455" max="9455" width="26.5703125" style="6" customWidth="1"/>
    <col min="9456" max="9456" width="29.140625" style="6" customWidth="1"/>
    <col min="9457" max="9458" width="13.7109375" style="6" customWidth="1"/>
    <col min="9459" max="9459" width="17.5703125" style="6" customWidth="1"/>
    <col min="9460" max="9460" width="12.42578125" style="6" customWidth="1"/>
    <col min="9461" max="9461" width="20.140625" style="6" customWidth="1"/>
    <col min="9462" max="9462" width="15" style="6" customWidth="1"/>
    <col min="9463" max="9463" width="12.42578125" style="6" customWidth="1"/>
    <col min="9464" max="9464" width="17.5703125" style="6" customWidth="1"/>
    <col min="9465" max="9465" width="15" style="6" customWidth="1"/>
    <col min="9466" max="9467" width="16.28515625" style="6" customWidth="1"/>
    <col min="9468" max="9468" width="15" style="6" customWidth="1"/>
    <col min="9469" max="9469" width="18.85546875" style="6" customWidth="1"/>
    <col min="9470" max="9470" width="11.140625" style="6" customWidth="1"/>
    <col min="9471" max="9471" width="20.140625" style="6" customWidth="1"/>
    <col min="9472" max="9472" width="27.85546875" style="6" customWidth="1"/>
    <col min="9473" max="9473" width="17.5703125" style="6" customWidth="1"/>
    <col min="9474" max="9475" width="8.5703125" style="6" customWidth="1"/>
    <col min="9476" max="9476" width="16.28515625" style="6" customWidth="1"/>
    <col min="9477" max="9477" width="1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2.42578125" style="6" customWidth="1"/>
    <col min="9482" max="9482" width="6" style="6" customWidth="1"/>
    <col min="9483" max="9483" width="22.7109375" style="6" customWidth="1"/>
    <col min="9484" max="9484" width="31.7109375" style="6" customWidth="1"/>
    <col min="9485" max="9485" width="13.7109375" style="6" customWidth="1"/>
    <col min="9486" max="9486" width="16.28515625" style="6" customWidth="1"/>
    <col min="9487" max="9487" width="22.7109375" style="6" customWidth="1"/>
    <col min="9488" max="9488" width="21.42578125" style="6" customWidth="1"/>
    <col min="9489" max="9489" width="17.5703125" style="6" customWidth="1"/>
    <col min="9490" max="9490" width="16.28515625" style="6" customWidth="1"/>
    <col min="9491" max="9491" width="13.7109375" style="6" customWidth="1"/>
    <col min="9492" max="9492" width="8.5703125" style="6" customWidth="1"/>
    <col min="9493" max="9493" width="15" style="6" customWidth="1"/>
    <col min="9494" max="9494" width="17.5703125" style="6" customWidth="1"/>
    <col min="9495" max="9495" width="26.5703125" style="6" customWidth="1"/>
    <col min="9496" max="9496" width="25.28515625" style="6" customWidth="1"/>
    <col min="9497" max="9498" width="17.5703125" style="6" customWidth="1"/>
    <col min="9499" max="9499" width="12.42578125" style="6" customWidth="1"/>
    <col min="9500" max="9500" width="17.5703125" style="6" customWidth="1"/>
    <col min="9501" max="9501" width="12.42578125" style="6" customWidth="1"/>
    <col min="9502" max="9502" width="15" style="6" customWidth="1"/>
    <col min="9503" max="9503" width="16.28515625" style="6" customWidth="1"/>
    <col min="9504" max="9505" width="17.5703125" style="6" customWidth="1"/>
    <col min="9506" max="9506" width="27.85546875" style="6" customWidth="1"/>
    <col min="9507" max="9507" width="13.7109375" style="6" customWidth="1"/>
    <col min="9508" max="9509" width="17.5703125" style="6" customWidth="1"/>
    <col min="9510" max="9510" width="15" style="6" customWidth="1"/>
    <col min="9511" max="9512" width="12.42578125" style="6" customWidth="1"/>
    <col min="9513" max="9514" width="17.5703125" style="6" customWidth="1"/>
    <col min="9515" max="9515" width="22.7109375" style="6" customWidth="1"/>
    <col min="9516" max="9516" width="17.5703125" style="6" customWidth="1"/>
    <col min="9517" max="9517" width="15" style="6" customWidth="1"/>
    <col min="9518" max="9518" width="17.5703125" style="6" customWidth="1"/>
    <col min="9519" max="9519" width="12.42578125" style="6" customWidth="1"/>
    <col min="9520" max="9520" width="34.28515625" style="6" customWidth="1"/>
    <col min="9521" max="9521" width="29.140625" style="6" customWidth="1"/>
    <col min="9522" max="9523" width="18.85546875" style="6" customWidth="1"/>
    <col min="9524" max="9524" width="12.42578125" style="6" customWidth="1"/>
    <col min="9525" max="9525" width="20.140625" style="6" customWidth="1"/>
    <col min="9526" max="9526" width="16.28515625" style="6" customWidth="1"/>
    <col min="9527" max="9527" width="17.5703125" style="6" customWidth="1"/>
    <col min="9528" max="9709" width="12.42578125" style="6" customWidth="1"/>
    <col min="9710" max="9710" width="20.140625" style="6" customWidth="1"/>
    <col min="9711" max="9711" width="26.5703125" style="6" customWidth="1"/>
    <col min="9712" max="9712" width="29.140625" style="6" customWidth="1"/>
    <col min="9713" max="9714" width="13.7109375" style="6" customWidth="1"/>
    <col min="9715" max="9715" width="17.5703125" style="6" customWidth="1"/>
    <col min="9716" max="9716" width="12.42578125" style="6" customWidth="1"/>
    <col min="9717" max="9717" width="20.140625" style="6" customWidth="1"/>
    <col min="9718" max="9718" width="15" style="6" customWidth="1"/>
    <col min="9719" max="9719" width="12.42578125" style="6" customWidth="1"/>
    <col min="9720" max="9720" width="17.5703125" style="6" customWidth="1"/>
    <col min="9721" max="9721" width="15" style="6" customWidth="1"/>
    <col min="9722" max="9723" width="16.28515625" style="6" customWidth="1"/>
    <col min="9724" max="9724" width="15" style="6" customWidth="1"/>
    <col min="9725" max="9725" width="18.85546875" style="6" customWidth="1"/>
    <col min="9726" max="9726" width="11.140625" style="6" customWidth="1"/>
    <col min="9727" max="9727" width="20.140625" style="6" customWidth="1"/>
    <col min="9728" max="9728" width="27.85546875" style="6" customWidth="1"/>
    <col min="9729" max="9729" width="17.5703125" style="6" customWidth="1"/>
    <col min="9730" max="9731" width="8.5703125" style="6" customWidth="1"/>
    <col min="9732" max="9732" width="16.28515625" style="6" customWidth="1"/>
    <col min="9733" max="9733" width="1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2.42578125" style="6" customWidth="1"/>
    <col min="9738" max="9738" width="6" style="6" customWidth="1"/>
    <col min="9739" max="9739" width="22.7109375" style="6" customWidth="1"/>
    <col min="9740" max="9740" width="31.7109375" style="6" customWidth="1"/>
    <col min="9741" max="9741" width="13.7109375" style="6" customWidth="1"/>
    <col min="9742" max="9742" width="16.28515625" style="6" customWidth="1"/>
    <col min="9743" max="9743" width="22.7109375" style="6" customWidth="1"/>
    <col min="9744" max="9744" width="21.42578125" style="6" customWidth="1"/>
    <col min="9745" max="9745" width="17.5703125" style="6" customWidth="1"/>
    <col min="9746" max="9746" width="16.28515625" style="6" customWidth="1"/>
    <col min="9747" max="9747" width="13.7109375" style="6" customWidth="1"/>
    <col min="9748" max="9748" width="8.5703125" style="6" customWidth="1"/>
    <col min="9749" max="9749" width="15" style="6" customWidth="1"/>
    <col min="9750" max="9750" width="17.5703125" style="6" customWidth="1"/>
    <col min="9751" max="9751" width="26.5703125" style="6" customWidth="1"/>
    <col min="9752" max="9752" width="25.28515625" style="6" customWidth="1"/>
    <col min="9753" max="9754" width="17.5703125" style="6" customWidth="1"/>
    <col min="9755" max="9755" width="12.42578125" style="6" customWidth="1"/>
    <col min="9756" max="9756" width="17.5703125" style="6" customWidth="1"/>
    <col min="9757" max="9757" width="12.42578125" style="6" customWidth="1"/>
    <col min="9758" max="9758" width="15" style="6" customWidth="1"/>
    <col min="9759" max="9759" width="16.28515625" style="6" customWidth="1"/>
    <col min="9760" max="9761" width="17.5703125" style="6" customWidth="1"/>
    <col min="9762" max="9762" width="27.85546875" style="6" customWidth="1"/>
    <col min="9763" max="9763" width="13.7109375" style="6" customWidth="1"/>
    <col min="9764" max="9765" width="17.5703125" style="6" customWidth="1"/>
    <col min="9766" max="9766" width="15" style="6" customWidth="1"/>
    <col min="9767" max="9768" width="12.42578125" style="6" customWidth="1"/>
    <col min="9769" max="9770" width="17.5703125" style="6" customWidth="1"/>
    <col min="9771" max="9771" width="22.7109375" style="6" customWidth="1"/>
    <col min="9772" max="9772" width="17.5703125" style="6" customWidth="1"/>
    <col min="9773" max="9773" width="15" style="6" customWidth="1"/>
    <col min="9774" max="9774" width="17.5703125" style="6" customWidth="1"/>
    <col min="9775" max="9775" width="12.42578125" style="6" customWidth="1"/>
    <col min="9776" max="9776" width="34.28515625" style="6" customWidth="1"/>
    <col min="9777" max="9777" width="29.140625" style="6" customWidth="1"/>
    <col min="9778" max="9779" width="18.85546875" style="6" customWidth="1"/>
    <col min="9780" max="9780" width="12.42578125" style="6" customWidth="1"/>
    <col min="9781" max="9781" width="20.140625" style="6" customWidth="1"/>
    <col min="9782" max="9782" width="16.28515625" style="6" customWidth="1"/>
    <col min="9783" max="9783" width="17.5703125" style="6" customWidth="1"/>
    <col min="9784" max="9965" width="12.42578125" style="6" customWidth="1"/>
    <col min="9966" max="9966" width="20.140625" style="6" customWidth="1"/>
    <col min="9967" max="9967" width="26.5703125" style="6" customWidth="1"/>
    <col min="9968" max="9968" width="29.140625" style="6" customWidth="1"/>
    <col min="9969" max="9970" width="13.7109375" style="6" customWidth="1"/>
    <col min="9971" max="9971" width="17.5703125" style="6" customWidth="1"/>
    <col min="9972" max="9972" width="12.42578125" style="6" customWidth="1"/>
    <col min="9973" max="9973" width="20.140625" style="6" customWidth="1"/>
    <col min="9974" max="9974" width="15" style="6" customWidth="1"/>
    <col min="9975" max="9975" width="12.42578125" style="6" customWidth="1"/>
    <col min="9976" max="9976" width="17.5703125" style="6" customWidth="1"/>
    <col min="9977" max="9977" width="15" style="6" customWidth="1"/>
    <col min="9978" max="9979" width="16.28515625" style="6" customWidth="1"/>
    <col min="9980" max="9980" width="15" style="6" customWidth="1"/>
    <col min="9981" max="9981" width="18.85546875" style="6" customWidth="1"/>
    <col min="9982" max="9982" width="11.140625" style="6" customWidth="1"/>
    <col min="9983" max="9983" width="20.140625" style="6" customWidth="1"/>
    <col min="9984" max="9984" width="27.85546875" style="6" customWidth="1"/>
    <col min="9985" max="9985" width="17.5703125" style="6" customWidth="1"/>
    <col min="9986" max="9987" width="8.5703125" style="6" customWidth="1"/>
    <col min="9988" max="9988" width="16.28515625" style="6" customWidth="1"/>
    <col min="9989" max="9989" width="1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2.42578125" style="6" customWidth="1"/>
    <col min="9994" max="9994" width="6" style="6" customWidth="1"/>
    <col min="9995" max="9995" width="22.7109375" style="6" customWidth="1"/>
    <col min="9996" max="9996" width="31.7109375" style="6" customWidth="1"/>
    <col min="9997" max="9997" width="13.7109375" style="6" customWidth="1"/>
    <col min="9998" max="9998" width="16.28515625" style="6" customWidth="1"/>
    <col min="9999" max="9999" width="22.7109375" style="6" customWidth="1"/>
    <col min="10000" max="10000" width="21.42578125" style="6" customWidth="1"/>
    <col min="10001" max="10001" width="17.5703125" style="6" customWidth="1"/>
    <col min="10002" max="10002" width="16.28515625" style="6" customWidth="1"/>
    <col min="10003" max="10003" width="13.7109375" style="6" customWidth="1"/>
    <col min="10004" max="10004" width="8.5703125" style="6" customWidth="1"/>
    <col min="10005" max="10005" width="15" style="6" customWidth="1"/>
    <col min="10006" max="10006" width="17.5703125" style="6" customWidth="1"/>
    <col min="10007" max="10007" width="26.5703125" style="6" customWidth="1"/>
    <col min="10008" max="10008" width="25.28515625" style="6" customWidth="1"/>
    <col min="10009" max="10010" width="17.5703125" style="6" customWidth="1"/>
    <col min="10011" max="10011" width="12.42578125" style="6" customWidth="1"/>
    <col min="10012" max="10012" width="17.5703125" style="6" customWidth="1"/>
    <col min="10013" max="10013" width="12.42578125" style="6" customWidth="1"/>
    <col min="10014" max="10014" width="15" style="6" customWidth="1"/>
    <col min="10015" max="10015" width="16.28515625" style="6" customWidth="1"/>
    <col min="10016" max="10017" width="17.5703125" style="6" customWidth="1"/>
    <col min="10018" max="10018" width="27.85546875" style="6" customWidth="1"/>
    <col min="10019" max="10019" width="13.7109375" style="6" customWidth="1"/>
    <col min="10020" max="10021" width="17.5703125" style="6" customWidth="1"/>
    <col min="10022" max="10022" width="15" style="6" customWidth="1"/>
    <col min="10023" max="10024" width="12.42578125" style="6" customWidth="1"/>
    <col min="10025" max="10026" width="17.5703125" style="6" customWidth="1"/>
    <col min="10027" max="10027" width="22.7109375" style="6" customWidth="1"/>
    <col min="10028" max="10028" width="17.5703125" style="6" customWidth="1"/>
    <col min="10029" max="10029" width="15" style="6" customWidth="1"/>
    <col min="10030" max="10030" width="17.5703125" style="6" customWidth="1"/>
    <col min="10031" max="10031" width="12.42578125" style="6" customWidth="1"/>
    <col min="10032" max="10032" width="34.28515625" style="6" customWidth="1"/>
    <col min="10033" max="10033" width="29.140625" style="6" customWidth="1"/>
    <col min="10034" max="10035" width="18.85546875" style="6" customWidth="1"/>
    <col min="10036" max="10036" width="12.42578125" style="6" customWidth="1"/>
    <col min="10037" max="10037" width="20.140625" style="6" customWidth="1"/>
    <col min="10038" max="10038" width="16.28515625" style="6" customWidth="1"/>
    <col min="10039" max="10039" width="17.5703125" style="6" customWidth="1"/>
    <col min="10040" max="10221" width="12.42578125" style="6" customWidth="1"/>
    <col min="10222" max="10222" width="20.140625" style="6" customWidth="1"/>
    <col min="10223" max="10223" width="26.5703125" style="6" customWidth="1"/>
    <col min="10224" max="10224" width="29.140625" style="6" customWidth="1"/>
    <col min="10225" max="10226" width="13.7109375" style="6" customWidth="1"/>
    <col min="10227" max="10227" width="17.5703125" style="6" customWidth="1"/>
    <col min="10228" max="10228" width="12.42578125" style="6" customWidth="1"/>
    <col min="10229" max="10229" width="20.140625" style="6" customWidth="1"/>
    <col min="10230" max="10230" width="15" style="6" customWidth="1"/>
    <col min="10231" max="10231" width="12.42578125" style="6" customWidth="1"/>
    <col min="10232" max="10232" width="17.5703125" style="6" customWidth="1"/>
    <col min="10233" max="10233" width="15" style="6" customWidth="1"/>
    <col min="10234" max="10235" width="16.28515625" style="6" customWidth="1"/>
    <col min="10236" max="10236" width="15" style="6" customWidth="1"/>
    <col min="10237" max="10237" width="18.85546875" style="6" customWidth="1"/>
    <col min="10238" max="10238" width="11.140625" style="6" customWidth="1"/>
    <col min="10239" max="10239" width="20.140625" style="6" customWidth="1"/>
    <col min="10240" max="10240" width="27.85546875" style="6" customWidth="1"/>
    <col min="10241" max="10241" width="17.5703125" style="6" customWidth="1"/>
    <col min="10242" max="10243" width="8.5703125" style="6" customWidth="1"/>
    <col min="10244" max="10244" width="16.28515625" style="6" customWidth="1"/>
    <col min="10245" max="10245" width="1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2.42578125" style="6" customWidth="1"/>
    <col min="10250" max="10250" width="6" style="6" customWidth="1"/>
    <col min="10251" max="10251" width="22.7109375" style="6" customWidth="1"/>
    <col min="10252" max="10252" width="31.7109375" style="6" customWidth="1"/>
    <col min="10253" max="10253" width="13.7109375" style="6" customWidth="1"/>
    <col min="10254" max="10254" width="16.28515625" style="6" customWidth="1"/>
    <col min="10255" max="10255" width="22.7109375" style="6" customWidth="1"/>
    <col min="10256" max="10256" width="21.42578125" style="6" customWidth="1"/>
    <col min="10257" max="10257" width="17.5703125" style="6" customWidth="1"/>
    <col min="10258" max="10258" width="16.28515625" style="6" customWidth="1"/>
    <col min="10259" max="10259" width="13.7109375" style="6" customWidth="1"/>
    <col min="10260" max="10260" width="8.5703125" style="6" customWidth="1"/>
    <col min="10261" max="10261" width="15" style="6" customWidth="1"/>
    <col min="10262" max="10262" width="17.5703125" style="6" customWidth="1"/>
    <col min="10263" max="10263" width="26.5703125" style="6" customWidth="1"/>
    <col min="10264" max="10264" width="25.28515625" style="6" customWidth="1"/>
    <col min="10265" max="10266" width="17.5703125" style="6" customWidth="1"/>
    <col min="10267" max="10267" width="12.42578125" style="6" customWidth="1"/>
    <col min="10268" max="10268" width="17.5703125" style="6" customWidth="1"/>
    <col min="10269" max="10269" width="12.42578125" style="6" customWidth="1"/>
    <col min="10270" max="10270" width="15" style="6" customWidth="1"/>
    <col min="10271" max="10271" width="16.28515625" style="6" customWidth="1"/>
    <col min="10272" max="10273" width="17.5703125" style="6" customWidth="1"/>
    <col min="10274" max="10274" width="27.85546875" style="6" customWidth="1"/>
    <col min="10275" max="10275" width="13.7109375" style="6" customWidth="1"/>
    <col min="10276" max="10277" width="17.5703125" style="6" customWidth="1"/>
    <col min="10278" max="10278" width="15" style="6" customWidth="1"/>
    <col min="10279" max="10280" width="12.42578125" style="6" customWidth="1"/>
    <col min="10281" max="10282" width="17.5703125" style="6" customWidth="1"/>
    <col min="10283" max="10283" width="22.7109375" style="6" customWidth="1"/>
    <col min="10284" max="10284" width="17.5703125" style="6" customWidth="1"/>
    <col min="10285" max="10285" width="15" style="6" customWidth="1"/>
    <col min="10286" max="10286" width="17.5703125" style="6" customWidth="1"/>
    <col min="10287" max="10287" width="12.42578125" style="6" customWidth="1"/>
    <col min="10288" max="10288" width="34.28515625" style="6" customWidth="1"/>
    <col min="10289" max="10289" width="29.140625" style="6" customWidth="1"/>
    <col min="10290" max="10291" width="18.85546875" style="6" customWidth="1"/>
    <col min="10292" max="10292" width="12.42578125" style="6" customWidth="1"/>
    <col min="10293" max="10293" width="20.140625" style="6" customWidth="1"/>
    <col min="10294" max="10294" width="16.28515625" style="6" customWidth="1"/>
    <col min="10295" max="10295" width="17.5703125" style="6" customWidth="1"/>
    <col min="10296" max="10477" width="12.42578125" style="6" customWidth="1"/>
    <col min="10478" max="10478" width="20.140625" style="6" customWidth="1"/>
    <col min="10479" max="10479" width="26.5703125" style="6" customWidth="1"/>
    <col min="10480" max="10480" width="29.140625" style="6" customWidth="1"/>
    <col min="10481" max="10482" width="13.7109375" style="6" customWidth="1"/>
    <col min="10483" max="10483" width="17.5703125" style="6" customWidth="1"/>
    <col min="10484" max="10484" width="12.42578125" style="6" customWidth="1"/>
    <col min="10485" max="10485" width="20.140625" style="6" customWidth="1"/>
    <col min="10486" max="10486" width="15" style="6" customWidth="1"/>
    <col min="10487" max="10487" width="12.42578125" style="6" customWidth="1"/>
    <col min="10488" max="10488" width="17.5703125" style="6" customWidth="1"/>
    <col min="10489" max="10489" width="15" style="6" customWidth="1"/>
    <col min="10490" max="10491" width="16.28515625" style="6" customWidth="1"/>
    <col min="10492" max="10492" width="15" style="6" customWidth="1"/>
    <col min="10493" max="10493" width="18.85546875" style="6" customWidth="1"/>
    <col min="10494" max="10494" width="11.140625" style="6" customWidth="1"/>
    <col min="10495" max="10495" width="20.140625" style="6" customWidth="1"/>
    <col min="10496" max="10496" width="27.85546875" style="6" customWidth="1"/>
    <col min="10497" max="10497" width="17.5703125" style="6" customWidth="1"/>
    <col min="10498" max="10499" width="8.5703125" style="6" customWidth="1"/>
    <col min="10500" max="10500" width="16.28515625" style="6" customWidth="1"/>
    <col min="10501" max="10501" width="1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2.42578125" style="6" customWidth="1"/>
    <col min="10506" max="10506" width="6" style="6" customWidth="1"/>
    <col min="10507" max="10507" width="22.7109375" style="6" customWidth="1"/>
    <col min="10508" max="10508" width="31.7109375" style="6" customWidth="1"/>
    <col min="10509" max="10509" width="13.7109375" style="6" customWidth="1"/>
    <col min="10510" max="10510" width="16.28515625" style="6" customWidth="1"/>
    <col min="10511" max="10511" width="22.7109375" style="6" customWidth="1"/>
    <col min="10512" max="10512" width="21.42578125" style="6" customWidth="1"/>
    <col min="10513" max="10513" width="17.5703125" style="6" customWidth="1"/>
    <col min="10514" max="10514" width="16.28515625" style="6" customWidth="1"/>
    <col min="10515" max="10515" width="13.7109375" style="6" customWidth="1"/>
    <col min="10516" max="10516" width="8.5703125" style="6" customWidth="1"/>
    <col min="10517" max="10517" width="15" style="6" customWidth="1"/>
    <col min="10518" max="10518" width="17.5703125" style="6" customWidth="1"/>
    <col min="10519" max="10519" width="26.5703125" style="6" customWidth="1"/>
    <col min="10520" max="10520" width="25.28515625" style="6" customWidth="1"/>
    <col min="10521" max="10522" width="17.5703125" style="6" customWidth="1"/>
    <col min="10523" max="10523" width="12.42578125" style="6" customWidth="1"/>
    <col min="10524" max="10524" width="17.5703125" style="6" customWidth="1"/>
    <col min="10525" max="10525" width="12.42578125" style="6" customWidth="1"/>
    <col min="10526" max="10526" width="15" style="6" customWidth="1"/>
    <col min="10527" max="10527" width="16.28515625" style="6" customWidth="1"/>
    <col min="10528" max="10529" width="17.5703125" style="6" customWidth="1"/>
    <col min="10530" max="10530" width="27.85546875" style="6" customWidth="1"/>
    <col min="10531" max="10531" width="13.7109375" style="6" customWidth="1"/>
    <col min="10532" max="10533" width="17.5703125" style="6" customWidth="1"/>
    <col min="10534" max="10534" width="15" style="6" customWidth="1"/>
    <col min="10535" max="10536" width="12.42578125" style="6" customWidth="1"/>
    <col min="10537" max="10538" width="17.5703125" style="6" customWidth="1"/>
    <col min="10539" max="10539" width="22.7109375" style="6" customWidth="1"/>
    <col min="10540" max="10540" width="17.5703125" style="6" customWidth="1"/>
    <col min="10541" max="10541" width="15" style="6" customWidth="1"/>
    <col min="10542" max="10542" width="17.5703125" style="6" customWidth="1"/>
    <col min="10543" max="10543" width="12.42578125" style="6" customWidth="1"/>
    <col min="10544" max="10544" width="34.28515625" style="6" customWidth="1"/>
    <col min="10545" max="10545" width="29.140625" style="6" customWidth="1"/>
    <col min="10546" max="10547" width="18.85546875" style="6" customWidth="1"/>
    <col min="10548" max="10548" width="12.42578125" style="6" customWidth="1"/>
    <col min="10549" max="10549" width="20.140625" style="6" customWidth="1"/>
    <col min="10550" max="10550" width="16.28515625" style="6" customWidth="1"/>
    <col min="10551" max="10551" width="17.5703125" style="6" customWidth="1"/>
    <col min="10552" max="10733" width="12.42578125" style="6" customWidth="1"/>
    <col min="10734" max="10734" width="20.140625" style="6" customWidth="1"/>
    <col min="10735" max="10735" width="26.5703125" style="6" customWidth="1"/>
    <col min="10736" max="10736" width="29.140625" style="6" customWidth="1"/>
    <col min="10737" max="10738" width="13.7109375" style="6" customWidth="1"/>
    <col min="10739" max="10739" width="17.5703125" style="6" customWidth="1"/>
    <col min="10740" max="10740" width="12.42578125" style="6" customWidth="1"/>
    <col min="10741" max="10741" width="20.140625" style="6" customWidth="1"/>
    <col min="10742" max="10742" width="15" style="6" customWidth="1"/>
    <col min="10743" max="10743" width="12.42578125" style="6" customWidth="1"/>
    <col min="10744" max="10744" width="17.5703125" style="6" customWidth="1"/>
    <col min="10745" max="10745" width="15" style="6" customWidth="1"/>
    <col min="10746" max="10747" width="16.28515625" style="6" customWidth="1"/>
    <col min="10748" max="10748" width="15" style="6" customWidth="1"/>
    <col min="10749" max="10749" width="18.85546875" style="6" customWidth="1"/>
    <col min="10750" max="10750" width="11.140625" style="6" customWidth="1"/>
    <col min="10751" max="10751" width="20.140625" style="6" customWidth="1"/>
    <col min="10752" max="10752" width="27.85546875" style="6" customWidth="1"/>
    <col min="10753" max="10753" width="17.5703125" style="6" customWidth="1"/>
    <col min="10754" max="10755" width="8.5703125" style="6" customWidth="1"/>
    <col min="10756" max="10756" width="16.28515625" style="6" customWidth="1"/>
    <col min="10757" max="10757" width="1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2.42578125" style="6" customWidth="1"/>
    <col min="10762" max="10762" width="6" style="6" customWidth="1"/>
    <col min="10763" max="10763" width="22.7109375" style="6" customWidth="1"/>
    <col min="10764" max="10764" width="31.7109375" style="6" customWidth="1"/>
    <col min="10765" max="10765" width="13.7109375" style="6" customWidth="1"/>
    <col min="10766" max="10766" width="16.28515625" style="6" customWidth="1"/>
    <col min="10767" max="10767" width="22.7109375" style="6" customWidth="1"/>
    <col min="10768" max="10768" width="21.42578125" style="6" customWidth="1"/>
    <col min="10769" max="10769" width="17.5703125" style="6" customWidth="1"/>
    <col min="10770" max="10770" width="16.28515625" style="6" customWidth="1"/>
    <col min="10771" max="10771" width="13.7109375" style="6" customWidth="1"/>
    <col min="10772" max="10772" width="8.5703125" style="6" customWidth="1"/>
    <col min="10773" max="10773" width="15" style="6" customWidth="1"/>
    <col min="10774" max="10774" width="17.5703125" style="6" customWidth="1"/>
    <col min="10775" max="10775" width="26.5703125" style="6" customWidth="1"/>
    <col min="10776" max="10776" width="25.28515625" style="6" customWidth="1"/>
    <col min="10777" max="10778" width="17.5703125" style="6" customWidth="1"/>
    <col min="10779" max="10779" width="12.42578125" style="6" customWidth="1"/>
    <col min="10780" max="10780" width="17.5703125" style="6" customWidth="1"/>
    <col min="10781" max="10781" width="12.42578125" style="6" customWidth="1"/>
    <col min="10782" max="10782" width="15" style="6" customWidth="1"/>
    <col min="10783" max="10783" width="16.28515625" style="6" customWidth="1"/>
    <col min="10784" max="10785" width="17.5703125" style="6" customWidth="1"/>
    <col min="10786" max="10786" width="27.85546875" style="6" customWidth="1"/>
    <col min="10787" max="10787" width="13.7109375" style="6" customWidth="1"/>
    <col min="10788" max="10789" width="17.5703125" style="6" customWidth="1"/>
    <col min="10790" max="10790" width="15" style="6" customWidth="1"/>
    <col min="10791" max="10792" width="12.42578125" style="6" customWidth="1"/>
    <col min="10793" max="10794" width="17.5703125" style="6" customWidth="1"/>
    <col min="10795" max="10795" width="22.7109375" style="6" customWidth="1"/>
    <col min="10796" max="10796" width="17.5703125" style="6" customWidth="1"/>
    <col min="10797" max="10797" width="15" style="6" customWidth="1"/>
    <col min="10798" max="10798" width="17.5703125" style="6" customWidth="1"/>
    <col min="10799" max="10799" width="12.42578125" style="6" customWidth="1"/>
    <col min="10800" max="10800" width="34.28515625" style="6" customWidth="1"/>
    <col min="10801" max="10801" width="29.140625" style="6" customWidth="1"/>
    <col min="10802" max="10803" width="18.85546875" style="6" customWidth="1"/>
    <col min="10804" max="10804" width="12.42578125" style="6" customWidth="1"/>
    <col min="10805" max="10805" width="20.140625" style="6" customWidth="1"/>
    <col min="10806" max="10806" width="16.28515625" style="6" customWidth="1"/>
    <col min="10807" max="10807" width="17.5703125" style="6" customWidth="1"/>
    <col min="10808" max="10989" width="12.42578125" style="6" customWidth="1"/>
    <col min="10990" max="10990" width="20.140625" style="6" customWidth="1"/>
    <col min="10991" max="10991" width="26.5703125" style="6" customWidth="1"/>
    <col min="10992" max="10992" width="29.140625" style="6" customWidth="1"/>
    <col min="10993" max="10994" width="13.7109375" style="6" customWidth="1"/>
    <col min="10995" max="10995" width="17.5703125" style="6" customWidth="1"/>
    <col min="10996" max="10996" width="12.42578125" style="6" customWidth="1"/>
    <col min="10997" max="10997" width="20.140625" style="6" customWidth="1"/>
    <col min="10998" max="10998" width="15" style="6" customWidth="1"/>
    <col min="10999" max="10999" width="12.42578125" style="6" customWidth="1"/>
    <col min="11000" max="11000" width="17.5703125" style="6" customWidth="1"/>
    <col min="11001" max="11001" width="15" style="6" customWidth="1"/>
    <col min="11002" max="11003" width="16.28515625" style="6" customWidth="1"/>
    <col min="11004" max="11004" width="15" style="6" customWidth="1"/>
    <col min="11005" max="11005" width="18.85546875" style="6" customWidth="1"/>
    <col min="11006" max="11006" width="11.140625" style="6" customWidth="1"/>
    <col min="11007" max="11007" width="20.140625" style="6" customWidth="1"/>
    <col min="11008" max="11008" width="27.85546875" style="6" customWidth="1"/>
    <col min="11009" max="11009" width="17.5703125" style="6" customWidth="1"/>
    <col min="11010" max="11011" width="8.5703125" style="6" customWidth="1"/>
    <col min="11012" max="11012" width="16.28515625" style="6" customWidth="1"/>
    <col min="11013" max="11013" width="1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2.42578125" style="6" customWidth="1"/>
    <col min="11018" max="11018" width="6" style="6" customWidth="1"/>
    <col min="11019" max="11019" width="22.7109375" style="6" customWidth="1"/>
    <col min="11020" max="11020" width="31.7109375" style="6" customWidth="1"/>
    <col min="11021" max="11021" width="13.7109375" style="6" customWidth="1"/>
    <col min="11022" max="11022" width="16.28515625" style="6" customWidth="1"/>
    <col min="11023" max="11023" width="22.7109375" style="6" customWidth="1"/>
    <col min="11024" max="11024" width="21.42578125" style="6" customWidth="1"/>
    <col min="11025" max="11025" width="17.5703125" style="6" customWidth="1"/>
    <col min="11026" max="11026" width="16.28515625" style="6" customWidth="1"/>
    <col min="11027" max="11027" width="13.7109375" style="6" customWidth="1"/>
    <col min="11028" max="11028" width="8.5703125" style="6" customWidth="1"/>
    <col min="11029" max="11029" width="15" style="6" customWidth="1"/>
    <col min="11030" max="11030" width="17.5703125" style="6" customWidth="1"/>
    <col min="11031" max="11031" width="26.5703125" style="6" customWidth="1"/>
    <col min="11032" max="11032" width="25.28515625" style="6" customWidth="1"/>
    <col min="11033" max="11034" width="17.5703125" style="6" customWidth="1"/>
    <col min="11035" max="11035" width="12.42578125" style="6" customWidth="1"/>
    <col min="11036" max="11036" width="17.5703125" style="6" customWidth="1"/>
    <col min="11037" max="11037" width="12.42578125" style="6" customWidth="1"/>
    <col min="11038" max="11038" width="15" style="6" customWidth="1"/>
    <col min="11039" max="11039" width="16.28515625" style="6" customWidth="1"/>
    <col min="11040" max="11041" width="17.5703125" style="6" customWidth="1"/>
    <col min="11042" max="11042" width="27.85546875" style="6" customWidth="1"/>
    <col min="11043" max="11043" width="13.7109375" style="6" customWidth="1"/>
    <col min="11044" max="11045" width="17.5703125" style="6" customWidth="1"/>
    <col min="11046" max="11046" width="15" style="6" customWidth="1"/>
    <col min="11047" max="11048" width="12.42578125" style="6" customWidth="1"/>
    <col min="11049" max="11050" width="17.5703125" style="6" customWidth="1"/>
    <col min="11051" max="11051" width="22.7109375" style="6" customWidth="1"/>
    <col min="11052" max="11052" width="17.5703125" style="6" customWidth="1"/>
    <col min="11053" max="11053" width="15" style="6" customWidth="1"/>
    <col min="11054" max="11054" width="17.5703125" style="6" customWidth="1"/>
    <col min="11055" max="11055" width="12.42578125" style="6" customWidth="1"/>
    <col min="11056" max="11056" width="34.28515625" style="6" customWidth="1"/>
    <col min="11057" max="11057" width="29.140625" style="6" customWidth="1"/>
    <col min="11058" max="11059" width="18.85546875" style="6" customWidth="1"/>
    <col min="11060" max="11060" width="12.42578125" style="6" customWidth="1"/>
    <col min="11061" max="11061" width="20.140625" style="6" customWidth="1"/>
    <col min="11062" max="11062" width="16.28515625" style="6" customWidth="1"/>
    <col min="11063" max="11063" width="17.5703125" style="6" customWidth="1"/>
    <col min="11064" max="11245" width="12.42578125" style="6" customWidth="1"/>
    <col min="11246" max="11246" width="20.140625" style="6" customWidth="1"/>
    <col min="11247" max="11247" width="26.5703125" style="6" customWidth="1"/>
    <col min="11248" max="11248" width="29.140625" style="6" customWidth="1"/>
    <col min="11249" max="11250" width="13.7109375" style="6" customWidth="1"/>
    <col min="11251" max="11251" width="17.5703125" style="6" customWidth="1"/>
    <col min="11252" max="11252" width="12.42578125" style="6" customWidth="1"/>
    <col min="11253" max="11253" width="20.140625" style="6" customWidth="1"/>
    <col min="11254" max="11254" width="15" style="6" customWidth="1"/>
    <col min="11255" max="11255" width="12.42578125" style="6" customWidth="1"/>
    <col min="11256" max="11256" width="17.5703125" style="6" customWidth="1"/>
    <col min="11257" max="11257" width="15" style="6" customWidth="1"/>
    <col min="11258" max="11259" width="16.28515625" style="6" customWidth="1"/>
    <col min="11260" max="11260" width="15" style="6" customWidth="1"/>
    <col min="11261" max="11261" width="18.85546875" style="6" customWidth="1"/>
    <col min="11262" max="11262" width="11.140625" style="6" customWidth="1"/>
    <col min="11263" max="11263" width="20.140625" style="6" customWidth="1"/>
    <col min="11264" max="11264" width="27.85546875" style="6" customWidth="1"/>
    <col min="11265" max="11265" width="17.5703125" style="6" customWidth="1"/>
    <col min="11266" max="11267" width="8.5703125" style="6" customWidth="1"/>
    <col min="11268" max="11268" width="16.28515625" style="6" customWidth="1"/>
    <col min="11269" max="11269" width="1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2.42578125" style="6" customWidth="1"/>
    <col min="11274" max="11274" width="6" style="6" customWidth="1"/>
    <col min="11275" max="11275" width="22.7109375" style="6" customWidth="1"/>
    <col min="11276" max="11276" width="31.7109375" style="6" customWidth="1"/>
    <col min="11277" max="11277" width="13.7109375" style="6" customWidth="1"/>
    <col min="11278" max="11278" width="16.28515625" style="6" customWidth="1"/>
    <col min="11279" max="11279" width="22.7109375" style="6" customWidth="1"/>
    <col min="11280" max="11280" width="21.42578125" style="6" customWidth="1"/>
    <col min="11281" max="11281" width="17.5703125" style="6" customWidth="1"/>
    <col min="11282" max="11282" width="16.28515625" style="6" customWidth="1"/>
    <col min="11283" max="11283" width="13.7109375" style="6" customWidth="1"/>
    <col min="11284" max="11284" width="8.5703125" style="6" customWidth="1"/>
    <col min="11285" max="11285" width="15" style="6" customWidth="1"/>
    <col min="11286" max="11286" width="17.5703125" style="6" customWidth="1"/>
    <col min="11287" max="11287" width="26.5703125" style="6" customWidth="1"/>
    <col min="11288" max="11288" width="25.28515625" style="6" customWidth="1"/>
    <col min="11289" max="11290" width="17.5703125" style="6" customWidth="1"/>
    <col min="11291" max="11291" width="12.42578125" style="6" customWidth="1"/>
    <col min="11292" max="11292" width="17.5703125" style="6" customWidth="1"/>
    <col min="11293" max="11293" width="12.42578125" style="6" customWidth="1"/>
    <col min="11294" max="11294" width="15" style="6" customWidth="1"/>
    <col min="11295" max="11295" width="16.28515625" style="6" customWidth="1"/>
    <col min="11296" max="11297" width="17.5703125" style="6" customWidth="1"/>
    <col min="11298" max="11298" width="27.85546875" style="6" customWidth="1"/>
    <col min="11299" max="11299" width="13.7109375" style="6" customWidth="1"/>
    <col min="11300" max="11301" width="17.5703125" style="6" customWidth="1"/>
    <col min="11302" max="11302" width="15" style="6" customWidth="1"/>
    <col min="11303" max="11304" width="12.42578125" style="6" customWidth="1"/>
    <col min="11305" max="11306" width="17.5703125" style="6" customWidth="1"/>
    <col min="11307" max="11307" width="22.7109375" style="6" customWidth="1"/>
    <col min="11308" max="11308" width="17.5703125" style="6" customWidth="1"/>
    <col min="11309" max="11309" width="15" style="6" customWidth="1"/>
    <col min="11310" max="11310" width="17.5703125" style="6" customWidth="1"/>
    <col min="11311" max="11311" width="12.42578125" style="6" customWidth="1"/>
    <col min="11312" max="11312" width="34.28515625" style="6" customWidth="1"/>
    <col min="11313" max="11313" width="29.140625" style="6" customWidth="1"/>
    <col min="11314" max="11315" width="18.85546875" style="6" customWidth="1"/>
    <col min="11316" max="11316" width="12.42578125" style="6" customWidth="1"/>
    <col min="11317" max="11317" width="20.140625" style="6" customWidth="1"/>
    <col min="11318" max="11318" width="16.28515625" style="6" customWidth="1"/>
    <col min="11319" max="11319" width="17.5703125" style="6" customWidth="1"/>
    <col min="11320" max="11501" width="12.42578125" style="6" customWidth="1"/>
    <col min="11502" max="11502" width="20.140625" style="6" customWidth="1"/>
    <col min="11503" max="11503" width="26.5703125" style="6" customWidth="1"/>
    <col min="11504" max="11504" width="29.140625" style="6" customWidth="1"/>
    <col min="11505" max="11506" width="13.7109375" style="6" customWidth="1"/>
    <col min="11507" max="11507" width="17.5703125" style="6" customWidth="1"/>
    <col min="11508" max="11508" width="12.42578125" style="6" customWidth="1"/>
    <col min="11509" max="11509" width="20.140625" style="6" customWidth="1"/>
    <col min="11510" max="11510" width="15" style="6" customWidth="1"/>
    <col min="11511" max="11511" width="12.42578125" style="6" customWidth="1"/>
    <col min="11512" max="11512" width="17.5703125" style="6" customWidth="1"/>
    <col min="11513" max="11513" width="15" style="6" customWidth="1"/>
    <col min="11514" max="11515" width="16.28515625" style="6" customWidth="1"/>
    <col min="11516" max="11516" width="15" style="6" customWidth="1"/>
    <col min="11517" max="11517" width="18.85546875" style="6" customWidth="1"/>
    <col min="11518" max="11518" width="11.140625" style="6" customWidth="1"/>
    <col min="11519" max="11519" width="20.140625" style="6" customWidth="1"/>
    <col min="11520" max="11520" width="27.85546875" style="6" customWidth="1"/>
    <col min="11521" max="11521" width="17.5703125" style="6" customWidth="1"/>
    <col min="11522" max="11523" width="8.5703125" style="6" customWidth="1"/>
    <col min="11524" max="11524" width="16.28515625" style="6" customWidth="1"/>
    <col min="11525" max="11525" width="1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2.42578125" style="6" customWidth="1"/>
    <col min="11530" max="11530" width="6" style="6" customWidth="1"/>
    <col min="11531" max="11531" width="22.7109375" style="6" customWidth="1"/>
    <col min="11532" max="11532" width="31.7109375" style="6" customWidth="1"/>
    <col min="11533" max="11533" width="13.7109375" style="6" customWidth="1"/>
    <col min="11534" max="11534" width="16.28515625" style="6" customWidth="1"/>
    <col min="11535" max="11535" width="22.7109375" style="6" customWidth="1"/>
    <col min="11536" max="11536" width="21.42578125" style="6" customWidth="1"/>
    <col min="11537" max="11537" width="17.5703125" style="6" customWidth="1"/>
    <col min="11538" max="11538" width="16.28515625" style="6" customWidth="1"/>
    <col min="11539" max="11539" width="13.7109375" style="6" customWidth="1"/>
    <col min="11540" max="11540" width="8.5703125" style="6" customWidth="1"/>
    <col min="11541" max="11541" width="15" style="6" customWidth="1"/>
    <col min="11542" max="11542" width="17.5703125" style="6" customWidth="1"/>
    <col min="11543" max="11543" width="26.5703125" style="6" customWidth="1"/>
    <col min="11544" max="11544" width="25.28515625" style="6" customWidth="1"/>
    <col min="11545" max="11546" width="17.5703125" style="6" customWidth="1"/>
    <col min="11547" max="11547" width="12.42578125" style="6" customWidth="1"/>
    <col min="11548" max="11548" width="17.5703125" style="6" customWidth="1"/>
    <col min="11549" max="11549" width="12.42578125" style="6" customWidth="1"/>
    <col min="11550" max="11550" width="15" style="6" customWidth="1"/>
    <col min="11551" max="11551" width="16.28515625" style="6" customWidth="1"/>
    <col min="11552" max="11553" width="17.5703125" style="6" customWidth="1"/>
    <col min="11554" max="11554" width="27.85546875" style="6" customWidth="1"/>
    <col min="11555" max="11555" width="13.7109375" style="6" customWidth="1"/>
    <col min="11556" max="11557" width="17.5703125" style="6" customWidth="1"/>
    <col min="11558" max="11558" width="15" style="6" customWidth="1"/>
    <col min="11559" max="11560" width="12.42578125" style="6" customWidth="1"/>
    <col min="11561" max="11562" width="17.5703125" style="6" customWidth="1"/>
    <col min="11563" max="11563" width="22.7109375" style="6" customWidth="1"/>
    <col min="11564" max="11564" width="17.5703125" style="6" customWidth="1"/>
    <col min="11565" max="11565" width="15" style="6" customWidth="1"/>
    <col min="11566" max="11566" width="17.5703125" style="6" customWidth="1"/>
    <col min="11567" max="11567" width="12.42578125" style="6" customWidth="1"/>
    <col min="11568" max="11568" width="34.28515625" style="6" customWidth="1"/>
    <col min="11569" max="11569" width="29.140625" style="6" customWidth="1"/>
    <col min="11570" max="11571" width="18.85546875" style="6" customWidth="1"/>
    <col min="11572" max="11572" width="12.42578125" style="6" customWidth="1"/>
    <col min="11573" max="11573" width="20.140625" style="6" customWidth="1"/>
    <col min="11574" max="11574" width="16.28515625" style="6" customWidth="1"/>
    <col min="11575" max="11575" width="17.5703125" style="6" customWidth="1"/>
    <col min="11576" max="11757" width="12.42578125" style="6" customWidth="1"/>
    <col min="11758" max="11758" width="20.140625" style="6" customWidth="1"/>
    <col min="11759" max="11759" width="26.5703125" style="6" customWidth="1"/>
    <col min="11760" max="11760" width="29.140625" style="6" customWidth="1"/>
    <col min="11761" max="11762" width="13.7109375" style="6" customWidth="1"/>
    <col min="11763" max="11763" width="17.5703125" style="6" customWidth="1"/>
    <col min="11764" max="11764" width="12.42578125" style="6" customWidth="1"/>
    <col min="11765" max="11765" width="20.140625" style="6" customWidth="1"/>
    <col min="11766" max="11766" width="15" style="6" customWidth="1"/>
    <col min="11767" max="11767" width="12.42578125" style="6" customWidth="1"/>
    <col min="11768" max="11768" width="17.5703125" style="6" customWidth="1"/>
    <col min="11769" max="11769" width="15" style="6" customWidth="1"/>
    <col min="11770" max="11771" width="16.28515625" style="6" customWidth="1"/>
    <col min="11772" max="11772" width="15" style="6" customWidth="1"/>
    <col min="11773" max="11773" width="18.85546875" style="6" customWidth="1"/>
    <col min="11774" max="11774" width="11.140625" style="6" customWidth="1"/>
    <col min="11775" max="11775" width="20.140625" style="6" customWidth="1"/>
    <col min="11776" max="11776" width="27.85546875" style="6" customWidth="1"/>
    <col min="11777" max="11777" width="17.5703125" style="6" customWidth="1"/>
    <col min="11778" max="11779" width="8.5703125" style="6" customWidth="1"/>
    <col min="11780" max="11780" width="16.28515625" style="6" customWidth="1"/>
    <col min="11781" max="11781" width="1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2.42578125" style="6" customWidth="1"/>
    <col min="11786" max="11786" width="6" style="6" customWidth="1"/>
    <col min="11787" max="11787" width="22.7109375" style="6" customWidth="1"/>
    <col min="11788" max="11788" width="31.7109375" style="6" customWidth="1"/>
    <col min="11789" max="11789" width="13.7109375" style="6" customWidth="1"/>
    <col min="11790" max="11790" width="16.28515625" style="6" customWidth="1"/>
    <col min="11791" max="11791" width="22.7109375" style="6" customWidth="1"/>
    <col min="11792" max="11792" width="21.42578125" style="6" customWidth="1"/>
    <col min="11793" max="11793" width="17.5703125" style="6" customWidth="1"/>
    <col min="11794" max="11794" width="16.28515625" style="6" customWidth="1"/>
    <col min="11795" max="11795" width="13.7109375" style="6" customWidth="1"/>
    <col min="11796" max="11796" width="8.5703125" style="6" customWidth="1"/>
    <col min="11797" max="11797" width="15" style="6" customWidth="1"/>
    <col min="11798" max="11798" width="17.5703125" style="6" customWidth="1"/>
    <col min="11799" max="11799" width="26.5703125" style="6" customWidth="1"/>
    <col min="11800" max="11800" width="25.28515625" style="6" customWidth="1"/>
    <col min="11801" max="11802" width="17.5703125" style="6" customWidth="1"/>
    <col min="11803" max="11803" width="12.42578125" style="6" customWidth="1"/>
    <col min="11804" max="11804" width="17.5703125" style="6" customWidth="1"/>
    <col min="11805" max="11805" width="12.42578125" style="6" customWidth="1"/>
    <col min="11806" max="11806" width="15" style="6" customWidth="1"/>
    <col min="11807" max="11807" width="16.28515625" style="6" customWidth="1"/>
    <col min="11808" max="11809" width="17.5703125" style="6" customWidth="1"/>
    <col min="11810" max="11810" width="27.85546875" style="6" customWidth="1"/>
    <col min="11811" max="11811" width="13.7109375" style="6" customWidth="1"/>
    <col min="11812" max="11813" width="17.5703125" style="6" customWidth="1"/>
    <col min="11814" max="11814" width="15" style="6" customWidth="1"/>
    <col min="11815" max="11816" width="12.42578125" style="6" customWidth="1"/>
    <col min="11817" max="11818" width="17.5703125" style="6" customWidth="1"/>
    <col min="11819" max="11819" width="22.7109375" style="6" customWidth="1"/>
    <col min="11820" max="11820" width="17.5703125" style="6" customWidth="1"/>
    <col min="11821" max="11821" width="15" style="6" customWidth="1"/>
    <col min="11822" max="11822" width="17.5703125" style="6" customWidth="1"/>
    <col min="11823" max="11823" width="12.42578125" style="6" customWidth="1"/>
    <col min="11824" max="11824" width="34.28515625" style="6" customWidth="1"/>
    <col min="11825" max="11825" width="29.140625" style="6" customWidth="1"/>
    <col min="11826" max="11827" width="18.85546875" style="6" customWidth="1"/>
    <col min="11828" max="11828" width="12.42578125" style="6" customWidth="1"/>
    <col min="11829" max="11829" width="20.140625" style="6" customWidth="1"/>
    <col min="11830" max="11830" width="16.28515625" style="6" customWidth="1"/>
    <col min="11831" max="11831" width="17.5703125" style="6" customWidth="1"/>
    <col min="11832" max="12013" width="12.42578125" style="6" customWidth="1"/>
    <col min="12014" max="12014" width="20.140625" style="6" customWidth="1"/>
    <col min="12015" max="12015" width="26.5703125" style="6" customWidth="1"/>
    <col min="12016" max="12016" width="29.140625" style="6" customWidth="1"/>
    <col min="12017" max="12018" width="13.7109375" style="6" customWidth="1"/>
    <col min="12019" max="12019" width="17.5703125" style="6" customWidth="1"/>
    <col min="12020" max="12020" width="12.42578125" style="6" customWidth="1"/>
    <col min="12021" max="12021" width="20.140625" style="6" customWidth="1"/>
    <col min="12022" max="12022" width="15" style="6" customWidth="1"/>
    <col min="12023" max="12023" width="12.42578125" style="6" customWidth="1"/>
    <col min="12024" max="12024" width="17.5703125" style="6" customWidth="1"/>
    <col min="12025" max="12025" width="15" style="6" customWidth="1"/>
    <col min="12026" max="12027" width="16.28515625" style="6" customWidth="1"/>
    <col min="12028" max="12028" width="15" style="6" customWidth="1"/>
    <col min="12029" max="12029" width="18.85546875" style="6" customWidth="1"/>
    <col min="12030" max="12030" width="11.140625" style="6" customWidth="1"/>
    <col min="12031" max="12031" width="20.140625" style="6" customWidth="1"/>
    <col min="12032" max="12032" width="27.85546875" style="6" customWidth="1"/>
    <col min="12033" max="12033" width="17.5703125" style="6" customWidth="1"/>
    <col min="12034" max="12035" width="8.5703125" style="6" customWidth="1"/>
    <col min="12036" max="12036" width="16.28515625" style="6" customWidth="1"/>
    <col min="12037" max="12037" width="1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2.42578125" style="6" customWidth="1"/>
    <col min="12042" max="12042" width="6" style="6" customWidth="1"/>
    <col min="12043" max="12043" width="22.7109375" style="6" customWidth="1"/>
    <col min="12044" max="12044" width="31.7109375" style="6" customWidth="1"/>
    <col min="12045" max="12045" width="13.7109375" style="6" customWidth="1"/>
    <col min="12046" max="12046" width="16.28515625" style="6" customWidth="1"/>
    <col min="12047" max="12047" width="22.7109375" style="6" customWidth="1"/>
    <col min="12048" max="12048" width="21.42578125" style="6" customWidth="1"/>
    <col min="12049" max="12049" width="17.5703125" style="6" customWidth="1"/>
    <col min="12050" max="12050" width="16.28515625" style="6" customWidth="1"/>
    <col min="12051" max="12051" width="13.7109375" style="6" customWidth="1"/>
    <col min="12052" max="12052" width="8.5703125" style="6" customWidth="1"/>
    <col min="12053" max="12053" width="15" style="6" customWidth="1"/>
    <col min="12054" max="12054" width="17.5703125" style="6" customWidth="1"/>
    <col min="12055" max="12055" width="26.5703125" style="6" customWidth="1"/>
    <col min="12056" max="12056" width="25.28515625" style="6" customWidth="1"/>
    <col min="12057" max="12058" width="17.5703125" style="6" customWidth="1"/>
    <col min="12059" max="12059" width="12.42578125" style="6" customWidth="1"/>
    <col min="12060" max="12060" width="17.5703125" style="6" customWidth="1"/>
    <col min="12061" max="12061" width="12.42578125" style="6" customWidth="1"/>
    <col min="12062" max="12062" width="15" style="6" customWidth="1"/>
    <col min="12063" max="12063" width="16.28515625" style="6" customWidth="1"/>
    <col min="12064" max="12065" width="17.5703125" style="6" customWidth="1"/>
    <col min="12066" max="12066" width="27.85546875" style="6" customWidth="1"/>
    <col min="12067" max="12067" width="13.7109375" style="6" customWidth="1"/>
    <col min="12068" max="12069" width="17.5703125" style="6" customWidth="1"/>
    <col min="12070" max="12070" width="15" style="6" customWidth="1"/>
    <col min="12071" max="12072" width="12.42578125" style="6" customWidth="1"/>
    <col min="12073" max="12074" width="17.5703125" style="6" customWidth="1"/>
    <col min="12075" max="12075" width="22.7109375" style="6" customWidth="1"/>
    <col min="12076" max="12076" width="17.5703125" style="6" customWidth="1"/>
    <col min="12077" max="12077" width="15" style="6" customWidth="1"/>
    <col min="12078" max="12078" width="17.5703125" style="6" customWidth="1"/>
    <col min="12079" max="12079" width="12.42578125" style="6" customWidth="1"/>
    <col min="12080" max="12080" width="34.28515625" style="6" customWidth="1"/>
    <col min="12081" max="12081" width="29.140625" style="6" customWidth="1"/>
    <col min="12082" max="12083" width="18.85546875" style="6" customWidth="1"/>
    <col min="12084" max="12084" width="12.42578125" style="6" customWidth="1"/>
    <col min="12085" max="12085" width="20.140625" style="6" customWidth="1"/>
    <col min="12086" max="12086" width="16.28515625" style="6" customWidth="1"/>
    <col min="12087" max="12087" width="17.5703125" style="6" customWidth="1"/>
    <col min="12088" max="12269" width="12.42578125" style="6" customWidth="1"/>
    <col min="12270" max="12270" width="20.140625" style="6" customWidth="1"/>
    <col min="12271" max="12271" width="26.5703125" style="6" customWidth="1"/>
    <col min="12272" max="12272" width="29.140625" style="6" customWidth="1"/>
    <col min="12273" max="12274" width="13.7109375" style="6" customWidth="1"/>
    <col min="12275" max="12275" width="17.5703125" style="6" customWidth="1"/>
    <col min="12276" max="12276" width="12.42578125" style="6" customWidth="1"/>
    <col min="12277" max="12277" width="20.140625" style="6" customWidth="1"/>
    <col min="12278" max="12278" width="15" style="6" customWidth="1"/>
    <col min="12279" max="12279" width="12.42578125" style="6" customWidth="1"/>
    <col min="12280" max="12280" width="17.5703125" style="6" customWidth="1"/>
    <col min="12281" max="12281" width="15" style="6" customWidth="1"/>
    <col min="12282" max="12283" width="16.28515625" style="6" customWidth="1"/>
    <col min="12284" max="12284" width="15" style="6" customWidth="1"/>
    <col min="12285" max="12285" width="18.85546875" style="6" customWidth="1"/>
    <col min="12286" max="12286" width="11.140625" style="6" customWidth="1"/>
    <col min="12287" max="12287" width="20.140625" style="6" customWidth="1"/>
    <col min="12288" max="12288" width="27.85546875" style="6" customWidth="1"/>
    <col min="12289" max="12289" width="17.5703125" style="6" customWidth="1"/>
    <col min="12290" max="12291" width="8.5703125" style="6" customWidth="1"/>
    <col min="12292" max="12292" width="16.28515625" style="6" customWidth="1"/>
    <col min="12293" max="12293" width="1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2.42578125" style="6" customWidth="1"/>
    <col min="12298" max="12298" width="6" style="6" customWidth="1"/>
    <col min="12299" max="12299" width="22.7109375" style="6" customWidth="1"/>
    <col min="12300" max="12300" width="31.7109375" style="6" customWidth="1"/>
    <col min="12301" max="12301" width="13.7109375" style="6" customWidth="1"/>
    <col min="12302" max="12302" width="16.28515625" style="6" customWidth="1"/>
    <col min="12303" max="12303" width="22.7109375" style="6" customWidth="1"/>
    <col min="12304" max="12304" width="21.42578125" style="6" customWidth="1"/>
    <col min="12305" max="12305" width="17.5703125" style="6" customWidth="1"/>
    <col min="12306" max="12306" width="16.28515625" style="6" customWidth="1"/>
    <col min="12307" max="12307" width="13.7109375" style="6" customWidth="1"/>
    <col min="12308" max="12308" width="8.5703125" style="6" customWidth="1"/>
    <col min="12309" max="12309" width="15" style="6" customWidth="1"/>
    <col min="12310" max="12310" width="17.5703125" style="6" customWidth="1"/>
    <col min="12311" max="12311" width="26.5703125" style="6" customWidth="1"/>
    <col min="12312" max="12312" width="25.28515625" style="6" customWidth="1"/>
    <col min="12313" max="12314" width="17.5703125" style="6" customWidth="1"/>
    <col min="12315" max="12315" width="12.42578125" style="6" customWidth="1"/>
    <col min="12316" max="12316" width="17.5703125" style="6" customWidth="1"/>
    <col min="12317" max="12317" width="12.42578125" style="6" customWidth="1"/>
    <col min="12318" max="12318" width="15" style="6" customWidth="1"/>
    <col min="12319" max="12319" width="16.28515625" style="6" customWidth="1"/>
    <col min="12320" max="12321" width="17.5703125" style="6" customWidth="1"/>
    <col min="12322" max="12322" width="27.85546875" style="6" customWidth="1"/>
    <col min="12323" max="12323" width="13.7109375" style="6" customWidth="1"/>
    <col min="12324" max="12325" width="17.5703125" style="6" customWidth="1"/>
    <col min="12326" max="12326" width="15" style="6" customWidth="1"/>
    <col min="12327" max="12328" width="12.42578125" style="6" customWidth="1"/>
    <col min="12329" max="12330" width="17.5703125" style="6" customWidth="1"/>
    <col min="12331" max="12331" width="22.7109375" style="6" customWidth="1"/>
    <col min="12332" max="12332" width="17.5703125" style="6" customWidth="1"/>
    <col min="12333" max="12333" width="15" style="6" customWidth="1"/>
    <col min="12334" max="12334" width="17.5703125" style="6" customWidth="1"/>
    <col min="12335" max="12335" width="12.42578125" style="6" customWidth="1"/>
    <col min="12336" max="12336" width="34.28515625" style="6" customWidth="1"/>
    <col min="12337" max="12337" width="29.140625" style="6" customWidth="1"/>
    <col min="12338" max="12339" width="18.85546875" style="6" customWidth="1"/>
    <col min="12340" max="12340" width="12.42578125" style="6" customWidth="1"/>
    <col min="12341" max="12341" width="20.140625" style="6" customWidth="1"/>
    <col min="12342" max="12342" width="16.28515625" style="6" customWidth="1"/>
    <col min="12343" max="12343" width="17.5703125" style="6" customWidth="1"/>
    <col min="12344" max="12525" width="12.42578125" style="6" customWidth="1"/>
    <col min="12526" max="12526" width="20.140625" style="6" customWidth="1"/>
    <col min="12527" max="12527" width="26.5703125" style="6" customWidth="1"/>
    <col min="12528" max="12528" width="29.140625" style="6" customWidth="1"/>
    <col min="12529" max="12530" width="13.7109375" style="6" customWidth="1"/>
    <col min="12531" max="12531" width="17.5703125" style="6" customWidth="1"/>
    <col min="12532" max="12532" width="12.42578125" style="6" customWidth="1"/>
    <col min="12533" max="12533" width="20.140625" style="6" customWidth="1"/>
    <col min="12534" max="12534" width="15" style="6" customWidth="1"/>
    <col min="12535" max="12535" width="12.42578125" style="6" customWidth="1"/>
    <col min="12536" max="12536" width="17.5703125" style="6" customWidth="1"/>
    <col min="12537" max="12537" width="15" style="6" customWidth="1"/>
    <col min="12538" max="12539" width="16.28515625" style="6" customWidth="1"/>
    <col min="12540" max="12540" width="15" style="6" customWidth="1"/>
    <col min="12541" max="12541" width="18.85546875" style="6" customWidth="1"/>
    <col min="12542" max="12542" width="11.140625" style="6" customWidth="1"/>
    <col min="12543" max="12543" width="20.140625" style="6" customWidth="1"/>
    <col min="12544" max="12544" width="27.85546875" style="6" customWidth="1"/>
    <col min="12545" max="12545" width="17.5703125" style="6" customWidth="1"/>
    <col min="12546" max="12547" width="8.5703125" style="6" customWidth="1"/>
    <col min="12548" max="12548" width="16.28515625" style="6" customWidth="1"/>
    <col min="12549" max="12549" width="1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2.42578125" style="6" customWidth="1"/>
    <col min="12554" max="12554" width="6" style="6" customWidth="1"/>
    <col min="12555" max="12555" width="22.7109375" style="6" customWidth="1"/>
    <col min="12556" max="12556" width="31.7109375" style="6" customWidth="1"/>
    <col min="12557" max="12557" width="13.7109375" style="6" customWidth="1"/>
    <col min="12558" max="12558" width="16.28515625" style="6" customWidth="1"/>
    <col min="12559" max="12559" width="22.7109375" style="6" customWidth="1"/>
    <col min="12560" max="12560" width="21.42578125" style="6" customWidth="1"/>
    <col min="12561" max="12561" width="17.5703125" style="6" customWidth="1"/>
    <col min="12562" max="12562" width="16.28515625" style="6" customWidth="1"/>
    <col min="12563" max="12563" width="13.7109375" style="6" customWidth="1"/>
    <col min="12564" max="12564" width="8.5703125" style="6" customWidth="1"/>
    <col min="12565" max="12565" width="15" style="6" customWidth="1"/>
    <col min="12566" max="12566" width="17.5703125" style="6" customWidth="1"/>
    <col min="12567" max="12567" width="26.5703125" style="6" customWidth="1"/>
    <col min="12568" max="12568" width="25.28515625" style="6" customWidth="1"/>
    <col min="12569" max="12570" width="17.5703125" style="6" customWidth="1"/>
    <col min="12571" max="12571" width="12.42578125" style="6" customWidth="1"/>
    <col min="12572" max="12572" width="17.5703125" style="6" customWidth="1"/>
    <col min="12573" max="12573" width="12.42578125" style="6" customWidth="1"/>
    <col min="12574" max="12574" width="15" style="6" customWidth="1"/>
    <col min="12575" max="12575" width="16.28515625" style="6" customWidth="1"/>
    <col min="12576" max="12577" width="17.5703125" style="6" customWidth="1"/>
    <col min="12578" max="12578" width="27.85546875" style="6" customWidth="1"/>
    <col min="12579" max="12579" width="13.7109375" style="6" customWidth="1"/>
    <col min="12580" max="12581" width="17.5703125" style="6" customWidth="1"/>
    <col min="12582" max="12582" width="15" style="6" customWidth="1"/>
    <col min="12583" max="12584" width="12.42578125" style="6" customWidth="1"/>
    <col min="12585" max="12586" width="17.5703125" style="6" customWidth="1"/>
    <col min="12587" max="12587" width="22.7109375" style="6" customWidth="1"/>
    <col min="12588" max="12588" width="17.5703125" style="6" customWidth="1"/>
    <col min="12589" max="12589" width="15" style="6" customWidth="1"/>
    <col min="12590" max="12590" width="17.5703125" style="6" customWidth="1"/>
    <col min="12591" max="12591" width="12.42578125" style="6" customWidth="1"/>
    <col min="12592" max="12592" width="34.28515625" style="6" customWidth="1"/>
    <col min="12593" max="12593" width="29.140625" style="6" customWidth="1"/>
    <col min="12594" max="12595" width="18.85546875" style="6" customWidth="1"/>
    <col min="12596" max="12596" width="12.42578125" style="6" customWidth="1"/>
    <col min="12597" max="12597" width="20.140625" style="6" customWidth="1"/>
    <col min="12598" max="12598" width="16.28515625" style="6" customWidth="1"/>
    <col min="12599" max="12599" width="17.5703125" style="6" customWidth="1"/>
    <col min="12600" max="12781" width="12.42578125" style="6" customWidth="1"/>
    <col min="12782" max="12782" width="20.140625" style="6" customWidth="1"/>
    <col min="12783" max="12783" width="26.5703125" style="6" customWidth="1"/>
    <col min="12784" max="12784" width="29.140625" style="6" customWidth="1"/>
    <col min="12785" max="12786" width="13.7109375" style="6" customWidth="1"/>
    <col min="12787" max="12787" width="17.5703125" style="6" customWidth="1"/>
    <col min="12788" max="12788" width="12.42578125" style="6" customWidth="1"/>
    <col min="12789" max="12789" width="20.140625" style="6" customWidth="1"/>
    <col min="12790" max="12790" width="15" style="6" customWidth="1"/>
    <col min="12791" max="12791" width="12.42578125" style="6" customWidth="1"/>
    <col min="12792" max="12792" width="17.5703125" style="6" customWidth="1"/>
    <col min="12793" max="12793" width="15" style="6" customWidth="1"/>
    <col min="12794" max="12795" width="16.28515625" style="6" customWidth="1"/>
    <col min="12796" max="12796" width="15" style="6" customWidth="1"/>
    <col min="12797" max="12797" width="18.85546875" style="6" customWidth="1"/>
    <col min="12798" max="12798" width="11.140625" style="6" customWidth="1"/>
    <col min="12799" max="12799" width="20.140625" style="6" customWidth="1"/>
    <col min="12800" max="12800" width="27.85546875" style="6" customWidth="1"/>
    <col min="12801" max="12801" width="17.5703125" style="6" customWidth="1"/>
    <col min="12802" max="12803" width="8.5703125" style="6" customWidth="1"/>
    <col min="12804" max="12804" width="16.28515625" style="6" customWidth="1"/>
    <col min="12805" max="12805" width="1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2.42578125" style="6" customWidth="1"/>
    <col min="12810" max="12810" width="6" style="6" customWidth="1"/>
    <col min="12811" max="12811" width="22.7109375" style="6" customWidth="1"/>
    <col min="12812" max="12812" width="31.7109375" style="6" customWidth="1"/>
    <col min="12813" max="12813" width="13.7109375" style="6" customWidth="1"/>
    <col min="12814" max="12814" width="16.28515625" style="6" customWidth="1"/>
    <col min="12815" max="12815" width="22.7109375" style="6" customWidth="1"/>
    <col min="12816" max="12816" width="21.42578125" style="6" customWidth="1"/>
    <col min="12817" max="12817" width="17.5703125" style="6" customWidth="1"/>
    <col min="12818" max="12818" width="16.28515625" style="6" customWidth="1"/>
    <col min="12819" max="12819" width="13.7109375" style="6" customWidth="1"/>
    <col min="12820" max="12820" width="8.5703125" style="6" customWidth="1"/>
    <col min="12821" max="12821" width="15" style="6" customWidth="1"/>
    <col min="12822" max="12822" width="17.5703125" style="6" customWidth="1"/>
    <col min="12823" max="12823" width="26.5703125" style="6" customWidth="1"/>
    <col min="12824" max="12824" width="25.28515625" style="6" customWidth="1"/>
    <col min="12825" max="12826" width="17.5703125" style="6" customWidth="1"/>
    <col min="12827" max="12827" width="12.42578125" style="6" customWidth="1"/>
    <col min="12828" max="12828" width="17.5703125" style="6" customWidth="1"/>
    <col min="12829" max="12829" width="12.42578125" style="6" customWidth="1"/>
    <col min="12830" max="12830" width="15" style="6" customWidth="1"/>
    <col min="12831" max="12831" width="16.28515625" style="6" customWidth="1"/>
    <col min="12832" max="12833" width="17.5703125" style="6" customWidth="1"/>
    <col min="12834" max="12834" width="27.85546875" style="6" customWidth="1"/>
    <col min="12835" max="12835" width="13.7109375" style="6" customWidth="1"/>
    <col min="12836" max="12837" width="17.5703125" style="6" customWidth="1"/>
    <col min="12838" max="12838" width="15" style="6" customWidth="1"/>
    <col min="12839" max="12840" width="12.42578125" style="6" customWidth="1"/>
    <col min="12841" max="12842" width="17.5703125" style="6" customWidth="1"/>
    <col min="12843" max="12843" width="22.7109375" style="6" customWidth="1"/>
    <col min="12844" max="12844" width="17.5703125" style="6" customWidth="1"/>
    <col min="12845" max="12845" width="15" style="6" customWidth="1"/>
    <col min="12846" max="12846" width="17.5703125" style="6" customWidth="1"/>
    <col min="12847" max="12847" width="12.42578125" style="6" customWidth="1"/>
    <col min="12848" max="12848" width="34.28515625" style="6" customWidth="1"/>
    <col min="12849" max="12849" width="29.140625" style="6" customWidth="1"/>
    <col min="12850" max="12851" width="18.85546875" style="6" customWidth="1"/>
    <col min="12852" max="12852" width="12.42578125" style="6" customWidth="1"/>
    <col min="12853" max="12853" width="20.140625" style="6" customWidth="1"/>
    <col min="12854" max="12854" width="16.28515625" style="6" customWidth="1"/>
    <col min="12855" max="12855" width="17.5703125" style="6" customWidth="1"/>
    <col min="12856" max="13037" width="12.42578125" style="6" customWidth="1"/>
    <col min="13038" max="13038" width="20.140625" style="6" customWidth="1"/>
    <col min="13039" max="13039" width="26.5703125" style="6" customWidth="1"/>
    <col min="13040" max="13040" width="29.140625" style="6" customWidth="1"/>
    <col min="13041" max="13042" width="13.7109375" style="6" customWidth="1"/>
    <col min="13043" max="13043" width="17.5703125" style="6" customWidth="1"/>
    <col min="13044" max="13044" width="12.42578125" style="6" customWidth="1"/>
    <col min="13045" max="13045" width="20.140625" style="6" customWidth="1"/>
    <col min="13046" max="13046" width="15" style="6" customWidth="1"/>
    <col min="13047" max="13047" width="12.42578125" style="6" customWidth="1"/>
    <col min="13048" max="13048" width="17.5703125" style="6" customWidth="1"/>
    <col min="13049" max="13049" width="15" style="6" customWidth="1"/>
    <col min="13050" max="13051" width="16.28515625" style="6" customWidth="1"/>
    <col min="13052" max="13052" width="15" style="6" customWidth="1"/>
    <col min="13053" max="13053" width="18.85546875" style="6" customWidth="1"/>
    <col min="13054" max="13054" width="11.140625" style="6" customWidth="1"/>
    <col min="13055" max="13055" width="20.140625" style="6" customWidth="1"/>
    <col min="13056" max="13056" width="27.85546875" style="6" customWidth="1"/>
    <col min="13057" max="13057" width="17.5703125" style="6" customWidth="1"/>
    <col min="13058" max="13059" width="8.5703125" style="6" customWidth="1"/>
    <col min="13060" max="13060" width="16.28515625" style="6" customWidth="1"/>
    <col min="13061" max="13061" width="1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2.42578125" style="6" customWidth="1"/>
    <col min="13066" max="13066" width="6" style="6" customWidth="1"/>
    <col min="13067" max="13067" width="22.7109375" style="6" customWidth="1"/>
    <col min="13068" max="13068" width="31.7109375" style="6" customWidth="1"/>
    <col min="13069" max="13069" width="13.7109375" style="6" customWidth="1"/>
    <col min="13070" max="13070" width="16.28515625" style="6" customWidth="1"/>
    <col min="13071" max="13071" width="22.7109375" style="6" customWidth="1"/>
    <col min="13072" max="13072" width="21.42578125" style="6" customWidth="1"/>
    <col min="13073" max="13073" width="17.5703125" style="6" customWidth="1"/>
    <col min="13074" max="13074" width="16.28515625" style="6" customWidth="1"/>
    <col min="13075" max="13075" width="13.7109375" style="6" customWidth="1"/>
    <col min="13076" max="13076" width="8.5703125" style="6" customWidth="1"/>
    <col min="13077" max="13077" width="15" style="6" customWidth="1"/>
    <col min="13078" max="13078" width="17.5703125" style="6" customWidth="1"/>
    <col min="13079" max="13079" width="26.5703125" style="6" customWidth="1"/>
    <col min="13080" max="13080" width="25.28515625" style="6" customWidth="1"/>
    <col min="13081" max="13082" width="17.5703125" style="6" customWidth="1"/>
    <col min="13083" max="13083" width="12.42578125" style="6" customWidth="1"/>
    <col min="13084" max="13084" width="17.5703125" style="6" customWidth="1"/>
    <col min="13085" max="13085" width="12.42578125" style="6" customWidth="1"/>
    <col min="13086" max="13086" width="15" style="6" customWidth="1"/>
    <col min="13087" max="13087" width="16.28515625" style="6" customWidth="1"/>
    <col min="13088" max="13089" width="17.5703125" style="6" customWidth="1"/>
    <col min="13090" max="13090" width="27.85546875" style="6" customWidth="1"/>
    <col min="13091" max="13091" width="13.7109375" style="6" customWidth="1"/>
    <col min="13092" max="13093" width="17.5703125" style="6" customWidth="1"/>
    <col min="13094" max="13094" width="15" style="6" customWidth="1"/>
    <col min="13095" max="13096" width="12.42578125" style="6" customWidth="1"/>
    <col min="13097" max="13098" width="17.5703125" style="6" customWidth="1"/>
    <col min="13099" max="13099" width="22.7109375" style="6" customWidth="1"/>
    <col min="13100" max="13100" width="17.5703125" style="6" customWidth="1"/>
    <col min="13101" max="13101" width="15" style="6" customWidth="1"/>
    <col min="13102" max="13102" width="17.5703125" style="6" customWidth="1"/>
    <col min="13103" max="13103" width="12.42578125" style="6" customWidth="1"/>
    <col min="13104" max="13104" width="34.28515625" style="6" customWidth="1"/>
    <col min="13105" max="13105" width="29.140625" style="6" customWidth="1"/>
    <col min="13106" max="13107" width="18.85546875" style="6" customWidth="1"/>
    <col min="13108" max="13108" width="12.42578125" style="6" customWidth="1"/>
    <col min="13109" max="13109" width="20.140625" style="6" customWidth="1"/>
    <col min="13110" max="13110" width="16.28515625" style="6" customWidth="1"/>
    <col min="13111" max="13111" width="17.5703125" style="6" customWidth="1"/>
    <col min="13112" max="13293" width="12.42578125" style="6" customWidth="1"/>
    <col min="13294" max="13294" width="20.140625" style="6" customWidth="1"/>
    <col min="13295" max="13295" width="26.5703125" style="6" customWidth="1"/>
    <col min="13296" max="13296" width="29.140625" style="6" customWidth="1"/>
    <col min="13297" max="13298" width="13.7109375" style="6" customWidth="1"/>
    <col min="13299" max="13299" width="17.5703125" style="6" customWidth="1"/>
    <col min="13300" max="13300" width="12.42578125" style="6" customWidth="1"/>
    <col min="13301" max="13301" width="20.140625" style="6" customWidth="1"/>
    <col min="13302" max="13302" width="15" style="6" customWidth="1"/>
    <col min="13303" max="13303" width="12.42578125" style="6" customWidth="1"/>
    <col min="13304" max="13304" width="17.5703125" style="6" customWidth="1"/>
    <col min="13305" max="13305" width="15" style="6" customWidth="1"/>
    <col min="13306" max="13307" width="16.28515625" style="6" customWidth="1"/>
    <col min="13308" max="13308" width="15" style="6" customWidth="1"/>
    <col min="13309" max="13309" width="18.85546875" style="6" customWidth="1"/>
    <col min="13310" max="13310" width="11.140625" style="6" customWidth="1"/>
    <col min="13311" max="13311" width="20.140625" style="6" customWidth="1"/>
    <col min="13312" max="13312" width="27.85546875" style="6" customWidth="1"/>
    <col min="13313" max="13313" width="17.5703125" style="6" customWidth="1"/>
    <col min="13314" max="13315" width="8.5703125" style="6" customWidth="1"/>
    <col min="13316" max="13316" width="16.28515625" style="6" customWidth="1"/>
    <col min="13317" max="13317" width="1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2.42578125" style="6" customWidth="1"/>
    <col min="13322" max="13322" width="6" style="6" customWidth="1"/>
    <col min="13323" max="13323" width="22.7109375" style="6" customWidth="1"/>
    <col min="13324" max="13324" width="31.7109375" style="6" customWidth="1"/>
    <col min="13325" max="13325" width="13.7109375" style="6" customWidth="1"/>
    <col min="13326" max="13326" width="16.28515625" style="6" customWidth="1"/>
    <col min="13327" max="13327" width="22.7109375" style="6" customWidth="1"/>
    <col min="13328" max="13328" width="21.42578125" style="6" customWidth="1"/>
    <col min="13329" max="13329" width="17.5703125" style="6" customWidth="1"/>
    <col min="13330" max="13330" width="16.28515625" style="6" customWidth="1"/>
    <col min="13331" max="13331" width="13.7109375" style="6" customWidth="1"/>
    <col min="13332" max="13332" width="8.5703125" style="6" customWidth="1"/>
    <col min="13333" max="13333" width="15" style="6" customWidth="1"/>
    <col min="13334" max="13334" width="17.5703125" style="6" customWidth="1"/>
    <col min="13335" max="13335" width="26.5703125" style="6" customWidth="1"/>
    <col min="13336" max="13336" width="25.28515625" style="6" customWidth="1"/>
    <col min="13337" max="13338" width="17.5703125" style="6" customWidth="1"/>
    <col min="13339" max="13339" width="12.42578125" style="6" customWidth="1"/>
    <col min="13340" max="13340" width="17.5703125" style="6" customWidth="1"/>
    <col min="13341" max="13341" width="12.42578125" style="6" customWidth="1"/>
    <col min="13342" max="13342" width="15" style="6" customWidth="1"/>
    <col min="13343" max="13343" width="16.28515625" style="6" customWidth="1"/>
    <col min="13344" max="13345" width="17.5703125" style="6" customWidth="1"/>
    <col min="13346" max="13346" width="27.85546875" style="6" customWidth="1"/>
    <col min="13347" max="13347" width="13.7109375" style="6" customWidth="1"/>
    <col min="13348" max="13349" width="17.5703125" style="6" customWidth="1"/>
    <col min="13350" max="13350" width="15" style="6" customWidth="1"/>
    <col min="13351" max="13352" width="12.42578125" style="6" customWidth="1"/>
    <col min="13353" max="13354" width="17.5703125" style="6" customWidth="1"/>
    <col min="13355" max="13355" width="22.7109375" style="6" customWidth="1"/>
    <col min="13356" max="13356" width="17.5703125" style="6" customWidth="1"/>
    <col min="13357" max="13357" width="15" style="6" customWidth="1"/>
    <col min="13358" max="13358" width="17.5703125" style="6" customWidth="1"/>
    <col min="13359" max="13359" width="12.42578125" style="6" customWidth="1"/>
    <col min="13360" max="13360" width="34.28515625" style="6" customWidth="1"/>
    <col min="13361" max="13361" width="29.140625" style="6" customWidth="1"/>
    <col min="13362" max="13363" width="18.85546875" style="6" customWidth="1"/>
    <col min="13364" max="13364" width="12.42578125" style="6" customWidth="1"/>
    <col min="13365" max="13365" width="20.140625" style="6" customWidth="1"/>
    <col min="13366" max="13366" width="16.28515625" style="6" customWidth="1"/>
    <col min="13367" max="13367" width="17.5703125" style="6" customWidth="1"/>
    <col min="13368" max="13549" width="12.42578125" style="6" customWidth="1"/>
    <col min="13550" max="13550" width="20.140625" style="6" customWidth="1"/>
    <col min="13551" max="13551" width="26.5703125" style="6" customWidth="1"/>
    <col min="13552" max="13552" width="29.140625" style="6" customWidth="1"/>
    <col min="13553" max="13554" width="13.7109375" style="6" customWidth="1"/>
    <col min="13555" max="13555" width="17.5703125" style="6" customWidth="1"/>
    <col min="13556" max="13556" width="12.42578125" style="6" customWidth="1"/>
    <col min="13557" max="13557" width="20.140625" style="6" customWidth="1"/>
    <col min="13558" max="13558" width="15" style="6" customWidth="1"/>
    <col min="13559" max="13559" width="12.42578125" style="6" customWidth="1"/>
    <col min="13560" max="13560" width="17.5703125" style="6" customWidth="1"/>
    <col min="13561" max="13561" width="15" style="6" customWidth="1"/>
    <col min="13562" max="13563" width="16.28515625" style="6" customWidth="1"/>
    <col min="13564" max="13564" width="15" style="6" customWidth="1"/>
    <col min="13565" max="13565" width="18.85546875" style="6" customWidth="1"/>
    <col min="13566" max="13566" width="11.140625" style="6" customWidth="1"/>
    <col min="13567" max="13567" width="20.140625" style="6" customWidth="1"/>
    <col min="13568" max="13568" width="27.85546875" style="6" customWidth="1"/>
    <col min="13569" max="13569" width="17.5703125" style="6" customWidth="1"/>
    <col min="13570" max="13571" width="8.5703125" style="6" customWidth="1"/>
    <col min="13572" max="13572" width="16.28515625" style="6" customWidth="1"/>
    <col min="13573" max="13573" width="1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2.42578125" style="6" customWidth="1"/>
    <col min="13578" max="13578" width="6" style="6" customWidth="1"/>
    <col min="13579" max="13579" width="22.7109375" style="6" customWidth="1"/>
    <col min="13580" max="13580" width="31.7109375" style="6" customWidth="1"/>
    <col min="13581" max="13581" width="13.7109375" style="6" customWidth="1"/>
    <col min="13582" max="13582" width="16.28515625" style="6" customWidth="1"/>
    <col min="13583" max="13583" width="22.7109375" style="6" customWidth="1"/>
    <col min="13584" max="13584" width="21.42578125" style="6" customWidth="1"/>
    <col min="13585" max="13585" width="17.5703125" style="6" customWidth="1"/>
    <col min="13586" max="13586" width="16.28515625" style="6" customWidth="1"/>
    <col min="13587" max="13587" width="13.7109375" style="6" customWidth="1"/>
    <col min="13588" max="13588" width="8.5703125" style="6" customWidth="1"/>
    <col min="13589" max="13589" width="15" style="6" customWidth="1"/>
    <col min="13590" max="13590" width="17.5703125" style="6" customWidth="1"/>
    <col min="13591" max="13591" width="26.5703125" style="6" customWidth="1"/>
    <col min="13592" max="13592" width="25.28515625" style="6" customWidth="1"/>
    <col min="13593" max="13594" width="17.5703125" style="6" customWidth="1"/>
    <col min="13595" max="13595" width="12.42578125" style="6" customWidth="1"/>
    <col min="13596" max="13596" width="17.5703125" style="6" customWidth="1"/>
    <col min="13597" max="13597" width="12.42578125" style="6" customWidth="1"/>
    <col min="13598" max="13598" width="15" style="6" customWidth="1"/>
    <col min="13599" max="13599" width="16.28515625" style="6" customWidth="1"/>
    <col min="13600" max="13601" width="17.5703125" style="6" customWidth="1"/>
    <col min="13602" max="13602" width="27.85546875" style="6" customWidth="1"/>
    <col min="13603" max="13603" width="13.7109375" style="6" customWidth="1"/>
    <col min="13604" max="13605" width="17.5703125" style="6" customWidth="1"/>
    <col min="13606" max="13606" width="15" style="6" customWidth="1"/>
    <col min="13607" max="13608" width="12.42578125" style="6" customWidth="1"/>
    <col min="13609" max="13610" width="17.5703125" style="6" customWidth="1"/>
    <col min="13611" max="13611" width="22.7109375" style="6" customWidth="1"/>
    <col min="13612" max="13612" width="17.5703125" style="6" customWidth="1"/>
    <col min="13613" max="13613" width="15" style="6" customWidth="1"/>
    <col min="13614" max="13614" width="17.5703125" style="6" customWidth="1"/>
    <col min="13615" max="13615" width="12.42578125" style="6" customWidth="1"/>
    <col min="13616" max="13616" width="34.28515625" style="6" customWidth="1"/>
    <col min="13617" max="13617" width="29.140625" style="6" customWidth="1"/>
    <col min="13618" max="13619" width="18.85546875" style="6" customWidth="1"/>
    <col min="13620" max="13620" width="12.42578125" style="6" customWidth="1"/>
    <col min="13621" max="13621" width="20.140625" style="6" customWidth="1"/>
    <col min="13622" max="13622" width="16.28515625" style="6" customWidth="1"/>
    <col min="13623" max="13623" width="17.5703125" style="6" customWidth="1"/>
    <col min="13624" max="13805" width="12.42578125" style="6" customWidth="1"/>
    <col min="13806" max="13806" width="20.140625" style="6" customWidth="1"/>
    <col min="13807" max="13807" width="26.5703125" style="6" customWidth="1"/>
    <col min="13808" max="13808" width="29.140625" style="6" customWidth="1"/>
    <col min="13809" max="13810" width="13.7109375" style="6" customWidth="1"/>
    <col min="13811" max="13811" width="17.5703125" style="6" customWidth="1"/>
    <col min="13812" max="13812" width="12.42578125" style="6" customWidth="1"/>
    <col min="13813" max="13813" width="20.140625" style="6" customWidth="1"/>
    <col min="13814" max="13814" width="15" style="6" customWidth="1"/>
    <col min="13815" max="13815" width="12.42578125" style="6" customWidth="1"/>
    <col min="13816" max="13816" width="17.5703125" style="6" customWidth="1"/>
    <col min="13817" max="13817" width="15" style="6" customWidth="1"/>
    <col min="13818" max="13819" width="16.28515625" style="6" customWidth="1"/>
    <col min="13820" max="13820" width="15" style="6" customWidth="1"/>
    <col min="13821" max="13821" width="18.85546875" style="6" customWidth="1"/>
    <col min="13822" max="13822" width="11.140625" style="6" customWidth="1"/>
    <col min="13823" max="13823" width="20.140625" style="6" customWidth="1"/>
    <col min="13824" max="13824" width="27.85546875" style="6" customWidth="1"/>
    <col min="13825" max="13825" width="17.5703125" style="6" customWidth="1"/>
    <col min="13826" max="13827" width="8.5703125" style="6" customWidth="1"/>
    <col min="13828" max="13828" width="16.28515625" style="6" customWidth="1"/>
    <col min="13829" max="13829" width="1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2.42578125" style="6" customWidth="1"/>
    <col min="13834" max="13834" width="6" style="6" customWidth="1"/>
    <col min="13835" max="13835" width="22.7109375" style="6" customWidth="1"/>
    <col min="13836" max="13836" width="31.7109375" style="6" customWidth="1"/>
    <col min="13837" max="13837" width="13.7109375" style="6" customWidth="1"/>
    <col min="13838" max="13838" width="16.28515625" style="6" customWidth="1"/>
    <col min="13839" max="13839" width="22.7109375" style="6" customWidth="1"/>
    <col min="13840" max="13840" width="21.42578125" style="6" customWidth="1"/>
    <col min="13841" max="13841" width="17.5703125" style="6" customWidth="1"/>
    <col min="13842" max="13842" width="16.28515625" style="6" customWidth="1"/>
    <col min="13843" max="13843" width="13.7109375" style="6" customWidth="1"/>
    <col min="13844" max="13844" width="8.5703125" style="6" customWidth="1"/>
    <col min="13845" max="13845" width="15" style="6" customWidth="1"/>
    <col min="13846" max="13846" width="17.5703125" style="6" customWidth="1"/>
    <col min="13847" max="13847" width="26.5703125" style="6" customWidth="1"/>
    <col min="13848" max="13848" width="25.28515625" style="6" customWidth="1"/>
    <col min="13849" max="13850" width="17.5703125" style="6" customWidth="1"/>
    <col min="13851" max="13851" width="12.42578125" style="6" customWidth="1"/>
    <col min="13852" max="13852" width="17.5703125" style="6" customWidth="1"/>
    <col min="13853" max="13853" width="12.42578125" style="6" customWidth="1"/>
    <col min="13854" max="13854" width="15" style="6" customWidth="1"/>
    <col min="13855" max="13855" width="16.28515625" style="6" customWidth="1"/>
    <col min="13856" max="13857" width="17.5703125" style="6" customWidth="1"/>
    <col min="13858" max="13858" width="27.85546875" style="6" customWidth="1"/>
    <col min="13859" max="13859" width="13.7109375" style="6" customWidth="1"/>
    <col min="13860" max="13861" width="17.5703125" style="6" customWidth="1"/>
    <col min="13862" max="13862" width="15" style="6" customWidth="1"/>
    <col min="13863" max="13864" width="12.42578125" style="6" customWidth="1"/>
    <col min="13865" max="13866" width="17.5703125" style="6" customWidth="1"/>
    <col min="13867" max="13867" width="22.7109375" style="6" customWidth="1"/>
    <col min="13868" max="13868" width="17.5703125" style="6" customWidth="1"/>
    <col min="13869" max="13869" width="15" style="6" customWidth="1"/>
    <col min="13870" max="13870" width="17.5703125" style="6" customWidth="1"/>
    <col min="13871" max="13871" width="12.42578125" style="6" customWidth="1"/>
    <col min="13872" max="13872" width="34.28515625" style="6" customWidth="1"/>
    <col min="13873" max="13873" width="29.140625" style="6" customWidth="1"/>
    <col min="13874" max="13875" width="18.85546875" style="6" customWidth="1"/>
    <col min="13876" max="13876" width="12.42578125" style="6" customWidth="1"/>
    <col min="13877" max="13877" width="20.140625" style="6" customWidth="1"/>
    <col min="13878" max="13878" width="16.28515625" style="6" customWidth="1"/>
    <col min="13879" max="13879" width="17.5703125" style="6" customWidth="1"/>
    <col min="13880" max="14061" width="12.42578125" style="6" customWidth="1"/>
    <col min="14062" max="14062" width="20.140625" style="6" customWidth="1"/>
    <col min="14063" max="14063" width="26.5703125" style="6" customWidth="1"/>
    <col min="14064" max="14064" width="29.140625" style="6" customWidth="1"/>
    <col min="14065" max="14066" width="13.7109375" style="6" customWidth="1"/>
    <col min="14067" max="14067" width="17.5703125" style="6" customWidth="1"/>
    <col min="14068" max="14068" width="12.42578125" style="6" customWidth="1"/>
    <col min="14069" max="14069" width="20.140625" style="6" customWidth="1"/>
    <col min="14070" max="14070" width="15" style="6" customWidth="1"/>
    <col min="14071" max="14071" width="12.42578125" style="6" customWidth="1"/>
    <col min="14072" max="14072" width="17.5703125" style="6" customWidth="1"/>
    <col min="14073" max="14073" width="15" style="6" customWidth="1"/>
    <col min="14074" max="14075" width="16.28515625" style="6" customWidth="1"/>
    <col min="14076" max="14076" width="15" style="6" customWidth="1"/>
    <col min="14077" max="14077" width="18.85546875" style="6" customWidth="1"/>
    <col min="14078" max="14078" width="11.140625" style="6" customWidth="1"/>
    <col min="14079" max="14079" width="20.140625" style="6" customWidth="1"/>
    <col min="14080" max="14080" width="27.85546875" style="6" customWidth="1"/>
    <col min="14081" max="14081" width="17.5703125" style="6" customWidth="1"/>
    <col min="14082" max="14083" width="8.5703125" style="6" customWidth="1"/>
    <col min="14084" max="14084" width="16.28515625" style="6" customWidth="1"/>
    <col min="14085" max="14085" width="1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2.42578125" style="6" customWidth="1"/>
    <col min="14090" max="14090" width="6" style="6" customWidth="1"/>
    <col min="14091" max="14091" width="22.7109375" style="6" customWidth="1"/>
    <col min="14092" max="14092" width="31.7109375" style="6" customWidth="1"/>
    <col min="14093" max="14093" width="13.7109375" style="6" customWidth="1"/>
    <col min="14094" max="14094" width="16.28515625" style="6" customWidth="1"/>
    <col min="14095" max="14095" width="22.7109375" style="6" customWidth="1"/>
    <col min="14096" max="14096" width="21.42578125" style="6" customWidth="1"/>
    <col min="14097" max="14097" width="17.5703125" style="6" customWidth="1"/>
    <col min="14098" max="14098" width="16.28515625" style="6" customWidth="1"/>
    <col min="14099" max="14099" width="13.7109375" style="6" customWidth="1"/>
    <col min="14100" max="14100" width="8.5703125" style="6" customWidth="1"/>
    <col min="14101" max="14101" width="15" style="6" customWidth="1"/>
    <col min="14102" max="14102" width="17.5703125" style="6" customWidth="1"/>
    <col min="14103" max="14103" width="26.5703125" style="6" customWidth="1"/>
    <col min="14104" max="14104" width="25.28515625" style="6" customWidth="1"/>
    <col min="14105" max="14106" width="17.5703125" style="6" customWidth="1"/>
    <col min="14107" max="14107" width="12.42578125" style="6" customWidth="1"/>
    <col min="14108" max="14108" width="17.5703125" style="6" customWidth="1"/>
    <col min="14109" max="14109" width="12.42578125" style="6" customWidth="1"/>
    <col min="14110" max="14110" width="15" style="6" customWidth="1"/>
    <col min="14111" max="14111" width="16.28515625" style="6" customWidth="1"/>
    <col min="14112" max="14113" width="17.5703125" style="6" customWidth="1"/>
    <col min="14114" max="14114" width="27.85546875" style="6" customWidth="1"/>
    <col min="14115" max="14115" width="13.7109375" style="6" customWidth="1"/>
    <col min="14116" max="14117" width="17.5703125" style="6" customWidth="1"/>
    <col min="14118" max="14118" width="15" style="6" customWidth="1"/>
    <col min="14119" max="14120" width="12.42578125" style="6" customWidth="1"/>
    <col min="14121" max="14122" width="17.5703125" style="6" customWidth="1"/>
    <col min="14123" max="14123" width="22.7109375" style="6" customWidth="1"/>
    <col min="14124" max="14124" width="17.5703125" style="6" customWidth="1"/>
    <col min="14125" max="14125" width="15" style="6" customWidth="1"/>
    <col min="14126" max="14126" width="17.5703125" style="6" customWidth="1"/>
    <col min="14127" max="14127" width="12.42578125" style="6" customWidth="1"/>
    <col min="14128" max="14128" width="34.28515625" style="6" customWidth="1"/>
    <col min="14129" max="14129" width="29.140625" style="6" customWidth="1"/>
    <col min="14130" max="14131" width="18.85546875" style="6" customWidth="1"/>
    <col min="14132" max="14132" width="12.42578125" style="6" customWidth="1"/>
    <col min="14133" max="14133" width="20.140625" style="6" customWidth="1"/>
    <col min="14134" max="14134" width="16.28515625" style="6" customWidth="1"/>
    <col min="14135" max="14135" width="17.5703125" style="6" customWidth="1"/>
    <col min="14136" max="14317" width="12.42578125" style="6" customWidth="1"/>
    <col min="14318" max="14318" width="20.140625" style="6" customWidth="1"/>
    <col min="14319" max="14319" width="26.5703125" style="6" customWidth="1"/>
    <col min="14320" max="14320" width="29.140625" style="6" customWidth="1"/>
    <col min="14321" max="14322" width="13.7109375" style="6" customWidth="1"/>
    <col min="14323" max="14323" width="17.5703125" style="6" customWidth="1"/>
    <col min="14324" max="14324" width="12.42578125" style="6" customWidth="1"/>
    <col min="14325" max="14325" width="20.140625" style="6" customWidth="1"/>
    <col min="14326" max="14326" width="15" style="6" customWidth="1"/>
    <col min="14327" max="14327" width="12.42578125" style="6" customWidth="1"/>
    <col min="14328" max="14328" width="17.5703125" style="6" customWidth="1"/>
    <col min="14329" max="14329" width="15" style="6" customWidth="1"/>
    <col min="14330" max="14331" width="16.28515625" style="6" customWidth="1"/>
    <col min="14332" max="14332" width="15" style="6" customWidth="1"/>
    <col min="14333" max="14333" width="18.85546875" style="6" customWidth="1"/>
    <col min="14334" max="14334" width="11.140625" style="6" customWidth="1"/>
    <col min="14335" max="14335" width="20.140625" style="6" customWidth="1"/>
    <col min="14336" max="14336" width="27.85546875" style="6" customWidth="1"/>
    <col min="14337" max="14337" width="17.5703125" style="6" customWidth="1"/>
    <col min="14338" max="14339" width="8.5703125" style="6" customWidth="1"/>
    <col min="14340" max="14340" width="16.28515625" style="6" customWidth="1"/>
    <col min="14341" max="14341" width="1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2.42578125" style="6" customWidth="1"/>
    <col min="14346" max="14346" width="6" style="6" customWidth="1"/>
    <col min="14347" max="14347" width="22.7109375" style="6" customWidth="1"/>
    <col min="14348" max="14348" width="31.7109375" style="6" customWidth="1"/>
    <col min="14349" max="14349" width="13.7109375" style="6" customWidth="1"/>
    <col min="14350" max="14350" width="16.28515625" style="6" customWidth="1"/>
    <col min="14351" max="14351" width="22.7109375" style="6" customWidth="1"/>
    <col min="14352" max="14352" width="21.42578125" style="6" customWidth="1"/>
    <col min="14353" max="14353" width="17.5703125" style="6" customWidth="1"/>
    <col min="14354" max="14354" width="16.28515625" style="6" customWidth="1"/>
    <col min="14355" max="14355" width="13.7109375" style="6" customWidth="1"/>
    <col min="14356" max="14356" width="8.5703125" style="6" customWidth="1"/>
    <col min="14357" max="14357" width="15" style="6" customWidth="1"/>
    <col min="14358" max="14358" width="17.5703125" style="6" customWidth="1"/>
    <col min="14359" max="14359" width="26.5703125" style="6" customWidth="1"/>
    <col min="14360" max="14360" width="25.28515625" style="6" customWidth="1"/>
    <col min="14361" max="14362" width="17.5703125" style="6" customWidth="1"/>
    <col min="14363" max="14363" width="12.42578125" style="6" customWidth="1"/>
    <col min="14364" max="14364" width="17.5703125" style="6" customWidth="1"/>
    <col min="14365" max="14365" width="12.42578125" style="6" customWidth="1"/>
    <col min="14366" max="14366" width="15" style="6" customWidth="1"/>
    <col min="14367" max="14367" width="16.28515625" style="6" customWidth="1"/>
    <col min="14368" max="14369" width="17.5703125" style="6" customWidth="1"/>
    <col min="14370" max="14370" width="27.85546875" style="6" customWidth="1"/>
    <col min="14371" max="14371" width="13.7109375" style="6" customWidth="1"/>
    <col min="14372" max="14373" width="17.5703125" style="6" customWidth="1"/>
    <col min="14374" max="14374" width="15" style="6" customWidth="1"/>
    <col min="14375" max="14376" width="12.42578125" style="6" customWidth="1"/>
    <col min="14377" max="14378" width="17.5703125" style="6" customWidth="1"/>
    <col min="14379" max="14379" width="22.7109375" style="6" customWidth="1"/>
    <col min="14380" max="14380" width="17.5703125" style="6" customWidth="1"/>
    <col min="14381" max="14381" width="15" style="6" customWidth="1"/>
    <col min="14382" max="14382" width="17.5703125" style="6" customWidth="1"/>
    <col min="14383" max="14383" width="12.42578125" style="6" customWidth="1"/>
    <col min="14384" max="14384" width="34.28515625" style="6" customWidth="1"/>
    <col min="14385" max="14385" width="29.140625" style="6" customWidth="1"/>
    <col min="14386" max="14387" width="18.85546875" style="6" customWidth="1"/>
    <col min="14388" max="14388" width="12.42578125" style="6" customWidth="1"/>
    <col min="14389" max="14389" width="20.140625" style="6" customWidth="1"/>
    <col min="14390" max="14390" width="16.28515625" style="6" customWidth="1"/>
    <col min="14391" max="14391" width="17.5703125" style="6" customWidth="1"/>
    <col min="14392" max="14573" width="12.42578125" style="6" customWidth="1"/>
    <col min="14574" max="14574" width="20.140625" style="6" customWidth="1"/>
    <col min="14575" max="14575" width="26.5703125" style="6" customWidth="1"/>
    <col min="14576" max="14576" width="29.140625" style="6" customWidth="1"/>
    <col min="14577" max="14578" width="13.7109375" style="6" customWidth="1"/>
    <col min="14579" max="14579" width="17.5703125" style="6" customWidth="1"/>
    <col min="14580" max="14580" width="12.42578125" style="6" customWidth="1"/>
    <col min="14581" max="14581" width="20.140625" style="6" customWidth="1"/>
    <col min="14582" max="14582" width="15" style="6" customWidth="1"/>
    <col min="14583" max="14583" width="12.42578125" style="6" customWidth="1"/>
    <col min="14584" max="14584" width="17.5703125" style="6" customWidth="1"/>
    <col min="14585" max="14585" width="15" style="6" customWidth="1"/>
    <col min="14586" max="14587" width="16.28515625" style="6" customWidth="1"/>
    <col min="14588" max="14588" width="15" style="6" customWidth="1"/>
    <col min="14589" max="14589" width="18.85546875" style="6" customWidth="1"/>
    <col min="14590" max="14590" width="11.140625" style="6" customWidth="1"/>
    <col min="14591" max="14591" width="20.140625" style="6" customWidth="1"/>
    <col min="14592" max="14592" width="27.85546875" style="6" customWidth="1"/>
    <col min="14593" max="14593" width="17.5703125" style="6" customWidth="1"/>
    <col min="14594" max="14595" width="8.5703125" style="6" customWidth="1"/>
    <col min="14596" max="14596" width="16.28515625" style="6" customWidth="1"/>
    <col min="14597" max="14597" width="1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2.42578125" style="6" customWidth="1"/>
    <col min="14602" max="14602" width="6" style="6" customWidth="1"/>
    <col min="14603" max="14603" width="22.7109375" style="6" customWidth="1"/>
    <col min="14604" max="14604" width="31.7109375" style="6" customWidth="1"/>
    <col min="14605" max="14605" width="13.7109375" style="6" customWidth="1"/>
    <col min="14606" max="14606" width="16.28515625" style="6" customWidth="1"/>
    <col min="14607" max="14607" width="22.7109375" style="6" customWidth="1"/>
    <col min="14608" max="14608" width="21.42578125" style="6" customWidth="1"/>
    <col min="14609" max="14609" width="17.5703125" style="6" customWidth="1"/>
    <col min="14610" max="14610" width="16.28515625" style="6" customWidth="1"/>
    <col min="14611" max="14611" width="13.7109375" style="6" customWidth="1"/>
    <col min="14612" max="14612" width="8.5703125" style="6" customWidth="1"/>
    <col min="14613" max="14613" width="15" style="6" customWidth="1"/>
    <col min="14614" max="14614" width="17.5703125" style="6" customWidth="1"/>
    <col min="14615" max="14615" width="26.5703125" style="6" customWidth="1"/>
    <col min="14616" max="14616" width="25.28515625" style="6" customWidth="1"/>
    <col min="14617" max="14618" width="17.5703125" style="6" customWidth="1"/>
    <col min="14619" max="14619" width="12.42578125" style="6" customWidth="1"/>
    <col min="14620" max="14620" width="17.5703125" style="6" customWidth="1"/>
    <col min="14621" max="14621" width="12.42578125" style="6" customWidth="1"/>
    <col min="14622" max="14622" width="15" style="6" customWidth="1"/>
    <col min="14623" max="14623" width="16.28515625" style="6" customWidth="1"/>
    <col min="14624" max="14625" width="17.5703125" style="6" customWidth="1"/>
    <col min="14626" max="14626" width="27.85546875" style="6" customWidth="1"/>
    <col min="14627" max="14627" width="13.7109375" style="6" customWidth="1"/>
    <col min="14628" max="14629" width="17.5703125" style="6" customWidth="1"/>
    <col min="14630" max="14630" width="15" style="6" customWidth="1"/>
    <col min="14631" max="14632" width="12.42578125" style="6" customWidth="1"/>
    <col min="14633" max="14634" width="17.5703125" style="6" customWidth="1"/>
    <col min="14635" max="14635" width="22.7109375" style="6" customWidth="1"/>
    <col min="14636" max="14636" width="17.5703125" style="6" customWidth="1"/>
    <col min="14637" max="14637" width="15" style="6" customWidth="1"/>
    <col min="14638" max="14638" width="17.5703125" style="6" customWidth="1"/>
    <col min="14639" max="14639" width="12.42578125" style="6" customWidth="1"/>
    <col min="14640" max="14640" width="34.28515625" style="6" customWidth="1"/>
    <col min="14641" max="14641" width="29.140625" style="6" customWidth="1"/>
    <col min="14642" max="14643" width="18.85546875" style="6" customWidth="1"/>
    <col min="14644" max="14644" width="12.42578125" style="6" customWidth="1"/>
    <col min="14645" max="14645" width="20.140625" style="6" customWidth="1"/>
    <col min="14646" max="14646" width="16.28515625" style="6" customWidth="1"/>
    <col min="14647" max="14647" width="17.5703125" style="6" customWidth="1"/>
    <col min="14648" max="14829" width="12.42578125" style="6" customWidth="1"/>
    <col min="14830" max="14830" width="20.140625" style="6" customWidth="1"/>
    <col min="14831" max="14831" width="26.5703125" style="6" customWidth="1"/>
    <col min="14832" max="14832" width="29.140625" style="6" customWidth="1"/>
    <col min="14833" max="14834" width="13.7109375" style="6" customWidth="1"/>
    <col min="14835" max="14835" width="17.5703125" style="6" customWidth="1"/>
    <col min="14836" max="14836" width="12.42578125" style="6" customWidth="1"/>
    <col min="14837" max="14837" width="20.140625" style="6" customWidth="1"/>
    <col min="14838" max="14838" width="15" style="6" customWidth="1"/>
    <col min="14839" max="14839" width="12.42578125" style="6" customWidth="1"/>
    <col min="14840" max="14840" width="17.5703125" style="6" customWidth="1"/>
    <col min="14841" max="14841" width="15" style="6" customWidth="1"/>
    <col min="14842" max="14843" width="16.28515625" style="6" customWidth="1"/>
    <col min="14844" max="14844" width="15" style="6" customWidth="1"/>
    <col min="14845" max="14845" width="18.85546875" style="6" customWidth="1"/>
    <col min="14846" max="14846" width="11.140625" style="6" customWidth="1"/>
    <col min="14847" max="14847" width="20.140625" style="6" customWidth="1"/>
    <col min="14848" max="14848" width="27.85546875" style="6" customWidth="1"/>
    <col min="14849" max="14849" width="17.5703125" style="6" customWidth="1"/>
    <col min="14850" max="14851" width="8.5703125" style="6" customWidth="1"/>
    <col min="14852" max="14852" width="16.28515625" style="6" customWidth="1"/>
    <col min="14853" max="14853" width="1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2.42578125" style="6" customWidth="1"/>
    <col min="14858" max="14858" width="6" style="6" customWidth="1"/>
    <col min="14859" max="14859" width="22.7109375" style="6" customWidth="1"/>
    <col min="14860" max="14860" width="31.7109375" style="6" customWidth="1"/>
    <col min="14861" max="14861" width="13.7109375" style="6" customWidth="1"/>
    <col min="14862" max="14862" width="16.28515625" style="6" customWidth="1"/>
    <col min="14863" max="14863" width="22.7109375" style="6" customWidth="1"/>
    <col min="14864" max="14864" width="21.42578125" style="6" customWidth="1"/>
    <col min="14865" max="14865" width="17.5703125" style="6" customWidth="1"/>
    <col min="14866" max="14866" width="16.28515625" style="6" customWidth="1"/>
    <col min="14867" max="14867" width="13.7109375" style="6" customWidth="1"/>
    <col min="14868" max="14868" width="8.5703125" style="6" customWidth="1"/>
    <col min="14869" max="14869" width="15" style="6" customWidth="1"/>
    <col min="14870" max="14870" width="17.5703125" style="6" customWidth="1"/>
    <col min="14871" max="14871" width="26.5703125" style="6" customWidth="1"/>
    <col min="14872" max="14872" width="25.28515625" style="6" customWidth="1"/>
    <col min="14873" max="14874" width="17.5703125" style="6" customWidth="1"/>
    <col min="14875" max="14875" width="12.42578125" style="6" customWidth="1"/>
    <col min="14876" max="14876" width="17.5703125" style="6" customWidth="1"/>
    <col min="14877" max="14877" width="12.42578125" style="6" customWidth="1"/>
    <col min="14878" max="14878" width="15" style="6" customWidth="1"/>
    <col min="14879" max="14879" width="16.28515625" style="6" customWidth="1"/>
    <col min="14880" max="14881" width="17.5703125" style="6" customWidth="1"/>
    <col min="14882" max="14882" width="27.85546875" style="6" customWidth="1"/>
    <col min="14883" max="14883" width="13.7109375" style="6" customWidth="1"/>
    <col min="14884" max="14885" width="17.5703125" style="6" customWidth="1"/>
    <col min="14886" max="14886" width="15" style="6" customWidth="1"/>
    <col min="14887" max="14888" width="12.42578125" style="6" customWidth="1"/>
    <col min="14889" max="14890" width="17.5703125" style="6" customWidth="1"/>
    <col min="14891" max="14891" width="22.7109375" style="6" customWidth="1"/>
    <col min="14892" max="14892" width="17.5703125" style="6" customWidth="1"/>
    <col min="14893" max="14893" width="15" style="6" customWidth="1"/>
    <col min="14894" max="14894" width="17.5703125" style="6" customWidth="1"/>
    <col min="14895" max="14895" width="12.42578125" style="6" customWidth="1"/>
    <col min="14896" max="14896" width="34.28515625" style="6" customWidth="1"/>
    <col min="14897" max="14897" width="29.140625" style="6" customWidth="1"/>
    <col min="14898" max="14899" width="18.85546875" style="6" customWidth="1"/>
    <col min="14900" max="14900" width="12.42578125" style="6" customWidth="1"/>
    <col min="14901" max="14901" width="20.140625" style="6" customWidth="1"/>
    <col min="14902" max="14902" width="16.28515625" style="6" customWidth="1"/>
    <col min="14903" max="14903" width="17.5703125" style="6" customWidth="1"/>
    <col min="14904" max="15085" width="12.42578125" style="6" customWidth="1"/>
    <col min="15086" max="15086" width="20.140625" style="6" customWidth="1"/>
    <col min="15087" max="15087" width="26.5703125" style="6" customWidth="1"/>
    <col min="15088" max="15088" width="29.140625" style="6" customWidth="1"/>
    <col min="15089" max="15090" width="13.7109375" style="6" customWidth="1"/>
    <col min="15091" max="15091" width="17.5703125" style="6" customWidth="1"/>
    <col min="15092" max="15092" width="12.42578125" style="6" customWidth="1"/>
    <col min="15093" max="15093" width="20.140625" style="6" customWidth="1"/>
    <col min="15094" max="15094" width="15" style="6" customWidth="1"/>
    <col min="15095" max="15095" width="12.42578125" style="6" customWidth="1"/>
    <col min="15096" max="15096" width="17.5703125" style="6" customWidth="1"/>
    <col min="15097" max="15097" width="15" style="6" customWidth="1"/>
    <col min="15098" max="15099" width="16.28515625" style="6" customWidth="1"/>
    <col min="15100" max="15100" width="15" style="6" customWidth="1"/>
    <col min="15101" max="15101" width="18.85546875" style="6" customWidth="1"/>
    <col min="15102" max="15102" width="11.140625" style="6" customWidth="1"/>
    <col min="15103" max="15103" width="20.140625" style="6" customWidth="1"/>
    <col min="15104" max="15104" width="27.85546875" style="6" customWidth="1"/>
    <col min="15105" max="15105" width="17.5703125" style="6" customWidth="1"/>
    <col min="15106" max="15107" width="8.5703125" style="6" customWidth="1"/>
    <col min="15108" max="15108" width="16.28515625" style="6" customWidth="1"/>
    <col min="15109" max="15109" width="1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2.42578125" style="6" customWidth="1"/>
    <col min="15114" max="15114" width="6" style="6" customWidth="1"/>
    <col min="15115" max="15115" width="22.7109375" style="6" customWidth="1"/>
    <col min="15116" max="15116" width="31.7109375" style="6" customWidth="1"/>
    <col min="15117" max="15117" width="13.7109375" style="6" customWidth="1"/>
    <col min="15118" max="15118" width="16.28515625" style="6" customWidth="1"/>
    <col min="15119" max="15119" width="22.7109375" style="6" customWidth="1"/>
    <col min="15120" max="15120" width="21.42578125" style="6" customWidth="1"/>
    <col min="15121" max="15121" width="17.5703125" style="6" customWidth="1"/>
    <col min="15122" max="15122" width="16.28515625" style="6" customWidth="1"/>
    <col min="15123" max="15123" width="13.7109375" style="6" customWidth="1"/>
    <col min="15124" max="15124" width="8.5703125" style="6" customWidth="1"/>
    <col min="15125" max="15125" width="15" style="6" customWidth="1"/>
    <col min="15126" max="15126" width="17.5703125" style="6" customWidth="1"/>
    <col min="15127" max="15127" width="26.5703125" style="6" customWidth="1"/>
    <col min="15128" max="15128" width="25.28515625" style="6" customWidth="1"/>
    <col min="15129" max="15130" width="17.5703125" style="6" customWidth="1"/>
    <col min="15131" max="15131" width="12.42578125" style="6" customWidth="1"/>
    <col min="15132" max="15132" width="17.5703125" style="6" customWidth="1"/>
    <col min="15133" max="15133" width="12.42578125" style="6" customWidth="1"/>
    <col min="15134" max="15134" width="15" style="6" customWidth="1"/>
    <col min="15135" max="15135" width="16.28515625" style="6" customWidth="1"/>
    <col min="15136" max="15137" width="17.5703125" style="6" customWidth="1"/>
    <col min="15138" max="15138" width="27.85546875" style="6" customWidth="1"/>
    <col min="15139" max="15139" width="13.7109375" style="6" customWidth="1"/>
    <col min="15140" max="15141" width="17.5703125" style="6" customWidth="1"/>
    <col min="15142" max="15142" width="15" style="6" customWidth="1"/>
    <col min="15143" max="15144" width="12.42578125" style="6" customWidth="1"/>
    <col min="15145" max="15146" width="17.5703125" style="6" customWidth="1"/>
    <col min="15147" max="15147" width="22.7109375" style="6" customWidth="1"/>
    <col min="15148" max="15148" width="17.5703125" style="6" customWidth="1"/>
    <col min="15149" max="15149" width="15" style="6" customWidth="1"/>
    <col min="15150" max="15150" width="17.5703125" style="6" customWidth="1"/>
    <col min="15151" max="15151" width="12.42578125" style="6" customWidth="1"/>
    <col min="15152" max="15152" width="34.28515625" style="6" customWidth="1"/>
    <col min="15153" max="15153" width="29.140625" style="6" customWidth="1"/>
    <col min="15154" max="15155" width="18.85546875" style="6" customWidth="1"/>
    <col min="15156" max="15156" width="12.42578125" style="6" customWidth="1"/>
    <col min="15157" max="15157" width="20.140625" style="6" customWidth="1"/>
    <col min="15158" max="15158" width="16.28515625" style="6" customWidth="1"/>
    <col min="15159" max="15159" width="17.5703125" style="6" customWidth="1"/>
    <col min="15160" max="15341" width="12.42578125" style="6" customWidth="1"/>
    <col min="15342" max="15342" width="20.140625" style="6" customWidth="1"/>
    <col min="15343" max="15343" width="26.5703125" style="6" customWidth="1"/>
    <col min="15344" max="15344" width="29.140625" style="6" customWidth="1"/>
    <col min="15345" max="15346" width="13.7109375" style="6" customWidth="1"/>
    <col min="15347" max="15347" width="17.5703125" style="6" customWidth="1"/>
    <col min="15348" max="15348" width="12.42578125" style="6" customWidth="1"/>
    <col min="15349" max="15349" width="20.140625" style="6" customWidth="1"/>
    <col min="15350" max="15350" width="15" style="6" customWidth="1"/>
    <col min="15351" max="15351" width="12.42578125" style="6" customWidth="1"/>
    <col min="15352" max="15352" width="17.5703125" style="6" customWidth="1"/>
    <col min="15353" max="15353" width="15" style="6" customWidth="1"/>
    <col min="15354" max="15355" width="16.28515625" style="6" customWidth="1"/>
    <col min="15356" max="15356" width="15" style="6" customWidth="1"/>
    <col min="15357" max="15357" width="18.85546875" style="6" customWidth="1"/>
    <col min="15358" max="15358" width="11.140625" style="6" customWidth="1"/>
    <col min="15359" max="15359" width="20.140625" style="6" customWidth="1"/>
    <col min="15360" max="15360" width="27.85546875" style="6" customWidth="1"/>
    <col min="15361" max="15361" width="17.5703125" style="6" customWidth="1"/>
    <col min="15362" max="15363" width="8.5703125" style="6" customWidth="1"/>
    <col min="15364" max="15364" width="16.28515625" style="6" customWidth="1"/>
    <col min="15365" max="15365" width="1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2.42578125" style="6" customWidth="1"/>
    <col min="15370" max="15370" width="6" style="6" customWidth="1"/>
    <col min="15371" max="15371" width="22.7109375" style="6" customWidth="1"/>
    <col min="15372" max="15372" width="31.7109375" style="6" customWidth="1"/>
    <col min="15373" max="15373" width="13.7109375" style="6" customWidth="1"/>
    <col min="15374" max="15374" width="16.28515625" style="6" customWidth="1"/>
    <col min="15375" max="15375" width="22.7109375" style="6" customWidth="1"/>
    <col min="15376" max="15376" width="21.42578125" style="6" customWidth="1"/>
    <col min="15377" max="15377" width="17.5703125" style="6" customWidth="1"/>
    <col min="15378" max="15378" width="16.28515625" style="6" customWidth="1"/>
    <col min="15379" max="15379" width="13.7109375" style="6" customWidth="1"/>
    <col min="15380" max="15380" width="8.5703125" style="6" customWidth="1"/>
    <col min="15381" max="15381" width="15" style="6" customWidth="1"/>
    <col min="15382" max="15382" width="17.5703125" style="6" customWidth="1"/>
    <col min="15383" max="15383" width="26.5703125" style="6" customWidth="1"/>
    <col min="15384" max="15384" width="25.28515625" style="6" customWidth="1"/>
    <col min="15385" max="15386" width="17.5703125" style="6" customWidth="1"/>
    <col min="15387" max="15387" width="12.42578125" style="6" customWidth="1"/>
    <col min="15388" max="15388" width="17.5703125" style="6" customWidth="1"/>
    <col min="15389" max="15389" width="12.42578125" style="6" customWidth="1"/>
    <col min="15390" max="15390" width="15" style="6" customWidth="1"/>
    <col min="15391" max="15391" width="16.28515625" style="6" customWidth="1"/>
    <col min="15392" max="15393" width="17.5703125" style="6" customWidth="1"/>
    <col min="15394" max="15394" width="27.85546875" style="6" customWidth="1"/>
    <col min="15395" max="15395" width="13.7109375" style="6" customWidth="1"/>
    <col min="15396" max="15397" width="17.5703125" style="6" customWidth="1"/>
    <col min="15398" max="15398" width="15" style="6" customWidth="1"/>
    <col min="15399" max="15400" width="12.42578125" style="6" customWidth="1"/>
    <col min="15401" max="15402" width="17.5703125" style="6" customWidth="1"/>
    <col min="15403" max="15403" width="22.7109375" style="6" customWidth="1"/>
    <col min="15404" max="15404" width="17.5703125" style="6" customWidth="1"/>
    <col min="15405" max="15405" width="15" style="6" customWidth="1"/>
    <col min="15406" max="15406" width="17.5703125" style="6" customWidth="1"/>
    <col min="15407" max="15407" width="12.42578125" style="6" customWidth="1"/>
    <col min="15408" max="15408" width="34.28515625" style="6" customWidth="1"/>
    <col min="15409" max="15409" width="29.140625" style="6" customWidth="1"/>
    <col min="15410" max="15411" width="18.85546875" style="6" customWidth="1"/>
    <col min="15412" max="15412" width="12.42578125" style="6" customWidth="1"/>
    <col min="15413" max="15413" width="20.140625" style="6" customWidth="1"/>
    <col min="15414" max="15414" width="16.28515625" style="6" customWidth="1"/>
    <col min="15415" max="15415" width="17.5703125" style="6" customWidth="1"/>
    <col min="15416" max="15597" width="12.42578125" style="6" customWidth="1"/>
    <col min="15598" max="15598" width="20.140625" style="6" customWidth="1"/>
    <col min="15599" max="15599" width="26.5703125" style="6" customWidth="1"/>
    <col min="15600" max="15600" width="29.140625" style="6" customWidth="1"/>
    <col min="15601" max="15602" width="13.7109375" style="6" customWidth="1"/>
    <col min="15603" max="15603" width="17.5703125" style="6" customWidth="1"/>
    <col min="15604" max="15604" width="12.42578125" style="6" customWidth="1"/>
    <col min="15605" max="15605" width="20.140625" style="6" customWidth="1"/>
    <col min="15606" max="15606" width="15" style="6" customWidth="1"/>
    <col min="15607" max="15607" width="12.42578125" style="6" customWidth="1"/>
    <col min="15608" max="15608" width="17.5703125" style="6" customWidth="1"/>
    <col min="15609" max="15609" width="15" style="6" customWidth="1"/>
    <col min="15610" max="15611" width="16.28515625" style="6" customWidth="1"/>
    <col min="15612" max="15612" width="15" style="6" customWidth="1"/>
    <col min="15613" max="15613" width="18.85546875" style="6" customWidth="1"/>
    <col min="15614" max="15614" width="11.140625" style="6" customWidth="1"/>
    <col min="15615" max="15615" width="20.140625" style="6" customWidth="1"/>
    <col min="15616" max="15616" width="27.85546875" style="6" customWidth="1"/>
    <col min="15617" max="15617" width="17.5703125" style="6" customWidth="1"/>
    <col min="15618" max="15619" width="8.5703125" style="6" customWidth="1"/>
    <col min="15620" max="15620" width="16.28515625" style="6" customWidth="1"/>
    <col min="15621" max="15621" width="1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2.42578125" style="6" customWidth="1"/>
    <col min="15626" max="15626" width="6" style="6" customWidth="1"/>
    <col min="15627" max="15627" width="22.7109375" style="6" customWidth="1"/>
    <col min="15628" max="15628" width="31.7109375" style="6" customWidth="1"/>
    <col min="15629" max="15629" width="13.7109375" style="6" customWidth="1"/>
    <col min="15630" max="15630" width="16.28515625" style="6" customWidth="1"/>
    <col min="15631" max="15631" width="22.7109375" style="6" customWidth="1"/>
    <col min="15632" max="15632" width="21.42578125" style="6" customWidth="1"/>
    <col min="15633" max="15633" width="17.5703125" style="6" customWidth="1"/>
    <col min="15634" max="15634" width="16.28515625" style="6" customWidth="1"/>
    <col min="15635" max="15635" width="13.7109375" style="6" customWidth="1"/>
    <col min="15636" max="15636" width="8.5703125" style="6" customWidth="1"/>
    <col min="15637" max="15637" width="15" style="6" customWidth="1"/>
    <col min="15638" max="15638" width="17.5703125" style="6" customWidth="1"/>
    <col min="15639" max="15639" width="26.5703125" style="6" customWidth="1"/>
    <col min="15640" max="15640" width="25.28515625" style="6" customWidth="1"/>
    <col min="15641" max="15642" width="17.5703125" style="6" customWidth="1"/>
    <col min="15643" max="15643" width="12.42578125" style="6" customWidth="1"/>
    <col min="15644" max="15644" width="17.5703125" style="6" customWidth="1"/>
    <col min="15645" max="15645" width="12.42578125" style="6" customWidth="1"/>
    <col min="15646" max="15646" width="15" style="6" customWidth="1"/>
    <col min="15647" max="15647" width="16.28515625" style="6" customWidth="1"/>
    <col min="15648" max="15649" width="17.5703125" style="6" customWidth="1"/>
    <col min="15650" max="15650" width="27.85546875" style="6" customWidth="1"/>
    <col min="15651" max="15651" width="13.7109375" style="6" customWidth="1"/>
    <col min="15652" max="15653" width="17.5703125" style="6" customWidth="1"/>
    <col min="15654" max="15654" width="15" style="6" customWidth="1"/>
    <col min="15655" max="15656" width="12.42578125" style="6" customWidth="1"/>
    <col min="15657" max="15658" width="17.5703125" style="6" customWidth="1"/>
    <col min="15659" max="15659" width="22.7109375" style="6" customWidth="1"/>
    <col min="15660" max="15660" width="17.5703125" style="6" customWidth="1"/>
    <col min="15661" max="15661" width="15" style="6" customWidth="1"/>
    <col min="15662" max="15662" width="17.5703125" style="6" customWidth="1"/>
    <col min="15663" max="15663" width="12.42578125" style="6" customWidth="1"/>
    <col min="15664" max="15664" width="34.28515625" style="6" customWidth="1"/>
    <col min="15665" max="15665" width="29.140625" style="6" customWidth="1"/>
    <col min="15666" max="15667" width="18.85546875" style="6" customWidth="1"/>
    <col min="15668" max="15668" width="12.42578125" style="6" customWidth="1"/>
    <col min="15669" max="15669" width="20.140625" style="6" customWidth="1"/>
    <col min="15670" max="15670" width="16.28515625" style="6" customWidth="1"/>
    <col min="15671" max="15671" width="17.5703125" style="6" customWidth="1"/>
    <col min="15672" max="15853" width="12.42578125" style="6" customWidth="1"/>
    <col min="15854" max="15854" width="20.140625" style="6" customWidth="1"/>
    <col min="15855" max="15855" width="26.5703125" style="6" customWidth="1"/>
    <col min="15856" max="15856" width="29.140625" style="6" customWidth="1"/>
    <col min="15857" max="15858" width="13.7109375" style="6" customWidth="1"/>
    <col min="15859" max="15859" width="17.5703125" style="6" customWidth="1"/>
    <col min="15860" max="15860" width="12.42578125" style="6" customWidth="1"/>
    <col min="15861" max="15861" width="20.140625" style="6" customWidth="1"/>
    <col min="15862" max="15862" width="15" style="6" customWidth="1"/>
    <col min="15863" max="15863" width="12.42578125" style="6" customWidth="1"/>
    <col min="15864" max="15864" width="17.5703125" style="6" customWidth="1"/>
    <col min="15865" max="15865" width="15" style="6" customWidth="1"/>
    <col min="15866" max="15867" width="16.28515625" style="6" customWidth="1"/>
    <col min="15868" max="15868" width="15" style="6" customWidth="1"/>
    <col min="15869" max="15869" width="18.85546875" style="6" customWidth="1"/>
    <col min="15870" max="15870" width="11.140625" style="6" customWidth="1"/>
    <col min="15871" max="15871" width="20.140625" style="6" customWidth="1"/>
    <col min="15872" max="15872" width="27.85546875" style="6" customWidth="1"/>
    <col min="15873" max="15873" width="17.5703125" style="6" customWidth="1"/>
    <col min="15874" max="15875" width="8.5703125" style="6" customWidth="1"/>
    <col min="15876" max="15876" width="16.28515625" style="6" customWidth="1"/>
    <col min="15877" max="15877" width="1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2.42578125" style="6" customWidth="1"/>
    <col min="15882" max="15882" width="6" style="6" customWidth="1"/>
    <col min="15883" max="15883" width="22.7109375" style="6" customWidth="1"/>
    <col min="15884" max="15884" width="31.7109375" style="6" customWidth="1"/>
    <col min="15885" max="15885" width="13.7109375" style="6" customWidth="1"/>
    <col min="15886" max="15886" width="16.28515625" style="6" customWidth="1"/>
    <col min="15887" max="15887" width="22.7109375" style="6" customWidth="1"/>
    <col min="15888" max="15888" width="21.42578125" style="6" customWidth="1"/>
    <col min="15889" max="15889" width="17.5703125" style="6" customWidth="1"/>
    <col min="15890" max="15890" width="16.28515625" style="6" customWidth="1"/>
    <col min="15891" max="15891" width="13.7109375" style="6" customWidth="1"/>
    <col min="15892" max="15892" width="8.5703125" style="6" customWidth="1"/>
    <col min="15893" max="15893" width="15" style="6" customWidth="1"/>
    <col min="15894" max="15894" width="17.5703125" style="6" customWidth="1"/>
    <col min="15895" max="15895" width="26.5703125" style="6" customWidth="1"/>
    <col min="15896" max="15896" width="25.28515625" style="6" customWidth="1"/>
    <col min="15897" max="15898" width="17.5703125" style="6" customWidth="1"/>
    <col min="15899" max="15899" width="12.42578125" style="6" customWidth="1"/>
    <col min="15900" max="15900" width="17.5703125" style="6" customWidth="1"/>
    <col min="15901" max="15901" width="12.42578125" style="6" customWidth="1"/>
    <col min="15902" max="15902" width="15" style="6" customWidth="1"/>
    <col min="15903" max="15903" width="16.28515625" style="6" customWidth="1"/>
    <col min="15904" max="15905" width="17.5703125" style="6" customWidth="1"/>
    <col min="15906" max="15906" width="27.85546875" style="6" customWidth="1"/>
    <col min="15907" max="15907" width="13.7109375" style="6" customWidth="1"/>
    <col min="15908" max="15909" width="17.5703125" style="6" customWidth="1"/>
    <col min="15910" max="15910" width="15" style="6" customWidth="1"/>
    <col min="15911" max="15912" width="12.42578125" style="6" customWidth="1"/>
    <col min="15913" max="15914" width="17.5703125" style="6" customWidth="1"/>
    <col min="15915" max="15915" width="22.7109375" style="6" customWidth="1"/>
    <col min="15916" max="15916" width="17.5703125" style="6" customWidth="1"/>
    <col min="15917" max="15917" width="15" style="6" customWidth="1"/>
    <col min="15918" max="15918" width="17.5703125" style="6" customWidth="1"/>
    <col min="15919" max="15919" width="12.42578125" style="6" customWidth="1"/>
    <col min="15920" max="15920" width="34.28515625" style="6" customWidth="1"/>
    <col min="15921" max="15921" width="29.140625" style="6" customWidth="1"/>
    <col min="15922" max="15923" width="18.85546875" style="6" customWidth="1"/>
    <col min="15924" max="15924" width="12.42578125" style="6" customWidth="1"/>
    <col min="15925" max="15925" width="20.140625" style="6" customWidth="1"/>
    <col min="15926" max="15926" width="16.28515625" style="6" customWidth="1"/>
    <col min="15927" max="15927" width="17.5703125" style="6" customWidth="1"/>
    <col min="15928" max="16109" width="12.42578125" style="6" customWidth="1"/>
    <col min="16110" max="16110" width="20.140625" style="6" customWidth="1"/>
    <col min="16111" max="16111" width="26.5703125" style="6" customWidth="1"/>
    <col min="16112" max="16112" width="29.140625" style="6" customWidth="1"/>
    <col min="16113" max="16114" width="13.7109375" style="6" customWidth="1"/>
    <col min="16115" max="16115" width="17.5703125" style="6" customWidth="1"/>
    <col min="16116" max="16116" width="12.42578125" style="6" customWidth="1"/>
    <col min="16117" max="16117" width="20.140625" style="6" customWidth="1"/>
    <col min="16118" max="16118" width="15" style="6" customWidth="1"/>
    <col min="16119" max="16119" width="12.42578125" style="6" customWidth="1"/>
    <col min="16120" max="16120" width="17.5703125" style="6" customWidth="1"/>
    <col min="16121" max="16121" width="15" style="6" customWidth="1"/>
    <col min="16122" max="16123" width="16.28515625" style="6" customWidth="1"/>
    <col min="16124" max="16124" width="15" style="6" customWidth="1"/>
    <col min="16125" max="16125" width="18.85546875" style="6" customWidth="1"/>
    <col min="16126" max="16126" width="11.140625" style="6" customWidth="1"/>
    <col min="16127" max="16127" width="20.140625" style="6" customWidth="1"/>
    <col min="16128" max="16128" width="27.85546875" style="6" customWidth="1"/>
    <col min="16129" max="16129" width="17.5703125" style="6" customWidth="1"/>
    <col min="16130" max="16131" width="8.5703125" style="6" customWidth="1"/>
    <col min="16132" max="16132" width="16.28515625" style="6" customWidth="1"/>
    <col min="16133" max="16133" width="1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2.42578125" style="6" customWidth="1"/>
    <col min="16138" max="16138" width="6" style="6" customWidth="1"/>
    <col min="16139" max="16139" width="22.7109375" style="6" customWidth="1"/>
    <col min="16140" max="16140" width="31.7109375" style="6" customWidth="1"/>
    <col min="16141" max="16141" width="13.7109375" style="6" customWidth="1"/>
    <col min="16142" max="16142" width="16.28515625" style="6" customWidth="1"/>
    <col min="16143" max="16143" width="22.7109375" style="6" customWidth="1"/>
    <col min="16144" max="16144" width="21.42578125" style="6" customWidth="1"/>
    <col min="16145" max="16145" width="17.5703125" style="6" customWidth="1"/>
    <col min="16146" max="16146" width="16.28515625" style="6" customWidth="1"/>
    <col min="16147" max="16147" width="13.7109375" style="6" customWidth="1"/>
    <col min="16148" max="16148" width="8.5703125" style="6" customWidth="1"/>
    <col min="16149" max="16149" width="15" style="6" customWidth="1"/>
    <col min="16150" max="16150" width="17.5703125" style="6" customWidth="1"/>
    <col min="16151" max="16151" width="26.5703125" style="6" customWidth="1"/>
    <col min="16152" max="16152" width="25.28515625" style="6" customWidth="1"/>
    <col min="16153" max="16154" width="17.5703125" style="6" customWidth="1"/>
    <col min="16155" max="16155" width="12.42578125" style="6" customWidth="1"/>
    <col min="16156" max="16156" width="17.5703125" style="6" customWidth="1"/>
    <col min="16157" max="16157" width="12.42578125" style="6" customWidth="1"/>
    <col min="16158" max="16158" width="15" style="6" customWidth="1"/>
    <col min="16159" max="16159" width="16.28515625" style="6" customWidth="1"/>
    <col min="16160" max="16161" width="17.5703125" style="6" customWidth="1"/>
    <col min="16162" max="16162" width="27.85546875" style="6" customWidth="1"/>
    <col min="16163" max="16163" width="13.7109375" style="6" customWidth="1"/>
    <col min="16164" max="16165" width="17.5703125" style="6" customWidth="1"/>
    <col min="16166" max="16166" width="15" style="6" customWidth="1"/>
    <col min="16167" max="16168" width="12.42578125" style="6" customWidth="1"/>
    <col min="16169" max="16170" width="17.5703125" style="6" customWidth="1"/>
    <col min="16171" max="16171" width="22.7109375" style="6" customWidth="1"/>
    <col min="16172" max="16172" width="17.5703125" style="6" customWidth="1"/>
    <col min="16173" max="16173" width="15" style="6" customWidth="1"/>
    <col min="16174" max="16174" width="17.5703125" style="6" customWidth="1"/>
    <col min="16175" max="16175" width="12.42578125" style="6" customWidth="1"/>
    <col min="16176" max="16176" width="34.28515625" style="6" customWidth="1"/>
    <col min="16177" max="16177" width="29.140625" style="6" customWidth="1"/>
    <col min="16178" max="16179" width="18.85546875" style="6" customWidth="1"/>
    <col min="16180" max="16180" width="12.42578125" style="6" customWidth="1"/>
    <col min="16181" max="16181" width="20.140625" style="6" customWidth="1"/>
    <col min="16182" max="16182" width="16.28515625" style="6" customWidth="1"/>
    <col min="16183" max="16183" width="17.5703125" style="6" customWidth="1"/>
    <col min="16184" max="16384" width="12.42578125" style="6" customWidth="1"/>
  </cols>
  <sheetData>
    <row r="1" spans="1:237" s="55" customFormat="1" ht="15" x14ac:dyDescent="0.2">
      <c r="A1" s="42"/>
      <c r="B1" s="200" t="s">
        <v>150</v>
      </c>
      <c r="C1" s="44"/>
      <c r="D1" s="44"/>
      <c r="E1" s="45"/>
      <c r="F1" s="45"/>
      <c r="G1" s="109"/>
      <c r="H1" s="109"/>
      <c r="I1" s="110"/>
      <c r="J1" s="192" t="s">
        <v>89</v>
      </c>
      <c r="K1" s="195">
        <v>44301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16" t="s">
        <v>0</v>
      </c>
      <c r="AE1" s="50"/>
      <c r="AF1" s="44"/>
      <c r="AG1" s="44"/>
      <c r="AH1" s="116" t="s">
        <v>1</v>
      </c>
      <c r="AI1" s="44"/>
      <c r="AJ1" s="44"/>
      <c r="AK1" s="44"/>
      <c r="AL1" s="44"/>
      <c r="AM1" s="44"/>
      <c r="AN1" s="44"/>
      <c r="AO1" s="116" t="s">
        <v>98</v>
      </c>
      <c r="AP1" s="116"/>
      <c r="AQ1" s="44"/>
      <c r="AR1" s="44"/>
      <c r="AS1" s="44"/>
      <c r="AT1" s="44"/>
      <c r="AU1" s="44"/>
      <c r="AV1" s="44"/>
      <c r="AW1" s="113" t="s">
        <v>2</v>
      </c>
      <c r="AX1" s="44"/>
      <c r="AY1" s="44"/>
      <c r="AZ1" s="44"/>
      <c r="BA1" s="113" t="s">
        <v>92</v>
      </c>
      <c r="BB1" s="113"/>
      <c r="BC1" s="44"/>
      <c r="BD1" s="44"/>
      <c r="BE1" s="44"/>
      <c r="BF1" s="44"/>
      <c r="BG1" s="44"/>
      <c r="BH1" s="44"/>
      <c r="BI1" s="113" t="s">
        <v>143</v>
      </c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8"/>
      <c r="EM1" s="44"/>
      <c r="EN1" s="44"/>
      <c r="EO1" s="44"/>
      <c r="EP1" s="44"/>
      <c r="EQ1" s="44"/>
      <c r="ER1" s="44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</row>
    <row r="2" spans="1:237" s="55" customFormat="1" ht="15" x14ac:dyDescent="0.2">
      <c r="A2" s="42"/>
      <c r="B2" s="115" t="s">
        <v>137</v>
      </c>
      <c r="C2" s="56"/>
      <c r="D2" s="46"/>
      <c r="E2" s="57"/>
      <c r="G2" s="132"/>
      <c r="H2" s="109"/>
      <c r="I2" s="111"/>
      <c r="J2" s="196" t="s">
        <v>3</v>
      </c>
      <c r="K2" s="195">
        <v>44320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115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48"/>
      <c r="EM2" s="69"/>
      <c r="EN2" s="69"/>
      <c r="EO2" s="49"/>
      <c r="EP2" s="44"/>
      <c r="EQ2" s="44"/>
      <c r="ER2" s="4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</row>
    <row r="3" spans="1:237" s="55" customFormat="1" ht="15" x14ac:dyDescent="0.2">
      <c r="A3" s="41"/>
      <c r="B3" s="214" t="s">
        <v>149</v>
      </c>
      <c r="C3" s="59"/>
      <c r="D3" s="70"/>
      <c r="E3" s="45"/>
      <c r="G3" s="133"/>
      <c r="H3" s="109"/>
      <c r="I3" s="112"/>
      <c r="J3" s="197" t="s">
        <v>4</v>
      </c>
      <c r="K3" s="198">
        <f>NETWORKDAYS(K1,K2,AD$149:AD$503)-1</f>
        <v>12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114" t="s">
        <v>91</v>
      </c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69"/>
      <c r="DL3" s="69"/>
      <c r="DM3" s="69"/>
      <c r="DN3" s="75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7"/>
      <c r="ED3" s="44"/>
      <c r="EE3" s="44"/>
      <c r="EF3" s="44"/>
      <c r="EG3" s="44"/>
      <c r="EH3" s="44"/>
      <c r="EI3" s="44"/>
      <c r="EJ3" s="44"/>
      <c r="EK3" s="44"/>
      <c r="EL3" s="48"/>
      <c r="EM3" s="44"/>
      <c r="EN3" s="44"/>
      <c r="EO3" s="49"/>
      <c r="EP3" s="44"/>
      <c r="EQ3" s="44"/>
      <c r="ER3" s="4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</row>
    <row r="4" spans="1:237" s="55" customFormat="1" ht="15" x14ac:dyDescent="0.2">
      <c r="A4" s="41"/>
      <c r="B4" s="215">
        <v>2</v>
      </c>
      <c r="C4" s="216">
        <f>B4+1</f>
        <v>3</v>
      </c>
      <c r="D4" s="216">
        <f t="shared" ref="D4:AA4" si="0">C4+1</f>
        <v>4</v>
      </c>
      <c r="E4" s="216">
        <f t="shared" si="0"/>
        <v>5</v>
      </c>
      <c r="F4" s="216">
        <f t="shared" si="0"/>
        <v>6</v>
      </c>
      <c r="G4" s="216">
        <f t="shared" si="0"/>
        <v>7</v>
      </c>
      <c r="H4" s="216">
        <f t="shared" si="0"/>
        <v>8</v>
      </c>
      <c r="I4" s="216">
        <f t="shared" si="0"/>
        <v>9</v>
      </c>
      <c r="J4" s="216">
        <f t="shared" si="0"/>
        <v>10</v>
      </c>
      <c r="K4" s="216">
        <f t="shared" si="0"/>
        <v>11</v>
      </c>
      <c r="L4" s="216">
        <f t="shared" si="0"/>
        <v>12</v>
      </c>
      <c r="M4" s="216">
        <f t="shared" si="0"/>
        <v>13</v>
      </c>
      <c r="N4" s="216">
        <f t="shared" si="0"/>
        <v>14</v>
      </c>
      <c r="O4" s="216">
        <f t="shared" si="0"/>
        <v>15</v>
      </c>
      <c r="P4" s="216">
        <f t="shared" si="0"/>
        <v>16</v>
      </c>
      <c r="Q4" s="216">
        <f t="shared" si="0"/>
        <v>17</v>
      </c>
      <c r="R4" s="216">
        <f t="shared" si="0"/>
        <v>18</v>
      </c>
      <c r="S4" s="216">
        <f t="shared" si="0"/>
        <v>19</v>
      </c>
      <c r="T4" s="216">
        <f t="shared" si="0"/>
        <v>20</v>
      </c>
      <c r="U4" s="216">
        <f t="shared" si="0"/>
        <v>21</v>
      </c>
      <c r="V4" s="216">
        <f t="shared" si="0"/>
        <v>22</v>
      </c>
      <c r="W4" s="216">
        <f t="shared" si="0"/>
        <v>23</v>
      </c>
      <c r="X4" s="216">
        <f t="shared" si="0"/>
        <v>24</v>
      </c>
      <c r="Y4" s="216">
        <f t="shared" si="0"/>
        <v>25</v>
      </c>
      <c r="Z4" s="216">
        <f t="shared" si="0"/>
        <v>26</v>
      </c>
      <c r="AA4" s="216">
        <f t="shared" si="0"/>
        <v>27</v>
      </c>
      <c r="AB4" s="48"/>
      <c r="AC4" s="44"/>
      <c r="AD4" s="67"/>
      <c r="AE4" s="52"/>
      <c r="AF4" s="44"/>
      <c r="AG4" s="44"/>
      <c r="AH4" s="44"/>
      <c r="AI4" s="6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11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69"/>
      <c r="DL4" s="69"/>
      <c r="DM4" s="69"/>
      <c r="DN4" s="75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7"/>
      <c r="ED4" s="44"/>
      <c r="EE4" s="44"/>
      <c r="EF4" s="44"/>
      <c r="EG4" s="44"/>
      <c r="EH4" s="44"/>
      <c r="EI4" s="44"/>
      <c r="EJ4" s="44"/>
      <c r="EK4" s="44"/>
      <c r="EL4" s="48"/>
      <c r="EM4" s="44"/>
      <c r="EN4" s="44"/>
      <c r="EO4" s="49"/>
      <c r="EP4" s="44"/>
      <c r="EQ4" s="44"/>
      <c r="ER4" s="4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</row>
    <row r="5" spans="1:237" s="55" customFormat="1" ht="15" x14ac:dyDescent="0.2">
      <c r="A5" s="42" t="s">
        <v>93</v>
      </c>
      <c r="B5" s="193" t="s">
        <v>101</v>
      </c>
      <c r="C5" s="193" t="s">
        <v>102</v>
      </c>
      <c r="D5" s="193" t="s">
        <v>103</v>
      </c>
      <c r="E5" s="193" t="s">
        <v>104</v>
      </c>
      <c r="F5" s="193" t="s">
        <v>105</v>
      </c>
      <c r="G5" s="193" t="s">
        <v>106</v>
      </c>
      <c r="H5" s="193" t="s">
        <v>107</v>
      </c>
      <c r="I5" s="193" t="s">
        <v>108</v>
      </c>
      <c r="J5" s="193" t="s">
        <v>109</v>
      </c>
      <c r="K5" s="193" t="s">
        <v>110</v>
      </c>
      <c r="L5" s="193" t="s">
        <v>111</v>
      </c>
      <c r="M5" s="193" t="s">
        <v>112</v>
      </c>
      <c r="N5" s="193" t="s">
        <v>113</v>
      </c>
      <c r="O5" s="193" t="s">
        <v>114</v>
      </c>
      <c r="P5" s="193" t="s">
        <v>115</v>
      </c>
      <c r="Q5" s="193" t="s">
        <v>116</v>
      </c>
      <c r="R5" s="193" t="s">
        <v>117</v>
      </c>
      <c r="S5" s="193" t="s">
        <v>118</v>
      </c>
      <c r="T5" s="193" t="s">
        <v>119</v>
      </c>
      <c r="U5" s="193" t="s">
        <v>120</v>
      </c>
      <c r="V5" s="193" t="s">
        <v>121</v>
      </c>
      <c r="W5" s="193" t="s">
        <v>122</v>
      </c>
      <c r="X5" s="193" t="s">
        <v>123</v>
      </c>
      <c r="Y5" s="193" t="s">
        <v>124</v>
      </c>
      <c r="Z5" s="194" t="s">
        <v>125</v>
      </c>
      <c r="AA5" s="193" t="s">
        <v>126</v>
      </c>
      <c r="AB5" s="51"/>
      <c r="AC5" s="49"/>
      <c r="AD5" s="49"/>
      <c r="AE5" s="52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114" t="s">
        <v>158</v>
      </c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51"/>
      <c r="EM5" s="49"/>
      <c r="EN5" s="49"/>
      <c r="EO5" s="49"/>
      <c r="EP5" s="49"/>
      <c r="EQ5" s="49"/>
      <c r="ER5" s="49"/>
      <c r="ES5" s="53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</row>
    <row r="6" spans="1:237" s="55" customFormat="1" ht="12.75" x14ac:dyDescent="0.15">
      <c r="A6" s="201">
        <v>44305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82" t="s">
        <v>11</v>
      </c>
      <c r="U6" s="83" t="s">
        <v>11</v>
      </c>
      <c r="V6" s="83" t="s">
        <v>11</v>
      </c>
      <c r="W6" s="83" t="s">
        <v>11</v>
      </c>
      <c r="X6" s="84" t="s">
        <v>7</v>
      </c>
      <c r="Y6" s="57" t="s">
        <v>12</v>
      </c>
      <c r="Z6" s="51" t="s">
        <v>13</v>
      </c>
      <c r="AA6" s="49" t="s">
        <v>13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52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51"/>
      <c r="EM6" s="49"/>
      <c r="EN6" s="49"/>
      <c r="EO6" s="49"/>
      <c r="EP6" s="49"/>
      <c r="EQ6" s="49"/>
      <c r="ER6" s="49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</row>
    <row r="7" spans="1:237" s="55" customFormat="1" ht="12.75" x14ac:dyDescent="0.15">
      <c r="A7" s="117" t="s">
        <v>94</v>
      </c>
      <c r="B7" s="78" t="s">
        <v>138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9" t="s">
        <v>22</v>
      </c>
      <c r="U7" s="49" t="s">
        <v>23</v>
      </c>
      <c r="V7" s="49" t="s">
        <v>24</v>
      </c>
      <c r="W7" s="49" t="s">
        <v>20</v>
      </c>
      <c r="X7" s="84" t="s">
        <v>11</v>
      </c>
      <c r="Y7" s="57" t="s">
        <v>25</v>
      </c>
      <c r="Z7" s="51" t="s">
        <v>26</v>
      </c>
      <c r="AA7" s="49" t="s">
        <v>26</v>
      </c>
      <c r="AB7" s="51"/>
      <c r="AC7" s="49"/>
      <c r="AD7" s="66"/>
      <c r="AE7" s="52"/>
      <c r="AF7" s="49"/>
      <c r="AG7" s="49"/>
      <c r="AH7" s="49"/>
      <c r="AI7" s="7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52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51"/>
      <c r="EM7" s="49"/>
      <c r="EN7" s="49"/>
      <c r="EO7" s="49"/>
      <c r="EP7" s="49"/>
      <c r="EQ7" s="49"/>
      <c r="ER7" s="49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</row>
    <row r="8" spans="1:237" s="55" customFormat="1" ht="14.25" x14ac:dyDescent="0.2">
      <c r="A8" s="201">
        <f>K2</f>
        <v>44320</v>
      </c>
      <c r="B8" s="208" t="s">
        <v>148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9" t="s">
        <v>36</v>
      </c>
      <c r="U8" s="49" t="s">
        <v>37</v>
      </c>
      <c r="V8" s="49" t="s">
        <v>23</v>
      </c>
      <c r="W8" s="49" t="s">
        <v>38</v>
      </c>
      <c r="X8" s="107"/>
      <c r="Y8" s="57"/>
      <c r="Z8" s="51" t="s">
        <v>39</v>
      </c>
      <c r="AA8" s="49" t="s">
        <v>5</v>
      </c>
      <c r="AB8" s="51"/>
      <c r="AC8" s="49"/>
      <c r="AD8" s="66"/>
      <c r="AE8" s="49">
        <v>1</v>
      </c>
      <c r="AF8" s="49">
        <v>2</v>
      </c>
      <c r="AG8" s="49">
        <v>3</v>
      </c>
      <c r="AH8" s="49">
        <v>4</v>
      </c>
      <c r="AI8" s="49">
        <v>5</v>
      </c>
      <c r="AJ8" s="49">
        <v>6</v>
      </c>
      <c r="AK8" s="49">
        <v>7</v>
      </c>
      <c r="AL8" s="49">
        <v>8</v>
      </c>
      <c r="AM8" s="49">
        <v>9</v>
      </c>
      <c r="AN8" s="80"/>
      <c r="AO8" s="80"/>
      <c r="AP8" s="80"/>
      <c r="AQ8" s="80"/>
      <c r="AR8" s="80"/>
      <c r="AS8" s="80"/>
      <c r="AT8" s="49"/>
      <c r="AU8" s="49"/>
      <c r="AV8" s="49"/>
      <c r="AW8" s="52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51"/>
      <c r="EM8" s="49"/>
      <c r="EN8" s="49"/>
      <c r="EO8" s="49"/>
      <c r="EP8" s="49"/>
      <c r="EQ8" s="49"/>
      <c r="ER8" s="49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</row>
    <row r="9" spans="1:237" s="55" customFormat="1" ht="12.75" x14ac:dyDescent="0.15">
      <c r="A9" s="117" t="s">
        <v>135</v>
      </c>
      <c r="B9" s="78" t="s">
        <v>146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9"/>
      <c r="U9" s="49" t="s">
        <v>51</v>
      </c>
      <c r="V9" s="49"/>
      <c r="W9" s="49" t="s">
        <v>52</v>
      </c>
      <c r="X9" s="84"/>
      <c r="Y9" s="57"/>
      <c r="Z9" s="51" t="s">
        <v>53</v>
      </c>
      <c r="AA9" s="49"/>
      <c r="AB9" s="51"/>
      <c r="AC9" s="161" t="s">
        <v>54</v>
      </c>
      <c r="AD9" s="162" t="s">
        <v>9</v>
      </c>
      <c r="AE9" s="161" t="s">
        <v>55</v>
      </c>
      <c r="AF9" s="161" t="s">
        <v>56</v>
      </c>
      <c r="AG9" s="161" t="s">
        <v>57</v>
      </c>
      <c r="AH9" s="161" t="s">
        <v>58</v>
      </c>
      <c r="AI9" s="163" t="s">
        <v>58</v>
      </c>
      <c r="AJ9" s="161" t="s">
        <v>59</v>
      </c>
      <c r="AK9" s="161" t="s">
        <v>54</v>
      </c>
      <c r="AL9" s="161" t="s">
        <v>18</v>
      </c>
      <c r="AM9" s="161" t="s">
        <v>18</v>
      </c>
      <c r="AN9" s="49"/>
      <c r="AO9" s="153" t="s">
        <v>9</v>
      </c>
      <c r="AP9" s="153" t="s">
        <v>9</v>
      </c>
      <c r="AQ9" s="153" t="s">
        <v>8</v>
      </c>
      <c r="AR9" s="153" t="s">
        <v>16</v>
      </c>
      <c r="AS9" s="153" t="s">
        <v>8</v>
      </c>
      <c r="AT9" s="153" t="s">
        <v>16</v>
      </c>
      <c r="AU9" s="153" t="s">
        <v>61</v>
      </c>
      <c r="AV9" s="49"/>
      <c r="AW9" s="89"/>
      <c r="AX9" s="90"/>
      <c r="AY9" s="90"/>
      <c r="AZ9" s="90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51"/>
      <c r="EM9" s="88"/>
      <c r="EN9" s="88"/>
      <c r="EO9" s="88"/>
      <c r="EP9" s="88"/>
      <c r="EQ9" s="88"/>
      <c r="ER9" s="88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</row>
    <row r="10" spans="1:237" s="55" customFormat="1" ht="14.25" x14ac:dyDescent="0.2">
      <c r="A10" s="201">
        <v>45762</v>
      </c>
      <c r="B10" s="78" t="s">
        <v>60</v>
      </c>
      <c r="C10" s="78" t="s">
        <v>60</v>
      </c>
      <c r="D10" s="57"/>
      <c r="E10" s="57"/>
      <c r="F10" s="66"/>
      <c r="G10" s="86"/>
      <c r="H10" s="160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9"/>
      <c r="U10" s="80"/>
      <c r="V10" s="80"/>
      <c r="W10" s="81"/>
      <c r="X10" s="84" t="s">
        <v>60</v>
      </c>
      <c r="Y10" s="57" t="s">
        <v>60</v>
      </c>
      <c r="Z10" s="51"/>
      <c r="AA10" s="49"/>
      <c r="AB10" s="51"/>
      <c r="AC10" s="164"/>
      <c r="AD10" s="165"/>
      <c r="AE10" s="161" t="s">
        <v>60</v>
      </c>
      <c r="AF10" s="161" t="s">
        <v>62</v>
      </c>
      <c r="AG10" s="166">
        <f>T11</f>
        <v>9.1906000000000002E-2</v>
      </c>
      <c r="AH10" s="161" t="s">
        <v>60</v>
      </c>
      <c r="AI10" s="163" t="s">
        <v>61</v>
      </c>
      <c r="AJ10" s="161" t="s">
        <v>60</v>
      </c>
      <c r="AK10" s="164"/>
      <c r="AL10" s="161" t="s">
        <v>63</v>
      </c>
      <c r="AM10" s="161" t="s">
        <v>63</v>
      </c>
      <c r="AN10" s="49"/>
      <c r="AO10" s="153" t="s">
        <v>132</v>
      </c>
      <c r="AP10" s="153" t="s">
        <v>34</v>
      </c>
      <c r="AQ10" s="153" t="s">
        <v>133</v>
      </c>
      <c r="AR10" s="153" t="s">
        <v>28</v>
      </c>
      <c r="AS10" s="153" t="s">
        <v>97</v>
      </c>
      <c r="AT10" s="153" t="s">
        <v>28</v>
      </c>
      <c r="AU10" s="153"/>
      <c r="AV10" s="49"/>
      <c r="AW10" s="93" t="s">
        <v>64</v>
      </c>
      <c r="AX10" s="94"/>
      <c r="AY10" s="90"/>
      <c r="AZ10" s="180" t="s">
        <v>127</v>
      </c>
      <c r="BA10" s="170"/>
      <c r="BB10" s="170"/>
      <c r="BC10" s="170" t="s">
        <v>130</v>
      </c>
      <c r="BD10" s="170" t="s">
        <v>139</v>
      </c>
      <c r="BE10" s="170" t="s">
        <v>131</v>
      </c>
      <c r="BF10" s="170" t="s">
        <v>140</v>
      </c>
      <c r="BG10" s="170" t="str">
        <f>B8</f>
        <v>CRA021000RZ</v>
      </c>
      <c r="BH10" s="49"/>
      <c r="BI10" s="213" t="s">
        <v>9</v>
      </c>
      <c r="BJ10" s="213" t="s">
        <v>141</v>
      </c>
      <c r="BK10" s="213" t="s">
        <v>58</v>
      </c>
      <c r="BL10" s="213" t="s">
        <v>58</v>
      </c>
      <c r="BM10" s="213" t="s">
        <v>142</v>
      </c>
      <c r="BN10" s="213" t="s">
        <v>142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51"/>
      <c r="EM10" s="91"/>
      <c r="EN10" s="91"/>
      <c r="EO10" s="88"/>
      <c r="EP10" s="88"/>
      <c r="EQ10" s="88"/>
      <c r="ER10" s="88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</row>
    <row r="11" spans="1:237" ht="18" x14ac:dyDescent="0.15">
      <c r="A11" s="202">
        <f>K1</f>
        <v>44301</v>
      </c>
      <c r="B11" s="8">
        <f t="shared" ref="B11:B74" si="1">(P11+X11)</f>
        <v>1000</v>
      </c>
      <c r="C11" s="203">
        <v>1000</v>
      </c>
      <c r="D11" s="204">
        <f>AQ11</f>
        <v>5622.43</v>
      </c>
      <c r="E11" s="204">
        <f>AS11</f>
        <v>5674.72</v>
      </c>
      <c r="F11" s="205">
        <f>AT11</f>
        <v>44272</v>
      </c>
      <c r="G11" s="10">
        <f t="shared" ref="G11:G74" si="2">(E11/D11)-1</f>
        <v>9.3002491805145304E-3</v>
      </c>
      <c r="H11" s="206">
        <f>AK149</f>
        <v>44333</v>
      </c>
      <c r="I11" s="40">
        <f>IF(A11&gt;I10,H11,I10)</f>
        <v>44333</v>
      </c>
      <c r="J11" s="207">
        <f>AL149</f>
        <v>21</v>
      </c>
      <c r="K11" s="108">
        <f t="shared" ref="K11:K42" si="3">IF(A11&lt;K$2,0,(J11-(NETWORKDAYS(A11,I11,AD$149:AD$503)-1))-K$3)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9">
        <f t="shared" ref="O11:O33" si="4">TRUNC(TRUNC((L11*N11),15),8)</f>
        <v>1</v>
      </c>
      <c r="P11" s="8">
        <f t="shared" ref="P11:P74" si="5">TRUNC(C11*O11,8)</f>
        <v>1000</v>
      </c>
      <c r="Q11" s="11">
        <f>IF(VLOOKUP(A11,AD$11:AK$141,8)=VLOOKUP(A8,AD$11:AK$141,8),0,VLOOKUP(A11,AD$11:AK$141,8))</f>
        <v>0</v>
      </c>
      <c r="R11" s="7">
        <f>IF(Q11&gt;0,VLOOKUP($A11,$AD$11:$AI$141,6),0)</f>
        <v>0</v>
      </c>
      <c r="S11" s="8">
        <f t="shared" ref="S11:S74" si="6">IF(R11&gt;0,TRUNC(R11*P11,8),0)</f>
        <v>0</v>
      </c>
      <c r="T11" s="209">
        <v>9.1906000000000002E-2</v>
      </c>
      <c r="U11" s="11">
        <v>0</v>
      </c>
      <c r="V11" s="11">
        <v>252</v>
      </c>
      <c r="W11" s="12">
        <f t="shared" ref="W11:W74" si="7">ROUND((1+T11)^TRUNC((U11/V11),9),9)</f>
        <v>1</v>
      </c>
      <c r="X11" s="8">
        <f t="shared" ref="X11:X74" si="8">TRUNC((P11*(W11-1)),8)</f>
        <v>0</v>
      </c>
      <c r="Y11" s="8">
        <f t="shared" ref="Y11:Y74" si="9">IF(Q11&gt;0,S11+X11,0)</f>
        <v>0</v>
      </c>
      <c r="Z11" s="4" t="s">
        <v>128</v>
      </c>
      <c r="AA11" s="40">
        <f>AM12</f>
        <v>44333</v>
      </c>
      <c r="AB11" s="4"/>
      <c r="AC11" s="134"/>
      <c r="AD11" s="135">
        <f>A11</f>
        <v>44301</v>
      </c>
      <c r="AE11" s="136">
        <f>C11</f>
        <v>1000</v>
      </c>
      <c r="AF11" s="137"/>
      <c r="AG11" s="138"/>
      <c r="AH11" s="138"/>
      <c r="AI11" s="139"/>
      <c r="AJ11" s="138"/>
      <c r="AK11" s="138"/>
      <c r="AL11" s="138"/>
      <c r="AM11" s="140"/>
      <c r="AN11" s="11"/>
      <c r="AO11" s="140">
        <f>AJ149</f>
        <v>44301</v>
      </c>
      <c r="AP11" s="140">
        <f>AJ150</f>
        <v>44333</v>
      </c>
      <c r="AQ11" s="168">
        <v>5622.43</v>
      </c>
      <c r="AR11" s="167">
        <f>EDATE($AP11,-3)</f>
        <v>44244</v>
      </c>
      <c r="AS11" s="168">
        <f>VLOOKUP($AO11,[1]Plan1!$ES$183:$EU$350,3)</f>
        <v>5674.72</v>
      </c>
      <c r="AT11" s="167">
        <f>EDATE($AP11,-2)</f>
        <v>44272</v>
      </c>
      <c r="AU11" s="169">
        <f>(AS11/AQ11)-1</f>
        <v>9.3002491805145304E-3</v>
      </c>
      <c r="AV11" s="1"/>
      <c r="AW11" s="148" t="s">
        <v>65</v>
      </c>
      <c r="AX11" s="148" t="s">
        <v>147</v>
      </c>
      <c r="AY11" s="1"/>
      <c r="AZ11" s="178" t="s">
        <v>66</v>
      </c>
      <c r="BA11" s="177" t="s">
        <v>134</v>
      </c>
      <c r="BB11" s="177" t="s">
        <v>96</v>
      </c>
      <c r="BC11" s="178" t="s">
        <v>66</v>
      </c>
      <c r="BD11" s="178" t="s">
        <v>58</v>
      </c>
      <c r="BE11" s="178" t="s">
        <v>57</v>
      </c>
      <c r="BF11" s="178" t="s">
        <v>67</v>
      </c>
      <c r="BG11" s="179" t="s">
        <v>68</v>
      </c>
      <c r="BH11" s="18"/>
      <c r="BI11" s="213" t="s">
        <v>9</v>
      </c>
      <c r="BJ11" s="213" t="s">
        <v>141</v>
      </c>
      <c r="BK11" s="213" t="s">
        <v>67</v>
      </c>
      <c r="BL11" s="213" t="s">
        <v>67</v>
      </c>
      <c r="BM11" s="213" t="s">
        <v>144</v>
      </c>
      <c r="BN11" s="213" t="s">
        <v>145</v>
      </c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9"/>
      <c r="DM11" s="20"/>
      <c r="DN11" s="18"/>
      <c r="DO11" s="18"/>
      <c r="DP11" s="18"/>
      <c r="DQ11" s="18"/>
      <c r="DR11" s="18"/>
      <c r="DS11" s="19"/>
      <c r="DT11" s="18"/>
      <c r="DU11" s="18"/>
      <c r="DV11" s="18"/>
      <c r="DW11" s="1"/>
      <c r="DX11" s="1"/>
      <c r="DY11" s="1"/>
      <c r="DZ11" s="1"/>
      <c r="EA11" s="1"/>
      <c r="EB11" s="3"/>
      <c r="EC11" s="13"/>
      <c r="ED11" s="1"/>
      <c r="EE11" s="1"/>
      <c r="EF11" s="1"/>
      <c r="EG11" s="1"/>
      <c r="EH11" s="1"/>
      <c r="EI11" s="1"/>
      <c r="EJ11" s="1"/>
      <c r="EK11" s="1"/>
      <c r="EL11" s="4"/>
      <c r="EM11" s="15"/>
      <c r="EN11" s="15"/>
      <c r="EO11" s="15"/>
      <c r="EP11" s="21"/>
      <c r="EQ11" s="15"/>
      <c r="ER11" s="15"/>
    </row>
    <row r="12" spans="1:237" ht="14.25" customHeight="1" x14ac:dyDescent="0.2">
      <c r="A12" s="118">
        <f t="shared" ref="A12:A75" si="10">(A11+1)</f>
        <v>44302</v>
      </c>
      <c r="B12" s="119">
        <f t="shared" si="1"/>
        <v>1000</v>
      </c>
      <c r="C12" s="119">
        <f>TRUNC(IF(Q11&gt;0,VLOOKUP(A11,$AD$13:$AE$141,2),C11),8)</f>
        <v>1000</v>
      </c>
      <c r="D12" s="120">
        <f t="shared" ref="D12:D75" si="11">IF(E12=E11,D11,E11)</f>
        <v>5622.43</v>
      </c>
      <c r="E12" s="121">
        <f>E11</f>
        <v>5674.72</v>
      </c>
      <c r="F12" s="122">
        <f t="shared" ref="F12:F14" si="12">IF(D12=D11,F11,A12)</f>
        <v>44272</v>
      </c>
      <c r="G12" s="123">
        <f t="shared" si="2"/>
        <v>9.3002491805145304E-3</v>
      </c>
      <c r="H12" s="124">
        <f>H11</f>
        <v>44333</v>
      </c>
      <c r="I12" s="124">
        <f t="shared" ref="I12:I74" si="13">IF(A12&gt;I11,H12,I11)</f>
        <v>44333</v>
      </c>
      <c r="J12" s="125">
        <f t="shared" ref="J12:J75" si="14">IF(I12=I11,J11,NETWORKDAYS(I11,I12,$AD$149:$AD$503)-1)</f>
        <v>21</v>
      </c>
      <c r="K12" s="108">
        <f t="shared" si="3"/>
        <v>0</v>
      </c>
      <c r="L12" s="8">
        <f t="shared" ref="L12:L75" si="15">TRUNC((E12/D12)^TRUNC((K12/J12),9),8)</f>
        <v>1</v>
      </c>
      <c r="M12" s="126">
        <f t="shared" ref="M12:M45" si="16">IF(I12&gt;I11,L11,M11)</f>
        <v>1</v>
      </c>
      <c r="N12" s="126">
        <v>1</v>
      </c>
      <c r="O12" s="119">
        <f t="shared" si="4"/>
        <v>1</v>
      </c>
      <c r="P12" s="119">
        <f t="shared" si="5"/>
        <v>1000</v>
      </c>
      <c r="Q12" s="11">
        <f>IF(VLOOKUP(A12,AD$11:AK$141,8)=VLOOKUP(A11,AD$11:AK$141,8),0,VLOOKUP(A12,AD$11:AK$141,8))</f>
        <v>0</v>
      </c>
      <c r="R12" s="7">
        <f t="shared" ref="R12:R75" si="17">IF(Q12&gt;0,VLOOKUP($A12,$AD$11:$AI$141,6),0)</f>
        <v>0</v>
      </c>
      <c r="S12" s="119">
        <f t="shared" si="6"/>
        <v>0</v>
      </c>
      <c r="T12" s="129">
        <f t="shared" ref="T12:T75" si="18">(T11)</f>
        <v>9.1906000000000002E-2</v>
      </c>
      <c r="U12" s="127">
        <f t="shared" ref="U12:U33" si="19">IF(A11&lt;K$2,0,IF(Q11&gt;0,1,IF(K12=K11,U11,U11+1)))</f>
        <v>0</v>
      </c>
      <c r="V12" s="127">
        <v>252</v>
      </c>
      <c r="W12" s="126">
        <f t="shared" si="7"/>
        <v>1</v>
      </c>
      <c r="X12" s="119">
        <f t="shared" si="8"/>
        <v>0</v>
      </c>
      <c r="Y12" s="119">
        <f t="shared" si="9"/>
        <v>0</v>
      </c>
      <c r="Z12" s="131" t="str">
        <f t="shared" ref="Z12:Z43" si="20">IF($Q11&gt;0,VLOOKUP($A11,$AD$11:$AM$141,9),Z11)</f>
        <v>J=</v>
      </c>
      <c r="AA12" s="124">
        <f t="shared" ref="AA12:AA43" si="21">IF($Q11&gt;0,VLOOKUP($A11,$AD$11:$AM$141,10),AA11)</f>
        <v>44333</v>
      </c>
      <c r="AB12" s="4"/>
      <c r="AC12" s="134">
        <v>0</v>
      </c>
      <c r="AD12" s="135">
        <f>A8</f>
        <v>44320</v>
      </c>
      <c r="AE12" s="136">
        <f>C11</f>
        <v>1000</v>
      </c>
      <c r="AF12" s="138">
        <v>0</v>
      </c>
      <c r="AG12" s="141"/>
      <c r="AH12" s="136"/>
      <c r="AI12" s="142"/>
      <c r="AJ12" s="136"/>
      <c r="AK12" s="134">
        <v>0</v>
      </c>
      <c r="AL12" s="143" t="s">
        <v>128</v>
      </c>
      <c r="AM12" s="140">
        <f t="shared" ref="AM12:AM25" si="22">AD13</f>
        <v>44333</v>
      </c>
      <c r="AN12" s="11"/>
      <c r="AO12" s="140">
        <f t="shared" ref="AO12:AO47" si="23">AJ150</f>
        <v>44333</v>
      </c>
      <c r="AP12" s="140">
        <f t="shared" ref="AP12:AP47" si="24">AJ151</f>
        <v>44362</v>
      </c>
      <c r="AQ12" s="168">
        <f>AS11</f>
        <v>5674.72</v>
      </c>
      <c r="AR12" s="167">
        <f t="shared" ref="AR12:AR59" si="25">EDATE($AP12,-3)</f>
        <v>44270</v>
      </c>
      <c r="AS12" s="168">
        <f>VLOOKUP($AO12,[1]Plan1!$ES$183:$EU$350,3)</f>
        <v>5692.31</v>
      </c>
      <c r="AT12" s="167">
        <f t="shared" ref="AT12:AT59" si="26">EDATE($AP12,-2)</f>
        <v>44301</v>
      </c>
      <c r="AU12" s="169">
        <f t="shared" ref="AU12:AU47" si="27">(AS12/AQ12)-1</f>
        <v>3.0997124087179806E-3</v>
      </c>
      <c r="AV12" s="1"/>
      <c r="AW12" s="148" t="s">
        <v>69</v>
      </c>
      <c r="AX12" s="148" t="s">
        <v>139</v>
      </c>
      <c r="AY12" s="1"/>
      <c r="AZ12" s="174">
        <v>1</v>
      </c>
      <c r="BA12" s="173">
        <f t="shared" ref="BA12:BA31" si="28">AD13</f>
        <v>44333</v>
      </c>
      <c r="BB12" s="173">
        <f>AM150</f>
        <v>44333</v>
      </c>
      <c r="BC12" s="174">
        <v>1</v>
      </c>
      <c r="BD12" s="175">
        <f t="shared" ref="BD12:BD59" ca="1" si="29">IF(TODAY()&gt;$BA12,VLOOKUP($BA12,$A$11:$AA$4001,19),"-")</f>
        <v>0</v>
      </c>
      <c r="BE12" s="175">
        <f t="shared" ref="BE12:BE59" ca="1" si="30">IF(TODAY()&gt;$BA12,VLOOKUP($BA12,$A$11:$AA$4001,24),"-")</f>
        <v>3.1576096800000002</v>
      </c>
      <c r="BF12" s="175" t="str">
        <f t="shared" ref="BF12:BF18" ca="1" si="31">IF(BD12&gt;0,SUM(BD12:BE12),"-")</f>
        <v>-</v>
      </c>
      <c r="BG12" s="176" t="str">
        <f t="shared" ref="BG12:BG59" ca="1" si="32">IF(TODAY()+5&gt;$BA12,"Pago","-")</f>
        <v>Pago</v>
      </c>
      <c r="BH12" s="1"/>
      <c r="BI12" s="40">
        <f>AD12</f>
        <v>44320</v>
      </c>
      <c r="BJ12" s="210">
        <v>135000000</v>
      </c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22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3"/>
      <c r="EC12" s="1"/>
      <c r="ED12" s="1"/>
      <c r="EE12" s="1"/>
      <c r="EF12" s="1"/>
      <c r="EG12" s="1"/>
      <c r="EH12" s="1"/>
      <c r="EI12" s="1"/>
      <c r="EJ12" s="1"/>
      <c r="EK12" s="1"/>
      <c r="EL12" s="4"/>
      <c r="EM12" s="15"/>
      <c r="EN12" s="15"/>
      <c r="EO12" s="15"/>
      <c r="EP12" s="15"/>
      <c r="EQ12" s="15"/>
      <c r="ER12" s="15"/>
    </row>
    <row r="13" spans="1:237" ht="12.75" x14ac:dyDescent="0.2">
      <c r="A13" s="118">
        <f t="shared" si="10"/>
        <v>44303</v>
      </c>
      <c r="B13" s="119">
        <f t="shared" si="1"/>
        <v>1000</v>
      </c>
      <c r="C13" s="119">
        <f t="shared" ref="C13:C76" si="33">TRUNC(IF(Q12&gt;0,VLOOKUP(A12,$AD$13:$AE$141,2),C12),8)</f>
        <v>1000</v>
      </c>
      <c r="D13" s="120">
        <f t="shared" si="11"/>
        <v>5622.43</v>
      </c>
      <c r="E13" s="121">
        <f t="shared" ref="E13:E43" si="34">E12</f>
        <v>5674.72</v>
      </c>
      <c r="F13" s="122">
        <f t="shared" si="12"/>
        <v>44272</v>
      </c>
      <c r="G13" s="123">
        <f t="shared" si="2"/>
        <v>9.3002491805145304E-3</v>
      </c>
      <c r="H13" s="124">
        <f t="shared" ref="H13:H43" si="35">H12</f>
        <v>44333</v>
      </c>
      <c r="I13" s="124">
        <f t="shared" si="13"/>
        <v>44333</v>
      </c>
      <c r="J13" s="125">
        <f t="shared" si="14"/>
        <v>21</v>
      </c>
      <c r="K13" s="108">
        <f t="shared" si="3"/>
        <v>0</v>
      </c>
      <c r="L13" s="8">
        <f t="shared" si="15"/>
        <v>1</v>
      </c>
      <c r="M13" s="126">
        <f t="shared" si="16"/>
        <v>1</v>
      </c>
      <c r="N13" s="126">
        <v>1</v>
      </c>
      <c r="O13" s="119">
        <f t="shared" si="4"/>
        <v>1</v>
      </c>
      <c r="P13" s="119">
        <f t="shared" si="5"/>
        <v>1000</v>
      </c>
      <c r="Q13" s="11">
        <f t="shared" ref="Q13:Q76" si="36">IF(VLOOKUP(A13,AD$11:AK$141,8)=VLOOKUP(A12,AD$11:AK$141,8),0,VLOOKUP(A13,AD$11:AK$141,8))</f>
        <v>0</v>
      </c>
      <c r="R13" s="7">
        <f t="shared" si="17"/>
        <v>0</v>
      </c>
      <c r="S13" s="119">
        <f t="shared" si="6"/>
        <v>0</v>
      </c>
      <c r="T13" s="129">
        <f t="shared" si="18"/>
        <v>9.1906000000000002E-2</v>
      </c>
      <c r="U13" s="127">
        <f t="shared" si="19"/>
        <v>0</v>
      </c>
      <c r="V13" s="127">
        <v>252</v>
      </c>
      <c r="W13" s="126">
        <f t="shared" si="7"/>
        <v>1</v>
      </c>
      <c r="X13" s="119">
        <f t="shared" si="8"/>
        <v>0</v>
      </c>
      <c r="Y13" s="119">
        <f t="shared" si="9"/>
        <v>0</v>
      </c>
      <c r="Z13" s="131" t="str">
        <f t="shared" si="20"/>
        <v>J=</v>
      </c>
      <c r="AA13" s="124">
        <f t="shared" si="21"/>
        <v>44333</v>
      </c>
      <c r="AB13" s="4"/>
      <c r="AC13" s="134">
        <f t="shared" ref="AC13:AC60" si="37">AC12+1</f>
        <v>1</v>
      </c>
      <c r="AD13" s="140">
        <f t="shared" ref="AD13:AD44" si="38">VLOOKUP(AC13,$AG$149:$AK$331,4,FALSE)</f>
        <v>44333</v>
      </c>
      <c r="AE13" s="136">
        <f t="shared" ref="AE13:AE25" si="39">(AE12-AH13)</f>
        <v>1000</v>
      </c>
      <c r="AF13" s="144">
        <f t="shared" ref="AF13:AF44" si="40">NETWORKDAYS(AD12,AD13,AD$149:AD$503)-1</f>
        <v>9</v>
      </c>
      <c r="AG13" s="145">
        <f>TRUNC(AE12*(ROUND((1+T$11)^(AF13/252),9)-1),8)</f>
        <v>3.1451069899999999</v>
      </c>
      <c r="AH13" s="146">
        <f t="shared" ref="AH13:AH25" si="41">TRUNC((AE12*AI13),8)</f>
        <v>0</v>
      </c>
      <c r="AI13" s="142">
        <v>0</v>
      </c>
      <c r="AJ13" s="136">
        <f t="shared" ref="AJ13:AJ19" si="42">(AG13+AH13)</f>
        <v>3.1451069899999999</v>
      </c>
      <c r="AK13" s="134">
        <f t="shared" ref="AK13:AK60" si="43">AK12+1</f>
        <v>1</v>
      </c>
      <c r="AL13" s="143" t="s">
        <v>128</v>
      </c>
      <c r="AM13" s="140">
        <f t="shared" si="22"/>
        <v>44362</v>
      </c>
      <c r="AN13" s="7"/>
      <c r="AO13" s="140">
        <f t="shared" si="23"/>
        <v>44362</v>
      </c>
      <c r="AP13" s="140">
        <f t="shared" si="24"/>
        <v>44392</v>
      </c>
      <c r="AQ13" s="168">
        <f t="shared" ref="AQ13:AQ59" si="44">AS12</f>
        <v>5692.31</v>
      </c>
      <c r="AR13" s="167">
        <f t="shared" si="25"/>
        <v>44301</v>
      </c>
      <c r="AS13" s="168">
        <f>VLOOKUP($AO13,[1]Plan1!$ES$183:$EU$350,3)</f>
        <v>5739.56</v>
      </c>
      <c r="AT13" s="167">
        <f t="shared" si="26"/>
        <v>44331</v>
      </c>
      <c r="AU13" s="169">
        <f t="shared" si="27"/>
        <v>8.3006723105383262E-3</v>
      </c>
      <c r="AV13" s="1"/>
      <c r="AW13" s="148" t="s">
        <v>70</v>
      </c>
      <c r="AX13" s="148" t="s">
        <v>140</v>
      </c>
      <c r="AY13" s="1"/>
      <c r="AZ13" s="174">
        <f t="shared" ref="AZ13:AZ59" si="45">(AZ12+1)</f>
        <v>2</v>
      </c>
      <c r="BA13" s="173">
        <f t="shared" si="28"/>
        <v>44362</v>
      </c>
      <c r="BB13" s="173">
        <f t="shared" ref="BB13:BB47" si="46">AM151</f>
        <v>44362</v>
      </c>
      <c r="BC13" s="174">
        <f t="shared" ref="BC13:BC59" si="47">(BC12+1)</f>
        <v>2</v>
      </c>
      <c r="BD13" s="175">
        <f t="shared" ca="1" si="29"/>
        <v>0</v>
      </c>
      <c r="BE13" s="175">
        <f t="shared" ca="1" si="30"/>
        <v>7.0521913200000004</v>
      </c>
      <c r="BF13" s="175" t="str">
        <f t="shared" ca="1" si="31"/>
        <v>-</v>
      </c>
      <c r="BG13" s="176" t="str">
        <f t="shared" ca="1" si="32"/>
        <v>Pago</v>
      </c>
      <c r="BH13" s="1"/>
      <c r="BI13" s="40">
        <f>AD13</f>
        <v>44333</v>
      </c>
      <c r="BJ13" s="210">
        <f>BJ12-BL13</f>
        <v>135000000</v>
      </c>
      <c r="BK13" s="8">
        <v>0</v>
      </c>
      <c r="BL13" s="210">
        <f t="shared" ref="BL13:BL24" si="48">ROUND(BK13,2)</f>
        <v>0</v>
      </c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22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3"/>
      <c r="EC13" s="1"/>
      <c r="ED13" s="1"/>
      <c r="EE13" s="1"/>
      <c r="EF13" s="1"/>
      <c r="EG13" s="1"/>
      <c r="EH13" s="1"/>
      <c r="EI13" s="1"/>
      <c r="EJ13" s="1"/>
      <c r="EK13" s="1"/>
      <c r="EL13" s="4"/>
      <c r="EM13" s="15"/>
      <c r="EN13" s="15"/>
      <c r="EO13" s="15"/>
      <c r="EP13" s="15"/>
      <c r="EQ13" s="23"/>
      <c r="ER13" s="23"/>
    </row>
    <row r="14" spans="1:237" ht="12.75" x14ac:dyDescent="0.2">
      <c r="A14" s="118">
        <f t="shared" si="10"/>
        <v>44304</v>
      </c>
      <c r="B14" s="119">
        <f t="shared" si="1"/>
        <v>1000</v>
      </c>
      <c r="C14" s="119">
        <f t="shared" si="33"/>
        <v>1000</v>
      </c>
      <c r="D14" s="120">
        <f t="shared" si="11"/>
        <v>5622.43</v>
      </c>
      <c r="E14" s="121">
        <f t="shared" si="34"/>
        <v>5674.72</v>
      </c>
      <c r="F14" s="122">
        <f t="shared" si="12"/>
        <v>44272</v>
      </c>
      <c r="G14" s="123">
        <f t="shared" si="2"/>
        <v>9.3002491805145304E-3</v>
      </c>
      <c r="H14" s="124">
        <f t="shared" si="35"/>
        <v>44333</v>
      </c>
      <c r="I14" s="124">
        <f t="shared" si="13"/>
        <v>44333</v>
      </c>
      <c r="J14" s="125">
        <f t="shared" si="14"/>
        <v>21</v>
      </c>
      <c r="K14" s="108">
        <f t="shared" si="3"/>
        <v>0</v>
      </c>
      <c r="L14" s="8">
        <f t="shared" si="15"/>
        <v>1</v>
      </c>
      <c r="M14" s="126">
        <f t="shared" si="16"/>
        <v>1</v>
      </c>
      <c r="N14" s="126">
        <v>1</v>
      </c>
      <c r="O14" s="119">
        <f t="shared" si="4"/>
        <v>1</v>
      </c>
      <c r="P14" s="119">
        <f t="shared" si="5"/>
        <v>1000</v>
      </c>
      <c r="Q14" s="11">
        <f t="shared" si="36"/>
        <v>0</v>
      </c>
      <c r="R14" s="7">
        <f t="shared" si="17"/>
        <v>0</v>
      </c>
      <c r="S14" s="119">
        <f t="shared" si="6"/>
        <v>0</v>
      </c>
      <c r="T14" s="129">
        <f t="shared" si="18"/>
        <v>9.1906000000000002E-2</v>
      </c>
      <c r="U14" s="127">
        <f t="shared" si="19"/>
        <v>0</v>
      </c>
      <c r="V14" s="127">
        <v>252</v>
      </c>
      <c r="W14" s="126">
        <f t="shared" si="7"/>
        <v>1</v>
      </c>
      <c r="X14" s="119">
        <f t="shared" si="8"/>
        <v>0</v>
      </c>
      <c r="Y14" s="119">
        <f t="shared" si="9"/>
        <v>0</v>
      </c>
      <c r="Z14" s="131" t="str">
        <f t="shared" si="20"/>
        <v>J=</v>
      </c>
      <c r="AA14" s="124">
        <f t="shared" si="21"/>
        <v>44333</v>
      </c>
      <c r="AB14" s="4"/>
      <c r="AC14" s="134">
        <f t="shared" si="37"/>
        <v>2</v>
      </c>
      <c r="AD14" s="140">
        <f t="shared" si="38"/>
        <v>44362</v>
      </c>
      <c r="AE14" s="136">
        <f t="shared" si="39"/>
        <v>1000</v>
      </c>
      <c r="AF14" s="138">
        <f t="shared" si="40"/>
        <v>20</v>
      </c>
      <c r="AG14" s="147">
        <f t="shared" ref="AG14:AG19" si="49">TRUNC(AE13*(ROUND((1+T$11)^(AF14/252),9)-1),8)</f>
        <v>7.0025620000000002</v>
      </c>
      <c r="AH14" s="146">
        <f t="shared" si="41"/>
        <v>0</v>
      </c>
      <c r="AI14" s="142">
        <v>0</v>
      </c>
      <c r="AJ14" s="136">
        <f t="shared" si="42"/>
        <v>7.0025620000000002</v>
      </c>
      <c r="AK14" s="134">
        <f t="shared" si="43"/>
        <v>2</v>
      </c>
      <c r="AL14" s="143" t="s">
        <v>128</v>
      </c>
      <c r="AM14" s="140">
        <f t="shared" si="22"/>
        <v>44392</v>
      </c>
      <c r="AN14" s="7"/>
      <c r="AO14" s="140">
        <f t="shared" si="23"/>
        <v>44392</v>
      </c>
      <c r="AP14" s="140">
        <f t="shared" si="24"/>
        <v>44424</v>
      </c>
      <c r="AQ14" s="168">
        <f t="shared" si="44"/>
        <v>5739.56</v>
      </c>
      <c r="AR14" s="167">
        <f t="shared" si="25"/>
        <v>44332</v>
      </c>
      <c r="AS14" s="168">
        <f>VLOOKUP($AO14,[1]Plan1!$ES$183:$EU$350,3)</f>
        <v>5769.98</v>
      </c>
      <c r="AT14" s="167">
        <f t="shared" si="26"/>
        <v>44363</v>
      </c>
      <c r="AU14" s="169">
        <f t="shared" si="27"/>
        <v>5.3000578441551038E-3</v>
      </c>
      <c r="AV14" s="1"/>
      <c r="AW14" s="148" t="s">
        <v>95</v>
      </c>
      <c r="AX14" s="181" t="str">
        <f>B8</f>
        <v>CRA021000RZ</v>
      </c>
      <c r="AY14" s="1"/>
      <c r="AZ14" s="174">
        <f t="shared" si="45"/>
        <v>3</v>
      </c>
      <c r="BA14" s="173">
        <f t="shared" si="28"/>
        <v>44392</v>
      </c>
      <c r="BB14" s="173">
        <f t="shared" si="46"/>
        <v>44392</v>
      </c>
      <c r="BC14" s="174">
        <f t="shared" si="47"/>
        <v>3</v>
      </c>
      <c r="BD14" s="175">
        <f t="shared" ca="1" si="29"/>
        <v>0</v>
      </c>
      <c r="BE14" s="175">
        <f t="shared" ca="1" si="30"/>
        <v>7.8245355400000003</v>
      </c>
      <c r="BF14" s="175" t="str">
        <f t="shared" ca="1" si="31"/>
        <v>-</v>
      </c>
      <c r="BG14" s="176" t="str">
        <f t="shared" ca="1" si="32"/>
        <v>Pago</v>
      </c>
      <c r="BH14" s="1"/>
      <c r="BI14" s="40">
        <f t="shared" ref="BI14:BI60" si="50">AD14</f>
        <v>44362</v>
      </c>
      <c r="BJ14" s="210">
        <f t="shared" ref="BJ14:BJ60" si="51">BJ13-BL14</f>
        <v>135000000</v>
      </c>
      <c r="BK14" s="8">
        <v>0</v>
      </c>
      <c r="BL14" s="210">
        <f t="shared" si="48"/>
        <v>0</v>
      </c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22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3"/>
      <c r="EC14" s="1"/>
      <c r="ED14" s="1"/>
      <c r="EE14" s="1"/>
      <c r="EF14" s="1"/>
      <c r="EG14" s="1"/>
      <c r="EH14" s="1"/>
      <c r="EI14" s="1"/>
      <c r="EJ14" s="1"/>
      <c r="EK14" s="1"/>
      <c r="EL14" s="4"/>
      <c r="EM14" s="15"/>
      <c r="EN14" s="15"/>
      <c r="EO14" s="15"/>
      <c r="EP14" s="15"/>
      <c r="EQ14" s="23"/>
      <c r="ER14" s="23"/>
    </row>
    <row r="15" spans="1:237" ht="12.75" x14ac:dyDescent="0.2">
      <c r="A15" s="118">
        <f t="shared" si="10"/>
        <v>44305</v>
      </c>
      <c r="B15" s="119">
        <f t="shared" ref="B15" si="52">(P15+X15)</f>
        <v>1000</v>
      </c>
      <c r="C15" s="119">
        <f t="shared" ref="C15" si="53">TRUNC(IF(Q14&gt;0,VLOOKUP(A14,$AD$13:$AE$141,2),C14),8)</f>
        <v>1000</v>
      </c>
      <c r="D15" s="120">
        <f t="shared" ref="D15" si="54">IF(E15=E14,D14,E14)</f>
        <v>5622.43</v>
      </c>
      <c r="E15" s="121">
        <f t="shared" si="34"/>
        <v>5674.72</v>
      </c>
      <c r="F15" s="122">
        <f t="shared" ref="F15" si="55">IF(D15=D14,F14,A15)</f>
        <v>44272</v>
      </c>
      <c r="G15" s="123">
        <f t="shared" ref="G15" si="56">(E15/D15)-1</f>
        <v>9.3002491805145304E-3</v>
      </c>
      <c r="H15" s="124">
        <f t="shared" si="35"/>
        <v>44333</v>
      </c>
      <c r="I15" s="124">
        <f t="shared" ref="I15" si="57">IF(A15&gt;I14,H15,I14)</f>
        <v>44333</v>
      </c>
      <c r="J15" s="125">
        <f t="shared" ref="J15" si="58">IF(I15=I14,J14,NETWORKDAYS(I14,I15,$AD$149:$AD$503)-1)</f>
        <v>21</v>
      </c>
      <c r="K15" s="108">
        <f t="shared" ref="K15" si="59">IF(A15&lt;K$2,0,(J15-(NETWORKDAYS(A15,I15,AD$149:AD$503)-1))-K$3)</f>
        <v>0</v>
      </c>
      <c r="L15" s="8">
        <f t="shared" ref="L15" si="60">TRUNC((E15/D15)^TRUNC((K15/J15),9),8)</f>
        <v>1</v>
      </c>
      <c r="M15" s="126">
        <f t="shared" ref="M15" si="61">IF(I15&gt;I14,L14,M14)</f>
        <v>1</v>
      </c>
      <c r="N15" s="126">
        <v>1</v>
      </c>
      <c r="O15" s="119">
        <f t="shared" ref="O15" si="62">TRUNC(TRUNC((L15*N15),15),8)</f>
        <v>1</v>
      </c>
      <c r="P15" s="119">
        <f t="shared" ref="P15" si="63">TRUNC(C15*O15,8)</f>
        <v>1000</v>
      </c>
      <c r="Q15" s="11">
        <f t="shared" ref="Q15" si="64">IF(VLOOKUP(A15,AD$11:AK$141,8)=VLOOKUP(A14,AD$11:AK$141,8),0,VLOOKUP(A15,AD$11:AK$141,8))</f>
        <v>0</v>
      </c>
      <c r="R15" s="7">
        <f t="shared" ref="R15" si="65">IF(Q15&gt;0,VLOOKUP($A15,$AD$11:$AI$141,6),0)</f>
        <v>0</v>
      </c>
      <c r="S15" s="119">
        <f t="shared" ref="S15" si="66">IF(R15&gt;0,TRUNC(R15*P15,8),0)</f>
        <v>0</v>
      </c>
      <c r="T15" s="129">
        <f t="shared" si="18"/>
        <v>9.1906000000000002E-2</v>
      </c>
      <c r="U15" s="127">
        <f t="shared" ref="U15" si="67">IF(A14&lt;K$2,0,IF(Q14&gt;0,1,IF(K15=K14,U14,U14+1)))</f>
        <v>0</v>
      </c>
      <c r="V15" s="127">
        <v>252</v>
      </c>
      <c r="W15" s="126">
        <f t="shared" ref="W15" si="68">ROUND((1+T15)^TRUNC((U15/V15),9),9)</f>
        <v>1</v>
      </c>
      <c r="X15" s="119">
        <f t="shared" ref="X15" si="69">TRUNC((P15*(W15-1)),8)</f>
        <v>0</v>
      </c>
      <c r="Y15" s="119">
        <f t="shared" ref="Y15" si="70">IF(Q15&gt;0,S15+X15,0)</f>
        <v>0</v>
      </c>
      <c r="Z15" s="131" t="str">
        <f t="shared" si="20"/>
        <v>J=</v>
      </c>
      <c r="AA15" s="124">
        <f t="shared" si="21"/>
        <v>44333</v>
      </c>
      <c r="AB15" s="4"/>
      <c r="AC15" s="134">
        <f t="shared" si="37"/>
        <v>3</v>
      </c>
      <c r="AD15" s="140">
        <f t="shared" si="38"/>
        <v>44392</v>
      </c>
      <c r="AE15" s="136">
        <f t="shared" si="39"/>
        <v>1000</v>
      </c>
      <c r="AF15" s="138">
        <f t="shared" si="40"/>
        <v>22</v>
      </c>
      <c r="AG15" s="147">
        <f t="shared" si="49"/>
        <v>7.7055100000000003</v>
      </c>
      <c r="AH15" s="146">
        <f t="shared" si="41"/>
        <v>0</v>
      </c>
      <c r="AI15" s="142">
        <v>0</v>
      </c>
      <c r="AJ15" s="136">
        <f t="shared" si="42"/>
        <v>7.7055100000000003</v>
      </c>
      <c r="AK15" s="134">
        <f t="shared" si="43"/>
        <v>3</v>
      </c>
      <c r="AL15" s="143" t="s">
        <v>128</v>
      </c>
      <c r="AM15" s="140">
        <f t="shared" si="22"/>
        <v>44424</v>
      </c>
      <c r="AN15" s="7"/>
      <c r="AO15" s="140">
        <f t="shared" si="23"/>
        <v>44424</v>
      </c>
      <c r="AP15" s="140">
        <f t="shared" si="24"/>
        <v>44454</v>
      </c>
      <c r="AQ15" s="168">
        <f t="shared" si="44"/>
        <v>5769.98</v>
      </c>
      <c r="AR15" s="167">
        <f t="shared" si="25"/>
        <v>44362</v>
      </c>
      <c r="AS15" s="168">
        <f>VLOOKUP($AO15,[1]Plan1!$ES$183:$EU$350,3)</f>
        <v>5825.37</v>
      </c>
      <c r="AT15" s="167">
        <f t="shared" si="26"/>
        <v>44392</v>
      </c>
      <c r="AU15" s="169">
        <f t="shared" si="27"/>
        <v>9.5996866540266623E-3</v>
      </c>
      <c r="AV15" s="1"/>
      <c r="AW15" s="148" t="s">
        <v>63</v>
      </c>
      <c r="AX15" s="148">
        <v>46</v>
      </c>
      <c r="AY15" s="1"/>
      <c r="AZ15" s="174">
        <f t="shared" si="45"/>
        <v>4</v>
      </c>
      <c r="BA15" s="173">
        <f t="shared" si="28"/>
        <v>44424</v>
      </c>
      <c r="BB15" s="173">
        <f t="shared" si="46"/>
        <v>44424</v>
      </c>
      <c r="BC15" s="174">
        <f t="shared" si="47"/>
        <v>4</v>
      </c>
      <c r="BD15" s="175">
        <f t="shared" ca="1" si="29"/>
        <v>0</v>
      </c>
      <c r="BE15" s="175">
        <f t="shared" ca="1" si="30"/>
        <v>7.8660059799999997</v>
      </c>
      <c r="BF15" s="175" t="str">
        <f t="shared" ca="1" si="31"/>
        <v>-</v>
      </c>
      <c r="BG15" s="176" t="str">
        <f t="shared" ca="1" si="32"/>
        <v>Pago</v>
      </c>
      <c r="BH15" s="1"/>
      <c r="BI15" s="40">
        <f t="shared" si="50"/>
        <v>44392</v>
      </c>
      <c r="BJ15" s="210">
        <f t="shared" si="51"/>
        <v>135000000</v>
      </c>
      <c r="BK15" s="8">
        <v>0</v>
      </c>
      <c r="BL15" s="210">
        <f t="shared" si="48"/>
        <v>0</v>
      </c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22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3"/>
      <c r="EC15" s="1"/>
      <c r="ED15" s="1"/>
      <c r="EE15" s="1"/>
      <c r="EF15" s="1"/>
      <c r="EG15" s="1"/>
      <c r="EH15" s="1"/>
      <c r="EI15" s="1"/>
      <c r="EJ15" s="1"/>
      <c r="EK15" s="1"/>
      <c r="EL15" s="4"/>
      <c r="EM15" s="15"/>
      <c r="EN15" s="15"/>
      <c r="EO15" s="15"/>
      <c r="EP15" s="15"/>
      <c r="EQ15" s="23"/>
      <c r="ER15" s="23"/>
    </row>
    <row r="16" spans="1:237" ht="12.75" x14ac:dyDescent="0.2">
      <c r="A16" s="118">
        <f t="shared" si="10"/>
        <v>44306</v>
      </c>
      <c r="B16" s="119">
        <f t="shared" si="1"/>
        <v>1000</v>
      </c>
      <c r="C16" s="119">
        <f t="shared" si="33"/>
        <v>1000</v>
      </c>
      <c r="D16" s="120">
        <f t="shared" si="11"/>
        <v>5622.43</v>
      </c>
      <c r="E16" s="121">
        <f t="shared" si="34"/>
        <v>5674.72</v>
      </c>
      <c r="F16" s="172">
        <f t="shared" ref="F16:F18" si="71">IF($K16=1,VLOOKUP($A15,$AO$11:$AT$47,6),F15)</f>
        <v>44272</v>
      </c>
      <c r="G16" s="123">
        <f t="shared" si="2"/>
        <v>9.3002491805145304E-3</v>
      </c>
      <c r="H16" s="124">
        <f t="shared" si="35"/>
        <v>44333</v>
      </c>
      <c r="I16" s="124">
        <f t="shared" si="13"/>
        <v>44333</v>
      </c>
      <c r="J16" s="125">
        <f t="shared" si="14"/>
        <v>21</v>
      </c>
      <c r="K16" s="108">
        <f t="shared" si="3"/>
        <v>0</v>
      </c>
      <c r="L16" s="8">
        <f t="shared" si="15"/>
        <v>1</v>
      </c>
      <c r="M16" s="126">
        <f t="shared" si="16"/>
        <v>1</v>
      </c>
      <c r="N16" s="126">
        <v>1</v>
      </c>
      <c r="O16" s="119">
        <f t="shared" si="4"/>
        <v>1</v>
      </c>
      <c r="P16" s="119">
        <f t="shared" si="5"/>
        <v>1000</v>
      </c>
      <c r="Q16" s="11">
        <f t="shared" si="36"/>
        <v>0</v>
      </c>
      <c r="R16" s="7">
        <f t="shared" si="17"/>
        <v>0</v>
      </c>
      <c r="S16" s="119">
        <f t="shared" si="6"/>
        <v>0</v>
      </c>
      <c r="T16" s="129">
        <f t="shared" si="18"/>
        <v>9.1906000000000002E-2</v>
      </c>
      <c r="U16" s="127">
        <f t="shared" si="19"/>
        <v>0</v>
      </c>
      <c r="V16" s="127">
        <v>252</v>
      </c>
      <c r="W16" s="126">
        <f t="shared" si="7"/>
        <v>1</v>
      </c>
      <c r="X16" s="119">
        <f t="shared" si="8"/>
        <v>0</v>
      </c>
      <c r="Y16" s="119">
        <f t="shared" si="9"/>
        <v>0</v>
      </c>
      <c r="Z16" s="131" t="str">
        <f t="shared" si="20"/>
        <v>J=</v>
      </c>
      <c r="AA16" s="124">
        <f t="shared" si="21"/>
        <v>44333</v>
      </c>
      <c r="AB16" s="4"/>
      <c r="AC16" s="134">
        <f t="shared" si="37"/>
        <v>4</v>
      </c>
      <c r="AD16" s="140">
        <f t="shared" si="38"/>
        <v>44424</v>
      </c>
      <c r="AE16" s="136">
        <f t="shared" si="39"/>
        <v>1000</v>
      </c>
      <c r="AF16" s="138">
        <f t="shared" si="40"/>
        <v>22</v>
      </c>
      <c r="AG16" s="147">
        <f t="shared" si="49"/>
        <v>7.7055100000000003</v>
      </c>
      <c r="AH16" s="146">
        <f t="shared" si="41"/>
        <v>0</v>
      </c>
      <c r="AI16" s="142">
        <v>0</v>
      </c>
      <c r="AJ16" s="136">
        <f t="shared" si="42"/>
        <v>7.7055100000000003</v>
      </c>
      <c r="AK16" s="134">
        <f t="shared" si="43"/>
        <v>4</v>
      </c>
      <c r="AL16" s="143" t="s">
        <v>128</v>
      </c>
      <c r="AM16" s="140">
        <f t="shared" si="22"/>
        <v>44454</v>
      </c>
      <c r="AN16" s="7"/>
      <c r="AO16" s="140">
        <f t="shared" si="23"/>
        <v>44454</v>
      </c>
      <c r="AP16" s="140">
        <f t="shared" si="24"/>
        <v>44484</v>
      </c>
      <c r="AQ16" s="168">
        <f t="shared" si="44"/>
        <v>5825.37</v>
      </c>
      <c r="AR16" s="167">
        <f t="shared" si="25"/>
        <v>44392</v>
      </c>
      <c r="AS16" s="168">
        <f>VLOOKUP($AO16,[1]Plan1!$ES$183:$EU$350,3)</f>
        <v>5876.05</v>
      </c>
      <c r="AT16" s="167">
        <f t="shared" si="26"/>
        <v>44423</v>
      </c>
      <c r="AU16" s="169">
        <f t="shared" si="27"/>
        <v>8.699876574363552E-3</v>
      </c>
      <c r="AV16" s="1"/>
      <c r="AW16" s="148" t="s">
        <v>134</v>
      </c>
      <c r="AX16" s="182">
        <f>VLOOKUP(AX15,$AC$13:$AD$115,2)</f>
        <v>45705</v>
      </c>
      <c r="AY16" s="1"/>
      <c r="AZ16" s="174">
        <f t="shared" si="45"/>
        <v>5</v>
      </c>
      <c r="BA16" s="173">
        <f t="shared" si="28"/>
        <v>44454</v>
      </c>
      <c r="BB16" s="173">
        <f t="shared" si="46"/>
        <v>44454</v>
      </c>
      <c r="BC16" s="174">
        <f t="shared" si="47"/>
        <v>5</v>
      </c>
      <c r="BD16" s="175">
        <f t="shared" ca="1" si="29"/>
        <v>0</v>
      </c>
      <c r="BE16" s="175">
        <f t="shared" ca="1" si="30"/>
        <v>7.5792151199999998</v>
      </c>
      <c r="BF16" s="175" t="str">
        <f t="shared" ca="1" si="31"/>
        <v>-</v>
      </c>
      <c r="BG16" s="176" t="str">
        <f t="shared" ca="1" si="32"/>
        <v>Pago</v>
      </c>
      <c r="BH16" s="1"/>
      <c r="BI16" s="40">
        <f t="shared" si="50"/>
        <v>44424</v>
      </c>
      <c r="BJ16" s="210">
        <f t="shared" si="51"/>
        <v>135000000</v>
      </c>
      <c r="BK16" s="8">
        <v>0</v>
      </c>
      <c r="BL16" s="210">
        <f t="shared" si="48"/>
        <v>0</v>
      </c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22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3"/>
      <c r="EC16" s="1"/>
      <c r="ED16" s="1"/>
      <c r="EE16" s="1"/>
      <c r="EF16" s="1"/>
      <c r="EG16" s="1"/>
      <c r="EH16" s="1"/>
      <c r="EI16" s="1"/>
      <c r="EJ16" s="1"/>
      <c r="EK16" s="1"/>
      <c r="EL16" s="4"/>
      <c r="EM16" s="15"/>
      <c r="EN16" s="15"/>
      <c r="EO16" s="15"/>
      <c r="EP16" s="15"/>
      <c r="EQ16" s="23"/>
      <c r="ER16" s="23"/>
    </row>
    <row r="17" spans="1:148" ht="12.75" x14ac:dyDescent="0.2">
      <c r="A17" s="118">
        <f t="shared" si="10"/>
        <v>44307</v>
      </c>
      <c r="B17" s="119">
        <f t="shared" ref="B17" si="72">(P17+X17)</f>
        <v>1000</v>
      </c>
      <c r="C17" s="119">
        <f t="shared" ref="C17" si="73">TRUNC(IF(Q16&gt;0,VLOOKUP(A16,$AD$13:$AE$141,2),C16),8)</f>
        <v>1000</v>
      </c>
      <c r="D17" s="120">
        <f t="shared" ref="D17" si="74">IF(E17=E16,D16,E16)</f>
        <v>5622.43</v>
      </c>
      <c r="E17" s="121">
        <f t="shared" si="34"/>
        <v>5674.72</v>
      </c>
      <c r="F17" s="172">
        <f t="shared" si="71"/>
        <v>44272</v>
      </c>
      <c r="G17" s="123">
        <f t="shared" ref="G17" si="75">(E17/D17)-1</f>
        <v>9.3002491805145304E-3</v>
      </c>
      <c r="H17" s="124">
        <f t="shared" si="35"/>
        <v>44333</v>
      </c>
      <c r="I17" s="124">
        <f t="shared" ref="I17" si="76">IF(A17&gt;I16,H17,I16)</f>
        <v>44333</v>
      </c>
      <c r="J17" s="125">
        <f t="shared" ref="J17" si="77">IF(I17=I16,J16,NETWORKDAYS(I16,I17,$AD$149:$AD$503)-1)</f>
        <v>21</v>
      </c>
      <c r="K17" s="108">
        <f t="shared" si="3"/>
        <v>0</v>
      </c>
      <c r="L17" s="8">
        <f t="shared" si="15"/>
        <v>1</v>
      </c>
      <c r="M17" s="126">
        <f t="shared" ref="M17" si="78">IF(I17&gt;I16,L16,M16)</f>
        <v>1</v>
      </c>
      <c r="N17" s="126">
        <v>1</v>
      </c>
      <c r="O17" s="119">
        <f t="shared" ref="O17" si="79">TRUNC(TRUNC((L17*N17),15),8)</f>
        <v>1</v>
      </c>
      <c r="P17" s="119">
        <f t="shared" ref="P17" si="80">TRUNC(C17*O17,8)</f>
        <v>1000</v>
      </c>
      <c r="Q17" s="11">
        <f t="shared" ref="Q17" si="81">IF(VLOOKUP(A17,AD$11:AK$141,8)=VLOOKUP(A16,AD$11:AK$141,8),0,VLOOKUP(A17,AD$11:AK$141,8))</f>
        <v>0</v>
      </c>
      <c r="R17" s="7">
        <f t="shared" ref="R17" si="82">IF(Q17&gt;0,VLOOKUP($A17,$AD$11:$AI$141,6),0)</f>
        <v>0</v>
      </c>
      <c r="S17" s="119">
        <f t="shared" ref="S17" si="83">IF(R17&gt;0,TRUNC(R17*P17,8),0)</f>
        <v>0</v>
      </c>
      <c r="T17" s="129">
        <f t="shared" si="18"/>
        <v>9.1906000000000002E-2</v>
      </c>
      <c r="U17" s="127">
        <f t="shared" ref="U17" si="84">IF(A16&lt;K$2,0,IF(Q16&gt;0,1,IF(K17=K16,U16,U16+1)))</f>
        <v>0</v>
      </c>
      <c r="V17" s="127">
        <v>252</v>
      </c>
      <c r="W17" s="126">
        <f t="shared" ref="W17" si="85">ROUND((1+T17)^TRUNC((U17/V17),9),9)</f>
        <v>1</v>
      </c>
      <c r="X17" s="119">
        <f t="shared" ref="X17" si="86">TRUNC((P17*(W17-1)),8)</f>
        <v>0</v>
      </c>
      <c r="Y17" s="119">
        <f t="shared" ref="Y17" si="87">IF(Q17&gt;0,S17+X17,0)</f>
        <v>0</v>
      </c>
      <c r="Z17" s="131" t="str">
        <f t="shared" si="20"/>
        <v>J=</v>
      </c>
      <c r="AA17" s="124">
        <f t="shared" si="21"/>
        <v>44333</v>
      </c>
      <c r="AB17" s="4"/>
      <c r="AC17" s="134">
        <f t="shared" si="37"/>
        <v>5</v>
      </c>
      <c r="AD17" s="140">
        <f t="shared" si="38"/>
        <v>44454</v>
      </c>
      <c r="AE17" s="136">
        <f t="shared" si="39"/>
        <v>1000</v>
      </c>
      <c r="AF17" s="138">
        <f t="shared" si="40"/>
        <v>21</v>
      </c>
      <c r="AG17" s="147">
        <f t="shared" si="49"/>
        <v>7.3539750000000002</v>
      </c>
      <c r="AH17" s="146">
        <f t="shared" si="41"/>
        <v>0</v>
      </c>
      <c r="AI17" s="142">
        <v>0</v>
      </c>
      <c r="AJ17" s="136">
        <f t="shared" si="42"/>
        <v>7.3539750000000002</v>
      </c>
      <c r="AK17" s="134">
        <f t="shared" si="43"/>
        <v>5</v>
      </c>
      <c r="AL17" s="143" t="s">
        <v>128</v>
      </c>
      <c r="AM17" s="140">
        <f t="shared" si="22"/>
        <v>44484</v>
      </c>
      <c r="AN17" s="7"/>
      <c r="AO17" s="140">
        <f t="shared" si="23"/>
        <v>44484</v>
      </c>
      <c r="AP17" s="140">
        <f t="shared" si="24"/>
        <v>44516</v>
      </c>
      <c r="AQ17" s="168">
        <f t="shared" si="44"/>
        <v>5876.05</v>
      </c>
      <c r="AR17" s="167">
        <f t="shared" si="25"/>
        <v>44424</v>
      </c>
      <c r="AS17" s="168">
        <f>VLOOKUP($AO17,[1]Plan1!$ES$183:$EU$350,3)</f>
        <v>5944.21</v>
      </c>
      <c r="AT17" s="167">
        <f t="shared" si="26"/>
        <v>44455</v>
      </c>
      <c r="AU17" s="169">
        <f t="shared" si="27"/>
        <v>1.159962900247602E-2</v>
      </c>
      <c r="AV17" s="1"/>
      <c r="AW17" s="148" t="s">
        <v>96</v>
      </c>
      <c r="AX17" s="182">
        <f>VLOOKUP(AX15,AZ12:BB60,3)</f>
        <v>45705</v>
      </c>
      <c r="AY17" s="1"/>
      <c r="AZ17" s="174">
        <f t="shared" si="45"/>
        <v>6</v>
      </c>
      <c r="BA17" s="173">
        <f t="shared" si="28"/>
        <v>44484</v>
      </c>
      <c r="BB17" s="173">
        <f t="shared" si="46"/>
        <v>44484</v>
      </c>
      <c r="BC17" s="174">
        <f t="shared" si="47"/>
        <v>6</v>
      </c>
      <c r="BD17" s="175">
        <f t="shared" ca="1" si="29"/>
        <v>0</v>
      </c>
      <c r="BE17" s="175">
        <f t="shared" ca="1" si="30"/>
        <v>7.6451533600000001</v>
      </c>
      <c r="BF17" s="175" t="str">
        <f t="shared" ca="1" si="31"/>
        <v>-</v>
      </c>
      <c r="BG17" s="176" t="str">
        <f t="shared" ca="1" si="32"/>
        <v>Pago</v>
      </c>
      <c r="BH17" s="1"/>
      <c r="BI17" s="40">
        <f t="shared" si="50"/>
        <v>44454</v>
      </c>
      <c r="BJ17" s="210">
        <f t="shared" si="51"/>
        <v>135000000</v>
      </c>
      <c r="BK17" s="8">
        <v>0</v>
      </c>
      <c r="BL17" s="210">
        <f t="shared" si="48"/>
        <v>0</v>
      </c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22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3"/>
      <c r="EC17" s="1"/>
      <c r="ED17" s="1"/>
      <c r="EE17" s="1"/>
      <c r="EF17" s="1"/>
      <c r="EG17" s="1"/>
      <c r="EH17" s="1"/>
      <c r="EI17" s="1"/>
      <c r="EJ17" s="1"/>
      <c r="EK17" s="1"/>
      <c r="EL17" s="4"/>
      <c r="EM17" s="15"/>
      <c r="EN17" s="15"/>
      <c r="EO17" s="15"/>
      <c r="EP17" s="15"/>
      <c r="EQ17" s="23"/>
      <c r="ER17" s="23"/>
    </row>
    <row r="18" spans="1:148" ht="12.75" x14ac:dyDescent="0.2">
      <c r="A18" s="118">
        <f t="shared" si="10"/>
        <v>44308</v>
      </c>
      <c r="B18" s="119">
        <f t="shared" si="1"/>
        <v>1000</v>
      </c>
      <c r="C18" s="119">
        <f t="shared" si="33"/>
        <v>1000</v>
      </c>
      <c r="D18" s="120">
        <f t="shared" si="11"/>
        <v>5622.43</v>
      </c>
      <c r="E18" s="121">
        <f t="shared" si="34"/>
        <v>5674.72</v>
      </c>
      <c r="F18" s="172">
        <f t="shared" si="71"/>
        <v>44272</v>
      </c>
      <c r="G18" s="123">
        <f t="shared" si="2"/>
        <v>9.3002491805145304E-3</v>
      </c>
      <c r="H18" s="124">
        <f t="shared" si="35"/>
        <v>44333</v>
      </c>
      <c r="I18" s="124">
        <f t="shared" si="13"/>
        <v>44333</v>
      </c>
      <c r="J18" s="125">
        <f t="shared" si="14"/>
        <v>21</v>
      </c>
      <c r="K18" s="108">
        <f t="shared" si="3"/>
        <v>0</v>
      </c>
      <c r="L18" s="8">
        <f t="shared" si="15"/>
        <v>1</v>
      </c>
      <c r="M18" s="126">
        <f t="shared" si="16"/>
        <v>1</v>
      </c>
      <c r="N18" s="126">
        <v>1</v>
      </c>
      <c r="O18" s="119">
        <f t="shared" si="4"/>
        <v>1</v>
      </c>
      <c r="P18" s="119">
        <f t="shared" si="5"/>
        <v>1000</v>
      </c>
      <c r="Q18" s="11">
        <f t="shared" si="36"/>
        <v>0</v>
      </c>
      <c r="R18" s="7">
        <f t="shared" si="17"/>
        <v>0</v>
      </c>
      <c r="S18" s="119">
        <f t="shared" si="6"/>
        <v>0</v>
      </c>
      <c r="T18" s="129">
        <f t="shared" si="18"/>
        <v>9.1906000000000002E-2</v>
      </c>
      <c r="U18" s="127">
        <f t="shared" si="19"/>
        <v>0</v>
      </c>
      <c r="V18" s="127">
        <v>252</v>
      </c>
      <c r="W18" s="126">
        <f t="shared" si="7"/>
        <v>1</v>
      </c>
      <c r="X18" s="119">
        <f t="shared" si="8"/>
        <v>0</v>
      </c>
      <c r="Y18" s="119">
        <f t="shared" si="9"/>
        <v>0</v>
      </c>
      <c r="Z18" s="131" t="str">
        <f t="shared" si="20"/>
        <v>J=</v>
      </c>
      <c r="AA18" s="124">
        <f t="shared" si="21"/>
        <v>44333</v>
      </c>
      <c r="AB18" s="4"/>
      <c r="AC18" s="134">
        <f t="shared" si="37"/>
        <v>6</v>
      </c>
      <c r="AD18" s="140">
        <f t="shared" si="38"/>
        <v>44484</v>
      </c>
      <c r="AE18" s="136">
        <f t="shared" si="39"/>
        <v>1000</v>
      </c>
      <c r="AF18" s="138">
        <f t="shared" si="40"/>
        <v>21</v>
      </c>
      <c r="AG18" s="147">
        <f t="shared" si="49"/>
        <v>7.3539750000000002</v>
      </c>
      <c r="AH18" s="146">
        <f t="shared" si="41"/>
        <v>0</v>
      </c>
      <c r="AI18" s="142">
        <v>0</v>
      </c>
      <c r="AJ18" s="136">
        <f t="shared" si="42"/>
        <v>7.3539750000000002</v>
      </c>
      <c r="AK18" s="134">
        <f t="shared" si="43"/>
        <v>6</v>
      </c>
      <c r="AL18" s="143" t="s">
        <v>128</v>
      </c>
      <c r="AM18" s="140">
        <f t="shared" si="22"/>
        <v>44516</v>
      </c>
      <c r="AN18" s="7"/>
      <c r="AO18" s="140">
        <f t="shared" si="23"/>
        <v>44516</v>
      </c>
      <c r="AP18" s="140">
        <f t="shared" si="24"/>
        <v>44545</v>
      </c>
      <c r="AQ18" s="168">
        <f t="shared" si="44"/>
        <v>5944.21</v>
      </c>
      <c r="AR18" s="167">
        <f t="shared" si="25"/>
        <v>44454</v>
      </c>
      <c r="AS18" s="168">
        <f>VLOOKUP($AO18,[1]Plan1!$ES$183:$EU$350,3)</f>
        <v>6018.51</v>
      </c>
      <c r="AT18" s="167">
        <f t="shared" si="26"/>
        <v>44484</v>
      </c>
      <c r="AU18" s="169">
        <f t="shared" si="27"/>
        <v>1.2499558393798349E-2</v>
      </c>
      <c r="AV18" s="1"/>
      <c r="AW18" s="148" t="s">
        <v>63</v>
      </c>
      <c r="AX18" s="148" t="s">
        <v>72</v>
      </c>
      <c r="AY18" s="1"/>
      <c r="AZ18" s="174">
        <f t="shared" si="45"/>
        <v>7</v>
      </c>
      <c r="BA18" s="173">
        <f t="shared" si="28"/>
        <v>44516</v>
      </c>
      <c r="BB18" s="173">
        <f t="shared" si="46"/>
        <v>44516</v>
      </c>
      <c r="BC18" s="174">
        <f t="shared" si="47"/>
        <v>7</v>
      </c>
      <c r="BD18" s="175">
        <f t="shared" ca="1" si="29"/>
        <v>0</v>
      </c>
      <c r="BE18" s="175">
        <f t="shared" ca="1" si="30"/>
        <v>7.36426946</v>
      </c>
      <c r="BF18" s="175" t="str">
        <f t="shared" ca="1" si="31"/>
        <v>-</v>
      </c>
      <c r="BG18" s="176" t="str">
        <f t="shared" ca="1" si="32"/>
        <v>Pago</v>
      </c>
      <c r="BH18" s="1"/>
      <c r="BI18" s="40">
        <f t="shared" si="50"/>
        <v>44484</v>
      </c>
      <c r="BJ18" s="210">
        <f t="shared" si="51"/>
        <v>135000000</v>
      </c>
      <c r="BK18" s="8">
        <v>0</v>
      </c>
      <c r="BL18" s="210">
        <f t="shared" si="48"/>
        <v>0</v>
      </c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22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3"/>
      <c r="EC18" s="1"/>
      <c r="ED18" s="1"/>
      <c r="EE18" s="1"/>
      <c r="EF18" s="1"/>
      <c r="EG18" s="1"/>
      <c r="EH18" s="1"/>
      <c r="EI18" s="1"/>
      <c r="EJ18" s="1"/>
      <c r="EK18" s="1"/>
      <c r="EL18" s="4"/>
      <c r="EM18" s="15"/>
      <c r="EN18" s="15"/>
      <c r="EO18" s="15"/>
      <c r="EP18" s="15"/>
      <c r="EQ18" s="23"/>
      <c r="ER18" s="23"/>
    </row>
    <row r="19" spans="1:148" ht="12.75" x14ac:dyDescent="0.2">
      <c r="A19" s="118">
        <f t="shared" si="10"/>
        <v>44309</v>
      </c>
      <c r="B19" s="119">
        <f t="shared" si="1"/>
        <v>1000</v>
      </c>
      <c r="C19" s="119">
        <f t="shared" si="33"/>
        <v>1000</v>
      </c>
      <c r="D19" s="120">
        <f t="shared" si="11"/>
        <v>5622.43</v>
      </c>
      <c r="E19" s="121">
        <f t="shared" si="34"/>
        <v>5674.72</v>
      </c>
      <c r="F19" s="172">
        <f t="shared" ref="F19:F50" si="88">IF($K19=1,VLOOKUP($A18,$AO$11:$AT$47,6),F18)</f>
        <v>44272</v>
      </c>
      <c r="G19" s="123">
        <f t="shared" si="2"/>
        <v>9.3002491805145304E-3</v>
      </c>
      <c r="H19" s="124">
        <f t="shared" si="35"/>
        <v>44333</v>
      </c>
      <c r="I19" s="124">
        <f t="shared" si="13"/>
        <v>44333</v>
      </c>
      <c r="J19" s="125">
        <f t="shared" si="14"/>
        <v>21</v>
      </c>
      <c r="K19" s="108">
        <f t="shared" si="3"/>
        <v>0</v>
      </c>
      <c r="L19" s="8">
        <f t="shared" si="15"/>
        <v>1</v>
      </c>
      <c r="M19" s="126">
        <f t="shared" si="16"/>
        <v>1</v>
      </c>
      <c r="N19" s="126">
        <v>1</v>
      </c>
      <c r="O19" s="119">
        <f t="shared" si="4"/>
        <v>1</v>
      </c>
      <c r="P19" s="119">
        <f t="shared" si="5"/>
        <v>1000</v>
      </c>
      <c r="Q19" s="11">
        <f t="shared" si="36"/>
        <v>0</v>
      </c>
      <c r="R19" s="7">
        <f t="shared" si="17"/>
        <v>0</v>
      </c>
      <c r="S19" s="119">
        <f t="shared" si="6"/>
        <v>0</v>
      </c>
      <c r="T19" s="129">
        <f t="shared" si="18"/>
        <v>9.1906000000000002E-2</v>
      </c>
      <c r="U19" s="127">
        <f t="shared" si="19"/>
        <v>0</v>
      </c>
      <c r="V19" s="127">
        <v>252</v>
      </c>
      <c r="W19" s="126">
        <f t="shared" si="7"/>
        <v>1</v>
      </c>
      <c r="X19" s="119">
        <f t="shared" si="8"/>
        <v>0</v>
      </c>
      <c r="Y19" s="119">
        <f t="shared" si="9"/>
        <v>0</v>
      </c>
      <c r="Z19" s="131" t="str">
        <f t="shared" si="20"/>
        <v>J=</v>
      </c>
      <c r="AA19" s="124">
        <f t="shared" si="21"/>
        <v>44333</v>
      </c>
      <c r="AB19" s="4"/>
      <c r="AC19" s="134">
        <f t="shared" si="37"/>
        <v>7</v>
      </c>
      <c r="AD19" s="140">
        <f t="shared" si="38"/>
        <v>44516</v>
      </c>
      <c r="AE19" s="136">
        <f t="shared" si="39"/>
        <v>1000</v>
      </c>
      <c r="AF19" s="138">
        <f t="shared" si="40"/>
        <v>20</v>
      </c>
      <c r="AG19" s="147">
        <f t="shared" si="49"/>
        <v>7.0025620000000002</v>
      </c>
      <c r="AH19" s="146">
        <f t="shared" si="41"/>
        <v>0</v>
      </c>
      <c r="AI19" s="142">
        <v>0</v>
      </c>
      <c r="AJ19" s="136">
        <f t="shared" si="42"/>
        <v>7.0025620000000002</v>
      </c>
      <c r="AK19" s="134">
        <f t="shared" si="43"/>
        <v>7</v>
      </c>
      <c r="AL19" s="143" t="s">
        <v>128</v>
      </c>
      <c r="AM19" s="140">
        <f t="shared" si="22"/>
        <v>44545</v>
      </c>
      <c r="AN19" s="7"/>
      <c r="AO19" s="140">
        <f t="shared" si="23"/>
        <v>44545</v>
      </c>
      <c r="AP19" s="140">
        <f t="shared" si="24"/>
        <v>44578</v>
      </c>
      <c r="AQ19" s="168">
        <f t="shared" si="44"/>
        <v>6018.51</v>
      </c>
      <c r="AR19" s="167">
        <f t="shared" si="25"/>
        <v>44486</v>
      </c>
      <c r="AS19" s="168">
        <f>VLOOKUP($AO19,[1]Plan1!$ES$183:$EU$350,3)</f>
        <v>6075.69</v>
      </c>
      <c r="AT19" s="167">
        <f t="shared" si="26"/>
        <v>44517</v>
      </c>
      <c r="AU19" s="169">
        <f t="shared" si="27"/>
        <v>9.5006903702077317E-3</v>
      </c>
      <c r="AV19" s="1"/>
      <c r="AW19" s="148" t="s">
        <v>73</v>
      </c>
      <c r="AX19" s="183">
        <f>VLOOKUP(AX$16,$A$11:$X$3663,18)</f>
        <v>0.33089400000000002</v>
      </c>
      <c r="AY19" s="1"/>
      <c r="AZ19" s="174">
        <f t="shared" si="45"/>
        <v>8</v>
      </c>
      <c r="BA19" s="173">
        <f t="shared" si="28"/>
        <v>44545</v>
      </c>
      <c r="BB19" s="173">
        <f t="shared" si="46"/>
        <v>44545</v>
      </c>
      <c r="BC19" s="174">
        <f t="shared" si="47"/>
        <v>8</v>
      </c>
      <c r="BD19" s="175">
        <f t="shared" ca="1" si="29"/>
        <v>0</v>
      </c>
      <c r="BE19" s="175">
        <f t="shared" ca="1" si="30"/>
        <v>7.8305036799999996</v>
      </c>
      <c r="BF19" s="175" t="str">
        <f t="shared" ref="BF19:BF24" ca="1" si="89">IF(BD19&gt;0,SUM(BD19:BE19),"-")</f>
        <v>-</v>
      </c>
      <c r="BG19" s="176" t="str">
        <f t="shared" ca="1" si="32"/>
        <v>Pago</v>
      </c>
      <c r="BH19" s="1"/>
      <c r="BI19" s="40">
        <f t="shared" si="50"/>
        <v>44516</v>
      </c>
      <c r="BJ19" s="210">
        <f t="shared" si="51"/>
        <v>135000000</v>
      </c>
      <c r="BK19" s="8">
        <v>0</v>
      </c>
      <c r="BL19" s="210">
        <f t="shared" si="48"/>
        <v>0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22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3"/>
      <c r="EC19" s="1"/>
      <c r="ED19" s="1"/>
      <c r="EE19" s="1"/>
      <c r="EF19" s="1"/>
      <c r="EG19" s="1"/>
      <c r="EH19" s="1"/>
      <c r="EI19" s="1"/>
      <c r="EJ19" s="1"/>
      <c r="EK19" s="1"/>
      <c r="EL19" s="4"/>
      <c r="EM19" s="15"/>
      <c r="EN19" s="15"/>
      <c r="EO19" s="15"/>
      <c r="EP19" s="15"/>
      <c r="EQ19" s="23"/>
      <c r="ER19" s="23"/>
    </row>
    <row r="20" spans="1:148" ht="12.75" x14ac:dyDescent="0.2">
      <c r="A20" s="118">
        <f t="shared" si="10"/>
        <v>44310</v>
      </c>
      <c r="B20" s="119">
        <f t="shared" si="1"/>
        <v>1000</v>
      </c>
      <c r="C20" s="119">
        <f t="shared" si="33"/>
        <v>1000</v>
      </c>
      <c r="D20" s="120">
        <f t="shared" si="11"/>
        <v>5622.43</v>
      </c>
      <c r="E20" s="121">
        <f t="shared" si="34"/>
        <v>5674.72</v>
      </c>
      <c r="F20" s="172">
        <f t="shared" si="88"/>
        <v>44272</v>
      </c>
      <c r="G20" s="123">
        <f t="shared" si="2"/>
        <v>9.3002491805145304E-3</v>
      </c>
      <c r="H20" s="124">
        <f t="shared" si="35"/>
        <v>44333</v>
      </c>
      <c r="I20" s="124">
        <f t="shared" si="13"/>
        <v>44333</v>
      </c>
      <c r="J20" s="125">
        <f t="shared" si="14"/>
        <v>21</v>
      </c>
      <c r="K20" s="108">
        <f t="shared" si="3"/>
        <v>0</v>
      </c>
      <c r="L20" s="8">
        <f t="shared" si="15"/>
        <v>1</v>
      </c>
      <c r="M20" s="126">
        <f t="shared" si="16"/>
        <v>1</v>
      </c>
      <c r="N20" s="126">
        <v>1</v>
      </c>
      <c r="O20" s="119">
        <f t="shared" si="4"/>
        <v>1</v>
      </c>
      <c r="P20" s="119">
        <f t="shared" si="5"/>
        <v>1000</v>
      </c>
      <c r="Q20" s="11">
        <f t="shared" si="36"/>
        <v>0</v>
      </c>
      <c r="R20" s="7">
        <f t="shared" si="17"/>
        <v>0</v>
      </c>
      <c r="S20" s="119">
        <f t="shared" si="6"/>
        <v>0</v>
      </c>
      <c r="T20" s="129">
        <f t="shared" si="18"/>
        <v>9.1906000000000002E-2</v>
      </c>
      <c r="U20" s="127">
        <f t="shared" si="19"/>
        <v>0</v>
      </c>
      <c r="V20" s="127">
        <v>252</v>
      </c>
      <c r="W20" s="126">
        <f t="shared" si="7"/>
        <v>1</v>
      </c>
      <c r="X20" s="119">
        <f t="shared" si="8"/>
        <v>0</v>
      </c>
      <c r="Y20" s="119">
        <f t="shared" si="9"/>
        <v>0</v>
      </c>
      <c r="Z20" s="131" t="str">
        <f t="shared" si="20"/>
        <v>J=</v>
      </c>
      <c r="AA20" s="124">
        <f t="shared" si="21"/>
        <v>44333</v>
      </c>
      <c r="AB20" s="4"/>
      <c r="AC20" s="134">
        <f t="shared" si="37"/>
        <v>8</v>
      </c>
      <c r="AD20" s="140">
        <f t="shared" si="38"/>
        <v>44545</v>
      </c>
      <c r="AE20" s="136">
        <f t="shared" si="39"/>
        <v>1000</v>
      </c>
      <c r="AF20" s="138">
        <f t="shared" si="40"/>
        <v>21</v>
      </c>
      <c r="AG20" s="147">
        <f t="shared" ref="AG20" si="90">TRUNC(AE19*(ROUND((1+T$11)^(AF20/252),9)-1),8)</f>
        <v>7.3539750000000002</v>
      </c>
      <c r="AH20" s="146">
        <f t="shared" si="41"/>
        <v>0</v>
      </c>
      <c r="AI20" s="142">
        <v>0</v>
      </c>
      <c r="AJ20" s="136">
        <f t="shared" ref="AJ20" si="91">(AG20+AH20)</f>
        <v>7.3539750000000002</v>
      </c>
      <c r="AK20" s="134">
        <f t="shared" si="43"/>
        <v>8</v>
      </c>
      <c r="AL20" s="143" t="s">
        <v>128</v>
      </c>
      <c r="AM20" s="140">
        <f t="shared" si="22"/>
        <v>44578</v>
      </c>
      <c r="AN20" s="7"/>
      <c r="AO20" s="140">
        <f t="shared" si="23"/>
        <v>44578</v>
      </c>
      <c r="AP20" s="140">
        <f t="shared" si="24"/>
        <v>44607</v>
      </c>
      <c r="AQ20" s="168">
        <f t="shared" si="44"/>
        <v>6075.69</v>
      </c>
      <c r="AR20" s="167">
        <f t="shared" si="25"/>
        <v>44515</v>
      </c>
      <c r="AS20" s="168">
        <f>VLOOKUP($AO20,[1]Plan1!$ES$183:$EU$350,3)</f>
        <v>6120.04</v>
      </c>
      <c r="AT20" s="167">
        <f t="shared" si="26"/>
        <v>44545</v>
      </c>
      <c r="AU20" s="169">
        <f t="shared" si="27"/>
        <v>7.2995824342585447E-3</v>
      </c>
      <c r="AV20" s="1"/>
      <c r="AW20" s="148" t="s">
        <v>74</v>
      </c>
      <c r="AX20" s="184">
        <f>VLOOKUP(AX$16,$A$11:$X$3663,19)</f>
        <v>38.97912942</v>
      </c>
      <c r="AY20" s="1"/>
      <c r="AZ20" s="174">
        <f t="shared" si="45"/>
        <v>9</v>
      </c>
      <c r="BA20" s="173">
        <f t="shared" si="28"/>
        <v>44578</v>
      </c>
      <c r="BB20" s="173">
        <f t="shared" si="46"/>
        <v>44578</v>
      </c>
      <c r="BC20" s="174">
        <f t="shared" si="47"/>
        <v>9</v>
      </c>
      <c r="BD20" s="175">
        <f t="shared" ca="1" si="29"/>
        <v>0</v>
      </c>
      <c r="BE20" s="175">
        <f t="shared" ca="1" si="30"/>
        <v>8.6607716200000002</v>
      </c>
      <c r="BF20" s="175" t="str">
        <f t="shared" ca="1" si="89"/>
        <v>-</v>
      </c>
      <c r="BG20" s="176" t="str">
        <f t="shared" ca="1" si="32"/>
        <v>Pago</v>
      </c>
      <c r="BH20" s="1"/>
      <c r="BI20" s="40">
        <f t="shared" si="50"/>
        <v>44545</v>
      </c>
      <c r="BJ20" s="210">
        <f t="shared" si="51"/>
        <v>135000000</v>
      </c>
      <c r="BK20" s="8">
        <v>0</v>
      </c>
      <c r="BL20" s="210">
        <f t="shared" si="48"/>
        <v>0</v>
      </c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22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3"/>
      <c r="EC20" s="1"/>
      <c r="ED20" s="1"/>
      <c r="EE20" s="1"/>
      <c r="EF20" s="1"/>
      <c r="EG20" s="1"/>
      <c r="EH20" s="1"/>
      <c r="EI20" s="1"/>
      <c r="EJ20" s="1"/>
      <c r="EK20" s="1"/>
      <c r="EL20" s="4"/>
      <c r="EM20" s="15"/>
      <c r="EN20" s="15"/>
      <c r="EO20" s="15"/>
      <c r="EP20" s="15"/>
      <c r="EQ20" s="23"/>
      <c r="ER20" s="23"/>
    </row>
    <row r="21" spans="1:148" ht="12.75" x14ac:dyDescent="0.2">
      <c r="A21" s="118">
        <f t="shared" si="10"/>
        <v>44311</v>
      </c>
      <c r="B21" s="119">
        <f t="shared" si="1"/>
        <v>1000</v>
      </c>
      <c r="C21" s="119">
        <f t="shared" si="33"/>
        <v>1000</v>
      </c>
      <c r="D21" s="120">
        <f t="shared" si="11"/>
        <v>5622.43</v>
      </c>
      <c r="E21" s="121">
        <f t="shared" si="34"/>
        <v>5674.72</v>
      </c>
      <c r="F21" s="172">
        <f t="shared" si="88"/>
        <v>44272</v>
      </c>
      <c r="G21" s="123">
        <f t="shared" si="2"/>
        <v>9.3002491805145304E-3</v>
      </c>
      <c r="H21" s="124">
        <f t="shared" si="35"/>
        <v>44333</v>
      </c>
      <c r="I21" s="124">
        <f t="shared" si="13"/>
        <v>44333</v>
      </c>
      <c r="J21" s="125">
        <f t="shared" si="14"/>
        <v>21</v>
      </c>
      <c r="K21" s="108">
        <f t="shared" si="3"/>
        <v>0</v>
      </c>
      <c r="L21" s="8">
        <f t="shared" si="15"/>
        <v>1</v>
      </c>
      <c r="M21" s="126">
        <f t="shared" si="16"/>
        <v>1</v>
      </c>
      <c r="N21" s="126">
        <v>1</v>
      </c>
      <c r="O21" s="119">
        <f t="shared" si="4"/>
        <v>1</v>
      </c>
      <c r="P21" s="119">
        <f t="shared" si="5"/>
        <v>1000</v>
      </c>
      <c r="Q21" s="11">
        <f t="shared" si="36"/>
        <v>0</v>
      </c>
      <c r="R21" s="7">
        <f t="shared" si="17"/>
        <v>0</v>
      </c>
      <c r="S21" s="119">
        <f t="shared" si="6"/>
        <v>0</v>
      </c>
      <c r="T21" s="129">
        <f t="shared" si="18"/>
        <v>9.1906000000000002E-2</v>
      </c>
      <c r="U21" s="127">
        <f t="shared" si="19"/>
        <v>0</v>
      </c>
      <c r="V21" s="127">
        <v>252</v>
      </c>
      <c r="W21" s="126">
        <f t="shared" si="7"/>
        <v>1</v>
      </c>
      <c r="X21" s="119">
        <f t="shared" si="8"/>
        <v>0</v>
      </c>
      <c r="Y21" s="119">
        <f t="shared" si="9"/>
        <v>0</v>
      </c>
      <c r="Z21" s="131" t="str">
        <f t="shared" si="20"/>
        <v>J=</v>
      </c>
      <c r="AA21" s="124">
        <f t="shared" si="21"/>
        <v>44333</v>
      </c>
      <c r="AB21" s="4"/>
      <c r="AC21" s="134">
        <f t="shared" si="37"/>
        <v>9</v>
      </c>
      <c r="AD21" s="140">
        <f t="shared" si="38"/>
        <v>44578</v>
      </c>
      <c r="AE21" s="136">
        <f t="shared" si="39"/>
        <v>1000</v>
      </c>
      <c r="AF21" s="138">
        <f t="shared" si="40"/>
        <v>23</v>
      </c>
      <c r="AG21" s="147">
        <f t="shared" ref="AG21:AG23" si="92">TRUNC(AE20*(ROUND((1+T$11)^(AF21/252),9)-1),8)</f>
        <v>8.0571679899999999</v>
      </c>
      <c r="AH21" s="146">
        <f t="shared" si="41"/>
        <v>0</v>
      </c>
      <c r="AI21" s="142">
        <v>0</v>
      </c>
      <c r="AJ21" s="136">
        <f t="shared" ref="AJ21:AJ23" si="93">(AG21+AH21)</f>
        <v>8.0571679899999999</v>
      </c>
      <c r="AK21" s="134">
        <f t="shared" si="43"/>
        <v>9</v>
      </c>
      <c r="AL21" s="143" t="s">
        <v>128</v>
      </c>
      <c r="AM21" s="140">
        <f t="shared" si="22"/>
        <v>44607</v>
      </c>
      <c r="AN21" s="7"/>
      <c r="AO21" s="140">
        <f t="shared" si="23"/>
        <v>44607</v>
      </c>
      <c r="AP21" s="140">
        <f t="shared" si="24"/>
        <v>44635</v>
      </c>
      <c r="AQ21" s="168">
        <f t="shared" si="44"/>
        <v>6120.04</v>
      </c>
      <c r="AR21" s="167">
        <f t="shared" si="25"/>
        <v>44545</v>
      </c>
      <c r="AS21" s="168">
        <f>VLOOKUP($AO21,[1]Plan1!$ES$183:$EU$350,3)</f>
        <v>6153.09</v>
      </c>
      <c r="AT21" s="167">
        <f t="shared" si="26"/>
        <v>44576</v>
      </c>
      <c r="AU21" s="169">
        <f t="shared" si="27"/>
        <v>5.4002915013626751E-3</v>
      </c>
      <c r="AV21" s="1"/>
      <c r="AW21" s="148" t="s">
        <v>63</v>
      </c>
      <c r="AX21" s="148" t="s">
        <v>11</v>
      </c>
      <c r="AY21" s="1"/>
      <c r="AZ21" s="174">
        <f t="shared" si="45"/>
        <v>10</v>
      </c>
      <c r="BA21" s="173">
        <f t="shared" si="28"/>
        <v>44607</v>
      </c>
      <c r="BB21" s="173">
        <f t="shared" si="46"/>
        <v>44607</v>
      </c>
      <c r="BC21" s="174">
        <f t="shared" si="47"/>
        <v>10</v>
      </c>
      <c r="BD21" s="175">
        <f t="shared" ca="1" si="29"/>
        <v>0</v>
      </c>
      <c r="BE21" s="175">
        <f t="shared" ca="1" si="30"/>
        <v>7.9626012900000003</v>
      </c>
      <c r="BF21" s="175" t="str">
        <f t="shared" ca="1" si="89"/>
        <v>-</v>
      </c>
      <c r="BG21" s="176" t="str">
        <f t="shared" ca="1" si="32"/>
        <v>Pago</v>
      </c>
      <c r="BH21" s="1"/>
      <c r="BI21" s="40">
        <f t="shared" si="50"/>
        <v>44578</v>
      </c>
      <c r="BJ21" s="210">
        <f t="shared" si="51"/>
        <v>135000000</v>
      </c>
      <c r="BK21" s="8">
        <v>0</v>
      </c>
      <c r="BL21" s="210">
        <f t="shared" si="48"/>
        <v>0</v>
      </c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22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3"/>
      <c r="EC21" s="1"/>
      <c r="ED21" s="1"/>
      <c r="EE21" s="1"/>
      <c r="EF21" s="1"/>
      <c r="EG21" s="1"/>
      <c r="EH21" s="1"/>
      <c r="EI21" s="1"/>
      <c r="EJ21" s="1"/>
      <c r="EK21" s="1"/>
      <c r="EL21" s="4"/>
      <c r="EM21" s="15"/>
      <c r="EN21" s="15"/>
      <c r="EO21" s="15"/>
      <c r="EP21" s="15"/>
      <c r="EQ21" s="23"/>
      <c r="ER21" s="23"/>
    </row>
    <row r="22" spans="1:148" ht="12.75" x14ac:dyDescent="0.2">
      <c r="A22" s="118">
        <f t="shared" si="10"/>
        <v>44312</v>
      </c>
      <c r="B22" s="119">
        <f t="shared" si="1"/>
        <v>1000</v>
      </c>
      <c r="C22" s="119">
        <f t="shared" si="33"/>
        <v>1000</v>
      </c>
      <c r="D22" s="120">
        <f t="shared" si="11"/>
        <v>5622.43</v>
      </c>
      <c r="E22" s="121">
        <f t="shared" si="34"/>
        <v>5674.72</v>
      </c>
      <c r="F22" s="172">
        <f t="shared" si="88"/>
        <v>44272</v>
      </c>
      <c r="G22" s="123">
        <f t="shared" si="2"/>
        <v>9.3002491805145304E-3</v>
      </c>
      <c r="H22" s="124">
        <f t="shared" si="35"/>
        <v>44333</v>
      </c>
      <c r="I22" s="124">
        <f t="shared" si="13"/>
        <v>44333</v>
      </c>
      <c r="J22" s="125">
        <f t="shared" si="14"/>
        <v>21</v>
      </c>
      <c r="K22" s="108">
        <f t="shared" si="3"/>
        <v>0</v>
      </c>
      <c r="L22" s="8">
        <f t="shared" si="15"/>
        <v>1</v>
      </c>
      <c r="M22" s="126">
        <f t="shared" si="16"/>
        <v>1</v>
      </c>
      <c r="N22" s="126">
        <v>1</v>
      </c>
      <c r="O22" s="119">
        <f t="shared" si="4"/>
        <v>1</v>
      </c>
      <c r="P22" s="119">
        <f t="shared" si="5"/>
        <v>1000</v>
      </c>
      <c r="Q22" s="11">
        <f t="shared" si="36"/>
        <v>0</v>
      </c>
      <c r="R22" s="7">
        <f t="shared" si="17"/>
        <v>0</v>
      </c>
      <c r="S22" s="119">
        <f t="shared" si="6"/>
        <v>0</v>
      </c>
      <c r="T22" s="129">
        <f t="shared" si="18"/>
        <v>9.1906000000000002E-2</v>
      </c>
      <c r="U22" s="127">
        <f t="shared" si="19"/>
        <v>0</v>
      </c>
      <c r="V22" s="127">
        <v>252</v>
      </c>
      <c r="W22" s="126">
        <f>ROUND((1+T22)^TRUNC((U22/V22),9),9)</f>
        <v>1</v>
      </c>
      <c r="X22" s="119">
        <f t="shared" si="8"/>
        <v>0</v>
      </c>
      <c r="Y22" s="119">
        <f t="shared" si="9"/>
        <v>0</v>
      </c>
      <c r="Z22" s="131" t="str">
        <f t="shared" si="20"/>
        <v>J=</v>
      </c>
      <c r="AA22" s="124">
        <f t="shared" si="21"/>
        <v>44333</v>
      </c>
      <c r="AB22" s="4"/>
      <c r="AC22" s="134">
        <f t="shared" si="37"/>
        <v>10</v>
      </c>
      <c r="AD22" s="140">
        <f t="shared" si="38"/>
        <v>44607</v>
      </c>
      <c r="AE22" s="136">
        <f t="shared" si="39"/>
        <v>1000</v>
      </c>
      <c r="AF22" s="138">
        <f t="shared" si="40"/>
        <v>21</v>
      </c>
      <c r="AG22" s="147">
        <f t="shared" si="92"/>
        <v>7.3539750000000002</v>
      </c>
      <c r="AH22" s="146">
        <f t="shared" si="41"/>
        <v>0</v>
      </c>
      <c r="AI22" s="142">
        <v>0</v>
      </c>
      <c r="AJ22" s="136">
        <f t="shared" si="93"/>
        <v>7.3539750000000002</v>
      </c>
      <c r="AK22" s="134">
        <f t="shared" si="43"/>
        <v>10</v>
      </c>
      <c r="AL22" s="143" t="s">
        <v>128</v>
      </c>
      <c r="AM22" s="140">
        <f t="shared" si="22"/>
        <v>44635</v>
      </c>
      <c r="AN22" s="7"/>
      <c r="AO22" s="140">
        <f t="shared" si="23"/>
        <v>44635</v>
      </c>
      <c r="AP22" s="140">
        <f t="shared" si="24"/>
        <v>44669</v>
      </c>
      <c r="AQ22" s="168">
        <f t="shared" si="44"/>
        <v>6153.09</v>
      </c>
      <c r="AR22" s="167">
        <f t="shared" si="25"/>
        <v>44579</v>
      </c>
      <c r="AS22" s="168">
        <f>VLOOKUP($AO22,[1]Plan1!$ES$183:$EU$350,3)</f>
        <v>6215.24</v>
      </c>
      <c r="AT22" s="167">
        <f t="shared" si="26"/>
        <v>44610</v>
      </c>
      <c r="AU22" s="169">
        <f t="shared" si="27"/>
        <v>1.0100616113204897E-2</v>
      </c>
      <c r="AV22" s="1"/>
      <c r="AW22" s="148" t="s">
        <v>74</v>
      </c>
      <c r="AX22" s="184">
        <f>VLOOKUP(AX$16,$A$11:$X$3663,24)</f>
        <v>0.94912991000000002</v>
      </c>
      <c r="AY22" s="1"/>
      <c r="AZ22" s="174">
        <f t="shared" si="45"/>
        <v>11</v>
      </c>
      <c r="BA22" s="173">
        <f t="shared" si="28"/>
        <v>44635</v>
      </c>
      <c r="BB22" s="173">
        <f t="shared" si="46"/>
        <v>44635</v>
      </c>
      <c r="BC22" s="174">
        <f t="shared" si="47"/>
        <v>11</v>
      </c>
      <c r="BD22" s="175">
        <f t="shared" ca="1" si="29"/>
        <v>0</v>
      </c>
      <c r="BE22" s="175">
        <f t="shared" ca="1" si="30"/>
        <v>6.8583495499999998</v>
      </c>
      <c r="BF22" s="175" t="str">
        <f t="shared" ca="1" si="89"/>
        <v>-</v>
      </c>
      <c r="BG22" s="176" t="str">
        <f t="shared" ca="1" si="32"/>
        <v>Pago</v>
      </c>
      <c r="BH22" s="1"/>
      <c r="BI22" s="40">
        <f t="shared" si="50"/>
        <v>44607</v>
      </c>
      <c r="BJ22" s="210">
        <f t="shared" si="51"/>
        <v>135000000</v>
      </c>
      <c r="BK22" s="8">
        <v>0</v>
      </c>
      <c r="BL22" s="210">
        <f t="shared" si="48"/>
        <v>0</v>
      </c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22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3"/>
      <c r="EC22" s="1"/>
      <c r="ED22" s="1"/>
      <c r="EE22" s="1"/>
      <c r="EF22" s="1"/>
      <c r="EG22" s="1"/>
      <c r="EH22" s="1"/>
      <c r="EI22" s="1"/>
      <c r="EJ22" s="1"/>
      <c r="EK22" s="1"/>
      <c r="EL22" s="4"/>
      <c r="EM22" s="15"/>
      <c r="EN22" s="15"/>
      <c r="EO22" s="15"/>
      <c r="EP22" s="15"/>
      <c r="EQ22" s="23"/>
      <c r="ER22" s="23"/>
    </row>
    <row r="23" spans="1:148" ht="12.75" x14ac:dyDescent="0.2">
      <c r="A23" s="118">
        <f t="shared" si="10"/>
        <v>44313</v>
      </c>
      <c r="B23" s="119">
        <f t="shared" si="1"/>
        <v>1000</v>
      </c>
      <c r="C23" s="119">
        <f t="shared" si="33"/>
        <v>1000</v>
      </c>
      <c r="D23" s="120">
        <f t="shared" si="11"/>
        <v>5622.43</v>
      </c>
      <c r="E23" s="121">
        <f t="shared" si="34"/>
        <v>5674.72</v>
      </c>
      <c r="F23" s="172">
        <f t="shared" si="88"/>
        <v>44272</v>
      </c>
      <c r="G23" s="123">
        <f t="shared" si="2"/>
        <v>9.3002491805145304E-3</v>
      </c>
      <c r="H23" s="124">
        <f t="shared" si="35"/>
        <v>44333</v>
      </c>
      <c r="I23" s="124">
        <f t="shared" si="13"/>
        <v>44333</v>
      </c>
      <c r="J23" s="125">
        <f t="shared" si="14"/>
        <v>21</v>
      </c>
      <c r="K23" s="108">
        <f t="shared" si="3"/>
        <v>0</v>
      </c>
      <c r="L23" s="8">
        <f t="shared" si="15"/>
        <v>1</v>
      </c>
      <c r="M23" s="126">
        <f t="shared" si="16"/>
        <v>1</v>
      </c>
      <c r="N23" s="126">
        <v>1</v>
      </c>
      <c r="O23" s="119">
        <f t="shared" si="4"/>
        <v>1</v>
      </c>
      <c r="P23" s="119">
        <f t="shared" si="5"/>
        <v>1000</v>
      </c>
      <c r="Q23" s="11">
        <f t="shared" si="36"/>
        <v>0</v>
      </c>
      <c r="R23" s="7">
        <f t="shared" si="17"/>
        <v>0</v>
      </c>
      <c r="S23" s="119">
        <f t="shared" si="6"/>
        <v>0</v>
      </c>
      <c r="T23" s="129">
        <f t="shared" si="18"/>
        <v>9.1906000000000002E-2</v>
      </c>
      <c r="U23" s="127">
        <f t="shared" si="19"/>
        <v>0</v>
      </c>
      <c r="V23" s="127">
        <v>252</v>
      </c>
      <c r="W23" s="126">
        <f t="shared" si="7"/>
        <v>1</v>
      </c>
      <c r="X23" s="119">
        <f t="shared" si="8"/>
        <v>0</v>
      </c>
      <c r="Y23" s="119">
        <f t="shared" si="9"/>
        <v>0</v>
      </c>
      <c r="Z23" s="131" t="str">
        <f t="shared" si="20"/>
        <v>J=</v>
      </c>
      <c r="AA23" s="124">
        <f t="shared" si="21"/>
        <v>44333</v>
      </c>
      <c r="AB23" s="4"/>
      <c r="AC23" s="134">
        <f t="shared" si="37"/>
        <v>11</v>
      </c>
      <c r="AD23" s="140">
        <f t="shared" si="38"/>
        <v>44635</v>
      </c>
      <c r="AE23" s="136">
        <f t="shared" si="39"/>
        <v>1000</v>
      </c>
      <c r="AF23" s="138">
        <f t="shared" si="40"/>
        <v>18</v>
      </c>
      <c r="AG23" s="147">
        <f t="shared" si="92"/>
        <v>6.3001050000000003</v>
      </c>
      <c r="AH23" s="146">
        <f t="shared" si="41"/>
        <v>0</v>
      </c>
      <c r="AI23" s="142">
        <v>0</v>
      </c>
      <c r="AJ23" s="136">
        <f t="shared" si="93"/>
        <v>6.3001050000000003</v>
      </c>
      <c r="AK23" s="134">
        <f t="shared" si="43"/>
        <v>11</v>
      </c>
      <c r="AL23" s="143" t="s">
        <v>128</v>
      </c>
      <c r="AM23" s="140">
        <f t="shared" si="22"/>
        <v>44669</v>
      </c>
      <c r="AN23" s="7"/>
      <c r="AO23" s="140">
        <f t="shared" si="23"/>
        <v>44669</v>
      </c>
      <c r="AP23" s="140">
        <f t="shared" si="24"/>
        <v>44697</v>
      </c>
      <c r="AQ23" s="168">
        <f t="shared" si="44"/>
        <v>6215.24</v>
      </c>
      <c r="AR23" s="167">
        <f t="shared" si="25"/>
        <v>44608</v>
      </c>
      <c r="AS23" s="168">
        <f>VLOOKUP($AO23,[1]Plan1!$ES$183:$EU$350,3)</f>
        <v>6315.93</v>
      </c>
      <c r="AT23" s="167">
        <f t="shared" si="26"/>
        <v>44636</v>
      </c>
      <c r="AU23" s="169">
        <f t="shared" si="27"/>
        <v>1.6200500704719456E-2</v>
      </c>
      <c r="AV23" s="1"/>
      <c r="AW23" s="185" t="s">
        <v>129</v>
      </c>
      <c r="AX23" s="185">
        <v>135000</v>
      </c>
      <c r="AY23" s="1"/>
      <c r="AZ23" s="174">
        <f t="shared" si="45"/>
        <v>12</v>
      </c>
      <c r="BA23" s="173">
        <f t="shared" si="28"/>
        <v>44669</v>
      </c>
      <c r="BB23" s="173">
        <f t="shared" si="46"/>
        <v>44669</v>
      </c>
      <c r="BC23" s="174">
        <f t="shared" si="47"/>
        <v>12</v>
      </c>
      <c r="BD23" s="175">
        <f t="shared" ca="1" si="29"/>
        <v>0</v>
      </c>
      <c r="BE23" s="175">
        <f t="shared" ca="1" si="30"/>
        <v>8.8596972199999993</v>
      </c>
      <c r="BF23" s="175" t="str">
        <f t="shared" ca="1" si="89"/>
        <v>-</v>
      </c>
      <c r="BG23" s="176" t="str">
        <f t="shared" ca="1" si="32"/>
        <v>Pago</v>
      </c>
      <c r="BH23" s="1"/>
      <c r="BI23" s="40">
        <f t="shared" si="50"/>
        <v>44635</v>
      </c>
      <c r="BJ23" s="210">
        <f t="shared" si="51"/>
        <v>135000000</v>
      </c>
      <c r="BK23" s="8">
        <v>0</v>
      </c>
      <c r="BL23" s="210">
        <f t="shared" si="48"/>
        <v>0</v>
      </c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22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3"/>
      <c r="EC23" s="1"/>
      <c r="ED23" s="1"/>
      <c r="EE23" s="1"/>
      <c r="EF23" s="1"/>
      <c r="EG23" s="1"/>
      <c r="EH23" s="1"/>
      <c r="EI23" s="1"/>
      <c r="EJ23" s="1"/>
      <c r="EK23" s="1"/>
      <c r="EL23" s="4"/>
      <c r="EM23" s="15"/>
      <c r="EN23" s="15"/>
      <c r="EO23" s="15"/>
      <c r="EP23" s="15"/>
      <c r="EQ23" s="23"/>
      <c r="ER23" s="23"/>
    </row>
    <row r="24" spans="1:148" ht="12.75" x14ac:dyDescent="0.2">
      <c r="A24" s="118">
        <f t="shared" si="10"/>
        <v>44314</v>
      </c>
      <c r="B24" s="119">
        <f t="shared" si="1"/>
        <v>1000</v>
      </c>
      <c r="C24" s="119">
        <f t="shared" si="33"/>
        <v>1000</v>
      </c>
      <c r="D24" s="120">
        <f t="shared" si="11"/>
        <v>5622.43</v>
      </c>
      <c r="E24" s="121">
        <f t="shared" si="34"/>
        <v>5674.72</v>
      </c>
      <c r="F24" s="172">
        <f t="shared" si="88"/>
        <v>44272</v>
      </c>
      <c r="G24" s="123">
        <f t="shared" si="2"/>
        <v>9.3002491805145304E-3</v>
      </c>
      <c r="H24" s="124">
        <f t="shared" si="35"/>
        <v>44333</v>
      </c>
      <c r="I24" s="124">
        <f t="shared" si="13"/>
        <v>44333</v>
      </c>
      <c r="J24" s="125">
        <f t="shared" si="14"/>
        <v>21</v>
      </c>
      <c r="K24" s="108">
        <f t="shared" si="3"/>
        <v>0</v>
      </c>
      <c r="L24" s="8">
        <f t="shared" si="15"/>
        <v>1</v>
      </c>
      <c r="M24" s="126">
        <f t="shared" si="16"/>
        <v>1</v>
      </c>
      <c r="N24" s="126">
        <v>1</v>
      </c>
      <c r="O24" s="119">
        <f t="shared" si="4"/>
        <v>1</v>
      </c>
      <c r="P24" s="119">
        <f t="shared" si="5"/>
        <v>1000</v>
      </c>
      <c r="Q24" s="11">
        <f t="shared" si="36"/>
        <v>0</v>
      </c>
      <c r="R24" s="7">
        <f t="shared" si="17"/>
        <v>0</v>
      </c>
      <c r="S24" s="119">
        <f t="shared" si="6"/>
        <v>0</v>
      </c>
      <c r="T24" s="129">
        <f t="shared" si="18"/>
        <v>9.1906000000000002E-2</v>
      </c>
      <c r="U24" s="127">
        <f t="shared" si="19"/>
        <v>0</v>
      </c>
      <c r="V24" s="127">
        <v>252</v>
      </c>
      <c r="W24" s="126">
        <f t="shared" si="7"/>
        <v>1</v>
      </c>
      <c r="X24" s="119">
        <f t="shared" si="8"/>
        <v>0</v>
      </c>
      <c r="Y24" s="119">
        <f t="shared" si="9"/>
        <v>0</v>
      </c>
      <c r="Z24" s="131" t="str">
        <f t="shared" si="20"/>
        <v>J=</v>
      </c>
      <c r="AA24" s="124">
        <f t="shared" si="21"/>
        <v>44333</v>
      </c>
      <c r="AB24" s="4"/>
      <c r="AC24" s="134">
        <f t="shared" si="37"/>
        <v>12</v>
      </c>
      <c r="AD24" s="140">
        <f t="shared" si="38"/>
        <v>44669</v>
      </c>
      <c r="AE24" s="136">
        <f t="shared" si="39"/>
        <v>1000</v>
      </c>
      <c r="AF24" s="138">
        <f t="shared" si="40"/>
        <v>23</v>
      </c>
      <c r="AG24" s="147">
        <f t="shared" ref="AG24:AG25" si="94">TRUNC(AE23*(ROUND((1+T$11)^(AF24/252),9)-1),8)</f>
        <v>8.0571679899999999</v>
      </c>
      <c r="AH24" s="146">
        <f t="shared" si="41"/>
        <v>0</v>
      </c>
      <c r="AI24" s="142">
        <v>0</v>
      </c>
      <c r="AJ24" s="136">
        <f t="shared" ref="AJ24:AJ25" si="95">(AG24+AH24)</f>
        <v>8.0571679899999999</v>
      </c>
      <c r="AK24" s="134">
        <f t="shared" si="43"/>
        <v>12</v>
      </c>
      <c r="AL24" s="143" t="s">
        <v>100</v>
      </c>
      <c r="AM24" s="140">
        <f t="shared" si="22"/>
        <v>44697</v>
      </c>
      <c r="AN24" s="7"/>
      <c r="AO24" s="140">
        <f t="shared" si="23"/>
        <v>44697</v>
      </c>
      <c r="AP24" s="140">
        <f t="shared" si="24"/>
        <v>44727</v>
      </c>
      <c r="AQ24" s="168">
        <f t="shared" si="44"/>
        <v>6315.93</v>
      </c>
      <c r="AR24" s="167">
        <f t="shared" si="25"/>
        <v>44635</v>
      </c>
      <c r="AS24" s="168">
        <f>VLOOKUP($AO24,[1]Plan1!$ES$183:$EU$350,3)</f>
        <v>6382.88</v>
      </c>
      <c r="AT24" s="167">
        <f t="shared" si="26"/>
        <v>44666</v>
      </c>
      <c r="AU24" s="169">
        <f t="shared" si="27"/>
        <v>1.0600180812643467E-2</v>
      </c>
      <c r="AV24" s="1"/>
      <c r="AW24" s="148" t="s">
        <v>75</v>
      </c>
      <c r="AX24" s="185">
        <v>64496</v>
      </c>
      <c r="AY24" s="1"/>
      <c r="AZ24" s="174">
        <f t="shared" si="45"/>
        <v>13</v>
      </c>
      <c r="BA24" s="173">
        <f t="shared" si="28"/>
        <v>44697</v>
      </c>
      <c r="BB24" s="173">
        <f t="shared" si="46"/>
        <v>44697</v>
      </c>
      <c r="BC24" s="174">
        <f t="shared" si="47"/>
        <v>13</v>
      </c>
      <c r="BD24" s="175">
        <f t="shared" ca="1" si="29"/>
        <v>27.22478482</v>
      </c>
      <c r="BE24" s="175">
        <f t="shared" ca="1" si="30"/>
        <v>7.4322545099999999</v>
      </c>
      <c r="BF24" s="175">
        <f t="shared" ca="1" si="89"/>
        <v>34.657039330000003</v>
      </c>
      <c r="BG24" s="176" t="str">
        <f t="shared" ca="1" si="32"/>
        <v>Pago</v>
      </c>
      <c r="BH24" s="1"/>
      <c r="BI24" s="40">
        <f t="shared" si="50"/>
        <v>44669</v>
      </c>
      <c r="BJ24" s="210">
        <f t="shared" si="51"/>
        <v>135000000</v>
      </c>
      <c r="BK24" s="8">
        <v>0</v>
      </c>
      <c r="BL24" s="210">
        <f t="shared" si="48"/>
        <v>0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22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3"/>
      <c r="EC24" s="1"/>
      <c r="ED24" s="1"/>
      <c r="EE24" s="1"/>
      <c r="EF24" s="1"/>
      <c r="EG24" s="1"/>
      <c r="EH24" s="1"/>
      <c r="EI24" s="1"/>
      <c r="EJ24" s="1"/>
      <c r="EK24" s="1"/>
      <c r="EL24" s="4"/>
      <c r="EM24" s="15"/>
      <c r="EN24" s="15"/>
      <c r="EO24" s="15"/>
      <c r="EP24" s="15"/>
      <c r="EQ24" s="23"/>
      <c r="ER24" s="23"/>
    </row>
    <row r="25" spans="1:148" ht="12.75" x14ac:dyDescent="0.2">
      <c r="A25" s="118">
        <f t="shared" si="10"/>
        <v>44315</v>
      </c>
      <c r="B25" s="119">
        <f t="shared" si="1"/>
        <v>1000</v>
      </c>
      <c r="C25" s="119">
        <f t="shared" si="33"/>
        <v>1000</v>
      </c>
      <c r="D25" s="120">
        <f t="shared" si="11"/>
        <v>5622.43</v>
      </c>
      <c r="E25" s="121">
        <f t="shared" si="34"/>
        <v>5674.72</v>
      </c>
      <c r="F25" s="172">
        <f t="shared" si="88"/>
        <v>44272</v>
      </c>
      <c r="G25" s="123">
        <f t="shared" si="2"/>
        <v>9.3002491805145304E-3</v>
      </c>
      <c r="H25" s="124">
        <f t="shared" si="35"/>
        <v>44333</v>
      </c>
      <c r="I25" s="124">
        <f t="shared" si="13"/>
        <v>44333</v>
      </c>
      <c r="J25" s="125">
        <f t="shared" si="14"/>
        <v>21</v>
      </c>
      <c r="K25" s="108">
        <f t="shared" si="3"/>
        <v>0</v>
      </c>
      <c r="L25" s="8">
        <f t="shared" si="15"/>
        <v>1</v>
      </c>
      <c r="M25" s="126">
        <f t="shared" si="16"/>
        <v>1</v>
      </c>
      <c r="N25" s="126">
        <v>1</v>
      </c>
      <c r="O25" s="119">
        <f t="shared" si="4"/>
        <v>1</v>
      </c>
      <c r="P25" s="119">
        <f t="shared" si="5"/>
        <v>1000</v>
      </c>
      <c r="Q25" s="11">
        <f t="shared" si="36"/>
        <v>0</v>
      </c>
      <c r="R25" s="7">
        <f t="shared" si="17"/>
        <v>0</v>
      </c>
      <c r="S25" s="119">
        <f t="shared" si="6"/>
        <v>0</v>
      </c>
      <c r="T25" s="129">
        <f t="shared" si="18"/>
        <v>9.1906000000000002E-2</v>
      </c>
      <c r="U25" s="127">
        <f t="shared" si="19"/>
        <v>0</v>
      </c>
      <c r="V25" s="127">
        <v>252</v>
      </c>
      <c r="W25" s="126">
        <f t="shared" si="7"/>
        <v>1</v>
      </c>
      <c r="X25" s="119">
        <f t="shared" si="8"/>
        <v>0</v>
      </c>
      <c r="Y25" s="119">
        <f t="shared" si="9"/>
        <v>0</v>
      </c>
      <c r="Z25" s="131" t="str">
        <f t="shared" si="20"/>
        <v>J=</v>
      </c>
      <c r="AA25" s="124">
        <f t="shared" si="21"/>
        <v>44333</v>
      </c>
      <c r="AB25" s="4"/>
      <c r="AC25" s="134">
        <f t="shared" si="37"/>
        <v>13</v>
      </c>
      <c r="AD25" s="140">
        <f t="shared" si="38"/>
        <v>44697</v>
      </c>
      <c r="AE25" s="136">
        <f t="shared" si="39"/>
        <v>975.63599999999997</v>
      </c>
      <c r="AF25" s="138">
        <f t="shared" si="40"/>
        <v>19</v>
      </c>
      <c r="AG25" s="147">
        <f t="shared" si="94"/>
        <v>6.6512719999999996</v>
      </c>
      <c r="AH25" s="146">
        <f t="shared" si="41"/>
        <v>24.364000000000001</v>
      </c>
      <c r="AI25" s="142">
        <f>BN25</f>
        <v>2.4364E-2</v>
      </c>
      <c r="AJ25" s="136">
        <f t="shared" si="95"/>
        <v>31.015272</v>
      </c>
      <c r="AK25" s="134">
        <f t="shared" si="43"/>
        <v>13</v>
      </c>
      <c r="AL25" s="143" t="s">
        <v>100</v>
      </c>
      <c r="AM25" s="140">
        <f t="shared" si="22"/>
        <v>44727</v>
      </c>
      <c r="AN25" s="7"/>
      <c r="AO25" s="140">
        <f t="shared" si="23"/>
        <v>44727</v>
      </c>
      <c r="AP25" s="140">
        <f t="shared" si="24"/>
        <v>44757</v>
      </c>
      <c r="AQ25" s="168">
        <f t="shared" si="44"/>
        <v>6382.88</v>
      </c>
      <c r="AR25" s="167">
        <f t="shared" si="25"/>
        <v>44666</v>
      </c>
      <c r="AS25" s="168">
        <f>VLOOKUP($AO25,[1]Plan1!$ES$183:$EU$350,3)</f>
        <v>6412.88</v>
      </c>
      <c r="AT25" s="167">
        <f t="shared" si="26"/>
        <v>44696</v>
      </c>
      <c r="AU25" s="169">
        <f t="shared" si="27"/>
        <v>4.7000726944577131E-3</v>
      </c>
      <c r="AV25" s="1"/>
      <c r="AW25" s="148" t="s">
        <v>76</v>
      </c>
      <c r="AX25" s="186">
        <f>(AX20+AX22)*AX24</f>
        <v>2575213.01374768</v>
      </c>
      <c r="AY25" s="1"/>
      <c r="AZ25" s="174">
        <f t="shared" si="45"/>
        <v>14</v>
      </c>
      <c r="BA25" s="173">
        <f t="shared" si="28"/>
        <v>44727</v>
      </c>
      <c r="BB25" s="173">
        <f t="shared" si="46"/>
        <v>44727</v>
      </c>
      <c r="BC25" s="174">
        <f t="shared" si="47"/>
        <v>14</v>
      </c>
      <c r="BD25" s="175">
        <f t="shared" ca="1" si="29"/>
        <v>27.715622679999999</v>
      </c>
      <c r="BE25" s="175">
        <f t="shared" ca="1" si="30"/>
        <v>8.4895455399999999</v>
      </c>
      <c r="BF25" s="175">
        <f t="shared" ref="BF25:BF31" ca="1" si="96">IF(BD25&gt;0,SUM(BD25:BE25),"-")</f>
        <v>36.205168219999997</v>
      </c>
      <c r="BG25" s="176" t="str">
        <f t="shared" ca="1" si="32"/>
        <v>Pago</v>
      </c>
      <c r="BH25" s="1"/>
      <c r="BI25" s="40">
        <f t="shared" si="50"/>
        <v>44697</v>
      </c>
      <c r="BJ25" s="210">
        <f t="shared" si="51"/>
        <v>131710824.05</v>
      </c>
      <c r="BK25" s="211">
        <v>3289175.9456572202</v>
      </c>
      <c r="BL25" s="210">
        <f>ROUND(BK25,2)</f>
        <v>3289175.95</v>
      </c>
      <c r="BM25" s="212">
        <f>ROUND(BL25/BL$62,6)</f>
        <v>2.4364E-2</v>
      </c>
      <c r="BN25" s="212">
        <f>ROUND(BL25/BJ24,6)</f>
        <v>2.4364E-2</v>
      </c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22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3"/>
      <c r="EC25" s="1"/>
      <c r="ED25" s="1"/>
      <c r="EE25" s="1"/>
      <c r="EF25" s="1"/>
      <c r="EG25" s="1"/>
      <c r="EH25" s="1"/>
      <c r="EI25" s="1"/>
      <c r="EJ25" s="1"/>
      <c r="EK25" s="1"/>
      <c r="EL25" s="4"/>
      <c r="EM25" s="15"/>
      <c r="EN25" s="15"/>
      <c r="EO25" s="15"/>
      <c r="EP25" s="15"/>
      <c r="EQ25" s="23"/>
      <c r="ER25" s="23"/>
    </row>
    <row r="26" spans="1:148" ht="12.75" x14ac:dyDescent="0.2">
      <c r="A26" s="118">
        <f t="shared" si="10"/>
        <v>44316</v>
      </c>
      <c r="B26" s="119">
        <f t="shared" si="1"/>
        <v>1000</v>
      </c>
      <c r="C26" s="119">
        <f t="shared" si="33"/>
        <v>1000</v>
      </c>
      <c r="D26" s="120">
        <f t="shared" si="11"/>
        <v>5622.43</v>
      </c>
      <c r="E26" s="121">
        <f t="shared" si="34"/>
        <v>5674.72</v>
      </c>
      <c r="F26" s="172">
        <f t="shared" si="88"/>
        <v>44272</v>
      </c>
      <c r="G26" s="123">
        <f t="shared" si="2"/>
        <v>9.3002491805145304E-3</v>
      </c>
      <c r="H26" s="124">
        <f t="shared" si="35"/>
        <v>44333</v>
      </c>
      <c r="I26" s="124">
        <f t="shared" si="13"/>
        <v>44333</v>
      </c>
      <c r="J26" s="125">
        <f t="shared" si="14"/>
        <v>21</v>
      </c>
      <c r="K26" s="108">
        <f t="shared" si="3"/>
        <v>0</v>
      </c>
      <c r="L26" s="8">
        <f t="shared" si="15"/>
        <v>1</v>
      </c>
      <c r="M26" s="126">
        <f t="shared" si="16"/>
        <v>1</v>
      </c>
      <c r="N26" s="126">
        <v>1</v>
      </c>
      <c r="O26" s="119">
        <f t="shared" si="4"/>
        <v>1</v>
      </c>
      <c r="P26" s="119">
        <f t="shared" si="5"/>
        <v>1000</v>
      </c>
      <c r="Q26" s="11">
        <f t="shared" si="36"/>
        <v>0</v>
      </c>
      <c r="R26" s="7">
        <f t="shared" si="17"/>
        <v>0</v>
      </c>
      <c r="S26" s="119">
        <f t="shared" si="6"/>
        <v>0</v>
      </c>
      <c r="T26" s="129">
        <f t="shared" si="18"/>
        <v>9.1906000000000002E-2</v>
      </c>
      <c r="U26" s="127">
        <f t="shared" si="19"/>
        <v>0</v>
      </c>
      <c r="V26" s="127">
        <v>252</v>
      </c>
      <c r="W26" s="126">
        <f t="shared" si="7"/>
        <v>1</v>
      </c>
      <c r="X26" s="119">
        <f t="shared" si="8"/>
        <v>0</v>
      </c>
      <c r="Y26" s="119">
        <f t="shared" si="9"/>
        <v>0</v>
      </c>
      <c r="Z26" s="131" t="str">
        <f t="shared" si="20"/>
        <v>J=</v>
      </c>
      <c r="AA26" s="124">
        <f t="shared" si="21"/>
        <v>44333</v>
      </c>
      <c r="AB26" s="4"/>
      <c r="AC26" s="134">
        <f t="shared" si="37"/>
        <v>14</v>
      </c>
      <c r="AD26" s="140">
        <f t="shared" si="38"/>
        <v>44727</v>
      </c>
      <c r="AE26" s="136">
        <f t="shared" ref="AE26" si="97">(AE25-AH26)</f>
        <v>951.09290078999993</v>
      </c>
      <c r="AF26" s="138">
        <f t="shared" si="40"/>
        <v>22</v>
      </c>
      <c r="AG26" s="147">
        <f t="shared" ref="AG26" si="98">TRUNC(AE25*(ROUND((1+T$11)^(AF26/252),9)-1),8)</f>
        <v>7.5177729500000003</v>
      </c>
      <c r="AH26" s="146">
        <f t="shared" ref="AH26" si="99">TRUNC((AE25*AI26),8)</f>
        <v>24.543099210000001</v>
      </c>
      <c r="AI26" s="142">
        <f t="shared" ref="AI26:AI60" si="100">BN26</f>
        <v>2.5156000000000001E-2</v>
      </c>
      <c r="AJ26" s="136">
        <f t="shared" ref="AJ26" si="101">(AG26+AH26)</f>
        <v>32.060872160000002</v>
      </c>
      <c r="AK26" s="134">
        <f t="shared" si="43"/>
        <v>14</v>
      </c>
      <c r="AL26" s="143" t="s">
        <v>100</v>
      </c>
      <c r="AM26" s="140">
        <f t="shared" ref="AM26" si="102">AD27</f>
        <v>44757</v>
      </c>
      <c r="AN26" s="7"/>
      <c r="AO26" s="140">
        <f t="shared" si="23"/>
        <v>44757</v>
      </c>
      <c r="AP26" s="140">
        <f t="shared" si="24"/>
        <v>44788</v>
      </c>
      <c r="AQ26" s="168">
        <f t="shared" si="44"/>
        <v>6412.88</v>
      </c>
      <c r="AR26" s="167">
        <f t="shared" si="25"/>
        <v>44696</v>
      </c>
      <c r="AS26" s="168">
        <f>VLOOKUP($AO26,[1]Plan1!$ES$183:$EU$350,3)</f>
        <v>6455.85</v>
      </c>
      <c r="AT26" s="167">
        <f t="shared" si="26"/>
        <v>44727</v>
      </c>
      <c r="AU26" s="169">
        <f t="shared" si="27"/>
        <v>6.7005775876050055E-3</v>
      </c>
      <c r="AV26" s="3"/>
      <c r="AW26" s="149" t="s">
        <v>90</v>
      </c>
      <c r="AX26" s="184">
        <f>VLOOKUP(AX$16,$A$11:$X$3663,16)-AX20</f>
        <v>78.820315190000002</v>
      </c>
      <c r="AY26" s="3"/>
      <c r="AZ26" s="174">
        <f t="shared" si="45"/>
        <v>15</v>
      </c>
      <c r="BA26" s="173">
        <f t="shared" si="28"/>
        <v>44757</v>
      </c>
      <c r="BB26" s="173">
        <f t="shared" si="46"/>
        <v>44757</v>
      </c>
      <c r="BC26" s="174">
        <f t="shared" si="47"/>
        <v>15</v>
      </c>
      <c r="BD26" s="175">
        <f t="shared" ca="1" si="29"/>
        <v>28.050746849999999</v>
      </c>
      <c r="BE26" s="175">
        <f t="shared" ca="1" si="30"/>
        <v>7.9355449499999997</v>
      </c>
      <c r="BF26" s="175">
        <f t="shared" ca="1" si="96"/>
        <v>35.986291799999996</v>
      </c>
      <c r="BG26" s="176" t="str">
        <f t="shared" ca="1" si="32"/>
        <v>Pago</v>
      </c>
      <c r="BH26" s="3"/>
      <c r="BI26" s="40">
        <f t="shared" si="50"/>
        <v>44727</v>
      </c>
      <c r="BJ26" s="210">
        <f t="shared" si="51"/>
        <v>128397459.59</v>
      </c>
      <c r="BK26" s="211">
        <v>3313364.462394631</v>
      </c>
      <c r="BL26" s="210">
        <f t="shared" ref="BL26:BL59" si="103">ROUND(BK26,2)</f>
        <v>3313364.46</v>
      </c>
      <c r="BM26" s="212">
        <f t="shared" ref="BM26:BM60" si="104">ROUND(BL26/BL$62,6)</f>
        <v>2.4542999999999999E-2</v>
      </c>
      <c r="BN26" s="212">
        <f t="shared" ref="BN26:BN60" si="105">ROUND(BL26/BJ25,6)</f>
        <v>2.5156000000000001E-2</v>
      </c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25"/>
      <c r="DN26" s="1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26"/>
      <c r="EM26" s="27"/>
      <c r="EN26" s="27"/>
      <c r="EO26" s="27"/>
      <c r="EP26" s="27"/>
      <c r="EQ26" s="27"/>
      <c r="ER26" s="27"/>
    </row>
    <row r="27" spans="1:148" ht="12.75" x14ac:dyDescent="0.2">
      <c r="A27" s="118">
        <f t="shared" si="10"/>
        <v>44317</v>
      </c>
      <c r="B27" s="119">
        <f t="shared" si="1"/>
        <v>1000</v>
      </c>
      <c r="C27" s="119">
        <f t="shared" si="33"/>
        <v>1000</v>
      </c>
      <c r="D27" s="120">
        <f t="shared" si="11"/>
        <v>5622.43</v>
      </c>
      <c r="E27" s="121">
        <f t="shared" si="34"/>
        <v>5674.72</v>
      </c>
      <c r="F27" s="172">
        <f t="shared" si="88"/>
        <v>44272</v>
      </c>
      <c r="G27" s="123">
        <f t="shared" si="2"/>
        <v>9.3002491805145304E-3</v>
      </c>
      <c r="H27" s="124">
        <f t="shared" si="35"/>
        <v>44333</v>
      </c>
      <c r="I27" s="124">
        <f t="shared" si="13"/>
        <v>44333</v>
      </c>
      <c r="J27" s="125">
        <f t="shared" si="14"/>
        <v>21</v>
      </c>
      <c r="K27" s="108">
        <f t="shared" si="3"/>
        <v>0</v>
      </c>
      <c r="L27" s="8">
        <f t="shared" si="15"/>
        <v>1</v>
      </c>
      <c r="M27" s="126">
        <f t="shared" si="16"/>
        <v>1</v>
      </c>
      <c r="N27" s="126">
        <v>1</v>
      </c>
      <c r="O27" s="119">
        <f t="shared" si="4"/>
        <v>1</v>
      </c>
      <c r="P27" s="119">
        <f t="shared" si="5"/>
        <v>1000</v>
      </c>
      <c r="Q27" s="11">
        <f t="shared" si="36"/>
        <v>0</v>
      </c>
      <c r="R27" s="7">
        <f t="shared" si="17"/>
        <v>0</v>
      </c>
      <c r="S27" s="119">
        <f t="shared" si="6"/>
        <v>0</v>
      </c>
      <c r="T27" s="129">
        <f t="shared" si="18"/>
        <v>9.1906000000000002E-2</v>
      </c>
      <c r="U27" s="127">
        <f t="shared" si="19"/>
        <v>0</v>
      </c>
      <c r="V27" s="127">
        <v>252</v>
      </c>
      <c r="W27" s="126">
        <f t="shared" si="7"/>
        <v>1</v>
      </c>
      <c r="X27" s="119">
        <f t="shared" si="8"/>
        <v>0</v>
      </c>
      <c r="Y27" s="119">
        <f t="shared" si="9"/>
        <v>0</v>
      </c>
      <c r="Z27" s="131" t="str">
        <f t="shared" si="20"/>
        <v>J=</v>
      </c>
      <c r="AA27" s="124">
        <f t="shared" si="21"/>
        <v>44333</v>
      </c>
      <c r="AB27" s="4"/>
      <c r="AC27" s="134">
        <f t="shared" si="37"/>
        <v>15</v>
      </c>
      <c r="AD27" s="140">
        <f t="shared" si="38"/>
        <v>44757</v>
      </c>
      <c r="AE27" s="136">
        <f t="shared" ref="AE27:AE48" si="106">(AE26-AH27)</f>
        <v>926.36924083999997</v>
      </c>
      <c r="AF27" s="138">
        <f t="shared" si="40"/>
        <v>21</v>
      </c>
      <c r="AG27" s="147">
        <f t="shared" ref="AG27:AG48" si="107">TRUNC(AE26*(ROUND((1+T$11)^(AF27/252),9)-1),8)</f>
        <v>6.9943134100000002</v>
      </c>
      <c r="AH27" s="146">
        <f t="shared" ref="AH27:AH48" si="108">TRUNC((AE26*AI27),8)</f>
        <v>24.723659949999998</v>
      </c>
      <c r="AI27" s="142">
        <f t="shared" si="100"/>
        <v>2.5995000000000001E-2</v>
      </c>
      <c r="AJ27" s="136">
        <f t="shared" ref="AJ27:AJ48" si="109">(AG27+AH27)</f>
        <v>31.717973359999998</v>
      </c>
      <c r="AK27" s="134">
        <f t="shared" si="43"/>
        <v>15</v>
      </c>
      <c r="AL27" s="143" t="s">
        <v>100</v>
      </c>
      <c r="AM27" s="140">
        <f t="shared" ref="AM27:AM48" si="110">AD28</f>
        <v>44788</v>
      </c>
      <c r="AN27" s="7"/>
      <c r="AO27" s="140">
        <f t="shared" si="23"/>
        <v>44788</v>
      </c>
      <c r="AP27" s="140">
        <f t="shared" si="24"/>
        <v>44819</v>
      </c>
      <c r="AQ27" s="168">
        <f t="shared" si="44"/>
        <v>6455.85</v>
      </c>
      <c r="AR27" s="167">
        <f t="shared" si="25"/>
        <v>44727</v>
      </c>
      <c r="AS27" s="168">
        <f>VLOOKUP($AO27,[1]Plan1!$ES$183:$EU$350,3)</f>
        <v>6411.95</v>
      </c>
      <c r="AT27" s="167">
        <f t="shared" si="26"/>
        <v>44757</v>
      </c>
      <c r="AU27" s="169">
        <f t="shared" si="27"/>
        <v>-6.8000340776196433E-3</v>
      </c>
      <c r="AV27" s="1"/>
      <c r="AW27" s="2"/>
      <c r="AX27" s="1"/>
      <c r="AY27" s="1"/>
      <c r="AZ27" s="174">
        <f t="shared" si="45"/>
        <v>16</v>
      </c>
      <c r="BA27" s="173">
        <f t="shared" si="28"/>
        <v>44788</v>
      </c>
      <c r="BB27" s="173">
        <f t="shared" si="46"/>
        <v>44788</v>
      </c>
      <c r="BC27" s="174">
        <f t="shared" si="47"/>
        <v>16</v>
      </c>
      <c r="BD27" s="175">
        <f t="shared" ca="1" si="29"/>
        <v>28.446323960000001</v>
      </c>
      <c r="BE27" s="175">
        <f t="shared" ca="1" si="30"/>
        <v>7.78105096</v>
      </c>
      <c r="BF27" s="175">
        <f t="shared" ca="1" si="96"/>
        <v>36.227374920000003</v>
      </c>
      <c r="BG27" s="176" t="str">
        <f t="shared" ca="1" si="32"/>
        <v>Pago</v>
      </c>
      <c r="BH27" s="1"/>
      <c r="BI27" s="40">
        <f t="shared" si="50"/>
        <v>44757</v>
      </c>
      <c r="BJ27" s="210">
        <f t="shared" si="51"/>
        <v>125059728.73</v>
      </c>
      <c r="BK27" s="211">
        <v>3337730.8608725211</v>
      </c>
      <c r="BL27" s="210">
        <f t="shared" si="103"/>
        <v>3337730.86</v>
      </c>
      <c r="BM27" s="212">
        <f t="shared" si="104"/>
        <v>2.4723999999999999E-2</v>
      </c>
      <c r="BN27" s="212">
        <f t="shared" si="105"/>
        <v>2.5995000000000001E-2</v>
      </c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22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3"/>
      <c r="EC27" s="1"/>
      <c r="ED27" s="1"/>
      <c r="EE27" s="1"/>
      <c r="EF27" s="1"/>
      <c r="EG27" s="1"/>
      <c r="EH27" s="1"/>
      <c r="EI27" s="1"/>
      <c r="EJ27" s="1"/>
      <c r="EK27" s="1"/>
      <c r="EL27" s="4"/>
      <c r="EM27" s="15"/>
      <c r="EN27" s="15"/>
      <c r="EO27" s="15"/>
      <c r="EP27" s="15"/>
      <c r="EQ27" s="23"/>
      <c r="ER27" s="23"/>
    </row>
    <row r="28" spans="1:148" ht="12.75" x14ac:dyDescent="0.2">
      <c r="A28" s="118">
        <f t="shared" si="10"/>
        <v>44318</v>
      </c>
      <c r="B28" s="119">
        <f t="shared" si="1"/>
        <v>1000</v>
      </c>
      <c r="C28" s="119">
        <f t="shared" si="33"/>
        <v>1000</v>
      </c>
      <c r="D28" s="120">
        <f t="shared" si="11"/>
        <v>5622.43</v>
      </c>
      <c r="E28" s="121">
        <f t="shared" si="34"/>
        <v>5674.72</v>
      </c>
      <c r="F28" s="172">
        <f t="shared" si="88"/>
        <v>44272</v>
      </c>
      <c r="G28" s="123">
        <f t="shared" si="2"/>
        <v>9.3002491805145304E-3</v>
      </c>
      <c r="H28" s="124">
        <f t="shared" si="35"/>
        <v>44333</v>
      </c>
      <c r="I28" s="124">
        <f t="shared" si="13"/>
        <v>44333</v>
      </c>
      <c r="J28" s="125">
        <f t="shared" si="14"/>
        <v>21</v>
      </c>
      <c r="K28" s="108">
        <f t="shared" si="3"/>
        <v>0</v>
      </c>
      <c r="L28" s="8">
        <f t="shared" si="15"/>
        <v>1</v>
      </c>
      <c r="M28" s="126">
        <f t="shared" si="16"/>
        <v>1</v>
      </c>
      <c r="N28" s="126">
        <v>1</v>
      </c>
      <c r="O28" s="119">
        <f t="shared" si="4"/>
        <v>1</v>
      </c>
      <c r="P28" s="119">
        <f t="shared" si="5"/>
        <v>1000</v>
      </c>
      <c r="Q28" s="11">
        <f t="shared" si="36"/>
        <v>0</v>
      </c>
      <c r="R28" s="7">
        <f t="shared" si="17"/>
        <v>0</v>
      </c>
      <c r="S28" s="119">
        <f t="shared" si="6"/>
        <v>0</v>
      </c>
      <c r="T28" s="129">
        <f t="shared" si="18"/>
        <v>9.1906000000000002E-2</v>
      </c>
      <c r="U28" s="127">
        <f t="shared" si="19"/>
        <v>0</v>
      </c>
      <c r="V28" s="127">
        <v>252</v>
      </c>
      <c r="W28" s="126">
        <f t="shared" si="7"/>
        <v>1</v>
      </c>
      <c r="X28" s="119">
        <f t="shared" si="8"/>
        <v>0</v>
      </c>
      <c r="Y28" s="119">
        <f t="shared" si="9"/>
        <v>0</v>
      </c>
      <c r="Z28" s="131" t="str">
        <f t="shared" si="20"/>
        <v>J=</v>
      </c>
      <c r="AA28" s="124">
        <f t="shared" si="21"/>
        <v>44333</v>
      </c>
      <c r="AB28" s="4"/>
      <c r="AC28" s="134">
        <f t="shared" si="37"/>
        <v>16</v>
      </c>
      <c r="AD28" s="140">
        <f t="shared" si="38"/>
        <v>44788</v>
      </c>
      <c r="AE28" s="136">
        <f t="shared" si="106"/>
        <v>901.46380380999994</v>
      </c>
      <c r="AF28" s="138">
        <f t="shared" si="40"/>
        <v>21</v>
      </c>
      <c r="AG28" s="147">
        <f t="shared" si="107"/>
        <v>6.8124962299999998</v>
      </c>
      <c r="AH28" s="146">
        <f t="shared" si="108"/>
        <v>24.905437030000002</v>
      </c>
      <c r="AI28" s="142">
        <f t="shared" si="100"/>
        <v>2.6884999999999999E-2</v>
      </c>
      <c r="AJ28" s="136">
        <f t="shared" si="109"/>
        <v>31.717933260000002</v>
      </c>
      <c r="AK28" s="134">
        <f t="shared" si="43"/>
        <v>16</v>
      </c>
      <c r="AL28" s="143" t="s">
        <v>100</v>
      </c>
      <c r="AM28" s="140">
        <f t="shared" si="110"/>
        <v>44819</v>
      </c>
      <c r="AN28" s="7"/>
      <c r="AO28" s="140">
        <f t="shared" si="23"/>
        <v>44819</v>
      </c>
      <c r="AP28" s="140">
        <f t="shared" si="24"/>
        <v>44851</v>
      </c>
      <c r="AQ28" s="168">
        <f t="shared" si="44"/>
        <v>6411.95</v>
      </c>
      <c r="AR28" s="167">
        <f t="shared" si="25"/>
        <v>44759</v>
      </c>
      <c r="AS28" s="168">
        <f>VLOOKUP($AO28,[1]Plan1!$ES$183:$EU$350,3)</f>
        <v>6388.87</v>
      </c>
      <c r="AT28" s="167">
        <f t="shared" si="26"/>
        <v>44790</v>
      </c>
      <c r="AU28" s="169">
        <f t="shared" si="27"/>
        <v>-3.599529004437052E-3</v>
      </c>
      <c r="AV28" s="1"/>
      <c r="AW28" s="93" t="s">
        <v>77</v>
      </c>
      <c r="AX28" s="94"/>
      <c r="AY28" s="1"/>
      <c r="AZ28" s="174">
        <f t="shared" si="45"/>
        <v>17</v>
      </c>
      <c r="BA28" s="173">
        <f t="shared" si="28"/>
        <v>44819</v>
      </c>
      <c r="BB28" s="173">
        <f t="shared" si="46"/>
        <v>44819</v>
      </c>
      <c r="BC28" s="174">
        <f t="shared" si="47"/>
        <v>17</v>
      </c>
      <c r="BD28" s="175">
        <f t="shared" ca="1" si="29"/>
        <v>28.460713290000001</v>
      </c>
      <c r="BE28" s="175">
        <f t="shared" ca="1" si="30"/>
        <v>7.8798573799999998</v>
      </c>
      <c r="BF28" s="175">
        <f t="shared" ca="1" si="96"/>
        <v>36.340570669999998</v>
      </c>
      <c r="BG28" s="176" t="str">
        <f t="shared" ca="1" si="32"/>
        <v>Pago</v>
      </c>
      <c r="BH28" s="1"/>
      <c r="BI28" s="40">
        <f t="shared" si="50"/>
        <v>44788</v>
      </c>
      <c r="BJ28" s="210">
        <f t="shared" si="51"/>
        <v>121697452.28</v>
      </c>
      <c r="BK28" s="211">
        <v>3362276.4492287114</v>
      </c>
      <c r="BL28" s="210">
        <f t="shared" si="103"/>
        <v>3362276.45</v>
      </c>
      <c r="BM28" s="212">
        <f t="shared" si="104"/>
        <v>2.4906000000000001E-2</v>
      </c>
      <c r="BN28" s="212">
        <f t="shared" si="105"/>
        <v>2.6884999999999999E-2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22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3"/>
      <c r="EC28" s="1"/>
      <c r="ED28" s="1"/>
      <c r="EE28" s="1"/>
      <c r="EF28" s="1"/>
      <c r="EG28" s="1"/>
      <c r="EH28" s="1"/>
      <c r="EI28" s="1"/>
      <c r="EJ28" s="1"/>
      <c r="EK28" s="1"/>
      <c r="EL28" s="4"/>
      <c r="EM28" s="15"/>
      <c r="EN28" s="15"/>
      <c r="EO28" s="15"/>
      <c r="EP28" s="15"/>
      <c r="EQ28" s="23"/>
      <c r="ER28" s="23"/>
    </row>
    <row r="29" spans="1:148" ht="12.75" x14ac:dyDescent="0.2">
      <c r="A29" s="118">
        <f t="shared" si="10"/>
        <v>44319</v>
      </c>
      <c r="B29" s="119">
        <f t="shared" si="1"/>
        <v>1000</v>
      </c>
      <c r="C29" s="119">
        <f t="shared" si="33"/>
        <v>1000</v>
      </c>
      <c r="D29" s="120">
        <f t="shared" si="11"/>
        <v>5622.43</v>
      </c>
      <c r="E29" s="121">
        <f t="shared" si="34"/>
        <v>5674.72</v>
      </c>
      <c r="F29" s="172">
        <f t="shared" si="88"/>
        <v>44272</v>
      </c>
      <c r="G29" s="123">
        <f t="shared" si="2"/>
        <v>9.3002491805145304E-3</v>
      </c>
      <c r="H29" s="124">
        <f t="shared" si="35"/>
        <v>44333</v>
      </c>
      <c r="I29" s="124">
        <f t="shared" si="13"/>
        <v>44333</v>
      </c>
      <c r="J29" s="125">
        <f t="shared" si="14"/>
        <v>21</v>
      </c>
      <c r="K29" s="108">
        <f t="shared" si="3"/>
        <v>0</v>
      </c>
      <c r="L29" s="8">
        <f t="shared" si="15"/>
        <v>1</v>
      </c>
      <c r="M29" s="126">
        <f t="shared" si="16"/>
        <v>1</v>
      </c>
      <c r="N29" s="126">
        <v>1</v>
      </c>
      <c r="O29" s="119">
        <f t="shared" si="4"/>
        <v>1</v>
      </c>
      <c r="P29" s="119">
        <f t="shared" si="5"/>
        <v>1000</v>
      </c>
      <c r="Q29" s="11">
        <f t="shared" si="36"/>
        <v>0</v>
      </c>
      <c r="R29" s="7">
        <f t="shared" si="17"/>
        <v>0</v>
      </c>
      <c r="S29" s="119">
        <f t="shared" si="6"/>
        <v>0</v>
      </c>
      <c r="T29" s="129">
        <f t="shared" si="18"/>
        <v>9.1906000000000002E-2</v>
      </c>
      <c r="U29" s="127">
        <f t="shared" si="19"/>
        <v>0</v>
      </c>
      <c r="V29" s="127">
        <v>252</v>
      </c>
      <c r="W29" s="126">
        <f t="shared" si="7"/>
        <v>1</v>
      </c>
      <c r="X29" s="119">
        <f t="shared" si="8"/>
        <v>0</v>
      </c>
      <c r="Y29" s="119">
        <f t="shared" si="9"/>
        <v>0</v>
      </c>
      <c r="Z29" s="131" t="str">
        <f t="shared" si="20"/>
        <v>J=</v>
      </c>
      <c r="AA29" s="124">
        <f t="shared" si="21"/>
        <v>44333</v>
      </c>
      <c r="AB29" s="4"/>
      <c r="AC29" s="134">
        <f t="shared" si="37"/>
        <v>17</v>
      </c>
      <c r="AD29" s="140">
        <f t="shared" si="38"/>
        <v>44819</v>
      </c>
      <c r="AE29" s="136">
        <f t="shared" si="106"/>
        <v>876.37516468999991</v>
      </c>
      <c r="AF29" s="138">
        <f t="shared" si="40"/>
        <v>22</v>
      </c>
      <c r="AG29" s="147">
        <f t="shared" si="107"/>
        <v>6.9462383499999998</v>
      </c>
      <c r="AH29" s="146">
        <f t="shared" si="108"/>
        <v>25.08863912</v>
      </c>
      <c r="AI29" s="142">
        <f t="shared" si="100"/>
        <v>2.7831000000000002E-2</v>
      </c>
      <c r="AJ29" s="136">
        <f t="shared" si="109"/>
        <v>32.034877469999998</v>
      </c>
      <c r="AK29" s="134">
        <f t="shared" si="43"/>
        <v>17</v>
      </c>
      <c r="AL29" s="143" t="s">
        <v>100</v>
      </c>
      <c r="AM29" s="140">
        <f t="shared" si="110"/>
        <v>44851</v>
      </c>
      <c r="AN29" s="7"/>
      <c r="AO29" s="140">
        <f t="shared" si="23"/>
        <v>44851</v>
      </c>
      <c r="AP29" s="140">
        <f t="shared" si="24"/>
        <v>44881</v>
      </c>
      <c r="AQ29" s="168">
        <f t="shared" si="44"/>
        <v>6388.87</v>
      </c>
      <c r="AR29" s="167">
        <f t="shared" si="25"/>
        <v>44789</v>
      </c>
      <c r="AS29" s="168">
        <f>VLOOKUP($AO29,[1]Plan1!$ES$183:$EU$350,3)</f>
        <v>6370.34</v>
      </c>
      <c r="AT29" s="167">
        <f t="shared" si="26"/>
        <v>44820</v>
      </c>
      <c r="AU29" s="169">
        <f t="shared" si="27"/>
        <v>-2.9003564010536831E-3</v>
      </c>
      <c r="AV29" s="1"/>
      <c r="AW29" s="148" t="s">
        <v>78</v>
      </c>
      <c r="AX29" s="148" t="s">
        <v>99</v>
      </c>
      <c r="AY29" s="1"/>
      <c r="AZ29" s="174">
        <f t="shared" si="45"/>
        <v>18</v>
      </c>
      <c r="BA29" s="173">
        <f t="shared" si="28"/>
        <v>44851</v>
      </c>
      <c r="BB29" s="173">
        <f t="shared" si="46"/>
        <v>44851</v>
      </c>
      <c r="BC29" s="174">
        <f t="shared" si="47"/>
        <v>18</v>
      </c>
      <c r="BD29" s="175">
        <f t="shared" ca="1" si="29"/>
        <v>28.567540910000002</v>
      </c>
      <c r="BE29" s="175">
        <f t="shared" ca="1" si="30"/>
        <v>7.2847526499999997</v>
      </c>
      <c r="BF29" s="175">
        <f t="shared" ca="1" si="96"/>
        <v>35.85229356</v>
      </c>
      <c r="BG29" s="176" t="str">
        <f t="shared" ca="1" si="32"/>
        <v>Pago</v>
      </c>
      <c r="BH29" s="1"/>
      <c r="BI29" s="40">
        <f t="shared" si="50"/>
        <v>44819</v>
      </c>
      <c r="BJ29" s="210">
        <f t="shared" si="51"/>
        <v>118310449.73</v>
      </c>
      <c r="BK29" s="211">
        <v>3387002.5452210377</v>
      </c>
      <c r="BL29" s="210">
        <f t="shared" si="103"/>
        <v>3387002.55</v>
      </c>
      <c r="BM29" s="212">
        <f t="shared" si="104"/>
        <v>2.5089E-2</v>
      </c>
      <c r="BN29" s="212">
        <f t="shared" si="105"/>
        <v>2.7831000000000002E-2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22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3"/>
      <c r="EC29" s="1"/>
      <c r="ED29" s="1"/>
      <c r="EE29" s="1"/>
      <c r="EF29" s="1"/>
      <c r="EG29" s="1"/>
      <c r="EH29" s="1"/>
      <c r="EI29" s="1"/>
      <c r="EJ29" s="1"/>
      <c r="EK29" s="1"/>
      <c r="EL29" s="4"/>
      <c r="EM29" s="15"/>
      <c r="EN29" s="15"/>
      <c r="EO29" s="15"/>
      <c r="EP29" s="15"/>
      <c r="EQ29" s="23"/>
      <c r="ER29" s="23"/>
    </row>
    <row r="30" spans="1:148" ht="12.75" x14ac:dyDescent="0.2">
      <c r="A30" s="118">
        <f t="shared" si="10"/>
        <v>44320</v>
      </c>
      <c r="B30" s="119">
        <f t="shared" si="1"/>
        <v>1000</v>
      </c>
      <c r="C30" s="119">
        <f t="shared" si="33"/>
        <v>1000</v>
      </c>
      <c r="D30" s="120">
        <f t="shared" si="11"/>
        <v>5622.43</v>
      </c>
      <c r="E30" s="121">
        <f t="shared" si="34"/>
        <v>5674.72</v>
      </c>
      <c r="F30" s="172">
        <f t="shared" si="88"/>
        <v>44272</v>
      </c>
      <c r="G30" s="123">
        <f t="shared" si="2"/>
        <v>9.3002491805145304E-3</v>
      </c>
      <c r="H30" s="124">
        <f t="shared" si="35"/>
        <v>44333</v>
      </c>
      <c r="I30" s="124">
        <f t="shared" si="13"/>
        <v>44333</v>
      </c>
      <c r="J30" s="125">
        <f t="shared" si="14"/>
        <v>21</v>
      </c>
      <c r="K30" s="108">
        <f t="shared" si="3"/>
        <v>0</v>
      </c>
      <c r="L30" s="8">
        <f t="shared" si="15"/>
        <v>1</v>
      </c>
      <c r="M30" s="126">
        <f t="shared" si="16"/>
        <v>1</v>
      </c>
      <c r="N30" s="126">
        <v>1</v>
      </c>
      <c r="O30" s="119">
        <f t="shared" si="4"/>
        <v>1</v>
      </c>
      <c r="P30" s="119">
        <f t="shared" si="5"/>
        <v>1000</v>
      </c>
      <c r="Q30" s="11">
        <f t="shared" si="36"/>
        <v>0</v>
      </c>
      <c r="R30" s="7">
        <f t="shared" si="17"/>
        <v>0</v>
      </c>
      <c r="S30" s="119">
        <f t="shared" si="6"/>
        <v>0</v>
      </c>
      <c r="T30" s="129">
        <f t="shared" si="18"/>
        <v>9.1906000000000002E-2</v>
      </c>
      <c r="U30" s="127">
        <f t="shared" si="19"/>
        <v>0</v>
      </c>
      <c r="V30" s="127">
        <v>252</v>
      </c>
      <c r="W30" s="126">
        <f t="shared" si="7"/>
        <v>1</v>
      </c>
      <c r="X30" s="119">
        <f t="shared" si="8"/>
        <v>0</v>
      </c>
      <c r="Y30" s="119">
        <f t="shared" si="9"/>
        <v>0</v>
      </c>
      <c r="Z30" s="131" t="str">
        <f t="shared" si="20"/>
        <v>J=</v>
      </c>
      <c r="AA30" s="124">
        <f t="shared" si="21"/>
        <v>44333</v>
      </c>
      <c r="AB30" s="4"/>
      <c r="AC30" s="134">
        <f t="shared" si="37"/>
        <v>18</v>
      </c>
      <c r="AD30" s="140">
        <f t="shared" si="38"/>
        <v>44851</v>
      </c>
      <c r="AE30" s="136">
        <f t="shared" si="106"/>
        <v>851.10138131999986</v>
      </c>
      <c r="AF30" s="138">
        <f t="shared" si="40"/>
        <v>21</v>
      </c>
      <c r="AG30" s="147">
        <f t="shared" si="107"/>
        <v>6.44484105</v>
      </c>
      <c r="AH30" s="146">
        <f t="shared" si="108"/>
        <v>25.27378337</v>
      </c>
      <c r="AI30" s="142">
        <f t="shared" si="100"/>
        <v>2.8839E-2</v>
      </c>
      <c r="AJ30" s="136">
        <f t="shared" si="109"/>
        <v>31.718624420000001</v>
      </c>
      <c r="AK30" s="134">
        <f t="shared" si="43"/>
        <v>18</v>
      </c>
      <c r="AL30" s="143" t="s">
        <v>100</v>
      </c>
      <c r="AM30" s="140">
        <f t="shared" si="110"/>
        <v>44881</v>
      </c>
      <c r="AN30" s="7"/>
      <c r="AO30" s="140">
        <f t="shared" si="23"/>
        <v>44881</v>
      </c>
      <c r="AP30" s="140">
        <f t="shared" si="24"/>
        <v>44910</v>
      </c>
      <c r="AQ30" s="168">
        <f t="shared" si="44"/>
        <v>6370.34</v>
      </c>
      <c r="AR30" s="167">
        <f t="shared" si="25"/>
        <v>44819</v>
      </c>
      <c r="AS30" s="168">
        <f>VLOOKUP($AO30,[1]Plan1!$ES$183:$EU$350,3)</f>
        <v>6407.93</v>
      </c>
      <c r="AT30" s="167">
        <f t="shared" si="26"/>
        <v>44849</v>
      </c>
      <c r="AU30" s="169">
        <f t="shared" si="27"/>
        <v>5.9007839455980093E-3</v>
      </c>
      <c r="AV30" s="1"/>
      <c r="AW30" s="149" t="s">
        <v>65</v>
      </c>
      <c r="AX30" s="149" t="str">
        <f>AX11</f>
        <v>GAIA SECURITIZADORA</v>
      </c>
      <c r="AY30" s="1"/>
      <c r="AZ30" s="174">
        <f t="shared" si="45"/>
        <v>19</v>
      </c>
      <c r="BA30" s="173">
        <f t="shared" si="28"/>
        <v>44881</v>
      </c>
      <c r="BB30" s="173">
        <f t="shared" si="46"/>
        <v>44881</v>
      </c>
      <c r="BC30" s="174">
        <f t="shared" si="47"/>
        <v>19</v>
      </c>
      <c r="BD30" s="175">
        <f t="shared" ca="1" si="29"/>
        <v>28.69342735</v>
      </c>
      <c r="BE30" s="175">
        <f t="shared" ca="1" si="30"/>
        <v>6.7170629499999999</v>
      </c>
      <c r="BF30" s="175">
        <f t="shared" ca="1" si="96"/>
        <v>35.410490299999999</v>
      </c>
      <c r="BG30" s="176" t="str">
        <f t="shared" ca="1" si="32"/>
        <v>Pago</v>
      </c>
      <c r="BH30" s="1"/>
      <c r="BI30" s="40">
        <f t="shared" si="50"/>
        <v>44851</v>
      </c>
      <c r="BJ30" s="210">
        <f t="shared" si="51"/>
        <v>114898539.25</v>
      </c>
      <c r="BK30" s="211">
        <v>3411910.476298091</v>
      </c>
      <c r="BL30" s="210">
        <f t="shared" si="103"/>
        <v>3411910.48</v>
      </c>
      <c r="BM30" s="212">
        <f t="shared" si="104"/>
        <v>2.5273E-2</v>
      </c>
      <c r="BN30" s="212">
        <f t="shared" si="105"/>
        <v>2.8839E-2</v>
      </c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22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3"/>
      <c r="EC30" s="1"/>
      <c r="ED30" s="1"/>
      <c r="EE30" s="1"/>
      <c r="EF30" s="1"/>
      <c r="EG30" s="1"/>
      <c r="EH30" s="1"/>
      <c r="EI30" s="1"/>
      <c r="EJ30" s="1"/>
      <c r="EK30" s="1"/>
      <c r="EL30" s="4"/>
      <c r="EM30" s="15"/>
      <c r="EN30" s="15"/>
      <c r="EO30" s="15"/>
      <c r="EP30" s="15"/>
      <c r="EQ30" s="23"/>
      <c r="ER30" s="23"/>
    </row>
    <row r="31" spans="1:148" ht="12.75" x14ac:dyDescent="0.2">
      <c r="A31" s="118">
        <f t="shared" si="10"/>
        <v>44321</v>
      </c>
      <c r="B31" s="119">
        <f>(P31+X31)</f>
        <v>1000.79003286</v>
      </c>
      <c r="C31" s="119">
        <f t="shared" si="33"/>
        <v>1000</v>
      </c>
      <c r="D31" s="120">
        <f t="shared" si="11"/>
        <v>5622.43</v>
      </c>
      <c r="E31" s="121">
        <f t="shared" si="34"/>
        <v>5674.72</v>
      </c>
      <c r="F31" s="172">
        <f t="shared" si="88"/>
        <v>44272</v>
      </c>
      <c r="G31" s="123">
        <f t="shared" si="2"/>
        <v>9.3002491805145304E-3</v>
      </c>
      <c r="H31" s="124">
        <f t="shared" si="35"/>
        <v>44333</v>
      </c>
      <c r="I31" s="124">
        <f t="shared" si="13"/>
        <v>44333</v>
      </c>
      <c r="J31" s="125">
        <f t="shared" si="14"/>
        <v>21</v>
      </c>
      <c r="K31" s="108">
        <f t="shared" si="3"/>
        <v>1</v>
      </c>
      <c r="L31" s="8">
        <f t="shared" si="15"/>
        <v>1.00044091</v>
      </c>
      <c r="M31" s="126">
        <f t="shared" si="16"/>
        <v>1</v>
      </c>
      <c r="N31" s="126">
        <v>1</v>
      </c>
      <c r="O31" s="119">
        <f t="shared" si="4"/>
        <v>1.00044091</v>
      </c>
      <c r="P31" s="119">
        <f t="shared" si="5"/>
        <v>1000.44091</v>
      </c>
      <c r="Q31" s="11">
        <f t="shared" si="36"/>
        <v>0</v>
      </c>
      <c r="R31" s="7">
        <f t="shared" si="17"/>
        <v>0</v>
      </c>
      <c r="S31" s="119">
        <f t="shared" si="6"/>
        <v>0</v>
      </c>
      <c r="T31" s="129">
        <f t="shared" si="18"/>
        <v>9.1906000000000002E-2</v>
      </c>
      <c r="U31" s="127">
        <f t="shared" si="19"/>
        <v>1</v>
      </c>
      <c r="V31" s="127">
        <v>252</v>
      </c>
      <c r="W31" s="126">
        <f t="shared" si="7"/>
        <v>1.000348969</v>
      </c>
      <c r="X31" s="119">
        <f t="shared" si="8"/>
        <v>0.34912285999999998</v>
      </c>
      <c r="Y31" s="119">
        <f t="shared" si="9"/>
        <v>0</v>
      </c>
      <c r="Z31" s="131" t="str">
        <f t="shared" si="20"/>
        <v>J=</v>
      </c>
      <c r="AA31" s="124">
        <f t="shared" si="21"/>
        <v>44333</v>
      </c>
      <c r="AB31" s="4"/>
      <c r="AC31" s="134">
        <f t="shared" si="37"/>
        <v>19</v>
      </c>
      <c r="AD31" s="140">
        <f t="shared" si="38"/>
        <v>44881</v>
      </c>
      <c r="AE31" s="136">
        <f t="shared" si="106"/>
        <v>825.64238570999987</v>
      </c>
      <c r="AF31" s="138">
        <f t="shared" si="40"/>
        <v>20</v>
      </c>
      <c r="AG31" s="147">
        <f t="shared" si="107"/>
        <v>5.9598901900000003</v>
      </c>
      <c r="AH31" s="146">
        <f t="shared" si="108"/>
        <v>25.458995609999999</v>
      </c>
      <c r="AI31" s="142">
        <f t="shared" si="100"/>
        <v>2.9912999999999999E-2</v>
      </c>
      <c r="AJ31" s="136">
        <f t="shared" si="109"/>
        <v>31.418885799999998</v>
      </c>
      <c r="AK31" s="134">
        <f t="shared" si="43"/>
        <v>19</v>
      </c>
      <c r="AL31" s="143" t="s">
        <v>100</v>
      </c>
      <c r="AM31" s="140">
        <f t="shared" si="110"/>
        <v>44910</v>
      </c>
      <c r="AN31" s="7"/>
      <c r="AO31" s="140">
        <f t="shared" si="23"/>
        <v>44910</v>
      </c>
      <c r="AP31" s="140">
        <f t="shared" si="24"/>
        <v>44942</v>
      </c>
      <c r="AQ31" s="168">
        <f t="shared" si="44"/>
        <v>6407.93</v>
      </c>
      <c r="AR31" s="167">
        <f t="shared" si="25"/>
        <v>44850</v>
      </c>
      <c r="AS31" s="168">
        <f>VLOOKUP($AO31,[1]Plan1!$ES$183:$EU$350,3)</f>
        <v>6434.2</v>
      </c>
      <c r="AT31" s="167">
        <f t="shared" si="26"/>
        <v>44881</v>
      </c>
      <c r="AU31" s="169">
        <f t="shared" si="27"/>
        <v>4.0996078296735572E-3</v>
      </c>
      <c r="AV31" s="1"/>
      <c r="AW31" s="149" t="s">
        <v>69</v>
      </c>
      <c r="AX31" s="149" t="str">
        <f>AX12</f>
        <v>20ª</v>
      </c>
      <c r="AY31" s="1"/>
      <c r="AZ31" s="174">
        <f t="shared" si="45"/>
        <v>20</v>
      </c>
      <c r="BA31" s="173">
        <f t="shared" si="28"/>
        <v>44910</v>
      </c>
      <c r="BB31" s="173">
        <f t="shared" si="46"/>
        <v>44910</v>
      </c>
      <c r="BC31" s="174">
        <f t="shared" si="47"/>
        <v>20</v>
      </c>
      <c r="BD31" s="175">
        <f t="shared" ca="1" si="29"/>
        <v>29.075800520000001</v>
      </c>
      <c r="BE31" s="175">
        <f t="shared" ca="1" si="30"/>
        <v>6.8835176899999997</v>
      </c>
      <c r="BF31" s="175">
        <f t="shared" ca="1" si="96"/>
        <v>35.959318209999999</v>
      </c>
      <c r="BG31" s="176" t="str">
        <f t="shared" ca="1" si="32"/>
        <v>Pago</v>
      </c>
      <c r="BH31" s="1"/>
      <c r="BI31" s="40">
        <f t="shared" si="50"/>
        <v>44881</v>
      </c>
      <c r="BJ31" s="210">
        <f t="shared" si="51"/>
        <v>111461537.67</v>
      </c>
      <c r="BK31" s="211">
        <v>3437001.579670487</v>
      </c>
      <c r="BL31" s="210">
        <f t="shared" si="103"/>
        <v>3437001.58</v>
      </c>
      <c r="BM31" s="212">
        <f t="shared" si="104"/>
        <v>2.5458999999999999E-2</v>
      </c>
      <c r="BN31" s="212">
        <f t="shared" si="105"/>
        <v>2.9912999999999999E-2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22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3"/>
      <c r="EC31" s="1"/>
      <c r="ED31" s="1"/>
      <c r="EE31" s="1"/>
      <c r="EF31" s="1"/>
      <c r="EG31" s="1"/>
      <c r="EH31" s="1"/>
      <c r="EI31" s="1"/>
      <c r="EJ31" s="1"/>
      <c r="EK31" s="1"/>
      <c r="EL31" s="4"/>
      <c r="EM31" s="15"/>
      <c r="EN31" s="15"/>
      <c r="EO31" s="15"/>
      <c r="EP31" s="15"/>
      <c r="EQ31" s="23"/>
      <c r="ER31" s="23"/>
    </row>
    <row r="32" spans="1:148" ht="12.75" x14ac:dyDescent="0.2">
      <c r="A32" s="118">
        <f t="shared" si="10"/>
        <v>44322</v>
      </c>
      <c r="B32" s="119">
        <f t="shared" si="1"/>
        <v>1001.5807047</v>
      </c>
      <c r="C32" s="119">
        <f t="shared" si="33"/>
        <v>1000</v>
      </c>
      <c r="D32" s="120">
        <f t="shared" si="11"/>
        <v>5622.43</v>
      </c>
      <c r="E32" s="121">
        <f t="shared" si="34"/>
        <v>5674.72</v>
      </c>
      <c r="F32" s="172">
        <f t="shared" si="88"/>
        <v>44272</v>
      </c>
      <c r="G32" s="123">
        <f t="shared" si="2"/>
        <v>9.3002491805145304E-3</v>
      </c>
      <c r="H32" s="124">
        <f t="shared" si="35"/>
        <v>44333</v>
      </c>
      <c r="I32" s="124">
        <f t="shared" si="13"/>
        <v>44333</v>
      </c>
      <c r="J32" s="125">
        <f t="shared" si="14"/>
        <v>21</v>
      </c>
      <c r="K32" s="108">
        <f t="shared" si="3"/>
        <v>2</v>
      </c>
      <c r="L32" s="8">
        <f t="shared" si="15"/>
        <v>1.0008820300000001</v>
      </c>
      <c r="M32" s="126">
        <f t="shared" si="16"/>
        <v>1</v>
      </c>
      <c r="N32" s="126">
        <f t="shared" ref="N32:N95" si="111">IF(I32&gt;I31,N31*M32,N31)</f>
        <v>1</v>
      </c>
      <c r="O32" s="119">
        <f t="shared" si="4"/>
        <v>1.0008820300000001</v>
      </c>
      <c r="P32" s="119">
        <f t="shared" si="5"/>
        <v>1000.88203</v>
      </c>
      <c r="Q32" s="11">
        <f t="shared" si="36"/>
        <v>0</v>
      </c>
      <c r="R32" s="7">
        <f t="shared" si="17"/>
        <v>0</v>
      </c>
      <c r="S32" s="119">
        <f t="shared" si="6"/>
        <v>0</v>
      </c>
      <c r="T32" s="129">
        <f t="shared" si="18"/>
        <v>9.1906000000000002E-2</v>
      </c>
      <c r="U32" s="127">
        <f t="shared" si="19"/>
        <v>2</v>
      </c>
      <c r="V32" s="127">
        <v>252</v>
      </c>
      <c r="W32" s="126">
        <f t="shared" si="7"/>
        <v>1.0006980590000001</v>
      </c>
      <c r="X32" s="119">
        <f t="shared" si="8"/>
        <v>0.69867469999999998</v>
      </c>
      <c r="Y32" s="119">
        <f t="shared" si="9"/>
        <v>0</v>
      </c>
      <c r="Z32" s="131" t="str">
        <f t="shared" si="20"/>
        <v>J=</v>
      </c>
      <c r="AA32" s="124">
        <f t="shared" si="21"/>
        <v>44333</v>
      </c>
      <c r="AB32" s="4"/>
      <c r="AC32" s="134">
        <f t="shared" si="37"/>
        <v>20</v>
      </c>
      <c r="AD32" s="140">
        <f t="shared" si="38"/>
        <v>44910</v>
      </c>
      <c r="AE32" s="136">
        <f t="shared" si="106"/>
        <v>799.99545628999988</v>
      </c>
      <c r="AF32" s="138">
        <f t="shared" si="40"/>
        <v>21</v>
      </c>
      <c r="AG32" s="147">
        <f t="shared" si="107"/>
        <v>6.07175346</v>
      </c>
      <c r="AH32" s="146">
        <f t="shared" si="108"/>
        <v>25.646929419999999</v>
      </c>
      <c r="AI32" s="142">
        <f t="shared" si="100"/>
        <v>3.1063E-2</v>
      </c>
      <c r="AJ32" s="136">
        <f t="shared" si="109"/>
        <v>31.718682879999999</v>
      </c>
      <c r="AK32" s="134">
        <f t="shared" si="43"/>
        <v>20</v>
      </c>
      <c r="AL32" s="143" t="s">
        <v>100</v>
      </c>
      <c r="AM32" s="140">
        <f t="shared" si="110"/>
        <v>44942</v>
      </c>
      <c r="AN32" s="7"/>
      <c r="AO32" s="140">
        <f t="shared" si="23"/>
        <v>44942</v>
      </c>
      <c r="AP32" s="140">
        <f t="shared" si="24"/>
        <v>44972</v>
      </c>
      <c r="AQ32" s="168">
        <f t="shared" si="44"/>
        <v>6434.2</v>
      </c>
      <c r="AR32" s="167">
        <f t="shared" si="25"/>
        <v>44880</v>
      </c>
      <c r="AS32" s="168">
        <f>VLOOKUP($AO32,[1]Plan1!$ES$183:$EU$350,3)</f>
        <v>6474.09</v>
      </c>
      <c r="AT32" s="167">
        <f t="shared" si="26"/>
        <v>44910</v>
      </c>
      <c r="AU32" s="169">
        <f t="shared" si="27"/>
        <v>6.199682944266538E-3</v>
      </c>
      <c r="AV32" s="1"/>
      <c r="AW32" s="149" t="s">
        <v>70</v>
      </c>
      <c r="AX32" s="149" t="str">
        <f>AX13</f>
        <v>1ª</v>
      </c>
      <c r="AY32" s="1"/>
      <c r="AZ32" s="174">
        <f t="shared" si="45"/>
        <v>21</v>
      </c>
      <c r="BA32" s="173">
        <f t="shared" ref="BA32:BA47" si="112">AD33</f>
        <v>44942</v>
      </c>
      <c r="BB32" s="173">
        <f t="shared" si="46"/>
        <v>44942</v>
      </c>
      <c r="BC32" s="174">
        <f t="shared" si="47"/>
        <v>21</v>
      </c>
      <c r="BD32" s="175">
        <f t="shared" ca="1" si="29"/>
        <v>29.409149190000001</v>
      </c>
      <c r="BE32" s="175">
        <f t="shared" ca="1" si="30"/>
        <v>7.01717016</v>
      </c>
      <c r="BF32" s="175">
        <f t="shared" ref="BF32:BF47" ca="1" si="113">IF(BD32&gt;0,SUM(BD32:BE32),"-")</f>
        <v>36.42631935</v>
      </c>
      <c r="BG32" s="176" t="str">
        <f t="shared" ca="1" si="32"/>
        <v>Pago</v>
      </c>
      <c r="BH32" s="1"/>
      <c r="BI32" s="40">
        <f t="shared" si="50"/>
        <v>44910</v>
      </c>
      <c r="BJ32" s="210">
        <f t="shared" si="51"/>
        <v>107999260.47</v>
      </c>
      <c r="BK32" s="211">
        <v>3462277.202382654</v>
      </c>
      <c r="BL32" s="210">
        <f t="shared" si="103"/>
        <v>3462277.2</v>
      </c>
      <c r="BM32" s="212">
        <f t="shared" si="104"/>
        <v>2.5645999999999999E-2</v>
      </c>
      <c r="BN32" s="212">
        <f t="shared" si="105"/>
        <v>3.1063E-2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22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3"/>
      <c r="EC32" s="1"/>
      <c r="ED32" s="1"/>
      <c r="EE32" s="1"/>
      <c r="EF32" s="1"/>
      <c r="EG32" s="1"/>
      <c r="EH32" s="1"/>
      <c r="EI32" s="1"/>
      <c r="EJ32" s="1"/>
      <c r="EK32" s="1"/>
      <c r="EL32" s="4"/>
      <c r="EM32" s="15"/>
      <c r="EN32" s="15"/>
      <c r="EO32" s="15"/>
      <c r="EP32" s="15"/>
      <c r="EQ32" s="23"/>
      <c r="ER32" s="23"/>
    </row>
    <row r="33" spans="1:148" ht="12.75" x14ac:dyDescent="0.2">
      <c r="A33" s="118">
        <f t="shared" si="10"/>
        <v>44323</v>
      </c>
      <c r="B33" s="119">
        <f t="shared" si="1"/>
        <v>1002.37199789</v>
      </c>
      <c r="C33" s="119">
        <f t="shared" si="33"/>
        <v>1000</v>
      </c>
      <c r="D33" s="120">
        <f t="shared" si="11"/>
        <v>5622.43</v>
      </c>
      <c r="E33" s="121">
        <f t="shared" si="34"/>
        <v>5674.72</v>
      </c>
      <c r="F33" s="172">
        <f t="shared" si="88"/>
        <v>44272</v>
      </c>
      <c r="G33" s="123">
        <f t="shared" si="2"/>
        <v>9.3002491805145304E-3</v>
      </c>
      <c r="H33" s="124">
        <f t="shared" si="35"/>
        <v>44333</v>
      </c>
      <c r="I33" s="124">
        <f t="shared" si="13"/>
        <v>44333</v>
      </c>
      <c r="J33" s="125">
        <f t="shared" si="14"/>
        <v>21</v>
      </c>
      <c r="K33" s="108">
        <f t="shared" si="3"/>
        <v>3</v>
      </c>
      <c r="L33" s="8">
        <f t="shared" si="15"/>
        <v>1.0013233399999999</v>
      </c>
      <c r="M33" s="126">
        <f t="shared" si="16"/>
        <v>1</v>
      </c>
      <c r="N33" s="126">
        <f t="shared" si="111"/>
        <v>1</v>
      </c>
      <c r="O33" s="119">
        <f t="shared" si="4"/>
        <v>1.0013233399999999</v>
      </c>
      <c r="P33" s="119">
        <f t="shared" si="5"/>
        <v>1001.32334</v>
      </c>
      <c r="Q33" s="11">
        <f t="shared" si="36"/>
        <v>0</v>
      </c>
      <c r="R33" s="7">
        <f t="shared" si="17"/>
        <v>0</v>
      </c>
      <c r="S33" s="119">
        <f t="shared" si="6"/>
        <v>0</v>
      </c>
      <c r="T33" s="129">
        <f t="shared" si="18"/>
        <v>9.1906000000000002E-2</v>
      </c>
      <c r="U33" s="127">
        <f t="shared" si="19"/>
        <v>3</v>
      </c>
      <c r="V33" s="127">
        <v>252</v>
      </c>
      <c r="W33" s="126">
        <f t="shared" si="7"/>
        <v>1.0010472720000001</v>
      </c>
      <c r="X33" s="119">
        <f t="shared" si="8"/>
        <v>1.0486578900000001</v>
      </c>
      <c r="Y33" s="119">
        <f t="shared" si="9"/>
        <v>0</v>
      </c>
      <c r="Z33" s="131" t="str">
        <f t="shared" si="20"/>
        <v>J=</v>
      </c>
      <c r="AA33" s="124">
        <f t="shared" si="21"/>
        <v>44333</v>
      </c>
      <c r="AB33" s="4"/>
      <c r="AC33" s="134">
        <f t="shared" si="37"/>
        <v>21</v>
      </c>
      <c r="AD33" s="140">
        <f t="shared" si="38"/>
        <v>44942</v>
      </c>
      <c r="AE33" s="136">
        <f t="shared" si="106"/>
        <v>774.16040302999988</v>
      </c>
      <c r="AF33" s="138">
        <f t="shared" si="40"/>
        <v>22</v>
      </c>
      <c r="AG33" s="147">
        <f t="shared" si="107"/>
        <v>6.1643729799999996</v>
      </c>
      <c r="AH33" s="146">
        <f t="shared" si="108"/>
        <v>25.835053259999999</v>
      </c>
      <c r="AI33" s="142">
        <f t="shared" si="100"/>
        <v>3.2294000000000003E-2</v>
      </c>
      <c r="AJ33" s="136">
        <f t="shared" si="109"/>
        <v>31.999426239999998</v>
      </c>
      <c r="AK33" s="134">
        <f t="shared" si="43"/>
        <v>21</v>
      </c>
      <c r="AL33" s="143" t="s">
        <v>100</v>
      </c>
      <c r="AM33" s="140">
        <f t="shared" si="110"/>
        <v>44972</v>
      </c>
      <c r="AN33" s="7"/>
      <c r="AO33" s="140">
        <f t="shared" si="23"/>
        <v>44972</v>
      </c>
      <c r="AP33" s="140">
        <f t="shared" si="24"/>
        <v>45000</v>
      </c>
      <c r="AQ33" s="168">
        <f t="shared" si="44"/>
        <v>6474.09</v>
      </c>
      <c r="AR33" s="167">
        <f t="shared" si="25"/>
        <v>44910</v>
      </c>
      <c r="AS33" s="168">
        <f>VLOOKUP($AO33,[1]Plan1!$ES$183:$EU$350,3)</f>
        <v>6508.4</v>
      </c>
      <c r="AT33" s="167">
        <f t="shared" si="26"/>
        <v>44941</v>
      </c>
      <c r="AU33" s="169">
        <f t="shared" si="27"/>
        <v>5.2995865055938118E-3</v>
      </c>
      <c r="AV33" s="1"/>
      <c r="AW33" s="149" t="s">
        <v>71</v>
      </c>
      <c r="AX33" s="149" t="str">
        <f>AX14</f>
        <v>CRA021000RZ</v>
      </c>
      <c r="AY33" s="1"/>
      <c r="AZ33" s="174">
        <f t="shared" si="45"/>
        <v>22</v>
      </c>
      <c r="BA33" s="173">
        <f t="shared" si="112"/>
        <v>44972</v>
      </c>
      <c r="BB33" s="173">
        <f t="shared" si="46"/>
        <v>44972</v>
      </c>
      <c r="BC33" s="174">
        <f t="shared" si="47"/>
        <v>22</v>
      </c>
      <c r="BD33" s="175">
        <f t="shared" ca="1" si="29"/>
        <v>29.808984540000001</v>
      </c>
      <c r="BE33" s="175">
        <f t="shared" ca="1" si="30"/>
        <v>6.8326569399999997</v>
      </c>
      <c r="BF33" s="175">
        <f t="shared" ca="1" si="113"/>
        <v>36.641641480000004</v>
      </c>
      <c r="BG33" s="176" t="str">
        <f t="shared" ca="1" si="32"/>
        <v>Pago</v>
      </c>
      <c r="BH33" s="1"/>
      <c r="BI33" s="40">
        <f t="shared" si="50"/>
        <v>44942</v>
      </c>
      <c r="BJ33" s="210">
        <f t="shared" si="51"/>
        <v>104511521.77</v>
      </c>
      <c r="BK33" s="211">
        <v>3487738.7013851507</v>
      </c>
      <c r="BL33" s="210">
        <f t="shared" si="103"/>
        <v>3487738.7</v>
      </c>
      <c r="BM33" s="212">
        <f t="shared" si="104"/>
        <v>2.5835E-2</v>
      </c>
      <c r="BN33" s="212">
        <f t="shared" si="105"/>
        <v>3.2294000000000003E-2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22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3"/>
      <c r="EC33" s="1"/>
      <c r="ED33" s="1"/>
      <c r="EE33" s="1"/>
      <c r="EF33" s="1"/>
      <c r="EG33" s="1"/>
      <c r="EH33" s="1"/>
      <c r="EI33" s="1"/>
      <c r="EJ33" s="1"/>
      <c r="EK33" s="1"/>
      <c r="EL33" s="4"/>
      <c r="EM33" s="15"/>
      <c r="EN33" s="15"/>
      <c r="EO33" s="15"/>
      <c r="EP33" s="15"/>
      <c r="EQ33" s="23"/>
      <c r="ER33" s="23"/>
    </row>
    <row r="34" spans="1:148" ht="12.75" x14ac:dyDescent="0.2">
      <c r="A34" s="118">
        <f t="shared" si="10"/>
        <v>44324</v>
      </c>
      <c r="B34" s="119">
        <f t="shared" ref="B34:B36" si="114">(P34+X34)</f>
        <v>1003.16391078</v>
      </c>
      <c r="C34" s="119">
        <f t="shared" ref="C34:C36" si="115">TRUNC(IF(Q33&gt;0,VLOOKUP(A33,$AD$13:$AE$141,2),C33),8)</f>
        <v>1000</v>
      </c>
      <c r="D34" s="120">
        <f t="shared" si="11"/>
        <v>5622.43</v>
      </c>
      <c r="E34" s="121">
        <f t="shared" si="34"/>
        <v>5674.72</v>
      </c>
      <c r="F34" s="172">
        <f t="shared" si="88"/>
        <v>44272</v>
      </c>
      <c r="G34" s="123">
        <f t="shared" ref="G34:G36" si="116">(E34/D34)-1</f>
        <v>9.3002491805145304E-3</v>
      </c>
      <c r="H34" s="124">
        <f t="shared" si="35"/>
        <v>44333</v>
      </c>
      <c r="I34" s="124">
        <f t="shared" ref="I34:I36" si="117">IF(A34&gt;I33,H34,I33)</f>
        <v>44333</v>
      </c>
      <c r="J34" s="125">
        <f t="shared" ref="J34:J36" si="118">IF(I34=I33,J33,NETWORKDAYS(I33,I34,$AD$149:$AD$503)-1)</f>
        <v>21</v>
      </c>
      <c r="K34" s="108">
        <f t="shared" si="3"/>
        <v>4</v>
      </c>
      <c r="L34" s="8">
        <f t="shared" si="15"/>
        <v>1.0017648400000001</v>
      </c>
      <c r="M34" s="126">
        <f t="shared" ref="M34:M36" si="119">IF(I34&gt;I33,L33,M33)</f>
        <v>1</v>
      </c>
      <c r="N34" s="126">
        <f t="shared" ref="N34:N36" si="120">IF(I34&gt;I33,N33*M34,N33)</f>
        <v>1</v>
      </c>
      <c r="O34" s="119">
        <f t="shared" ref="O34:O36" si="121">TRUNC(TRUNC((L34*N34),15),8)</f>
        <v>1.0017648400000001</v>
      </c>
      <c r="P34" s="119">
        <f t="shared" ref="P34:P36" si="122">TRUNC(C34*O34,8)</f>
        <v>1001.76484</v>
      </c>
      <c r="Q34" s="11">
        <f t="shared" ref="Q34:Q36" si="123">IF(VLOOKUP(A34,AD$11:AK$141,8)=VLOOKUP(A33,AD$11:AK$141,8),0,VLOOKUP(A34,AD$11:AK$141,8))</f>
        <v>0</v>
      </c>
      <c r="R34" s="7">
        <f t="shared" ref="R34:R36" si="124">IF(Q34&gt;0,VLOOKUP($A34,$AD$11:$AI$141,6),0)</f>
        <v>0</v>
      </c>
      <c r="S34" s="119">
        <f t="shared" ref="S34:S36" si="125">IF(R34&gt;0,TRUNC(R34*P34,8),0)</f>
        <v>0</v>
      </c>
      <c r="T34" s="129">
        <f t="shared" si="18"/>
        <v>9.1906000000000002E-2</v>
      </c>
      <c r="U34" s="127">
        <f t="shared" ref="U34:U97" si="126">IF(A33&lt;K$2,0,IF(Q33&gt;0,1,IF(K34=K33,U33,U33+1)))</f>
        <v>4</v>
      </c>
      <c r="V34" s="127">
        <v>252</v>
      </c>
      <c r="W34" s="126">
        <f t="shared" ref="W34:W36" si="127">ROUND((1+T34)^TRUNC((U34/V34),9),9)</f>
        <v>1.0013966059999999</v>
      </c>
      <c r="X34" s="119">
        <f t="shared" ref="X34:X36" si="128">TRUNC((P34*(W34-1)),8)</f>
        <v>1.39907078</v>
      </c>
      <c r="Y34" s="119">
        <f t="shared" ref="Y34:Y36" si="129">IF(Q34&gt;0,S34+X34,0)</f>
        <v>0</v>
      </c>
      <c r="Z34" s="131" t="str">
        <f t="shared" si="20"/>
        <v>J=</v>
      </c>
      <c r="AA34" s="124">
        <f t="shared" si="21"/>
        <v>44333</v>
      </c>
      <c r="AB34" s="4"/>
      <c r="AC34" s="134">
        <f t="shared" si="37"/>
        <v>22</v>
      </c>
      <c r="AD34" s="140">
        <f t="shared" si="38"/>
        <v>44972</v>
      </c>
      <c r="AE34" s="136">
        <f t="shared" si="106"/>
        <v>748.13545276999992</v>
      </c>
      <c r="AF34" s="138">
        <f t="shared" si="40"/>
        <v>22</v>
      </c>
      <c r="AG34" s="147">
        <f t="shared" si="107"/>
        <v>5.9653007200000001</v>
      </c>
      <c r="AH34" s="146">
        <f t="shared" si="108"/>
        <v>26.024950260000001</v>
      </c>
      <c r="AI34" s="142">
        <f t="shared" si="100"/>
        <v>3.3617000000000001E-2</v>
      </c>
      <c r="AJ34" s="136">
        <f t="shared" si="109"/>
        <v>31.990250979999999</v>
      </c>
      <c r="AK34" s="134">
        <f t="shared" si="43"/>
        <v>22</v>
      </c>
      <c r="AL34" s="143" t="s">
        <v>100</v>
      </c>
      <c r="AM34" s="140">
        <f t="shared" si="110"/>
        <v>45000</v>
      </c>
      <c r="AN34" s="7"/>
      <c r="AO34" s="140">
        <f t="shared" si="23"/>
        <v>45000</v>
      </c>
      <c r="AP34" s="140">
        <f t="shared" si="24"/>
        <v>45033</v>
      </c>
      <c r="AQ34" s="168">
        <f t="shared" si="44"/>
        <v>6508.4</v>
      </c>
      <c r="AR34" s="167">
        <f t="shared" si="25"/>
        <v>44943</v>
      </c>
      <c r="AS34" s="168">
        <f>VLOOKUP($AO34,[1]Plan1!$ES$183:$EU$350,3)</f>
        <v>6563.07</v>
      </c>
      <c r="AT34" s="167">
        <f t="shared" si="26"/>
        <v>44974</v>
      </c>
      <c r="AU34" s="169">
        <f t="shared" si="27"/>
        <v>8.3999139573474046E-3</v>
      </c>
      <c r="AV34" s="1"/>
      <c r="AW34" s="187" t="s">
        <v>9</v>
      </c>
      <c r="AX34" s="188">
        <f ca="1">TODAY()</f>
        <v>45786</v>
      </c>
      <c r="AY34" s="1"/>
      <c r="AZ34" s="174">
        <f t="shared" si="45"/>
        <v>23</v>
      </c>
      <c r="BA34" s="173">
        <f t="shared" si="112"/>
        <v>45000</v>
      </c>
      <c r="BB34" s="173">
        <f t="shared" si="46"/>
        <v>45000</v>
      </c>
      <c r="BC34" s="174">
        <f t="shared" si="47"/>
        <v>23</v>
      </c>
      <c r="BD34" s="175">
        <f t="shared" ca="1" si="29"/>
        <v>30.187134889999999</v>
      </c>
      <c r="BE34" s="175">
        <f t="shared" ca="1" si="30"/>
        <v>5.42726212</v>
      </c>
      <c r="BF34" s="175">
        <f t="shared" ca="1" si="113"/>
        <v>35.614397009999998</v>
      </c>
      <c r="BG34" s="176" t="str">
        <f t="shared" ca="1" si="32"/>
        <v>Pago</v>
      </c>
      <c r="BH34" s="1"/>
      <c r="BI34" s="40">
        <f t="shared" si="50"/>
        <v>44972</v>
      </c>
      <c r="BJ34" s="210">
        <f t="shared" si="51"/>
        <v>100998134.33</v>
      </c>
      <c r="BK34" s="211">
        <v>3513387.4436075166</v>
      </c>
      <c r="BL34" s="210">
        <f t="shared" si="103"/>
        <v>3513387.44</v>
      </c>
      <c r="BM34" s="212">
        <f t="shared" si="104"/>
        <v>2.6025E-2</v>
      </c>
      <c r="BN34" s="212">
        <f t="shared" si="105"/>
        <v>3.3617000000000001E-2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22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3"/>
      <c r="EC34" s="1"/>
      <c r="ED34" s="1"/>
      <c r="EE34" s="1"/>
      <c r="EF34" s="1"/>
      <c r="EG34" s="1"/>
      <c r="EH34" s="1"/>
      <c r="EI34" s="1"/>
      <c r="EJ34" s="1"/>
      <c r="EK34" s="1"/>
      <c r="EL34" s="4"/>
      <c r="EM34" s="15"/>
      <c r="EN34" s="15"/>
      <c r="EO34" s="15"/>
      <c r="EP34" s="15"/>
      <c r="EQ34" s="23"/>
      <c r="ER34" s="23"/>
    </row>
    <row r="35" spans="1:148" ht="12.75" x14ac:dyDescent="0.2">
      <c r="A35" s="118">
        <f t="shared" si="10"/>
        <v>44325</v>
      </c>
      <c r="B35" s="119">
        <f t="shared" si="114"/>
        <v>1003.16391078</v>
      </c>
      <c r="C35" s="119">
        <f t="shared" si="115"/>
        <v>1000</v>
      </c>
      <c r="D35" s="120">
        <f t="shared" si="11"/>
        <v>5622.43</v>
      </c>
      <c r="E35" s="121">
        <f t="shared" si="34"/>
        <v>5674.72</v>
      </c>
      <c r="F35" s="172">
        <f t="shared" si="88"/>
        <v>44272</v>
      </c>
      <c r="G35" s="123">
        <f t="shared" si="116"/>
        <v>9.3002491805145304E-3</v>
      </c>
      <c r="H35" s="124">
        <f t="shared" si="35"/>
        <v>44333</v>
      </c>
      <c r="I35" s="124">
        <f t="shared" si="117"/>
        <v>44333</v>
      </c>
      <c r="J35" s="125">
        <f t="shared" si="118"/>
        <v>21</v>
      </c>
      <c r="K35" s="108">
        <f t="shared" si="3"/>
        <v>4</v>
      </c>
      <c r="L35" s="8">
        <f t="shared" si="15"/>
        <v>1.0017648400000001</v>
      </c>
      <c r="M35" s="126">
        <f t="shared" si="119"/>
        <v>1</v>
      </c>
      <c r="N35" s="126">
        <f t="shared" si="120"/>
        <v>1</v>
      </c>
      <c r="O35" s="119">
        <f t="shared" si="121"/>
        <v>1.0017648400000001</v>
      </c>
      <c r="P35" s="119">
        <f t="shared" si="122"/>
        <v>1001.76484</v>
      </c>
      <c r="Q35" s="11">
        <f t="shared" si="123"/>
        <v>0</v>
      </c>
      <c r="R35" s="7">
        <f t="shared" si="124"/>
        <v>0</v>
      </c>
      <c r="S35" s="119">
        <f t="shared" si="125"/>
        <v>0</v>
      </c>
      <c r="T35" s="129">
        <f t="shared" si="18"/>
        <v>9.1906000000000002E-2</v>
      </c>
      <c r="U35" s="127">
        <f t="shared" si="126"/>
        <v>4</v>
      </c>
      <c r="V35" s="127">
        <v>252</v>
      </c>
      <c r="W35" s="126">
        <f t="shared" si="127"/>
        <v>1.0013966059999999</v>
      </c>
      <c r="X35" s="119">
        <f t="shared" si="128"/>
        <v>1.39907078</v>
      </c>
      <c r="Y35" s="119">
        <f t="shared" si="129"/>
        <v>0</v>
      </c>
      <c r="Z35" s="131" t="str">
        <f t="shared" si="20"/>
        <v>J=</v>
      </c>
      <c r="AA35" s="124">
        <f t="shared" si="21"/>
        <v>44333</v>
      </c>
      <c r="AB35" s="4"/>
      <c r="AC35" s="134">
        <f t="shared" si="37"/>
        <v>23</v>
      </c>
      <c r="AD35" s="140">
        <f t="shared" si="38"/>
        <v>45000</v>
      </c>
      <c r="AE35" s="136">
        <f t="shared" si="106"/>
        <v>721.9192902399999</v>
      </c>
      <c r="AF35" s="138">
        <f t="shared" si="40"/>
        <v>18</v>
      </c>
      <c r="AG35" s="147">
        <f t="shared" si="107"/>
        <v>4.7133319</v>
      </c>
      <c r="AH35" s="146">
        <f t="shared" si="108"/>
        <v>26.216162529999998</v>
      </c>
      <c r="AI35" s="142">
        <f t="shared" si="100"/>
        <v>3.5041999999999997E-2</v>
      </c>
      <c r="AJ35" s="136">
        <f t="shared" si="109"/>
        <v>30.929494429999998</v>
      </c>
      <c r="AK35" s="134">
        <f t="shared" si="43"/>
        <v>23</v>
      </c>
      <c r="AL35" s="143" t="s">
        <v>100</v>
      </c>
      <c r="AM35" s="140">
        <f t="shared" si="110"/>
        <v>45033</v>
      </c>
      <c r="AN35" s="7"/>
      <c r="AO35" s="140">
        <f t="shared" si="23"/>
        <v>45033</v>
      </c>
      <c r="AP35" s="140">
        <f t="shared" si="24"/>
        <v>45061</v>
      </c>
      <c r="AQ35" s="168">
        <f t="shared" si="44"/>
        <v>6563.07</v>
      </c>
      <c r="AR35" s="167">
        <f t="shared" si="25"/>
        <v>44972</v>
      </c>
      <c r="AS35" s="168">
        <f>VLOOKUP($AO35,[1]Plan1!$ES$183:$EU$350,3)</f>
        <v>6609.67</v>
      </c>
      <c r="AT35" s="167">
        <f t="shared" si="26"/>
        <v>45000</v>
      </c>
      <c r="AU35" s="169">
        <f t="shared" si="27"/>
        <v>7.1003356660832573E-3</v>
      </c>
      <c r="AV35" s="1"/>
      <c r="AW35" s="149" t="s">
        <v>63</v>
      </c>
      <c r="AX35" s="149" t="s">
        <v>79</v>
      </c>
      <c r="AY35" s="1"/>
      <c r="AZ35" s="174">
        <f t="shared" si="45"/>
        <v>24</v>
      </c>
      <c r="BA35" s="173">
        <f t="shared" si="112"/>
        <v>45033</v>
      </c>
      <c r="BB35" s="173">
        <f t="shared" si="46"/>
        <v>45033</v>
      </c>
      <c r="BC35" s="174">
        <f t="shared" si="47"/>
        <v>24</v>
      </c>
      <c r="BD35" s="175">
        <f t="shared" ca="1" si="29"/>
        <v>30.664907970000002</v>
      </c>
      <c r="BE35" s="175">
        <f t="shared" ca="1" si="30"/>
        <v>6.45915354</v>
      </c>
      <c r="BF35" s="175">
        <f t="shared" ca="1" si="113"/>
        <v>37.124061510000004</v>
      </c>
      <c r="BG35" s="176" t="str">
        <f t="shared" ca="1" si="32"/>
        <v>Pago</v>
      </c>
      <c r="BH35" s="1"/>
      <c r="BI35" s="40">
        <f t="shared" si="50"/>
        <v>45000</v>
      </c>
      <c r="BJ35" s="210">
        <f t="shared" si="51"/>
        <v>97458909.519999996</v>
      </c>
      <c r="BK35" s="211">
        <v>3539224.8060316565</v>
      </c>
      <c r="BL35" s="210">
        <f t="shared" si="103"/>
        <v>3539224.81</v>
      </c>
      <c r="BM35" s="212">
        <f t="shared" si="104"/>
        <v>2.6216E-2</v>
      </c>
      <c r="BN35" s="212">
        <f t="shared" si="105"/>
        <v>3.5041999999999997E-2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22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3"/>
      <c r="EC35" s="1"/>
      <c r="ED35" s="1"/>
      <c r="EE35" s="1"/>
      <c r="EF35" s="1"/>
      <c r="EG35" s="1"/>
      <c r="EH35" s="1"/>
      <c r="EI35" s="1"/>
      <c r="EJ35" s="1"/>
      <c r="EK35" s="1"/>
      <c r="EL35" s="4"/>
      <c r="EM35" s="15"/>
      <c r="EN35" s="15"/>
      <c r="EO35" s="15"/>
      <c r="EP35" s="15"/>
      <c r="EQ35" s="23"/>
      <c r="ER35" s="23"/>
    </row>
    <row r="36" spans="1:148" ht="12.75" x14ac:dyDescent="0.2">
      <c r="A36" s="118">
        <f t="shared" si="10"/>
        <v>44326</v>
      </c>
      <c r="B36" s="119">
        <f t="shared" si="114"/>
        <v>1003.16391078</v>
      </c>
      <c r="C36" s="119">
        <f t="shared" si="115"/>
        <v>1000</v>
      </c>
      <c r="D36" s="120">
        <f t="shared" si="11"/>
        <v>5622.43</v>
      </c>
      <c r="E36" s="121">
        <f t="shared" si="34"/>
        <v>5674.72</v>
      </c>
      <c r="F36" s="172">
        <f t="shared" si="88"/>
        <v>44272</v>
      </c>
      <c r="G36" s="123">
        <f t="shared" si="116"/>
        <v>9.3002491805145304E-3</v>
      </c>
      <c r="H36" s="124">
        <f t="shared" si="35"/>
        <v>44333</v>
      </c>
      <c r="I36" s="124">
        <f t="shared" si="117"/>
        <v>44333</v>
      </c>
      <c r="J36" s="125">
        <f t="shared" si="118"/>
        <v>21</v>
      </c>
      <c r="K36" s="108">
        <f t="shared" si="3"/>
        <v>4</v>
      </c>
      <c r="L36" s="8">
        <f t="shared" si="15"/>
        <v>1.0017648400000001</v>
      </c>
      <c r="M36" s="126">
        <f t="shared" si="119"/>
        <v>1</v>
      </c>
      <c r="N36" s="126">
        <f t="shared" si="120"/>
        <v>1</v>
      </c>
      <c r="O36" s="119">
        <f t="shared" si="121"/>
        <v>1.0017648400000001</v>
      </c>
      <c r="P36" s="119">
        <f t="shared" si="122"/>
        <v>1001.76484</v>
      </c>
      <c r="Q36" s="11">
        <f t="shared" si="123"/>
        <v>0</v>
      </c>
      <c r="R36" s="7">
        <f t="shared" si="124"/>
        <v>0</v>
      </c>
      <c r="S36" s="119">
        <f t="shared" si="125"/>
        <v>0</v>
      </c>
      <c r="T36" s="129">
        <f t="shared" si="18"/>
        <v>9.1906000000000002E-2</v>
      </c>
      <c r="U36" s="127">
        <f t="shared" si="126"/>
        <v>4</v>
      </c>
      <c r="V36" s="127">
        <v>252</v>
      </c>
      <c r="W36" s="126">
        <f t="shared" si="127"/>
        <v>1.0013966059999999</v>
      </c>
      <c r="X36" s="119">
        <f t="shared" si="128"/>
        <v>1.39907078</v>
      </c>
      <c r="Y36" s="119">
        <f t="shared" si="129"/>
        <v>0</v>
      </c>
      <c r="Z36" s="131" t="str">
        <f t="shared" si="20"/>
        <v>J=</v>
      </c>
      <c r="AA36" s="124">
        <f t="shared" si="21"/>
        <v>44333</v>
      </c>
      <c r="AB36" s="4"/>
      <c r="AC36" s="134">
        <f t="shared" si="37"/>
        <v>24</v>
      </c>
      <c r="AD36" s="140">
        <f t="shared" si="38"/>
        <v>45033</v>
      </c>
      <c r="AE36" s="136">
        <f t="shared" si="106"/>
        <v>695.51003876999994</v>
      </c>
      <c r="AF36" s="138">
        <f t="shared" si="40"/>
        <v>22</v>
      </c>
      <c r="AG36" s="147">
        <f t="shared" si="107"/>
        <v>5.5627563100000001</v>
      </c>
      <c r="AH36" s="146">
        <f t="shared" si="108"/>
        <v>26.409251470000001</v>
      </c>
      <c r="AI36" s="142">
        <f t="shared" si="100"/>
        <v>3.6582000000000003E-2</v>
      </c>
      <c r="AJ36" s="136">
        <f t="shared" si="109"/>
        <v>31.972007780000002</v>
      </c>
      <c r="AK36" s="134">
        <f t="shared" si="43"/>
        <v>24</v>
      </c>
      <c r="AL36" s="143" t="s">
        <v>100</v>
      </c>
      <c r="AM36" s="140">
        <f t="shared" si="110"/>
        <v>45061</v>
      </c>
      <c r="AN36" s="7"/>
      <c r="AO36" s="140">
        <f t="shared" si="23"/>
        <v>45061</v>
      </c>
      <c r="AP36" s="140">
        <f t="shared" si="24"/>
        <v>45092</v>
      </c>
      <c r="AQ36" s="168">
        <f t="shared" si="44"/>
        <v>6609.67</v>
      </c>
      <c r="AR36" s="167">
        <f t="shared" si="25"/>
        <v>45000</v>
      </c>
      <c r="AS36" s="168">
        <f>VLOOKUP($AO36,[1]Plan1!$ES$183:$EU$350,3)</f>
        <v>6649.99</v>
      </c>
      <c r="AT36" s="167">
        <f t="shared" si="26"/>
        <v>45031</v>
      </c>
      <c r="AU36" s="169">
        <f t="shared" si="27"/>
        <v>6.1001532602988906E-3</v>
      </c>
      <c r="AV36" s="1"/>
      <c r="AW36" s="149" t="s">
        <v>80</v>
      </c>
      <c r="AX36" s="189">
        <f ca="1">VLOOKUP(AX$34,$A$11:$X$3000,16)</f>
        <v>40.136858310000001</v>
      </c>
      <c r="AY36" s="1"/>
      <c r="AZ36" s="174">
        <f t="shared" si="45"/>
        <v>25</v>
      </c>
      <c r="BA36" s="173">
        <f t="shared" si="112"/>
        <v>45061</v>
      </c>
      <c r="BB36" s="173">
        <f t="shared" si="46"/>
        <v>45061</v>
      </c>
      <c r="BC36" s="174">
        <f t="shared" si="47"/>
        <v>25</v>
      </c>
      <c r="BD36" s="175">
        <f t="shared" ca="1" si="29"/>
        <v>31.10950867</v>
      </c>
      <c r="BE36" s="175">
        <f t="shared" ca="1" si="30"/>
        <v>5.12400447</v>
      </c>
      <c r="BF36" s="175">
        <f t="shared" ca="1" si="113"/>
        <v>36.233513139999999</v>
      </c>
      <c r="BG36" s="176" t="str">
        <f t="shared" ca="1" si="32"/>
        <v>Pago</v>
      </c>
      <c r="BH36" s="1"/>
      <c r="BI36" s="40">
        <f t="shared" si="50"/>
        <v>45033</v>
      </c>
      <c r="BJ36" s="210">
        <f t="shared" si="51"/>
        <v>93893657.339999989</v>
      </c>
      <c r="BK36" s="211">
        <v>3565252.1757657649</v>
      </c>
      <c r="BL36" s="210">
        <f t="shared" si="103"/>
        <v>3565252.18</v>
      </c>
      <c r="BM36" s="212">
        <f t="shared" si="104"/>
        <v>2.6408999999999998E-2</v>
      </c>
      <c r="BN36" s="212">
        <f t="shared" si="105"/>
        <v>3.6582000000000003E-2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22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3"/>
      <c r="EC36" s="1"/>
      <c r="ED36" s="1"/>
      <c r="EE36" s="1"/>
      <c r="EF36" s="1"/>
      <c r="EG36" s="1"/>
      <c r="EH36" s="1"/>
      <c r="EI36" s="1"/>
      <c r="EJ36" s="1"/>
      <c r="EK36" s="1"/>
      <c r="EL36" s="4"/>
      <c r="EM36" s="15"/>
      <c r="EN36" s="15"/>
      <c r="EO36" s="15"/>
      <c r="EP36" s="15"/>
      <c r="EQ36" s="23"/>
      <c r="ER36" s="23"/>
    </row>
    <row r="37" spans="1:148" ht="12.75" x14ac:dyDescent="0.2">
      <c r="A37" s="118">
        <f t="shared" si="10"/>
        <v>44327</v>
      </c>
      <c r="B37" s="119">
        <f t="shared" ref="B37:B44" si="130">(P37+X37)</f>
        <v>1003.95645475</v>
      </c>
      <c r="C37" s="119">
        <f t="shared" ref="C37:C42" si="131">TRUNC(IF(Q36&gt;0,VLOOKUP(A36,$AD$13:$AE$141,2),C36),8)</f>
        <v>1000</v>
      </c>
      <c r="D37" s="120">
        <f t="shared" ref="D37:D44" si="132">IF(E37=E36,D36,E36)</f>
        <v>5622.43</v>
      </c>
      <c r="E37" s="121">
        <f t="shared" si="34"/>
        <v>5674.72</v>
      </c>
      <c r="F37" s="172">
        <f t="shared" si="88"/>
        <v>44272</v>
      </c>
      <c r="G37" s="123">
        <f t="shared" ref="G37:G44" si="133">(E37/D37)-1</f>
        <v>9.3002491805145304E-3</v>
      </c>
      <c r="H37" s="124">
        <f t="shared" si="35"/>
        <v>44333</v>
      </c>
      <c r="I37" s="124">
        <f t="shared" ref="I37:I44" si="134">IF(A37&gt;I36,H37,I36)</f>
        <v>44333</v>
      </c>
      <c r="J37" s="125">
        <f t="shared" ref="J37:J42" si="135">IF(I37=I36,J36,NETWORKDAYS(I36,I37,$AD$149:$AD$503)-1)</f>
        <v>21</v>
      </c>
      <c r="K37" s="108">
        <f t="shared" si="3"/>
        <v>5</v>
      </c>
      <c r="L37" s="8">
        <f t="shared" ref="L37:L44" si="136">TRUNC((E37/D37)^TRUNC((K37/J37),9),8)</f>
        <v>1.00220654</v>
      </c>
      <c r="M37" s="126">
        <f t="shared" ref="M37:M44" si="137">IF(I37&gt;I36,L36,M36)</f>
        <v>1</v>
      </c>
      <c r="N37" s="126">
        <f t="shared" ref="N37:N44" si="138">IF(I37&gt;I36,N36*M37,N36)</f>
        <v>1</v>
      </c>
      <c r="O37" s="119">
        <f t="shared" ref="O37:O44" si="139">TRUNC(TRUNC((L37*N37),15),8)</f>
        <v>1.00220654</v>
      </c>
      <c r="P37" s="119">
        <f t="shared" ref="P37:P44" si="140">TRUNC(C37*O37,8)</f>
        <v>1002.20654</v>
      </c>
      <c r="Q37" s="11">
        <f t="shared" ref="Q37:Q42" si="141">IF(VLOOKUP(A37,AD$11:AK$141,8)=VLOOKUP(A36,AD$11:AK$141,8),0,VLOOKUP(A37,AD$11:AK$141,8))</f>
        <v>0</v>
      </c>
      <c r="R37" s="7">
        <f t="shared" ref="R37:R42" si="142">IF(Q37&gt;0,VLOOKUP($A37,$AD$11:$AI$141,6),0)</f>
        <v>0</v>
      </c>
      <c r="S37" s="119">
        <f t="shared" ref="S37:S44" si="143">IF(R37&gt;0,TRUNC(R37*P37,8),0)</f>
        <v>0</v>
      </c>
      <c r="T37" s="129">
        <f t="shared" si="18"/>
        <v>9.1906000000000002E-2</v>
      </c>
      <c r="U37" s="127">
        <f t="shared" ref="U37:U44" si="144">IF(A36&lt;K$2,0,IF(Q36&gt;0,1,IF(K37=K36,U36,U36+1)))</f>
        <v>5</v>
      </c>
      <c r="V37" s="127">
        <v>252</v>
      </c>
      <c r="W37" s="126">
        <f t="shared" ref="W37:W44" si="145">ROUND((1+T37)^TRUNC((U37/V37),9),9)</f>
        <v>1.001746062</v>
      </c>
      <c r="X37" s="119">
        <f t="shared" ref="X37:X44" si="146">TRUNC((P37*(W37-1)),8)</f>
        <v>1.7499147500000001</v>
      </c>
      <c r="Y37" s="119">
        <f t="shared" ref="Y37:Y44" si="147">IF(Q37&gt;0,S37+X37,0)</f>
        <v>0</v>
      </c>
      <c r="Z37" s="131" t="str">
        <f t="shared" si="20"/>
        <v>J=</v>
      </c>
      <c r="AA37" s="124">
        <f t="shared" si="21"/>
        <v>44333</v>
      </c>
      <c r="AB37" s="191"/>
      <c r="AC37" s="134">
        <f t="shared" si="37"/>
        <v>25</v>
      </c>
      <c r="AD37" s="140">
        <f t="shared" si="38"/>
        <v>45061</v>
      </c>
      <c r="AE37" s="136">
        <f t="shared" si="106"/>
        <v>668.90677978999997</v>
      </c>
      <c r="AF37" s="138">
        <f t="shared" si="40"/>
        <v>18</v>
      </c>
      <c r="AG37" s="147">
        <f t="shared" si="107"/>
        <v>4.3817862700000001</v>
      </c>
      <c r="AH37" s="146">
        <f t="shared" si="108"/>
        <v>26.60325898</v>
      </c>
      <c r="AI37" s="142">
        <f t="shared" si="100"/>
        <v>3.8249999999999999E-2</v>
      </c>
      <c r="AJ37" s="136">
        <f t="shared" si="109"/>
        <v>30.985045249999999</v>
      </c>
      <c r="AK37" s="134">
        <f t="shared" si="43"/>
        <v>25</v>
      </c>
      <c r="AL37" s="143" t="s">
        <v>100</v>
      </c>
      <c r="AM37" s="140">
        <f t="shared" si="110"/>
        <v>45092</v>
      </c>
      <c r="AN37" s="7"/>
      <c r="AO37" s="140">
        <f t="shared" si="23"/>
        <v>45092</v>
      </c>
      <c r="AP37" s="140">
        <f t="shared" si="24"/>
        <v>45124</v>
      </c>
      <c r="AQ37" s="168">
        <f t="shared" si="44"/>
        <v>6649.99</v>
      </c>
      <c r="AR37" s="167">
        <f t="shared" si="25"/>
        <v>45033</v>
      </c>
      <c r="AS37" s="168">
        <f>VLOOKUP($AO37,[1]Plan1!$ES$183:$EU$350,3)</f>
        <v>6665.28</v>
      </c>
      <c r="AT37" s="167">
        <f t="shared" si="26"/>
        <v>45063</v>
      </c>
      <c r="AU37" s="169">
        <f t="shared" si="27"/>
        <v>2.2992515778219591E-3</v>
      </c>
      <c r="AV37" s="1"/>
      <c r="AW37" s="149" t="s">
        <v>63</v>
      </c>
      <c r="AX37" s="149" t="s">
        <v>11</v>
      </c>
      <c r="AY37" s="1"/>
      <c r="AZ37" s="174">
        <f t="shared" si="45"/>
        <v>26</v>
      </c>
      <c r="BA37" s="173">
        <f t="shared" si="112"/>
        <v>45092</v>
      </c>
      <c r="BB37" s="173">
        <f t="shared" si="46"/>
        <v>45092</v>
      </c>
      <c r="BC37" s="174">
        <f t="shared" si="47"/>
        <v>26</v>
      </c>
      <c r="BD37" s="175">
        <f t="shared" ca="1" si="29"/>
        <v>31.52967031</v>
      </c>
      <c r="BE37" s="175">
        <f t="shared" ca="1" si="30"/>
        <v>6.0641021799999999</v>
      </c>
      <c r="BF37" s="175">
        <f t="shared" ca="1" si="113"/>
        <v>37.593772489999999</v>
      </c>
      <c r="BG37" s="176" t="str">
        <f t="shared" ca="1" si="32"/>
        <v>Pago</v>
      </c>
      <c r="BH37" s="1"/>
      <c r="BI37" s="40">
        <f t="shared" si="50"/>
        <v>45061</v>
      </c>
      <c r="BJ37" s="210">
        <f t="shared" si="51"/>
        <v>90302186.389999986</v>
      </c>
      <c r="BK37" s="211">
        <v>3591470.9501187946</v>
      </c>
      <c r="BL37" s="210">
        <f t="shared" si="103"/>
        <v>3591470.95</v>
      </c>
      <c r="BM37" s="212">
        <f t="shared" si="104"/>
        <v>2.6603000000000002E-2</v>
      </c>
      <c r="BN37" s="212">
        <f t="shared" si="105"/>
        <v>3.8249999999999999E-2</v>
      </c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22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3"/>
      <c r="EC37" s="1"/>
      <c r="ED37" s="1"/>
      <c r="EE37" s="1"/>
      <c r="EF37" s="1"/>
      <c r="EG37" s="1"/>
      <c r="EH37" s="1"/>
      <c r="EI37" s="1"/>
      <c r="EJ37" s="1"/>
      <c r="EK37" s="1"/>
      <c r="EL37" s="4"/>
      <c r="EM37" s="15"/>
      <c r="EN37" s="15"/>
      <c r="EO37" s="15"/>
      <c r="EP37" s="15"/>
      <c r="EQ37" s="23"/>
      <c r="ER37" s="23"/>
    </row>
    <row r="38" spans="1:148" ht="12.75" x14ac:dyDescent="0.2">
      <c r="A38" s="118">
        <f t="shared" si="10"/>
        <v>44328</v>
      </c>
      <c r="B38" s="119">
        <f t="shared" si="130"/>
        <v>1004.7496201499999</v>
      </c>
      <c r="C38" s="119">
        <f t="shared" si="131"/>
        <v>1000</v>
      </c>
      <c r="D38" s="120">
        <f t="shared" si="132"/>
        <v>5622.43</v>
      </c>
      <c r="E38" s="121">
        <f t="shared" si="34"/>
        <v>5674.72</v>
      </c>
      <c r="F38" s="172">
        <f t="shared" si="88"/>
        <v>44272</v>
      </c>
      <c r="G38" s="123">
        <f t="shared" si="133"/>
        <v>9.3002491805145304E-3</v>
      </c>
      <c r="H38" s="124">
        <f t="shared" si="35"/>
        <v>44333</v>
      </c>
      <c r="I38" s="124">
        <f t="shared" si="134"/>
        <v>44333</v>
      </c>
      <c r="J38" s="125">
        <f t="shared" si="135"/>
        <v>21</v>
      </c>
      <c r="K38" s="108">
        <f t="shared" si="3"/>
        <v>6</v>
      </c>
      <c r="L38" s="8">
        <f t="shared" si="136"/>
        <v>1.00264843</v>
      </c>
      <c r="M38" s="126">
        <f t="shared" si="137"/>
        <v>1</v>
      </c>
      <c r="N38" s="126">
        <f t="shared" si="138"/>
        <v>1</v>
      </c>
      <c r="O38" s="119">
        <f t="shared" si="139"/>
        <v>1.00264843</v>
      </c>
      <c r="P38" s="119">
        <f t="shared" si="140"/>
        <v>1002.64843</v>
      </c>
      <c r="Q38" s="11">
        <f t="shared" si="141"/>
        <v>0</v>
      </c>
      <c r="R38" s="7">
        <f t="shared" si="142"/>
        <v>0</v>
      </c>
      <c r="S38" s="119">
        <f t="shared" si="143"/>
        <v>0</v>
      </c>
      <c r="T38" s="129">
        <f t="shared" si="18"/>
        <v>9.1906000000000002E-2</v>
      </c>
      <c r="U38" s="127">
        <f t="shared" si="144"/>
        <v>6</v>
      </c>
      <c r="V38" s="127">
        <v>252</v>
      </c>
      <c r="W38" s="126">
        <f t="shared" si="145"/>
        <v>1.0020956400000001</v>
      </c>
      <c r="X38" s="119">
        <f t="shared" si="146"/>
        <v>2.1011901499999999</v>
      </c>
      <c r="Y38" s="119">
        <f t="shared" si="147"/>
        <v>0</v>
      </c>
      <c r="Z38" s="131" t="str">
        <f t="shared" si="20"/>
        <v>J=</v>
      </c>
      <c r="AA38" s="124">
        <f t="shared" si="21"/>
        <v>44333</v>
      </c>
      <c r="AB38" s="4"/>
      <c r="AC38" s="134">
        <f t="shared" si="37"/>
        <v>26</v>
      </c>
      <c r="AD38" s="140">
        <f t="shared" si="38"/>
        <v>45092</v>
      </c>
      <c r="AE38" s="136">
        <f t="shared" si="106"/>
        <v>642.10769857000003</v>
      </c>
      <c r="AF38" s="138">
        <f t="shared" si="40"/>
        <v>22</v>
      </c>
      <c r="AG38" s="147">
        <f t="shared" si="107"/>
        <v>5.1542678799999999</v>
      </c>
      <c r="AH38" s="146">
        <f t="shared" si="108"/>
        <v>26.799081220000001</v>
      </c>
      <c r="AI38" s="142">
        <f t="shared" si="100"/>
        <v>4.0064000000000002E-2</v>
      </c>
      <c r="AJ38" s="136">
        <f t="shared" si="109"/>
        <v>31.953349100000001</v>
      </c>
      <c r="AK38" s="134">
        <f t="shared" si="43"/>
        <v>26</v>
      </c>
      <c r="AL38" s="143" t="s">
        <v>100</v>
      </c>
      <c r="AM38" s="140">
        <f t="shared" si="110"/>
        <v>45124</v>
      </c>
      <c r="AN38" s="7"/>
      <c r="AO38" s="140">
        <f t="shared" si="23"/>
        <v>45124</v>
      </c>
      <c r="AP38" s="140">
        <f t="shared" si="24"/>
        <v>45153</v>
      </c>
      <c r="AQ38" s="168">
        <f t="shared" si="44"/>
        <v>6665.28</v>
      </c>
      <c r="AR38" s="167">
        <f t="shared" si="25"/>
        <v>45061</v>
      </c>
      <c r="AS38" s="168">
        <f>VLOOKUP($AO38,[1]Plan1!$ES$183:$EU$350,3)</f>
        <v>6659.95</v>
      </c>
      <c r="AT38" s="167">
        <f t="shared" si="26"/>
        <v>45092</v>
      </c>
      <c r="AU38" s="169">
        <f t="shared" si="27"/>
        <v>-7.9966633059680436E-4</v>
      </c>
      <c r="AV38" s="1"/>
      <c r="AW38" s="149" t="s">
        <v>80</v>
      </c>
      <c r="AX38" s="189">
        <f ca="1">VLOOKUP(AX$34,$A$11:$X$3000,24)</f>
        <v>0.29516545</v>
      </c>
      <c r="AY38" s="1"/>
      <c r="AZ38" s="174">
        <f t="shared" si="45"/>
        <v>27</v>
      </c>
      <c r="BA38" s="173">
        <f t="shared" si="112"/>
        <v>45124</v>
      </c>
      <c r="BB38" s="173">
        <f t="shared" si="46"/>
        <v>45124</v>
      </c>
      <c r="BC38" s="174">
        <f t="shared" si="47"/>
        <v>27</v>
      </c>
      <c r="BD38" s="175">
        <f t="shared" ca="1" si="29"/>
        <v>31.834534699999999</v>
      </c>
      <c r="BE38" s="175">
        <f t="shared" ca="1" si="30"/>
        <v>5.8345342899999997</v>
      </c>
      <c r="BF38" s="175">
        <f t="shared" ca="1" si="113"/>
        <v>37.66906899</v>
      </c>
      <c r="BG38" s="176" t="str">
        <f t="shared" ca="1" si="32"/>
        <v>Pago</v>
      </c>
      <c r="BH38" s="1"/>
      <c r="BI38" s="40">
        <f t="shared" si="50"/>
        <v>45092</v>
      </c>
      <c r="BJ38" s="210">
        <f t="shared" si="51"/>
        <v>86684303.849999979</v>
      </c>
      <c r="BK38" s="211">
        <v>3617882.5366754737</v>
      </c>
      <c r="BL38" s="210">
        <f t="shared" si="103"/>
        <v>3617882.54</v>
      </c>
      <c r="BM38" s="212">
        <f t="shared" si="104"/>
        <v>2.6799E-2</v>
      </c>
      <c r="BN38" s="212">
        <f t="shared" si="105"/>
        <v>4.0064000000000002E-2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22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3"/>
      <c r="EC38" s="1"/>
      <c r="ED38" s="1"/>
      <c r="EE38" s="1"/>
      <c r="EF38" s="1"/>
      <c r="EG38" s="1"/>
      <c r="EH38" s="1"/>
      <c r="EI38" s="1"/>
      <c r="EJ38" s="1"/>
      <c r="EK38" s="1"/>
      <c r="EL38" s="4"/>
      <c r="EM38" s="15"/>
      <c r="EN38" s="15"/>
      <c r="EO38" s="15"/>
      <c r="EP38" s="15"/>
      <c r="EQ38" s="23"/>
      <c r="ER38" s="23"/>
    </row>
    <row r="39" spans="1:148" ht="12.75" x14ac:dyDescent="0.2">
      <c r="A39" s="118">
        <f t="shared" si="10"/>
        <v>44329</v>
      </c>
      <c r="B39" s="119">
        <f t="shared" si="130"/>
        <v>1005.5434173699999</v>
      </c>
      <c r="C39" s="119">
        <f t="shared" si="131"/>
        <v>1000</v>
      </c>
      <c r="D39" s="120">
        <f t="shared" si="132"/>
        <v>5622.43</v>
      </c>
      <c r="E39" s="121">
        <f t="shared" si="34"/>
        <v>5674.72</v>
      </c>
      <c r="F39" s="172">
        <f t="shared" si="88"/>
        <v>44272</v>
      </c>
      <c r="G39" s="123">
        <f t="shared" si="133"/>
        <v>9.3002491805145304E-3</v>
      </c>
      <c r="H39" s="124">
        <f t="shared" si="35"/>
        <v>44333</v>
      </c>
      <c r="I39" s="124">
        <f t="shared" si="134"/>
        <v>44333</v>
      </c>
      <c r="J39" s="125">
        <f t="shared" si="135"/>
        <v>21</v>
      </c>
      <c r="K39" s="108">
        <f t="shared" si="3"/>
        <v>7</v>
      </c>
      <c r="L39" s="8">
        <f t="shared" si="136"/>
        <v>1.00309052</v>
      </c>
      <c r="M39" s="126">
        <f t="shared" si="137"/>
        <v>1</v>
      </c>
      <c r="N39" s="126">
        <f t="shared" si="138"/>
        <v>1</v>
      </c>
      <c r="O39" s="119">
        <f t="shared" si="139"/>
        <v>1.00309052</v>
      </c>
      <c r="P39" s="119">
        <f t="shared" si="140"/>
        <v>1003.09052</v>
      </c>
      <c r="Q39" s="11">
        <f t="shared" si="141"/>
        <v>0</v>
      </c>
      <c r="R39" s="7">
        <f t="shared" si="142"/>
        <v>0</v>
      </c>
      <c r="S39" s="119">
        <f t="shared" si="143"/>
        <v>0</v>
      </c>
      <c r="T39" s="129">
        <f t="shared" si="18"/>
        <v>9.1906000000000002E-2</v>
      </c>
      <c r="U39" s="127">
        <f t="shared" si="144"/>
        <v>7</v>
      </c>
      <c r="V39" s="127">
        <v>252</v>
      </c>
      <c r="W39" s="126">
        <f t="shared" si="145"/>
        <v>1.00244534</v>
      </c>
      <c r="X39" s="119">
        <f t="shared" si="146"/>
        <v>2.4528973700000001</v>
      </c>
      <c r="Y39" s="119">
        <f t="shared" si="147"/>
        <v>0</v>
      </c>
      <c r="Z39" s="131" t="str">
        <f t="shared" si="20"/>
        <v>J=</v>
      </c>
      <c r="AA39" s="124">
        <f t="shared" si="21"/>
        <v>44333</v>
      </c>
      <c r="AB39" s="4"/>
      <c r="AC39" s="134">
        <f t="shared" si="37"/>
        <v>27</v>
      </c>
      <c r="AD39" s="140">
        <f t="shared" si="38"/>
        <v>45124</v>
      </c>
      <c r="AE39" s="136">
        <f t="shared" si="106"/>
        <v>615.11156460000007</v>
      </c>
      <c r="AF39" s="138">
        <f t="shared" si="40"/>
        <v>22</v>
      </c>
      <c r="AG39" s="147">
        <f t="shared" si="107"/>
        <v>4.9477672899999998</v>
      </c>
      <c r="AH39" s="146">
        <f t="shared" si="108"/>
        <v>26.996133969999999</v>
      </c>
      <c r="AI39" s="142">
        <f t="shared" si="100"/>
        <v>4.2042999999999997E-2</v>
      </c>
      <c r="AJ39" s="136">
        <f t="shared" si="109"/>
        <v>31.943901259999997</v>
      </c>
      <c r="AK39" s="134">
        <f t="shared" si="43"/>
        <v>27</v>
      </c>
      <c r="AL39" s="143" t="s">
        <v>100</v>
      </c>
      <c r="AM39" s="140">
        <f t="shared" si="110"/>
        <v>45153</v>
      </c>
      <c r="AN39" s="7"/>
      <c r="AO39" s="140">
        <f t="shared" si="23"/>
        <v>45153</v>
      </c>
      <c r="AP39" s="140">
        <f t="shared" si="24"/>
        <v>45184</v>
      </c>
      <c r="AQ39" s="168">
        <f t="shared" si="44"/>
        <v>6659.95</v>
      </c>
      <c r="AR39" s="167">
        <f t="shared" si="25"/>
        <v>45092</v>
      </c>
      <c r="AS39" s="168">
        <f>VLOOKUP($AO39,[1]Plan1!$ES$183:$EU$350,3)</f>
        <v>6667.94</v>
      </c>
      <c r="AT39" s="167">
        <f t="shared" si="26"/>
        <v>45122</v>
      </c>
      <c r="AU39" s="169">
        <f t="shared" si="27"/>
        <v>1.1997087065218626E-3</v>
      </c>
      <c r="AV39" s="1"/>
      <c r="AW39" s="149" t="s">
        <v>63</v>
      </c>
      <c r="AX39" s="149" t="s">
        <v>6</v>
      </c>
      <c r="AY39" s="1"/>
      <c r="AZ39" s="174">
        <f t="shared" si="45"/>
        <v>28</v>
      </c>
      <c r="BA39" s="173">
        <f t="shared" si="112"/>
        <v>45153</v>
      </c>
      <c r="BB39" s="173">
        <f t="shared" si="46"/>
        <v>45153</v>
      </c>
      <c r="BC39" s="174">
        <f t="shared" si="47"/>
        <v>28</v>
      </c>
      <c r="BD39" s="175">
        <f t="shared" ca="1" si="29"/>
        <v>32.043041180000003</v>
      </c>
      <c r="BE39" s="175">
        <f t="shared" ca="1" si="30"/>
        <v>5.3299795000000003</v>
      </c>
      <c r="BF39" s="175">
        <f t="shared" ca="1" si="113"/>
        <v>37.373020680000003</v>
      </c>
      <c r="BG39" s="176" t="str">
        <f t="shared" ca="1" si="32"/>
        <v>Pago</v>
      </c>
      <c r="BH39" s="1"/>
      <c r="BI39" s="40">
        <f t="shared" si="50"/>
        <v>45124</v>
      </c>
      <c r="BJ39" s="210">
        <f t="shared" si="51"/>
        <v>83039815.499999985</v>
      </c>
      <c r="BK39" s="211">
        <v>3644488.3533718726</v>
      </c>
      <c r="BL39" s="210">
        <f t="shared" si="103"/>
        <v>3644488.35</v>
      </c>
      <c r="BM39" s="212">
        <f t="shared" si="104"/>
        <v>2.6995999999999999E-2</v>
      </c>
      <c r="BN39" s="212">
        <f t="shared" si="105"/>
        <v>4.2042999999999997E-2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22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3"/>
      <c r="EC39" s="1"/>
      <c r="ED39" s="1"/>
      <c r="EE39" s="1"/>
      <c r="EF39" s="1"/>
      <c r="EG39" s="1"/>
      <c r="EH39" s="1"/>
      <c r="EI39" s="1"/>
      <c r="EJ39" s="1"/>
      <c r="EK39" s="1"/>
      <c r="EL39" s="4"/>
      <c r="EM39" s="15"/>
      <c r="EN39" s="15"/>
      <c r="EO39" s="15"/>
      <c r="EP39" s="15"/>
      <c r="EQ39" s="23"/>
      <c r="ER39" s="23"/>
    </row>
    <row r="40" spans="1:148" ht="12.75" x14ac:dyDescent="0.2">
      <c r="A40" s="118">
        <f t="shared" si="10"/>
        <v>44330</v>
      </c>
      <c r="B40" s="119">
        <f t="shared" si="130"/>
        <v>1006.3378367399999</v>
      </c>
      <c r="C40" s="119">
        <f t="shared" si="131"/>
        <v>1000</v>
      </c>
      <c r="D40" s="120">
        <f t="shared" si="132"/>
        <v>5622.43</v>
      </c>
      <c r="E40" s="121">
        <f t="shared" si="34"/>
        <v>5674.72</v>
      </c>
      <c r="F40" s="172">
        <f t="shared" si="88"/>
        <v>44272</v>
      </c>
      <c r="G40" s="123">
        <f t="shared" si="133"/>
        <v>9.3002491805145304E-3</v>
      </c>
      <c r="H40" s="124">
        <f t="shared" si="35"/>
        <v>44333</v>
      </c>
      <c r="I40" s="124">
        <f t="shared" si="134"/>
        <v>44333</v>
      </c>
      <c r="J40" s="125">
        <f t="shared" si="135"/>
        <v>21</v>
      </c>
      <c r="K40" s="108">
        <f t="shared" si="3"/>
        <v>8</v>
      </c>
      <c r="L40" s="8">
        <f t="shared" si="136"/>
        <v>1.0035327999999999</v>
      </c>
      <c r="M40" s="126">
        <f t="shared" si="137"/>
        <v>1</v>
      </c>
      <c r="N40" s="126">
        <f t="shared" si="138"/>
        <v>1</v>
      </c>
      <c r="O40" s="119">
        <f t="shared" si="139"/>
        <v>1.0035327999999999</v>
      </c>
      <c r="P40" s="119">
        <f t="shared" si="140"/>
        <v>1003.5328</v>
      </c>
      <c r="Q40" s="11">
        <f t="shared" si="141"/>
        <v>0</v>
      </c>
      <c r="R40" s="7">
        <f t="shared" si="142"/>
        <v>0</v>
      </c>
      <c r="S40" s="119">
        <f t="shared" si="143"/>
        <v>0</v>
      </c>
      <c r="T40" s="129">
        <f t="shared" si="18"/>
        <v>9.1906000000000002E-2</v>
      </c>
      <c r="U40" s="127">
        <f t="shared" si="144"/>
        <v>8</v>
      </c>
      <c r="V40" s="127">
        <v>252</v>
      </c>
      <c r="W40" s="126">
        <f t="shared" si="145"/>
        <v>1.002795162</v>
      </c>
      <c r="X40" s="119">
        <f t="shared" si="146"/>
        <v>2.8050367399999998</v>
      </c>
      <c r="Y40" s="119">
        <f t="shared" si="147"/>
        <v>0</v>
      </c>
      <c r="Z40" s="131" t="str">
        <f t="shared" si="20"/>
        <v>J=</v>
      </c>
      <c r="AA40" s="124">
        <f t="shared" si="21"/>
        <v>44333</v>
      </c>
      <c r="AB40" s="4"/>
      <c r="AC40" s="134">
        <f t="shared" si="37"/>
        <v>28</v>
      </c>
      <c r="AD40" s="140">
        <f t="shared" si="38"/>
        <v>45153</v>
      </c>
      <c r="AE40" s="136">
        <f t="shared" si="106"/>
        <v>587.91686722000009</v>
      </c>
      <c r="AF40" s="138">
        <f t="shared" si="40"/>
        <v>21</v>
      </c>
      <c r="AG40" s="147">
        <f t="shared" si="107"/>
        <v>4.5235150600000003</v>
      </c>
      <c r="AH40" s="146">
        <f t="shared" si="108"/>
        <v>27.194697380000001</v>
      </c>
      <c r="AI40" s="142">
        <f t="shared" si="100"/>
        <v>4.4211E-2</v>
      </c>
      <c r="AJ40" s="136">
        <f t="shared" si="109"/>
        <v>31.718212440000002</v>
      </c>
      <c r="AK40" s="134">
        <f t="shared" si="43"/>
        <v>28</v>
      </c>
      <c r="AL40" s="143" t="s">
        <v>100</v>
      </c>
      <c r="AM40" s="140">
        <f t="shared" si="110"/>
        <v>45184</v>
      </c>
      <c r="AN40" s="7"/>
      <c r="AO40" s="140">
        <f t="shared" si="23"/>
        <v>45184</v>
      </c>
      <c r="AP40" s="140">
        <f t="shared" si="24"/>
        <v>45215</v>
      </c>
      <c r="AQ40" s="168">
        <f t="shared" si="44"/>
        <v>6667.94</v>
      </c>
      <c r="AR40" s="167">
        <f t="shared" si="25"/>
        <v>45123</v>
      </c>
      <c r="AS40" s="168">
        <f>VLOOKUP($AO40,[1]Plan1!$ES$183:$EU$350,3)</f>
        <v>6683.28</v>
      </c>
      <c r="AT40" s="167">
        <f t="shared" si="26"/>
        <v>45154</v>
      </c>
      <c r="AU40" s="169">
        <f t="shared" si="27"/>
        <v>2.3005605929267148E-3</v>
      </c>
      <c r="AV40" s="1"/>
      <c r="AW40" s="149" t="s">
        <v>80</v>
      </c>
      <c r="AX40" s="189">
        <f ca="1">(AX36+AX38)</f>
        <v>40.43202376</v>
      </c>
      <c r="AY40" s="1"/>
      <c r="AZ40" s="174">
        <f t="shared" si="45"/>
        <v>29</v>
      </c>
      <c r="BA40" s="173">
        <f t="shared" si="112"/>
        <v>45184</v>
      </c>
      <c r="BB40" s="173">
        <f t="shared" si="46"/>
        <v>45184</v>
      </c>
      <c r="BC40" s="174">
        <f t="shared" si="47"/>
        <v>29</v>
      </c>
      <c r="BD40" s="175">
        <f t="shared" ca="1" si="29"/>
        <v>32.317277439999998</v>
      </c>
      <c r="BE40" s="175">
        <f t="shared" ca="1" si="30"/>
        <v>5.3442592600000003</v>
      </c>
      <c r="BF40" s="175">
        <f t="shared" ca="1" si="113"/>
        <v>37.661536699999999</v>
      </c>
      <c r="BG40" s="176" t="str">
        <f t="shared" ca="1" si="32"/>
        <v>Pago</v>
      </c>
      <c r="BH40" s="1"/>
      <c r="BI40" s="40">
        <f t="shared" si="50"/>
        <v>45153</v>
      </c>
      <c r="BJ40" s="210">
        <f t="shared" si="51"/>
        <v>79368525.669999987</v>
      </c>
      <c r="BK40" s="211">
        <v>3671289.8285715273</v>
      </c>
      <c r="BL40" s="210">
        <f t="shared" si="103"/>
        <v>3671289.83</v>
      </c>
      <c r="BM40" s="212">
        <f t="shared" si="104"/>
        <v>2.7195E-2</v>
      </c>
      <c r="BN40" s="212">
        <f t="shared" si="105"/>
        <v>4.4211E-2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22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3"/>
      <c r="EC40" s="1"/>
      <c r="ED40" s="1"/>
      <c r="EE40" s="1"/>
      <c r="EF40" s="1"/>
      <c r="EG40" s="1"/>
      <c r="EH40" s="1"/>
      <c r="EI40" s="1"/>
      <c r="EJ40" s="1"/>
      <c r="EK40" s="1"/>
      <c r="EL40" s="4"/>
      <c r="EM40" s="15"/>
      <c r="EN40" s="15"/>
      <c r="EO40" s="15"/>
      <c r="EP40" s="15"/>
      <c r="EQ40" s="23"/>
      <c r="ER40" s="23"/>
    </row>
    <row r="41" spans="1:148" ht="12.75" x14ac:dyDescent="0.2">
      <c r="A41" s="118">
        <f t="shared" si="10"/>
        <v>44331</v>
      </c>
      <c r="B41" s="119">
        <f t="shared" si="130"/>
        <v>1007.1328896799999</v>
      </c>
      <c r="C41" s="119">
        <f t="shared" si="131"/>
        <v>1000</v>
      </c>
      <c r="D41" s="120">
        <f t="shared" si="132"/>
        <v>5622.43</v>
      </c>
      <c r="E41" s="121">
        <f t="shared" si="34"/>
        <v>5674.72</v>
      </c>
      <c r="F41" s="172">
        <f t="shared" si="88"/>
        <v>44272</v>
      </c>
      <c r="G41" s="123">
        <f t="shared" si="133"/>
        <v>9.3002491805145304E-3</v>
      </c>
      <c r="H41" s="124">
        <f t="shared" si="35"/>
        <v>44333</v>
      </c>
      <c r="I41" s="124">
        <f t="shared" si="134"/>
        <v>44333</v>
      </c>
      <c r="J41" s="125">
        <f t="shared" si="135"/>
        <v>21</v>
      </c>
      <c r="K41" s="108">
        <f t="shared" si="3"/>
        <v>9</v>
      </c>
      <c r="L41" s="8">
        <f t="shared" si="136"/>
        <v>1.0039752799999999</v>
      </c>
      <c r="M41" s="126">
        <f t="shared" si="137"/>
        <v>1</v>
      </c>
      <c r="N41" s="126">
        <f t="shared" si="138"/>
        <v>1</v>
      </c>
      <c r="O41" s="119">
        <f t="shared" si="139"/>
        <v>1.0039752799999999</v>
      </c>
      <c r="P41" s="119">
        <f t="shared" si="140"/>
        <v>1003.97528</v>
      </c>
      <c r="Q41" s="11">
        <f t="shared" si="141"/>
        <v>0</v>
      </c>
      <c r="R41" s="7">
        <f t="shared" si="142"/>
        <v>0</v>
      </c>
      <c r="S41" s="119">
        <f t="shared" si="143"/>
        <v>0</v>
      </c>
      <c r="T41" s="129">
        <f t="shared" si="18"/>
        <v>9.1906000000000002E-2</v>
      </c>
      <c r="U41" s="127">
        <f t="shared" si="144"/>
        <v>9</v>
      </c>
      <c r="V41" s="127">
        <v>252</v>
      </c>
      <c r="W41" s="126">
        <f t="shared" si="145"/>
        <v>1.0031451069999999</v>
      </c>
      <c r="X41" s="119">
        <f t="shared" si="146"/>
        <v>3.1576096800000002</v>
      </c>
      <c r="Y41" s="119">
        <f t="shared" si="147"/>
        <v>0</v>
      </c>
      <c r="Z41" s="131" t="str">
        <f t="shared" si="20"/>
        <v>J=</v>
      </c>
      <c r="AA41" s="124">
        <f t="shared" si="21"/>
        <v>44333</v>
      </c>
      <c r="AB41" s="4"/>
      <c r="AC41" s="134">
        <f t="shared" si="37"/>
        <v>29</v>
      </c>
      <c r="AD41" s="140">
        <f t="shared" si="38"/>
        <v>45184</v>
      </c>
      <c r="AE41" s="136">
        <f t="shared" si="106"/>
        <v>560.52229288000012</v>
      </c>
      <c r="AF41" s="138">
        <f t="shared" si="40"/>
        <v>22</v>
      </c>
      <c r="AG41" s="147">
        <f t="shared" si="107"/>
        <v>4.5301992899999997</v>
      </c>
      <c r="AH41" s="146">
        <f t="shared" si="108"/>
        <v>27.394574339999998</v>
      </c>
      <c r="AI41" s="142">
        <f t="shared" si="100"/>
        <v>4.6595999999999999E-2</v>
      </c>
      <c r="AJ41" s="136">
        <f t="shared" si="109"/>
        <v>31.924773629999997</v>
      </c>
      <c r="AK41" s="134">
        <f t="shared" si="43"/>
        <v>29</v>
      </c>
      <c r="AL41" s="143" t="s">
        <v>100</v>
      </c>
      <c r="AM41" s="140">
        <f t="shared" si="110"/>
        <v>45215</v>
      </c>
      <c r="AN41" s="7"/>
      <c r="AO41" s="140">
        <f t="shared" si="23"/>
        <v>45215</v>
      </c>
      <c r="AP41" s="140">
        <f t="shared" si="24"/>
        <v>45246</v>
      </c>
      <c r="AQ41" s="168">
        <f t="shared" si="44"/>
        <v>6683.28</v>
      </c>
      <c r="AR41" s="167">
        <f t="shared" si="25"/>
        <v>45154</v>
      </c>
      <c r="AS41" s="168">
        <f>VLOOKUP($AO41,[1]Plan1!$ES$183:$EU$350,3)</f>
        <v>6700.66</v>
      </c>
      <c r="AT41" s="167">
        <f t="shared" si="26"/>
        <v>45185</v>
      </c>
      <c r="AU41" s="169">
        <f t="shared" si="27"/>
        <v>2.60051950539264E-3</v>
      </c>
      <c r="AV41" s="1"/>
      <c r="AW41" s="149" t="s">
        <v>81</v>
      </c>
      <c r="AX41" s="185">
        <f>AX24</f>
        <v>64496</v>
      </c>
      <c r="AY41" s="1"/>
      <c r="AZ41" s="174">
        <f t="shared" si="45"/>
        <v>30</v>
      </c>
      <c r="BA41" s="173">
        <f t="shared" si="112"/>
        <v>45215</v>
      </c>
      <c r="BB41" s="173">
        <f t="shared" si="46"/>
        <v>45215</v>
      </c>
      <c r="BC41" s="174">
        <f t="shared" si="47"/>
        <v>30</v>
      </c>
      <c r="BD41" s="175">
        <f t="shared" ca="1" si="29"/>
        <v>32.630022420000003</v>
      </c>
      <c r="BE41" s="175">
        <f t="shared" ca="1" si="30"/>
        <v>4.6410691000000002</v>
      </c>
      <c r="BF41" s="175">
        <f t="shared" ca="1" si="113"/>
        <v>37.271091520000006</v>
      </c>
      <c r="BG41" s="176" t="str">
        <f t="shared" ca="1" si="32"/>
        <v>Pago</v>
      </c>
      <c r="BH41" s="1"/>
      <c r="BI41" s="40">
        <f t="shared" si="50"/>
        <v>45184</v>
      </c>
      <c r="BJ41" s="210">
        <f t="shared" si="51"/>
        <v>75670237.269999981</v>
      </c>
      <c r="BK41" s="211">
        <v>3698288.4011421241</v>
      </c>
      <c r="BL41" s="210">
        <f t="shared" si="103"/>
        <v>3698288.4</v>
      </c>
      <c r="BM41" s="212">
        <f t="shared" si="104"/>
        <v>2.7394999999999999E-2</v>
      </c>
      <c r="BN41" s="212">
        <f t="shared" si="105"/>
        <v>4.6595999999999999E-2</v>
      </c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22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3"/>
      <c r="EC41" s="1"/>
      <c r="ED41" s="1"/>
      <c r="EE41" s="1"/>
      <c r="EF41" s="1"/>
      <c r="EG41" s="1"/>
      <c r="EH41" s="1"/>
      <c r="EI41" s="1"/>
      <c r="EJ41" s="1"/>
      <c r="EK41" s="1"/>
      <c r="EL41" s="4"/>
      <c r="EM41" s="15"/>
      <c r="EN41" s="15"/>
      <c r="EO41" s="15"/>
      <c r="EP41" s="15"/>
      <c r="EQ41" s="23"/>
      <c r="ER41" s="23"/>
    </row>
    <row r="42" spans="1:148" ht="12.75" x14ac:dyDescent="0.2">
      <c r="A42" s="118">
        <f t="shared" si="10"/>
        <v>44332</v>
      </c>
      <c r="B42" s="119">
        <f t="shared" si="130"/>
        <v>1007.1328896799999</v>
      </c>
      <c r="C42" s="119">
        <f t="shared" si="131"/>
        <v>1000</v>
      </c>
      <c r="D42" s="120">
        <f t="shared" si="132"/>
        <v>5622.43</v>
      </c>
      <c r="E42" s="121">
        <f t="shared" si="34"/>
        <v>5674.72</v>
      </c>
      <c r="F42" s="172">
        <f t="shared" si="88"/>
        <v>44272</v>
      </c>
      <c r="G42" s="123">
        <f t="shared" si="133"/>
        <v>9.3002491805145304E-3</v>
      </c>
      <c r="H42" s="124">
        <f t="shared" si="35"/>
        <v>44333</v>
      </c>
      <c r="I42" s="124">
        <f t="shared" si="134"/>
        <v>44333</v>
      </c>
      <c r="J42" s="125">
        <f t="shared" si="135"/>
        <v>21</v>
      </c>
      <c r="K42" s="108">
        <f t="shared" si="3"/>
        <v>9</v>
      </c>
      <c r="L42" s="8">
        <f t="shared" si="136"/>
        <v>1.0039752799999999</v>
      </c>
      <c r="M42" s="126">
        <f t="shared" si="137"/>
        <v>1</v>
      </c>
      <c r="N42" s="126">
        <f t="shared" si="138"/>
        <v>1</v>
      </c>
      <c r="O42" s="119">
        <f t="shared" si="139"/>
        <v>1.0039752799999999</v>
      </c>
      <c r="P42" s="119">
        <f t="shared" si="140"/>
        <v>1003.97528</v>
      </c>
      <c r="Q42" s="11">
        <f t="shared" si="141"/>
        <v>0</v>
      </c>
      <c r="R42" s="7">
        <f t="shared" si="142"/>
        <v>0</v>
      </c>
      <c r="S42" s="119">
        <f t="shared" si="143"/>
        <v>0</v>
      </c>
      <c r="T42" s="129">
        <f t="shared" si="18"/>
        <v>9.1906000000000002E-2</v>
      </c>
      <c r="U42" s="127">
        <f t="shared" si="144"/>
        <v>9</v>
      </c>
      <c r="V42" s="127">
        <v>252</v>
      </c>
      <c r="W42" s="126">
        <f t="shared" si="145"/>
        <v>1.0031451069999999</v>
      </c>
      <c r="X42" s="119">
        <f t="shared" si="146"/>
        <v>3.1576096800000002</v>
      </c>
      <c r="Y42" s="119">
        <f t="shared" si="147"/>
        <v>0</v>
      </c>
      <c r="Z42" s="131" t="str">
        <f t="shared" si="20"/>
        <v>J=</v>
      </c>
      <c r="AA42" s="124">
        <f t="shared" si="21"/>
        <v>44333</v>
      </c>
      <c r="AB42" s="4"/>
      <c r="AC42" s="134">
        <f t="shared" si="37"/>
        <v>30</v>
      </c>
      <c r="AD42" s="140">
        <f t="shared" si="38"/>
        <v>45215</v>
      </c>
      <c r="AE42" s="136">
        <f t="shared" si="106"/>
        <v>532.92609884000012</v>
      </c>
      <c r="AF42" s="138">
        <f t="shared" si="40"/>
        <v>20</v>
      </c>
      <c r="AG42" s="147">
        <f t="shared" si="107"/>
        <v>3.9250921000000001</v>
      </c>
      <c r="AH42" s="146">
        <f t="shared" si="108"/>
        <v>27.59619404</v>
      </c>
      <c r="AI42" s="142">
        <f t="shared" si="100"/>
        <v>4.9232999999999999E-2</v>
      </c>
      <c r="AJ42" s="136">
        <f t="shared" si="109"/>
        <v>31.521286140000001</v>
      </c>
      <c r="AK42" s="134">
        <f t="shared" si="43"/>
        <v>30</v>
      </c>
      <c r="AL42" s="143" t="s">
        <v>100</v>
      </c>
      <c r="AM42" s="140">
        <f t="shared" si="110"/>
        <v>45246</v>
      </c>
      <c r="AN42" s="7"/>
      <c r="AO42" s="140">
        <f t="shared" si="23"/>
        <v>45246</v>
      </c>
      <c r="AP42" s="140">
        <f t="shared" si="24"/>
        <v>45275</v>
      </c>
      <c r="AQ42" s="168">
        <f t="shared" si="44"/>
        <v>6700.66</v>
      </c>
      <c r="AR42" s="167">
        <f t="shared" si="25"/>
        <v>45184</v>
      </c>
      <c r="AS42" s="168">
        <f>VLOOKUP($AO42,[1]Plan1!$ES$183:$EU$350,3)</f>
        <v>6716.74</v>
      </c>
      <c r="AT42" s="167">
        <f t="shared" si="26"/>
        <v>45214</v>
      </c>
      <c r="AU42" s="169">
        <f t="shared" si="27"/>
        <v>2.3997636053760818E-3</v>
      </c>
      <c r="AV42" s="1"/>
      <c r="AW42" s="149" t="s">
        <v>76</v>
      </c>
      <c r="AX42" s="190">
        <f ca="1">(AX36+AX38)*AX41</f>
        <v>2607703.8044249602</v>
      </c>
      <c r="AY42" s="1"/>
      <c r="AZ42" s="174">
        <f t="shared" si="45"/>
        <v>31</v>
      </c>
      <c r="BA42" s="173">
        <f t="shared" si="112"/>
        <v>45246</v>
      </c>
      <c r="BB42" s="173">
        <f t="shared" si="46"/>
        <v>45246</v>
      </c>
      <c r="BC42" s="174">
        <f t="shared" si="47"/>
        <v>31</v>
      </c>
      <c r="BD42" s="175">
        <f t="shared" ca="1" si="29"/>
        <v>32.955329130000003</v>
      </c>
      <c r="BE42" s="175">
        <f t="shared" ca="1" si="30"/>
        <v>4.6460645700000001</v>
      </c>
      <c r="BF42" s="175">
        <f t="shared" ca="1" si="113"/>
        <v>37.601393700000003</v>
      </c>
      <c r="BG42" s="176" t="str">
        <f t="shared" ca="1" si="32"/>
        <v>Pago</v>
      </c>
      <c r="BH42" s="1"/>
      <c r="BI42" s="40">
        <f t="shared" si="50"/>
        <v>45215</v>
      </c>
      <c r="BJ42" s="210">
        <f t="shared" si="51"/>
        <v>71944751.749999985</v>
      </c>
      <c r="BK42" s="211">
        <v>3725485.5205327449</v>
      </c>
      <c r="BL42" s="210">
        <f t="shared" si="103"/>
        <v>3725485.52</v>
      </c>
      <c r="BM42" s="212">
        <f t="shared" si="104"/>
        <v>2.7595999999999999E-2</v>
      </c>
      <c r="BN42" s="212">
        <f t="shared" si="105"/>
        <v>4.9232999999999999E-2</v>
      </c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22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3"/>
      <c r="EC42" s="1"/>
      <c r="ED42" s="1"/>
      <c r="EE42" s="1"/>
      <c r="EF42" s="1"/>
      <c r="EG42" s="1"/>
      <c r="EH42" s="1"/>
      <c r="EI42" s="1"/>
      <c r="EJ42" s="1"/>
      <c r="EK42" s="1"/>
      <c r="EL42" s="4"/>
      <c r="EM42" s="15"/>
      <c r="EN42" s="15"/>
      <c r="EO42" s="15"/>
      <c r="EP42" s="15"/>
      <c r="EQ42" s="23"/>
      <c r="ER42" s="23"/>
    </row>
    <row r="43" spans="1:148" ht="12.75" x14ac:dyDescent="0.2">
      <c r="A43" s="118">
        <f t="shared" si="10"/>
        <v>44333</v>
      </c>
      <c r="B43" s="119">
        <f t="shared" ref="B43" si="148">(P43+X43)</f>
        <v>1007.1328896799999</v>
      </c>
      <c r="C43" s="119">
        <f t="shared" ref="C43" si="149">TRUNC(IF(Q42&gt;0,VLOOKUP(A42,$AD$13:$AE$141,2),C42),8)</f>
        <v>1000</v>
      </c>
      <c r="D43" s="120">
        <f t="shared" ref="D43" si="150">IF(E43=E42,D42,E42)</f>
        <v>5622.43</v>
      </c>
      <c r="E43" s="121">
        <f t="shared" si="34"/>
        <v>5674.72</v>
      </c>
      <c r="F43" s="172">
        <f t="shared" si="88"/>
        <v>44272</v>
      </c>
      <c r="G43" s="123">
        <f t="shared" ref="G43" si="151">(E43/D43)-1</f>
        <v>9.3002491805145304E-3</v>
      </c>
      <c r="H43" s="124">
        <f t="shared" si="35"/>
        <v>44333</v>
      </c>
      <c r="I43" s="124">
        <f t="shared" ref="I43" si="152">IF(A43&gt;I42,H43,I42)</f>
        <v>44333</v>
      </c>
      <c r="J43" s="125">
        <f t="shared" ref="J43" si="153">IF(I43=I42,J42,NETWORKDAYS(I42,I43,$AD$149:$AD$503)-1)</f>
        <v>21</v>
      </c>
      <c r="K43" s="108">
        <f t="shared" ref="K43" si="154">IF(A43&lt;K$2,0,(J43-(NETWORKDAYS(A43,I43,AD$149:AD$503)-1))-K$3)</f>
        <v>9</v>
      </c>
      <c r="L43" s="8">
        <f t="shared" ref="L43" si="155">TRUNC((E43/D43)^TRUNC((K43/J43),9),8)</f>
        <v>1.0039752799999999</v>
      </c>
      <c r="M43" s="126">
        <f t="shared" ref="M43" si="156">IF(I43&gt;I42,L42,M42)</f>
        <v>1</v>
      </c>
      <c r="N43" s="126">
        <f t="shared" ref="N43" si="157">IF(I43&gt;I42,N42*M43,N42)</f>
        <v>1</v>
      </c>
      <c r="O43" s="119">
        <f t="shared" ref="O43" si="158">TRUNC(TRUNC((L43*N43),15),8)</f>
        <v>1.0039752799999999</v>
      </c>
      <c r="P43" s="119">
        <f t="shared" ref="P43" si="159">TRUNC(C43*O43,8)</f>
        <v>1003.97528</v>
      </c>
      <c r="Q43" s="11">
        <f t="shared" ref="Q43" si="160">IF(VLOOKUP(A43,AD$11:AK$141,8)=VLOOKUP(A42,AD$11:AK$141,8),0,VLOOKUP(A43,AD$11:AK$141,8))</f>
        <v>1</v>
      </c>
      <c r="R43" s="7">
        <f t="shared" ref="R43" si="161">IF(Q43&gt;0,VLOOKUP($A43,$AD$11:$AI$141,6),0)</f>
        <v>0</v>
      </c>
      <c r="S43" s="119">
        <f t="shared" ref="S43" si="162">IF(R43&gt;0,TRUNC(R43*P43,8),0)</f>
        <v>0</v>
      </c>
      <c r="T43" s="129">
        <f t="shared" si="18"/>
        <v>9.1906000000000002E-2</v>
      </c>
      <c r="U43" s="127">
        <f t="shared" ref="U43" si="163">IF(A42&lt;K$2,0,IF(Q42&gt;0,1,IF(K43=K42,U42,U42+1)))</f>
        <v>9</v>
      </c>
      <c r="V43" s="127">
        <v>252</v>
      </c>
      <c r="W43" s="126">
        <f t="shared" ref="W43" si="164">ROUND((1+T43)^TRUNC((U43/V43),9),9)</f>
        <v>1.0031451069999999</v>
      </c>
      <c r="X43" s="119">
        <f t="shared" ref="X43" si="165">TRUNC((P43*(W43-1)),8)</f>
        <v>3.1576096800000002</v>
      </c>
      <c r="Y43" s="119">
        <f t="shared" ref="Y43" si="166">IF(Q43&gt;0,S43+X43,0)</f>
        <v>3.1576096800000002</v>
      </c>
      <c r="Z43" s="131" t="str">
        <f t="shared" si="20"/>
        <v>J=</v>
      </c>
      <c r="AA43" s="124">
        <f t="shared" si="21"/>
        <v>44333</v>
      </c>
      <c r="AB43" s="4"/>
      <c r="AC43" s="134">
        <f t="shared" si="37"/>
        <v>31</v>
      </c>
      <c r="AD43" s="140">
        <f t="shared" si="38"/>
        <v>45246</v>
      </c>
      <c r="AE43" s="136">
        <f t="shared" si="106"/>
        <v>505.12707475000013</v>
      </c>
      <c r="AF43" s="138">
        <f t="shared" si="40"/>
        <v>21</v>
      </c>
      <c r="AG43" s="147">
        <f t="shared" si="107"/>
        <v>3.9191251999999999</v>
      </c>
      <c r="AH43" s="146">
        <f t="shared" si="108"/>
        <v>27.79902409</v>
      </c>
      <c r="AI43" s="142">
        <f t="shared" si="100"/>
        <v>5.2163000000000001E-2</v>
      </c>
      <c r="AJ43" s="136">
        <f t="shared" si="109"/>
        <v>31.718149289999999</v>
      </c>
      <c r="AK43" s="134">
        <f t="shared" si="43"/>
        <v>31</v>
      </c>
      <c r="AL43" s="143" t="s">
        <v>100</v>
      </c>
      <c r="AM43" s="140">
        <f t="shared" si="110"/>
        <v>45275</v>
      </c>
      <c r="AN43" s="7"/>
      <c r="AO43" s="140">
        <f t="shared" si="23"/>
        <v>45275</v>
      </c>
      <c r="AP43" s="140">
        <f t="shared" si="24"/>
        <v>45306</v>
      </c>
      <c r="AQ43" s="168">
        <f t="shared" si="44"/>
        <v>6716.74</v>
      </c>
      <c r="AR43" s="167">
        <f t="shared" si="25"/>
        <v>45214</v>
      </c>
      <c r="AS43" s="168">
        <f>VLOOKUP($AO43,[1]Plan1!$ES$183:$EU$350,3)</f>
        <v>6735.55</v>
      </c>
      <c r="AT43" s="167">
        <f t="shared" si="26"/>
        <v>45245</v>
      </c>
      <c r="AU43" s="169">
        <f t="shared" si="27"/>
        <v>2.8004657021114543E-3</v>
      </c>
      <c r="AV43" s="3"/>
      <c r="AW43" s="29"/>
      <c r="AX43" s="3"/>
      <c r="AY43" s="3"/>
      <c r="AZ43" s="174">
        <f t="shared" si="45"/>
        <v>32</v>
      </c>
      <c r="BA43" s="173">
        <f t="shared" si="112"/>
        <v>45275</v>
      </c>
      <c r="BB43" s="173">
        <f t="shared" si="46"/>
        <v>45275</v>
      </c>
      <c r="BC43" s="174">
        <f t="shared" si="47"/>
        <v>32</v>
      </c>
      <c r="BD43" s="175">
        <f t="shared" ca="1" si="29"/>
        <v>33.277683949999997</v>
      </c>
      <c r="BE43" s="175">
        <f t="shared" ca="1" si="30"/>
        <v>4.4142797600000003</v>
      </c>
      <c r="BF43" s="175">
        <f t="shared" ca="1" si="113"/>
        <v>37.691963709999996</v>
      </c>
      <c r="BG43" s="176" t="str">
        <f t="shared" ca="1" si="32"/>
        <v>Pago</v>
      </c>
      <c r="BH43" s="3"/>
      <c r="BI43" s="40">
        <f t="shared" si="50"/>
        <v>45246</v>
      </c>
      <c r="BJ43" s="210">
        <f t="shared" si="51"/>
        <v>68191869.099999979</v>
      </c>
      <c r="BK43" s="211">
        <v>3752882.6468516844</v>
      </c>
      <c r="BL43" s="210">
        <f t="shared" si="103"/>
        <v>3752882.65</v>
      </c>
      <c r="BM43" s="212">
        <f t="shared" si="104"/>
        <v>2.7799000000000001E-2</v>
      </c>
      <c r="BN43" s="212">
        <f t="shared" si="105"/>
        <v>5.2163000000000001E-2</v>
      </c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25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26"/>
      <c r="EM43" s="27"/>
      <c r="EN43" s="27"/>
      <c r="EO43" s="27"/>
      <c r="EP43" s="27"/>
      <c r="EQ43" s="27"/>
      <c r="ER43" s="27"/>
    </row>
    <row r="44" spans="1:148" ht="12.75" x14ac:dyDescent="0.2">
      <c r="A44" s="118">
        <f t="shared" si="10"/>
        <v>44334</v>
      </c>
      <c r="B44" s="119">
        <f t="shared" si="130"/>
        <v>1004.48105046</v>
      </c>
      <c r="C44" s="119">
        <f>TRUNC(IF(Q43&gt;0,VLOOKUP(A43,$AD$13:$AE$141,2),C43),8)</f>
        <v>1000</v>
      </c>
      <c r="D44" s="120">
        <f t="shared" si="132"/>
        <v>5674.72</v>
      </c>
      <c r="E44" s="120">
        <f>IF($K44=1,VLOOKUP($A43,$AO$11:$AT$150,5),E43)</f>
        <v>5692.31</v>
      </c>
      <c r="F44" s="172">
        <f t="shared" si="88"/>
        <v>44301</v>
      </c>
      <c r="G44" s="123">
        <f t="shared" si="133"/>
        <v>3.0997124087179806E-3</v>
      </c>
      <c r="H44" s="124">
        <f>IF(Q43&gt;0,VLOOKUP(A44,AH$119:AN$451,4),H43)</f>
        <v>44362</v>
      </c>
      <c r="I44" s="124">
        <f t="shared" si="134"/>
        <v>44362</v>
      </c>
      <c r="J44" s="125">
        <f>IF(I44=I43,J43,NETWORKDAYS(I43,I44,$AD$149:$AD$503)-1)</f>
        <v>20</v>
      </c>
      <c r="K44" s="125">
        <f>(J44-(NETWORKDAYS(A44,I44,AD$149:AD$503)-1))</f>
        <v>1</v>
      </c>
      <c r="L44" s="8">
        <f t="shared" si="136"/>
        <v>1.0001547500000001</v>
      </c>
      <c r="M44" s="126">
        <f t="shared" si="137"/>
        <v>1.0039752799999999</v>
      </c>
      <c r="N44" s="126">
        <f t="shared" si="138"/>
        <v>1.0039752799999999</v>
      </c>
      <c r="O44" s="119">
        <f t="shared" si="139"/>
        <v>1.0041306400000001</v>
      </c>
      <c r="P44" s="119">
        <f t="shared" si="140"/>
        <v>1004.13064</v>
      </c>
      <c r="Q44" s="158">
        <f>IF(VLOOKUP(A44,AD$11:AK$141,8)=VLOOKUP(A43,AD$11:AK$141,8),0,VLOOKUP(A44,AD$11:AK$141,8))</f>
        <v>0</v>
      </c>
      <c r="R44" s="199">
        <f>IF(Q44&gt;0,VLOOKUP($A44,$AD$11:$AI$141,6),0)</f>
        <v>0</v>
      </c>
      <c r="S44" s="119">
        <f t="shared" si="143"/>
        <v>0</v>
      </c>
      <c r="T44" s="129">
        <f t="shared" si="18"/>
        <v>9.1906000000000002E-2</v>
      </c>
      <c r="U44" s="127">
        <f t="shared" si="144"/>
        <v>1</v>
      </c>
      <c r="V44" s="127">
        <v>252</v>
      </c>
      <c r="W44" s="126">
        <f t="shared" si="145"/>
        <v>1.000348969</v>
      </c>
      <c r="X44" s="119">
        <f t="shared" si="146"/>
        <v>0.35041045999999998</v>
      </c>
      <c r="Y44" s="119">
        <f t="shared" si="147"/>
        <v>0</v>
      </c>
      <c r="Z44" s="131" t="str">
        <f t="shared" ref="Z44:Z76" si="167">IF($Q43&gt;0,VLOOKUP($A43,$AD$11:$AM$141,9),Z43)</f>
        <v>J=</v>
      </c>
      <c r="AA44" s="124">
        <f t="shared" ref="AA44:AA76" si="168">IF($Q43&gt;0,VLOOKUP($A43,$AD$11:$AM$141,10),AA43)</f>
        <v>44362</v>
      </c>
      <c r="AB44" s="4"/>
      <c r="AC44" s="134">
        <f t="shared" si="37"/>
        <v>32</v>
      </c>
      <c r="AD44" s="140">
        <f t="shared" si="38"/>
        <v>45275</v>
      </c>
      <c r="AE44" s="136">
        <f t="shared" si="106"/>
        <v>477.12333486000011</v>
      </c>
      <c r="AF44" s="138">
        <f t="shared" si="40"/>
        <v>21</v>
      </c>
      <c r="AG44" s="147">
        <f t="shared" si="107"/>
        <v>3.7146918699999998</v>
      </c>
      <c r="AH44" s="146">
        <f t="shared" si="108"/>
        <v>28.003739889999999</v>
      </c>
      <c r="AI44" s="142">
        <f t="shared" si="100"/>
        <v>5.5439000000000002E-2</v>
      </c>
      <c r="AJ44" s="136">
        <f t="shared" si="109"/>
        <v>31.718431759999998</v>
      </c>
      <c r="AK44" s="134">
        <f t="shared" si="43"/>
        <v>32</v>
      </c>
      <c r="AL44" s="143" t="s">
        <v>100</v>
      </c>
      <c r="AM44" s="140">
        <f t="shared" si="110"/>
        <v>45306</v>
      </c>
      <c r="AN44" s="7"/>
      <c r="AO44" s="140">
        <f t="shared" si="23"/>
        <v>45306</v>
      </c>
      <c r="AP44" s="140">
        <f t="shared" si="24"/>
        <v>45337</v>
      </c>
      <c r="AQ44" s="168">
        <f t="shared" si="44"/>
        <v>6735.55</v>
      </c>
      <c r="AR44" s="167">
        <f t="shared" si="25"/>
        <v>45245</v>
      </c>
      <c r="AS44" s="168">
        <f>VLOOKUP($AO44,[1]Plan1!$ES$183:$EU$350,3)</f>
        <v>6773.27</v>
      </c>
      <c r="AT44" s="167">
        <f t="shared" si="26"/>
        <v>45275</v>
      </c>
      <c r="AU44" s="169">
        <f t="shared" si="27"/>
        <v>5.6001365886972909E-3</v>
      </c>
      <c r="AV44" s="1"/>
      <c r="AW44" s="2"/>
      <c r="AX44" s="1"/>
      <c r="AY44" s="1"/>
      <c r="AZ44" s="174">
        <f t="shared" si="45"/>
        <v>33</v>
      </c>
      <c r="BA44" s="173">
        <f t="shared" si="112"/>
        <v>45306</v>
      </c>
      <c r="BB44" s="173">
        <f t="shared" si="46"/>
        <v>45306</v>
      </c>
      <c r="BC44" s="174">
        <f t="shared" si="47"/>
        <v>33</v>
      </c>
      <c r="BD44" s="175">
        <f t="shared" ca="1" si="29"/>
        <v>33.616000960000001</v>
      </c>
      <c r="BE44" s="175">
        <f t="shared" ca="1" si="30"/>
        <v>3.7816988999999999</v>
      </c>
      <c r="BF44" s="175">
        <f t="shared" ca="1" si="113"/>
        <v>37.397699860000003</v>
      </c>
      <c r="BG44" s="176" t="str">
        <f t="shared" ca="1" si="32"/>
        <v>Pago</v>
      </c>
      <c r="BH44" s="1"/>
      <c r="BI44" s="40">
        <f t="shared" si="50"/>
        <v>45275</v>
      </c>
      <c r="BJ44" s="210">
        <f t="shared" si="51"/>
        <v>64411387.849999979</v>
      </c>
      <c r="BK44" s="211">
        <v>3780481.2509448356</v>
      </c>
      <c r="BL44" s="210">
        <f t="shared" si="103"/>
        <v>3780481.25</v>
      </c>
      <c r="BM44" s="212">
        <f t="shared" si="104"/>
        <v>2.8004000000000001E-2</v>
      </c>
      <c r="BN44" s="212">
        <f t="shared" si="105"/>
        <v>5.5439000000000002E-2</v>
      </c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22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3"/>
      <c r="EC44" s="1"/>
      <c r="ED44" s="1"/>
      <c r="EE44" s="1"/>
      <c r="EF44" s="1"/>
      <c r="EG44" s="1"/>
      <c r="EH44" s="1"/>
      <c r="EI44" s="1"/>
      <c r="EJ44" s="1"/>
      <c r="EK44" s="1"/>
      <c r="EL44" s="4"/>
      <c r="EM44" s="15"/>
      <c r="EN44" s="15"/>
      <c r="EO44" s="15"/>
      <c r="EP44" s="15"/>
      <c r="EQ44" s="23"/>
      <c r="ER44" s="23"/>
    </row>
    <row r="45" spans="1:148" ht="12.75" x14ac:dyDescent="0.2">
      <c r="A45" s="118">
        <f t="shared" si="10"/>
        <v>44335</v>
      </c>
      <c r="B45" s="119">
        <f t="shared" si="1"/>
        <v>1004.9870909</v>
      </c>
      <c r="C45" s="119">
        <f t="shared" si="33"/>
        <v>1000</v>
      </c>
      <c r="D45" s="120">
        <f t="shared" si="11"/>
        <v>5674.72</v>
      </c>
      <c r="E45" s="120">
        <f t="shared" ref="E45:E108" si="169">IF($K45=1,VLOOKUP($A44,$AO$11:$AT$150,5),E44)</f>
        <v>5692.31</v>
      </c>
      <c r="F45" s="172">
        <f t="shared" si="88"/>
        <v>44301</v>
      </c>
      <c r="G45" s="123">
        <f t="shared" si="2"/>
        <v>3.0997124087179806E-3</v>
      </c>
      <c r="H45" s="124">
        <f t="shared" ref="H45:H82" si="170">IF(Q44&gt;0,VLOOKUP(A45,AH$119:AN$451,4),H44)</f>
        <v>44362</v>
      </c>
      <c r="I45" s="124">
        <f t="shared" si="13"/>
        <v>44362</v>
      </c>
      <c r="J45" s="125">
        <f t="shared" si="14"/>
        <v>20</v>
      </c>
      <c r="K45" s="125">
        <f t="shared" ref="K45:K53" si="171">(J45-(NETWORKDAYS(A45,I45,AD$149:AD$503)-1))</f>
        <v>2</v>
      </c>
      <c r="L45" s="8">
        <f t="shared" si="15"/>
        <v>1.00030953</v>
      </c>
      <c r="M45" s="126">
        <f t="shared" si="16"/>
        <v>1.0039752799999999</v>
      </c>
      <c r="N45" s="126">
        <f t="shared" si="111"/>
        <v>1.0039752799999999</v>
      </c>
      <c r="O45" s="119">
        <f t="shared" ref="O45:O105" si="172">TRUNC(TRUNC((L45*N45),15),8)</f>
        <v>1.00428604</v>
      </c>
      <c r="P45" s="119">
        <f t="shared" si="5"/>
        <v>1004.28604</v>
      </c>
      <c r="Q45" s="158">
        <f t="shared" si="36"/>
        <v>0</v>
      </c>
      <c r="R45" s="199">
        <f t="shared" si="17"/>
        <v>0</v>
      </c>
      <c r="S45" s="119">
        <f t="shared" si="6"/>
        <v>0</v>
      </c>
      <c r="T45" s="129">
        <f t="shared" si="18"/>
        <v>9.1906000000000002E-2</v>
      </c>
      <c r="U45" s="127">
        <f t="shared" si="126"/>
        <v>2</v>
      </c>
      <c r="V45" s="127">
        <v>252</v>
      </c>
      <c r="W45" s="126">
        <f t="shared" si="7"/>
        <v>1.0006980590000001</v>
      </c>
      <c r="X45" s="119">
        <f t="shared" si="8"/>
        <v>0.70105090000000003</v>
      </c>
      <c r="Y45" s="119">
        <f t="shared" si="9"/>
        <v>0</v>
      </c>
      <c r="Z45" s="131" t="str">
        <f t="shared" si="167"/>
        <v>J=</v>
      </c>
      <c r="AA45" s="124">
        <f t="shared" si="168"/>
        <v>44362</v>
      </c>
      <c r="AB45" s="4"/>
      <c r="AC45" s="134">
        <f t="shared" si="37"/>
        <v>33</v>
      </c>
      <c r="AD45" s="140">
        <f t="shared" ref="AD45:AD48" si="173">VLOOKUP(AC45,$AG$149:$AK$331,4,FALSE)</f>
        <v>45306</v>
      </c>
      <c r="AE45" s="136">
        <f t="shared" si="106"/>
        <v>448.9138948100001</v>
      </c>
      <c r="AF45" s="138">
        <f t="shared" ref="AF45:AF48" si="174">NETWORKDAYS(AD44,AD45,AD$149:AD$503)-1</f>
        <v>19</v>
      </c>
      <c r="AG45" s="147">
        <f t="shared" si="107"/>
        <v>3.1734770700000001</v>
      </c>
      <c r="AH45" s="146">
        <f t="shared" si="108"/>
        <v>28.209440050000001</v>
      </c>
      <c r="AI45" s="142">
        <f t="shared" si="100"/>
        <v>5.9124000000000003E-2</v>
      </c>
      <c r="AJ45" s="136">
        <f t="shared" si="109"/>
        <v>31.382917120000002</v>
      </c>
      <c r="AK45" s="134">
        <f t="shared" si="43"/>
        <v>33</v>
      </c>
      <c r="AL45" s="143" t="s">
        <v>100</v>
      </c>
      <c r="AM45" s="140">
        <f t="shared" si="110"/>
        <v>45337</v>
      </c>
      <c r="AN45" s="7"/>
      <c r="AO45" s="140">
        <f t="shared" si="23"/>
        <v>45337</v>
      </c>
      <c r="AP45" s="140">
        <f t="shared" si="24"/>
        <v>45366</v>
      </c>
      <c r="AQ45" s="168">
        <f t="shared" si="44"/>
        <v>6773.27</v>
      </c>
      <c r="AR45" s="167">
        <f t="shared" si="25"/>
        <v>45275</v>
      </c>
      <c r="AS45" s="168">
        <f>VLOOKUP($AO45,[1]Plan1!$ES$183:$EU$350,3)</f>
        <v>6801.72</v>
      </c>
      <c r="AT45" s="167">
        <f t="shared" si="26"/>
        <v>45306</v>
      </c>
      <c r="AU45" s="169">
        <f t="shared" si="27"/>
        <v>4.2003345503722755E-3</v>
      </c>
      <c r="AV45" s="1"/>
      <c r="AW45" s="93" t="s">
        <v>151</v>
      </c>
      <c r="AX45" s="93" t="s">
        <v>160</v>
      </c>
      <c r="AY45" s="1"/>
      <c r="AZ45" s="174">
        <f t="shared" si="45"/>
        <v>34</v>
      </c>
      <c r="BA45" s="173">
        <f t="shared" si="112"/>
        <v>45337</v>
      </c>
      <c r="BB45" s="173">
        <f t="shared" si="46"/>
        <v>45337</v>
      </c>
      <c r="BC45" s="174">
        <f t="shared" si="47"/>
        <v>34</v>
      </c>
      <c r="BD45" s="175">
        <f t="shared" ca="1" si="29"/>
        <v>34.053157140000003</v>
      </c>
      <c r="BE45" s="175">
        <f t="shared" ca="1" si="30"/>
        <v>3.9560529799999999</v>
      </c>
      <c r="BF45" s="175">
        <f t="shared" ca="1" si="113"/>
        <v>38.009210120000006</v>
      </c>
      <c r="BG45" s="176" t="str">
        <f t="shared" ca="1" si="32"/>
        <v>Pago</v>
      </c>
      <c r="BH45" s="1"/>
      <c r="BI45" s="40">
        <f t="shared" si="50"/>
        <v>45306</v>
      </c>
      <c r="BJ45" s="210">
        <f t="shared" si="51"/>
        <v>60603105.039999977</v>
      </c>
      <c r="BK45" s="211">
        <v>3808282.8144746558</v>
      </c>
      <c r="BL45" s="210">
        <f t="shared" si="103"/>
        <v>3808282.81</v>
      </c>
      <c r="BM45" s="212">
        <f t="shared" si="104"/>
        <v>2.8209999999999999E-2</v>
      </c>
      <c r="BN45" s="212">
        <f t="shared" si="105"/>
        <v>5.9124000000000003E-2</v>
      </c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22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3"/>
      <c r="EC45" s="1"/>
      <c r="ED45" s="1"/>
      <c r="EE45" s="1"/>
      <c r="EF45" s="1"/>
      <c r="EG45" s="1"/>
      <c r="EH45" s="1"/>
      <c r="EI45" s="1"/>
      <c r="EJ45" s="1"/>
      <c r="EK45" s="1"/>
      <c r="EL45" s="4"/>
      <c r="EM45" s="15"/>
      <c r="EN45" s="15"/>
      <c r="EO45" s="15"/>
      <c r="EP45" s="15"/>
      <c r="EQ45" s="23"/>
      <c r="ER45" s="23"/>
    </row>
    <row r="46" spans="1:148" ht="12.75" x14ac:dyDescent="0.2">
      <c r="A46" s="118">
        <f t="shared" si="10"/>
        <v>44336</v>
      </c>
      <c r="B46" s="119">
        <f t="shared" si="1"/>
        <v>1005.49338341</v>
      </c>
      <c r="C46" s="119">
        <f t="shared" si="33"/>
        <v>1000</v>
      </c>
      <c r="D46" s="120">
        <f t="shared" si="11"/>
        <v>5674.72</v>
      </c>
      <c r="E46" s="120">
        <f t="shared" si="169"/>
        <v>5692.31</v>
      </c>
      <c r="F46" s="172">
        <f t="shared" si="88"/>
        <v>44301</v>
      </c>
      <c r="G46" s="123">
        <f t="shared" si="2"/>
        <v>3.0997124087179806E-3</v>
      </c>
      <c r="H46" s="124">
        <f t="shared" si="170"/>
        <v>44362</v>
      </c>
      <c r="I46" s="124">
        <f t="shared" si="13"/>
        <v>44362</v>
      </c>
      <c r="J46" s="125">
        <f t="shared" si="14"/>
        <v>20</v>
      </c>
      <c r="K46" s="125">
        <f t="shared" si="171"/>
        <v>3</v>
      </c>
      <c r="L46" s="8">
        <f t="shared" si="15"/>
        <v>1.00046434</v>
      </c>
      <c r="M46" s="126">
        <f t="shared" ref="M46:M106" si="175">IF(I46&gt;I45,L45,M45)</f>
        <v>1.0039752799999999</v>
      </c>
      <c r="N46" s="126">
        <f t="shared" si="111"/>
        <v>1.0039752799999999</v>
      </c>
      <c r="O46" s="119">
        <f t="shared" si="172"/>
        <v>1.00444146</v>
      </c>
      <c r="P46" s="119">
        <f t="shared" si="5"/>
        <v>1004.44146</v>
      </c>
      <c r="Q46" s="158">
        <f t="shared" si="36"/>
        <v>0</v>
      </c>
      <c r="R46" s="199">
        <f t="shared" si="17"/>
        <v>0</v>
      </c>
      <c r="S46" s="119">
        <f t="shared" si="6"/>
        <v>0</v>
      </c>
      <c r="T46" s="129">
        <f t="shared" si="18"/>
        <v>9.1906000000000002E-2</v>
      </c>
      <c r="U46" s="127">
        <f t="shared" si="126"/>
        <v>3</v>
      </c>
      <c r="V46" s="127">
        <v>252</v>
      </c>
      <c r="W46" s="126">
        <f t="shared" si="7"/>
        <v>1.0010472720000001</v>
      </c>
      <c r="X46" s="119">
        <f t="shared" si="8"/>
        <v>1.0519234099999999</v>
      </c>
      <c r="Y46" s="119">
        <f t="shared" si="9"/>
        <v>0</v>
      </c>
      <c r="Z46" s="131" t="str">
        <f t="shared" si="167"/>
        <v>J=</v>
      </c>
      <c r="AA46" s="124">
        <f t="shared" si="168"/>
        <v>44362</v>
      </c>
      <c r="AB46" s="4"/>
      <c r="AC46" s="134">
        <f t="shared" si="37"/>
        <v>34</v>
      </c>
      <c r="AD46" s="140">
        <f t="shared" si="173"/>
        <v>45337</v>
      </c>
      <c r="AE46" s="136">
        <f t="shared" si="106"/>
        <v>420.4967474500001</v>
      </c>
      <c r="AF46" s="138">
        <f t="shared" si="174"/>
        <v>21</v>
      </c>
      <c r="AG46" s="147">
        <f t="shared" si="107"/>
        <v>3.3013015499999998</v>
      </c>
      <c r="AH46" s="146">
        <f t="shared" si="108"/>
        <v>28.417147360000001</v>
      </c>
      <c r="AI46" s="142">
        <f t="shared" si="100"/>
        <v>6.3301999999999997E-2</v>
      </c>
      <c r="AJ46" s="136">
        <f t="shared" si="109"/>
        <v>31.718448909999999</v>
      </c>
      <c r="AK46" s="134">
        <f t="shared" si="43"/>
        <v>34</v>
      </c>
      <c r="AL46" s="143" t="s">
        <v>100</v>
      </c>
      <c r="AM46" s="140">
        <f t="shared" si="110"/>
        <v>45366</v>
      </c>
      <c r="AN46" s="7"/>
      <c r="AO46" s="140">
        <f t="shared" si="23"/>
        <v>45366</v>
      </c>
      <c r="AP46" s="140">
        <f t="shared" si="24"/>
        <v>45397</v>
      </c>
      <c r="AQ46" s="168">
        <f t="shared" si="44"/>
        <v>6801.72</v>
      </c>
      <c r="AR46" s="167">
        <f t="shared" si="25"/>
        <v>45306</v>
      </c>
      <c r="AS46" s="168">
        <f>VLOOKUP($AO46,[1]Plan1!$ES$183:$EU$350,3)</f>
        <v>6858.17</v>
      </c>
      <c r="AT46" s="167">
        <f t="shared" si="26"/>
        <v>45337</v>
      </c>
      <c r="AU46" s="169">
        <f t="shared" si="27"/>
        <v>8.2993713354857501E-3</v>
      </c>
      <c r="AV46" s="1"/>
      <c r="AW46" s="148" t="s">
        <v>78</v>
      </c>
      <c r="AX46" s="148" t="s">
        <v>99</v>
      </c>
      <c r="AY46" s="1"/>
      <c r="AZ46" s="174">
        <f t="shared" si="45"/>
        <v>35</v>
      </c>
      <c r="BA46" s="173">
        <f t="shared" si="112"/>
        <v>45366</v>
      </c>
      <c r="BB46" s="173">
        <f t="shared" si="46"/>
        <v>45366</v>
      </c>
      <c r="BC46" s="174">
        <f t="shared" si="47"/>
        <v>35</v>
      </c>
      <c r="BD46" s="175">
        <f t="shared" ca="1" si="29"/>
        <v>34.447706629999999</v>
      </c>
      <c r="BE46" s="175">
        <f t="shared" ca="1" si="30"/>
        <v>3.7211917799999998</v>
      </c>
      <c r="BF46" s="175">
        <f t="shared" ca="1" si="113"/>
        <v>38.168898409999997</v>
      </c>
      <c r="BG46" s="176" t="str">
        <f t="shared" ca="1" si="32"/>
        <v>Pago</v>
      </c>
      <c r="BH46" s="1"/>
      <c r="BI46" s="40">
        <f t="shared" si="50"/>
        <v>45337</v>
      </c>
      <c r="BJ46" s="210">
        <f t="shared" si="51"/>
        <v>56766816.209999979</v>
      </c>
      <c r="BK46" s="211">
        <v>3836288.8299997109</v>
      </c>
      <c r="BL46" s="210">
        <f t="shared" si="103"/>
        <v>3836288.83</v>
      </c>
      <c r="BM46" s="212">
        <f t="shared" si="104"/>
        <v>2.8417000000000001E-2</v>
      </c>
      <c r="BN46" s="212">
        <f t="shared" si="105"/>
        <v>6.3301999999999997E-2</v>
      </c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22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3"/>
      <c r="EC46" s="1"/>
      <c r="ED46" s="1"/>
      <c r="EE46" s="1"/>
      <c r="EF46" s="1"/>
      <c r="EG46" s="1"/>
      <c r="EH46" s="1"/>
      <c r="EI46" s="1"/>
      <c r="EJ46" s="1"/>
      <c r="EK46" s="1"/>
      <c r="EL46" s="4"/>
      <c r="EM46" s="15"/>
      <c r="EN46" s="15"/>
      <c r="EO46" s="15"/>
      <c r="EP46" s="15"/>
      <c r="EQ46" s="23"/>
      <c r="ER46" s="23"/>
    </row>
    <row r="47" spans="1:148" ht="12.75" x14ac:dyDescent="0.2">
      <c r="A47" s="118">
        <f t="shared" si="10"/>
        <v>44337</v>
      </c>
      <c r="B47" s="119">
        <f t="shared" si="1"/>
        <v>1005.99993607</v>
      </c>
      <c r="C47" s="119">
        <f t="shared" si="33"/>
        <v>1000</v>
      </c>
      <c r="D47" s="120">
        <f t="shared" si="11"/>
        <v>5674.72</v>
      </c>
      <c r="E47" s="120">
        <f t="shared" si="169"/>
        <v>5692.31</v>
      </c>
      <c r="F47" s="172">
        <f t="shared" si="88"/>
        <v>44301</v>
      </c>
      <c r="G47" s="123">
        <f t="shared" si="2"/>
        <v>3.0997124087179806E-3</v>
      </c>
      <c r="H47" s="124">
        <f t="shared" si="170"/>
        <v>44362</v>
      </c>
      <c r="I47" s="124">
        <f t="shared" si="13"/>
        <v>44362</v>
      </c>
      <c r="J47" s="125">
        <f t="shared" si="14"/>
        <v>20</v>
      </c>
      <c r="K47" s="125">
        <f t="shared" si="171"/>
        <v>4</v>
      </c>
      <c r="L47" s="8">
        <f t="shared" si="15"/>
        <v>1.00061917</v>
      </c>
      <c r="M47" s="126">
        <f t="shared" si="175"/>
        <v>1.0039752799999999</v>
      </c>
      <c r="N47" s="126">
        <f t="shared" si="111"/>
        <v>1.0039752799999999</v>
      </c>
      <c r="O47" s="119">
        <f t="shared" si="172"/>
        <v>1.0045969100000001</v>
      </c>
      <c r="P47" s="119">
        <f t="shared" si="5"/>
        <v>1004.59691</v>
      </c>
      <c r="Q47" s="158">
        <f t="shared" si="36"/>
        <v>0</v>
      </c>
      <c r="R47" s="199">
        <f t="shared" si="17"/>
        <v>0</v>
      </c>
      <c r="S47" s="119">
        <f t="shared" si="6"/>
        <v>0</v>
      </c>
      <c r="T47" s="129">
        <f t="shared" si="18"/>
        <v>9.1906000000000002E-2</v>
      </c>
      <c r="U47" s="127">
        <f t="shared" si="126"/>
        <v>4</v>
      </c>
      <c r="V47" s="127">
        <v>252</v>
      </c>
      <c r="W47" s="126">
        <f t="shared" si="7"/>
        <v>1.0013966059999999</v>
      </c>
      <c r="X47" s="119">
        <f t="shared" si="8"/>
        <v>1.4030260699999999</v>
      </c>
      <c r="Y47" s="119">
        <f t="shared" si="9"/>
        <v>0</v>
      </c>
      <c r="Z47" s="131" t="str">
        <f t="shared" si="167"/>
        <v>J=</v>
      </c>
      <c r="AA47" s="124">
        <f t="shared" si="168"/>
        <v>44362</v>
      </c>
      <c r="AB47" s="4"/>
      <c r="AC47" s="134">
        <f t="shared" si="37"/>
        <v>35</v>
      </c>
      <c r="AD47" s="140">
        <f t="shared" si="173"/>
        <v>45366</v>
      </c>
      <c r="AE47" s="136">
        <f t="shared" si="106"/>
        <v>391.87059038000012</v>
      </c>
      <c r="AF47" s="138">
        <f t="shared" si="174"/>
        <v>21</v>
      </c>
      <c r="AG47" s="147">
        <f t="shared" si="107"/>
        <v>3.0923225599999999</v>
      </c>
      <c r="AH47" s="146">
        <f t="shared" si="108"/>
        <v>28.626157070000001</v>
      </c>
      <c r="AI47" s="142">
        <f t="shared" si="100"/>
        <v>6.8076999999999999E-2</v>
      </c>
      <c r="AJ47" s="136">
        <f t="shared" si="109"/>
        <v>31.718479630000001</v>
      </c>
      <c r="AK47" s="134">
        <f t="shared" si="43"/>
        <v>35</v>
      </c>
      <c r="AL47" s="143" t="s">
        <v>100</v>
      </c>
      <c r="AM47" s="140">
        <f t="shared" si="110"/>
        <v>45397</v>
      </c>
      <c r="AN47" s="7"/>
      <c r="AO47" s="140">
        <f t="shared" si="23"/>
        <v>45397</v>
      </c>
      <c r="AP47" s="140">
        <f t="shared" si="24"/>
        <v>45427</v>
      </c>
      <c r="AQ47" s="168">
        <f t="shared" si="44"/>
        <v>6858.17</v>
      </c>
      <c r="AR47" s="167">
        <f t="shared" si="25"/>
        <v>45337</v>
      </c>
      <c r="AS47" s="168">
        <f>VLOOKUP($AO47,[1]Plan1!$ES$183:$EU$350,3)</f>
        <v>6869.14</v>
      </c>
      <c r="AT47" s="167">
        <f t="shared" si="26"/>
        <v>45366</v>
      </c>
      <c r="AU47" s="169">
        <f t="shared" si="27"/>
        <v>1.5995520670966101E-3</v>
      </c>
      <c r="AV47" s="1"/>
      <c r="AW47" s="149" t="s">
        <v>65</v>
      </c>
      <c r="AX47" s="149" t="str">
        <f>AX11</f>
        <v>GAIA SECURITIZADORA</v>
      </c>
      <c r="AY47" s="1"/>
      <c r="AZ47" s="174">
        <f t="shared" si="45"/>
        <v>36</v>
      </c>
      <c r="BA47" s="173">
        <f t="shared" si="112"/>
        <v>45397</v>
      </c>
      <c r="BB47" s="173">
        <f t="shared" si="46"/>
        <v>45397</v>
      </c>
      <c r="BC47" s="174">
        <f t="shared" si="47"/>
        <v>36</v>
      </c>
      <c r="BD47" s="175">
        <f t="shared" ca="1" si="29"/>
        <v>34.988919350000003</v>
      </c>
      <c r="BE47" s="175">
        <f t="shared" ca="1" si="30"/>
        <v>3.3295565300000001</v>
      </c>
      <c r="BF47" s="175">
        <f t="shared" ca="1" si="113"/>
        <v>38.318475880000001</v>
      </c>
      <c r="BG47" s="176" t="str">
        <f t="shared" ca="1" si="32"/>
        <v>Pago</v>
      </c>
      <c r="BH47" s="1"/>
      <c r="BI47" s="40">
        <f t="shared" si="50"/>
        <v>45366</v>
      </c>
      <c r="BJ47" s="210">
        <f t="shared" si="51"/>
        <v>52902315.409999982</v>
      </c>
      <c r="BK47" s="211">
        <v>3864500.8010548037</v>
      </c>
      <c r="BL47" s="210">
        <f t="shared" si="103"/>
        <v>3864500.8</v>
      </c>
      <c r="BM47" s="212">
        <f t="shared" si="104"/>
        <v>2.8625999999999999E-2</v>
      </c>
      <c r="BN47" s="212">
        <f t="shared" si="105"/>
        <v>6.8076999999999999E-2</v>
      </c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22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3"/>
      <c r="EC47" s="1"/>
      <c r="ED47" s="1"/>
      <c r="EE47" s="1"/>
      <c r="EF47" s="1"/>
      <c r="EG47" s="1"/>
      <c r="EH47" s="1"/>
      <c r="EI47" s="1"/>
      <c r="EJ47" s="1"/>
      <c r="EK47" s="1"/>
      <c r="EL47" s="4"/>
      <c r="EM47" s="15"/>
      <c r="EN47" s="15"/>
      <c r="EO47" s="15"/>
      <c r="EP47" s="15"/>
      <c r="EQ47" s="23"/>
      <c r="ER47" s="23"/>
    </row>
    <row r="48" spans="1:148" ht="12.75" x14ac:dyDescent="0.2">
      <c r="A48" s="118">
        <f t="shared" si="10"/>
        <v>44338</v>
      </c>
      <c r="B48" s="119">
        <f t="shared" si="1"/>
        <v>1006.50672993</v>
      </c>
      <c r="C48" s="119">
        <f t="shared" si="33"/>
        <v>1000</v>
      </c>
      <c r="D48" s="120">
        <f t="shared" si="11"/>
        <v>5674.72</v>
      </c>
      <c r="E48" s="120">
        <f t="shared" si="169"/>
        <v>5692.31</v>
      </c>
      <c r="F48" s="172">
        <f t="shared" si="88"/>
        <v>44301</v>
      </c>
      <c r="G48" s="123">
        <f t="shared" si="2"/>
        <v>3.0997124087179806E-3</v>
      </c>
      <c r="H48" s="124">
        <f t="shared" si="170"/>
        <v>44362</v>
      </c>
      <c r="I48" s="124">
        <f t="shared" si="13"/>
        <v>44362</v>
      </c>
      <c r="J48" s="125">
        <f t="shared" si="14"/>
        <v>20</v>
      </c>
      <c r="K48" s="125">
        <f t="shared" si="171"/>
        <v>5</v>
      </c>
      <c r="L48" s="8">
        <f t="shared" si="15"/>
        <v>1.0007740199999999</v>
      </c>
      <c r="M48" s="126">
        <f t="shared" si="175"/>
        <v>1.0039752799999999</v>
      </c>
      <c r="N48" s="126">
        <f t="shared" si="111"/>
        <v>1.0039752799999999</v>
      </c>
      <c r="O48" s="119">
        <f t="shared" si="172"/>
        <v>1.0047523700000001</v>
      </c>
      <c r="P48" s="119">
        <f t="shared" si="5"/>
        <v>1004.75237</v>
      </c>
      <c r="Q48" s="158">
        <f t="shared" si="36"/>
        <v>0</v>
      </c>
      <c r="R48" s="199">
        <f t="shared" si="17"/>
        <v>0</v>
      </c>
      <c r="S48" s="119">
        <f t="shared" si="6"/>
        <v>0</v>
      </c>
      <c r="T48" s="129">
        <f t="shared" si="18"/>
        <v>9.1906000000000002E-2</v>
      </c>
      <c r="U48" s="127">
        <f t="shared" si="126"/>
        <v>5</v>
      </c>
      <c r="V48" s="127">
        <v>252</v>
      </c>
      <c r="W48" s="126">
        <f t="shared" si="7"/>
        <v>1.001746062</v>
      </c>
      <c r="X48" s="119">
        <f t="shared" si="8"/>
        <v>1.7543599299999999</v>
      </c>
      <c r="Y48" s="119">
        <f t="shared" si="9"/>
        <v>0</v>
      </c>
      <c r="Z48" s="131" t="str">
        <f t="shared" si="167"/>
        <v>J=</v>
      </c>
      <c r="AA48" s="124">
        <f t="shared" si="168"/>
        <v>44362</v>
      </c>
      <c r="AB48" s="4"/>
      <c r="AC48" s="134">
        <f t="shared" si="37"/>
        <v>36</v>
      </c>
      <c r="AD48" s="140">
        <f t="shared" si="173"/>
        <v>45397</v>
      </c>
      <c r="AE48" s="136">
        <f t="shared" si="106"/>
        <v>363.03400925000011</v>
      </c>
      <c r="AF48" s="138">
        <f t="shared" si="174"/>
        <v>20</v>
      </c>
      <c r="AG48" s="147">
        <f t="shared" si="107"/>
        <v>2.7440981</v>
      </c>
      <c r="AH48" s="146">
        <f t="shared" si="108"/>
        <v>28.836581129999999</v>
      </c>
      <c r="AI48" s="142">
        <f t="shared" si="100"/>
        <v>7.3587E-2</v>
      </c>
      <c r="AJ48" s="136">
        <f t="shared" si="109"/>
        <v>31.580679229999998</v>
      </c>
      <c r="AK48" s="134">
        <f t="shared" si="43"/>
        <v>36</v>
      </c>
      <c r="AL48" s="143" t="s">
        <v>100</v>
      </c>
      <c r="AM48" s="140">
        <f t="shared" si="110"/>
        <v>45427</v>
      </c>
      <c r="AN48" s="7"/>
      <c r="AO48" s="140">
        <f t="shared" ref="AO48" si="176">AJ186</f>
        <v>45427</v>
      </c>
      <c r="AP48" s="140">
        <f t="shared" ref="AP48" si="177">AJ187</f>
        <v>45460</v>
      </c>
      <c r="AQ48" s="168">
        <f t="shared" si="44"/>
        <v>6869.14</v>
      </c>
      <c r="AR48" s="167">
        <f t="shared" si="25"/>
        <v>45368</v>
      </c>
      <c r="AS48" s="168">
        <f>VLOOKUP($AO48,[1]Plan1!$ES$183:$EU$350,3)</f>
        <v>6895.24</v>
      </c>
      <c r="AT48" s="167">
        <f t="shared" si="26"/>
        <v>45399</v>
      </c>
      <c r="AU48" s="169">
        <f t="shared" ref="AU48" si="178">(AS48/AQ48)-1</f>
        <v>3.7996022791790818E-3</v>
      </c>
      <c r="AV48" s="1"/>
      <c r="AW48" s="149" t="s">
        <v>69</v>
      </c>
      <c r="AX48" s="149" t="str">
        <f>AX12</f>
        <v>20ª</v>
      </c>
      <c r="AY48" s="1"/>
      <c r="AZ48" s="174">
        <f t="shared" si="45"/>
        <v>37</v>
      </c>
      <c r="BA48" s="173">
        <f t="shared" ref="BA48:BA49" si="179">AD49</f>
        <v>45427</v>
      </c>
      <c r="BB48" s="173">
        <f t="shared" ref="BB48:BB49" si="180">AM186</f>
        <v>45427</v>
      </c>
      <c r="BC48" s="174">
        <f t="shared" si="47"/>
        <v>37</v>
      </c>
      <c r="BD48" s="175">
        <f t="shared" ca="1" si="29"/>
        <v>35.302464710000002</v>
      </c>
      <c r="BE48" s="175">
        <f t="shared" ca="1" si="30"/>
        <v>3.24451913</v>
      </c>
      <c r="BF48" s="175">
        <f t="shared" ref="BF48:BF49" ca="1" si="181">IF(BD48&gt;0,SUM(BD48:BE48),"-")</f>
        <v>38.546983840000003</v>
      </c>
      <c r="BG48" s="176" t="str">
        <f t="shared" ca="1" si="32"/>
        <v>Pago</v>
      </c>
      <c r="BH48" s="1"/>
      <c r="BI48" s="40">
        <f t="shared" si="50"/>
        <v>45397</v>
      </c>
      <c r="BJ48" s="210">
        <f t="shared" si="51"/>
        <v>49009395.169999979</v>
      </c>
      <c r="BK48" s="211">
        <v>3892920.242231695</v>
      </c>
      <c r="BL48" s="210">
        <f t="shared" si="103"/>
        <v>3892920.24</v>
      </c>
      <c r="BM48" s="212">
        <f t="shared" si="104"/>
        <v>2.8836000000000001E-2</v>
      </c>
      <c r="BN48" s="212">
        <f t="shared" si="105"/>
        <v>7.3587E-2</v>
      </c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22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3"/>
      <c r="EC48" s="1"/>
      <c r="ED48" s="1"/>
      <c r="EE48" s="1"/>
      <c r="EF48" s="1"/>
      <c r="EG48" s="1"/>
      <c r="EH48" s="1"/>
      <c r="EI48" s="1"/>
      <c r="EJ48" s="1"/>
      <c r="EK48" s="1"/>
      <c r="EL48" s="4"/>
      <c r="EM48" s="15"/>
      <c r="EN48" s="15"/>
      <c r="EO48" s="15"/>
      <c r="EP48" s="15"/>
      <c r="EQ48" s="23"/>
      <c r="ER48" s="23"/>
    </row>
    <row r="49" spans="1:148" ht="12.75" x14ac:dyDescent="0.2">
      <c r="A49" s="118">
        <f t="shared" si="10"/>
        <v>44339</v>
      </c>
      <c r="B49" s="119">
        <f t="shared" si="1"/>
        <v>1006.50672993</v>
      </c>
      <c r="C49" s="119">
        <f t="shared" si="33"/>
        <v>1000</v>
      </c>
      <c r="D49" s="120">
        <f t="shared" si="11"/>
        <v>5674.72</v>
      </c>
      <c r="E49" s="120">
        <f t="shared" si="169"/>
        <v>5692.31</v>
      </c>
      <c r="F49" s="172">
        <f t="shared" si="88"/>
        <v>44301</v>
      </c>
      <c r="G49" s="123">
        <f t="shared" si="2"/>
        <v>3.0997124087179806E-3</v>
      </c>
      <c r="H49" s="124">
        <f t="shared" si="170"/>
        <v>44362</v>
      </c>
      <c r="I49" s="124">
        <f t="shared" si="13"/>
        <v>44362</v>
      </c>
      <c r="J49" s="125">
        <f t="shared" si="14"/>
        <v>20</v>
      </c>
      <c r="K49" s="125">
        <f t="shared" si="171"/>
        <v>5</v>
      </c>
      <c r="L49" s="8">
        <f t="shared" si="15"/>
        <v>1.0007740199999999</v>
      </c>
      <c r="M49" s="126">
        <f t="shared" si="175"/>
        <v>1.0039752799999999</v>
      </c>
      <c r="N49" s="126">
        <f t="shared" si="111"/>
        <v>1.0039752799999999</v>
      </c>
      <c r="O49" s="119">
        <f t="shared" si="172"/>
        <v>1.0047523700000001</v>
      </c>
      <c r="P49" s="119">
        <f t="shared" si="5"/>
        <v>1004.75237</v>
      </c>
      <c r="Q49" s="158">
        <f t="shared" si="36"/>
        <v>0</v>
      </c>
      <c r="R49" s="199">
        <f t="shared" si="17"/>
        <v>0</v>
      </c>
      <c r="S49" s="119">
        <f t="shared" si="6"/>
        <v>0</v>
      </c>
      <c r="T49" s="129">
        <f t="shared" si="18"/>
        <v>9.1906000000000002E-2</v>
      </c>
      <c r="U49" s="127">
        <f t="shared" si="126"/>
        <v>5</v>
      </c>
      <c r="V49" s="127">
        <v>252</v>
      </c>
      <c r="W49" s="126">
        <f t="shared" si="7"/>
        <v>1.001746062</v>
      </c>
      <c r="X49" s="119">
        <f t="shared" si="8"/>
        <v>1.7543599299999999</v>
      </c>
      <c r="Y49" s="119">
        <f t="shared" si="9"/>
        <v>0</v>
      </c>
      <c r="Z49" s="131" t="str">
        <f t="shared" si="167"/>
        <v>J=</v>
      </c>
      <c r="AA49" s="124">
        <f t="shared" si="168"/>
        <v>44362</v>
      </c>
      <c r="AB49" s="4"/>
      <c r="AC49" s="134">
        <f t="shared" si="37"/>
        <v>37</v>
      </c>
      <c r="AD49" s="140">
        <f t="shared" ref="AD49:AD60" si="182">VLOOKUP(AC49,$AG$149:$AK$331,4,FALSE)</f>
        <v>45427</v>
      </c>
      <c r="AE49" s="136">
        <f t="shared" ref="AE49:AE60" si="183">(AE48-AH49)</f>
        <v>333.98547997000009</v>
      </c>
      <c r="AF49" s="138">
        <f t="shared" ref="AF49:AF60" si="184">NETWORKDAYS(AD48,AD49,AD$149:AD$503)-1</f>
        <v>21</v>
      </c>
      <c r="AG49" s="147">
        <f t="shared" ref="AG49:AG60" si="185">TRUNC(AE48*(ROUND((1+T$11)^(AF49/252),9)-1),8)</f>
        <v>2.6697430199999999</v>
      </c>
      <c r="AH49" s="146">
        <f t="shared" ref="AH49:AH60" si="186">TRUNC((AE48*AI49),8)</f>
        <v>29.04852928</v>
      </c>
      <c r="AI49" s="142">
        <f t="shared" si="100"/>
        <v>8.0016000000000004E-2</v>
      </c>
      <c r="AJ49" s="136">
        <f t="shared" ref="AJ49:AJ60" si="187">(AG49+AH49)</f>
        <v>31.718272299999999</v>
      </c>
      <c r="AK49" s="134">
        <f t="shared" si="43"/>
        <v>37</v>
      </c>
      <c r="AL49" s="143" t="s">
        <v>100</v>
      </c>
      <c r="AM49" s="140">
        <f t="shared" ref="AM49:AM60" si="188">AD50</f>
        <v>45460</v>
      </c>
      <c r="AN49" s="7"/>
      <c r="AO49" s="140">
        <f t="shared" ref="AO49:AO59" si="189">AJ187</f>
        <v>45460</v>
      </c>
      <c r="AP49" s="140">
        <f t="shared" ref="AP49:AP59" si="190">AJ188</f>
        <v>45488</v>
      </c>
      <c r="AQ49" s="168">
        <f t="shared" si="44"/>
        <v>6895.24</v>
      </c>
      <c r="AR49" s="167">
        <f t="shared" si="25"/>
        <v>45397</v>
      </c>
      <c r="AS49" s="168">
        <f>VLOOKUP($AO49,[1]Plan1!$ES$183:$EU$350,3)</f>
        <v>6926.96</v>
      </c>
      <c r="AT49" s="167">
        <f t="shared" si="26"/>
        <v>45427</v>
      </c>
      <c r="AU49" s="169">
        <f t="shared" ref="AU49:AU59" si="191">(AS49/AQ49)-1</f>
        <v>4.600274972299756E-3</v>
      </c>
      <c r="AV49" s="1"/>
      <c r="AW49" s="149" t="s">
        <v>70</v>
      </c>
      <c r="AX49" s="149" t="str">
        <f>AX13</f>
        <v>1ª</v>
      </c>
      <c r="AY49" s="1"/>
      <c r="AZ49" s="174">
        <f t="shared" si="45"/>
        <v>38</v>
      </c>
      <c r="BA49" s="173">
        <f t="shared" si="179"/>
        <v>45460</v>
      </c>
      <c r="BB49" s="173">
        <f t="shared" si="180"/>
        <v>45460</v>
      </c>
      <c r="BC49" s="174">
        <f t="shared" si="47"/>
        <v>38</v>
      </c>
      <c r="BD49" s="175">
        <f t="shared" ca="1" si="29"/>
        <v>35.697183330000001</v>
      </c>
      <c r="BE49" s="175">
        <f t="shared" ca="1" si="30"/>
        <v>3.1394738700000002</v>
      </c>
      <c r="BF49" s="175">
        <f t="shared" ca="1" si="181"/>
        <v>38.836657200000005</v>
      </c>
      <c r="BG49" s="176" t="str">
        <f t="shared" ca="1" si="32"/>
        <v>Pago</v>
      </c>
      <c r="BH49" s="1"/>
      <c r="BI49" s="40">
        <f t="shared" si="50"/>
        <v>45427</v>
      </c>
      <c r="BJ49" s="210">
        <f t="shared" si="51"/>
        <v>45087846.48999998</v>
      </c>
      <c r="BK49" s="211">
        <v>3921548.6792604141</v>
      </c>
      <c r="BL49" s="210">
        <f t="shared" si="103"/>
        <v>3921548.68</v>
      </c>
      <c r="BM49" s="212">
        <f t="shared" si="104"/>
        <v>2.9048999999999998E-2</v>
      </c>
      <c r="BN49" s="212">
        <f t="shared" si="105"/>
        <v>8.0016000000000004E-2</v>
      </c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22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3"/>
      <c r="EC49" s="1"/>
      <c r="ED49" s="1"/>
      <c r="EE49" s="1"/>
      <c r="EF49" s="1"/>
      <c r="EG49" s="1"/>
      <c r="EH49" s="1"/>
      <c r="EI49" s="1"/>
      <c r="EJ49" s="1"/>
      <c r="EK49" s="1"/>
      <c r="EL49" s="4"/>
      <c r="EM49" s="15"/>
      <c r="EN49" s="15"/>
      <c r="EO49" s="15"/>
      <c r="EP49" s="15"/>
      <c r="EQ49" s="23"/>
      <c r="ER49" s="23"/>
    </row>
    <row r="50" spans="1:148" ht="12.75" x14ac:dyDescent="0.2">
      <c r="A50" s="118">
        <f t="shared" si="10"/>
        <v>44340</v>
      </c>
      <c r="B50" s="119">
        <f t="shared" si="1"/>
        <v>1006.50672993</v>
      </c>
      <c r="C50" s="119">
        <f t="shared" si="33"/>
        <v>1000</v>
      </c>
      <c r="D50" s="120">
        <f t="shared" si="11"/>
        <v>5674.72</v>
      </c>
      <c r="E50" s="120">
        <f t="shared" si="169"/>
        <v>5692.31</v>
      </c>
      <c r="F50" s="172">
        <f t="shared" si="88"/>
        <v>44301</v>
      </c>
      <c r="G50" s="123">
        <f t="shared" si="2"/>
        <v>3.0997124087179806E-3</v>
      </c>
      <c r="H50" s="124">
        <f t="shared" si="170"/>
        <v>44362</v>
      </c>
      <c r="I50" s="124">
        <f t="shared" si="13"/>
        <v>44362</v>
      </c>
      <c r="J50" s="125">
        <f t="shared" si="14"/>
        <v>20</v>
      </c>
      <c r="K50" s="125">
        <f t="shared" si="171"/>
        <v>5</v>
      </c>
      <c r="L50" s="8">
        <f t="shared" si="15"/>
        <v>1.0007740199999999</v>
      </c>
      <c r="M50" s="126">
        <f t="shared" si="175"/>
        <v>1.0039752799999999</v>
      </c>
      <c r="N50" s="126">
        <f t="shared" si="111"/>
        <v>1.0039752799999999</v>
      </c>
      <c r="O50" s="119">
        <f t="shared" si="172"/>
        <v>1.0047523700000001</v>
      </c>
      <c r="P50" s="119">
        <f t="shared" si="5"/>
        <v>1004.75237</v>
      </c>
      <c r="Q50" s="158">
        <f t="shared" si="36"/>
        <v>0</v>
      </c>
      <c r="R50" s="199">
        <f t="shared" si="17"/>
        <v>0</v>
      </c>
      <c r="S50" s="119">
        <f t="shared" si="6"/>
        <v>0</v>
      </c>
      <c r="T50" s="129">
        <f t="shared" si="18"/>
        <v>9.1906000000000002E-2</v>
      </c>
      <c r="U50" s="127">
        <f t="shared" si="126"/>
        <v>5</v>
      </c>
      <c r="V50" s="127">
        <v>252</v>
      </c>
      <c r="W50" s="126">
        <f t="shared" si="7"/>
        <v>1.001746062</v>
      </c>
      <c r="X50" s="119">
        <f t="shared" si="8"/>
        <v>1.7543599299999999</v>
      </c>
      <c r="Y50" s="119">
        <f t="shared" si="9"/>
        <v>0</v>
      </c>
      <c r="Z50" s="131" t="str">
        <f t="shared" si="167"/>
        <v>J=</v>
      </c>
      <c r="AA50" s="124">
        <f t="shared" si="168"/>
        <v>44362</v>
      </c>
      <c r="AB50" s="4"/>
      <c r="AC50" s="134">
        <f t="shared" si="37"/>
        <v>38</v>
      </c>
      <c r="AD50" s="140">
        <f t="shared" si="182"/>
        <v>45460</v>
      </c>
      <c r="AE50" s="136">
        <f t="shared" si="183"/>
        <v>304.72334215000006</v>
      </c>
      <c r="AF50" s="138">
        <f t="shared" si="184"/>
        <v>22</v>
      </c>
      <c r="AG50" s="147">
        <f t="shared" si="185"/>
        <v>2.57352845</v>
      </c>
      <c r="AH50" s="146">
        <f t="shared" si="186"/>
        <v>29.26213782</v>
      </c>
      <c r="AI50" s="142">
        <f t="shared" si="100"/>
        <v>8.7614999999999998E-2</v>
      </c>
      <c r="AJ50" s="136">
        <f t="shared" si="187"/>
        <v>31.835666270000001</v>
      </c>
      <c r="AK50" s="134">
        <f t="shared" si="43"/>
        <v>38</v>
      </c>
      <c r="AL50" s="143" t="s">
        <v>100</v>
      </c>
      <c r="AM50" s="140">
        <f t="shared" si="188"/>
        <v>45488</v>
      </c>
      <c r="AN50" s="7"/>
      <c r="AO50" s="140">
        <f t="shared" si="189"/>
        <v>45488</v>
      </c>
      <c r="AP50" s="140">
        <f t="shared" si="190"/>
        <v>45519</v>
      </c>
      <c r="AQ50" s="168">
        <f t="shared" si="44"/>
        <v>6926.96</v>
      </c>
      <c r="AR50" s="167">
        <f t="shared" si="25"/>
        <v>45427</v>
      </c>
      <c r="AS50" s="168">
        <f>VLOOKUP($AO50,[1]Plan1!$ES$183:$EU$350,3)</f>
        <v>6941.51</v>
      </c>
      <c r="AT50" s="167">
        <f t="shared" si="26"/>
        <v>45458</v>
      </c>
      <c r="AU50" s="169">
        <f t="shared" si="191"/>
        <v>2.1004885259912065E-3</v>
      </c>
      <c r="AV50" s="1"/>
      <c r="AW50" s="149" t="s">
        <v>71</v>
      </c>
      <c r="AX50" s="149" t="str">
        <f>AX14</f>
        <v>CRA021000RZ</v>
      </c>
      <c r="AY50" s="1"/>
      <c r="AZ50" s="174">
        <f t="shared" si="45"/>
        <v>39</v>
      </c>
      <c r="BA50" s="173">
        <f t="shared" ref="BA50:BA59" si="192">AD51</f>
        <v>45488</v>
      </c>
      <c r="BB50" s="173">
        <f t="shared" ref="BB50:BB59" si="193">AM188</f>
        <v>45488</v>
      </c>
      <c r="BC50" s="174">
        <f t="shared" si="47"/>
        <v>39</v>
      </c>
      <c r="BD50" s="175">
        <f t="shared" ca="1" si="29"/>
        <v>36.125224000000003</v>
      </c>
      <c r="BE50" s="175">
        <f t="shared" ca="1" si="30"/>
        <v>2.6150733499999999</v>
      </c>
      <c r="BF50" s="175">
        <f t="shared" ref="BF50:BF59" ca="1" si="194">IF(BD50&gt;0,SUM(BD50:BE50),"-")</f>
        <v>38.740297350000006</v>
      </c>
      <c r="BG50" s="176" t="str">
        <f t="shared" ca="1" si="32"/>
        <v>Pago</v>
      </c>
      <c r="BH50" s="1"/>
      <c r="BI50" s="40">
        <f t="shared" si="50"/>
        <v>45460</v>
      </c>
      <c r="BJ50" s="210">
        <f t="shared" si="51"/>
        <v>41137458.839999981</v>
      </c>
      <c r="BK50" s="211">
        <v>3950387.6490911716</v>
      </c>
      <c r="BL50" s="210">
        <f t="shared" si="103"/>
        <v>3950387.65</v>
      </c>
      <c r="BM50" s="212">
        <f t="shared" si="104"/>
        <v>2.9262E-2</v>
      </c>
      <c r="BN50" s="212">
        <f t="shared" si="105"/>
        <v>8.7614999999999998E-2</v>
      </c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22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3"/>
      <c r="EC50" s="1"/>
      <c r="ED50" s="1"/>
      <c r="EE50" s="1"/>
      <c r="EF50" s="1"/>
      <c r="EG50" s="1"/>
      <c r="EH50" s="1"/>
      <c r="EI50" s="1"/>
      <c r="EJ50" s="1"/>
      <c r="EK50" s="1"/>
      <c r="EL50" s="4"/>
      <c r="EQ50" s="16"/>
    </row>
    <row r="51" spans="1:148" ht="12.75" customHeight="1" x14ac:dyDescent="0.2">
      <c r="A51" s="118">
        <f t="shared" si="10"/>
        <v>44341</v>
      </c>
      <c r="B51" s="119">
        <f t="shared" si="1"/>
        <v>1007.0137951200001</v>
      </c>
      <c r="C51" s="119">
        <f t="shared" si="33"/>
        <v>1000</v>
      </c>
      <c r="D51" s="120">
        <f t="shared" si="11"/>
        <v>5674.72</v>
      </c>
      <c r="E51" s="120">
        <f t="shared" si="169"/>
        <v>5692.31</v>
      </c>
      <c r="F51" s="172">
        <f t="shared" ref="F51:F82" si="195">IF($K51=1,VLOOKUP($A50,$AO$11:$AT$47,6),F50)</f>
        <v>44301</v>
      </c>
      <c r="G51" s="123">
        <f t="shared" si="2"/>
        <v>3.0997124087179806E-3</v>
      </c>
      <c r="H51" s="124">
        <f t="shared" si="170"/>
        <v>44362</v>
      </c>
      <c r="I51" s="124">
        <f t="shared" si="13"/>
        <v>44362</v>
      </c>
      <c r="J51" s="125">
        <f t="shared" si="14"/>
        <v>20</v>
      </c>
      <c r="K51" s="125">
        <f t="shared" si="171"/>
        <v>6</v>
      </c>
      <c r="L51" s="8">
        <f t="shared" si="15"/>
        <v>1.0009288999999999</v>
      </c>
      <c r="M51" s="126">
        <f t="shared" si="175"/>
        <v>1.0039752799999999</v>
      </c>
      <c r="N51" s="126">
        <f t="shared" si="111"/>
        <v>1.0039752799999999</v>
      </c>
      <c r="O51" s="119">
        <f t="shared" si="172"/>
        <v>1.00490787</v>
      </c>
      <c r="P51" s="119">
        <f t="shared" si="5"/>
        <v>1004.90787</v>
      </c>
      <c r="Q51" s="158">
        <f t="shared" si="36"/>
        <v>0</v>
      </c>
      <c r="R51" s="199">
        <f t="shared" si="17"/>
        <v>0</v>
      </c>
      <c r="S51" s="119">
        <f t="shared" si="6"/>
        <v>0</v>
      </c>
      <c r="T51" s="129">
        <f t="shared" si="18"/>
        <v>9.1906000000000002E-2</v>
      </c>
      <c r="U51" s="127">
        <f t="shared" si="126"/>
        <v>6</v>
      </c>
      <c r="V51" s="127">
        <v>252</v>
      </c>
      <c r="W51" s="126">
        <f t="shared" si="7"/>
        <v>1.0020956400000001</v>
      </c>
      <c r="X51" s="119">
        <f t="shared" si="8"/>
        <v>2.1059251200000002</v>
      </c>
      <c r="Y51" s="119">
        <f t="shared" si="9"/>
        <v>0</v>
      </c>
      <c r="Z51" s="131" t="str">
        <f t="shared" si="167"/>
        <v>J=</v>
      </c>
      <c r="AA51" s="124">
        <f t="shared" si="168"/>
        <v>44362</v>
      </c>
      <c r="AB51" s="4"/>
      <c r="AC51" s="134">
        <f t="shared" si="37"/>
        <v>39</v>
      </c>
      <c r="AD51" s="140">
        <f t="shared" si="182"/>
        <v>45488</v>
      </c>
      <c r="AE51" s="136">
        <f t="shared" si="183"/>
        <v>275.24592965000005</v>
      </c>
      <c r="AF51" s="138">
        <f t="shared" si="184"/>
        <v>20</v>
      </c>
      <c r="AG51" s="147">
        <f t="shared" si="185"/>
        <v>2.1338440900000002</v>
      </c>
      <c r="AH51" s="146">
        <f t="shared" si="186"/>
        <v>29.4774125</v>
      </c>
      <c r="AI51" s="142">
        <f t="shared" si="100"/>
        <v>9.6735000000000002E-2</v>
      </c>
      <c r="AJ51" s="136">
        <f t="shared" si="187"/>
        <v>31.61125659</v>
      </c>
      <c r="AK51" s="134">
        <f t="shared" si="43"/>
        <v>39</v>
      </c>
      <c r="AL51" s="143" t="s">
        <v>100</v>
      </c>
      <c r="AM51" s="140">
        <f t="shared" si="188"/>
        <v>45519</v>
      </c>
      <c r="AN51" s="7"/>
      <c r="AO51" s="140">
        <f t="shared" si="189"/>
        <v>45519</v>
      </c>
      <c r="AP51" s="140">
        <f t="shared" si="190"/>
        <v>45551</v>
      </c>
      <c r="AQ51" s="168">
        <f t="shared" si="44"/>
        <v>6941.51</v>
      </c>
      <c r="AR51" s="167">
        <f t="shared" si="25"/>
        <v>45459</v>
      </c>
      <c r="AS51" s="168">
        <f>VLOOKUP($AO51,[1]Plan1!$ES$183:$EU$350,3)</f>
        <v>6967.89</v>
      </c>
      <c r="AT51" s="167">
        <f t="shared" si="26"/>
        <v>45489</v>
      </c>
      <c r="AU51" s="169">
        <f t="shared" si="191"/>
        <v>3.8003258656977845E-3</v>
      </c>
      <c r="AV51" s="1"/>
      <c r="AW51" s="149" t="s">
        <v>152</v>
      </c>
      <c r="AX51" s="217">
        <v>44392</v>
      </c>
      <c r="AY51" s="1"/>
      <c r="AZ51" s="174">
        <f t="shared" si="45"/>
        <v>40</v>
      </c>
      <c r="BA51" s="173">
        <f t="shared" si="192"/>
        <v>45519</v>
      </c>
      <c r="BB51" s="173">
        <f t="shared" si="193"/>
        <v>45519</v>
      </c>
      <c r="BC51" s="174">
        <f t="shared" si="47"/>
        <v>40</v>
      </c>
      <c r="BD51" s="175">
        <f t="shared" ca="1" si="29"/>
        <v>36.467532470000002</v>
      </c>
      <c r="BE51" s="175">
        <f t="shared" ca="1" si="30"/>
        <v>2.72355269</v>
      </c>
      <c r="BF51" s="175">
        <f t="shared" ca="1" si="194"/>
        <v>39.19108516</v>
      </c>
      <c r="BG51" s="176" t="str">
        <f t="shared" ca="1" si="32"/>
        <v>Pago</v>
      </c>
      <c r="BH51" s="1"/>
      <c r="BI51" s="40">
        <f t="shared" si="50"/>
        <v>45488</v>
      </c>
      <c r="BJ51" s="210">
        <f t="shared" si="51"/>
        <v>37158020.139999978</v>
      </c>
      <c r="BK51" s="211">
        <v>3979438.6999768699</v>
      </c>
      <c r="BL51" s="210">
        <f t="shared" si="103"/>
        <v>3979438.7</v>
      </c>
      <c r="BM51" s="212">
        <f t="shared" si="104"/>
        <v>2.9477E-2</v>
      </c>
      <c r="BN51" s="212">
        <f t="shared" si="105"/>
        <v>9.6735000000000002E-2</v>
      </c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22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3"/>
      <c r="EC51" s="1"/>
      <c r="ED51" s="1"/>
      <c r="EE51" s="1"/>
      <c r="EF51" s="1"/>
      <c r="EG51" s="1"/>
      <c r="EH51" s="1"/>
      <c r="EI51" s="1"/>
      <c r="EJ51" s="1"/>
      <c r="EK51" s="1"/>
      <c r="EL51" s="4"/>
      <c r="EQ51" s="16"/>
    </row>
    <row r="52" spans="1:148" ht="12.75" customHeight="1" x14ac:dyDescent="0.2">
      <c r="A52" s="118">
        <f t="shared" si="10"/>
        <v>44342</v>
      </c>
      <c r="B52" s="119">
        <f t="shared" si="1"/>
        <v>1007.52110168</v>
      </c>
      <c r="C52" s="119">
        <f t="shared" si="33"/>
        <v>1000</v>
      </c>
      <c r="D52" s="120">
        <f t="shared" si="11"/>
        <v>5674.72</v>
      </c>
      <c r="E52" s="120">
        <f t="shared" si="169"/>
        <v>5692.31</v>
      </c>
      <c r="F52" s="172">
        <f t="shared" si="195"/>
        <v>44301</v>
      </c>
      <c r="G52" s="123">
        <f t="shared" si="2"/>
        <v>3.0997124087179806E-3</v>
      </c>
      <c r="H52" s="124">
        <f t="shared" si="170"/>
        <v>44362</v>
      </c>
      <c r="I52" s="124">
        <f t="shared" si="13"/>
        <v>44362</v>
      </c>
      <c r="J52" s="125">
        <f t="shared" si="14"/>
        <v>20</v>
      </c>
      <c r="K52" s="125">
        <f t="shared" si="171"/>
        <v>7</v>
      </c>
      <c r="L52" s="8">
        <f t="shared" si="15"/>
        <v>1.0010838</v>
      </c>
      <c r="M52" s="126">
        <f t="shared" si="175"/>
        <v>1.0039752799999999</v>
      </c>
      <c r="N52" s="126">
        <f t="shared" si="111"/>
        <v>1.0039752799999999</v>
      </c>
      <c r="O52" s="119">
        <f t="shared" si="172"/>
        <v>1.00506338</v>
      </c>
      <c r="P52" s="119">
        <f t="shared" si="5"/>
        <v>1005.0633800000001</v>
      </c>
      <c r="Q52" s="158">
        <f t="shared" si="36"/>
        <v>0</v>
      </c>
      <c r="R52" s="199">
        <f t="shared" si="17"/>
        <v>0</v>
      </c>
      <c r="S52" s="119">
        <f t="shared" si="6"/>
        <v>0</v>
      </c>
      <c r="T52" s="129">
        <f t="shared" si="18"/>
        <v>9.1906000000000002E-2</v>
      </c>
      <c r="U52" s="127">
        <f t="shared" si="126"/>
        <v>7</v>
      </c>
      <c r="V52" s="127">
        <v>252</v>
      </c>
      <c r="W52" s="126">
        <f t="shared" si="7"/>
        <v>1.00244534</v>
      </c>
      <c r="X52" s="119">
        <f t="shared" si="8"/>
        <v>2.4577216800000001</v>
      </c>
      <c r="Y52" s="119">
        <f t="shared" si="9"/>
        <v>0</v>
      </c>
      <c r="Z52" s="131" t="str">
        <f t="shared" si="167"/>
        <v>J=</v>
      </c>
      <c r="AA52" s="124">
        <f t="shared" si="168"/>
        <v>44362</v>
      </c>
      <c r="AB52" s="4"/>
      <c r="AC52" s="134">
        <f t="shared" si="37"/>
        <v>40</v>
      </c>
      <c r="AD52" s="140">
        <f t="shared" si="182"/>
        <v>45519</v>
      </c>
      <c r="AE52" s="136">
        <f t="shared" si="183"/>
        <v>245.55157303000004</v>
      </c>
      <c r="AF52" s="138">
        <f t="shared" si="184"/>
        <v>23</v>
      </c>
      <c r="AG52" s="147">
        <f t="shared" si="185"/>
        <v>2.2177026899999999</v>
      </c>
      <c r="AH52" s="146">
        <f t="shared" si="186"/>
        <v>29.694356620000001</v>
      </c>
      <c r="AI52" s="142">
        <f t="shared" si="100"/>
        <v>0.10788300000000001</v>
      </c>
      <c r="AJ52" s="136">
        <f t="shared" si="187"/>
        <v>31.91205931</v>
      </c>
      <c r="AK52" s="134">
        <f t="shared" si="43"/>
        <v>40</v>
      </c>
      <c r="AL52" s="143" t="s">
        <v>100</v>
      </c>
      <c r="AM52" s="140">
        <f t="shared" si="188"/>
        <v>45551</v>
      </c>
      <c r="AN52" s="7"/>
      <c r="AO52" s="140">
        <f t="shared" si="189"/>
        <v>45551</v>
      </c>
      <c r="AP52" s="140">
        <f t="shared" si="190"/>
        <v>45580</v>
      </c>
      <c r="AQ52" s="168">
        <f t="shared" si="44"/>
        <v>6967.89</v>
      </c>
      <c r="AR52" s="167">
        <f t="shared" si="25"/>
        <v>45488</v>
      </c>
      <c r="AS52" s="168">
        <f>VLOOKUP($AO52,[1]Plan1!$ES$183:$EU$350,3)</f>
        <v>6966.5</v>
      </c>
      <c r="AT52" s="167">
        <f t="shared" si="26"/>
        <v>45519</v>
      </c>
      <c r="AU52" s="169">
        <f t="shared" si="191"/>
        <v>-1.9948650165257931E-4</v>
      </c>
      <c r="AV52" s="1"/>
      <c r="AW52" s="149" t="s">
        <v>153</v>
      </c>
      <c r="AX52" s="217">
        <v>44393</v>
      </c>
      <c r="AY52" s="1"/>
      <c r="AZ52" s="174">
        <f t="shared" si="45"/>
        <v>41</v>
      </c>
      <c r="BA52" s="173">
        <f t="shared" si="192"/>
        <v>45551</v>
      </c>
      <c r="BB52" s="173">
        <f t="shared" si="193"/>
        <v>45551</v>
      </c>
      <c r="BC52" s="174">
        <f t="shared" si="47"/>
        <v>41</v>
      </c>
      <c r="BD52" s="175">
        <f t="shared" ca="1" si="29"/>
        <v>36.87516514</v>
      </c>
      <c r="BE52" s="175">
        <f t="shared" ca="1" si="30"/>
        <v>2.3325120500000001</v>
      </c>
      <c r="BF52" s="175">
        <f t="shared" ca="1" si="194"/>
        <v>39.207677189999998</v>
      </c>
      <c r="BG52" s="176" t="str">
        <f t="shared" ca="1" si="32"/>
        <v>Pago</v>
      </c>
      <c r="BH52" s="1"/>
      <c r="BI52" s="40">
        <f t="shared" si="50"/>
        <v>45519</v>
      </c>
      <c r="BJ52" s="210">
        <f t="shared" si="51"/>
        <v>33149316.749999978</v>
      </c>
      <c r="BK52" s="211">
        <v>4008703.3915562239</v>
      </c>
      <c r="BL52" s="210">
        <f t="shared" si="103"/>
        <v>4008703.39</v>
      </c>
      <c r="BM52" s="212">
        <f t="shared" si="104"/>
        <v>2.9694000000000002E-2</v>
      </c>
      <c r="BN52" s="212">
        <f t="shared" si="105"/>
        <v>0.10788300000000001</v>
      </c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22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3"/>
      <c r="EC52" s="1"/>
      <c r="ED52" s="1"/>
      <c r="EE52" s="1"/>
      <c r="EF52" s="1"/>
      <c r="EG52" s="1"/>
      <c r="EH52" s="1"/>
      <c r="EI52" s="1"/>
      <c r="EJ52" s="1"/>
      <c r="EK52" s="1"/>
      <c r="EL52" s="4"/>
      <c r="EM52" s="30"/>
      <c r="EN52" s="30"/>
      <c r="EO52" s="16"/>
      <c r="EP52" s="16"/>
      <c r="EQ52" s="16"/>
      <c r="ER52" s="16"/>
    </row>
    <row r="53" spans="1:148" ht="12.75" customHeight="1" x14ac:dyDescent="0.2">
      <c r="A53" s="118">
        <f t="shared" si="10"/>
        <v>44343</v>
      </c>
      <c r="B53" s="119">
        <f t="shared" si="1"/>
        <v>1008.02867975</v>
      </c>
      <c r="C53" s="119">
        <f t="shared" si="33"/>
        <v>1000</v>
      </c>
      <c r="D53" s="120">
        <f t="shared" si="11"/>
        <v>5674.72</v>
      </c>
      <c r="E53" s="120">
        <f t="shared" si="169"/>
        <v>5692.31</v>
      </c>
      <c r="F53" s="172">
        <f t="shared" si="195"/>
        <v>44301</v>
      </c>
      <c r="G53" s="123">
        <f t="shared" si="2"/>
        <v>3.0997124087179806E-3</v>
      </c>
      <c r="H53" s="124">
        <f t="shared" si="170"/>
        <v>44362</v>
      </c>
      <c r="I53" s="124">
        <f t="shared" si="13"/>
        <v>44362</v>
      </c>
      <c r="J53" s="125">
        <f t="shared" si="14"/>
        <v>20</v>
      </c>
      <c r="K53" s="125">
        <f t="shared" si="171"/>
        <v>8</v>
      </c>
      <c r="L53" s="8">
        <f t="shared" si="15"/>
        <v>1.0012387300000001</v>
      </c>
      <c r="M53" s="126">
        <f t="shared" si="175"/>
        <v>1.0039752799999999</v>
      </c>
      <c r="N53" s="126">
        <f t="shared" si="111"/>
        <v>1.0039752799999999</v>
      </c>
      <c r="O53" s="119">
        <f t="shared" si="172"/>
        <v>1.0052189300000001</v>
      </c>
      <c r="P53" s="119">
        <f t="shared" si="5"/>
        <v>1005.21893</v>
      </c>
      <c r="Q53" s="158">
        <f t="shared" si="36"/>
        <v>0</v>
      </c>
      <c r="R53" s="199">
        <f t="shared" si="17"/>
        <v>0</v>
      </c>
      <c r="S53" s="119">
        <f t="shared" si="6"/>
        <v>0</v>
      </c>
      <c r="T53" s="129">
        <f t="shared" si="18"/>
        <v>9.1906000000000002E-2</v>
      </c>
      <c r="U53" s="127">
        <f t="shared" si="126"/>
        <v>8</v>
      </c>
      <c r="V53" s="127">
        <v>252</v>
      </c>
      <c r="W53" s="126">
        <f t="shared" si="7"/>
        <v>1.002795162</v>
      </c>
      <c r="X53" s="119">
        <f t="shared" si="8"/>
        <v>2.8097497499999999</v>
      </c>
      <c r="Y53" s="119">
        <f t="shared" si="9"/>
        <v>0</v>
      </c>
      <c r="Z53" s="131" t="str">
        <f t="shared" si="167"/>
        <v>J=</v>
      </c>
      <c r="AA53" s="124">
        <f t="shared" si="168"/>
        <v>44362</v>
      </c>
      <c r="AB53" s="4"/>
      <c r="AC53" s="134">
        <f t="shared" si="37"/>
        <v>41</v>
      </c>
      <c r="AD53" s="140">
        <f t="shared" si="182"/>
        <v>45551</v>
      </c>
      <c r="AE53" s="136">
        <f t="shared" si="183"/>
        <v>215.63897151000003</v>
      </c>
      <c r="AF53" s="138">
        <f t="shared" si="184"/>
        <v>22</v>
      </c>
      <c r="AG53" s="147">
        <f t="shared" si="185"/>
        <v>1.8921001</v>
      </c>
      <c r="AH53" s="146">
        <f t="shared" si="186"/>
        <v>29.912601519999999</v>
      </c>
      <c r="AI53" s="142">
        <f t="shared" si="100"/>
        <v>0.121818</v>
      </c>
      <c r="AJ53" s="136">
        <f t="shared" si="187"/>
        <v>31.804701619999999</v>
      </c>
      <c r="AK53" s="134">
        <f t="shared" si="43"/>
        <v>41</v>
      </c>
      <c r="AL53" s="143" t="s">
        <v>100</v>
      </c>
      <c r="AM53" s="140">
        <f t="shared" si="188"/>
        <v>45580</v>
      </c>
      <c r="AN53" s="7"/>
      <c r="AO53" s="140">
        <f t="shared" si="189"/>
        <v>45580</v>
      </c>
      <c r="AP53" s="140">
        <f t="shared" si="190"/>
        <v>45614</v>
      </c>
      <c r="AQ53" s="168">
        <f t="shared" si="44"/>
        <v>6966.5</v>
      </c>
      <c r="AR53" s="167">
        <f t="shared" si="25"/>
        <v>45522</v>
      </c>
      <c r="AS53" s="168">
        <f>VLOOKUP($AO53,[1]Plan1!$ES$183:$EU$350,3)</f>
        <v>6997.15</v>
      </c>
      <c r="AT53" s="167">
        <f t="shared" si="26"/>
        <v>45553</v>
      </c>
      <c r="AU53" s="169">
        <f t="shared" si="191"/>
        <v>4.39962678532968E-3</v>
      </c>
      <c r="AV53" s="1"/>
      <c r="AW53" s="149" t="s">
        <v>154</v>
      </c>
      <c r="AX53" s="189">
        <v>7.8245355400000003</v>
      </c>
      <c r="AY53" s="1"/>
      <c r="AZ53" s="174">
        <f t="shared" si="45"/>
        <v>42</v>
      </c>
      <c r="BA53" s="173">
        <f t="shared" si="192"/>
        <v>45580</v>
      </c>
      <c r="BB53" s="173">
        <f t="shared" si="193"/>
        <v>45580</v>
      </c>
      <c r="BC53" s="174">
        <f t="shared" si="47"/>
        <v>42</v>
      </c>
      <c r="BD53" s="175">
        <f t="shared" ca="1" si="29"/>
        <v>37.138871459999997</v>
      </c>
      <c r="BE53" s="175">
        <f t="shared" ca="1" si="30"/>
        <v>1.9545309099999999</v>
      </c>
      <c r="BF53" s="175">
        <f t="shared" ca="1" si="194"/>
        <v>39.09340237</v>
      </c>
      <c r="BG53" s="176" t="str">
        <f t="shared" ca="1" si="32"/>
        <v>Pago</v>
      </c>
      <c r="BH53" s="1"/>
      <c r="BI53" s="40">
        <f t="shared" si="50"/>
        <v>45551</v>
      </c>
      <c r="BJ53" s="210">
        <f t="shared" si="51"/>
        <v>29111133.459999979</v>
      </c>
      <c r="BK53" s="211">
        <v>4038183.2949374942</v>
      </c>
      <c r="BL53" s="210">
        <f t="shared" si="103"/>
        <v>4038183.29</v>
      </c>
      <c r="BM53" s="212">
        <f t="shared" si="104"/>
        <v>2.9912000000000001E-2</v>
      </c>
      <c r="BN53" s="212">
        <f t="shared" si="105"/>
        <v>0.121818</v>
      </c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22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3"/>
      <c r="EC53" s="1"/>
      <c r="ED53" s="1"/>
      <c r="EE53" s="1"/>
      <c r="EF53" s="1"/>
      <c r="EG53" s="1"/>
      <c r="EH53" s="1"/>
      <c r="EI53" s="1"/>
      <c r="EJ53" s="1"/>
      <c r="EK53" s="1"/>
      <c r="EL53" s="4"/>
      <c r="EM53" s="31"/>
      <c r="EN53" s="31"/>
      <c r="EO53" s="24"/>
      <c r="EP53" s="15"/>
      <c r="EQ53" s="16"/>
      <c r="ER53" s="21"/>
    </row>
    <row r="54" spans="1:148" ht="12.75" customHeight="1" x14ac:dyDescent="0.2">
      <c r="A54" s="118">
        <f t="shared" si="10"/>
        <v>44344</v>
      </c>
      <c r="B54" s="119">
        <f t="shared" si="1"/>
        <v>1008.53651037</v>
      </c>
      <c r="C54" s="119">
        <f t="shared" si="33"/>
        <v>1000</v>
      </c>
      <c r="D54" s="120">
        <f t="shared" si="11"/>
        <v>5674.72</v>
      </c>
      <c r="E54" s="120">
        <f t="shared" si="169"/>
        <v>5692.31</v>
      </c>
      <c r="F54" s="172">
        <f t="shared" si="195"/>
        <v>44301</v>
      </c>
      <c r="G54" s="123">
        <f t="shared" si="2"/>
        <v>3.0997124087179806E-3</v>
      </c>
      <c r="H54" s="124">
        <f t="shared" si="170"/>
        <v>44362</v>
      </c>
      <c r="I54" s="124">
        <f t="shared" si="13"/>
        <v>44362</v>
      </c>
      <c r="J54" s="125">
        <f t="shared" si="14"/>
        <v>20</v>
      </c>
      <c r="K54" s="125">
        <f t="shared" ref="K54:K110" si="196">(J54-(NETWORKDAYS(A54,I54,AD$149:AD$503)-1))</f>
        <v>9</v>
      </c>
      <c r="L54" s="8">
        <f t="shared" si="15"/>
        <v>1.0013936800000001</v>
      </c>
      <c r="M54" s="126">
        <f t="shared" si="175"/>
        <v>1.0039752799999999</v>
      </c>
      <c r="N54" s="126">
        <f t="shared" si="111"/>
        <v>1.0039752799999999</v>
      </c>
      <c r="O54" s="119">
        <f t="shared" si="172"/>
        <v>1.0053745000000001</v>
      </c>
      <c r="P54" s="119">
        <f t="shared" si="5"/>
        <v>1005.3745</v>
      </c>
      <c r="Q54" s="158">
        <f t="shared" si="36"/>
        <v>0</v>
      </c>
      <c r="R54" s="199">
        <f t="shared" si="17"/>
        <v>0</v>
      </c>
      <c r="S54" s="119">
        <f t="shared" si="6"/>
        <v>0</v>
      </c>
      <c r="T54" s="129">
        <f t="shared" si="18"/>
        <v>9.1906000000000002E-2</v>
      </c>
      <c r="U54" s="127">
        <f t="shared" si="126"/>
        <v>9</v>
      </c>
      <c r="V54" s="127">
        <v>252</v>
      </c>
      <c r="W54" s="126">
        <f t="shared" si="7"/>
        <v>1.0031451069999999</v>
      </c>
      <c r="X54" s="119">
        <f t="shared" si="8"/>
        <v>3.16201037</v>
      </c>
      <c r="Y54" s="119">
        <f t="shared" si="9"/>
        <v>0</v>
      </c>
      <c r="Z54" s="131" t="str">
        <f t="shared" si="167"/>
        <v>J=</v>
      </c>
      <c r="AA54" s="124">
        <f t="shared" si="168"/>
        <v>44362</v>
      </c>
      <c r="AB54" s="4"/>
      <c r="AC54" s="134">
        <f t="shared" si="37"/>
        <v>42</v>
      </c>
      <c r="AD54" s="140">
        <f t="shared" si="182"/>
        <v>45580</v>
      </c>
      <c r="AE54" s="136">
        <f t="shared" si="183"/>
        <v>185.50644419000002</v>
      </c>
      <c r="AF54" s="138">
        <f t="shared" si="184"/>
        <v>21</v>
      </c>
      <c r="AG54" s="147">
        <f t="shared" si="185"/>
        <v>1.5858036</v>
      </c>
      <c r="AH54" s="146">
        <f t="shared" si="186"/>
        <v>30.132527320000001</v>
      </c>
      <c r="AI54" s="142">
        <f t="shared" si="100"/>
        <v>0.139736</v>
      </c>
      <c r="AJ54" s="136">
        <f t="shared" si="187"/>
        <v>31.71833092</v>
      </c>
      <c r="AK54" s="134">
        <f t="shared" si="43"/>
        <v>42</v>
      </c>
      <c r="AL54" s="143" t="s">
        <v>100</v>
      </c>
      <c r="AM54" s="140">
        <f t="shared" si="188"/>
        <v>45614</v>
      </c>
      <c r="AN54" s="7"/>
      <c r="AO54" s="140">
        <f t="shared" si="189"/>
        <v>45614</v>
      </c>
      <c r="AP54" s="140">
        <f t="shared" si="190"/>
        <v>45642</v>
      </c>
      <c r="AQ54" s="168">
        <f t="shared" si="44"/>
        <v>6997.15</v>
      </c>
      <c r="AR54" s="167">
        <f t="shared" si="25"/>
        <v>45551</v>
      </c>
      <c r="AS54" s="168">
        <f>VLOOKUP($AO54,[1]Plan1!$ES$183:$EU$350,3)</f>
        <v>7036.33</v>
      </c>
      <c r="AT54" s="167">
        <f t="shared" si="26"/>
        <v>45581</v>
      </c>
      <c r="AU54" s="169">
        <f t="shared" si="191"/>
        <v>5.5994226220676957E-3</v>
      </c>
      <c r="AV54" s="1"/>
      <c r="AW54" s="149" t="s">
        <v>155</v>
      </c>
      <c r="AX54" s="218">
        <f>0.02*AX53</f>
        <v>0.15649071080000002</v>
      </c>
      <c r="AY54" s="1"/>
      <c r="AZ54" s="174">
        <f t="shared" si="45"/>
        <v>43</v>
      </c>
      <c r="BA54" s="173">
        <f t="shared" si="192"/>
        <v>45614</v>
      </c>
      <c r="BB54" s="173">
        <f t="shared" si="193"/>
        <v>45614</v>
      </c>
      <c r="BC54" s="174">
        <f t="shared" si="47"/>
        <v>43</v>
      </c>
      <c r="BD54" s="175">
        <f t="shared" ca="1" si="29"/>
        <v>37.57672797</v>
      </c>
      <c r="BE54" s="175">
        <f t="shared" ca="1" si="30"/>
        <v>1.8502955400000001</v>
      </c>
      <c r="BF54" s="175">
        <f t="shared" ca="1" si="194"/>
        <v>39.427023509999998</v>
      </c>
      <c r="BG54" s="176" t="str">
        <f t="shared" ca="1" si="32"/>
        <v>Pago</v>
      </c>
      <c r="BH54" s="1"/>
      <c r="BI54" s="40">
        <f t="shared" si="50"/>
        <v>45580</v>
      </c>
      <c r="BJ54" s="210">
        <f t="shared" si="51"/>
        <v>25043253.469999976</v>
      </c>
      <c r="BK54" s="211">
        <v>4067879.9927828293</v>
      </c>
      <c r="BL54" s="210">
        <f t="shared" si="103"/>
        <v>4067879.99</v>
      </c>
      <c r="BM54" s="212">
        <f t="shared" si="104"/>
        <v>3.0131999999999999E-2</v>
      </c>
      <c r="BN54" s="212">
        <f t="shared" si="105"/>
        <v>0.139736</v>
      </c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22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3"/>
      <c r="EC54" s="1"/>
      <c r="ED54" s="1"/>
      <c r="EE54" s="1"/>
      <c r="EF54" s="1"/>
      <c r="EG54" s="1"/>
      <c r="EH54" s="1"/>
      <c r="EI54" s="1"/>
      <c r="EJ54" s="1"/>
      <c r="EK54" s="1"/>
      <c r="EL54" s="4"/>
      <c r="EM54" s="15"/>
      <c r="EN54" s="15"/>
      <c r="EO54" s="24"/>
      <c r="EP54" s="15"/>
      <c r="EQ54" s="16"/>
      <c r="ER54" s="15"/>
    </row>
    <row r="55" spans="1:148" ht="12.75" customHeight="1" x14ac:dyDescent="0.2">
      <c r="A55" s="118">
        <f t="shared" si="10"/>
        <v>44345</v>
      </c>
      <c r="B55" s="119">
        <f t="shared" si="1"/>
        <v>1009.04458158</v>
      </c>
      <c r="C55" s="119">
        <f t="shared" si="33"/>
        <v>1000</v>
      </c>
      <c r="D55" s="120">
        <f t="shared" si="11"/>
        <v>5674.72</v>
      </c>
      <c r="E55" s="120">
        <f t="shared" si="169"/>
        <v>5692.31</v>
      </c>
      <c r="F55" s="172">
        <f t="shared" si="195"/>
        <v>44301</v>
      </c>
      <c r="G55" s="123">
        <f t="shared" si="2"/>
        <v>3.0997124087179806E-3</v>
      </c>
      <c r="H55" s="124">
        <f t="shared" si="170"/>
        <v>44362</v>
      </c>
      <c r="I55" s="124">
        <f t="shared" si="13"/>
        <v>44362</v>
      </c>
      <c r="J55" s="125">
        <f t="shared" si="14"/>
        <v>20</v>
      </c>
      <c r="K55" s="125">
        <f t="shared" si="196"/>
        <v>10</v>
      </c>
      <c r="L55" s="8">
        <f t="shared" si="15"/>
        <v>1.0015486499999999</v>
      </c>
      <c r="M55" s="126">
        <f t="shared" si="175"/>
        <v>1.0039752799999999</v>
      </c>
      <c r="N55" s="126">
        <f t="shared" si="111"/>
        <v>1.0039752799999999</v>
      </c>
      <c r="O55" s="119">
        <f t="shared" si="172"/>
        <v>1.00553008</v>
      </c>
      <c r="P55" s="119">
        <f t="shared" si="5"/>
        <v>1005.53008</v>
      </c>
      <c r="Q55" s="158">
        <f t="shared" si="36"/>
        <v>0</v>
      </c>
      <c r="R55" s="199">
        <f t="shared" si="17"/>
        <v>0</v>
      </c>
      <c r="S55" s="119">
        <f t="shared" si="6"/>
        <v>0</v>
      </c>
      <c r="T55" s="129">
        <f t="shared" si="18"/>
        <v>9.1906000000000002E-2</v>
      </c>
      <c r="U55" s="127">
        <f t="shared" si="126"/>
        <v>10</v>
      </c>
      <c r="V55" s="127">
        <v>252</v>
      </c>
      <c r="W55" s="126">
        <f t="shared" si="7"/>
        <v>1.0034951729999999</v>
      </c>
      <c r="X55" s="119">
        <f t="shared" si="8"/>
        <v>3.5145015800000001</v>
      </c>
      <c r="Y55" s="119">
        <f t="shared" si="9"/>
        <v>0</v>
      </c>
      <c r="Z55" s="131" t="str">
        <f t="shared" si="167"/>
        <v>J=</v>
      </c>
      <c r="AA55" s="124">
        <f t="shared" si="168"/>
        <v>44362</v>
      </c>
      <c r="AB55" s="4"/>
      <c r="AC55" s="134">
        <f t="shared" si="37"/>
        <v>43</v>
      </c>
      <c r="AD55" s="140">
        <f t="shared" si="182"/>
        <v>45614</v>
      </c>
      <c r="AE55" s="136">
        <f t="shared" si="183"/>
        <v>155.15221024000002</v>
      </c>
      <c r="AF55" s="138">
        <f t="shared" si="184"/>
        <v>23</v>
      </c>
      <c r="AG55" s="147">
        <f t="shared" si="185"/>
        <v>1.49465658</v>
      </c>
      <c r="AH55" s="146">
        <f t="shared" si="186"/>
        <v>30.354233950000001</v>
      </c>
      <c r="AI55" s="142">
        <f t="shared" si="100"/>
        <v>0.163629</v>
      </c>
      <c r="AJ55" s="136">
        <f t="shared" si="187"/>
        <v>31.848890530000002</v>
      </c>
      <c r="AK55" s="134">
        <f t="shared" si="43"/>
        <v>43</v>
      </c>
      <c r="AL55" s="143" t="s">
        <v>100</v>
      </c>
      <c r="AM55" s="140">
        <f t="shared" si="188"/>
        <v>45642</v>
      </c>
      <c r="AN55" s="7"/>
      <c r="AO55" s="140">
        <f t="shared" si="189"/>
        <v>45642</v>
      </c>
      <c r="AP55" s="140">
        <f t="shared" si="190"/>
        <v>45672</v>
      </c>
      <c r="AQ55" s="168">
        <f t="shared" si="44"/>
        <v>7036.33</v>
      </c>
      <c r="AR55" s="167">
        <f t="shared" si="25"/>
        <v>45580</v>
      </c>
      <c r="AS55" s="168">
        <f>VLOOKUP($AO55,[1]Plan1!$ES$183:$EU$350,3)</f>
        <v>7063.77</v>
      </c>
      <c r="AT55" s="167">
        <f t="shared" si="26"/>
        <v>45611</v>
      </c>
      <c r="AU55" s="169">
        <f t="shared" si="191"/>
        <v>3.8997602443320289E-3</v>
      </c>
      <c r="AV55" s="1"/>
      <c r="AW55" s="149" t="s">
        <v>156</v>
      </c>
      <c r="AX55" s="218">
        <f>(AX52-AX51)/30*0.01*AX53</f>
        <v>2.6081785133333334E-3</v>
      </c>
      <c r="AY55" s="1"/>
      <c r="AZ55" s="174">
        <f t="shared" si="45"/>
        <v>44</v>
      </c>
      <c r="BA55" s="173">
        <f t="shared" si="192"/>
        <v>45642</v>
      </c>
      <c r="BB55" s="173">
        <f t="shared" si="193"/>
        <v>45642</v>
      </c>
      <c r="BC55" s="174">
        <f t="shared" si="47"/>
        <v>44</v>
      </c>
      <c r="BD55" s="175">
        <f t="shared" ca="1" si="29"/>
        <v>38.064945790000003</v>
      </c>
      <c r="BE55" s="175">
        <f t="shared" ca="1" si="30"/>
        <v>1.28465754</v>
      </c>
      <c r="BF55" s="175">
        <f t="shared" ca="1" si="194"/>
        <v>39.349603330000001</v>
      </c>
      <c r="BG55" s="176" t="str">
        <f t="shared" ca="1" si="32"/>
        <v>Pago</v>
      </c>
      <c r="BH55" s="1"/>
      <c r="BI55" s="40">
        <f t="shared" si="50"/>
        <v>45614</v>
      </c>
      <c r="BJ55" s="210">
        <f t="shared" si="51"/>
        <v>20945458.389999978</v>
      </c>
      <c r="BK55" s="211">
        <v>4097795.0793932369</v>
      </c>
      <c r="BL55" s="210">
        <f t="shared" si="103"/>
        <v>4097795.08</v>
      </c>
      <c r="BM55" s="212">
        <f t="shared" si="104"/>
        <v>3.0353999999999999E-2</v>
      </c>
      <c r="BN55" s="212">
        <f t="shared" si="105"/>
        <v>0.163629</v>
      </c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22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3"/>
      <c r="EC55" s="1"/>
      <c r="ED55" s="1"/>
      <c r="EE55" s="1"/>
      <c r="EF55" s="1"/>
      <c r="EG55" s="1"/>
      <c r="EH55" s="1"/>
      <c r="EI55" s="1"/>
      <c r="EJ55" s="1"/>
      <c r="EK55" s="1"/>
      <c r="EL55" s="4"/>
      <c r="EM55" s="15"/>
      <c r="EN55" s="15"/>
      <c r="EO55" s="24"/>
      <c r="EP55" s="15"/>
      <c r="EQ55" s="16"/>
      <c r="ER55" s="15"/>
    </row>
    <row r="56" spans="1:148" ht="12.75" customHeight="1" x14ac:dyDescent="0.2">
      <c r="A56" s="118">
        <f t="shared" si="10"/>
        <v>44346</v>
      </c>
      <c r="B56" s="119">
        <f t="shared" si="1"/>
        <v>1009.04458158</v>
      </c>
      <c r="C56" s="119">
        <f t="shared" si="33"/>
        <v>1000</v>
      </c>
      <c r="D56" s="120">
        <f t="shared" si="11"/>
        <v>5674.72</v>
      </c>
      <c r="E56" s="120">
        <f t="shared" si="169"/>
        <v>5692.31</v>
      </c>
      <c r="F56" s="172">
        <f t="shared" si="195"/>
        <v>44301</v>
      </c>
      <c r="G56" s="123">
        <f t="shared" si="2"/>
        <v>3.0997124087179806E-3</v>
      </c>
      <c r="H56" s="124">
        <f t="shared" si="170"/>
        <v>44362</v>
      </c>
      <c r="I56" s="124">
        <f t="shared" si="13"/>
        <v>44362</v>
      </c>
      <c r="J56" s="125">
        <f t="shared" si="14"/>
        <v>20</v>
      </c>
      <c r="K56" s="125">
        <f t="shared" si="196"/>
        <v>10</v>
      </c>
      <c r="L56" s="8">
        <f t="shared" si="15"/>
        <v>1.0015486499999999</v>
      </c>
      <c r="M56" s="126">
        <f t="shared" si="175"/>
        <v>1.0039752799999999</v>
      </c>
      <c r="N56" s="126">
        <f t="shared" si="111"/>
        <v>1.0039752799999999</v>
      </c>
      <c r="O56" s="119">
        <f t="shared" si="172"/>
        <v>1.00553008</v>
      </c>
      <c r="P56" s="119">
        <f t="shared" si="5"/>
        <v>1005.53008</v>
      </c>
      <c r="Q56" s="158">
        <f t="shared" si="36"/>
        <v>0</v>
      </c>
      <c r="R56" s="199">
        <f t="shared" si="17"/>
        <v>0</v>
      </c>
      <c r="S56" s="119">
        <f t="shared" si="6"/>
        <v>0</v>
      </c>
      <c r="T56" s="129">
        <f t="shared" si="18"/>
        <v>9.1906000000000002E-2</v>
      </c>
      <c r="U56" s="127">
        <f t="shared" si="126"/>
        <v>10</v>
      </c>
      <c r="V56" s="127">
        <v>252</v>
      </c>
      <c r="W56" s="126">
        <f t="shared" si="7"/>
        <v>1.0034951729999999</v>
      </c>
      <c r="X56" s="119">
        <f t="shared" si="8"/>
        <v>3.5145015800000001</v>
      </c>
      <c r="Y56" s="119">
        <f t="shared" si="9"/>
        <v>0</v>
      </c>
      <c r="Z56" s="131" t="str">
        <f t="shared" si="167"/>
        <v>J=</v>
      </c>
      <c r="AA56" s="124">
        <f t="shared" si="168"/>
        <v>44362</v>
      </c>
      <c r="AB56" s="4"/>
      <c r="AC56" s="134">
        <f t="shared" si="37"/>
        <v>44</v>
      </c>
      <c r="AD56" s="140">
        <f t="shared" si="182"/>
        <v>45642</v>
      </c>
      <c r="AE56" s="136">
        <f t="shared" si="183"/>
        <v>124.57481265000001</v>
      </c>
      <c r="AF56" s="138">
        <f t="shared" si="184"/>
        <v>19</v>
      </c>
      <c r="AG56" s="147">
        <f t="shared" si="185"/>
        <v>1.0319595500000001</v>
      </c>
      <c r="AH56" s="146">
        <f t="shared" si="186"/>
        <v>30.57739759</v>
      </c>
      <c r="AI56" s="142">
        <f t="shared" si="100"/>
        <v>0.19708000000000001</v>
      </c>
      <c r="AJ56" s="136">
        <f t="shared" si="187"/>
        <v>31.60935714</v>
      </c>
      <c r="AK56" s="134">
        <f t="shared" si="43"/>
        <v>44</v>
      </c>
      <c r="AL56" s="143" t="s">
        <v>100</v>
      </c>
      <c r="AM56" s="140">
        <f t="shared" si="188"/>
        <v>45672</v>
      </c>
      <c r="AN56" s="7"/>
      <c r="AO56" s="140">
        <f t="shared" si="189"/>
        <v>45672</v>
      </c>
      <c r="AP56" s="140">
        <f t="shared" si="190"/>
        <v>45705</v>
      </c>
      <c r="AQ56" s="168">
        <f t="shared" si="44"/>
        <v>7063.77</v>
      </c>
      <c r="AR56" s="167">
        <f t="shared" si="25"/>
        <v>45613</v>
      </c>
      <c r="AS56" s="168">
        <f>VLOOKUP($AO56,[1]Plan1!$ES$183:$EU$350,3)</f>
        <v>7100.5</v>
      </c>
      <c r="AT56" s="167">
        <f t="shared" si="26"/>
        <v>45643</v>
      </c>
      <c r="AU56" s="169">
        <f t="shared" si="191"/>
        <v>5.1997729257888814E-3</v>
      </c>
      <c r="AV56" s="1"/>
      <c r="AW56" s="149" t="s">
        <v>157</v>
      </c>
      <c r="AX56" s="218">
        <f>AX54+AX55</f>
        <v>0.15909888931333335</v>
      </c>
      <c r="AY56" s="1"/>
      <c r="AZ56" s="174">
        <f t="shared" si="45"/>
        <v>45</v>
      </c>
      <c r="BA56" s="173">
        <f t="shared" si="192"/>
        <v>45672</v>
      </c>
      <c r="BB56" s="173">
        <f t="shared" si="193"/>
        <v>45672</v>
      </c>
      <c r="BC56" s="174">
        <f t="shared" si="47"/>
        <v>45</v>
      </c>
      <c r="BD56" s="175">
        <f t="shared" ca="1" si="29"/>
        <v>38.494386239999997</v>
      </c>
      <c r="BE56" s="175">
        <f t="shared" ca="1" si="30"/>
        <v>1.09019015</v>
      </c>
      <c r="BF56" s="175">
        <f t="shared" ca="1" si="194"/>
        <v>39.584576389999995</v>
      </c>
      <c r="BG56" s="176" t="str">
        <f t="shared" ca="1" si="32"/>
        <v>Pago</v>
      </c>
      <c r="BH56" s="1"/>
      <c r="BI56" s="40">
        <f t="shared" si="50"/>
        <v>45642</v>
      </c>
      <c r="BJ56" s="210">
        <f t="shared" si="51"/>
        <v>16817528.229999978</v>
      </c>
      <c r="BK56" s="211">
        <v>4127930.1607941734</v>
      </c>
      <c r="BL56" s="210">
        <f t="shared" si="103"/>
        <v>4127930.16</v>
      </c>
      <c r="BM56" s="212">
        <f t="shared" si="104"/>
        <v>3.0577E-2</v>
      </c>
      <c r="BN56" s="212">
        <f t="shared" si="105"/>
        <v>0.19708000000000001</v>
      </c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22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3"/>
      <c r="EC56" s="1"/>
      <c r="ED56" s="1"/>
      <c r="EE56" s="1"/>
      <c r="EF56" s="1"/>
      <c r="EG56" s="1"/>
      <c r="EH56" s="1"/>
      <c r="EI56" s="1"/>
      <c r="EJ56" s="1"/>
      <c r="EK56" s="1"/>
      <c r="EL56" s="4"/>
      <c r="EM56" s="15"/>
      <c r="EN56" s="15"/>
      <c r="EO56" s="24"/>
      <c r="EP56" s="15"/>
      <c r="EQ56" s="16"/>
      <c r="ER56" s="15"/>
    </row>
    <row r="57" spans="1:148" ht="12.75" x14ac:dyDescent="0.2">
      <c r="A57" s="118">
        <f t="shared" si="10"/>
        <v>44347</v>
      </c>
      <c r="B57" s="119">
        <f t="shared" si="1"/>
        <v>1009.04458158</v>
      </c>
      <c r="C57" s="119">
        <f t="shared" si="33"/>
        <v>1000</v>
      </c>
      <c r="D57" s="120">
        <f t="shared" si="11"/>
        <v>5674.72</v>
      </c>
      <c r="E57" s="120">
        <f t="shared" si="169"/>
        <v>5692.31</v>
      </c>
      <c r="F57" s="172">
        <f t="shared" si="195"/>
        <v>44301</v>
      </c>
      <c r="G57" s="123">
        <f t="shared" si="2"/>
        <v>3.0997124087179806E-3</v>
      </c>
      <c r="H57" s="124">
        <f t="shared" si="170"/>
        <v>44362</v>
      </c>
      <c r="I57" s="124">
        <f t="shared" si="13"/>
        <v>44362</v>
      </c>
      <c r="J57" s="125">
        <f t="shared" si="14"/>
        <v>20</v>
      </c>
      <c r="K57" s="125">
        <f t="shared" si="196"/>
        <v>10</v>
      </c>
      <c r="L57" s="8">
        <f t="shared" si="15"/>
        <v>1.0015486499999999</v>
      </c>
      <c r="M57" s="126">
        <f t="shared" si="175"/>
        <v>1.0039752799999999</v>
      </c>
      <c r="N57" s="126">
        <f t="shared" si="111"/>
        <v>1.0039752799999999</v>
      </c>
      <c r="O57" s="119">
        <f t="shared" si="172"/>
        <v>1.00553008</v>
      </c>
      <c r="P57" s="119">
        <f t="shared" si="5"/>
        <v>1005.53008</v>
      </c>
      <c r="Q57" s="158">
        <f t="shared" si="36"/>
        <v>0</v>
      </c>
      <c r="R57" s="199">
        <f t="shared" si="17"/>
        <v>0</v>
      </c>
      <c r="S57" s="119">
        <f t="shared" si="6"/>
        <v>0</v>
      </c>
      <c r="T57" s="129">
        <f t="shared" si="18"/>
        <v>9.1906000000000002E-2</v>
      </c>
      <c r="U57" s="127">
        <f t="shared" si="126"/>
        <v>10</v>
      </c>
      <c r="V57" s="127">
        <v>252</v>
      </c>
      <c r="W57" s="126">
        <f t="shared" si="7"/>
        <v>1.0034951729999999</v>
      </c>
      <c r="X57" s="119">
        <f t="shared" si="8"/>
        <v>3.5145015800000001</v>
      </c>
      <c r="Y57" s="119">
        <f t="shared" si="9"/>
        <v>0</v>
      </c>
      <c r="Z57" s="131" t="str">
        <f t="shared" si="167"/>
        <v>J=</v>
      </c>
      <c r="AA57" s="124">
        <f t="shared" si="168"/>
        <v>44362</v>
      </c>
      <c r="AB57" s="4"/>
      <c r="AC57" s="134">
        <f t="shared" si="37"/>
        <v>45</v>
      </c>
      <c r="AD57" s="140">
        <f t="shared" si="182"/>
        <v>45672</v>
      </c>
      <c r="AE57" s="136">
        <f t="shared" si="183"/>
        <v>93.772569050000016</v>
      </c>
      <c r="AF57" s="138">
        <f t="shared" si="184"/>
        <v>20</v>
      </c>
      <c r="AG57" s="147">
        <f t="shared" si="185"/>
        <v>0.87234283999999995</v>
      </c>
      <c r="AH57" s="146">
        <f t="shared" si="186"/>
        <v>30.802243600000001</v>
      </c>
      <c r="AI57" s="142">
        <f t="shared" si="100"/>
        <v>0.24725900000000001</v>
      </c>
      <c r="AJ57" s="136">
        <f t="shared" si="187"/>
        <v>31.674586439999999</v>
      </c>
      <c r="AK57" s="134">
        <f t="shared" si="43"/>
        <v>45</v>
      </c>
      <c r="AL57" s="143" t="s">
        <v>100</v>
      </c>
      <c r="AM57" s="140">
        <f t="shared" si="188"/>
        <v>45705</v>
      </c>
      <c r="AN57" s="7"/>
      <c r="AO57" s="140">
        <f t="shared" si="189"/>
        <v>45705</v>
      </c>
      <c r="AP57" s="140">
        <f t="shared" si="190"/>
        <v>45733</v>
      </c>
      <c r="AQ57" s="168">
        <f t="shared" si="44"/>
        <v>7100.5</v>
      </c>
      <c r="AR57" s="167">
        <f t="shared" si="25"/>
        <v>45643</v>
      </c>
      <c r="AS57" s="168">
        <f>VLOOKUP($AO57,[1]Plan1!$ES$183:$EU$350,3)</f>
        <v>7111.86</v>
      </c>
      <c r="AT57" s="167">
        <f t="shared" si="26"/>
        <v>45674</v>
      </c>
      <c r="AU57" s="169">
        <f t="shared" si="191"/>
        <v>1.5998873318778806E-3</v>
      </c>
      <c r="AV57" s="1"/>
      <c r="AW57" s="149" t="s">
        <v>159</v>
      </c>
      <c r="AX57" s="218">
        <f>AX53+AX56</f>
        <v>7.9836344293133337</v>
      </c>
      <c r="AY57" s="1"/>
      <c r="AZ57" s="174">
        <f t="shared" si="45"/>
        <v>46</v>
      </c>
      <c r="BA57" s="173">
        <f t="shared" si="192"/>
        <v>45705</v>
      </c>
      <c r="BB57" s="173">
        <f t="shared" si="193"/>
        <v>45705</v>
      </c>
      <c r="BC57" s="174">
        <f t="shared" si="47"/>
        <v>46</v>
      </c>
      <c r="BD57" s="175">
        <f t="shared" ca="1" si="29"/>
        <v>38.97912942</v>
      </c>
      <c r="BE57" s="175">
        <f t="shared" ca="1" si="30"/>
        <v>0.94912991000000002</v>
      </c>
      <c r="BF57" s="175">
        <f t="shared" ca="1" si="194"/>
        <v>39.928259330000003</v>
      </c>
      <c r="BG57" s="176" t="str">
        <f t="shared" ca="1" si="32"/>
        <v>Pago</v>
      </c>
      <c r="BH57" s="1"/>
      <c r="BI57" s="40">
        <f t="shared" si="50"/>
        <v>45672</v>
      </c>
      <c r="BJ57" s="210">
        <f t="shared" si="51"/>
        <v>12659241.379999978</v>
      </c>
      <c r="BK57" s="211">
        <v>4158286.8548217653</v>
      </c>
      <c r="BL57" s="210">
        <f t="shared" si="103"/>
        <v>4158286.85</v>
      </c>
      <c r="BM57" s="212">
        <f t="shared" si="104"/>
        <v>3.0802E-2</v>
      </c>
      <c r="BN57" s="212">
        <f t="shared" si="105"/>
        <v>0.24725900000000001</v>
      </c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22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3"/>
      <c r="EC57" s="1"/>
      <c r="ED57" s="1"/>
      <c r="EE57" s="1"/>
      <c r="EF57" s="1"/>
      <c r="EG57" s="1"/>
      <c r="EH57" s="1"/>
      <c r="EI57" s="1"/>
      <c r="EJ57" s="1"/>
      <c r="EK57" s="1"/>
      <c r="EL57" s="4"/>
      <c r="EM57" s="15"/>
      <c r="EN57" s="15"/>
      <c r="EO57" s="24"/>
      <c r="EP57" s="15"/>
      <c r="EQ57" s="16"/>
      <c r="ER57" s="15"/>
    </row>
    <row r="58" spans="1:148" ht="12.75" customHeight="1" x14ac:dyDescent="0.2">
      <c r="A58" s="118">
        <f t="shared" si="10"/>
        <v>44348</v>
      </c>
      <c r="B58" s="119">
        <f t="shared" si="1"/>
        <v>1009.55292456</v>
      </c>
      <c r="C58" s="119">
        <f t="shared" si="33"/>
        <v>1000</v>
      </c>
      <c r="D58" s="120">
        <f t="shared" si="11"/>
        <v>5674.72</v>
      </c>
      <c r="E58" s="120">
        <f t="shared" si="169"/>
        <v>5692.31</v>
      </c>
      <c r="F58" s="172">
        <f t="shared" si="195"/>
        <v>44301</v>
      </c>
      <c r="G58" s="123">
        <f t="shared" si="2"/>
        <v>3.0997124087179806E-3</v>
      </c>
      <c r="H58" s="124">
        <f t="shared" si="170"/>
        <v>44362</v>
      </c>
      <c r="I58" s="124">
        <f t="shared" si="13"/>
        <v>44362</v>
      </c>
      <c r="J58" s="125">
        <f t="shared" si="14"/>
        <v>20</v>
      </c>
      <c r="K58" s="125">
        <f t="shared" si="196"/>
        <v>11</v>
      </c>
      <c r="L58" s="8">
        <f t="shared" si="15"/>
        <v>1.0017036500000001</v>
      </c>
      <c r="M58" s="126">
        <f t="shared" si="175"/>
        <v>1.0039752799999999</v>
      </c>
      <c r="N58" s="126">
        <f t="shared" si="111"/>
        <v>1.0039752799999999</v>
      </c>
      <c r="O58" s="119">
        <f t="shared" si="172"/>
        <v>1.0056856999999999</v>
      </c>
      <c r="P58" s="119">
        <f t="shared" si="5"/>
        <v>1005.6857</v>
      </c>
      <c r="Q58" s="158">
        <f t="shared" si="36"/>
        <v>0</v>
      </c>
      <c r="R58" s="199">
        <f t="shared" si="17"/>
        <v>0</v>
      </c>
      <c r="S58" s="119">
        <f t="shared" si="6"/>
        <v>0</v>
      </c>
      <c r="T58" s="129">
        <f t="shared" si="18"/>
        <v>9.1906000000000002E-2</v>
      </c>
      <c r="U58" s="127">
        <f t="shared" si="126"/>
        <v>11</v>
      </c>
      <c r="V58" s="127">
        <v>252</v>
      </c>
      <c r="W58" s="126">
        <f t="shared" si="7"/>
        <v>1.003845361</v>
      </c>
      <c r="X58" s="119">
        <f t="shared" si="8"/>
        <v>3.8672245599999999</v>
      </c>
      <c r="Y58" s="119">
        <f t="shared" si="9"/>
        <v>0</v>
      </c>
      <c r="Z58" s="131" t="str">
        <f t="shared" si="167"/>
        <v>J=</v>
      </c>
      <c r="AA58" s="124">
        <f t="shared" si="168"/>
        <v>44362</v>
      </c>
      <c r="AB58" s="4"/>
      <c r="AC58" s="134">
        <f t="shared" si="37"/>
        <v>46</v>
      </c>
      <c r="AD58" s="140">
        <f t="shared" si="182"/>
        <v>45705</v>
      </c>
      <c r="AE58" s="136">
        <f t="shared" si="183"/>
        <v>62.743788590000015</v>
      </c>
      <c r="AF58" s="138">
        <f t="shared" si="184"/>
        <v>23</v>
      </c>
      <c r="AG58" s="147">
        <f t="shared" si="185"/>
        <v>0.75554133999999995</v>
      </c>
      <c r="AH58" s="146">
        <f t="shared" si="186"/>
        <v>31.02878046</v>
      </c>
      <c r="AI58" s="142">
        <f t="shared" si="100"/>
        <v>0.33089400000000002</v>
      </c>
      <c r="AJ58" s="136">
        <f t="shared" si="187"/>
        <v>31.784321800000001</v>
      </c>
      <c r="AK58" s="134">
        <f t="shared" si="43"/>
        <v>46</v>
      </c>
      <c r="AL58" s="143" t="s">
        <v>100</v>
      </c>
      <c r="AM58" s="140">
        <f t="shared" si="188"/>
        <v>45733</v>
      </c>
      <c r="AN58" s="7"/>
      <c r="AO58" s="140">
        <f t="shared" si="189"/>
        <v>45733</v>
      </c>
      <c r="AP58" s="140">
        <f t="shared" si="190"/>
        <v>45762</v>
      </c>
      <c r="AQ58" s="168">
        <f t="shared" si="44"/>
        <v>7111.86</v>
      </c>
      <c r="AR58" s="167">
        <f t="shared" si="25"/>
        <v>45672</v>
      </c>
      <c r="AS58" s="168">
        <f>VLOOKUP($AO58,[1]Plan1!$ES$183:$EU$350,3)</f>
        <v>7205.03</v>
      </c>
      <c r="AT58" s="167">
        <f t="shared" si="26"/>
        <v>45703</v>
      </c>
      <c r="AU58" s="169">
        <f t="shared" si="191"/>
        <v>1.3100651587629741E-2</v>
      </c>
      <c r="AV58" s="1"/>
      <c r="AY58" s="1"/>
      <c r="AZ58" s="174">
        <f t="shared" si="45"/>
        <v>47</v>
      </c>
      <c r="BA58" s="173">
        <f t="shared" si="192"/>
        <v>45733</v>
      </c>
      <c r="BB58" s="173">
        <f t="shared" si="193"/>
        <v>45733</v>
      </c>
      <c r="BC58" s="174">
        <f t="shared" si="47"/>
        <v>47</v>
      </c>
      <c r="BD58" s="175">
        <f t="shared" ca="1" si="29"/>
        <v>39.328579300000001</v>
      </c>
      <c r="BE58" s="175">
        <f t="shared" ca="1" si="30"/>
        <v>0.49737071999999999</v>
      </c>
      <c r="BF58" s="175">
        <f t="shared" ca="1" si="194"/>
        <v>39.825950020000001</v>
      </c>
      <c r="BG58" s="176" t="str">
        <f t="shared" ca="1" si="32"/>
        <v>Pago</v>
      </c>
      <c r="BH58" s="1"/>
      <c r="BI58" s="40">
        <f t="shared" si="50"/>
        <v>45705</v>
      </c>
      <c r="BJ58" s="210">
        <f t="shared" si="51"/>
        <v>8470374.5899999775</v>
      </c>
      <c r="BK58" s="211">
        <v>4188866.7912096661</v>
      </c>
      <c r="BL58" s="210">
        <f t="shared" si="103"/>
        <v>4188866.79</v>
      </c>
      <c r="BM58" s="212">
        <f t="shared" si="104"/>
        <v>3.1029000000000001E-2</v>
      </c>
      <c r="BN58" s="212">
        <f t="shared" si="105"/>
        <v>0.33089400000000002</v>
      </c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22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3"/>
      <c r="EC58" s="1"/>
      <c r="ED58" s="1"/>
      <c r="EE58" s="1"/>
      <c r="EF58" s="1"/>
      <c r="EG58" s="1"/>
      <c r="EH58" s="1"/>
      <c r="EI58" s="1"/>
      <c r="EJ58" s="1"/>
      <c r="EK58" s="1"/>
      <c r="EL58" s="4"/>
      <c r="EM58" s="15"/>
      <c r="EN58" s="15"/>
      <c r="EO58" s="24"/>
      <c r="EP58" s="15"/>
      <c r="EQ58" s="16"/>
      <c r="ER58" s="15"/>
    </row>
    <row r="59" spans="1:148" ht="12.75" customHeight="1" x14ac:dyDescent="0.2">
      <c r="A59" s="118">
        <f t="shared" si="10"/>
        <v>44349</v>
      </c>
      <c r="B59" s="119">
        <f t="shared" si="1"/>
        <v>1010.0615103</v>
      </c>
      <c r="C59" s="119">
        <f t="shared" si="33"/>
        <v>1000</v>
      </c>
      <c r="D59" s="120">
        <f t="shared" si="11"/>
        <v>5674.72</v>
      </c>
      <c r="E59" s="120">
        <f t="shared" si="169"/>
        <v>5692.31</v>
      </c>
      <c r="F59" s="172">
        <f t="shared" si="195"/>
        <v>44301</v>
      </c>
      <c r="G59" s="123">
        <f t="shared" si="2"/>
        <v>3.0997124087179806E-3</v>
      </c>
      <c r="H59" s="124">
        <f t="shared" si="170"/>
        <v>44362</v>
      </c>
      <c r="I59" s="124">
        <f t="shared" si="13"/>
        <v>44362</v>
      </c>
      <c r="J59" s="125">
        <f t="shared" si="14"/>
        <v>20</v>
      </c>
      <c r="K59" s="125">
        <f t="shared" si="196"/>
        <v>12</v>
      </c>
      <c r="L59" s="8">
        <f t="shared" si="15"/>
        <v>1.0018586700000001</v>
      </c>
      <c r="M59" s="126">
        <f t="shared" si="175"/>
        <v>1.0039752799999999</v>
      </c>
      <c r="N59" s="126">
        <f t="shared" si="111"/>
        <v>1.0039752799999999</v>
      </c>
      <c r="O59" s="119">
        <f t="shared" si="172"/>
        <v>1.00584133</v>
      </c>
      <c r="P59" s="119">
        <f t="shared" si="5"/>
        <v>1005.84133</v>
      </c>
      <c r="Q59" s="158">
        <f t="shared" si="36"/>
        <v>0</v>
      </c>
      <c r="R59" s="199">
        <f t="shared" si="17"/>
        <v>0</v>
      </c>
      <c r="S59" s="119">
        <f t="shared" si="6"/>
        <v>0</v>
      </c>
      <c r="T59" s="129">
        <f t="shared" si="18"/>
        <v>9.1906000000000002E-2</v>
      </c>
      <c r="U59" s="127">
        <f t="shared" si="126"/>
        <v>12</v>
      </c>
      <c r="V59" s="127">
        <v>252</v>
      </c>
      <c r="W59" s="126">
        <f t="shared" si="7"/>
        <v>1.004195672</v>
      </c>
      <c r="X59" s="119">
        <f t="shared" si="8"/>
        <v>4.2201803</v>
      </c>
      <c r="Y59" s="119">
        <f t="shared" si="9"/>
        <v>0</v>
      </c>
      <c r="Z59" s="131" t="str">
        <f t="shared" si="167"/>
        <v>J=</v>
      </c>
      <c r="AA59" s="124">
        <f t="shared" si="168"/>
        <v>44362</v>
      </c>
      <c r="AB59" s="4"/>
      <c r="AC59" s="134">
        <f t="shared" si="37"/>
        <v>47</v>
      </c>
      <c r="AD59" s="140">
        <f t="shared" si="182"/>
        <v>45733</v>
      </c>
      <c r="AE59" s="136">
        <f t="shared" si="183"/>
        <v>31.486840920000017</v>
      </c>
      <c r="AF59" s="138">
        <f t="shared" si="184"/>
        <v>18</v>
      </c>
      <c r="AG59" s="147">
        <f t="shared" si="185"/>
        <v>0.39529245000000002</v>
      </c>
      <c r="AH59" s="146">
        <f t="shared" si="186"/>
        <v>31.256947669999999</v>
      </c>
      <c r="AI59" s="142">
        <f t="shared" si="100"/>
        <v>0.498168</v>
      </c>
      <c r="AJ59" s="136">
        <f t="shared" si="187"/>
        <v>31.652240119999998</v>
      </c>
      <c r="AK59" s="134">
        <f t="shared" si="43"/>
        <v>47</v>
      </c>
      <c r="AL59" s="143" t="s">
        <v>100</v>
      </c>
      <c r="AM59" s="140">
        <f t="shared" si="188"/>
        <v>45762</v>
      </c>
      <c r="AN59" s="7"/>
      <c r="AO59" s="140">
        <f t="shared" si="189"/>
        <v>45762</v>
      </c>
      <c r="AP59" s="140">
        <f t="shared" si="190"/>
        <v>45792</v>
      </c>
      <c r="AQ59" s="168">
        <f t="shared" si="44"/>
        <v>7205.03</v>
      </c>
      <c r="AR59" s="167">
        <f t="shared" si="25"/>
        <v>45703</v>
      </c>
      <c r="AS59" s="168">
        <f>VLOOKUP($AO59,[1]Plan1!$ES$183:$EU$350,3)</f>
        <v>7245.38</v>
      </c>
      <c r="AT59" s="167">
        <f t="shared" si="26"/>
        <v>45731</v>
      </c>
      <c r="AU59" s="169">
        <f t="shared" si="191"/>
        <v>5.6002542668107669E-3</v>
      </c>
      <c r="AV59" s="1"/>
      <c r="AY59" s="1"/>
      <c r="AZ59" s="174">
        <f t="shared" si="45"/>
        <v>48</v>
      </c>
      <c r="BA59" s="173">
        <f t="shared" si="192"/>
        <v>45762</v>
      </c>
      <c r="BB59" s="173">
        <f t="shared" si="193"/>
        <v>45762</v>
      </c>
      <c r="BC59" s="174">
        <f t="shared" si="47"/>
        <v>48</v>
      </c>
      <c r="BD59" s="175">
        <f t="shared" ca="1" si="29"/>
        <v>40.136858310000001</v>
      </c>
      <c r="BE59" s="175">
        <f t="shared" ca="1" si="30"/>
        <v>0.29516545</v>
      </c>
      <c r="BF59" s="175">
        <f t="shared" ca="1" si="194"/>
        <v>40.43202376</v>
      </c>
      <c r="BG59" s="176" t="str">
        <f t="shared" ca="1" si="32"/>
        <v>Pago</v>
      </c>
      <c r="BH59" s="1"/>
      <c r="BI59" s="40">
        <f t="shared" si="50"/>
        <v>45733</v>
      </c>
      <c r="BJ59" s="210">
        <f t="shared" si="51"/>
        <v>4250702.9799999772</v>
      </c>
      <c r="BK59" s="211">
        <v>4219671.6116765486</v>
      </c>
      <c r="BL59" s="210">
        <f t="shared" si="103"/>
        <v>4219671.6100000003</v>
      </c>
      <c r="BM59" s="212">
        <f t="shared" si="104"/>
        <v>3.1257E-2</v>
      </c>
      <c r="BN59" s="212">
        <f t="shared" si="105"/>
        <v>0.498168</v>
      </c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22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3"/>
      <c r="EC59" s="1"/>
      <c r="ED59" s="1"/>
      <c r="EE59" s="1"/>
      <c r="EF59" s="1"/>
      <c r="EG59" s="1"/>
      <c r="EH59" s="1"/>
      <c r="EI59" s="1"/>
      <c r="EJ59" s="1"/>
      <c r="EK59" s="1"/>
      <c r="EL59" s="4"/>
      <c r="EM59" s="15"/>
      <c r="EN59" s="15"/>
      <c r="EO59" s="24"/>
      <c r="EP59" s="15"/>
      <c r="EQ59" s="16"/>
      <c r="ER59" s="15"/>
    </row>
    <row r="60" spans="1:148" ht="12.75" customHeight="1" x14ac:dyDescent="0.2">
      <c r="A60" s="118">
        <f t="shared" si="10"/>
        <v>44350</v>
      </c>
      <c r="B60" s="119">
        <f t="shared" si="1"/>
        <v>1010.5703679899999</v>
      </c>
      <c r="C60" s="119">
        <f t="shared" si="33"/>
        <v>1000</v>
      </c>
      <c r="D60" s="120">
        <f t="shared" si="11"/>
        <v>5674.72</v>
      </c>
      <c r="E60" s="120">
        <f t="shared" si="169"/>
        <v>5692.31</v>
      </c>
      <c r="F60" s="172">
        <f t="shared" si="195"/>
        <v>44301</v>
      </c>
      <c r="G60" s="123">
        <f t="shared" si="2"/>
        <v>3.0997124087179806E-3</v>
      </c>
      <c r="H60" s="124">
        <f t="shared" si="170"/>
        <v>44362</v>
      </c>
      <c r="I60" s="124">
        <f t="shared" si="13"/>
        <v>44362</v>
      </c>
      <c r="J60" s="125">
        <f t="shared" si="14"/>
        <v>20</v>
      </c>
      <c r="K60" s="125">
        <f t="shared" si="196"/>
        <v>13</v>
      </c>
      <c r="L60" s="8">
        <f t="shared" si="15"/>
        <v>1.0020137200000001</v>
      </c>
      <c r="M60" s="126">
        <f t="shared" si="175"/>
        <v>1.0039752799999999</v>
      </c>
      <c r="N60" s="126">
        <f t="shared" si="111"/>
        <v>1.0039752799999999</v>
      </c>
      <c r="O60" s="119">
        <f t="shared" si="172"/>
        <v>1.005997</v>
      </c>
      <c r="P60" s="119">
        <f t="shared" si="5"/>
        <v>1005.997</v>
      </c>
      <c r="Q60" s="158">
        <f t="shared" si="36"/>
        <v>0</v>
      </c>
      <c r="R60" s="199">
        <f t="shared" si="17"/>
        <v>0</v>
      </c>
      <c r="S60" s="119">
        <f t="shared" si="6"/>
        <v>0</v>
      </c>
      <c r="T60" s="129">
        <f t="shared" si="18"/>
        <v>9.1906000000000002E-2</v>
      </c>
      <c r="U60" s="127">
        <f t="shared" si="126"/>
        <v>13</v>
      </c>
      <c r="V60" s="127">
        <v>252</v>
      </c>
      <c r="W60" s="126">
        <f t="shared" si="7"/>
        <v>1.004546105</v>
      </c>
      <c r="X60" s="119">
        <f t="shared" si="8"/>
        <v>4.5733679900000004</v>
      </c>
      <c r="Y60" s="119">
        <f t="shared" si="9"/>
        <v>0</v>
      </c>
      <c r="Z60" s="131" t="str">
        <f t="shared" si="167"/>
        <v>J=</v>
      </c>
      <c r="AA60" s="124">
        <f t="shared" si="168"/>
        <v>44362</v>
      </c>
      <c r="AB60" s="4"/>
      <c r="AC60" s="134">
        <f t="shared" si="37"/>
        <v>48</v>
      </c>
      <c r="AD60" s="140">
        <f t="shared" si="182"/>
        <v>45762</v>
      </c>
      <c r="AE60" s="136">
        <f t="shared" si="183"/>
        <v>1.7763568394002505E-14</v>
      </c>
      <c r="AF60" s="138">
        <f t="shared" si="184"/>
        <v>21</v>
      </c>
      <c r="AG60" s="147">
        <f t="shared" si="185"/>
        <v>0.23155344</v>
      </c>
      <c r="AH60" s="146">
        <f t="shared" si="186"/>
        <v>31.486840919999999</v>
      </c>
      <c r="AI60" s="142">
        <f t="shared" si="100"/>
        <v>1</v>
      </c>
      <c r="AJ60" s="136">
        <f t="shared" si="187"/>
        <v>31.718394359999998</v>
      </c>
      <c r="AK60" s="134">
        <f t="shared" si="43"/>
        <v>48</v>
      </c>
      <c r="AL60" s="143" t="s">
        <v>100</v>
      </c>
      <c r="AM60" s="140">
        <f t="shared" si="188"/>
        <v>0</v>
      </c>
      <c r="AN60" s="7"/>
      <c r="AO60" s="140"/>
      <c r="AP60" s="140"/>
      <c r="AQ60" s="168"/>
      <c r="AR60" s="167"/>
      <c r="AS60" s="168"/>
      <c r="AT60" s="167"/>
      <c r="AU60" s="169"/>
      <c r="AV60" s="1"/>
      <c r="AY60" s="1"/>
      <c r="AZ60" s="174"/>
      <c r="BA60" s="173"/>
      <c r="BB60" s="173"/>
      <c r="BC60" s="174"/>
      <c r="BD60" s="175"/>
      <c r="BE60" s="175"/>
      <c r="BF60" s="175"/>
      <c r="BG60" s="176"/>
      <c r="BH60" s="1"/>
      <c r="BI60" s="40">
        <f t="shared" si="50"/>
        <v>45762</v>
      </c>
      <c r="BJ60" s="210">
        <f t="shared" si="51"/>
        <v>-1.2107193470001221E-8</v>
      </c>
      <c r="BK60" s="211">
        <v>4250702.9700142434</v>
      </c>
      <c r="BL60" s="210">
        <f>135000000-SUM(BL25:BL59)</f>
        <v>4250702.9799999893</v>
      </c>
      <c r="BM60" s="212">
        <f t="shared" si="104"/>
        <v>3.1487000000000001E-2</v>
      </c>
      <c r="BN60" s="212">
        <f t="shared" si="105"/>
        <v>1</v>
      </c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22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3"/>
      <c r="EC60" s="1"/>
      <c r="ED60" s="1"/>
      <c r="EE60" s="1"/>
      <c r="EF60" s="1"/>
      <c r="EG60" s="1"/>
      <c r="EH60" s="1"/>
      <c r="EI60" s="1"/>
      <c r="EJ60" s="1"/>
      <c r="EK60" s="1"/>
      <c r="EL60" s="4"/>
      <c r="EM60" s="15"/>
      <c r="EN60" s="15"/>
      <c r="EO60" s="24"/>
      <c r="EP60" s="15"/>
      <c r="EQ60" s="16"/>
      <c r="ER60" s="15"/>
    </row>
    <row r="61" spans="1:148" ht="12.75" customHeight="1" x14ac:dyDescent="0.2">
      <c r="A61" s="118">
        <f t="shared" si="10"/>
        <v>44351</v>
      </c>
      <c r="B61" s="119">
        <f t="shared" si="1"/>
        <v>1010.5703679899999</v>
      </c>
      <c r="C61" s="119">
        <f t="shared" si="33"/>
        <v>1000</v>
      </c>
      <c r="D61" s="120">
        <f t="shared" si="11"/>
        <v>5674.72</v>
      </c>
      <c r="E61" s="120">
        <f t="shared" si="169"/>
        <v>5692.31</v>
      </c>
      <c r="F61" s="172">
        <f t="shared" si="195"/>
        <v>44301</v>
      </c>
      <c r="G61" s="123">
        <f t="shared" si="2"/>
        <v>3.0997124087179806E-3</v>
      </c>
      <c r="H61" s="124">
        <f t="shared" si="170"/>
        <v>44362</v>
      </c>
      <c r="I61" s="124">
        <f t="shared" si="13"/>
        <v>44362</v>
      </c>
      <c r="J61" s="125">
        <f t="shared" si="14"/>
        <v>20</v>
      </c>
      <c r="K61" s="125">
        <f t="shared" si="196"/>
        <v>13</v>
      </c>
      <c r="L61" s="8">
        <f t="shared" si="15"/>
        <v>1.0020137200000001</v>
      </c>
      <c r="M61" s="126">
        <f t="shared" si="175"/>
        <v>1.0039752799999999</v>
      </c>
      <c r="N61" s="126">
        <f t="shared" si="111"/>
        <v>1.0039752799999999</v>
      </c>
      <c r="O61" s="119">
        <f t="shared" si="172"/>
        <v>1.005997</v>
      </c>
      <c r="P61" s="119">
        <f t="shared" si="5"/>
        <v>1005.997</v>
      </c>
      <c r="Q61" s="158">
        <f t="shared" si="36"/>
        <v>0</v>
      </c>
      <c r="R61" s="199">
        <f t="shared" si="17"/>
        <v>0</v>
      </c>
      <c r="S61" s="119">
        <f t="shared" si="6"/>
        <v>0</v>
      </c>
      <c r="T61" s="129">
        <f t="shared" si="18"/>
        <v>9.1906000000000002E-2</v>
      </c>
      <c r="U61" s="127">
        <f t="shared" si="126"/>
        <v>13</v>
      </c>
      <c r="V61" s="127">
        <v>252</v>
      </c>
      <c r="W61" s="126">
        <f t="shared" si="7"/>
        <v>1.004546105</v>
      </c>
      <c r="X61" s="119">
        <f t="shared" si="8"/>
        <v>4.5733679900000004</v>
      </c>
      <c r="Y61" s="119">
        <f t="shared" si="9"/>
        <v>0</v>
      </c>
      <c r="Z61" s="131" t="str">
        <f t="shared" si="167"/>
        <v>J=</v>
      </c>
      <c r="AA61" s="124">
        <f t="shared" si="168"/>
        <v>44362</v>
      </c>
      <c r="AB61" s="4"/>
      <c r="AC61" s="134"/>
      <c r="AD61" s="140"/>
      <c r="AE61" s="136"/>
      <c r="AF61" s="138"/>
      <c r="AG61" s="147"/>
      <c r="AH61" s="146"/>
      <c r="AI61" s="142"/>
      <c r="AJ61" s="136"/>
      <c r="AK61" s="134"/>
      <c r="AL61" s="143"/>
      <c r="AM61" s="140"/>
      <c r="AN61" s="7"/>
      <c r="AO61" s="140"/>
      <c r="AP61" s="140"/>
      <c r="AQ61" s="168"/>
      <c r="AR61" s="167"/>
      <c r="AS61" s="168"/>
      <c r="AT61" s="167"/>
      <c r="AU61" s="169"/>
      <c r="AV61" s="1"/>
      <c r="AY61" s="1"/>
      <c r="AZ61" s="174"/>
      <c r="BA61" s="173"/>
      <c r="BB61" s="173"/>
      <c r="BC61" s="174"/>
      <c r="BD61" s="175"/>
      <c r="BE61" s="175"/>
      <c r="BF61" s="175"/>
      <c r="BG61" s="176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22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3"/>
      <c r="EC61" s="1"/>
      <c r="ED61" s="1"/>
      <c r="EE61" s="1"/>
      <c r="EF61" s="1"/>
      <c r="EG61" s="1"/>
      <c r="EH61" s="1"/>
      <c r="EI61" s="1"/>
      <c r="EJ61" s="1"/>
      <c r="EK61" s="1"/>
      <c r="EL61" s="4"/>
      <c r="EM61" s="15"/>
      <c r="EN61" s="15"/>
      <c r="EO61" s="24"/>
      <c r="EP61" s="15"/>
      <c r="EQ61" s="16"/>
      <c r="ER61" s="15"/>
    </row>
    <row r="62" spans="1:148" ht="12.75" customHeight="1" x14ac:dyDescent="0.2">
      <c r="A62" s="118">
        <f t="shared" si="10"/>
        <v>44352</v>
      </c>
      <c r="B62" s="119">
        <f t="shared" si="1"/>
        <v>1011.07947763</v>
      </c>
      <c r="C62" s="119">
        <f t="shared" si="33"/>
        <v>1000</v>
      </c>
      <c r="D62" s="120">
        <f t="shared" si="11"/>
        <v>5674.72</v>
      </c>
      <c r="E62" s="120">
        <f t="shared" si="169"/>
        <v>5692.31</v>
      </c>
      <c r="F62" s="172">
        <f t="shared" si="195"/>
        <v>44301</v>
      </c>
      <c r="G62" s="123">
        <f t="shared" si="2"/>
        <v>3.0997124087179806E-3</v>
      </c>
      <c r="H62" s="124">
        <f t="shared" si="170"/>
        <v>44362</v>
      </c>
      <c r="I62" s="124">
        <f t="shared" si="13"/>
        <v>44362</v>
      </c>
      <c r="J62" s="125">
        <f t="shared" si="14"/>
        <v>20</v>
      </c>
      <c r="K62" s="125">
        <f t="shared" si="196"/>
        <v>14</v>
      </c>
      <c r="L62" s="8">
        <f t="shared" si="15"/>
        <v>1.00216879</v>
      </c>
      <c r="M62" s="126">
        <f t="shared" si="175"/>
        <v>1.0039752799999999</v>
      </c>
      <c r="N62" s="126">
        <f t="shared" si="111"/>
        <v>1.0039752799999999</v>
      </c>
      <c r="O62" s="119">
        <f t="shared" si="172"/>
        <v>1.00615269</v>
      </c>
      <c r="P62" s="119">
        <f t="shared" si="5"/>
        <v>1006.15269</v>
      </c>
      <c r="Q62" s="158">
        <f t="shared" si="36"/>
        <v>0</v>
      </c>
      <c r="R62" s="199">
        <f t="shared" si="17"/>
        <v>0</v>
      </c>
      <c r="S62" s="119">
        <f t="shared" si="6"/>
        <v>0</v>
      </c>
      <c r="T62" s="129">
        <f t="shared" si="18"/>
        <v>9.1906000000000002E-2</v>
      </c>
      <c r="U62" s="127">
        <f t="shared" si="126"/>
        <v>14</v>
      </c>
      <c r="V62" s="127">
        <v>252</v>
      </c>
      <c r="W62" s="126">
        <f t="shared" si="7"/>
        <v>1.00489666</v>
      </c>
      <c r="X62" s="119">
        <f t="shared" si="8"/>
        <v>4.9267876299999998</v>
      </c>
      <c r="Y62" s="119">
        <f t="shared" si="9"/>
        <v>0</v>
      </c>
      <c r="Z62" s="131" t="str">
        <f t="shared" si="167"/>
        <v>J=</v>
      </c>
      <c r="AA62" s="124">
        <f t="shared" si="168"/>
        <v>44362</v>
      </c>
      <c r="AB62" s="4"/>
      <c r="AC62" s="134"/>
      <c r="AD62" s="140"/>
      <c r="AE62" s="136"/>
      <c r="AF62" s="138"/>
      <c r="AG62" s="147"/>
      <c r="AH62" s="146"/>
      <c r="AI62" s="142"/>
      <c r="AJ62" s="136"/>
      <c r="AK62" s="134"/>
      <c r="AL62" s="143"/>
      <c r="AM62" s="140"/>
      <c r="AN62" s="7"/>
      <c r="AO62" s="140"/>
      <c r="AP62" s="140"/>
      <c r="AQ62" s="168"/>
      <c r="AR62" s="167"/>
      <c r="AS62" s="168"/>
      <c r="AT62" s="167"/>
      <c r="AU62" s="169"/>
      <c r="AV62" s="1"/>
      <c r="AY62" s="1"/>
      <c r="AZ62" s="174"/>
      <c r="BA62" s="173"/>
      <c r="BB62" s="173"/>
      <c r="BC62" s="174"/>
      <c r="BD62" s="175"/>
      <c r="BE62" s="175"/>
      <c r="BF62" s="175"/>
      <c r="BG62" s="176"/>
      <c r="BH62" s="1"/>
      <c r="BI62" s="1"/>
      <c r="BJ62" s="1"/>
      <c r="BK62" s="1"/>
      <c r="BL62" s="210">
        <f>SUM(BL25:BL60)</f>
        <v>135000000</v>
      </c>
      <c r="BM62" s="212">
        <f>SUM(BM25:BM60)</f>
        <v>0.99999700000000014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22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3"/>
      <c r="EC62" s="1"/>
      <c r="ED62" s="1"/>
      <c r="EE62" s="1"/>
      <c r="EF62" s="1"/>
      <c r="EG62" s="1"/>
      <c r="EH62" s="1"/>
      <c r="EI62" s="1"/>
      <c r="EJ62" s="1"/>
      <c r="EK62" s="1"/>
      <c r="EL62" s="4"/>
      <c r="EM62" s="15"/>
      <c r="EN62" s="15"/>
      <c r="EO62" s="24"/>
      <c r="EP62" s="15"/>
      <c r="EQ62" s="16"/>
      <c r="ER62" s="15"/>
    </row>
    <row r="63" spans="1:148" ht="12.75" customHeight="1" x14ac:dyDescent="0.2">
      <c r="A63" s="118">
        <f t="shared" si="10"/>
        <v>44353</v>
      </c>
      <c r="B63" s="119">
        <f t="shared" si="1"/>
        <v>1011.07947763</v>
      </c>
      <c r="C63" s="119">
        <f t="shared" si="33"/>
        <v>1000</v>
      </c>
      <c r="D63" s="120">
        <f t="shared" si="11"/>
        <v>5674.72</v>
      </c>
      <c r="E63" s="120">
        <f t="shared" si="169"/>
        <v>5692.31</v>
      </c>
      <c r="F63" s="172">
        <f t="shared" si="195"/>
        <v>44301</v>
      </c>
      <c r="G63" s="123">
        <f t="shared" si="2"/>
        <v>3.0997124087179806E-3</v>
      </c>
      <c r="H63" s="124">
        <f t="shared" si="170"/>
        <v>44362</v>
      </c>
      <c r="I63" s="124">
        <f t="shared" si="13"/>
        <v>44362</v>
      </c>
      <c r="J63" s="125">
        <f t="shared" si="14"/>
        <v>20</v>
      </c>
      <c r="K63" s="125">
        <f t="shared" si="196"/>
        <v>14</v>
      </c>
      <c r="L63" s="8">
        <f t="shared" si="15"/>
        <v>1.00216879</v>
      </c>
      <c r="M63" s="126">
        <f t="shared" si="175"/>
        <v>1.0039752799999999</v>
      </c>
      <c r="N63" s="126">
        <f t="shared" si="111"/>
        <v>1.0039752799999999</v>
      </c>
      <c r="O63" s="119">
        <f t="shared" si="172"/>
        <v>1.00615269</v>
      </c>
      <c r="P63" s="119">
        <f t="shared" si="5"/>
        <v>1006.15269</v>
      </c>
      <c r="Q63" s="158">
        <f t="shared" si="36"/>
        <v>0</v>
      </c>
      <c r="R63" s="199">
        <f t="shared" si="17"/>
        <v>0</v>
      </c>
      <c r="S63" s="119">
        <f t="shared" si="6"/>
        <v>0</v>
      </c>
      <c r="T63" s="129">
        <f t="shared" si="18"/>
        <v>9.1906000000000002E-2</v>
      </c>
      <c r="U63" s="127">
        <f t="shared" si="126"/>
        <v>14</v>
      </c>
      <c r="V63" s="127">
        <v>252</v>
      </c>
      <c r="W63" s="126">
        <f t="shared" si="7"/>
        <v>1.00489666</v>
      </c>
      <c r="X63" s="119">
        <f t="shared" si="8"/>
        <v>4.9267876299999998</v>
      </c>
      <c r="Y63" s="119">
        <f t="shared" si="9"/>
        <v>0</v>
      </c>
      <c r="Z63" s="131" t="str">
        <f t="shared" si="167"/>
        <v>J=</v>
      </c>
      <c r="AA63" s="124">
        <f t="shared" si="168"/>
        <v>44362</v>
      </c>
      <c r="AB63" s="4"/>
      <c r="AN63" s="7"/>
      <c r="AO63" s="140"/>
      <c r="AP63" s="140"/>
      <c r="AQ63" s="168"/>
      <c r="AR63" s="167"/>
      <c r="AS63" s="168"/>
      <c r="AT63" s="167"/>
      <c r="AU63" s="169"/>
      <c r="AV63" s="1"/>
      <c r="AW63" s="2"/>
      <c r="AX63" s="1"/>
      <c r="AY63" s="1"/>
      <c r="AZ63" s="174"/>
      <c r="BA63" s="173"/>
      <c r="BB63" s="173"/>
      <c r="BC63" s="174"/>
      <c r="BD63" s="175"/>
      <c r="BE63" s="175"/>
      <c r="BF63" s="175"/>
      <c r="BG63" s="176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22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3"/>
      <c r="EC63" s="1"/>
      <c r="ED63" s="1"/>
      <c r="EE63" s="1"/>
      <c r="EF63" s="1"/>
      <c r="EG63" s="1"/>
      <c r="EH63" s="1"/>
      <c r="EI63" s="1"/>
      <c r="EJ63" s="1"/>
      <c r="EK63" s="1"/>
      <c r="EL63" s="4"/>
      <c r="EM63" s="15"/>
      <c r="EN63" s="15"/>
      <c r="EO63" s="24"/>
      <c r="EP63" s="15"/>
      <c r="EQ63" s="16"/>
      <c r="ER63" s="15"/>
    </row>
    <row r="64" spans="1:148" ht="12.75" x14ac:dyDescent="0.2">
      <c r="A64" s="118">
        <f t="shared" si="10"/>
        <v>44354</v>
      </c>
      <c r="B64" s="119">
        <f t="shared" si="1"/>
        <v>1011.07947763</v>
      </c>
      <c r="C64" s="119">
        <f t="shared" si="33"/>
        <v>1000</v>
      </c>
      <c r="D64" s="120">
        <f t="shared" si="11"/>
        <v>5674.72</v>
      </c>
      <c r="E64" s="120">
        <f t="shared" si="169"/>
        <v>5692.31</v>
      </c>
      <c r="F64" s="172">
        <f t="shared" si="195"/>
        <v>44301</v>
      </c>
      <c r="G64" s="123">
        <f t="shared" si="2"/>
        <v>3.0997124087179806E-3</v>
      </c>
      <c r="H64" s="124">
        <f t="shared" si="170"/>
        <v>44362</v>
      </c>
      <c r="I64" s="124">
        <f t="shared" si="13"/>
        <v>44362</v>
      </c>
      <c r="J64" s="125">
        <f t="shared" si="14"/>
        <v>20</v>
      </c>
      <c r="K64" s="125">
        <f t="shared" si="196"/>
        <v>14</v>
      </c>
      <c r="L64" s="8">
        <f t="shared" si="15"/>
        <v>1.00216879</v>
      </c>
      <c r="M64" s="126">
        <f t="shared" si="175"/>
        <v>1.0039752799999999</v>
      </c>
      <c r="N64" s="126">
        <f t="shared" si="111"/>
        <v>1.0039752799999999</v>
      </c>
      <c r="O64" s="119">
        <f t="shared" si="172"/>
        <v>1.00615269</v>
      </c>
      <c r="P64" s="119">
        <f t="shared" si="5"/>
        <v>1006.15269</v>
      </c>
      <c r="Q64" s="158">
        <f t="shared" si="36"/>
        <v>0</v>
      </c>
      <c r="R64" s="199">
        <f t="shared" si="17"/>
        <v>0</v>
      </c>
      <c r="S64" s="119">
        <f t="shared" si="6"/>
        <v>0</v>
      </c>
      <c r="T64" s="129">
        <f t="shared" si="18"/>
        <v>9.1906000000000002E-2</v>
      </c>
      <c r="U64" s="127">
        <f t="shared" si="126"/>
        <v>14</v>
      </c>
      <c r="V64" s="127">
        <v>252</v>
      </c>
      <c r="W64" s="126">
        <f t="shared" si="7"/>
        <v>1.00489666</v>
      </c>
      <c r="X64" s="119">
        <f t="shared" si="8"/>
        <v>4.9267876299999998</v>
      </c>
      <c r="Y64" s="119">
        <f t="shared" si="9"/>
        <v>0</v>
      </c>
      <c r="Z64" s="131" t="str">
        <f t="shared" si="167"/>
        <v>J=</v>
      </c>
      <c r="AA64" s="124">
        <f t="shared" si="168"/>
        <v>44362</v>
      </c>
      <c r="AB64" s="4"/>
      <c r="AN64" s="7"/>
      <c r="AO64" s="140"/>
      <c r="AP64" s="140"/>
      <c r="AQ64" s="168"/>
      <c r="AR64" s="167"/>
      <c r="AS64" s="168"/>
      <c r="AT64" s="167"/>
      <c r="AU64" s="169"/>
      <c r="AV64" s="1"/>
      <c r="AW64" s="2"/>
      <c r="AX64" s="1"/>
      <c r="AY64" s="1"/>
      <c r="AZ64" s="174"/>
      <c r="BA64" s="173"/>
      <c r="BB64" s="173"/>
      <c r="BC64" s="174"/>
      <c r="BD64" s="175"/>
      <c r="BE64" s="175"/>
      <c r="BF64" s="175"/>
      <c r="BG64" s="176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22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3"/>
      <c r="EC64" s="1"/>
      <c r="ED64" s="1"/>
      <c r="EE64" s="1"/>
      <c r="EF64" s="1"/>
      <c r="EG64" s="1"/>
      <c r="EH64" s="1"/>
      <c r="EI64" s="1"/>
      <c r="EJ64" s="1"/>
      <c r="EK64" s="1"/>
      <c r="EL64" s="4"/>
      <c r="EM64" s="15"/>
      <c r="EN64" s="15"/>
      <c r="EO64" s="24"/>
      <c r="EP64" s="15"/>
      <c r="EQ64" s="16"/>
      <c r="ER64" s="15"/>
    </row>
    <row r="65" spans="1:148" ht="12.75" customHeight="1" x14ac:dyDescent="0.2">
      <c r="A65" s="118">
        <f t="shared" si="10"/>
        <v>44355</v>
      </c>
      <c r="B65" s="119">
        <f t="shared" si="1"/>
        <v>1011.58883025</v>
      </c>
      <c r="C65" s="119">
        <f t="shared" si="33"/>
        <v>1000</v>
      </c>
      <c r="D65" s="120">
        <f t="shared" si="11"/>
        <v>5674.72</v>
      </c>
      <c r="E65" s="120">
        <f t="shared" si="169"/>
        <v>5692.31</v>
      </c>
      <c r="F65" s="172">
        <f t="shared" si="195"/>
        <v>44301</v>
      </c>
      <c r="G65" s="123">
        <f t="shared" si="2"/>
        <v>3.0997124087179806E-3</v>
      </c>
      <c r="H65" s="124">
        <f t="shared" si="170"/>
        <v>44362</v>
      </c>
      <c r="I65" s="124">
        <f t="shared" si="13"/>
        <v>44362</v>
      </c>
      <c r="J65" s="125">
        <f t="shared" si="14"/>
        <v>20</v>
      </c>
      <c r="K65" s="125">
        <f t="shared" si="196"/>
        <v>15</v>
      </c>
      <c r="L65" s="8">
        <f t="shared" si="15"/>
        <v>1.0023238800000001</v>
      </c>
      <c r="M65" s="126">
        <f t="shared" si="175"/>
        <v>1.0039752799999999</v>
      </c>
      <c r="N65" s="126">
        <f t="shared" si="111"/>
        <v>1.0039752799999999</v>
      </c>
      <c r="O65" s="119">
        <f t="shared" si="172"/>
        <v>1.0063083900000001</v>
      </c>
      <c r="P65" s="119">
        <f t="shared" si="5"/>
        <v>1006.30839</v>
      </c>
      <c r="Q65" s="158">
        <f t="shared" si="36"/>
        <v>0</v>
      </c>
      <c r="R65" s="199">
        <f t="shared" si="17"/>
        <v>0</v>
      </c>
      <c r="S65" s="119">
        <f t="shared" si="6"/>
        <v>0</v>
      </c>
      <c r="T65" s="129">
        <f t="shared" si="18"/>
        <v>9.1906000000000002E-2</v>
      </c>
      <c r="U65" s="127">
        <f t="shared" si="126"/>
        <v>15</v>
      </c>
      <c r="V65" s="127">
        <v>252</v>
      </c>
      <c r="W65" s="126">
        <f t="shared" si="7"/>
        <v>1.005247338</v>
      </c>
      <c r="X65" s="119">
        <f t="shared" si="8"/>
        <v>5.2804402499999998</v>
      </c>
      <c r="Y65" s="119">
        <f t="shared" si="9"/>
        <v>0</v>
      </c>
      <c r="Z65" s="131" t="str">
        <f t="shared" si="167"/>
        <v>J=</v>
      </c>
      <c r="AA65" s="124">
        <f t="shared" si="168"/>
        <v>44362</v>
      </c>
      <c r="AB65" s="4"/>
      <c r="AN65" s="7"/>
      <c r="AO65" s="140"/>
      <c r="AP65" s="140"/>
      <c r="AQ65" s="168"/>
      <c r="AR65" s="167"/>
      <c r="AS65" s="168"/>
      <c r="AT65" s="167"/>
      <c r="AU65" s="169"/>
      <c r="AV65" s="1"/>
      <c r="AW65" s="2"/>
      <c r="AX65" s="1"/>
      <c r="AY65" s="1"/>
      <c r="AZ65" s="174"/>
      <c r="BA65" s="173"/>
      <c r="BB65" s="173"/>
      <c r="BC65" s="174"/>
      <c r="BD65" s="175"/>
      <c r="BE65" s="175"/>
      <c r="BF65" s="175"/>
      <c r="BG65" s="176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22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3"/>
      <c r="EC65" s="1"/>
      <c r="ED65" s="1"/>
      <c r="EE65" s="1"/>
      <c r="EF65" s="1"/>
      <c r="EG65" s="1"/>
      <c r="EH65" s="1"/>
      <c r="EI65" s="1"/>
      <c r="EJ65" s="1"/>
      <c r="EK65" s="1"/>
      <c r="EL65" s="4"/>
      <c r="EM65" s="15"/>
      <c r="EN65" s="15"/>
      <c r="EO65" s="24"/>
      <c r="EP65" s="15"/>
      <c r="EQ65" s="16"/>
      <c r="ER65" s="15"/>
    </row>
    <row r="66" spans="1:148" ht="12.75" customHeight="1" x14ac:dyDescent="0.2">
      <c r="A66" s="118">
        <f t="shared" si="10"/>
        <v>44356</v>
      </c>
      <c r="B66" s="119">
        <f t="shared" si="1"/>
        <v>1012.0984550899999</v>
      </c>
      <c r="C66" s="119">
        <f t="shared" si="33"/>
        <v>1000</v>
      </c>
      <c r="D66" s="120">
        <f t="shared" si="11"/>
        <v>5674.72</v>
      </c>
      <c r="E66" s="120">
        <f t="shared" si="169"/>
        <v>5692.31</v>
      </c>
      <c r="F66" s="172">
        <f t="shared" si="195"/>
        <v>44301</v>
      </c>
      <c r="G66" s="123">
        <f t="shared" si="2"/>
        <v>3.0997124087179806E-3</v>
      </c>
      <c r="H66" s="124">
        <f t="shared" si="170"/>
        <v>44362</v>
      </c>
      <c r="I66" s="124">
        <f t="shared" si="13"/>
        <v>44362</v>
      </c>
      <c r="J66" s="125">
        <f t="shared" si="14"/>
        <v>20</v>
      </c>
      <c r="K66" s="125">
        <f t="shared" si="196"/>
        <v>16</v>
      </c>
      <c r="L66" s="8">
        <f t="shared" si="15"/>
        <v>1.0024789999999999</v>
      </c>
      <c r="M66" s="126">
        <f t="shared" si="175"/>
        <v>1.0039752799999999</v>
      </c>
      <c r="N66" s="126">
        <f t="shared" si="111"/>
        <v>1.0039752799999999</v>
      </c>
      <c r="O66" s="119">
        <f t="shared" si="172"/>
        <v>1.0064641299999999</v>
      </c>
      <c r="P66" s="119">
        <f t="shared" si="5"/>
        <v>1006.46413</v>
      </c>
      <c r="Q66" s="158">
        <f t="shared" si="36"/>
        <v>0</v>
      </c>
      <c r="R66" s="199">
        <f t="shared" si="17"/>
        <v>0</v>
      </c>
      <c r="S66" s="119">
        <f t="shared" si="6"/>
        <v>0</v>
      </c>
      <c r="T66" s="129">
        <f t="shared" si="18"/>
        <v>9.1906000000000002E-2</v>
      </c>
      <c r="U66" s="127">
        <f t="shared" si="126"/>
        <v>16</v>
      </c>
      <c r="V66" s="127">
        <v>252</v>
      </c>
      <c r="W66" s="126">
        <f t="shared" si="7"/>
        <v>1.0055981380000001</v>
      </c>
      <c r="X66" s="119">
        <f t="shared" si="8"/>
        <v>5.6343250899999999</v>
      </c>
      <c r="Y66" s="119">
        <f t="shared" si="9"/>
        <v>0</v>
      </c>
      <c r="Z66" s="131" t="str">
        <f t="shared" si="167"/>
        <v>J=</v>
      </c>
      <c r="AA66" s="124">
        <f t="shared" si="168"/>
        <v>44362</v>
      </c>
      <c r="AB66" s="4"/>
      <c r="AN66" s="7"/>
      <c r="AO66" s="140"/>
      <c r="AP66" s="140"/>
      <c r="AQ66" s="168"/>
      <c r="AR66" s="167"/>
      <c r="AS66" s="168"/>
      <c r="AT66" s="167"/>
      <c r="AU66" s="169"/>
      <c r="AV66" s="1"/>
      <c r="AW66" s="2"/>
      <c r="AX66" s="1"/>
      <c r="AY66" s="1"/>
      <c r="AZ66" s="174"/>
      <c r="BA66" s="173"/>
      <c r="BB66" s="173"/>
      <c r="BC66" s="174"/>
      <c r="BD66" s="175"/>
      <c r="BE66" s="175"/>
      <c r="BF66" s="175"/>
      <c r="BG66" s="176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22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3"/>
      <c r="EC66" s="1"/>
      <c r="ED66" s="1"/>
      <c r="EE66" s="1"/>
      <c r="EF66" s="1"/>
      <c r="EG66" s="1"/>
      <c r="EH66" s="1"/>
      <c r="EI66" s="1"/>
      <c r="EJ66" s="1"/>
      <c r="EK66" s="1"/>
      <c r="EL66" s="4"/>
      <c r="EM66" s="15"/>
      <c r="EN66" s="15"/>
      <c r="EO66" s="24"/>
      <c r="EP66" s="15"/>
      <c r="EQ66" s="16"/>
      <c r="ER66" s="27"/>
    </row>
    <row r="67" spans="1:148" ht="12.75" customHeight="1" x14ac:dyDescent="0.2">
      <c r="A67" s="118">
        <f t="shared" si="10"/>
        <v>44357</v>
      </c>
      <c r="B67" s="119">
        <f t="shared" si="1"/>
        <v>1012.60833212</v>
      </c>
      <c r="C67" s="119">
        <f t="shared" si="33"/>
        <v>1000</v>
      </c>
      <c r="D67" s="120">
        <f t="shared" si="11"/>
        <v>5674.72</v>
      </c>
      <c r="E67" s="120">
        <f t="shared" si="169"/>
        <v>5692.31</v>
      </c>
      <c r="F67" s="172">
        <f t="shared" si="195"/>
        <v>44301</v>
      </c>
      <c r="G67" s="123">
        <f t="shared" si="2"/>
        <v>3.0997124087179806E-3</v>
      </c>
      <c r="H67" s="124">
        <f t="shared" si="170"/>
        <v>44362</v>
      </c>
      <c r="I67" s="124">
        <f t="shared" si="13"/>
        <v>44362</v>
      </c>
      <c r="J67" s="125">
        <f t="shared" si="14"/>
        <v>20</v>
      </c>
      <c r="K67" s="125">
        <f t="shared" si="196"/>
        <v>17</v>
      </c>
      <c r="L67" s="8">
        <f t="shared" si="15"/>
        <v>1.0026341400000001</v>
      </c>
      <c r="M67" s="126">
        <f t="shared" si="175"/>
        <v>1.0039752799999999</v>
      </c>
      <c r="N67" s="126">
        <f t="shared" si="111"/>
        <v>1.0039752799999999</v>
      </c>
      <c r="O67" s="119">
        <f t="shared" si="172"/>
        <v>1.0066198900000001</v>
      </c>
      <c r="P67" s="119">
        <f t="shared" si="5"/>
        <v>1006.6198900000001</v>
      </c>
      <c r="Q67" s="158">
        <f t="shared" si="36"/>
        <v>0</v>
      </c>
      <c r="R67" s="199">
        <f t="shared" si="17"/>
        <v>0</v>
      </c>
      <c r="S67" s="119">
        <f t="shared" si="6"/>
        <v>0</v>
      </c>
      <c r="T67" s="129">
        <f t="shared" si="18"/>
        <v>9.1906000000000002E-2</v>
      </c>
      <c r="U67" s="127">
        <f t="shared" si="126"/>
        <v>17</v>
      </c>
      <c r="V67" s="127">
        <v>252</v>
      </c>
      <c r="W67" s="126">
        <f t="shared" si="7"/>
        <v>1.0059490600000001</v>
      </c>
      <c r="X67" s="119">
        <f t="shared" si="8"/>
        <v>5.9884421200000002</v>
      </c>
      <c r="Y67" s="119">
        <f t="shared" si="9"/>
        <v>0</v>
      </c>
      <c r="Z67" s="131" t="str">
        <f t="shared" si="167"/>
        <v>J=</v>
      </c>
      <c r="AA67" s="124">
        <f t="shared" si="168"/>
        <v>44362</v>
      </c>
      <c r="AB67" s="4"/>
      <c r="AN67" s="7"/>
      <c r="AO67" s="140"/>
      <c r="AP67" s="140"/>
      <c r="AQ67" s="168"/>
      <c r="AR67" s="167"/>
      <c r="AS67" s="168"/>
      <c r="AT67" s="167"/>
      <c r="AU67" s="169"/>
      <c r="AV67" s="1"/>
      <c r="AW67" s="2"/>
      <c r="AX67" s="1"/>
      <c r="AY67" s="1"/>
      <c r="AZ67" s="174"/>
      <c r="BA67" s="173"/>
      <c r="BB67" s="173"/>
      <c r="BC67" s="174"/>
      <c r="BD67" s="175"/>
      <c r="BE67" s="175"/>
      <c r="BF67" s="175"/>
      <c r="BG67" s="176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22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3"/>
      <c r="EC67" s="1"/>
      <c r="ED67" s="1"/>
      <c r="EE67" s="1"/>
      <c r="EF67" s="1"/>
      <c r="EG67" s="1"/>
      <c r="EH67" s="1"/>
      <c r="EI67" s="1"/>
      <c r="EJ67" s="1"/>
      <c r="EK67" s="1"/>
      <c r="EL67" s="4"/>
      <c r="EM67" s="15"/>
      <c r="EN67" s="15"/>
      <c r="EO67" s="24"/>
      <c r="EP67" s="15"/>
      <c r="EQ67" s="16"/>
      <c r="ER67" s="15"/>
    </row>
    <row r="68" spans="1:148" ht="12.75" customHeight="1" x14ac:dyDescent="0.2">
      <c r="A68" s="118">
        <f t="shared" si="10"/>
        <v>44358</v>
      </c>
      <c r="B68" s="119">
        <f t="shared" si="1"/>
        <v>1013.11845236</v>
      </c>
      <c r="C68" s="119">
        <f t="shared" si="33"/>
        <v>1000</v>
      </c>
      <c r="D68" s="120">
        <f t="shared" si="11"/>
        <v>5674.72</v>
      </c>
      <c r="E68" s="120">
        <f t="shared" si="169"/>
        <v>5692.31</v>
      </c>
      <c r="F68" s="172">
        <f t="shared" si="195"/>
        <v>44301</v>
      </c>
      <c r="G68" s="123">
        <f t="shared" si="2"/>
        <v>3.0997124087179806E-3</v>
      </c>
      <c r="H68" s="124">
        <f t="shared" si="170"/>
        <v>44362</v>
      </c>
      <c r="I68" s="124">
        <f t="shared" si="13"/>
        <v>44362</v>
      </c>
      <c r="J68" s="125">
        <f t="shared" si="14"/>
        <v>20</v>
      </c>
      <c r="K68" s="125">
        <f t="shared" si="196"/>
        <v>18</v>
      </c>
      <c r="L68" s="8">
        <f t="shared" si="15"/>
        <v>1.0027893000000001</v>
      </c>
      <c r="M68" s="126">
        <f t="shared" si="175"/>
        <v>1.0039752799999999</v>
      </c>
      <c r="N68" s="126">
        <f t="shared" si="111"/>
        <v>1.0039752799999999</v>
      </c>
      <c r="O68" s="119">
        <f t="shared" si="172"/>
        <v>1.00677566</v>
      </c>
      <c r="P68" s="119">
        <f t="shared" si="5"/>
        <v>1006.77566</v>
      </c>
      <c r="Q68" s="158">
        <f t="shared" si="36"/>
        <v>0</v>
      </c>
      <c r="R68" s="199">
        <f t="shared" si="17"/>
        <v>0</v>
      </c>
      <c r="S68" s="119">
        <f t="shared" si="6"/>
        <v>0</v>
      </c>
      <c r="T68" s="129">
        <f t="shared" si="18"/>
        <v>9.1906000000000002E-2</v>
      </c>
      <c r="U68" s="127">
        <f t="shared" si="126"/>
        <v>18</v>
      </c>
      <c r="V68" s="127">
        <v>252</v>
      </c>
      <c r="W68" s="126">
        <f t="shared" si="7"/>
        <v>1.006300105</v>
      </c>
      <c r="X68" s="119">
        <f t="shared" si="8"/>
        <v>6.3427923599999998</v>
      </c>
      <c r="Y68" s="119">
        <f t="shared" si="9"/>
        <v>0</v>
      </c>
      <c r="Z68" s="131" t="str">
        <f t="shared" si="167"/>
        <v>J=</v>
      </c>
      <c r="AA68" s="124">
        <f t="shared" si="168"/>
        <v>44362</v>
      </c>
      <c r="AB68" s="4"/>
      <c r="AN68" s="7"/>
      <c r="AO68" s="140"/>
      <c r="AP68" s="140"/>
      <c r="AQ68" s="168"/>
      <c r="AR68" s="167"/>
      <c r="AS68" s="168"/>
      <c r="AT68" s="167"/>
      <c r="AU68" s="169"/>
      <c r="AV68" s="1"/>
      <c r="AW68" s="2"/>
      <c r="AX68" s="1"/>
      <c r="AY68" s="1"/>
      <c r="AZ68" s="174"/>
      <c r="BA68" s="173"/>
      <c r="BB68" s="173"/>
      <c r="BC68" s="174"/>
      <c r="BD68" s="175"/>
      <c r="BE68" s="175"/>
      <c r="BF68" s="175"/>
      <c r="BG68" s="176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22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3"/>
      <c r="EC68" s="1"/>
      <c r="ED68" s="1"/>
      <c r="EE68" s="1"/>
      <c r="EF68" s="1"/>
      <c r="EG68" s="1"/>
      <c r="EH68" s="1"/>
      <c r="EI68" s="1"/>
      <c r="EJ68" s="1"/>
      <c r="EK68" s="1"/>
      <c r="EL68" s="4"/>
      <c r="EM68" s="15"/>
      <c r="EN68" s="15"/>
      <c r="EO68" s="24"/>
      <c r="EP68" s="15"/>
      <c r="EQ68" s="16"/>
      <c r="ER68" s="15"/>
    </row>
    <row r="69" spans="1:148" ht="12.75" customHeight="1" x14ac:dyDescent="0.2">
      <c r="A69" s="118">
        <f t="shared" si="10"/>
        <v>44359</v>
      </c>
      <c r="B69" s="119">
        <f t="shared" si="1"/>
        <v>1013.62884509</v>
      </c>
      <c r="C69" s="119">
        <f t="shared" si="33"/>
        <v>1000</v>
      </c>
      <c r="D69" s="120">
        <f t="shared" si="11"/>
        <v>5674.72</v>
      </c>
      <c r="E69" s="120">
        <f t="shared" si="169"/>
        <v>5692.31</v>
      </c>
      <c r="F69" s="172">
        <f t="shared" si="195"/>
        <v>44301</v>
      </c>
      <c r="G69" s="123">
        <f t="shared" si="2"/>
        <v>3.0997124087179806E-3</v>
      </c>
      <c r="H69" s="124">
        <f t="shared" si="170"/>
        <v>44362</v>
      </c>
      <c r="I69" s="124">
        <f t="shared" si="13"/>
        <v>44362</v>
      </c>
      <c r="J69" s="125">
        <f t="shared" si="14"/>
        <v>20</v>
      </c>
      <c r="K69" s="125">
        <f t="shared" si="196"/>
        <v>19</v>
      </c>
      <c r="L69" s="8">
        <f t="shared" si="15"/>
        <v>1.00294449</v>
      </c>
      <c r="M69" s="126">
        <f t="shared" si="175"/>
        <v>1.0039752799999999</v>
      </c>
      <c r="N69" s="126">
        <f t="shared" si="111"/>
        <v>1.0039752799999999</v>
      </c>
      <c r="O69" s="119">
        <f t="shared" si="172"/>
        <v>1.0069314700000001</v>
      </c>
      <c r="P69" s="119">
        <f t="shared" si="5"/>
        <v>1006.93147</v>
      </c>
      <c r="Q69" s="158">
        <f t="shared" si="36"/>
        <v>0</v>
      </c>
      <c r="R69" s="199">
        <f t="shared" si="17"/>
        <v>0</v>
      </c>
      <c r="S69" s="119">
        <f t="shared" si="6"/>
        <v>0</v>
      </c>
      <c r="T69" s="129">
        <f t="shared" si="18"/>
        <v>9.1906000000000002E-2</v>
      </c>
      <c r="U69" s="127">
        <f t="shared" si="126"/>
        <v>19</v>
      </c>
      <c r="V69" s="127">
        <v>252</v>
      </c>
      <c r="W69" s="126">
        <f t="shared" si="7"/>
        <v>1.006651272</v>
      </c>
      <c r="X69" s="119">
        <f t="shared" si="8"/>
        <v>6.6973750900000004</v>
      </c>
      <c r="Y69" s="119">
        <f t="shared" si="9"/>
        <v>0</v>
      </c>
      <c r="Z69" s="131" t="str">
        <f t="shared" si="167"/>
        <v>J=</v>
      </c>
      <c r="AA69" s="124">
        <f t="shared" si="168"/>
        <v>44362</v>
      </c>
      <c r="AB69" s="4"/>
      <c r="AN69" s="7"/>
      <c r="AO69" s="140"/>
      <c r="AP69" s="140"/>
      <c r="AQ69" s="168"/>
      <c r="AR69" s="167"/>
      <c r="AS69" s="168"/>
      <c r="AT69" s="167"/>
      <c r="AU69" s="169"/>
      <c r="AV69" s="1"/>
      <c r="AW69" s="2"/>
      <c r="AX69" s="1"/>
      <c r="AY69" s="1"/>
      <c r="AZ69" s="174"/>
      <c r="BA69" s="173"/>
      <c r="BB69" s="173"/>
      <c r="BC69" s="174"/>
      <c r="BD69" s="175"/>
      <c r="BE69" s="175"/>
      <c r="BF69" s="175"/>
      <c r="BG69" s="176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22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3"/>
      <c r="EC69" s="1"/>
      <c r="ED69" s="1"/>
      <c r="EE69" s="1"/>
      <c r="EF69" s="1"/>
      <c r="EG69" s="1"/>
      <c r="EH69" s="1"/>
      <c r="EI69" s="1"/>
      <c r="EJ69" s="1"/>
      <c r="EK69" s="1"/>
      <c r="EL69" s="4"/>
      <c r="EM69" s="15"/>
      <c r="EN69" s="15"/>
      <c r="EO69" s="24"/>
      <c r="EP69" s="15"/>
      <c r="EQ69" s="16"/>
      <c r="ER69" s="15"/>
    </row>
    <row r="70" spans="1:148" ht="12.75" x14ac:dyDescent="0.2">
      <c r="A70" s="118">
        <f t="shared" si="10"/>
        <v>44360</v>
      </c>
      <c r="B70" s="119">
        <f t="shared" si="1"/>
        <v>1013.62884509</v>
      </c>
      <c r="C70" s="119">
        <f t="shared" si="33"/>
        <v>1000</v>
      </c>
      <c r="D70" s="120">
        <f t="shared" si="11"/>
        <v>5674.72</v>
      </c>
      <c r="E70" s="120">
        <f t="shared" si="169"/>
        <v>5692.31</v>
      </c>
      <c r="F70" s="172">
        <f t="shared" si="195"/>
        <v>44301</v>
      </c>
      <c r="G70" s="123">
        <f t="shared" si="2"/>
        <v>3.0997124087179806E-3</v>
      </c>
      <c r="H70" s="124">
        <f t="shared" si="170"/>
        <v>44362</v>
      </c>
      <c r="I70" s="124">
        <f t="shared" si="13"/>
        <v>44362</v>
      </c>
      <c r="J70" s="125">
        <f t="shared" si="14"/>
        <v>20</v>
      </c>
      <c r="K70" s="125">
        <f t="shared" si="196"/>
        <v>19</v>
      </c>
      <c r="L70" s="8">
        <f t="shared" si="15"/>
        <v>1.00294449</v>
      </c>
      <c r="M70" s="126">
        <f t="shared" si="175"/>
        <v>1.0039752799999999</v>
      </c>
      <c r="N70" s="126">
        <f t="shared" si="111"/>
        <v>1.0039752799999999</v>
      </c>
      <c r="O70" s="119">
        <f t="shared" si="172"/>
        <v>1.0069314700000001</v>
      </c>
      <c r="P70" s="119">
        <f t="shared" si="5"/>
        <v>1006.93147</v>
      </c>
      <c r="Q70" s="158">
        <f t="shared" si="36"/>
        <v>0</v>
      </c>
      <c r="R70" s="199">
        <f t="shared" si="17"/>
        <v>0</v>
      </c>
      <c r="S70" s="119">
        <f t="shared" si="6"/>
        <v>0</v>
      </c>
      <c r="T70" s="129">
        <f t="shared" si="18"/>
        <v>9.1906000000000002E-2</v>
      </c>
      <c r="U70" s="127">
        <f t="shared" si="126"/>
        <v>19</v>
      </c>
      <c r="V70" s="127">
        <v>252</v>
      </c>
      <c r="W70" s="126">
        <f t="shared" si="7"/>
        <v>1.006651272</v>
      </c>
      <c r="X70" s="119">
        <f t="shared" si="8"/>
        <v>6.6973750900000004</v>
      </c>
      <c r="Y70" s="119">
        <f t="shared" si="9"/>
        <v>0</v>
      </c>
      <c r="Z70" s="131" t="str">
        <f t="shared" si="167"/>
        <v>J=</v>
      </c>
      <c r="AA70" s="124">
        <f t="shared" si="168"/>
        <v>44362</v>
      </c>
      <c r="AB70" s="4"/>
      <c r="AN70" s="7"/>
      <c r="AO70" s="140"/>
      <c r="AP70" s="140"/>
      <c r="AQ70" s="168"/>
      <c r="AR70" s="167"/>
      <c r="AS70" s="168"/>
      <c r="AT70" s="167"/>
      <c r="AU70" s="169"/>
      <c r="AV70" s="1"/>
      <c r="AW70" s="2"/>
      <c r="AX70" s="1"/>
      <c r="AY70" s="1"/>
      <c r="AZ70" s="174"/>
      <c r="BA70" s="173"/>
      <c r="BB70" s="173"/>
      <c r="BC70" s="174"/>
      <c r="BD70" s="175"/>
      <c r="BE70" s="175"/>
      <c r="BF70" s="175"/>
      <c r="BG70" s="176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22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3"/>
      <c r="EC70" s="1"/>
      <c r="ED70" s="1"/>
      <c r="EE70" s="1"/>
      <c r="EF70" s="1"/>
      <c r="EG70" s="1"/>
      <c r="EH70" s="1"/>
      <c r="EI70" s="1"/>
      <c r="EJ70" s="1"/>
      <c r="EK70" s="1"/>
      <c r="EL70" s="4"/>
      <c r="EM70" s="15"/>
      <c r="EN70" s="15"/>
      <c r="EO70" s="24"/>
      <c r="EP70" s="15"/>
      <c r="EQ70" s="16"/>
      <c r="ER70" s="15"/>
    </row>
    <row r="71" spans="1:148" ht="12.75" customHeight="1" x14ac:dyDescent="0.2">
      <c r="A71" s="118">
        <f t="shared" si="10"/>
        <v>44361</v>
      </c>
      <c r="B71" s="119">
        <f t="shared" si="1"/>
        <v>1013.62884509</v>
      </c>
      <c r="C71" s="119">
        <f t="shared" si="33"/>
        <v>1000</v>
      </c>
      <c r="D71" s="120">
        <f t="shared" si="11"/>
        <v>5674.72</v>
      </c>
      <c r="E71" s="120">
        <f t="shared" si="169"/>
        <v>5692.31</v>
      </c>
      <c r="F71" s="172">
        <f t="shared" si="195"/>
        <v>44301</v>
      </c>
      <c r="G71" s="123">
        <f t="shared" si="2"/>
        <v>3.0997124087179806E-3</v>
      </c>
      <c r="H71" s="124">
        <f t="shared" si="170"/>
        <v>44362</v>
      </c>
      <c r="I71" s="124">
        <f t="shared" si="13"/>
        <v>44362</v>
      </c>
      <c r="J71" s="125">
        <f t="shared" si="14"/>
        <v>20</v>
      </c>
      <c r="K71" s="125">
        <f t="shared" si="196"/>
        <v>19</v>
      </c>
      <c r="L71" s="8">
        <f t="shared" si="15"/>
        <v>1.00294449</v>
      </c>
      <c r="M71" s="126">
        <f t="shared" si="175"/>
        <v>1.0039752799999999</v>
      </c>
      <c r="N71" s="126">
        <f t="shared" si="111"/>
        <v>1.0039752799999999</v>
      </c>
      <c r="O71" s="119">
        <f t="shared" si="172"/>
        <v>1.0069314700000001</v>
      </c>
      <c r="P71" s="119">
        <f t="shared" si="5"/>
        <v>1006.93147</v>
      </c>
      <c r="Q71" s="158">
        <f t="shared" si="36"/>
        <v>0</v>
      </c>
      <c r="R71" s="199">
        <f t="shared" si="17"/>
        <v>0</v>
      </c>
      <c r="S71" s="119">
        <f t="shared" si="6"/>
        <v>0</v>
      </c>
      <c r="T71" s="129">
        <f t="shared" si="18"/>
        <v>9.1906000000000002E-2</v>
      </c>
      <c r="U71" s="127">
        <f t="shared" si="126"/>
        <v>19</v>
      </c>
      <c r="V71" s="127">
        <v>252</v>
      </c>
      <c r="W71" s="126">
        <f t="shared" si="7"/>
        <v>1.006651272</v>
      </c>
      <c r="X71" s="119">
        <f t="shared" si="8"/>
        <v>6.6973750900000004</v>
      </c>
      <c r="Y71" s="119">
        <f t="shared" si="9"/>
        <v>0</v>
      </c>
      <c r="Z71" s="131" t="str">
        <f t="shared" si="167"/>
        <v>J=</v>
      </c>
      <c r="AA71" s="124">
        <f t="shared" si="168"/>
        <v>44362</v>
      </c>
      <c r="AB71" s="4"/>
      <c r="AN71" s="7"/>
      <c r="AO71" s="140"/>
      <c r="AP71" s="140"/>
      <c r="AQ71" s="168"/>
      <c r="AR71" s="167"/>
      <c r="AS71" s="168"/>
      <c r="AT71" s="167"/>
      <c r="AU71" s="169"/>
      <c r="AV71" s="1"/>
      <c r="AW71" s="2"/>
      <c r="AX71" s="1"/>
      <c r="AY71" s="1"/>
      <c r="AZ71" s="174"/>
      <c r="BA71" s="173"/>
      <c r="BB71" s="173"/>
      <c r="BC71" s="174"/>
      <c r="BD71" s="175"/>
      <c r="BE71" s="175"/>
      <c r="BF71" s="175"/>
      <c r="BG71" s="176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22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3"/>
      <c r="EC71" s="1"/>
      <c r="ED71" s="1"/>
      <c r="EE71" s="1"/>
      <c r="EF71" s="1"/>
      <c r="EG71" s="1"/>
      <c r="EH71" s="1"/>
      <c r="EI71" s="1"/>
      <c r="EJ71" s="1"/>
      <c r="EK71" s="1"/>
      <c r="EL71" s="4"/>
      <c r="EM71" s="15"/>
      <c r="EN71" s="15"/>
      <c r="EO71" s="24"/>
      <c r="EP71" s="15"/>
      <c r="EQ71" s="16"/>
      <c r="ER71" s="15"/>
    </row>
    <row r="72" spans="1:148" ht="12.75" customHeight="1" x14ac:dyDescent="0.2">
      <c r="A72" s="118">
        <f t="shared" si="10"/>
        <v>44362</v>
      </c>
      <c r="B72" s="119">
        <f t="shared" si="1"/>
        <v>1014.13950132</v>
      </c>
      <c r="C72" s="119">
        <f t="shared" si="33"/>
        <v>1000</v>
      </c>
      <c r="D72" s="120">
        <f t="shared" si="11"/>
        <v>5674.72</v>
      </c>
      <c r="E72" s="120">
        <f t="shared" si="169"/>
        <v>5692.31</v>
      </c>
      <c r="F72" s="172">
        <f t="shared" si="195"/>
        <v>44301</v>
      </c>
      <c r="G72" s="123">
        <f t="shared" si="2"/>
        <v>3.0997124087179806E-3</v>
      </c>
      <c r="H72" s="124">
        <f t="shared" si="170"/>
        <v>44362</v>
      </c>
      <c r="I72" s="124">
        <f t="shared" si="13"/>
        <v>44362</v>
      </c>
      <c r="J72" s="125">
        <f t="shared" si="14"/>
        <v>20</v>
      </c>
      <c r="K72" s="125">
        <f t="shared" si="196"/>
        <v>20</v>
      </c>
      <c r="L72" s="8">
        <f t="shared" si="15"/>
        <v>1.0030997100000001</v>
      </c>
      <c r="M72" s="126">
        <f t="shared" si="175"/>
        <v>1.0039752799999999</v>
      </c>
      <c r="N72" s="126">
        <f t="shared" si="111"/>
        <v>1.0039752799999999</v>
      </c>
      <c r="O72" s="119">
        <f t="shared" si="172"/>
        <v>1.00708731</v>
      </c>
      <c r="P72" s="119">
        <f t="shared" si="5"/>
        <v>1007.08731</v>
      </c>
      <c r="Q72" s="158">
        <f t="shared" si="36"/>
        <v>2</v>
      </c>
      <c r="R72" s="199">
        <f t="shared" si="17"/>
        <v>0</v>
      </c>
      <c r="S72" s="119">
        <f t="shared" si="6"/>
        <v>0</v>
      </c>
      <c r="T72" s="129">
        <f t="shared" si="18"/>
        <v>9.1906000000000002E-2</v>
      </c>
      <c r="U72" s="127">
        <f t="shared" si="126"/>
        <v>20</v>
      </c>
      <c r="V72" s="127">
        <v>252</v>
      </c>
      <c r="W72" s="126">
        <f t="shared" si="7"/>
        <v>1.007002562</v>
      </c>
      <c r="X72" s="119">
        <f t="shared" si="8"/>
        <v>7.0521913200000004</v>
      </c>
      <c r="Y72" s="119">
        <f t="shared" si="9"/>
        <v>7.0521913200000004</v>
      </c>
      <c r="Z72" s="131" t="str">
        <f t="shared" si="167"/>
        <v>J=</v>
      </c>
      <c r="AA72" s="124">
        <f t="shared" si="168"/>
        <v>44362</v>
      </c>
      <c r="AB72" s="4"/>
      <c r="AN72" s="7"/>
      <c r="AO72" s="140"/>
      <c r="AP72" s="140"/>
      <c r="AQ72" s="168"/>
      <c r="AR72" s="167"/>
      <c r="AS72" s="168"/>
      <c r="AT72" s="167"/>
      <c r="AU72" s="169"/>
      <c r="AV72" s="1"/>
      <c r="AW72" s="2"/>
      <c r="AX72" s="1"/>
      <c r="AY72" s="1"/>
      <c r="AZ72" s="174"/>
      <c r="BA72" s="173"/>
      <c r="BB72" s="173"/>
      <c r="BC72" s="174"/>
      <c r="BD72" s="175"/>
      <c r="BE72" s="175"/>
      <c r="BF72" s="175"/>
      <c r="BG72" s="176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22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3"/>
      <c r="EC72" s="1"/>
      <c r="ED72" s="1"/>
      <c r="EE72" s="1"/>
      <c r="EF72" s="1"/>
      <c r="EG72" s="1"/>
      <c r="EH72" s="1"/>
      <c r="EI72" s="1"/>
      <c r="EJ72" s="1"/>
      <c r="EK72" s="1"/>
      <c r="EL72" s="4"/>
      <c r="EM72" s="15"/>
      <c r="EN72" s="15"/>
      <c r="EO72" s="24"/>
      <c r="EP72" s="15"/>
      <c r="EQ72" s="16"/>
      <c r="ER72" s="15"/>
    </row>
    <row r="73" spans="1:148" ht="12.75" customHeight="1" x14ac:dyDescent="0.2">
      <c r="A73" s="118">
        <f t="shared" si="10"/>
        <v>44363</v>
      </c>
      <c r="B73" s="119">
        <f t="shared" si="1"/>
        <v>1007.81735432</v>
      </c>
      <c r="C73" s="119">
        <f t="shared" si="33"/>
        <v>1000</v>
      </c>
      <c r="D73" s="120">
        <f t="shared" si="11"/>
        <v>5692.31</v>
      </c>
      <c r="E73" s="120">
        <f t="shared" si="169"/>
        <v>5739.56</v>
      </c>
      <c r="F73" s="172">
        <f t="shared" si="195"/>
        <v>44331</v>
      </c>
      <c r="G73" s="123">
        <f t="shared" si="2"/>
        <v>8.3006723105383262E-3</v>
      </c>
      <c r="H73" s="124">
        <f t="shared" si="170"/>
        <v>44392</v>
      </c>
      <c r="I73" s="124">
        <f t="shared" si="13"/>
        <v>44392</v>
      </c>
      <c r="J73" s="125">
        <f t="shared" si="14"/>
        <v>22</v>
      </c>
      <c r="K73" s="125">
        <f t="shared" si="196"/>
        <v>1</v>
      </c>
      <c r="L73" s="8">
        <f t="shared" si="15"/>
        <v>1.00037581</v>
      </c>
      <c r="M73" s="126">
        <f t="shared" si="175"/>
        <v>1.0030997100000001</v>
      </c>
      <c r="N73" s="126">
        <f t="shared" si="111"/>
        <v>1.0070873122151689</v>
      </c>
      <c r="O73" s="119">
        <f t="shared" si="172"/>
        <v>1.00746578</v>
      </c>
      <c r="P73" s="119">
        <f t="shared" si="5"/>
        <v>1007.46578</v>
      </c>
      <c r="Q73" s="158">
        <f t="shared" si="36"/>
        <v>0</v>
      </c>
      <c r="R73" s="199">
        <f t="shared" si="17"/>
        <v>0</v>
      </c>
      <c r="S73" s="119">
        <f t="shared" si="6"/>
        <v>0</v>
      </c>
      <c r="T73" s="129">
        <f t="shared" si="18"/>
        <v>9.1906000000000002E-2</v>
      </c>
      <c r="U73" s="127">
        <f t="shared" si="126"/>
        <v>1</v>
      </c>
      <c r="V73" s="127">
        <v>252</v>
      </c>
      <c r="W73" s="126">
        <f t="shared" si="7"/>
        <v>1.000348969</v>
      </c>
      <c r="X73" s="119">
        <f t="shared" si="8"/>
        <v>0.35157432</v>
      </c>
      <c r="Y73" s="119">
        <f t="shared" si="9"/>
        <v>0</v>
      </c>
      <c r="Z73" s="131" t="str">
        <f t="shared" si="167"/>
        <v>J=</v>
      </c>
      <c r="AA73" s="124">
        <f t="shared" si="168"/>
        <v>44392</v>
      </c>
      <c r="AB73" s="4"/>
      <c r="AN73" s="7"/>
      <c r="AO73" s="140"/>
      <c r="AP73" s="140"/>
      <c r="AQ73" s="168"/>
      <c r="AR73" s="167"/>
      <c r="AS73" s="168"/>
      <c r="AT73" s="167"/>
      <c r="AU73" s="169"/>
      <c r="AV73" s="3"/>
      <c r="AW73" s="29"/>
      <c r="AX73" s="3"/>
      <c r="AY73" s="3"/>
      <c r="AZ73" s="174"/>
      <c r="BA73" s="173"/>
      <c r="BB73" s="173"/>
      <c r="BC73" s="174"/>
      <c r="BD73" s="175"/>
      <c r="BE73" s="175"/>
      <c r="BF73" s="175"/>
      <c r="BG73" s="176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1"/>
      <c r="DL73" s="1"/>
      <c r="DM73" s="22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3"/>
      <c r="EC73" s="1"/>
      <c r="ED73" s="1"/>
      <c r="EE73" s="1"/>
      <c r="EF73" s="1"/>
      <c r="EG73" s="1"/>
      <c r="EH73" s="1"/>
      <c r="EI73" s="1"/>
      <c r="EJ73" s="1"/>
      <c r="EK73" s="1"/>
      <c r="EL73" s="26"/>
      <c r="EM73" s="15"/>
      <c r="EN73" s="15"/>
      <c r="EO73" s="24"/>
      <c r="EP73" s="15"/>
      <c r="EQ73" s="16"/>
      <c r="ER73" s="15"/>
    </row>
    <row r="74" spans="1:148" ht="12.75" customHeight="1" x14ac:dyDescent="0.2">
      <c r="A74" s="118">
        <f t="shared" si="10"/>
        <v>44364</v>
      </c>
      <c r="B74" s="119">
        <f t="shared" si="1"/>
        <v>1008.54794486</v>
      </c>
      <c r="C74" s="119">
        <f t="shared" si="33"/>
        <v>1000</v>
      </c>
      <c r="D74" s="120">
        <f t="shared" si="11"/>
        <v>5692.31</v>
      </c>
      <c r="E74" s="120">
        <f t="shared" si="169"/>
        <v>5739.56</v>
      </c>
      <c r="F74" s="172">
        <f t="shared" si="195"/>
        <v>44331</v>
      </c>
      <c r="G74" s="123">
        <f t="shared" si="2"/>
        <v>8.3006723105383262E-3</v>
      </c>
      <c r="H74" s="124">
        <f t="shared" si="170"/>
        <v>44392</v>
      </c>
      <c r="I74" s="124">
        <f t="shared" si="13"/>
        <v>44392</v>
      </c>
      <c r="J74" s="125">
        <f t="shared" si="14"/>
        <v>22</v>
      </c>
      <c r="K74" s="125">
        <f t="shared" si="196"/>
        <v>2</v>
      </c>
      <c r="L74" s="8">
        <f t="shared" si="15"/>
        <v>1.0007517699999999</v>
      </c>
      <c r="M74" s="126">
        <f t="shared" si="175"/>
        <v>1.0030997100000001</v>
      </c>
      <c r="N74" s="126">
        <f t="shared" si="111"/>
        <v>1.0070873122151689</v>
      </c>
      <c r="O74" s="119">
        <f t="shared" si="172"/>
        <v>1.0078444099999999</v>
      </c>
      <c r="P74" s="119">
        <f t="shared" si="5"/>
        <v>1007.84441</v>
      </c>
      <c r="Q74" s="158">
        <f t="shared" si="36"/>
        <v>0</v>
      </c>
      <c r="R74" s="199">
        <f t="shared" si="17"/>
        <v>0</v>
      </c>
      <c r="S74" s="119">
        <f t="shared" si="6"/>
        <v>0</v>
      </c>
      <c r="T74" s="129">
        <f t="shared" si="18"/>
        <v>9.1906000000000002E-2</v>
      </c>
      <c r="U74" s="127">
        <f t="shared" si="126"/>
        <v>2</v>
      </c>
      <c r="V74" s="127">
        <v>252</v>
      </c>
      <c r="W74" s="126">
        <f t="shared" si="7"/>
        <v>1.0006980590000001</v>
      </c>
      <c r="X74" s="119">
        <f t="shared" si="8"/>
        <v>0.70353485999999998</v>
      </c>
      <c r="Y74" s="119">
        <f t="shared" si="9"/>
        <v>0</v>
      </c>
      <c r="Z74" s="131" t="str">
        <f t="shared" si="167"/>
        <v>J=</v>
      </c>
      <c r="AA74" s="124">
        <f t="shared" si="168"/>
        <v>44392</v>
      </c>
      <c r="AB74" s="4"/>
      <c r="AN74" s="7"/>
      <c r="AO74" s="140"/>
      <c r="AP74" s="140"/>
      <c r="AQ74" s="168"/>
      <c r="AR74" s="167"/>
      <c r="AS74" s="168"/>
      <c r="AT74" s="167"/>
      <c r="AU74" s="169"/>
      <c r="AV74" s="1"/>
      <c r="AW74" s="2"/>
      <c r="AX74" s="1"/>
      <c r="AY74" s="1"/>
      <c r="AZ74" s="174"/>
      <c r="BA74" s="173"/>
      <c r="BB74" s="173"/>
      <c r="BC74" s="174"/>
      <c r="BD74" s="175"/>
      <c r="BE74" s="175"/>
      <c r="BF74" s="175"/>
      <c r="BG74" s="176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22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3"/>
      <c r="EC74" s="1"/>
      <c r="ED74" s="1"/>
      <c r="EE74" s="1"/>
      <c r="EF74" s="1"/>
      <c r="EG74" s="1"/>
      <c r="EH74" s="1"/>
      <c r="EI74" s="1"/>
      <c r="EJ74" s="1"/>
      <c r="EK74" s="1"/>
      <c r="EL74" s="4"/>
      <c r="EM74" s="15"/>
      <c r="EN74" s="15"/>
      <c r="EO74" s="24"/>
      <c r="EP74" s="15"/>
      <c r="EQ74" s="16"/>
      <c r="ER74" s="15"/>
    </row>
    <row r="75" spans="1:148" ht="12.75" customHeight="1" x14ac:dyDescent="0.2">
      <c r="A75" s="118">
        <f t="shared" si="10"/>
        <v>44365</v>
      </c>
      <c r="B75" s="119">
        <f t="shared" ref="B75:B138" si="197">(P75+X75)</f>
        <v>1009.27905389</v>
      </c>
      <c r="C75" s="119">
        <f t="shared" si="33"/>
        <v>1000</v>
      </c>
      <c r="D75" s="120">
        <f t="shared" si="11"/>
        <v>5692.31</v>
      </c>
      <c r="E75" s="120">
        <f t="shared" si="169"/>
        <v>5739.56</v>
      </c>
      <c r="F75" s="172">
        <f t="shared" si="195"/>
        <v>44331</v>
      </c>
      <c r="G75" s="123">
        <f t="shared" ref="G75:G138" si="198">(E75/D75)-1</f>
        <v>8.3006723105383262E-3</v>
      </c>
      <c r="H75" s="124">
        <f t="shared" si="170"/>
        <v>44392</v>
      </c>
      <c r="I75" s="124">
        <f t="shared" ref="I75:I138" si="199">IF(A75&gt;I74,H75,I74)</f>
        <v>44392</v>
      </c>
      <c r="J75" s="125">
        <f t="shared" si="14"/>
        <v>22</v>
      </c>
      <c r="K75" s="125">
        <f t="shared" si="196"/>
        <v>3</v>
      </c>
      <c r="L75" s="8">
        <f t="shared" si="15"/>
        <v>1.0011278699999999</v>
      </c>
      <c r="M75" s="126">
        <f t="shared" si="175"/>
        <v>1.0030997100000001</v>
      </c>
      <c r="N75" s="126">
        <f t="shared" si="111"/>
        <v>1.0070873122151689</v>
      </c>
      <c r="O75" s="119">
        <f t="shared" si="172"/>
        <v>1.0082231699999999</v>
      </c>
      <c r="P75" s="119">
        <f t="shared" ref="P75:P138" si="200">TRUNC(C75*O75,8)</f>
        <v>1008.22317</v>
      </c>
      <c r="Q75" s="158">
        <f t="shared" si="36"/>
        <v>0</v>
      </c>
      <c r="R75" s="199">
        <f t="shared" si="17"/>
        <v>0</v>
      </c>
      <c r="S75" s="119">
        <f t="shared" ref="S75:S138" si="201">IF(R75&gt;0,TRUNC(R75*P75,8),0)</f>
        <v>0</v>
      </c>
      <c r="T75" s="129">
        <f t="shared" si="18"/>
        <v>9.1906000000000002E-2</v>
      </c>
      <c r="U75" s="127">
        <f t="shared" si="126"/>
        <v>3</v>
      </c>
      <c r="V75" s="127">
        <v>252</v>
      </c>
      <c r="W75" s="126">
        <f t="shared" ref="W75:W138" si="202">ROUND((1+T75)^TRUNC((U75/V75),9),9)</f>
        <v>1.0010472720000001</v>
      </c>
      <c r="X75" s="119">
        <f t="shared" ref="X75:X138" si="203">TRUNC((P75*(W75-1)),8)</f>
        <v>1.05588389</v>
      </c>
      <c r="Y75" s="119">
        <f t="shared" ref="Y75:Y138" si="204">IF(Q75&gt;0,S75+X75,0)</f>
        <v>0</v>
      </c>
      <c r="Z75" s="131" t="str">
        <f t="shared" si="167"/>
        <v>J=</v>
      </c>
      <c r="AA75" s="124">
        <f t="shared" si="168"/>
        <v>44392</v>
      </c>
      <c r="AB75" s="4"/>
      <c r="AN75" s="7"/>
      <c r="AO75" s="140"/>
      <c r="AP75" s="140"/>
      <c r="AQ75" s="168"/>
      <c r="AR75" s="167"/>
      <c r="AS75" s="168"/>
      <c r="AT75" s="167"/>
      <c r="AU75" s="169"/>
      <c r="AV75" s="1"/>
      <c r="AW75" s="2"/>
      <c r="AX75" s="1"/>
      <c r="AY75" s="1"/>
      <c r="AZ75" s="174"/>
      <c r="BA75" s="173"/>
      <c r="BB75" s="173"/>
      <c r="BC75" s="174"/>
      <c r="BD75" s="175"/>
      <c r="BE75" s="175"/>
      <c r="BF75" s="175"/>
      <c r="BG75" s="176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22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3"/>
      <c r="EC75" s="1"/>
      <c r="ED75" s="1"/>
      <c r="EE75" s="1"/>
      <c r="EF75" s="1"/>
      <c r="EG75" s="1"/>
      <c r="EH75" s="1"/>
      <c r="EI75" s="1"/>
      <c r="EJ75" s="1"/>
      <c r="EK75" s="1"/>
      <c r="EL75" s="4"/>
      <c r="EM75" s="27"/>
      <c r="EN75" s="15"/>
      <c r="EO75" s="24"/>
      <c r="EP75" s="27"/>
      <c r="EQ75" s="32"/>
      <c r="ER75" s="27"/>
    </row>
    <row r="76" spans="1:148" ht="12.75" x14ac:dyDescent="0.2">
      <c r="A76" s="118">
        <f t="shared" ref="A76:A139" si="205">(A75+1)</f>
        <v>44366</v>
      </c>
      <c r="B76" s="119">
        <f t="shared" si="197"/>
        <v>1010.01069971</v>
      </c>
      <c r="C76" s="119">
        <f t="shared" si="33"/>
        <v>1000</v>
      </c>
      <c r="D76" s="120">
        <f t="shared" ref="D76:D139" si="206">IF(E76=E75,D75,E75)</f>
        <v>5692.31</v>
      </c>
      <c r="E76" s="120">
        <f t="shared" si="169"/>
        <v>5739.56</v>
      </c>
      <c r="F76" s="172">
        <f t="shared" si="195"/>
        <v>44331</v>
      </c>
      <c r="G76" s="123">
        <f t="shared" si="198"/>
        <v>8.3006723105383262E-3</v>
      </c>
      <c r="H76" s="124">
        <f t="shared" si="170"/>
        <v>44392</v>
      </c>
      <c r="I76" s="124">
        <f t="shared" si="199"/>
        <v>44392</v>
      </c>
      <c r="J76" s="125">
        <f t="shared" ref="J76:J139" si="207">IF(I76=I75,J75,NETWORKDAYS(I75,I76,$AD$149:$AD$503)-1)</f>
        <v>22</v>
      </c>
      <c r="K76" s="125">
        <f t="shared" si="196"/>
        <v>4</v>
      </c>
      <c r="L76" s="8">
        <f t="shared" ref="L76:L139" si="208">TRUNC((E76/D76)^TRUNC((K76/J76),9),8)</f>
        <v>1.0015041099999999</v>
      </c>
      <c r="M76" s="126">
        <f t="shared" si="175"/>
        <v>1.0030997100000001</v>
      </c>
      <c r="N76" s="126">
        <f t="shared" si="111"/>
        <v>1.0070873122151689</v>
      </c>
      <c r="O76" s="119">
        <f t="shared" si="172"/>
        <v>1.00860208</v>
      </c>
      <c r="P76" s="119">
        <f t="shared" si="200"/>
        <v>1008.60208</v>
      </c>
      <c r="Q76" s="158">
        <f t="shared" si="36"/>
        <v>0</v>
      </c>
      <c r="R76" s="199">
        <f t="shared" ref="R76:R139" si="209">IF(Q76&gt;0,VLOOKUP($A76,$AD$11:$AI$141,6),0)</f>
        <v>0</v>
      </c>
      <c r="S76" s="119">
        <f t="shared" si="201"/>
        <v>0</v>
      </c>
      <c r="T76" s="129">
        <f t="shared" ref="T76:T139" si="210">(T75)</f>
        <v>9.1906000000000002E-2</v>
      </c>
      <c r="U76" s="127">
        <f t="shared" si="126"/>
        <v>4</v>
      </c>
      <c r="V76" s="127">
        <v>252</v>
      </c>
      <c r="W76" s="126">
        <f t="shared" si="202"/>
        <v>1.0013966059999999</v>
      </c>
      <c r="X76" s="119">
        <f t="shared" si="203"/>
        <v>1.40861971</v>
      </c>
      <c r="Y76" s="119">
        <f t="shared" si="204"/>
        <v>0</v>
      </c>
      <c r="Z76" s="131" t="str">
        <f t="shared" si="167"/>
        <v>J=</v>
      </c>
      <c r="AA76" s="124">
        <f t="shared" si="168"/>
        <v>44392</v>
      </c>
      <c r="AB76" s="4"/>
      <c r="AN76" s="7"/>
      <c r="AO76" s="140"/>
      <c r="AP76" s="140"/>
      <c r="AQ76" s="168"/>
      <c r="AR76" s="167"/>
      <c r="AS76" s="168"/>
      <c r="AT76" s="167"/>
      <c r="AU76" s="169"/>
      <c r="AV76" s="1"/>
      <c r="AW76" s="2"/>
      <c r="AX76" s="1"/>
      <c r="AY76" s="1"/>
      <c r="AZ76" s="174"/>
      <c r="BA76" s="173"/>
      <c r="BB76" s="173"/>
      <c r="BC76" s="174"/>
      <c r="BD76" s="175"/>
      <c r="BE76" s="175"/>
      <c r="BF76" s="175"/>
      <c r="BG76" s="176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22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3"/>
      <c r="EC76" s="1"/>
      <c r="ED76" s="1"/>
      <c r="EE76" s="1"/>
      <c r="EF76" s="1"/>
      <c r="EG76" s="1"/>
      <c r="EH76" s="1"/>
      <c r="EI76" s="1"/>
      <c r="EJ76" s="1"/>
      <c r="EK76" s="1"/>
      <c r="EL76" s="4"/>
      <c r="EM76" s="15"/>
      <c r="EN76" s="15"/>
      <c r="EO76" s="24"/>
      <c r="EP76" s="15"/>
      <c r="EQ76" s="16"/>
      <c r="ER76" s="15"/>
    </row>
    <row r="77" spans="1:148" ht="12.75" customHeight="1" x14ac:dyDescent="0.2">
      <c r="A77" s="118">
        <f t="shared" si="205"/>
        <v>44367</v>
      </c>
      <c r="B77" s="119">
        <f t="shared" si="197"/>
        <v>1010.01069971</v>
      </c>
      <c r="C77" s="119">
        <f t="shared" ref="C77:C140" si="211">TRUNC(IF(Q76&gt;0,VLOOKUP(A76,$AD$13:$AE$141,2),C76),8)</f>
        <v>1000</v>
      </c>
      <c r="D77" s="120">
        <f t="shared" si="206"/>
        <v>5692.31</v>
      </c>
      <c r="E77" s="120">
        <f t="shared" si="169"/>
        <v>5739.56</v>
      </c>
      <c r="F77" s="172">
        <f t="shared" si="195"/>
        <v>44331</v>
      </c>
      <c r="G77" s="123">
        <f t="shared" si="198"/>
        <v>8.3006723105383262E-3</v>
      </c>
      <c r="H77" s="124">
        <f t="shared" si="170"/>
        <v>44392</v>
      </c>
      <c r="I77" s="124">
        <f t="shared" si="199"/>
        <v>44392</v>
      </c>
      <c r="J77" s="125">
        <f t="shared" si="207"/>
        <v>22</v>
      </c>
      <c r="K77" s="125">
        <f t="shared" si="196"/>
        <v>4</v>
      </c>
      <c r="L77" s="8">
        <f t="shared" si="208"/>
        <v>1.0015041099999999</v>
      </c>
      <c r="M77" s="126">
        <f t="shared" si="175"/>
        <v>1.0030997100000001</v>
      </c>
      <c r="N77" s="126">
        <f t="shared" si="111"/>
        <v>1.0070873122151689</v>
      </c>
      <c r="O77" s="119">
        <f t="shared" si="172"/>
        <v>1.00860208</v>
      </c>
      <c r="P77" s="119">
        <f t="shared" si="200"/>
        <v>1008.60208</v>
      </c>
      <c r="Q77" s="158">
        <f t="shared" ref="Q77:Q140" si="212">IF(VLOOKUP(A77,AD$11:AK$141,8)=VLOOKUP(A76,AD$11:AK$141,8),0,VLOOKUP(A77,AD$11:AK$141,8))</f>
        <v>0</v>
      </c>
      <c r="R77" s="199">
        <f t="shared" si="209"/>
        <v>0</v>
      </c>
      <c r="S77" s="119">
        <f t="shared" si="201"/>
        <v>0</v>
      </c>
      <c r="T77" s="129">
        <f t="shared" si="210"/>
        <v>9.1906000000000002E-2</v>
      </c>
      <c r="U77" s="127">
        <f t="shared" si="126"/>
        <v>4</v>
      </c>
      <c r="V77" s="127">
        <v>252</v>
      </c>
      <c r="W77" s="126">
        <f t="shared" si="202"/>
        <v>1.0013966059999999</v>
      </c>
      <c r="X77" s="119">
        <f t="shared" si="203"/>
        <v>1.40861971</v>
      </c>
      <c r="Y77" s="119">
        <f t="shared" si="204"/>
        <v>0</v>
      </c>
      <c r="Z77" s="131" t="str">
        <f t="shared" ref="Z77:Z140" si="213">IF($Q76&gt;0,VLOOKUP($A76,$AD$11:$AM$141,9),Z76)</f>
        <v>J=</v>
      </c>
      <c r="AA77" s="124">
        <f t="shared" ref="AA77:AA140" si="214">IF($Q76&gt;0,VLOOKUP($A76,$AD$11:$AM$141,10),AA76)</f>
        <v>44392</v>
      </c>
      <c r="AB77" s="4"/>
      <c r="AN77" s="7"/>
      <c r="AO77" s="140"/>
      <c r="AP77" s="140"/>
      <c r="AQ77" s="168"/>
      <c r="AR77" s="167"/>
      <c r="AS77" s="168"/>
      <c r="AT77" s="167"/>
      <c r="AU77" s="169"/>
      <c r="AV77" s="1"/>
      <c r="AW77" s="2"/>
      <c r="AX77" s="1"/>
      <c r="AY77" s="1"/>
      <c r="AZ77" s="174"/>
      <c r="BA77" s="173"/>
      <c r="BB77" s="173"/>
      <c r="BC77" s="174"/>
      <c r="BD77" s="175"/>
      <c r="BE77" s="175"/>
      <c r="BF77" s="175"/>
      <c r="BG77" s="176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22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3"/>
      <c r="EC77" s="1"/>
      <c r="ED77" s="1"/>
      <c r="EE77" s="1"/>
      <c r="EF77" s="1"/>
      <c r="EG77" s="1"/>
      <c r="EH77" s="1"/>
      <c r="EI77" s="1"/>
      <c r="EJ77" s="1"/>
      <c r="EK77" s="1"/>
      <c r="EL77" s="4"/>
      <c r="EM77" s="15"/>
      <c r="EN77" s="15"/>
      <c r="EO77" s="24"/>
      <c r="EP77" s="15"/>
      <c r="EQ77" s="16"/>
      <c r="ER77" s="15"/>
    </row>
    <row r="78" spans="1:148" ht="12.75" customHeight="1" x14ac:dyDescent="0.2">
      <c r="A78" s="118">
        <f t="shared" si="205"/>
        <v>44368</v>
      </c>
      <c r="B78" s="119">
        <f t="shared" si="197"/>
        <v>1010.01069971</v>
      </c>
      <c r="C78" s="119">
        <f t="shared" si="211"/>
        <v>1000</v>
      </c>
      <c r="D78" s="120">
        <f t="shared" si="206"/>
        <v>5692.31</v>
      </c>
      <c r="E78" s="120">
        <f t="shared" si="169"/>
        <v>5739.56</v>
      </c>
      <c r="F78" s="172">
        <f t="shared" si="195"/>
        <v>44331</v>
      </c>
      <c r="G78" s="123">
        <f t="shared" si="198"/>
        <v>8.3006723105383262E-3</v>
      </c>
      <c r="H78" s="124">
        <f t="shared" si="170"/>
        <v>44392</v>
      </c>
      <c r="I78" s="124">
        <f t="shared" si="199"/>
        <v>44392</v>
      </c>
      <c r="J78" s="125">
        <f t="shared" si="207"/>
        <v>22</v>
      </c>
      <c r="K78" s="125">
        <f t="shared" si="196"/>
        <v>4</v>
      </c>
      <c r="L78" s="8">
        <f t="shared" si="208"/>
        <v>1.0015041099999999</v>
      </c>
      <c r="M78" s="126">
        <f t="shared" si="175"/>
        <v>1.0030997100000001</v>
      </c>
      <c r="N78" s="126">
        <f t="shared" si="111"/>
        <v>1.0070873122151689</v>
      </c>
      <c r="O78" s="119">
        <f t="shared" si="172"/>
        <v>1.00860208</v>
      </c>
      <c r="P78" s="119">
        <f t="shared" si="200"/>
        <v>1008.60208</v>
      </c>
      <c r="Q78" s="158">
        <f t="shared" si="212"/>
        <v>0</v>
      </c>
      <c r="R78" s="199">
        <f t="shared" si="209"/>
        <v>0</v>
      </c>
      <c r="S78" s="119">
        <f t="shared" si="201"/>
        <v>0</v>
      </c>
      <c r="T78" s="129">
        <f t="shared" si="210"/>
        <v>9.1906000000000002E-2</v>
      </c>
      <c r="U78" s="127">
        <f t="shared" si="126"/>
        <v>4</v>
      </c>
      <c r="V78" s="127">
        <v>252</v>
      </c>
      <c r="W78" s="126">
        <f t="shared" si="202"/>
        <v>1.0013966059999999</v>
      </c>
      <c r="X78" s="119">
        <f t="shared" si="203"/>
        <v>1.40861971</v>
      </c>
      <c r="Y78" s="119">
        <f t="shared" si="204"/>
        <v>0</v>
      </c>
      <c r="Z78" s="131" t="str">
        <f t="shared" si="213"/>
        <v>J=</v>
      </c>
      <c r="AA78" s="124">
        <f t="shared" si="214"/>
        <v>44392</v>
      </c>
      <c r="AB78" s="4"/>
      <c r="AN78" s="7"/>
      <c r="AO78" s="140"/>
      <c r="AP78" s="140"/>
      <c r="AQ78" s="168"/>
      <c r="AR78" s="167"/>
      <c r="AS78" s="168"/>
      <c r="AT78" s="167"/>
      <c r="AU78" s="169"/>
      <c r="AV78" s="1"/>
      <c r="AW78" s="2"/>
      <c r="AX78" s="1"/>
      <c r="AY78" s="1"/>
      <c r="AZ78" s="174"/>
      <c r="BA78" s="173"/>
      <c r="BB78" s="173"/>
      <c r="BC78" s="174"/>
      <c r="BD78" s="175"/>
      <c r="BE78" s="175"/>
      <c r="BF78" s="175"/>
      <c r="BG78" s="176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22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3"/>
      <c r="EC78" s="1"/>
      <c r="ED78" s="1"/>
      <c r="EE78" s="1"/>
      <c r="EF78" s="1"/>
      <c r="EG78" s="1"/>
      <c r="EH78" s="1"/>
      <c r="EI78" s="1"/>
      <c r="EJ78" s="1"/>
      <c r="EK78" s="1"/>
      <c r="EL78" s="4"/>
      <c r="EM78" s="15"/>
      <c r="EN78" s="15"/>
      <c r="EO78" s="24"/>
      <c r="EP78" s="15"/>
      <c r="EQ78" s="16"/>
      <c r="ER78" s="27"/>
    </row>
    <row r="79" spans="1:148" ht="12.75" customHeight="1" x14ac:dyDescent="0.2">
      <c r="A79" s="118">
        <f t="shared" si="205"/>
        <v>44369</v>
      </c>
      <c r="B79" s="119">
        <f t="shared" si="197"/>
        <v>1010.7428635900001</v>
      </c>
      <c r="C79" s="119">
        <f t="shared" si="211"/>
        <v>1000</v>
      </c>
      <c r="D79" s="120">
        <f t="shared" si="206"/>
        <v>5692.31</v>
      </c>
      <c r="E79" s="120">
        <f t="shared" si="169"/>
        <v>5739.56</v>
      </c>
      <c r="F79" s="172">
        <f t="shared" si="195"/>
        <v>44331</v>
      </c>
      <c r="G79" s="123">
        <f t="shared" si="198"/>
        <v>8.3006723105383262E-3</v>
      </c>
      <c r="H79" s="124">
        <f t="shared" si="170"/>
        <v>44392</v>
      </c>
      <c r="I79" s="124">
        <f t="shared" si="199"/>
        <v>44392</v>
      </c>
      <c r="J79" s="125">
        <f t="shared" si="207"/>
        <v>22</v>
      </c>
      <c r="K79" s="125">
        <f t="shared" si="196"/>
        <v>5</v>
      </c>
      <c r="L79" s="8">
        <f t="shared" si="208"/>
        <v>1.00188049</v>
      </c>
      <c r="M79" s="126">
        <f t="shared" si="175"/>
        <v>1.0030997100000001</v>
      </c>
      <c r="N79" s="126">
        <f t="shared" si="111"/>
        <v>1.0070873122151689</v>
      </c>
      <c r="O79" s="119">
        <f t="shared" si="172"/>
        <v>1.0089811200000001</v>
      </c>
      <c r="P79" s="119">
        <f t="shared" si="200"/>
        <v>1008.98112</v>
      </c>
      <c r="Q79" s="158">
        <f t="shared" si="212"/>
        <v>0</v>
      </c>
      <c r="R79" s="199">
        <f t="shared" si="209"/>
        <v>0</v>
      </c>
      <c r="S79" s="119">
        <f t="shared" si="201"/>
        <v>0</v>
      </c>
      <c r="T79" s="129">
        <f t="shared" si="210"/>
        <v>9.1906000000000002E-2</v>
      </c>
      <c r="U79" s="127">
        <f t="shared" si="126"/>
        <v>5</v>
      </c>
      <c r="V79" s="127">
        <v>252</v>
      </c>
      <c r="W79" s="126">
        <f t="shared" si="202"/>
        <v>1.001746062</v>
      </c>
      <c r="X79" s="119">
        <f t="shared" si="203"/>
        <v>1.76174359</v>
      </c>
      <c r="Y79" s="119">
        <f t="shared" si="204"/>
        <v>0</v>
      </c>
      <c r="Z79" s="131" t="str">
        <f t="shared" si="213"/>
        <v>J=</v>
      </c>
      <c r="AA79" s="124">
        <f t="shared" si="214"/>
        <v>44392</v>
      </c>
      <c r="AB79" s="4"/>
      <c r="AN79" s="7"/>
      <c r="AO79" s="140"/>
      <c r="AP79" s="140"/>
      <c r="AQ79" s="168"/>
      <c r="AR79" s="167"/>
      <c r="AS79" s="168"/>
      <c r="AT79" s="167"/>
      <c r="AU79" s="169"/>
      <c r="AV79" s="1"/>
      <c r="AW79" s="2"/>
      <c r="AX79" s="1"/>
      <c r="AY79" s="1"/>
      <c r="AZ79" s="174"/>
      <c r="BA79" s="173"/>
      <c r="BB79" s="173"/>
      <c r="BC79" s="174"/>
      <c r="BD79" s="175"/>
      <c r="BE79" s="175"/>
      <c r="BF79" s="175"/>
      <c r="BG79" s="176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22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3"/>
      <c r="EC79" s="1"/>
      <c r="ED79" s="1"/>
      <c r="EE79" s="1"/>
      <c r="EF79" s="1"/>
      <c r="EG79" s="1"/>
      <c r="EH79" s="1"/>
      <c r="EI79" s="1"/>
      <c r="EJ79" s="1"/>
      <c r="EK79" s="1"/>
      <c r="EL79" s="4"/>
      <c r="EM79" s="15"/>
      <c r="EN79" s="15"/>
      <c r="EO79" s="24"/>
      <c r="EP79" s="15"/>
      <c r="EQ79" s="16"/>
      <c r="ER79" s="15"/>
    </row>
    <row r="80" spans="1:148" ht="12.75" customHeight="1" x14ac:dyDescent="0.2">
      <c r="A80" s="118">
        <f t="shared" si="205"/>
        <v>44370</v>
      </c>
      <c r="B80" s="119">
        <f t="shared" si="197"/>
        <v>1011.4755658400001</v>
      </c>
      <c r="C80" s="119">
        <f t="shared" si="211"/>
        <v>1000</v>
      </c>
      <c r="D80" s="120">
        <f t="shared" si="206"/>
        <v>5692.31</v>
      </c>
      <c r="E80" s="120">
        <f t="shared" si="169"/>
        <v>5739.56</v>
      </c>
      <c r="F80" s="172">
        <f t="shared" si="195"/>
        <v>44331</v>
      </c>
      <c r="G80" s="123">
        <f t="shared" si="198"/>
        <v>8.3006723105383262E-3</v>
      </c>
      <c r="H80" s="124">
        <f t="shared" si="170"/>
        <v>44392</v>
      </c>
      <c r="I80" s="124">
        <f t="shared" si="199"/>
        <v>44392</v>
      </c>
      <c r="J80" s="125">
        <f t="shared" si="207"/>
        <v>22</v>
      </c>
      <c r="K80" s="125">
        <f t="shared" si="196"/>
        <v>6</v>
      </c>
      <c r="L80" s="8">
        <f t="shared" si="208"/>
        <v>1.0022570099999999</v>
      </c>
      <c r="M80" s="126">
        <f t="shared" si="175"/>
        <v>1.0030997100000001</v>
      </c>
      <c r="N80" s="126">
        <f t="shared" si="111"/>
        <v>1.0070873122151689</v>
      </c>
      <c r="O80" s="119">
        <f t="shared" si="172"/>
        <v>1.0093603099999999</v>
      </c>
      <c r="P80" s="119">
        <f t="shared" si="200"/>
        <v>1009.36031</v>
      </c>
      <c r="Q80" s="158">
        <f t="shared" si="212"/>
        <v>0</v>
      </c>
      <c r="R80" s="199">
        <f t="shared" si="209"/>
        <v>0</v>
      </c>
      <c r="S80" s="119">
        <f t="shared" si="201"/>
        <v>0</v>
      </c>
      <c r="T80" s="129">
        <f t="shared" si="210"/>
        <v>9.1906000000000002E-2</v>
      </c>
      <c r="U80" s="127">
        <f t="shared" si="126"/>
        <v>6</v>
      </c>
      <c r="V80" s="127">
        <v>252</v>
      </c>
      <c r="W80" s="126">
        <f t="shared" si="202"/>
        <v>1.0020956400000001</v>
      </c>
      <c r="X80" s="119">
        <f t="shared" si="203"/>
        <v>2.1152558400000001</v>
      </c>
      <c r="Y80" s="119">
        <f t="shared" si="204"/>
        <v>0</v>
      </c>
      <c r="Z80" s="131" t="str">
        <f t="shared" si="213"/>
        <v>J=</v>
      </c>
      <c r="AA80" s="124">
        <f t="shared" si="214"/>
        <v>44392</v>
      </c>
      <c r="AB80" s="4"/>
      <c r="AN80" s="7"/>
      <c r="AO80" s="140"/>
      <c r="AP80" s="140"/>
      <c r="AQ80" s="168"/>
      <c r="AR80" s="167"/>
      <c r="AS80" s="168"/>
      <c r="AT80" s="167"/>
      <c r="AU80" s="169"/>
      <c r="AV80" s="1"/>
      <c r="AW80" s="2"/>
      <c r="AX80" s="1"/>
      <c r="AY80" s="1"/>
      <c r="AZ80" s="174"/>
      <c r="BA80" s="173"/>
      <c r="BB80" s="173"/>
      <c r="BC80" s="174"/>
      <c r="BD80" s="175"/>
      <c r="BE80" s="175"/>
      <c r="BF80" s="175"/>
      <c r="BG80" s="176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22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3"/>
      <c r="EC80" s="1"/>
      <c r="ED80" s="1"/>
      <c r="EE80" s="1"/>
      <c r="EF80" s="1"/>
      <c r="EG80" s="1"/>
      <c r="EH80" s="1"/>
      <c r="EI80" s="1"/>
      <c r="EJ80" s="1"/>
      <c r="EK80" s="1"/>
      <c r="EL80" s="4"/>
      <c r="EM80" s="15"/>
      <c r="EN80" s="15"/>
      <c r="EO80" s="24"/>
      <c r="EP80" s="15"/>
      <c r="EQ80" s="16"/>
      <c r="ER80" s="15"/>
    </row>
    <row r="81" spans="1:148" ht="12.75" customHeight="1" x14ac:dyDescent="0.2">
      <c r="A81" s="118">
        <f t="shared" si="205"/>
        <v>44371</v>
      </c>
      <c r="B81" s="119">
        <f t="shared" si="197"/>
        <v>1012.20880675</v>
      </c>
      <c r="C81" s="119">
        <f t="shared" si="211"/>
        <v>1000</v>
      </c>
      <c r="D81" s="120">
        <f t="shared" si="206"/>
        <v>5692.31</v>
      </c>
      <c r="E81" s="120">
        <f t="shared" si="169"/>
        <v>5739.56</v>
      </c>
      <c r="F81" s="172">
        <f t="shared" si="195"/>
        <v>44331</v>
      </c>
      <c r="G81" s="123">
        <f t="shared" si="198"/>
        <v>8.3006723105383262E-3</v>
      </c>
      <c r="H81" s="124">
        <f t="shared" si="170"/>
        <v>44392</v>
      </c>
      <c r="I81" s="124">
        <f t="shared" si="199"/>
        <v>44392</v>
      </c>
      <c r="J81" s="125">
        <f t="shared" si="207"/>
        <v>22</v>
      </c>
      <c r="K81" s="125">
        <f t="shared" si="196"/>
        <v>7</v>
      </c>
      <c r="L81" s="8">
        <f t="shared" si="208"/>
        <v>1.00263368</v>
      </c>
      <c r="M81" s="126">
        <f t="shared" si="175"/>
        <v>1.0030997100000001</v>
      </c>
      <c r="N81" s="126">
        <f t="shared" si="111"/>
        <v>1.0070873122151689</v>
      </c>
      <c r="O81" s="119">
        <f t="shared" si="172"/>
        <v>1.00973965</v>
      </c>
      <c r="P81" s="119">
        <f t="shared" si="200"/>
        <v>1009.73965</v>
      </c>
      <c r="Q81" s="158">
        <f t="shared" si="212"/>
        <v>0</v>
      </c>
      <c r="R81" s="199">
        <f t="shared" si="209"/>
        <v>0</v>
      </c>
      <c r="S81" s="119">
        <f t="shared" si="201"/>
        <v>0</v>
      </c>
      <c r="T81" s="129">
        <f t="shared" si="210"/>
        <v>9.1906000000000002E-2</v>
      </c>
      <c r="U81" s="127">
        <f t="shared" si="126"/>
        <v>7</v>
      </c>
      <c r="V81" s="127">
        <v>252</v>
      </c>
      <c r="W81" s="126">
        <f t="shared" si="202"/>
        <v>1.00244534</v>
      </c>
      <c r="X81" s="119">
        <f t="shared" si="203"/>
        <v>2.4691567499999998</v>
      </c>
      <c r="Y81" s="119">
        <f t="shared" si="204"/>
        <v>0</v>
      </c>
      <c r="Z81" s="131" t="str">
        <f t="shared" si="213"/>
        <v>J=</v>
      </c>
      <c r="AA81" s="124">
        <f t="shared" si="214"/>
        <v>44392</v>
      </c>
      <c r="AB81" s="4"/>
      <c r="AN81" s="7"/>
      <c r="AO81" s="140"/>
      <c r="AP81" s="140"/>
      <c r="AQ81" s="168"/>
      <c r="AR81" s="167"/>
      <c r="AS81" s="168"/>
      <c r="AT81" s="167"/>
      <c r="AU81" s="169"/>
      <c r="AV81" s="1"/>
      <c r="AW81" s="2"/>
      <c r="AX81" s="1"/>
      <c r="AY81" s="1"/>
      <c r="AZ81" s="174"/>
      <c r="BA81" s="173"/>
      <c r="BB81" s="173"/>
      <c r="BC81" s="174"/>
      <c r="BD81" s="175"/>
      <c r="BE81" s="175"/>
      <c r="BF81" s="175"/>
      <c r="BG81" s="176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22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3"/>
      <c r="EC81" s="1"/>
      <c r="ED81" s="1"/>
      <c r="EE81" s="1"/>
      <c r="EF81" s="1"/>
      <c r="EG81" s="1"/>
      <c r="EH81" s="1"/>
      <c r="EI81" s="1"/>
      <c r="EJ81" s="1"/>
      <c r="EK81" s="1"/>
      <c r="EL81" s="4"/>
      <c r="EM81" s="15"/>
      <c r="EN81" s="15"/>
      <c r="EO81" s="24"/>
      <c r="EP81" s="15"/>
      <c r="EQ81" s="16"/>
      <c r="ER81" s="15"/>
    </row>
    <row r="82" spans="1:148" ht="12.75" x14ac:dyDescent="0.2">
      <c r="A82" s="118">
        <f t="shared" si="205"/>
        <v>44372</v>
      </c>
      <c r="B82" s="119">
        <f t="shared" si="197"/>
        <v>1012.9425766000001</v>
      </c>
      <c r="C82" s="119">
        <f t="shared" si="211"/>
        <v>1000</v>
      </c>
      <c r="D82" s="120">
        <f t="shared" si="206"/>
        <v>5692.31</v>
      </c>
      <c r="E82" s="120">
        <f t="shared" si="169"/>
        <v>5739.56</v>
      </c>
      <c r="F82" s="172">
        <f t="shared" si="195"/>
        <v>44331</v>
      </c>
      <c r="G82" s="123">
        <f t="shared" si="198"/>
        <v>8.3006723105383262E-3</v>
      </c>
      <c r="H82" s="124">
        <f t="shared" si="170"/>
        <v>44392</v>
      </c>
      <c r="I82" s="124">
        <f t="shared" si="199"/>
        <v>44392</v>
      </c>
      <c r="J82" s="125">
        <f t="shared" si="207"/>
        <v>22</v>
      </c>
      <c r="K82" s="125">
        <f t="shared" si="196"/>
        <v>8</v>
      </c>
      <c r="L82" s="8">
        <f t="shared" si="208"/>
        <v>1.0030104900000001</v>
      </c>
      <c r="M82" s="126">
        <f t="shared" si="175"/>
        <v>1.0030997100000001</v>
      </c>
      <c r="N82" s="126">
        <f t="shared" si="111"/>
        <v>1.0070873122151689</v>
      </c>
      <c r="O82" s="119">
        <f t="shared" si="172"/>
        <v>1.0101191300000001</v>
      </c>
      <c r="P82" s="119">
        <f t="shared" si="200"/>
        <v>1010.11913</v>
      </c>
      <c r="Q82" s="158">
        <f t="shared" si="212"/>
        <v>0</v>
      </c>
      <c r="R82" s="199">
        <f t="shared" si="209"/>
        <v>0</v>
      </c>
      <c r="S82" s="119">
        <f t="shared" si="201"/>
        <v>0</v>
      </c>
      <c r="T82" s="129">
        <f t="shared" si="210"/>
        <v>9.1906000000000002E-2</v>
      </c>
      <c r="U82" s="127">
        <f t="shared" si="126"/>
        <v>8</v>
      </c>
      <c r="V82" s="127">
        <v>252</v>
      </c>
      <c r="W82" s="126">
        <f t="shared" si="202"/>
        <v>1.002795162</v>
      </c>
      <c r="X82" s="119">
        <f t="shared" si="203"/>
        <v>2.8234466</v>
      </c>
      <c r="Y82" s="119">
        <f t="shared" si="204"/>
        <v>0</v>
      </c>
      <c r="Z82" s="131" t="str">
        <f t="shared" si="213"/>
        <v>J=</v>
      </c>
      <c r="AA82" s="124">
        <f t="shared" si="214"/>
        <v>44392</v>
      </c>
      <c r="AB82" s="4"/>
      <c r="AN82" s="7"/>
      <c r="AO82" s="140"/>
      <c r="AP82" s="140"/>
      <c r="AQ82" s="168"/>
      <c r="AR82" s="167"/>
      <c r="AS82" s="168"/>
      <c r="AT82" s="167"/>
      <c r="AU82" s="169"/>
      <c r="AV82" s="1"/>
      <c r="AW82" s="2"/>
      <c r="AX82" s="1"/>
      <c r="AY82" s="1"/>
      <c r="AZ82" s="174"/>
      <c r="BA82" s="173"/>
      <c r="BB82" s="173"/>
      <c r="BC82" s="174"/>
      <c r="BD82" s="175"/>
      <c r="BE82" s="175"/>
      <c r="BF82" s="175"/>
      <c r="BG82" s="176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22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3"/>
      <c r="EC82" s="1"/>
      <c r="ED82" s="1"/>
      <c r="EE82" s="1"/>
      <c r="EF82" s="1"/>
      <c r="EG82" s="1"/>
      <c r="EH82" s="1"/>
      <c r="EI82" s="1"/>
      <c r="EJ82" s="1"/>
      <c r="EK82" s="1"/>
      <c r="EL82" s="4"/>
      <c r="EM82" s="15"/>
      <c r="EN82" s="15"/>
      <c r="EO82" s="24"/>
      <c r="EP82" s="15"/>
      <c r="EQ82" s="16"/>
      <c r="ER82" s="15"/>
    </row>
    <row r="83" spans="1:148" ht="12.75" x14ac:dyDescent="0.2">
      <c r="A83" s="118">
        <f t="shared" si="205"/>
        <v>44373</v>
      </c>
      <c r="B83" s="119">
        <f t="shared" si="197"/>
        <v>1013.67686666</v>
      </c>
      <c r="C83" s="119">
        <f t="shared" si="211"/>
        <v>1000</v>
      </c>
      <c r="D83" s="120">
        <f t="shared" si="206"/>
        <v>5692.31</v>
      </c>
      <c r="E83" s="120">
        <f t="shared" si="169"/>
        <v>5739.56</v>
      </c>
      <c r="F83" s="172">
        <f t="shared" ref="F83:F146" si="215">IF($K83=1,VLOOKUP($A82,$AO$11:$AT$47,6),F82)</f>
        <v>44331</v>
      </c>
      <c r="G83" s="123">
        <f t="shared" si="198"/>
        <v>8.3006723105383262E-3</v>
      </c>
      <c r="H83" s="124">
        <f t="shared" ref="H83:H146" si="216">IF(Q82&gt;0,VLOOKUP(A83,AH$119:AN$451,4),H82)</f>
        <v>44392</v>
      </c>
      <c r="I83" s="124">
        <f t="shared" si="199"/>
        <v>44392</v>
      </c>
      <c r="J83" s="125">
        <f t="shared" si="207"/>
        <v>22</v>
      </c>
      <c r="K83" s="125">
        <f t="shared" si="196"/>
        <v>9</v>
      </c>
      <c r="L83" s="8">
        <f t="shared" si="208"/>
        <v>1.0033874300000001</v>
      </c>
      <c r="M83" s="126">
        <f t="shared" si="175"/>
        <v>1.0030997100000001</v>
      </c>
      <c r="N83" s="126">
        <f t="shared" si="111"/>
        <v>1.0070873122151689</v>
      </c>
      <c r="O83" s="119">
        <f t="shared" si="172"/>
        <v>1.0104987400000001</v>
      </c>
      <c r="P83" s="119">
        <f t="shared" si="200"/>
        <v>1010.49874</v>
      </c>
      <c r="Q83" s="158">
        <f t="shared" si="212"/>
        <v>0</v>
      </c>
      <c r="R83" s="199">
        <f t="shared" si="209"/>
        <v>0</v>
      </c>
      <c r="S83" s="119">
        <f t="shared" si="201"/>
        <v>0</v>
      </c>
      <c r="T83" s="129">
        <f t="shared" si="210"/>
        <v>9.1906000000000002E-2</v>
      </c>
      <c r="U83" s="127">
        <f t="shared" si="126"/>
        <v>9</v>
      </c>
      <c r="V83" s="127">
        <v>252</v>
      </c>
      <c r="W83" s="126">
        <f t="shared" si="202"/>
        <v>1.0031451069999999</v>
      </c>
      <c r="X83" s="119">
        <f t="shared" si="203"/>
        <v>3.1781266600000002</v>
      </c>
      <c r="Y83" s="119">
        <f t="shared" si="204"/>
        <v>0</v>
      </c>
      <c r="Z83" s="131" t="str">
        <f t="shared" si="213"/>
        <v>J=</v>
      </c>
      <c r="AA83" s="124">
        <f t="shared" si="214"/>
        <v>44392</v>
      </c>
      <c r="AB83" s="4"/>
      <c r="AN83" s="7"/>
      <c r="AO83" s="140"/>
      <c r="AP83" s="140"/>
      <c r="AQ83" s="168"/>
      <c r="AR83" s="167"/>
      <c r="AS83" s="168"/>
      <c r="AT83" s="167"/>
      <c r="AU83" s="169"/>
      <c r="AV83" s="1"/>
      <c r="AW83" s="2"/>
      <c r="AX83" s="1"/>
      <c r="AY83" s="1"/>
      <c r="AZ83" s="174"/>
      <c r="BA83" s="173"/>
      <c r="BB83" s="173"/>
      <c r="BC83" s="174"/>
      <c r="BD83" s="175"/>
      <c r="BE83" s="175"/>
      <c r="BF83" s="175"/>
      <c r="BG83" s="176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22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3"/>
      <c r="EC83" s="1"/>
      <c r="ED83" s="1"/>
      <c r="EE83" s="1"/>
      <c r="EF83" s="1"/>
      <c r="EG83" s="1"/>
      <c r="EH83" s="1"/>
      <c r="EI83" s="1"/>
      <c r="EJ83" s="1"/>
      <c r="EK83" s="1"/>
      <c r="EL83" s="4"/>
      <c r="EM83" s="15"/>
      <c r="EN83" s="15"/>
      <c r="EO83" s="24"/>
      <c r="EP83" s="15"/>
      <c r="EQ83" s="16"/>
      <c r="ER83" s="15"/>
    </row>
    <row r="84" spans="1:148" ht="12.75" x14ac:dyDescent="0.2">
      <c r="A84" s="118">
        <f t="shared" si="205"/>
        <v>44374</v>
      </c>
      <c r="B84" s="119">
        <f t="shared" si="197"/>
        <v>1013.67686666</v>
      </c>
      <c r="C84" s="119">
        <f t="shared" si="211"/>
        <v>1000</v>
      </c>
      <c r="D84" s="120">
        <f t="shared" si="206"/>
        <v>5692.31</v>
      </c>
      <c r="E84" s="120">
        <f t="shared" si="169"/>
        <v>5739.56</v>
      </c>
      <c r="F84" s="172">
        <f t="shared" si="215"/>
        <v>44331</v>
      </c>
      <c r="G84" s="123">
        <f t="shared" si="198"/>
        <v>8.3006723105383262E-3</v>
      </c>
      <c r="H84" s="124">
        <f t="shared" si="216"/>
        <v>44392</v>
      </c>
      <c r="I84" s="124">
        <f t="shared" si="199"/>
        <v>44392</v>
      </c>
      <c r="J84" s="125">
        <f t="shared" si="207"/>
        <v>22</v>
      </c>
      <c r="K84" s="125">
        <f t="shared" si="196"/>
        <v>9</v>
      </c>
      <c r="L84" s="8">
        <f t="shared" si="208"/>
        <v>1.0033874300000001</v>
      </c>
      <c r="M84" s="126">
        <f t="shared" si="175"/>
        <v>1.0030997100000001</v>
      </c>
      <c r="N84" s="126">
        <f t="shared" si="111"/>
        <v>1.0070873122151689</v>
      </c>
      <c r="O84" s="119">
        <f t="shared" si="172"/>
        <v>1.0104987400000001</v>
      </c>
      <c r="P84" s="119">
        <f t="shared" si="200"/>
        <v>1010.49874</v>
      </c>
      <c r="Q84" s="158">
        <f t="shared" si="212"/>
        <v>0</v>
      </c>
      <c r="R84" s="199">
        <f t="shared" si="209"/>
        <v>0</v>
      </c>
      <c r="S84" s="119">
        <f t="shared" si="201"/>
        <v>0</v>
      </c>
      <c r="T84" s="129">
        <f t="shared" si="210"/>
        <v>9.1906000000000002E-2</v>
      </c>
      <c r="U84" s="127">
        <f t="shared" si="126"/>
        <v>9</v>
      </c>
      <c r="V84" s="127">
        <v>252</v>
      </c>
      <c r="W84" s="126">
        <f t="shared" si="202"/>
        <v>1.0031451069999999</v>
      </c>
      <c r="X84" s="119">
        <f t="shared" si="203"/>
        <v>3.1781266600000002</v>
      </c>
      <c r="Y84" s="119">
        <f t="shared" si="204"/>
        <v>0</v>
      </c>
      <c r="Z84" s="131" t="str">
        <f t="shared" si="213"/>
        <v>J=</v>
      </c>
      <c r="AA84" s="124">
        <f t="shared" si="214"/>
        <v>44392</v>
      </c>
      <c r="AB84" s="4"/>
      <c r="AN84" s="7"/>
      <c r="AO84" s="140"/>
      <c r="AP84" s="140"/>
      <c r="AQ84" s="168"/>
      <c r="AR84" s="167"/>
      <c r="AS84" s="168"/>
      <c r="AT84" s="167"/>
      <c r="AU84" s="169"/>
      <c r="AV84" s="1"/>
      <c r="AW84" s="2"/>
      <c r="AX84" s="1"/>
      <c r="AY84" s="1"/>
      <c r="AZ84" s="174"/>
      <c r="BA84" s="173"/>
      <c r="BB84" s="173"/>
      <c r="BC84" s="174"/>
      <c r="BD84" s="175"/>
      <c r="BE84" s="175"/>
      <c r="BF84" s="175"/>
      <c r="BG84" s="176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22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3"/>
      <c r="EC84" s="1"/>
      <c r="ED84" s="1"/>
      <c r="EE84" s="1"/>
      <c r="EF84" s="1"/>
      <c r="EG84" s="1"/>
      <c r="EH84" s="1"/>
      <c r="EI84" s="1"/>
      <c r="EJ84" s="1"/>
      <c r="EK84" s="1"/>
      <c r="EL84" s="4"/>
      <c r="EM84" s="15"/>
      <c r="EN84" s="15"/>
      <c r="EO84" s="24"/>
      <c r="EP84" s="15"/>
      <c r="EQ84" s="16"/>
      <c r="ER84" s="15"/>
    </row>
    <row r="85" spans="1:148" ht="12.75" x14ac:dyDescent="0.2">
      <c r="A85" s="118">
        <f t="shared" si="205"/>
        <v>44375</v>
      </c>
      <c r="B85" s="119">
        <f t="shared" si="197"/>
        <v>1013.67686666</v>
      </c>
      <c r="C85" s="119">
        <f t="shared" si="211"/>
        <v>1000</v>
      </c>
      <c r="D85" s="120">
        <f t="shared" si="206"/>
        <v>5692.31</v>
      </c>
      <c r="E85" s="120">
        <f t="shared" si="169"/>
        <v>5739.56</v>
      </c>
      <c r="F85" s="172">
        <f t="shared" si="215"/>
        <v>44331</v>
      </c>
      <c r="G85" s="123">
        <f t="shared" si="198"/>
        <v>8.3006723105383262E-3</v>
      </c>
      <c r="H85" s="124">
        <f t="shared" si="216"/>
        <v>44392</v>
      </c>
      <c r="I85" s="124">
        <f t="shared" si="199"/>
        <v>44392</v>
      </c>
      <c r="J85" s="125">
        <f t="shared" si="207"/>
        <v>22</v>
      </c>
      <c r="K85" s="125">
        <f t="shared" si="196"/>
        <v>9</v>
      </c>
      <c r="L85" s="8">
        <f t="shared" si="208"/>
        <v>1.0033874300000001</v>
      </c>
      <c r="M85" s="126">
        <f t="shared" si="175"/>
        <v>1.0030997100000001</v>
      </c>
      <c r="N85" s="126">
        <f t="shared" si="111"/>
        <v>1.0070873122151689</v>
      </c>
      <c r="O85" s="119">
        <f t="shared" si="172"/>
        <v>1.0104987400000001</v>
      </c>
      <c r="P85" s="119">
        <f t="shared" si="200"/>
        <v>1010.49874</v>
      </c>
      <c r="Q85" s="158">
        <f t="shared" si="212"/>
        <v>0</v>
      </c>
      <c r="R85" s="199">
        <f t="shared" si="209"/>
        <v>0</v>
      </c>
      <c r="S85" s="119">
        <f t="shared" si="201"/>
        <v>0</v>
      </c>
      <c r="T85" s="129">
        <f t="shared" si="210"/>
        <v>9.1906000000000002E-2</v>
      </c>
      <c r="U85" s="127">
        <f t="shared" si="126"/>
        <v>9</v>
      </c>
      <c r="V85" s="127">
        <v>252</v>
      </c>
      <c r="W85" s="126">
        <f t="shared" si="202"/>
        <v>1.0031451069999999</v>
      </c>
      <c r="X85" s="119">
        <f t="shared" si="203"/>
        <v>3.1781266600000002</v>
      </c>
      <c r="Y85" s="119">
        <f t="shared" si="204"/>
        <v>0</v>
      </c>
      <c r="Z85" s="131" t="str">
        <f t="shared" si="213"/>
        <v>J=</v>
      </c>
      <c r="AA85" s="124">
        <f t="shared" si="214"/>
        <v>44392</v>
      </c>
      <c r="AB85" s="4"/>
      <c r="AN85" s="7"/>
      <c r="AO85" s="140"/>
      <c r="AP85" s="140"/>
      <c r="AQ85" s="168"/>
      <c r="AR85" s="167"/>
      <c r="AS85" s="168"/>
      <c r="AT85" s="167"/>
      <c r="AU85" s="169"/>
      <c r="AV85" s="1"/>
      <c r="AW85" s="2"/>
      <c r="AX85" s="1"/>
      <c r="AY85" s="1"/>
      <c r="AZ85" s="174"/>
      <c r="BA85" s="173"/>
      <c r="BB85" s="173"/>
      <c r="BC85" s="174"/>
      <c r="BD85" s="175"/>
      <c r="BE85" s="175"/>
      <c r="BF85" s="175"/>
      <c r="BG85" s="176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22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3"/>
      <c r="EC85" s="1"/>
      <c r="ED85" s="1"/>
      <c r="EE85" s="1"/>
      <c r="EF85" s="1"/>
      <c r="EG85" s="1"/>
      <c r="EH85" s="1"/>
      <c r="EI85" s="1"/>
      <c r="EJ85" s="1"/>
      <c r="EK85" s="1"/>
      <c r="EL85" s="4"/>
      <c r="EM85" s="15"/>
      <c r="EN85" s="15"/>
      <c r="EO85" s="24"/>
      <c r="EP85" s="15"/>
      <c r="EQ85" s="16"/>
      <c r="ER85" s="15"/>
    </row>
    <row r="86" spans="1:148" ht="12.75" x14ac:dyDescent="0.2">
      <c r="A86" s="118">
        <f t="shared" si="205"/>
        <v>44376</v>
      </c>
      <c r="B86" s="119">
        <f t="shared" si="197"/>
        <v>1014.41170527</v>
      </c>
      <c r="C86" s="119">
        <f t="shared" si="211"/>
        <v>1000</v>
      </c>
      <c r="D86" s="120">
        <f t="shared" si="206"/>
        <v>5692.31</v>
      </c>
      <c r="E86" s="120">
        <f t="shared" si="169"/>
        <v>5739.56</v>
      </c>
      <c r="F86" s="172">
        <f t="shared" si="215"/>
        <v>44331</v>
      </c>
      <c r="G86" s="123">
        <f t="shared" si="198"/>
        <v>8.3006723105383262E-3</v>
      </c>
      <c r="H86" s="124">
        <f t="shared" si="216"/>
        <v>44392</v>
      </c>
      <c r="I86" s="124">
        <f t="shared" si="199"/>
        <v>44392</v>
      </c>
      <c r="J86" s="125">
        <f t="shared" si="207"/>
        <v>22</v>
      </c>
      <c r="K86" s="125">
        <f t="shared" si="196"/>
        <v>10</v>
      </c>
      <c r="L86" s="8">
        <f t="shared" si="208"/>
        <v>1.00376452</v>
      </c>
      <c r="M86" s="126">
        <f t="shared" si="175"/>
        <v>1.0030997100000001</v>
      </c>
      <c r="N86" s="126">
        <f t="shared" si="111"/>
        <v>1.0070873122151689</v>
      </c>
      <c r="O86" s="119">
        <f t="shared" si="172"/>
        <v>1.01087851</v>
      </c>
      <c r="P86" s="119">
        <f t="shared" si="200"/>
        <v>1010.87851</v>
      </c>
      <c r="Q86" s="158">
        <f t="shared" si="212"/>
        <v>0</v>
      </c>
      <c r="R86" s="199">
        <f t="shared" si="209"/>
        <v>0</v>
      </c>
      <c r="S86" s="119">
        <f t="shared" si="201"/>
        <v>0</v>
      </c>
      <c r="T86" s="129">
        <f t="shared" si="210"/>
        <v>9.1906000000000002E-2</v>
      </c>
      <c r="U86" s="127">
        <f t="shared" si="126"/>
        <v>10</v>
      </c>
      <c r="V86" s="127">
        <v>252</v>
      </c>
      <c r="W86" s="126">
        <f t="shared" si="202"/>
        <v>1.0034951729999999</v>
      </c>
      <c r="X86" s="119">
        <f t="shared" si="203"/>
        <v>3.5331952700000002</v>
      </c>
      <c r="Y86" s="119">
        <f t="shared" si="204"/>
        <v>0</v>
      </c>
      <c r="Z86" s="131" t="str">
        <f t="shared" si="213"/>
        <v>J=</v>
      </c>
      <c r="AA86" s="124">
        <f t="shared" si="214"/>
        <v>44392</v>
      </c>
      <c r="AB86" s="4"/>
      <c r="AN86" s="7"/>
      <c r="AO86" s="140"/>
      <c r="AP86" s="140"/>
      <c r="AQ86" s="168"/>
      <c r="AR86" s="167"/>
      <c r="AS86" s="168"/>
      <c r="AT86" s="167"/>
      <c r="AU86" s="169"/>
      <c r="AV86" s="1"/>
      <c r="AW86" s="2"/>
      <c r="AX86" s="1"/>
      <c r="AY86" s="1"/>
      <c r="AZ86" s="174"/>
      <c r="BA86" s="173"/>
      <c r="BB86" s="173"/>
      <c r="BC86" s="174"/>
      <c r="BD86" s="175"/>
      <c r="BE86" s="175"/>
      <c r="BF86" s="175"/>
      <c r="BG86" s="176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22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3"/>
      <c r="EC86" s="1"/>
      <c r="ED86" s="1"/>
      <c r="EE86" s="1"/>
      <c r="EF86" s="1"/>
      <c r="EG86" s="1"/>
      <c r="EH86" s="1"/>
      <c r="EI86" s="1"/>
      <c r="EJ86" s="1"/>
      <c r="EK86" s="1"/>
      <c r="EL86" s="4"/>
      <c r="EM86" s="15"/>
      <c r="EN86" s="15"/>
      <c r="EO86" s="24"/>
      <c r="EP86" s="15"/>
      <c r="EQ86" s="16"/>
      <c r="ER86" s="15"/>
    </row>
    <row r="87" spans="1:148" ht="12.75" x14ac:dyDescent="0.2">
      <c r="A87" s="118">
        <f t="shared" si="205"/>
        <v>44377</v>
      </c>
      <c r="B87" s="119">
        <f t="shared" si="197"/>
        <v>1015.1470636500001</v>
      </c>
      <c r="C87" s="119">
        <f t="shared" si="211"/>
        <v>1000</v>
      </c>
      <c r="D87" s="120">
        <f t="shared" si="206"/>
        <v>5692.31</v>
      </c>
      <c r="E87" s="120">
        <f t="shared" si="169"/>
        <v>5739.56</v>
      </c>
      <c r="F87" s="172">
        <f t="shared" si="215"/>
        <v>44331</v>
      </c>
      <c r="G87" s="123">
        <f t="shared" si="198"/>
        <v>8.3006723105383262E-3</v>
      </c>
      <c r="H87" s="124">
        <f t="shared" si="216"/>
        <v>44392</v>
      </c>
      <c r="I87" s="124">
        <f t="shared" si="199"/>
        <v>44392</v>
      </c>
      <c r="J87" s="125">
        <f t="shared" si="207"/>
        <v>22</v>
      </c>
      <c r="K87" s="125">
        <f t="shared" si="196"/>
        <v>11</v>
      </c>
      <c r="L87" s="8">
        <f t="shared" si="208"/>
        <v>1.0041417500000001</v>
      </c>
      <c r="M87" s="126">
        <f t="shared" si="175"/>
        <v>1.0030997100000001</v>
      </c>
      <c r="N87" s="126">
        <f t="shared" si="111"/>
        <v>1.0070873122151689</v>
      </c>
      <c r="O87" s="119">
        <f t="shared" si="172"/>
        <v>1.0112584099999999</v>
      </c>
      <c r="P87" s="119">
        <f t="shared" si="200"/>
        <v>1011.25841</v>
      </c>
      <c r="Q87" s="158">
        <f t="shared" si="212"/>
        <v>0</v>
      </c>
      <c r="R87" s="199">
        <f t="shared" si="209"/>
        <v>0</v>
      </c>
      <c r="S87" s="119">
        <f t="shared" si="201"/>
        <v>0</v>
      </c>
      <c r="T87" s="129">
        <f t="shared" si="210"/>
        <v>9.1906000000000002E-2</v>
      </c>
      <c r="U87" s="127">
        <f t="shared" si="126"/>
        <v>11</v>
      </c>
      <c r="V87" s="127">
        <v>252</v>
      </c>
      <c r="W87" s="126">
        <f t="shared" si="202"/>
        <v>1.003845361</v>
      </c>
      <c r="X87" s="119">
        <f t="shared" si="203"/>
        <v>3.8886536500000002</v>
      </c>
      <c r="Y87" s="119">
        <f t="shared" si="204"/>
        <v>0</v>
      </c>
      <c r="Z87" s="131" t="str">
        <f t="shared" si="213"/>
        <v>J=</v>
      </c>
      <c r="AA87" s="124">
        <f t="shared" si="214"/>
        <v>44392</v>
      </c>
      <c r="AB87" s="4"/>
      <c r="AN87" s="7"/>
      <c r="AO87" s="140"/>
      <c r="AP87" s="140"/>
      <c r="AQ87" s="168"/>
      <c r="AR87" s="167"/>
      <c r="AS87" s="168"/>
      <c r="AT87" s="167"/>
      <c r="AU87" s="169"/>
      <c r="AV87" s="1"/>
      <c r="AW87" s="2"/>
      <c r="AX87" s="1"/>
      <c r="AY87" s="1"/>
      <c r="AZ87" s="174"/>
      <c r="BA87" s="173"/>
      <c r="BB87" s="173"/>
      <c r="BC87" s="174"/>
      <c r="BD87" s="175"/>
      <c r="BE87" s="175"/>
      <c r="BF87" s="175"/>
      <c r="BG87" s="176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22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3"/>
      <c r="EC87" s="1"/>
      <c r="ED87" s="1"/>
      <c r="EE87" s="1"/>
      <c r="EF87" s="1"/>
      <c r="EG87" s="1"/>
      <c r="EH87" s="1"/>
      <c r="EI87" s="1"/>
      <c r="EJ87" s="1"/>
      <c r="EK87" s="1"/>
      <c r="EL87" s="4"/>
      <c r="EM87" s="15"/>
      <c r="EN87" s="15"/>
      <c r="EO87" s="24"/>
      <c r="EP87" s="15"/>
      <c r="EQ87" s="16"/>
      <c r="ER87" s="15"/>
    </row>
    <row r="88" spans="1:148" ht="12.75" x14ac:dyDescent="0.2">
      <c r="A88" s="118">
        <f t="shared" si="205"/>
        <v>44378</v>
      </c>
      <c r="B88" s="119">
        <f t="shared" si="197"/>
        <v>1015.8829732</v>
      </c>
      <c r="C88" s="119">
        <f t="shared" si="211"/>
        <v>1000</v>
      </c>
      <c r="D88" s="120">
        <f t="shared" si="206"/>
        <v>5692.31</v>
      </c>
      <c r="E88" s="120">
        <f t="shared" si="169"/>
        <v>5739.56</v>
      </c>
      <c r="F88" s="172">
        <f t="shared" si="215"/>
        <v>44331</v>
      </c>
      <c r="G88" s="123">
        <f t="shared" si="198"/>
        <v>8.3006723105383262E-3</v>
      </c>
      <c r="H88" s="124">
        <f t="shared" si="216"/>
        <v>44392</v>
      </c>
      <c r="I88" s="124">
        <f t="shared" si="199"/>
        <v>44392</v>
      </c>
      <c r="J88" s="125">
        <f t="shared" si="207"/>
        <v>22</v>
      </c>
      <c r="K88" s="125">
        <f t="shared" si="196"/>
        <v>12</v>
      </c>
      <c r="L88" s="8">
        <f t="shared" si="208"/>
        <v>1.00451913</v>
      </c>
      <c r="M88" s="126">
        <f t="shared" si="175"/>
        <v>1.0030997100000001</v>
      </c>
      <c r="N88" s="126">
        <f t="shared" si="111"/>
        <v>1.0070873122151689</v>
      </c>
      <c r="O88" s="119">
        <f t="shared" si="172"/>
        <v>1.0116384700000001</v>
      </c>
      <c r="P88" s="119">
        <f t="shared" si="200"/>
        <v>1011.63847</v>
      </c>
      <c r="Q88" s="158">
        <f t="shared" si="212"/>
        <v>0</v>
      </c>
      <c r="R88" s="199">
        <f t="shared" si="209"/>
        <v>0</v>
      </c>
      <c r="S88" s="119">
        <f t="shared" si="201"/>
        <v>0</v>
      </c>
      <c r="T88" s="129">
        <f t="shared" si="210"/>
        <v>9.1906000000000002E-2</v>
      </c>
      <c r="U88" s="127">
        <f t="shared" si="126"/>
        <v>12</v>
      </c>
      <c r="V88" s="127">
        <v>252</v>
      </c>
      <c r="W88" s="126">
        <f t="shared" si="202"/>
        <v>1.004195672</v>
      </c>
      <c r="X88" s="119">
        <f t="shared" si="203"/>
        <v>4.2445031999999996</v>
      </c>
      <c r="Y88" s="119">
        <f t="shared" si="204"/>
        <v>0</v>
      </c>
      <c r="Z88" s="131" t="str">
        <f t="shared" si="213"/>
        <v>J=</v>
      </c>
      <c r="AA88" s="124">
        <f t="shared" si="214"/>
        <v>44392</v>
      </c>
      <c r="AB88" s="4"/>
      <c r="AN88" s="7"/>
      <c r="AO88" s="140"/>
      <c r="AP88" s="140"/>
      <c r="AQ88" s="168"/>
      <c r="AR88" s="167"/>
      <c r="AS88" s="168"/>
      <c r="AT88" s="167"/>
      <c r="AU88" s="169"/>
      <c r="AV88" s="1"/>
      <c r="AW88" s="2"/>
      <c r="AX88" s="1"/>
      <c r="AY88" s="1"/>
      <c r="AZ88" s="174"/>
      <c r="BA88" s="173"/>
      <c r="BB88" s="173"/>
      <c r="BC88" s="174"/>
      <c r="BD88" s="175"/>
      <c r="BE88" s="175"/>
      <c r="BF88" s="175"/>
      <c r="BG88" s="176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22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3"/>
      <c r="EC88" s="1"/>
      <c r="ED88" s="1"/>
      <c r="EE88" s="1"/>
      <c r="EF88" s="1"/>
      <c r="EG88" s="1"/>
      <c r="EH88" s="1"/>
      <c r="EI88" s="1"/>
      <c r="EJ88" s="1"/>
      <c r="EK88" s="1"/>
      <c r="EL88" s="4"/>
      <c r="EM88" s="15"/>
      <c r="EN88" s="15"/>
      <c r="EO88" s="24"/>
      <c r="EP88" s="15"/>
      <c r="EQ88" s="16"/>
      <c r="ER88" s="15"/>
    </row>
    <row r="89" spans="1:148" ht="12.75" x14ac:dyDescent="0.2">
      <c r="A89" s="118">
        <f t="shared" si="205"/>
        <v>44379</v>
      </c>
      <c r="B89" s="119">
        <f t="shared" si="197"/>
        <v>1016.61939304</v>
      </c>
      <c r="C89" s="119">
        <f t="shared" si="211"/>
        <v>1000</v>
      </c>
      <c r="D89" s="120">
        <f t="shared" si="206"/>
        <v>5692.31</v>
      </c>
      <c r="E89" s="120">
        <f t="shared" si="169"/>
        <v>5739.56</v>
      </c>
      <c r="F89" s="172">
        <f t="shared" si="215"/>
        <v>44331</v>
      </c>
      <c r="G89" s="123">
        <f t="shared" si="198"/>
        <v>8.3006723105383262E-3</v>
      </c>
      <c r="H89" s="124">
        <f t="shared" si="216"/>
        <v>44392</v>
      </c>
      <c r="I89" s="124">
        <f t="shared" si="199"/>
        <v>44392</v>
      </c>
      <c r="J89" s="125">
        <f t="shared" si="207"/>
        <v>22</v>
      </c>
      <c r="K89" s="125">
        <f t="shared" si="196"/>
        <v>13</v>
      </c>
      <c r="L89" s="8">
        <f t="shared" si="208"/>
        <v>1.0048966399999999</v>
      </c>
      <c r="M89" s="126">
        <f t="shared" si="175"/>
        <v>1.0030997100000001</v>
      </c>
      <c r="N89" s="126">
        <f t="shared" si="111"/>
        <v>1.0070873122151689</v>
      </c>
      <c r="O89" s="119">
        <f t="shared" si="172"/>
        <v>1.0120186499999999</v>
      </c>
      <c r="P89" s="119">
        <f t="shared" si="200"/>
        <v>1012.01865</v>
      </c>
      <c r="Q89" s="158">
        <f t="shared" si="212"/>
        <v>0</v>
      </c>
      <c r="R89" s="199">
        <f t="shared" si="209"/>
        <v>0</v>
      </c>
      <c r="S89" s="119">
        <f t="shared" si="201"/>
        <v>0</v>
      </c>
      <c r="T89" s="129">
        <f t="shared" si="210"/>
        <v>9.1906000000000002E-2</v>
      </c>
      <c r="U89" s="127">
        <f t="shared" si="126"/>
        <v>13</v>
      </c>
      <c r="V89" s="127">
        <v>252</v>
      </c>
      <c r="W89" s="126">
        <f t="shared" si="202"/>
        <v>1.004546105</v>
      </c>
      <c r="X89" s="119">
        <f t="shared" si="203"/>
        <v>4.6007430400000002</v>
      </c>
      <c r="Y89" s="119">
        <f t="shared" si="204"/>
        <v>0</v>
      </c>
      <c r="Z89" s="131" t="str">
        <f t="shared" si="213"/>
        <v>J=</v>
      </c>
      <c r="AA89" s="124">
        <f t="shared" si="214"/>
        <v>44392</v>
      </c>
      <c r="AB89" s="4"/>
      <c r="AN89" s="7"/>
      <c r="AO89" s="140"/>
      <c r="AP89" s="140"/>
      <c r="AQ89" s="168"/>
      <c r="AR89" s="167"/>
      <c r="AS89" s="168"/>
      <c r="AT89" s="167"/>
      <c r="AU89" s="169"/>
      <c r="AV89" s="1"/>
      <c r="AW89" s="2"/>
      <c r="AX89" s="1"/>
      <c r="AY89" s="1"/>
      <c r="AZ89" s="174"/>
      <c r="BA89" s="173"/>
      <c r="BB89" s="173"/>
      <c r="BC89" s="174"/>
      <c r="BD89" s="175"/>
      <c r="BE89" s="175"/>
      <c r="BF89" s="175"/>
      <c r="BG89" s="176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22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3"/>
      <c r="EC89" s="1"/>
      <c r="ED89" s="1"/>
      <c r="EE89" s="1"/>
      <c r="EF89" s="1"/>
      <c r="EG89" s="1"/>
      <c r="EH89" s="1"/>
      <c r="EI89" s="1"/>
      <c r="EJ89" s="1"/>
      <c r="EK89" s="1"/>
      <c r="EL89" s="4"/>
      <c r="EM89" s="15"/>
      <c r="EN89" s="15"/>
      <c r="EO89" s="24"/>
      <c r="EP89" s="15"/>
      <c r="EQ89" s="16"/>
      <c r="ER89" s="15"/>
    </row>
    <row r="90" spans="1:148" ht="12.75" x14ac:dyDescent="0.2">
      <c r="A90" s="118">
        <f t="shared" si="205"/>
        <v>44380</v>
      </c>
      <c r="B90" s="119">
        <f t="shared" si="197"/>
        <v>1017.35636363</v>
      </c>
      <c r="C90" s="119">
        <f t="shared" si="211"/>
        <v>1000</v>
      </c>
      <c r="D90" s="120">
        <f t="shared" si="206"/>
        <v>5692.31</v>
      </c>
      <c r="E90" s="120">
        <f t="shared" si="169"/>
        <v>5739.56</v>
      </c>
      <c r="F90" s="172">
        <f t="shared" si="215"/>
        <v>44331</v>
      </c>
      <c r="G90" s="123">
        <f t="shared" si="198"/>
        <v>8.3006723105383262E-3</v>
      </c>
      <c r="H90" s="124">
        <f t="shared" si="216"/>
        <v>44392</v>
      </c>
      <c r="I90" s="124">
        <f t="shared" si="199"/>
        <v>44392</v>
      </c>
      <c r="J90" s="125">
        <f t="shared" si="207"/>
        <v>22</v>
      </c>
      <c r="K90" s="125">
        <f t="shared" si="196"/>
        <v>14</v>
      </c>
      <c r="L90" s="8">
        <f t="shared" si="208"/>
        <v>1.0052743</v>
      </c>
      <c r="M90" s="126">
        <f t="shared" si="175"/>
        <v>1.0030997100000001</v>
      </c>
      <c r="N90" s="126">
        <f t="shared" si="111"/>
        <v>1.0070873122151689</v>
      </c>
      <c r="O90" s="119">
        <f t="shared" si="172"/>
        <v>1.0123989900000001</v>
      </c>
      <c r="P90" s="119">
        <f t="shared" si="200"/>
        <v>1012.39899</v>
      </c>
      <c r="Q90" s="158">
        <f t="shared" si="212"/>
        <v>0</v>
      </c>
      <c r="R90" s="199">
        <f t="shared" si="209"/>
        <v>0</v>
      </c>
      <c r="S90" s="119">
        <f t="shared" si="201"/>
        <v>0</v>
      </c>
      <c r="T90" s="129">
        <f t="shared" si="210"/>
        <v>9.1906000000000002E-2</v>
      </c>
      <c r="U90" s="127">
        <f t="shared" si="126"/>
        <v>14</v>
      </c>
      <c r="V90" s="127">
        <v>252</v>
      </c>
      <c r="W90" s="126">
        <f t="shared" si="202"/>
        <v>1.00489666</v>
      </c>
      <c r="X90" s="119">
        <f t="shared" si="203"/>
        <v>4.9573736300000002</v>
      </c>
      <c r="Y90" s="119">
        <f t="shared" si="204"/>
        <v>0</v>
      </c>
      <c r="Z90" s="131" t="str">
        <f t="shared" si="213"/>
        <v>J=</v>
      </c>
      <c r="AA90" s="124">
        <f t="shared" si="214"/>
        <v>44392</v>
      </c>
      <c r="AB90" s="4"/>
      <c r="AN90" s="7"/>
      <c r="AO90" s="140"/>
      <c r="AP90" s="140"/>
      <c r="AQ90" s="168"/>
      <c r="AR90" s="167"/>
      <c r="AS90" s="168"/>
      <c r="AT90" s="167"/>
      <c r="AU90" s="169"/>
      <c r="AV90" s="1"/>
      <c r="AW90" s="2"/>
      <c r="AX90" s="1"/>
      <c r="AY90" s="1"/>
      <c r="AZ90" s="174"/>
      <c r="BA90" s="173"/>
      <c r="BB90" s="173"/>
      <c r="BC90" s="174"/>
      <c r="BD90" s="175"/>
      <c r="BE90" s="175"/>
      <c r="BF90" s="175"/>
      <c r="BG90" s="176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22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3"/>
      <c r="EC90" s="1"/>
      <c r="ED90" s="1"/>
      <c r="EE90" s="1"/>
      <c r="EF90" s="1"/>
      <c r="EG90" s="1"/>
      <c r="EH90" s="1"/>
      <c r="EI90" s="1"/>
      <c r="EJ90" s="1"/>
      <c r="EK90" s="1"/>
      <c r="EL90" s="4"/>
      <c r="EM90" s="15"/>
      <c r="EN90" s="15"/>
      <c r="EO90" s="24"/>
      <c r="EP90" s="15"/>
      <c r="EQ90" s="16"/>
      <c r="ER90" s="27"/>
    </row>
    <row r="91" spans="1:148" ht="12.75" x14ac:dyDescent="0.2">
      <c r="A91" s="118">
        <f t="shared" si="205"/>
        <v>44381</v>
      </c>
      <c r="B91" s="119">
        <f t="shared" si="197"/>
        <v>1017.35636363</v>
      </c>
      <c r="C91" s="119">
        <f t="shared" si="211"/>
        <v>1000</v>
      </c>
      <c r="D91" s="120">
        <f t="shared" si="206"/>
        <v>5692.31</v>
      </c>
      <c r="E91" s="120">
        <f t="shared" si="169"/>
        <v>5739.56</v>
      </c>
      <c r="F91" s="172">
        <f t="shared" si="215"/>
        <v>44331</v>
      </c>
      <c r="G91" s="123">
        <f t="shared" si="198"/>
        <v>8.3006723105383262E-3</v>
      </c>
      <c r="H91" s="124">
        <f t="shared" si="216"/>
        <v>44392</v>
      </c>
      <c r="I91" s="124">
        <f t="shared" si="199"/>
        <v>44392</v>
      </c>
      <c r="J91" s="125">
        <f t="shared" si="207"/>
        <v>22</v>
      </c>
      <c r="K91" s="125">
        <f t="shared" si="196"/>
        <v>14</v>
      </c>
      <c r="L91" s="8">
        <f t="shared" si="208"/>
        <v>1.0052743</v>
      </c>
      <c r="M91" s="126">
        <f t="shared" si="175"/>
        <v>1.0030997100000001</v>
      </c>
      <c r="N91" s="126">
        <f t="shared" si="111"/>
        <v>1.0070873122151689</v>
      </c>
      <c r="O91" s="119">
        <f t="shared" si="172"/>
        <v>1.0123989900000001</v>
      </c>
      <c r="P91" s="119">
        <f t="shared" si="200"/>
        <v>1012.39899</v>
      </c>
      <c r="Q91" s="158">
        <f t="shared" si="212"/>
        <v>0</v>
      </c>
      <c r="R91" s="199">
        <f t="shared" si="209"/>
        <v>0</v>
      </c>
      <c r="S91" s="119">
        <f t="shared" si="201"/>
        <v>0</v>
      </c>
      <c r="T91" s="129">
        <f t="shared" si="210"/>
        <v>9.1906000000000002E-2</v>
      </c>
      <c r="U91" s="127">
        <f t="shared" si="126"/>
        <v>14</v>
      </c>
      <c r="V91" s="127">
        <v>252</v>
      </c>
      <c r="W91" s="126">
        <f t="shared" si="202"/>
        <v>1.00489666</v>
      </c>
      <c r="X91" s="119">
        <f t="shared" si="203"/>
        <v>4.9573736300000002</v>
      </c>
      <c r="Y91" s="119">
        <f t="shared" si="204"/>
        <v>0</v>
      </c>
      <c r="Z91" s="131" t="str">
        <f t="shared" si="213"/>
        <v>J=</v>
      </c>
      <c r="AA91" s="124">
        <f t="shared" si="214"/>
        <v>44392</v>
      </c>
      <c r="AB91" s="4"/>
      <c r="AN91" s="7"/>
      <c r="AO91" s="140"/>
      <c r="AP91" s="140"/>
      <c r="AQ91" s="168"/>
      <c r="AR91" s="167"/>
      <c r="AS91" s="168"/>
      <c r="AT91" s="167"/>
      <c r="AU91" s="169"/>
      <c r="AV91" s="1"/>
      <c r="AW91" s="2"/>
      <c r="AX91" s="1"/>
      <c r="AY91" s="1"/>
      <c r="AZ91" s="174"/>
      <c r="BA91" s="173"/>
      <c r="BB91" s="173"/>
      <c r="BC91" s="174"/>
      <c r="BD91" s="175"/>
      <c r="BE91" s="175"/>
      <c r="BF91" s="175"/>
      <c r="BG91" s="176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22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3"/>
      <c r="EC91" s="1"/>
      <c r="ED91" s="1"/>
      <c r="EE91" s="1"/>
      <c r="EF91" s="1"/>
      <c r="EG91" s="1"/>
      <c r="EH91" s="1"/>
      <c r="EI91" s="1"/>
      <c r="EJ91" s="1"/>
      <c r="EK91" s="1"/>
      <c r="EL91" s="4"/>
      <c r="EM91" s="15"/>
      <c r="EN91" s="15"/>
      <c r="EO91" s="24"/>
      <c r="EP91" s="15"/>
      <c r="EQ91" s="16"/>
      <c r="ER91" s="15"/>
    </row>
    <row r="92" spans="1:148" ht="12.75" x14ac:dyDescent="0.2">
      <c r="A92" s="118">
        <f t="shared" si="205"/>
        <v>44382</v>
      </c>
      <c r="B92" s="119">
        <f t="shared" si="197"/>
        <v>1017.35636363</v>
      </c>
      <c r="C92" s="119">
        <f t="shared" si="211"/>
        <v>1000</v>
      </c>
      <c r="D92" s="120">
        <f t="shared" si="206"/>
        <v>5692.31</v>
      </c>
      <c r="E92" s="120">
        <f t="shared" si="169"/>
        <v>5739.56</v>
      </c>
      <c r="F92" s="172">
        <f t="shared" si="215"/>
        <v>44331</v>
      </c>
      <c r="G92" s="123">
        <f t="shared" si="198"/>
        <v>8.3006723105383262E-3</v>
      </c>
      <c r="H92" s="124">
        <f t="shared" si="216"/>
        <v>44392</v>
      </c>
      <c r="I92" s="124">
        <f t="shared" si="199"/>
        <v>44392</v>
      </c>
      <c r="J92" s="125">
        <f t="shared" si="207"/>
        <v>22</v>
      </c>
      <c r="K92" s="125">
        <f t="shared" si="196"/>
        <v>14</v>
      </c>
      <c r="L92" s="8">
        <f t="shared" si="208"/>
        <v>1.0052743</v>
      </c>
      <c r="M92" s="126">
        <f t="shared" si="175"/>
        <v>1.0030997100000001</v>
      </c>
      <c r="N92" s="126">
        <f t="shared" si="111"/>
        <v>1.0070873122151689</v>
      </c>
      <c r="O92" s="119">
        <f t="shared" si="172"/>
        <v>1.0123989900000001</v>
      </c>
      <c r="P92" s="119">
        <f t="shared" si="200"/>
        <v>1012.39899</v>
      </c>
      <c r="Q92" s="158">
        <f t="shared" si="212"/>
        <v>0</v>
      </c>
      <c r="R92" s="199">
        <f t="shared" si="209"/>
        <v>0</v>
      </c>
      <c r="S92" s="119">
        <f t="shared" si="201"/>
        <v>0</v>
      </c>
      <c r="T92" s="129">
        <f t="shared" si="210"/>
        <v>9.1906000000000002E-2</v>
      </c>
      <c r="U92" s="127">
        <f t="shared" si="126"/>
        <v>14</v>
      </c>
      <c r="V92" s="127">
        <v>252</v>
      </c>
      <c r="W92" s="126">
        <f t="shared" si="202"/>
        <v>1.00489666</v>
      </c>
      <c r="X92" s="119">
        <f t="shared" si="203"/>
        <v>4.9573736300000002</v>
      </c>
      <c r="Y92" s="119">
        <f t="shared" si="204"/>
        <v>0</v>
      </c>
      <c r="Z92" s="131" t="str">
        <f t="shared" si="213"/>
        <v>J=</v>
      </c>
      <c r="AA92" s="124">
        <f t="shared" si="214"/>
        <v>44392</v>
      </c>
      <c r="AB92" s="4"/>
      <c r="AN92" s="7"/>
      <c r="AO92" s="140"/>
      <c r="AP92" s="140"/>
      <c r="AQ92" s="168"/>
      <c r="AR92" s="167"/>
      <c r="AS92" s="168"/>
      <c r="AT92" s="167"/>
      <c r="AU92" s="169"/>
      <c r="AV92" s="1"/>
      <c r="AW92" s="2"/>
      <c r="AX92" s="1"/>
      <c r="AY92" s="1"/>
      <c r="AZ92" s="174"/>
      <c r="BA92" s="173"/>
      <c r="BB92" s="173"/>
      <c r="BC92" s="174"/>
      <c r="BD92" s="175"/>
      <c r="BE92" s="175"/>
      <c r="BF92" s="175"/>
      <c r="BG92" s="176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22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3"/>
      <c r="EC92" s="1"/>
      <c r="ED92" s="1"/>
      <c r="EE92" s="1"/>
      <c r="EF92" s="1"/>
      <c r="EG92" s="1"/>
      <c r="EH92" s="1"/>
      <c r="EI92" s="1"/>
      <c r="EJ92" s="1"/>
      <c r="EK92" s="1"/>
      <c r="EL92" s="4"/>
      <c r="EM92" s="15"/>
      <c r="EN92" s="15"/>
      <c r="EO92" s="24"/>
      <c r="EP92" s="15"/>
      <c r="EQ92" s="16"/>
      <c r="ER92" s="15"/>
    </row>
    <row r="93" spans="1:148" ht="12.75" x14ac:dyDescent="0.2">
      <c r="A93" s="118">
        <f t="shared" si="205"/>
        <v>44383</v>
      </c>
      <c r="B93" s="119">
        <f t="shared" si="197"/>
        <v>1018.09386619</v>
      </c>
      <c r="C93" s="119">
        <f t="shared" si="211"/>
        <v>1000</v>
      </c>
      <c r="D93" s="120">
        <f t="shared" si="206"/>
        <v>5692.31</v>
      </c>
      <c r="E93" s="120">
        <f t="shared" si="169"/>
        <v>5739.56</v>
      </c>
      <c r="F93" s="172">
        <f t="shared" si="215"/>
        <v>44331</v>
      </c>
      <c r="G93" s="123">
        <f t="shared" si="198"/>
        <v>8.3006723105383262E-3</v>
      </c>
      <c r="H93" s="124">
        <f t="shared" si="216"/>
        <v>44392</v>
      </c>
      <c r="I93" s="124">
        <f t="shared" si="199"/>
        <v>44392</v>
      </c>
      <c r="J93" s="125">
        <f t="shared" si="207"/>
        <v>22</v>
      </c>
      <c r="K93" s="125">
        <f t="shared" si="196"/>
        <v>15</v>
      </c>
      <c r="L93" s="8">
        <f t="shared" si="208"/>
        <v>1.0056521</v>
      </c>
      <c r="M93" s="126">
        <f t="shared" si="175"/>
        <v>1.0030997100000001</v>
      </c>
      <c r="N93" s="126">
        <f t="shared" si="111"/>
        <v>1.0070873122151689</v>
      </c>
      <c r="O93" s="119">
        <f t="shared" si="172"/>
        <v>1.0127794699999999</v>
      </c>
      <c r="P93" s="119">
        <f t="shared" si="200"/>
        <v>1012.7794699999999</v>
      </c>
      <c r="Q93" s="158">
        <f t="shared" si="212"/>
        <v>0</v>
      </c>
      <c r="R93" s="199">
        <f t="shared" si="209"/>
        <v>0</v>
      </c>
      <c r="S93" s="119">
        <f t="shared" si="201"/>
        <v>0</v>
      </c>
      <c r="T93" s="129">
        <f t="shared" si="210"/>
        <v>9.1906000000000002E-2</v>
      </c>
      <c r="U93" s="127">
        <f t="shared" si="126"/>
        <v>15</v>
      </c>
      <c r="V93" s="127">
        <v>252</v>
      </c>
      <c r="W93" s="126">
        <f t="shared" si="202"/>
        <v>1.005247338</v>
      </c>
      <c r="X93" s="119">
        <f t="shared" si="203"/>
        <v>5.3143961900000001</v>
      </c>
      <c r="Y93" s="119">
        <f t="shared" si="204"/>
        <v>0</v>
      </c>
      <c r="Z93" s="131" t="str">
        <f t="shared" si="213"/>
        <v>J=</v>
      </c>
      <c r="AA93" s="124">
        <f t="shared" si="214"/>
        <v>44392</v>
      </c>
      <c r="AB93" s="4"/>
      <c r="AN93" s="7"/>
      <c r="AO93" s="140"/>
      <c r="AP93" s="140"/>
      <c r="AQ93" s="168"/>
      <c r="AR93" s="167"/>
      <c r="AS93" s="168"/>
      <c r="AT93" s="167"/>
      <c r="AU93" s="169"/>
      <c r="AV93" s="1"/>
      <c r="AW93" s="2"/>
      <c r="AX93" s="1"/>
      <c r="AY93" s="1"/>
      <c r="AZ93" s="174"/>
      <c r="BA93" s="173"/>
      <c r="BB93" s="173"/>
      <c r="BC93" s="174"/>
      <c r="BD93" s="175"/>
      <c r="BE93" s="175"/>
      <c r="BF93" s="175"/>
      <c r="BG93" s="176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22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3"/>
      <c r="EC93" s="1"/>
      <c r="ED93" s="1"/>
      <c r="EE93" s="1"/>
      <c r="EF93" s="1"/>
      <c r="EG93" s="1"/>
      <c r="EH93" s="1"/>
      <c r="EI93" s="1"/>
      <c r="EJ93" s="1"/>
      <c r="EK93" s="1"/>
      <c r="EL93" s="4"/>
      <c r="EM93" s="15"/>
      <c r="EN93" s="15"/>
      <c r="EO93" s="24"/>
      <c r="EP93" s="15"/>
      <c r="EQ93" s="16"/>
      <c r="ER93" s="15"/>
    </row>
    <row r="94" spans="1:148" ht="12.75" x14ac:dyDescent="0.2">
      <c r="A94" s="118">
        <f t="shared" si="205"/>
        <v>44384</v>
      </c>
      <c r="B94" s="119">
        <f t="shared" si="197"/>
        <v>1018.83188994</v>
      </c>
      <c r="C94" s="119">
        <f t="shared" si="211"/>
        <v>1000</v>
      </c>
      <c r="D94" s="120">
        <f t="shared" si="206"/>
        <v>5692.31</v>
      </c>
      <c r="E94" s="120">
        <f t="shared" si="169"/>
        <v>5739.56</v>
      </c>
      <c r="F94" s="172">
        <f t="shared" si="215"/>
        <v>44331</v>
      </c>
      <c r="G94" s="123">
        <f t="shared" si="198"/>
        <v>8.3006723105383262E-3</v>
      </c>
      <c r="H94" s="124">
        <f t="shared" si="216"/>
        <v>44392</v>
      </c>
      <c r="I94" s="124">
        <f t="shared" si="199"/>
        <v>44392</v>
      </c>
      <c r="J94" s="125">
        <f t="shared" si="207"/>
        <v>22</v>
      </c>
      <c r="K94" s="125">
        <f t="shared" si="196"/>
        <v>16</v>
      </c>
      <c r="L94" s="8">
        <f t="shared" si="208"/>
        <v>1.00603004</v>
      </c>
      <c r="M94" s="126">
        <f t="shared" si="175"/>
        <v>1.0030997100000001</v>
      </c>
      <c r="N94" s="126">
        <f t="shared" si="111"/>
        <v>1.0070873122151689</v>
      </c>
      <c r="O94" s="119">
        <f t="shared" si="172"/>
        <v>1.01316008</v>
      </c>
      <c r="P94" s="119">
        <f t="shared" si="200"/>
        <v>1013.16008</v>
      </c>
      <c r="Q94" s="158">
        <f t="shared" si="212"/>
        <v>0</v>
      </c>
      <c r="R94" s="199">
        <f t="shared" si="209"/>
        <v>0</v>
      </c>
      <c r="S94" s="119">
        <f t="shared" si="201"/>
        <v>0</v>
      </c>
      <c r="T94" s="129">
        <f t="shared" si="210"/>
        <v>9.1906000000000002E-2</v>
      </c>
      <c r="U94" s="127">
        <f t="shared" si="126"/>
        <v>16</v>
      </c>
      <c r="V94" s="127">
        <v>252</v>
      </c>
      <c r="W94" s="126">
        <f t="shared" si="202"/>
        <v>1.0055981380000001</v>
      </c>
      <c r="X94" s="119">
        <f t="shared" si="203"/>
        <v>5.6718099400000002</v>
      </c>
      <c r="Y94" s="119">
        <f t="shared" si="204"/>
        <v>0</v>
      </c>
      <c r="Z94" s="131" t="str">
        <f t="shared" si="213"/>
        <v>J=</v>
      </c>
      <c r="AA94" s="124">
        <f t="shared" si="214"/>
        <v>44392</v>
      </c>
      <c r="AB94" s="4"/>
      <c r="AN94" s="7"/>
      <c r="AO94" s="140"/>
      <c r="AP94" s="140"/>
      <c r="AQ94" s="168"/>
      <c r="AR94" s="167"/>
      <c r="AS94" s="168"/>
      <c r="AT94" s="167"/>
      <c r="AU94" s="169"/>
      <c r="AV94" s="1"/>
      <c r="AW94" s="2"/>
      <c r="AX94" s="1"/>
      <c r="AY94" s="1"/>
      <c r="AZ94" s="174"/>
      <c r="BA94" s="173"/>
      <c r="BB94" s="173"/>
      <c r="BC94" s="174"/>
      <c r="BD94" s="175"/>
      <c r="BE94" s="175"/>
      <c r="BF94" s="175"/>
      <c r="BG94" s="176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22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3"/>
      <c r="EC94" s="1"/>
      <c r="ED94" s="1"/>
      <c r="EE94" s="1"/>
      <c r="EF94" s="1"/>
      <c r="EG94" s="1"/>
      <c r="EH94" s="1"/>
      <c r="EI94" s="1"/>
      <c r="EJ94" s="1"/>
      <c r="EK94" s="1"/>
      <c r="EL94" s="4"/>
      <c r="EM94" s="15"/>
      <c r="EN94" s="15"/>
      <c r="EO94" s="24"/>
      <c r="EP94" s="15"/>
      <c r="EQ94" s="16"/>
      <c r="ER94" s="15"/>
    </row>
    <row r="95" spans="1:148" ht="12.75" x14ac:dyDescent="0.2">
      <c r="A95" s="118">
        <f t="shared" si="205"/>
        <v>44385</v>
      </c>
      <c r="B95" s="119">
        <f t="shared" si="197"/>
        <v>1019.57045526</v>
      </c>
      <c r="C95" s="119">
        <f t="shared" si="211"/>
        <v>1000</v>
      </c>
      <c r="D95" s="120">
        <f t="shared" si="206"/>
        <v>5692.31</v>
      </c>
      <c r="E95" s="120">
        <f t="shared" si="169"/>
        <v>5739.56</v>
      </c>
      <c r="F95" s="172">
        <f t="shared" si="215"/>
        <v>44331</v>
      </c>
      <c r="G95" s="123">
        <f t="shared" si="198"/>
        <v>8.3006723105383262E-3</v>
      </c>
      <c r="H95" s="124">
        <f t="shared" si="216"/>
        <v>44392</v>
      </c>
      <c r="I95" s="124">
        <f t="shared" si="199"/>
        <v>44392</v>
      </c>
      <c r="J95" s="125">
        <f t="shared" si="207"/>
        <v>22</v>
      </c>
      <c r="K95" s="125">
        <f t="shared" si="196"/>
        <v>17</v>
      </c>
      <c r="L95" s="8">
        <f t="shared" si="208"/>
        <v>1.0064081199999999</v>
      </c>
      <c r="M95" s="126">
        <f t="shared" si="175"/>
        <v>1.0030997100000001</v>
      </c>
      <c r="N95" s="126">
        <f t="shared" si="111"/>
        <v>1.0070873122151689</v>
      </c>
      <c r="O95" s="119">
        <f t="shared" si="172"/>
        <v>1.0135408400000001</v>
      </c>
      <c r="P95" s="119">
        <f t="shared" si="200"/>
        <v>1013.54084</v>
      </c>
      <c r="Q95" s="158">
        <f t="shared" si="212"/>
        <v>0</v>
      </c>
      <c r="R95" s="199">
        <f t="shared" si="209"/>
        <v>0</v>
      </c>
      <c r="S95" s="119">
        <f t="shared" si="201"/>
        <v>0</v>
      </c>
      <c r="T95" s="129">
        <f t="shared" si="210"/>
        <v>9.1906000000000002E-2</v>
      </c>
      <c r="U95" s="127">
        <f t="shared" si="126"/>
        <v>17</v>
      </c>
      <c r="V95" s="127">
        <v>252</v>
      </c>
      <c r="W95" s="126">
        <f t="shared" si="202"/>
        <v>1.0059490600000001</v>
      </c>
      <c r="X95" s="119">
        <f t="shared" si="203"/>
        <v>6.0296152599999999</v>
      </c>
      <c r="Y95" s="119">
        <f t="shared" si="204"/>
        <v>0</v>
      </c>
      <c r="Z95" s="131" t="str">
        <f t="shared" si="213"/>
        <v>J=</v>
      </c>
      <c r="AA95" s="124">
        <f t="shared" si="214"/>
        <v>44392</v>
      </c>
      <c r="AB95" s="4"/>
      <c r="AN95" s="7"/>
      <c r="AO95" s="140"/>
      <c r="AP95" s="140"/>
      <c r="AQ95" s="168"/>
      <c r="AR95" s="167"/>
      <c r="AS95" s="168"/>
      <c r="AT95" s="167"/>
      <c r="AU95" s="169"/>
      <c r="AV95" s="1"/>
      <c r="AW95" s="2"/>
      <c r="AX95" s="1"/>
      <c r="AY95" s="1"/>
      <c r="AZ95" s="174"/>
      <c r="BA95" s="173"/>
      <c r="BB95" s="173"/>
      <c r="BC95" s="174"/>
      <c r="BD95" s="175"/>
      <c r="BE95" s="175"/>
      <c r="BF95" s="175"/>
      <c r="BG95" s="176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22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3"/>
      <c r="EC95" s="1"/>
      <c r="ED95" s="1"/>
      <c r="EE95" s="1"/>
      <c r="EF95" s="1"/>
      <c r="EG95" s="1"/>
      <c r="EH95" s="1"/>
      <c r="EI95" s="1"/>
      <c r="EJ95" s="1"/>
      <c r="EK95" s="1"/>
      <c r="EL95" s="4"/>
      <c r="EM95" s="15"/>
      <c r="EN95" s="15"/>
      <c r="EO95" s="24"/>
      <c r="EP95" s="15"/>
      <c r="EQ95" s="16"/>
      <c r="ER95" s="15"/>
    </row>
    <row r="96" spans="1:148" ht="15" x14ac:dyDescent="0.2">
      <c r="A96" s="118">
        <f t="shared" si="205"/>
        <v>44386</v>
      </c>
      <c r="B96" s="119">
        <f t="shared" si="197"/>
        <v>1020.30956348</v>
      </c>
      <c r="C96" s="119">
        <f t="shared" si="211"/>
        <v>1000</v>
      </c>
      <c r="D96" s="120">
        <f t="shared" si="206"/>
        <v>5692.31</v>
      </c>
      <c r="E96" s="120">
        <f t="shared" si="169"/>
        <v>5739.56</v>
      </c>
      <c r="F96" s="172">
        <f t="shared" si="215"/>
        <v>44331</v>
      </c>
      <c r="G96" s="123">
        <f t="shared" si="198"/>
        <v>8.3006723105383262E-3</v>
      </c>
      <c r="H96" s="124">
        <f t="shared" si="216"/>
        <v>44392</v>
      </c>
      <c r="I96" s="124">
        <f t="shared" si="199"/>
        <v>44392</v>
      </c>
      <c r="J96" s="125">
        <f t="shared" si="207"/>
        <v>22</v>
      </c>
      <c r="K96" s="125">
        <f t="shared" si="196"/>
        <v>18</v>
      </c>
      <c r="L96" s="8">
        <f t="shared" si="208"/>
        <v>1.0067863500000001</v>
      </c>
      <c r="M96" s="126">
        <f t="shared" si="175"/>
        <v>1.0030997100000001</v>
      </c>
      <c r="N96" s="126">
        <f t="shared" ref="N96:N159" si="217">IF(I96&gt;I95,N95*M96,N95)</f>
        <v>1.0070873122151689</v>
      </c>
      <c r="O96" s="119">
        <f t="shared" si="172"/>
        <v>1.01392175</v>
      </c>
      <c r="P96" s="119">
        <f t="shared" si="200"/>
        <v>1013.92175</v>
      </c>
      <c r="Q96" s="158">
        <f t="shared" si="212"/>
        <v>0</v>
      </c>
      <c r="R96" s="199">
        <f t="shared" si="209"/>
        <v>0</v>
      </c>
      <c r="S96" s="119">
        <f t="shared" si="201"/>
        <v>0</v>
      </c>
      <c r="T96" s="129">
        <f t="shared" si="210"/>
        <v>9.1906000000000002E-2</v>
      </c>
      <c r="U96" s="127">
        <f t="shared" si="126"/>
        <v>18</v>
      </c>
      <c r="V96" s="127">
        <v>252</v>
      </c>
      <c r="W96" s="126">
        <f t="shared" si="202"/>
        <v>1.006300105</v>
      </c>
      <c r="X96" s="119">
        <f t="shared" si="203"/>
        <v>6.3878134800000002</v>
      </c>
      <c r="Y96" s="119">
        <f t="shared" si="204"/>
        <v>0</v>
      </c>
      <c r="Z96" s="131" t="str">
        <f t="shared" si="213"/>
        <v>J=</v>
      </c>
      <c r="AA96" s="124">
        <f t="shared" si="214"/>
        <v>44392</v>
      </c>
      <c r="AB96" s="192" t="s">
        <v>152</v>
      </c>
      <c r="AC96" s="195">
        <v>44392</v>
      </c>
      <c r="AN96" s="7"/>
      <c r="AO96" s="140"/>
      <c r="AP96" s="140"/>
      <c r="AQ96" s="168"/>
      <c r="AR96" s="167"/>
      <c r="AS96" s="168"/>
      <c r="AT96" s="167"/>
      <c r="AU96" s="169"/>
      <c r="AV96" s="1"/>
      <c r="AW96" s="2"/>
      <c r="AX96" s="1"/>
      <c r="AY96" s="1"/>
      <c r="AZ96" s="174"/>
      <c r="BA96" s="173"/>
      <c r="BB96" s="173"/>
      <c r="BC96" s="174"/>
      <c r="BD96" s="175"/>
      <c r="BE96" s="175"/>
      <c r="BF96" s="175"/>
      <c r="BG96" s="176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22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3"/>
      <c r="EC96" s="1"/>
      <c r="ED96" s="1"/>
      <c r="EE96" s="1"/>
      <c r="EF96" s="1"/>
      <c r="EG96" s="1"/>
      <c r="EH96" s="1"/>
      <c r="EI96" s="1"/>
      <c r="EJ96" s="1"/>
      <c r="EK96" s="1"/>
      <c r="EL96" s="4"/>
      <c r="EM96" s="15"/>
      <c r="EN96" s="15"/>
      <c r="EO96" s="24"/>
      <c r="EP96" s="15"/>
      <c r="EQ96" s="16"/>
      <c r="ER96" s="15"/>
    </row>
    <row r="97" spans="1:148" ht="15" x14ac:dyDescent="0.2">
      <c r="A97" s="118">
        <f t="shared" si="205"/>
        <v>44387</v>
      </c>
      <c r="B97" s="119">
        <f t="shared" si="197"/>
        <v>1021.04920381</v>
      </c>
      <c r="C97" s="119">
        <f t="shared" si="211"/>
        <v>1000</v>
      </c>
      <c r="D97" s="120">
        <f t="shared" si="206"/>
        <v>5692.31</v>
      </c>
      <c r="E97" s="120">
        <f t="shared" si="169"/>
        <v>5739.56</v>
      </c>
      <c r="F97" s="172">
        <f t="shared" si="215"/>
        <v>44331</v>
      </c>
      <c r="G97" s="123">
        <f t="shared" si="198"/>
        <v>8.3006723105383262E-3</v>
      </c>
      <c r="H97" s="124">
        <f t="shared" si="216"/>
        <v>44392</v>
      </c>
      <c r="I97" s="124">
        <f t="shared" si="199"/>
        <v>44392</v>
      </c>
      <c r="J97" s="125">
        <f t="shared" si="207"/>
        <v>22</v>
      </c>
      <c r="K97" s="125">
        <f t="shared" si="196"/>
        <v>19</v>
      </c>
      <c r="L97" s="8">
        <f t="shared" si="208"/>
        <v>1.0071647100000001</v>
      </c>
      <c r="M97" s="126">
        <f t="shared" si="175"/>
        <v>1.0030997100000001</v>
      </c>
      <c r="N97" s="126">
        <f t="shared" si="217"/>
        <v>1.0070873122151689</v>
      </c>
      <c r="O97" s="119">
        <f t="shared" si="172"/>
        <v>1.0143028000000001</v>
      </c>
      <c r="P97" s="119">
        <f t="shared" si="200"/>
        <v>1014.3028</v>
      </c>
      <c r="Q97" s="158">
        <f t="shared" si="212"/>
        <v>0</v>
      </c>
      <c r="R97" s="199">
        <f t="shared" si="209"/>
        <v>0</v>
      </c>
      <c r="S97" s="119">
        <f t="shared" si="201"/>
        <v>0</v>
      </c>
      <c r="T97" s="129">
        <f t="shared" si="210"/>
        <v>9.1906000000000002E-2</v>
      </c>
      <c r="U97" s="127">
        <f t="shared" si="126"/>
        <v>19</v>
      </c>
      <c r="V97" s="127">
        <v>252</v>
      </c>
      <c r="W97" s="126">
        <f t="shared" si="202"/>
        <v>1.006651272</v>
      </c>
      <c r="X97" s="119">
        <f t="shared" si="203"/>
        <v>6.7464038100000003</v>
      </c>
      <c r="Y97" s="119">
        <f t="shared" si="204"/>
        <v>0</v>
      </c>
      <c r="Z97" s="131" t="str">
        <f t="shared" si="213"/>
        <v>J=</v>
      </c>
      <c r="AA97" s="124">
        <f t="shared" si="214"/>
        <v>44392</v>
      </c>
      <c r="AB97" s="192" t="s">
        <v>153</v>
      </c>
      <c r="AC97" s="195">
        <v>44393</v>
      </c>
      <c r="AN97" s="7"/>
      <c r="AO97" s="140"/>
      <c r="AP97" s="140"/>
      <c r="AQ97" s="168"/>
      <c r="AR97" s="167"/>
      <c r="AS97" s="168"/>
      <c r="AT97" s="167"/>
      <c r="AU97" s="169"/>
      <c r="AV97" s="1"/>
      <c r="AW97" s="2"/>
      <c r="AX97" s="1"/>
      <c r="AY97" s="1"/>
      <c r="AZ97" s="174"/>
      <c r="BA97" s="173"/>
      <c r="BB97" s="173"/>
      <c r="BC97" s="174"/>
      <c r="BD97" s="175"/>
      <c r="BE97" s="175"/>
      <c r="BF97" s="175"/>
      <c r="BG97" s="176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22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3"/>
      <c r="EC97" s="1"/>
      <c r="ED97" s="1"/>
      <c r="EE97" s="1"/>
      <c r="EF97" s="1"/>
      <c r="EG97" s="1"/>
      <c r="EH97" s="1"/>
      <c r="EI97" s="1"/>
      <c r="EJ97" s="1"/>
      <c r="EK97" s="1"/>
      <c r="EL97" s="4"/>
      <c r="EM97" s="15"/>
      <c r="EN97" s="15"/>
      <c r="EO97" s="24"/>
      <c r="EP97" s="15"/>
      <c r="EQ97" s="16"/>
      <c r="ER97" s="15"/>
    </row>
    <row r="98" spans="1:148" ht="15" x14ac:dyDescent="0.2">
      <c r="A98" s="118">
        <f t="shared" si="205"/>
        <v>44388</v>
      </c>
      <c r="B98" s="119">
        <f t="shared" si="197"/>
        <v>1021.04920381</v>
      </c>
      <c r="C98" s="119">
        <f t="shared" si="211"/>
        <v>1000</v>
      </c>
      <c r="D98" s="120">
        <f t="shared" si="206"/>
        <v>5692.31</v>
      </c>
      <c r="E98" s="120">
        <f t="shared" si="169"/>
        <v>5739.56</v>
      </c>
      <c r="F98" s="172">
        <f t="shared" si="215"/>
        <v>44331</v>
      </c>
      <c r="G98" s="123">
        <f t="shared" si="198"/>
        <v>8.3006723105383262E-3</v>
      </c>
      <c r="H98" s="124">
        <f t="shared" si="216"/>
        <v>44392</v>
      </c>
      <c r="I98" s="124">
        <f t="shared" si="199"/>
        <v>44392</v>
      </c>
      <c r="J98" s="125">
        <f t="shared" si="207"/>
        <v>22</v>
      </c>
      <c r="K98" s="125">
        <f t="shared" si="196"/>
        <v>19</v>
      </c>
      <c r="L98" s="8">
        <f t="shared" si="208"/>
        <v>1.0071647100000001</v>
      </c>
      <c r="M98" s="126">
        <f t="shared" si="175"/>
        <v>1.0030997100000001</v>
      </c>
      <c r="N98" s="126">
        <f t="shared" si="217"/>
        <v>1.0070873122151689</v>
      </c>
      <c r="O98" s="119">
        <f t="shared" si="172"/>
        <v>1.0143028000000001</v>
      </c>
      <c r="P98" s="119">
        <f t="shared" si="200"/>
        <v>1014.3028</v>
      </c>
      <c r="Q98" s="158">
        <f t="shared" si="212"/>
        <v>0</v>
      </c>
      <c r="R98" s="199">
        <f t="shared" si="209"/>
        <v>0</v>
      </c>
      <c r="S98" s="119">
        <f t="shared" si="201"/>
        <v>0</v>
      </c>
      <c r="T98" s="129">
        <f t="shared" si="210"/>
        <v>9.1906000000000002E-2</v>
      </c>
      <c r="U98" s="127">
        <f t="shared" ref="U98:U161" si="218">IF(A97&lt;K$2,0,IF(Q97&gt;0,1,IF(K98=K97,U97,U97+1)))</f>
        <v>19</v>
      </c>
      <c r="V98" s="127">
        <v>252</v>
      </c>
      <c r="W98" s="126">
        <f t="shared" si="202"/>
        <v>1.006651272</v>
      </c>
      <c r="X98" s="119">
        <f t="shared" si="203"/>
        <v>6.7464038100000003</v>
      </c>
      <c r="Y98" s="119">
        <f t="shared" si="204"/>
        <v>0</v>
      </c>
      <c r="Z98" s="131" t="str">
        <f t="shared" si="213"/>
        <v>J=</v>
      </c>
      <c r="AA98" s="124">
        <f t="shared" si="214"/>
        <v>44392</v>
      </c>
      <c r="AB98" s="192" t="s">
        <v>154</v>
      </c>
      <c r="AC98" s="219">
        <v>7.8245355400000003</v>
      </c>
      <c r="AN98" s="7"/>
      <c r="AO98" s="140"/>
      <c r="AP98" s="140"/>
      <c r="AQ98" s="168"/>
      <c r="AR98" s="167"/>
      <c r="AS98" s="168"/>
      <c r="AT98" s="167"/>
      <c r="AU98" s="169"/>
      <c r="AV98" s="1"/>
      <c r="AW98" s="2"/>
      <c r="AX98" s="1"/>
      <c r="AY98" s="1"/>
      <c r="AZ98" s="174"/>
      <c r="BA98" s="173"/>
      <c r="BB98" s="173"/>
      <c r="BC98" s="174"/>
      <c r="BD98" s="175"/>
      <c r="BE98" s="175"/>
      <c r="BF98" s="175"/>
      <c r="BG98" s="176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22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3"/>
      <c r="EC98" s="1"/>
      <c r="ED98" s="1"/>
      <c r="EE98" s="1"/>
      <c r="EF98" s="1"/>
      <c r="EG98" s="1"/>
      <c r="EH98" s="1"/>
      <c r="EI98" s="1"/>
      <c r="EJ98" s="1"/>
      <c r="EK98" s="1"/>
      <c r="EL98" s="4"/>
      <c r="EM98" s="15"/>
      <c r="EN98" s="15"/>
      <c r="EO98" s="24"/>
      <c r="EP98" s="15"/>
      <c r="EQ98" s="16"/>
      <c r="ER98" s="15"/>
    </row>
    <row r="99" spans="1:148" ht="15" x14ac:dyDescent="0.2">
      <c r="A99" s="118">
        <f t="shared" si="205"/>
        <v>44389</v>
      </c>
      <c r="B99" s="119">
        <f t="shared" si="197"/>
        <v>1021.04920381</v>
      </c>
      <c r="C99" s="119">
        <f t="shared" si="211"/>
        <v>1000</v>
      </c>
      <c r="D99" s="120">
        <f t="shared" si="206"/>
        <v>5692.31</v>
      </c>
      <c r="E99" s="120">
        <f t="shared" si="169"/>
        <v>5739.56</v>
      </c>
      <c r="F99" s="172">
        <f t="shared" si="215"/>
        <v>44331</v>
      </c>
      <c r="G99" s="123">
        <f t="shared" si="198"/>
        <v>8.3006723105383262E-3</v>
      </c>
      <c r="H99" s="124">
        <f t="shared" si="216"/>
        <v>44392</v>
      </c>
      <c r="I99" s="124">
        <f t="shared" si="199"/>
        <v>44392</v>
      </c>
      <c r="J99" s="125">
        <f t="shared" si="207"/>
        <v>22</v>
      </c>
      <c r="K99" s="125">
        <f t="shared" si="196"/>
        <v>19</v>
      </c>
      <c r="L99" s="8">
        <f t="shared" si="208"/>
        <v>1.0071647100000001</v>
      </c>
      <c r="M99" s="126">
        <f t="shared" si="175"/>
        <v>1.0030997100000001</v>
      </c>
      <c r="N99" s="126">
        <f t="shared" si="217"/>
        <v>1.0070873122151689</v>
      </c>
      <c r="O99" s="119">
        <f t="shared" si="172"/>
        <v>1.0143028000000001</v>
      </c>
      <c r="P99" s="119">
        <f t="shared" si="200"/>
        <v>1014.3028</v>
      </c>
      <c r="Q99" s="158">
        <f t="shared" si="212"/>
        <v>0</v>
      </c>
      <c r="R99" s="199">
        <f t="shared" si="209"/>
        <v>0</v>
      </c>
      <c r="S99" s="119">
        <f t="shared" si="201"/>
        <v>0</v>
      </c>
      <c r="T99" s="129">
        <f t="shared" si="210"/>
        <v>9.1906000000000002E-2</v>
      </c>
      <c r="U99" s="127">
        <f t="shared" si="218"/>
        <v>19</v>
      </c>
      <c r="V99" s="127">
        <v>252</v>
      </c>
      <c r="W99" s="126">
        <f t="shared" si="202"/>
        <v>1.006651272</v>
      </c>
      <c r="X99" s="119">
        <f t="shared" si="203"/>
        <v>6.7464038100000003</v>
      </c>
      <c r="Y99" s="119">
        <f t="shared" si="204"/>
        <v>0</v>
      </c>
      <c r="Z99" s="131" t="str">
        <f t="shared" si="213"/>
        <v>J=</v>
      </c>
      <c r="AA99" s="124">
        <f t="shared" si="214"/>
        <v>44392</v>
      </c>
      <c r="AB99" s="192" t="s">
        <v>155</v>
      </c>
      <c r="AC99" s="219">
        <v>0.15649071080000002</v>
      </c>
      <c r="AN99" s="7"/>
      <c r="AO99" s="140"/>
      <c r="AP99" s="140"/>
      <c r="AQ99" s="168"/>
      <c r="AR99" s="167"/>
      <c r="AS99" s="168"/>
      <c r="AT99" s="167"/>
      <c r="AU99" s="169"/>
      <c r="AV99" s="1"/>
      <c r="AW99" s="2"/>
      <c r="AX99" s="1"/>
      <c r="AY99" s="1"/>
      <c r="AZ99" s="174"/>
      <c r="BA99" s="173"/>
      <c r="BB99" s="173"/>
      <c r="BC99" s="174"/>
      <c r="BD99" s="175"/>
      <c r="BE99" s="175"/>
      <c r="BF99" s="175"/>
      <c r="BG99" s="176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22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3"/>
      <c r="EC99" s="1"/>
      <c r="ED99" s="1"/>
      <c r="EE99" s="1"/>
      <c r="EF99" s="1"/>
      <c r="EG99" s="1"/>
      <c r="EH99" s="1"/>
      <c r="EI99" s="1"/>
      <c r="EJ99" s="1"/>
      <c r="EK99" s="1"/>
      <c r="EL99" s="4"/>
      <c r="EM99" s="15"/>
      <c r="EN99" s="15"/>
      <c r="EO99" s="24"/>
      <c r="EP99" s="15"/>
      <c r="EQ99" s="16"/>
      <c r="ER99" s="15"/>
    </row>
    <row r="100" spans="1:148" ht="15" x14ac:dyDescent="0.2">
      <c r="A100" s="118">
        <f t="shared" si="205"/>
        <v>44390</v>
      </c>
      <c r="B100" s="119">
        <f t="shared" si="197"/>
        <v>1021.78937755</v>
      </c>
      <c r="C100" s="119">
        <f t="shared" si="211"/>
        <v>1000</v>
      </c>
      <c r="D100" s="120">
        <f t="shared" si="206"/>
        <v>5692.31</v>
      </c>
      <c r="E100" s="120">
        <f t="shared" si="169"/>
        <v>5739.56</v>
      </c>
      <c r="F100" s="172">
        <f t="shared" si="215"/>
        <v>44331</v>
      </c>
      <c r="G100" s="123">
        <f t="shared" si="198"/>
        <v>8.3006723105383262E-3</v>
      </c>
      <c r="H100" s="124">
        <f t="shared" si="216"/>
        <v>44392</v>
      </c>
      <c r="I100" s="124">
        <f t="shared" si="199"/>
        <v>44392</v>
      </c>
      <c r="J100" s="125">
        <f t="shared" si="207"/>
        <v>22</v>
      </c>
      <c r="K100" s="125">
        <f t="shared" si="196"/>
        <v>20</v>
      </c>
      <c r="L100" s="8">
        <f t="shared" si="208"/>
        <v>1.0075432200000001</v>
      </c>
      <c r="M100" s="126">
        <f t="shared" si="175"/>
        <v>1.0030997100000001</v>
      </c>
      <c r="N100" s="126">
        <f t="shared" si="217"/>
        <v>1.0070873122151689</v>
      </c>
      <c r="O100" s="119">
        <f t="shared" si="172"/>
        <v>1.01468399</v>
      </c>
      <c r="P100" s="119">
        <f t="shared" si="200"/>
        <v>1014.68399</v>
      </c>
      <c r="Q100" s="158">
        <f t="shared" si="212"/>
        <v>0</v>
      </c>
      <c r="R100" s="199">
        <f t="shared" si="209"/>
        <v>0</v>
      </c>
      <c r="S100" s="119">
        <f t="shared" si="201"/>
        <v>0</v>
      </c>
      <c r="T100" s="129">
        <f t="shared" si="210"/>
        <v>9.1906000000000002E-2</v>
      </c>
      <c r="U100" s="127">
        <f t="shared" si="218"/>
        <v>20</v>
      </c>
      <c r="V100" s="127">
        <v>252</v>
      </c>
      <c r="W100" s="126">
        <f t="shared" si="202"/>
        <v>1.007002562</v>
      </c>
      <c r="X100" s="119">
        <f t="shared" si="203"/>
        <v>7.1053875499999997</v>
      </c>
      <c r="Y100" s="119">
        <f t="shared" si="204"/>
        <v>0</v>
      </c>
      <c r="Z100" s="131" t="str">
        <f t="shared" si="213"/>
        <v>J=</v>
      </c>
      <c r="AA100" s="124">
        <f t="shared" si="214"/>
        <v>44392</v>
      </c>
      <c r="AB100" s="192" t="s">
        <v>156</v>
      </c>
      <c r="AC100" s="219">
        <v>2.6081785133333334E-3</v>
      </c>
      <c r="AN100" s="7"/>
      <c r="AO100" s="140"/>
      <c r="AP100" s="140"/>
      <c r="AQ100" s="168"/>
      <c r="AR100" s="167"/>
      <c r="AS100" s="168"/>
      <c r="AT100" s="167"/>
      <c r="AU100" s="169"/>
      <c r="AV100" s="1"/>
      <c r="AW100" s="2"/>
      <c r="AX100" s="1"/>
      <c r="AY100" s="1"/>
      <c r="AZ100" s="174"/>
      <c r="BA100" s="173"/>
      <c r="BB100" s="173"/>
      <c r="BC100" s="174"/>
      <c r="BD100" s="175"/>
      <c r="BE100" s="175"/>
      <c r="BF100" s="175"/>
      <c r="BG100" s="176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22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3"/>
      <c r="EC100" s="1"/>
      <c r="ED100" s="1"/>
      <c r="EE100" s="1"/>
      <c r="EF100" s="1"/>
      <c r="EG100" s="1"/>
      <c r="EH100" s="1"/>
      <c r="EI100" s="1"/>
      <c r="EJ100" s="1"/>
      <c r="EK100" s="1"/>
      <c r="EL100" s="4"/>
      <c r="EM100" s="15"/>
      <c r="EN100" s="15"/>
      <c r="EO100" s="24"/>
      <c r="EP100" s="15"/>
      <c r="EQ100" s="16"/>
      <c r="ER100" s="15"/>
    </row>
    <row r="101" spans="1:148" ht="15" x14ac:dyDescent="0.2">
      <c r="A101" s="118">
        <f t="shared" si="205"/>
        <v>44391</v>
      </c>
      <c r="B101" s="119">
        <f t="shared" si="197"/>
        <v>1022.5300849800001</v>
      </c>
      <c r="C101" s="119">
        <f t="shared" si="211"/>
        <v>1000</v>
      </c>
      <c r="D101" s="120">
        <f t="shared" si="206"/>
        <v>5692.31</v>
      </c>
      <c r="E101" s="120">
        <f t="shared" si="169"/>
        <v>5739.56</v>
      </c>
      <c r="F101" s="172">
        <f t="shared" si="215"/>
        <v>44331</v>
      </c>
      <c r="G101" s="123">
        <f t="shared" si="198"/>
        <v>8.3006723105383262E-3</v>
      </c>
      <c r="H101" s="124">
        <f t="shared" si="216"/>
        <v>44392</v>
      </c>
      <c r="I101" s="124">
        <f t="shared" si="199"/>
        <v>44392</v>
      </c>
      <c r="J101" s="125">
        <f t="shared" si="207"/>
        <v>22</v>
      </c>
      <c r="K101" s="125">
        <f t="shared" si="196"/>
        <v>21</v>
      </c>
      <c r="L101" s="8">
        <f t="shared" si="208"/>
        <v>1.0079218700000001</v>
      </c>
      <c r="M101" s="126">
        <f t="shared" si="175"/>
        <v>1.0030997100000001</v>
      </c>
      <c r="N101" s="126">
        <f t="shared" si="217"/>
        <v>1.0070873122151689</v>
      </c>
      <c r="O101" s="119">
        <f t="shared" si="172"/>
        <v>1.0150653199999999</v>
      </c>
      <c r="P101" s="119">
        <f t="shared" si="200"/>
        <v>1015.06532</v>
      </c>
      <c r="Q101" s="158">
        <f t="shared" si="212"/>
        <v>0</v>
      </c>
      <c r="R101" s="199">
        <f t="shared" si="209"/>
        <v>0</v>
      </c>
      <c r="S101" s="119">
        <f t="shared" si="201"/>
        <v>0</v>
      </c>
      <c r="T101" s="129">
        <f t="shared" si="210"/>
        <v>9.1906000000000002E-2</v>
      </c>
      <c r="U101" s="127">
        <f t="shared" si="218"/>
        <v>21</v>
      </c>
      <c r="V101" s="127">
        <v>252</v>
      </c>
      <c r="W101" s="126">
        <f t="shared" si="202"/>
        <v>1.007353975</v>
      </c>
      <c r="X101" s="119">
        <f t="shared" si="203"/>
        <v>7.46476498</v>
      </c>
      <c r="Y101" s="119">
        <f t="shared" si="204"/>
        <v>0</v>
      </c>
      <c r="Z101" s="131" t="str">
        <f t="shared" si="213"/>
        <v>J=</v>
      </c>
      <c r="AA101" s="124">
        <f t="shared" si="214"/>
        <v>44392</v>
      </c>
      <c r="AB101" s="192" t="s">
        <v>157</v>
      </c>
      <c r="AC101" s="219">
        <v>0.15909888931333335</v>
      </c>
      <c r="AN101" s="7"/>
      <c r="AO101" s="140"/>
      <c r="AP101" s="140"/>
      <c r="AQ101" s="168"/>
      <c r="AR101" s="167"/>
      <c r="AS101" s="168"/>
      <c r="AT101" s="167"/>
      <c r="AU101" s="169"/>
      <c r="AV101" s="1"/>
      <c r="AW101" s="2"/>
      <c r="AX101" s="1"/>
      <c r="AY101" s="1"/>
      <c r="AZ101" s="174"/>
      <c r="BA101" s="173"/>
      <c r="BB101" s="173"/>
      <c r="BC101" s="174"/>
      <c r="BD101" s="175"/>
      <c r="BE101" s="175"/>
      <c r="BF101" s="175"/>
      <c r="BG101" s="176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22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3"/>
      <c r="EC101" s="1"/>
      <c r="ED101" s="1"/>
      <c r="EE101" s="1"/>
      <c r="EF101" s="1"/>
      <c r="EG101" s="1"/>
      <c r="EH101" s="1"/>
      <c r="EI101" s="1"/>
      <c r="EJ101" s="1"/>
      <c r="EK101" s="1"/>
      <c r="EL101" s="4"/>
      <c r="EM101" s="15"/>
      <c r="EN101" s="15"/>
      <c r="EO101" s="24"/>
      <c r="EP101" s="15"/>
      <c r="EQ101" s="16"/>
      <c r="ER101" s="15"/>
    </row>
    <row r="102" spans="1:148" ht="15" x14ac:dyDescent="0.2">
      <c r="A102" s="118">
        <f t="shared" si="205"/>
        <v>44392</v>
      </c>
      <c r="B102" s="119">
        <f t="shared" si="197"/>
        <v>1023.2713455400001</v>
      </c>
      <c r="C102" s="119">
        <f t="shared" si="211"/>
        <v>1000</v>
      </c>
      <c r="D102" s="120">
        <f t="shared" si="206"/>
        <v>5692.31</v>
      </c>
      <c r="E102" s="120">
        <f t="shared" si="169"/>
        <v>5739.56</v>
      </c>
      <c r="F102" s="172">
        <f t="shared" si="215"/>
        <v>44331</v>
      </c>
      <c r="G102" s="123">
        <f t="shared" si="198"/>
        <v>8.3006723105383262E-3</v>
      </c>
      <c r="H102" s="124">
        <f t="shared" si="216"/>
        <v>44392</v>
      </c>
      <c r="I102" s="124">
        <f t="shared" si="199"/>
        <v>44392</v>
      </c>
      <c r="J102" s="125">
        <f t="shared" si="207"/>
        <v>22</v>
      </c>
      <c r="K102" s="125">
        <f t="shared" si="196"/>
        <v>22</v>
      </c>
      <c r="L102" s="8">
        <f t="shared" si="208"/>
        <v>1.0083006699999999</v>
      </c>
      <c r="M102" s="126">
        <f t="shared" si="175"/>
        <v>1.0030997100000001</v>
      </c>
      <c r="N102" s="126">
        <f t="shared" si="217"/>
        <v>1.0070873122151689</v>
      </c>
      <c r="O102" s="119">
        <f t="shared" si="172"/>
        <v>1.01544681</v>
      </c>
      <c r="P102" s="119">
        <f t="shared" si="200"/>
        <v>1015.44681</v>
      </c>
      <c r="Q102" s="158">
        <f t="shared" si="212"/>
        <v>3</v>
      </c>
      <c r="R102" s="199">
        <f t="shared" si="209"/>
        <v>0</v>
      </c>
      <c r="S102" s="119">
        <f t="shared" si="201"/>
        <v>0</v>
      </c>
      <c r="T102" s="129">
        <f t="shared" si="210"/>
        <v>9.1906000000000002E-2</v>
      </c>
      <c r="U102" s="127">
        <f t="shared" si="218"/>
        <v>22</v>
      </c>
      <c r="V102" s="127">
        <v>252</v>
      </c>
      <c r="W102" s="126">
        <f t="shared" si="202"/>
        <v>1.0077055100000001</v>
      </c>
      <c r="X102" s="220">
        <f t="shared" si="203"/>
        <v>7.8245355400000003</v>
      </c>
      <c r="Y102" s="119">
        <f t="shared" si="204"/>
        <v>7.8245355400000003</v>
      </c>
      <c r="Z102" s="131" t="str">
        <f t="shared" si="213"/>
        <v>J=</v>
      </c>
      <c r="AA102" s="124">
        <f t="shared" si="214"/>
        <v>44392</v>
      </c>
      <c r="AB102" s="192" t="s">
        <v>159</v>
      </c>
      <c r="AC102" s="219">
        <v>7.9836344293133337</v>
      </c>
      <c r="AN102" s="7"/>
      <c r="AO102" s="140"/>
      <c r="AP102" s="140"/>
      <c r="AQ102" s="168"/>
      <c r="AR102" s="167"/>
      <c r="AS102" s="168"/>
      <c r="AT102" s="167"/>
      <c r="AU102" s="169"/>
      <c r="AV102" s="1"/>
      <c r="AW102" s="2"/>
      <c r="AX102" s="1"/>
      <c r="AY102" s="1"/>
      <c r="AZ102" s="174"/>
      <c r="BA102" s="173"/>
      <c r="BB102" s="173"/>
      <c r="BC102" s="174"/>
      <c r="BD102" s="175"/>
      <c r="BE102" s="175"/>
      <c r="BF102" s="175"/>
      <c r="BG102" s="176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22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3"/>
      <c r="EC102" s="1"/>
      <c r="ED102" s="1"/>
      <c r="EE102" s="1"/>
      <c r="EF102" s="1"/>
      <c r="EG102" s="1"/>
      <c r="EH102" s="1"/>
      <c r="EI102" s="1"/>
      <c r="EJ102" s="1"/>
      <c r="EK102" s="1"/>
      <c r="EL102" s="4"/>
      <c r="EM102" s="15"/>
      <c r="EN102" s="15"/>
      <c r="EO102" s="24"/>
      <c r="EP102" s="15"/>
      <c r="EQ102" s="16"/>
      <c r="ER102" s="27"/>
    </row>
    <row r="103" spans="1:148" ht="12.75" x14ac:dyDescent="0.2">
      <c r="A103" s="118">
        <f t="shared" si="205"/>
        <v>44393</v>
      </c>
      <c r="B103" s="119">
        <f t="shared" si="197"/>
        <v>1016.0452646</v>
      </c>
      <c r="C103" s="119">
        <f t="shared" si="211"/>
        <v>1000</v>
      </c>
      <c r="D103" s="120">
        <f t="shared" si="206"/>
        <v>5739.56</v>
      </c>
      <c r="E103" s="120">
        <f t="shared" si="169"/>
        <v>5769.98</v>
      </c>
      <c r="F103" s="172">
        <f t="shared" si="215"/>
        <v>44363</v>
      </c>
      <c r="G103" s="123">
        <f t="shared" si="198"/>
        <v>5.3000578441551038E-3</v>
      </c>
      <c r="H103" s="124">
        <f t="shared" si="216"/>
        <v>44424</v>
      </c>
      <c r="I103" s="124">
        <f t="shared" si="199"/>
        <v>44424</v>
      </c>
      <c r="J103" s="125">
        <f t="shared" si="207"/>
        <v>22</v>
      </c>
      <c r="K103" s="125">
        <f t="shared" si="196"/>
        <v>1</v>
      </c>
      <c r="L103" s="8">
        <f t="shared" si="208"/>
        <v>1.0002403</v>
      </c>
      <c r="M103" s="126">
        <f t="shared" si="175"/>
        <v>1.0083006699999999</v>
      </c>
      <c r="N103" s="126">
        <f t="shared" si="217"/>
        <v>1.0154468116550539</v>
      </c>
      <c r="O103" s="119">
        <f t="shared" si="172"/>
        <v>1.0156908200000001</v>
      </c>
      <c r="P103" s="119">
        <f t="shared" si="200"/>
        <v>1015.69082</v>
      </c>
      <c r="Q103" s="158">
        <f t="shared" si="212"/>
        <v>0</v>
      </c>
      <c r="R103" s="199">
        <f t="shared" si="209"/>
        <v>0</v>
      </c>
      <c r="S103" s="119">
        <f t="shared" si="201"/>
        <v>0</v>
      </c>
      <c r="T103" s="129">
        <f t="shared" si="210"/>
        <v>9.1906000000000002E-2</v>
      </c>
      <c r="U103" s="127">
        <f t="shared" si="218"/>
        <v>1</v>
      </c>
      <c r="V103" s="127">
        <v>252</v>
      </c>
      <c r="W103" s="126">
        <f t="shared" si="202"/>
        <v>1.000348969</v>
      </c>
      <c r="X103" s="119">
        <f t="shared" si="203"/>
        <v>0.3544446</v>
      </c>
      <c r="Y103" s="119">
        <f t="shared" si="204"/>
        <v>0</v>
      </c>
      <c r="Z103" s="131" t="str">
        <f t="shared" si="213"/>
        <v>J=</v>
      </c>
      <c r="AA103" s="124">
        <f t="shared" si="214"/>
        <v>44424</v>
      </c>
      <c r="AB103" s="4"/>
      <c r="AN103" s="7"/>
      <c r="AO103" s="140"/>
      <c r="AP103" s="140"/>
      <c r="AQ103" s="168"/>
      <c r="AR103" s="167"/>
      <c r="AS103" s="168"/>
      <c r="AT103" s="167"/>
      <c r="AU103" s="169"/>
      <c r="AV103" s="3"/>
      <c r="AW103" s="29"/>
      <c r="AX103" s="3"/>
      <c r="AY103" s="3"/>
      <c r="AZ103" s="174"/>
      <c r="BA103" s="173"/>
      <c r="BB103" s="173"/>
      <c r="BC103" s="174"/>
      <c r="BD103" s="175"/>
      <c r="BE103" s="175"/>
      <c r="BF103" s="175"/>
      <c r="BG103" s="176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1"/>
      <c r="DL103" s="1"/>
      <c r="DM103" s="22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3"/>
      <c r="EC103" s="1"/>
      <c r="ED103" s="1"/>
      <c r="EE103" s="1"/>
      <c r="EF103" s="1"/>
      <c r="EG103" s="1"/>
      <c r="EH103" s="1"/>
      <c r="EI103" s="1"/>
      <c r="EJ103" s="1"/>
      <c r="EK103" s="1"/>
      <c r="EL103" s="26"/>
      <c r="EM103" s="15"/>
      <c r="EN103" s="15"/>
      <c r="EO103" s="24"/>
      <c r="EP103" s="15"/>
      <c r="EQ103" s="16"/>
      <c r="ER103" s="15"/>
    </row>
    <row r="104" spans="1:148" ht="12.75" x14ac:dyDescent="0.2">
      <c r="A104" s="118">
        <f t="shared" si="205"/>
        <v>44394</v>
      </c>
      <c r="B104" s="119">
        <f t="shared" si="197"/>
        <v>1016.64407249</v>
      </c>
      <c r="C104" s="119">
        <f t="shared" si="211"/>
        <v>1000</v>
      </c>
      <c r="D104" s="120">
        <f t="shared" si="206"/>
        <v>5739.56</v>
      </c>
      <c r="E104" s="120">
        <f t="shared" si="169"/>
        <v>5769.98</v>
      </c>
      <c r="F104" s="172">
        <f t="shared" si="215"/>
        <v>44363</v>
      </c>
      <c r="G104" s="123">
        <f t="shared" si="198"/>
        <v>5.3000578441551038E-3</v>
      </c>
      <c r="H104" s="124">
        <f t="shared" si="216"/>
        <v>44424</v>
      </c>
      <c r="I104" s="124">
        <f t="shared" si="199"/>
        <v>44424</v>
      </c>
      <c r="J104" s="125">
        <f t="shared" si="207"/>
        <v>22</v>
      </c>
      <c r="K104" s="125">
        <f t="shared" si="196"/>
        <v>2</v>
      </c>
      <c r="L104" s="8">
        <f t="shared" si="208"/>
        <v>1.00048066</v>
      </c>
      <c r="M104" s="126">
        <f t="shared" si="175"/>
        <v>1.0083006699999999</v>
      </c>
      <c r="N104" s="126">
        <f t="shared" si="217"/>
        <v>1.0154468116550539</v>
      </c>
      <c r="O104" s="119">
        <f t="shared" si="172"/>
        <v>1.01593489</v>
      </c>
      <c r="P104" s="119">
        <f t="shared" si="200"/>
        <v>1015.93489</v>
      </c>
      <c r="Q104" s="158">
        <f t="shared" si="212"/>
        <v>0</v>
      </c>
      <c r="R104" s="199">
        <f t="shared" si="209"/>
        <v>0</v>
      </c>
      <c r="S104" s="119">
        <f t="shared" si="201"/>
        <v>0</v>
      </c>
      <c r="T104" s="129">
        <f t="shared" si="210"/>
        <v>9.1906000000000002E-2</v>
      </c>
      <c r="U104" s="127">
        <f t="shared" si="218"/>
        <v>2</v>
      </c>
      <c r="V104" s="127">
        <v>252</v>
      </c>
      <c r="W104" s="126">
        <f t="shared" si="202"/>
        <v>1.0006980590000001</v>
      </c>
      <c r="X104" s="119">
        <f t="shared" si="203"/>
        <v>0.70918249</v>
      </c>
      <c r="Y104" s="119">
        <f t="shared" si="204"/>
        <v>0</v>
      </c>
      <c r="Z104" s="131" t="str">
        <f t="shared" si="213"/>
        <v>J=</v>
      </c>
      <c r="AA104" s="124">
        <f t="shared" si="214"/>
        <v>44424</v>
      </c>
      <c r="AB104" s="4"/>
      <c r="AN104" s="7"/>
      <c r="AO104" s="140"/>
      <c r="AP104" s="140"/>
      <c r="AQ104" s="168"/>
      <c r="AR104" s="167"/>
      <c r="AS104" s="168"/>
      <c r="AT104" s="167"/>
      <c r="AU104" s="169"/>
      <c r="AV104" s="1"/>
      <c r="AW104" s="2"/>
      <c r="AX104" s="1"/>
      <c r="AY104" s="1"/>
      <c r="AZ104" s="174"/>
      <c r="BA104" s="173"/>
      <c r="BB104" s="173"/>
      <c r="BC104" s="174"/>
      <c r="BD104" s="175"/>
      <c r="BE104" s="175"/>
      <c r="BF104" s="175"/>
      <c r="BG104" s="176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22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3"/>
      <c r="EC104" s="1"/>
      <c r="ED104" s="1"/>
      <c r="EE104" s="1"/>
      <c r="EF104" s="1"/>
      <c r="EG104" s="1"/>
      <c r="EH104" s="1"/>
      <c r="EI104" s="1"/>
      <c r="EJ104" s="1"/>
      <c r="EK104" s="1"/>
      <c r="EL104" s="4"/>
      <c r="EM104" s="15"/>
      <c r="EN104" s="15"/>
      <c r="EO104" s="24"/>
      <c r="EP104" s="15"/>
      <c r="EQ104" s="16"/>
      <c r="ER104" s="15"/>
    </row>
    <row r="105" spans="1:148" ht="12.75" x14ac:dyDescent="0.2">
      <c r="A105" s="118">
        <f t="shared" si="205"/>
        <v>44395</v>
      </c>
      <c r="B105" s="119">
        <f t="shared" si="197"/>
        <v>1016.64407249</v>
      </c>
      <c r="C105" s="119">
        <f t="shared" si="211"/>
        <v>1000</v>
      </c>
      <c r="D105" s="120">
        <f t="shared" si="206"/>
        <v>5739.56</v>
      </c>
      <c r="E105" s="120">
        <f t="shared" si="169"/>
        <v>5769.98</v>
      </c>
      <c r="F105" s="172">
        <f t="shared" si="215"/>
        <v>44363</v>
      </c>
      <c r="G105" s="123">
        <f t="shared" si="198"/>
        <v>5.3000578441551038E-3</v>
      </c>
      <c r="H105" s="124">
        <f t="shared" si="216"/>
        <v>44424</v>
      </c>
      <c r="I105" s="124">
        <f t="shared" si="199"/>
        <v>44424</v>
      </c>
      <c r="J105" s="125">
        <f t="shared" si="207"/>
        <v>22</v>
      </c>
      <c r="K105" s="125">
        <f t="shared" si="196"/>
        <v>2</v>
      </c>
      <c r="L105" s="8">
        <f t="shared" si="208"/>
        <v>1.00048066</v>
      </c>
      <c r="M105" s="126">
        <f t="shared" si="175"/>
        <v>1.0083006699999999</v>
      </c>
      <c r="N105" s="126">
        <f t="shared" si="217"/>
        <v>1.0154468116550539</v>
      </c>
      <c r="O105" s="119">
        <f t="shared" si="172"/>
        <v>1.01593489</v>
      </c>
      <c r="P105" s="119">
        <f t="shared" si="200"/>
        <v>1015.93489</v>
      </c>
      <c r="Q105" s="158">
        <f t="shared" si="212"/>
        <v>0</v>
      </c>
      <c r="R105" s="199">
        <f t="shared" si="209"/>
        <v>0</v>
      </c>
      <c r="S105" s="119">
        <f t="shared" si="201"/>
        <v>0</v>
      </c>
      <c r="T105" s="129">
        <f t="shared" si="210"/>
        <v>9.1906000000000002E-2</v>
      </c>
      <c r="U105" s="127">
        <f t="shared" si="218"/>
        <v>2</v>
      </c>
      <c r="V105" s="127">
        <v>252</v>
      </c>
      <c r="W105" s="126">
        <f t="shared" si="202"/>
        <v>1.0006980590000001</v>
      </c>
      <c r="X105" s="119">
        <f t="shared" si="203"/>
        <v>0.70918249</v>
      </c>
      <c r="Y105" s="119">
        <f t="shared" si="204"/>
        <v>0</v>
      </c>
      <c r="Z105" s="131" t="str">
        <f t="shared" si="213"/>
        <v>J=</v>
      </c>
      <c r="AA105" s="124">
        <f t="shared" si="214"/>
        <v>44424</v>
      </c>
      <c r="AB105" s="4"/>
      <c r="AN105" s="7"/>
      <c r="AO105" s="140"/>
      <c r="AP105" s="140"/>
      <c r="AQ105" s="168"/>
      <c r="AR105" s="167"/>
      <c r="AS105" s="168"/>
      <c r="AT105" s="167"/>
      <c r="AU105" s="169"/>
      <c r="AV105" s="1"/>
      <c r="AW105" s="2"/>
      <c r="AX105" s="1"/>
      <c r="AY105" s="1"/>
      <c r="AZ105" s="174"/>
      <c r="BA105" s="173"/>
      <c r="BB105" s="173"/>
      <c r="BC105" s="174"/>
      <c r="BD105" s="175"/>
      <c r="BE105" s="175"/>
      <c r="BF105" s="175"/>
      <c r="BG105" s="176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22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3"/>
      <c r="EC105" s="1"/>
      <c r="ED105" s="1"/>
      <c r="EE105" s="1"/>
      <c r="EF105" s="1"/>
      <c r="EG105" s="1"/>
      <c r="EH105" s="1"/>
      <c r="EI105" s="1"/>
      <c r="EJ105" s="1"/>
      <c r="EK105" s="1"/>
      <c r="EL105" s="4"/>
      <c r="EM105" s="21"/>
      <c r="EN105" s="15"/>
      <c r="EO105" s="24"/>
      <c r="EP105" s="21"/>
      <c r="EQ105" s="16"/>
      <c r="ER105" s="15"/>
    </row>
    <row r="106" spans="1:148" ht="12.75" x14ac:dyDescent="0.2">
      <c r="A106" s="118">
        <f t="shared" si="205"/>
        <v>44396</v>
      </c>
      <c r="B106" s="119">
        <f t="shared" si="197"/>
        <v>1016.64407249</v>
      </c>
      <c r="C106" s="119">
        <f t="shared" si="211"/>
        <v>1000</v>
      </c>
      <c r="D106" s="120">
        <f t="shared" si="206"/>
        <v>5739.56</v>
      </c>
      <c r="E106" s="120">
        <f t="shared" si="169"/>
        <v>5769.98</v>
      </c>
      <c r="F106" s="172">
        <f t="shared" si="215"/>
        <v>44363</v>
      </c>
      <c r="G106" s="123">
        <f t="shared" si="198"/>
        <v>5.3000578441551038E-3</v>
      </c>
      <c r="H106" s="124">
        <f t="shared" si="216"/>
        <v>44424</v>
      </c>
      <c r="I106" s="124">
        <f t="shared" si="199"/>
        <v>44424</v>
      </c>
      <c r="J106" s="125">
        <f t="shared" si="207"/>
        <v>22</v>
      </c>
      <c r="K106" s="125">
        <f t="shared" si="196"/>
        <v>2</v>
      </c>
      <c r="L106" s="8">
        <f t="shared" si="208"/>
        <v>1.00048066</v>
      </c>
      <c r="M106" s="126">
        <f t="shared" si="175"/>
        <v>1.0083006699999999</v>
      </c>
      <c r="N106" s="126">
        <f t="shared" si="217"/>
        <v>1.0154468116550539</v>
      </c>
      <c r="O106" s="119">
        <f t="shared" ref="O106:O169" si="219">TRUNC(TRUNC((L106*N106),15),8)</f>
        <v>1.01593489</v>
      </c>
      <c r="P106" s="119">
        <f t="shared" si="200"/>
        <v>1015.93489</v>
      </c>
      <c r="Q106" s="158">
        <f t="shared" si="212"/>
        <v>0</v>
      </c>
      <c r="R106" s="199">
        <f t="shared" si="209"/>
        <v>0</v>
      </c>
      <c r="S106" s="119">
        <f t="shared" si="201"/>
        <v>0</v>
      </c>
      <c r="T106" s="129">
        <f t="shared" si="210"/>
        <v>9.1906000000000002E-2</v>
      </c>
      <c r="U106" s="127">
        <f t="shared" si="218"/>
        <v>2</v>
      </c>
      <c r="V106" s="127">
        <v>252</v>
      </c>
      <c r="W106" s="126">
        <f t="shared" si="202"/>
        <v>1.0006980590000001</v>
      </c>
      <c r="X106" s="119">
        <f t="shared" si="203"/>
        <v>0.70918249</v>
      </c>
      <c r="Y106" s="119">
        <f t="shared" si="204"/>
        <v>0</v>
      </c>
      <c r="Z106" s="131" t="str">
        <f t="shared" si="213"/>
        <v>J=</v>
      </c>
      <c r="AA106" s="124">
        <f t="shared" si="214"/>
        <v>44424</v>
      </c>
      <c r="AB106" s="4"/>
      <c r="AN106" s="7"/>
      <c r="AO106" s="140"/>
      <c r="AP106" s="140"/>
      <c r="AQ106" s="168"/>
      <c r="AR106" s="167"/>
      <c r="AS106" s="168"/>
      <c r="AT106" s="167"/>
      <c r="AU106" s="169"/>
      <c r="AV106" s="1"/>
      <c r="AW106" s="2"/>
      <c r="AX106" s="1"/>
      <c r="AY106" s="1"/>
      <c r="AZ106" s="174"/>
      <c r="BA106" s="173"/>
      <c r="BB106" s="173"/>
      <c r="BC106" s="174"/>
      <c r="BD106" s="175"/>
      <c r="BE106" s="175"/>
      <c r="BF106" s="175"/>
      <c r="BG106" s="176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22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3"/>
      <c r="EC106" s="1"/>
      <c r="ED106" s="1"/>
      <c r="EE106" s="1"/>
      <c r="EF106" s="1"/>
      <c r="EG106" s="1"/>
      <c r="EH106" s="1"/>
      <c r="EI106" s="1"/>
      <c r="EJ106" s="1"/>
      <c r="EK106" s="1"/>
      <c r="EL106" s="4"/>
      <c r="EM106" s="27"/>
      <c r="EN106" s="15"/>
      <c r="EO106" s="24"/>
      <c r="EP106" s="27"/>
      <c r="EQ106" s="3"/>
      <c r="ER106" s="27"/>
    </row>
    <row r="107" spans="1:148" ht="12.75" x14ac:dyDescent="0.2">
      <c r="A107" s="118">
        <f t="shared" si="205"/>
        <v>44397</v>
      </c>
      <c r="B107" s="119">
        <f t="shared" si="197"/>
        <v>1017.24324584</v>
      </c>
      <c r="C107" s="119">
        <f t="shared" si="211"/>
        <v>1000</v>
      </c>
      <c r="D107" s="120">
        <f t="shared" si="206"/>
        <v>5739.56</v>
      </c>
      <c r="E107" s="120">
        <f t="shared" si="169"/>
        <v>5769.98</v>
      </c>
      <c r="F107" s="172">
        <f t="shared" si="215"/>
        <v>44363</v>
      </c>
      <c r="G107" s="123">
        <f t="shared" si="198"/>
        <v>5.3000578441551038E-3</v>
      </c>
      <c r="H107" s="124">
        <f t="shared" si="216"/>
        <v>44424</v>
      </c>
      <c r="I107" s="124">
        <f t="shared" si="199"/>
        <v>44424</v>
      </c>
      <c r="J107" s="125">
        <f t="shared" si="207"/>
        <v>22</v>
      </c>
      <c r="K107" s="125">
        <f t="shared" si="196"/>
        <v>3</v>
      </c>
      <c r="L107" s="8">
        <f t="shared" si="208"/>
        <v>1.0007210799999999</v>
      </c>
      <c r="M107" s="126">
        <f t="shared" ref="M107:M170" si="220">IF(I107&gt;I106,L106,M106)</f>
        <v>1.0083006699999999</v>
      </c>
      <c r="N107" s="126">
        <f t="shared" si="217"/>
        <v>1.0154468116550539</v>
      </c>
      <c r="O107" s="119">
        <f t="shared" si="219"/>
        <v>1.01617903</v>
      </c>
      <c r="P107" s="119">
        <f t="shared" si="200"/>
        <v>1016.17903</v>
      </c>
      <c r="Q107" s="158">
        <f t="shared" si="212"/>
        <v>0</v>
      </c>
      <c r="R107" s="199">
        <f t="shared" si="209"/>
        <v>0</v>
      </c>
      <c r="S107" s="119">
        <f t="shared" si="201"/>
        <v>0</v>
      </c>
      <c r="T107" s="129">
        <f t="shared" si="210"/>
        <v>9.1906000000000002E-2</v>
      </c>
      <c r="U107" s="127">
        <f t="shared" si="218"/>
        <v>3</v>
      </c>
      <c r="V107" s="127">
        <v>252</v>
      </c>
      <c r="W107" s="126">
        <f t="shared" si="202"/>
        <v>1.0010472720000001</v>
      </c>
      <c r="X107" s="119">
        <f t="shared" si="203"/>
        <v>1.0642158399999999</v>
      </c>
      <c r="Y107" s="119">
        <f t="shared" si="204"/>
        <v>0</v>
      </c>
      <c r="Z107" s="131" t="str">
        <f t="shared" si="213"/>
        <v>J=</v>
      </c>
      <c r="AA107" s="124">
        <f t="shared" si="214"/>
        <v>44424</v>
      </c>
      <c r="AB107" s="4"/>
      <c r="AN107" s="7"/>
      <c r="AO107" s="140"/>
      <c r="AP107" s="140"/>
      <c r="AQ107" s="168"/>
      <c r="AR107" s="167"/>
      <c r="AS107" s="168"/>
      <c r="AT107" s="167"/>
      <c r="AU107" s="169"/>
      <c r="AV107" s="1"/>
      <c r="AW107" s="2"/>
      <c r="AX107" s="1"/>
      <c r="AY107" s="1"/>
      <c r="AZ107" s="174"/>
      <c r="BA107" s="173"/>
      <c r="BB107" s="173"/>
      <c r="BC107" s="174"/>
      <c r="BD107" s="175"/>
      <c r="BE107" s="175"/>
      <c r="BF107" s="175"/>
      <c r="BG107" s="176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22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3"/>
      <c r="EC107" s="1"/>
      <c r="ED107" s="1"/>
      <c r="EE107" s="1"/>
      <c r="EF107" s="1"/>
      <c r="EG107" s="1"/>
      <c r="EH107" s="1"/>
      <c r="EI107" s="1"/>
      <c r="EJ107" s="1"/>
      <c r="EK107" s="1"/>
      <c r="EL107" s="4"/>
      <c r="EM107" s="15"/>
      <c r="EN107" s="15"/>
      <c r="EO107" s="24"/>
      <c r="EP107" s="15"/>
      <c r="EQ107" s="1"/>
      <c r="ER107" s="15"/>
    </row>
    <row r="108" spans="1:148" ht="12.75" x14ac:dyDescent="0.2">
      <c r="A108" s="118">
        <f t="shared" si="205"/>
        <v>44398</v>
      </c>
      <c r="B108" s="119">
        <f t="shared" si="197"/>
        <v>1017.84276276</v>
      </c>
      <c r="C108" s="119">
        <f t="shared" si="211"/>
        <v>1000</v>
      </c>
      <c r="D108" s="120">
        <f t="shared" si="206"/>
        <v>5739.56</v>
      </c>
      <c r="E108" s="120">
        <f t="shared" si="169"/>
        <v>5769.98</v>
      </c>
      <c r="F108" s="172">
        <f t="shared" si="215"/>
        <v>44363</v>
      </c>
      <c r="G108" s="123">
        <f t="shared" si="198"/>
        <v>5.3000578441551038E-3</v>
      </c>
      <c r="H108" s="124">
        <f t="shared" si="216"/>
        <v>44424</v>
      </c>
      <c r="I108" s="124">
        <f t="shared" si="199"/>
        <v>44424</v>
      </c>
      <c r="J108" s="125">
        <f t="shared" si="207"/>
        <v>22</v>
      </c>
      <c r="K108" s="125">
        <f t="shared" si="196"/>
        <v>4</v>
      </c>
      <c r="L108" s="8">
        <f t="shared" si="208"/>
        <v>1.0009615599999999</v>
      </c>
      <c r="M108" s="126">
        <f t="shared" si="220"/>
        <v>1.0083006699999999</v>
      </c>
      <c r="N108" s="126">
        <f t="shared" si="217"/>
        <v>1.0154468116550539</v>
      </c>
      <c r="O108" s="119">
        <f t="shared" si="219"/>
        <v>1.0164232200000001</v>
      </c>
      <c r="P108" s="119">
        <f t="shared" si="200"/>
        <v>1016.42322</v>
      </c>
      <c r="Q108" s="158">
        <f t="shared" si="212"/>
        <v>0</v>
      </c>
      <c r="R108" s="199">
        <f t="shared" si="209"/>
        <v>0</v>
      </c>
      <c r="S108" s="119">
        <f t="shared" si="201"/>
        <v>0</v>
      </c>
      <c r="T108" s="129">
        <f t="shared" si="210"/>
        <v>9.1906000000000002E-2</v>
      </c>
      <c r="U108" s="127">
        <f t="shared" si="218"/>
        <v>4</v>
      </c>
      <c r="V108" s="127">
        <v>252</v>
      </c>
      <c r="W108" s="126">
        <f t="shared" si="202"/>
        <v>1.0013966059999999</v>
      </c>
      <c r="X108" s="119">
        <f t="shared" si="203"/>
        <v>1.4195427599999999</v>
      </c>
      <c r="Y108" s="119">
        <f t="shared" si="204"/>
        <v>0</v>
      </c>
      <c r="Z108" s="131" t="str">
        <f t="shared" si="213"/>
        <v>J=</v>
      </c>
      <c r="AA108" s="124">
        <f t="shared" si="214"/>
        <v>44424</v>
      </c>
      <c r="AB108" s="4"/>
      <c r="AN108" s="7"/>
      <c r="AO108" s="140"/>
      <c r="AP108" s="140"/>
      <c r="AQ108" s="168"/>
      <c r="AR108" s="167"/>
      <c r="AS108" s="168"/>
      <c r="AT108" s="167"/>
      <c r="AU108" s="169"/>
      <c r="AV108" s="1"/>
      <c r="AW108" s="2"/>
      <c r="AX108" s="1"/>
      <c r="AY108" s="1"/>
      <c r="AZ108" s="174"/>
      <c r="BA108" s="173"/>
      <c r="BB108" s="173"/>
      <c r="BC108" s="174"/>
      <c r="BD108" s="175"/>
      <c r="BE108" s="175"/>
      <c r="BF108" s="175"/>
      <c r="BG108" s="176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22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3"/>
      <c r="EC108" s="1"/>
      <c r="ED108" s="1"/>
      <c r="EE108" s="1"/>
      <c r="EF108" s="1"/>
      <c r="EG108" s="1"/>
      <c r="EH108" s="1"/>
      <c r="EI108" s="1"/>
      <c r="EJ108" s="1"/>
      <c r="EK108" s="1"/>
      <c r="EL108" s="4"/>
      <c r="EM108" s="15"/>
      <c r="EN108" s="15"/>
      <c r="EO108" s="24"/>
      <c r="EP108" s="15"/>
      <c r="EQ108" s="1"/>
      <c r="ER108" s="15"/>
    </row>
    <row r="109" spans="1:148" ht="12.75" x14ac:dyDescent="0.2">
      <c r="A109" s="118">
        <f t="shared" si="205"/>
        <v>44399</v>
      </c>
      <c r="B109" s="119">
        <f t="shared" si="197"/>
        <v>1018.44263443</v>
      </c>
      <c r="C109" s="119">
        <f t="shared" si="211"/>
        <v>1000</v>
      </c>
      <c r="D109" s="120">
        <f t="shared" si="206"/>
        <v>5739.56</v>
      </c>
      <c r="E109" s="120">
        <f t="shared" ref="E109:E172" si="221">IF($K109=1,VLOOKUP($A108,$AO$11:$AT$150,5),E108)</f>
        <v>5769.98</v>
      </c>
      <c r="F109" s="172">
        <f t="shared" si="215"/>
        <v>44363</v>
      </c>
      <c r="G109" s="123">
        <f t="shared" si="198"/>
        <v>5.3000578441551038E-3</v>
      </c>
      <c r="H109" s="124">
        <f t="shared" si="216"/>
        <v>44424</v>
      </c>
      <c r="I109" s="124">
        <f t="shared" si="199"/>
        <v>44424</v>
      </c>
      <c r="J109" s="125">
        <f t="shared" si="207"/>
        <v>22</v>
      </c>
      <c r="K109" s="125">
        <f t="shared" si="196"/>
        <v>5</v>
      </c>
      <c r="L109" s="8">
        <f t="shared" si="208"/>
        <v>1.00120209</v>
      </c>
      <c r="M109" s="126">
        <f t="shared" si="220"/>
        <v>1.0083006699999999</v>
      </c>
      <c r="N109" s="126">
        <f t="shared" si="217"/>
        <v>1.0154468116550539</v>
      </c>
      <c r="O109" s="119">
        <f t="shared" si="219"/>
        <v>1.01666747</v>
      </c>
      <c r="P109" s="119">
        <f t="shared" si="200"/>
        <v>1016.66747</v>
      </c>
      <c r="Q109" s="158">
        <f t="shared" si="212"/>
        <v>0</v>
      </c>
      <c r="R109" s="199">
        <f t="shared" si="209"/>
        <v>0</v>
      </c>
      <c r="S109" s="119">
        <f t="shared" si="201"/>
        <v>0</v>
      </c>
      <c r="T109" s="129">
        <f t="shared" si="210"/>
        <v>9.1906000000000002E-2</v>
      </c>
      <c r="U109" s="127">
        <f t="shared" si="218"/>
        <v>5</v>
      </c>
      <c r="V109" s="127">
        <v>252</v>
      </c>
      <c r="W109" s="126">
        <f t="shared" si="202"/>
        <v>1.001746062</v>
      </c>
      <c r="X109" s="119">
        <f t="shared" si="203"/>
        <v>1.77516443</v>
      </c>
      <c r="Y109" s="119">
        <f t="shared" si="204"/>
        <v>0</v>
      </c>
      <c r="Z109" s="131" t="str">
        <f t="shared" si="213"/>
        <v>J=</v>
      </c>
      <c r="AA109" s="124">
        <f t="shared" si="214"/>
        <v>44424</v>
      </c>
      <c r="AB109" s="4"/>
      <c r="AN109" s="7"/>
      <c r="AO109" s="140"/>
      <c r="AP109" s="140"/>
      <c r="AQ109" s="168"/>
      <c r="AR109" s="167"/>
      <c r="AS109" s="168"/>
      <c r="AT109" s="167"/>
      <c r="AU109" s="169"/>
      <c r="AV109" s="1"/>
      <c r="AW109" s="2"/>
      <c r="AX109" s="1"/>
      <c r="AY109" s="1"/>
      <c r="AZ109" s="174"/>
      <c r="BA109" s="173"/>
      <c r="BB109" s="173"/>
      <c r="BC109" s="174"/>
      <c r="BD109" s="175"/>
      <c r="BE109" s="175"/>
      <c r="BF109" s="175"/>
      <c r="BG109" s="176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22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3"/>
      <c r="EC109" s="1"/>
      <c r="ED109" s="1"/>
      <c r="EE109" s="1"/>
      <c r="EF109" s="1"/>
      <c r="EG109" s="1"/>
      <c r="EH109" s="1"/>
      <c r="EI109" s="1"/>
      <c r="EJ109" s="1"/>
      <c r="EK109" s="1"/>
      <c r="EL109" s="4"/>
      <c r="EM109" s="15"/>
      <c r="EN109" s="15"/>
      <c r="EO109" s="24"/>
      <c r="EP109" s="15"/>
      <c r="EQ109" s="1"/>
      <c r="ER109" s="15"/>
    </row>
    <row r="110" spans="1:148" ht="12.75" x14ac:dyDescent="0.2">
      <c r="A110" s="118">
        <f t="shared" si="205"/>
        <v>44400</v>
      </c>
      <c r="B110" s="119">
        <f t="shared" si="197"/>
        <v>1019.042861</v>
      </c>
      <c r="C110" s="119">
        <f t="shared" si="211"/>
        <v>1000</v>
      </c>
      <c r="D110" s="120">
        <f t="shared" si="206"/>
        <v>5739.56</v>
      </c>
      <c r="E110" s="120">
        <f t="shared" si="221"/>
        <v>5769.98</v>
      </c>
      <c r="F110" s="172">
        <f t="shared" si="215"/>
        <v>44363</v>
      </c>
      <c r="G110" s="123">
        <f t="shared" si="198"/>
        <v>5.3000578441551038E-3</v>
      </c>
      <c r="H110" s="124">
        <f t="shared" si="216"/>
        <v>44424</v>
      </c>
      <c r="I110" s="124">
        <f t="shared" si="199"/>
        <v>44424</v>
      </c>
      <c r="J110" s="125">
        <f t="shared" si="207"/>
        <v>22</v>
      </c>
      <c r="K110" s="125">
        <f t="shared" si="196"/>
        <v>6</v>
      </c>
      <c r="L110" s="8">
        <f t="shared" si="208"/>
        <v>1.00144269</v>
      </c>
      <c r="M110" s="126">
        <f t="shared" si="220"/>
        <v>1.0083006699999999</v>
      </c>
      <c r="N110" s="126">
        <f t="shared" si="217"/>
        <v>1.0154468116550539</v>
      </c>
      <c r="O110" s="119">
        <f t="shared" si="219"/>
        <v>1.01691178</v>
      </c>
      <c r="P110" s="119">
        <f t="shared" si="200"/>
        <v>1016.91178</v>
      </c>
      <c r="Q110" s="158">
        <f t="shared" si="212"/>
        <v>0</v>
      </c>
      <c r="R110" s="199">
        <f t="shared" si="209"/>
        <v>0</v>
      </c>
      <c r="S110" s="119">
        <f t="shared" si="201"/>
        <v>0</v>
      </c>
      <c r="T110" s="129">
        <f t="shared" si="210"/>
        <v>9.1906000000000002E-2</v>
      </c>
      <c r="U110" s="127">
        <f t="shared" si="218"/>
        <v>6</v>
      </c>
      <c r="V110" s="127">
        <v>252</v>
      </c>
      <c r="W110" s="126">
        <f t="shared" si="202"/>
        <v>1.0020956400000001</v>
      </c>
      <c r="X110" s="119">
        <f t="shared" si="203"/>
        <v>2.131081</v>
      </c>
      <c r="Y110" s="119">
        <f t="shared" si="204"/>
        <v>0</v>
      </c>
      <c r="Z110" s="131" t="str">
        <f t="shared" si="213"/>
        <v>J=</v>
      </c>
      <c r="AA110" s="124">
        <f t="shared" si="214"/>
        <v>44424</v>
      </c>
      <c r="AB110" s="4"/>
      <c r="AN110" s="7"/>
      <c r="AO110" s="140"/>
      <c r="AP110" s="140"/>
      <c r="AQ110" s="168"/>
      <c r="AR110" s="167"/>
      <c r="AS110" s="168"/>
      <c r="AT110" s="167"/>
      <c r="AU110" s="169"/>
      <c r="AV110" s="1"/>
      <c r="AW110" s="2"/>
      <c r="AX110" s="1"/>
      <c r="AY110" s="1"/>
      <c r="AZ110" s="174"/>
      <c r="BA110" s="173"/>
      <c r="BB110" s="173"/>
      <c r="BC110" s="174"/>
      <c r="BD110" s="175"/>
      <c r="BE110" s="175"/>
      <c r="BF110" s="175"/>
      <c r="BG110" s="176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22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3"/>
      <c r="EC110" s="1"/>
      <c r="ED110" s="1"/>
      <c r="EE110" s="1"/>
      <c r="EF110" s="1"/>
      <c r="EG110" s="1"/>
      <c r="EH110" s="1"/>
      <c r="EI110" s="1"/>
      <c r="EJ110" s="1"/>
      <c r="EK110" s="1"/>
      <c r="EL110" s="4"/>
      <c r="EM110" s="15"/>
      <c r="EN110" s="15"/>
      <c r="EO110" s="24"/>
      <c r="EP110" s="15"/>
      <c r="EQ110" s="1"/>
      <c r="ER110" s="15"/>
    </row>
    <row r="111" spans="1:148" ht="12.75" x14ac:dyDescent="0.2">
      <c r="A111" s="118">
        <f t="shared" si="205"/>
        <v>44401</v>
      </c>
      <c r="B111" s="119">
        <f t="shared" si="197"/>
        <v>1019.6434426100001</v>
      </c>
      <c r="C111" s="119">
        <f t="shared" si="211"/>
        <v>1000</v>
      </c>
      <c r="D111" s="120">
        <f t="shared" si="206"/>
        <v>5739.56</v>
      </c>
      <c r="E111" s="120">
        <f t="shared" si="221"/>
        <v>5769.98</v>
      </c>
      <c r="F111" s="172">
        <f t="shared" si="215"/>
        <v>44363</v>
      </c>
      <c r="G111" s="123">
        <f t="shared" si="198"/>
        <v>5.3000578441551038E-3</v>
      </c>
      <c r="H111" s="124">
        <f t="shared" si="216"/>
        <v>44424</v>
      </c>
      <c r="I111" s="124">
        <f t="shared" si="199"/>
        <v>44424</v>
      </c>
      <c r="J111" s="125">
        <f t="shared" si="207"/>
        <v>22</v>
      </c>
      <c r="K111" s="125">
        <f t="shared" ref="K111:K174" si="222">(J111-(NETWORKDAYS(A111,I111,AD$149:AD$503)-1))</f>
        <v>7</v>
      </c>
      <c r="L111" s="8">
        <f t="shared" si="208"/>
        <v>1.00168334</v>
      </c>
      <c r="M111" s="126">
        <f t="shared" si="220"/>
        <v>1.0083006699999999</v>
      </c>
      <c r="N111" s="126">
        <f t="shared" si="217"/>
        <v>1.0154468116550539</v>
      </c>
      <c r="O111" s="119">
        <f t="shared" si="219"/>
        <v>1.0171561499999999</v>
      </c>
      <c r="P111" s="119">
        <f t="shared" si="200"/>
        <v>1017.15615</v>
      </c>
      <c r="Q111" s="158">
        <f t="shared" si="212"/>
        <v>0</v>
      </c>
      <c r="R111" s="199">
        <f t="shared" si="209"/>
        <v>0</v>
      </c>
      <c r="S111" s="119">
        <f t="shared" si="201"/>
        <v>0</v>
      </c>
      <c r="T111" s="129">
        <f t="shared" si="210"/>
        <v>9.1906000000000002E-2</v>
      </c>
      <c r="U111" s="127">
        <f t="shared" si="218"/>
        <v>7</v>
      </c>
      <c r="V111" s="127">
        <v>252</v>
      </c>
      <c r="W111" s="126">
        <f t="shared" si="202"/>
        <v>1.00244534</v>
      </c>
      <c r="X111" s="119">
        <f t="shared" si="203"/>
        <v>2.4872926099999999</v>
      </c>
      <c r="Y111" s="119">
        <f t="shared" si="204"/>
        <v>0</v>
      </c>
      <c r="Z111" s="131" t="str">
        <f t="shared" si="213"/>
        <v>J=</v>
      </c>
      <c r="AA111" s="124">
        <f t="shared" si="214"/>
        <v>44424</v>
      </c>
      <c r="AB111" s="4"/>
      <c r="AN111" s="7"/>
      <c r="AO111" s="140"/>
      <c r="AP111" s="140"/>
      <c r="AQ111" s="168"/>
      <c r="AR111" s="167"/>
      <c r="AS111" s="168"/>
      <c r="AT111" s="167"/>
      <c r="AU111" s="169"/>
      <c r="AV111" s="1"/>
      <c r="AW111" s="2"/>
      <c r="AX111" s="1"/>
      <c r="AY111" s="1"/>
      <c r="AZ111" s="174"/>
      <c r="BA111" s="173"/>
      <c r="BB111" s="173"/>
      <c r="BC111" s="174"/>
      <c r="BD111" s="175"/>
      <c r="BE111" s="175"/>
      <c r="BF111" s="175"/>
      <c r="BG111" s="176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22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3"/>
      <c r="EC111" s="1"/>
      <c r="ED111" s="1"/>
      <c r="EE111" s="1"/>
      <c r="EF111" s="1"/>
      <c r="EG111" s="1"/>
      <c r="EH111" s="1"/>
      <c r="EI111" s="1"/>
      <c r="EJ111" s="1"/>
      <c r="EK111" s="1"/>
      <c r="EL111" s="4"/>
      <c r="EM111" s="15"/>
      <c r="EN111" s="15"/>
      <c r="EO111" s="24"/>
      <c r="EP111" s="15"/>
      <c r="EQ111" s="1"/>
      <c r="ER111" s="15"/>
    </row>
    <row r="112" spans="1:148" ht="12.75" x14ac:dyDescent="0.2">
      <c r="A112" s="118">
        <f t="shared" si="205"/>
        <v>44402</v>
      </c>
      <c r="B112" s="119">
        <f t="shared" si="197"/>
        <v>1019.6434426100001</v>
      </c>
      <c r="C112" s="119">
        <f t="shared" si="211"/>
        <v>1000</v>
      </c>
      <c r="D112" s="120">
        <f t="shared" si="206"/>
        <v>5739.56</v>
      </c>
      <c r="E112" s="120">
        <f t="shared" si="221"/>
        <v>5769.98</v>
      </c>
      <c r="F112" s="172">
        <f t="shared" si="215"/>
        <v>44363</v>
      </c>
      <c r="G112" s="123">
        <f t="shared" si="198"/>
        <v>5.3000578441551038E-3</v>
      </c>
      <c r="H112" s="124">
        <f t="shared" si="216"/>
        <v>44424</v>
      </c>
      <c r="I112" s="124">
        <f t="shared" si="199"/>
        <v>44424</v>
      </c>
      <c r="J112" s="125">
        <f t="shared" si="207"/>
        <v>22</v>
      </c>
      <c r="K112" s="125">
        <f t="shared" si="222"/>
        <v>7</v>
      </c>
      <c r="L112" s="8">
        <f t="shared" si="208"/>
        <v>1.00168334</v>
      </c>
      <c r="M112" s="126">
        <f t="shared" si="220"/>
        <v>1.0083006699999999</v>
      </c>
      <c r="N112" s="126">
        <f t="shared" si="217"/>
        <v>1.0154468116550539</v>
      </c>
      <c r="O112" s="119">
        <f t="shared" si="219"/>
        <v>1.0171561499999999</v>
      </c>
      <c r="P112" s="119">
        <f t="shared" si="200"/>
        <v>1017.15615</v>
      </c>
      <c r="Q112" s="158">
        <f t="shared" si="212"/>
        <v>0</v>
      </c>
      <c r="R112" s="199">
        <f t="shared" si="209"/>
        <v>0</v>
      </c>
      <c r="S112" s="119">
        <f t="shared" si="201"/>
        <v>0</v>
      </c>
      <c r="T112" s="129">
        <f t="shared" si="210"/>
        <v>9.1906000000000002E-2</v>
      </c>
      <c r="U112" s="127">
        <f t="shared" si="218"/>
        <v>7</v>
      </c>
      <c r="V112" s="127">
        <v>252</v>
      </c>
      <c r="W112" s="126">
        <f t="shared" si="202"/>
        <v>1.00244534</v>
      </c>
      <c r="X112" s="119">
        <f t="shared" si="203"/>
        <v>2.4872926099999999</v>
      </c>
      <c r="Y112" s="119">
        <f t="shared" si="204"/>
        <v>0</v>
      </c>
      <c r="Z112" s="131" t="str">
        <f t="shared" si="213"/>
        <v>J=</v>
      </c>
      <c r="AA112" s="124">
        <f t="shared" si="214"/>
        <v>44424</v>
      </c>
      <c r="AB112" s="4"/>
      <c r="AN112" s="7"/>
      <c r="AO112" s="140"/>
      <c r="AP112" s="140"/>
      <c r="AQ112" s="168"/>
      <c r="AR112" s="167"/>
      <c r="AS112" s="168"/>
      <c r="AT112" s="167"/>
      <c r="AU112" s="169"/>
      <c r="AV112" s="1"/>
      <c r="AW112" s="2"/>
      <c r="AX112" s="1"/>
      <c r="AY112" s="1"/>
      <c r="AZ112" s="174"/>
      <c r="BA112" s="173"/>
      <c r="BB112" s="173"/>
      <c r="BC112" s="174"/>
      <c r="BD112" s="175"/>
      <c r="BE112" s="175"/>
      <c r="BF112" s="175"/>
      <c r="BG112" s="176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22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3"/>
      <c r="EC112" s="1"/>
      <c r="ED112" s="1"/>
      <c r="EE112" s="1"/>
      <c r="EF112" s="1"/>
      <c r="EG112" s="1"/>
      <c r="EH112" s="1"/>
      <c r="EI112" s="1"/>
      <c r="EJ112" s="1"/>
      <c r="EK112" s="1"/>
      <c r="EL112" s="4"/>
      <c r="EM112" s="15"/>
      <c r="EN112" s="15"/>
      <c r="EO112" s="24"/>
      <c r="EP112" s="15"/>
      <c r="EQ112" s="1"/>
      <c r="ER112" s="15"/>
    </row>
    <row r="113" spans="1:148" ht="12.75" x14ac:dyDescent="0.2">
      <c r="A113" s="118">
        <f t="shared" si="205"/>
        <v>44403</v>
      </c>
      <c r="B113" s="119">
        <f t="shared" si="197"/>
        <v>1019.6434426100001</v>
      </c>
      <c r="C113" s="119">
        <f t="shared" si="211"/>
        <v>1000</v>
      </c>
      <c r="D113" s="120">
        <f t="shared" si="206"/>
        <v>5739.56</v>
      </c>
      <c r="E113" s="120">
        <f t="shared" si="221"/>
        <v>5769.98</v>
      </c>
      <c r="F113" s="172">
        <f t="shared" si="215"/>
        <v>44363</v>
      </c>
      <c r="G113" s="123">
        <f t="shared" si="198"/>
        <v>5.3000578441551038E-3</v>
      </c>
      <c r="H113" s="124">
        <f t="shared" si="216"/>
        <v>44424</v>
      </c>
      <c r="I113" s="124">
        <f t="shared" si="199"/>
        <v>44424</v>
      </c>
      <c r="J113" s="125">
        <f t="shared" si="207"/>
        <v>22</v>
      </c>
      <c r="K113" s="125">
        <f t="shared" si="222"/>
        <v>7</v>
      </c>
      <c r="L113" s="8">
        <f t="shared" si="208"/>
        <v>1.00168334</v>
      </c>
      <c r="M113" s="126">
        <f t="shared" si="220"/>
        <v>1.0083006699999999</v>
      </c>
      <c r="N113" s="126">
        <f t="shared" si="217"/>
        <v>1.0154468116550539</v>
      </c>
      <c r="O113" s="119">
        <f t="shared" si="219"/>
        <v>1.0171561499999999</v>
      </c>
      <c r="P113" s="119">
        <f t="shared" si="200"/>
        <v>1017.15615</v>
      </c>
      <c r="Q113" s="158">
        <f t="shared" si="212"/>
        <v>0</v>
      </c>
      <c r="R113" s="199">
        <f t="shared" si="209"/>
        <v>0</v>
      </c>
      <c r="S113" s="119">
        <f t="shared" si="201"/>
        <v>0</v>
      </c>
      <c r="T113" s="129">
        <f t="shared" si="210"/>
        <v>9.1906000000000002E-2</v>
      </c>
      <c r="U113" s="127">
        <f t="shared" si="218"/>
        <v>7</v>
      </c>
      <c r="V113" s="127">
        <v>252</v>
      </c>
      <c r="W113" s="126">
        <f t="shared" si="202"/>
        <v>1.00244534</v>
      </c>
      <c r="X113" s="119">
        <f t="shared" si="203"/>
        <v>2.4872926099999999</v>
      </c>
      <c r="Y113" s="119">
        <f t="shared" si="204"/>
        <v>0</v>
      </c>
      <c r="Z113" s="131" t="str">
        <f t="shared" si="213"/>
        <v>J=</v>
      </c>
      <c r="AA113" s="124">
        <f t="shared" si="214"/>
        <v>44424</v>
      </c>
      <c r="AB113" s="4"/>
      <c r="AN113" s="7"/>
      <c r="AO113" s="140"/>
      <c r="AP113" s="140"/>
      <c r="AQ113" s="168"/>
      <c r="AR113" s="167"/>
      <c r="AS113" s="168"/>
      <c r="AT113" s="167"/>
      <c r="AU113" s="169"/>
      <c r="AV113" s="1"/>
      <c r="AW113" s="2"/>
      <c r="AX113" s="1"/>
      <c r="AY113" s="1"/>
      <c r="AZ113" s="174"/>
      <c r="BA113" s="173"/>
      <c r="BB113" s="173"/>
      <c r="BC113" s="174"/>
      <c r="BD113" s="175"/>
      <c r="BE113" s="175"/>
      <c r="BF113" s="175"/>
      <c r="BG113" s="176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22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3"/>
      <c r="EC113" s="1"/>
      <c r="ED113" s="1"/>
      <c r="EE113" s="1"/>
      <c r="EF113" s="1"/>
      <c r="EG113" s="1"/>
      <c r="EH113" s="1"/>
      <c r="EI113" s="1"/>
      <c r="EJ113" s="1"/>
      <c r="EK113" s="1"/>
      <c r="EL113" s="4"/>
      <c r="EM113" s="15"/>
      <c r="EN113" s="15"/>
      <c r="EO113" s="24"/>
      <c r="EP113" s="15"/>
      <c r="EQ113" s="1"/>
      <c r="ER113" s="15"/>
    </row>
    <row r="114" spans="1:148" ht="12.75" x14ac:dyDescent="0.2">
      <c r="A114" s="118">
        <f t="shared" si="205"/>
        <v>44404</v>
      </c>
      <c r="B114" s="119">
        <f t="shared" si="197"/>
        <v>1020.24437943</v>
      </c>
      <c r="C114" s="119">
        <f t="shared" si="211"/>
        <v>1000</v>
      </c>
      <c r="D114" s="120">
        <f t="shared" si="206"/>
        <v>5739.56</v>
      </c>
      <c r="E114" s="120">
        <f t="shared" si="221"/>
        <v>5769.98</v>
      </c>
      <c r="F114" s="172">
        <f t="shared" si="215"/>
        <v>44363</v>
      </c>
      <c r="G114" s="123">
        <f t="shared" si="198"/>
        <v>5.3000578441551038E-3</v>
      </c>
      <c r="H114" s="124">
        <f t="shared" si="216"/>
        <v>44424</v>
      </c>
      <c r="I114" s="124">
        <f t="shared" si="199"/>
        <v>44424</v>
      </c>
      <c r="J114" s="125">
        <f t="shared" si="207"/>
        <v>22</v>
      </c>
      <c r="K114" s="125">
        <f t="shared" si="222"/>
        <v>8</v>
      </c>
      <c r="L114" s="8">
        <f t="shared" si="208"/>
        <v>1.00192405</v>
      </c>
      <c r="M114" s="126">
        <f t="shared" si="220"/>
        <v>1.0083006699999999</v>
      </c>
      <c r="N114" s="126">
        <f t="shared" si="217"/>
        <v>1.0154468116550539</v>
      </c>
      <c r="O114" s="119">
        <f t="shared" si="219"/>
        <v>1.0174005800000001</v>
      </c>
      <c r="P114" s="119">
        <f t="shared" si="200"/>
        <v>1017.40058</v>
      </c>
      <c r="Q114" s="158">
        <f t="shared" si="212"/>
        <v>0</v>
      </c>
      <c r="R114" s="199">
        <f t="shared" si="209"/>
        <v>0</v>
      </c>
      <c r="S114" s="119">
        <f t="shared" si="201"/>
        <v>0</v>
      </c>
      <c r="T114" s="129">
        <f t="shared" si="210"/>
        <v>9.1906000000000002E-2</v>
      </c>
      <c r="U114" s="127">
        <f t="shared" si="218"/>
        <v>8</v>
      </c>
      <c r="V114" s="127">
        <v>252</v>
      </c>
      <c r="W114" s="126">
        <f t="shared" si="202"/>
        <v>1.002795162</v>
      </c>
      <c r="X114" s="119">
        <f t="shared" si="203"/>
        <v>2.8437994299999998</v>
      </c>
      <c r="Y114" s="119">
        <f t="shared" si="204"/>
        <v>0</v>
      </c>
      <c r="Z114" s="131" t="str">
        <f t="shared" si="213"/>
        <v>J=</v>
      </c>
      <c r="AA114" s="124">
        <f t="shared" si="214"/>
        <v>44424</v>
      </c>
      <c r="AB114" s="4"/>
      <c r="AN114" s="7"/>
      <c r="AO114" s="140"/>
      <c r="AP114" s="140"/>
      <c r="AQ114" s="168"/>
      <c r="AR114" s="167"/>
      <c r="AS114" s="168"/>
      <c r="AT114" s="167"/>
      <c r="AU114" s="169"/>
      <c r="AV114" s="1"/>
      <c r="AW114" s="2"/>
      <c r="AX114" s="1"/>
      <c r="AY114" s="1"/>
      <c r="AZ114" s="174"/>
      <c r="BA114" s="173"/>
      <c r="BB114" s="173"/>
      <c r="BC114" s="174"/>
      <c r="BD114" s="175"/>
      <c r="BE114" s="175"/>
      <c r="BF114" s="175"/>
      <c r="BG114" s="176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22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3"/>
      <c r="EC114" s="1"/>
      <c r="ED114" s="1"/>
      <c r="EE114" s="1"/>
      <c r="EF114" s="1"/>
      <c r="EG114" s="1"/>
      <c r="EH114" s="1"/>
      <c r="EI114" s="1"/>
      <c r="EJ114" s="1"/>
      <c r="EK114" s="1"/>
      <c r="EL114" s="4"/>
      <c r="EM114" s="15"/>
      <c r="EN114" s="15"/>
      <c r="EO114" s="24"/>
      <c r="EP114" s="15"/>
      <c r="EQ114" s="1"/>
      <c r="ER114" s="27"/>
    </row>
    <row r="115" spans="1:148" ht="12.75" x14ac:dyDescent="0.2">
      <c r="A115" s="118">
        <f t="shared" si="205"/>
        <v>44405</v>
      </c>
      <c r="B115" s="119">
        <f t="shared" si="197"/>
        <v>1020.8456626</v>
      </c>
      <c r="C115" s="119">
        <f t="shared" si="211"/>
        <v>1000</v>
      </c>
      <c r="D115" s="120">
        <f t="shared" si="206"/>
        <v>5739.56</v>
      </c>
      <c r="E115" s="120">
        <f t="shared" si="221"/>
        <v>5769.98</v>
      </c>
      <c r="F115" s="172">
        <f t="shared" si="215"/>
        <v>44363</v>
      </c>
      <c r="G115" s="123">
        <f t="shared" si="198"/>
        <v>5.3000578441551038E-3</v>
      </c>
      <c r="H115" s="124">
        <f t="shared" si="216"/>
        <v>44424</v>
      </c>
      <c r="I115" s="124">
        <f t="shared" si="199"/>
        <v>44424</v>
      </c>
      <c r="J115" s="125">
        <f t="shared" si="207"/>
        <v>22</v>
      </c>
      <c r="K115" s="125">
        <f t="shared" si="222"/>
        <v>9</v>
      </c>
      <c r="L115" s="8">
        <f t="shared" si="208"/>
        <v>1.00216481</v>
      </c>
      <c r="M115" s="126">
        <f t="shared" si="220"/>
        <v>1.0083006699999999</v>
      </c>
      <c r="N115" s="126">
        <f t="shared" si="217"/>
        <v>1.0154468116550539</v>
      </c>
      <c r="O115" s="119">
        <f t="shared" si="219"/>
        <v>1.01764506</v>
      </c>
      <c r="P115" s="119">
        <f t="shared" si="200"/>
        <v>1017.6450599999999</v>
      </c>
      <c r="Q115" s="158">
        <f t="shared" si="212"/>
        <v>0</v>
      </c>
      <c r="R115" s="199">
        <f t="shared" si="209"/>
        <v>0</v>
      </c>
      <c r="S115" s="119">
        <f t="shared" si="201"/>
        <v>0</v>
      </c>
      <c r="T115" s="129">
        <f t="shared" si="210"/>
        <v>9.1906000000000002E-2</v>
      </c>
      <c r="U115" s="127">
        <f t="shared" si="218"/>
        <v>9</v>
      </c>
      <c r="V115" s="127">
        <v>252</v>
      </c>
      <c r="W115" s="126">
        <f t="shared" si="202"/>
        <v>1.0031451069999999</v>
      </c>
      <c r="X115" s="119">
        <f t="shared" si="203"/>
        <v>3.2006025999999999</v>
      </c>
      <c r="Y115" s="119">
        <f t="shared" si="204"/>
        <v>0</v>
      </c>
      <c r="Z115" s="131" t="str">
        <f t="shared" si="213"/>
        <v>J=</v>
      </c>
      <c r="AA115" s="124">
        <f t="shared" si="214"/>
        <v>44424</v>
      </c>
      <c r="AB115" s="4"/>
      <c r="AN115" s="7"/>
      <c r="AO115" s="140"/>
      <c r="AP115" s="140"/>
      <c r="AQ115" s="168"/>
      <c r="AR115" s="167"/>
      <c r="AS115" s="168"/>
      <c r="AT115" s="167"/>
      <c r="AU115" s="169"/>
      <c r="AV115" s="1"/>
      <c r="AW115" s="2"/>
      <c r="AX115" s="1"/>
      <c r="AY115" s="1"/>
      <c r="AZ115" s="174"/>
      <c r="BA115" s="173"/>
      <c r="BB115" s="173"/>
      <c r="BC115" s="174"/>
      <c r="BD115" s="175"/>
      <c r="BE115" s="175"/>
      <c r="BF115" s="175"/>
      <c r="BG115" s="176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22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3"/>
      <c r="EC115" s="1"/>
      <c r="ED115" s="1"/>
      <c r="EE115" s="1"/>
      <c r="EF115" s="1"/>
      <c r="EG115" s="1"/>
      <c r="EH115" s="1"/>
      <c r="EI115" s="1"/>
      <c r="EJ115" s="1"/>
      <c r="EK115" s="1"/>
      <c r="EL115" s="4"/>
      <c r="EM115" s="15"/>
      <c r="EN115" s="15"/>
      <c r="EO115" s="24"/>
      <c r="EP115" s="15"/>
      <c r="EQ115" s="1"/>
      <c r="ER115" s="15"/>
    </row>
    <row r="116" spans="1:148" ht="12.75" x14ac:dyDescent="0.2">
      <c r="A116" s="118">
        <f t="shared" si="205"/>
        <v>44406</v>
      </c>
      <c r="B116" s="119">
        <f t="shared" si="197"/>
        <v>1021.4473102799999</v>
      </c>
      <c r="C116" s="119">
        <f t="shared" si="211"/>
        <v>1000</v>
      </c>
      <c r="D116" s="120">
        <f t="shared" si="206"/>
        <v>5739.56</v>
      </c>
      <c r="E116" s="120">
        <f t="shared" si="221"/>
        <v>5769.98</v>
      </c>
      <c r="F116" s="172">
        <f t="shared" si="215"/>
        <v>44363</v>
      </c>
      <c r="G116" s="123">
        <f t="shared" si="198"/>
        <v>5.3000578441551038E-3</v>
      </c>
      <c r="H116" s="124">
        <f t="shared" si="216"/>
        <v>44424</v>
      </c>
      <c r="I116" s="124">
        <f t="shared" si="199"/>
        <v>44424</v>
      </c>
      <c r="J116" s="125">
        <f t="shared" si="207"/>
        <v>22</v>
      </c>
      <c r="K116" s="125">
        <f t="shared" si="222"/>
        <v>10</v>
      </c>
      <c r="L116" s="8">
        <f t="shared" si="208"/>
        <v>1.0024056400000001</v>
      </c>
      <c r="M116" s="126">
        <f t="shared" si="220"/>
        <v>1.0083006699999999</v>
      </c>
      <c r="N116" s="126">
        <f t="shared" si="217"/>
        <v>1.0154468116550539</v>
      </c>
      <c r="O116" s="119">
        <f t="shared" si="219"/>
        <v>1.0178896099999999</v>
      </c>
      <c r="P116" s="119">
        <f t="shared" si="200"/>
        <v>1017.8896099999999</v>
      </c>
      <c r="Q116" s="158">
        <f t="shared" si="212"/>
        <v>0</v>
      </c>
      <c r="R116" s="199">
        <f t="shared" si="209"/>
        <v>0</v>
      </c>
      <c r="S116" s="119">
        <f t="shared" si="201"/>
        <v>0</v>
      </c>
      <c r="T116" s="129">
        <f t="shared" si="210"/>
        <v>9.1906000000000002E-2</v>
      </c>
      <c r="U116" s="127">
        <f t="shared" si="218"/>
        <v>10</v>
      </c>
      <c r="V116" s="127">
        <v>252</v>
      </c>
      <c r="W116" s="126">
        <f t="shared" si="202"/>
        <v>1.0034951729999999</v>
      </c>
      <c r="X116" s="119">
        <f t="shared" si="203"/>
        <v>3.5577002800000002</v>
      </c>
      <c r="Y116" s="119">
        <f t="shared" si="204"/>
        <v>0</v>
      </c>
      <c r="Z116" s="131" t="str">
        <f t="shared" si="213"/>
        <v>J=</v>
      </c>
      <c r="AA116" s="124">
        <f t="shared" si="214"/>
        <v>44424</v>
      </c>
      <c r="AB116" s="4"/>
      <c r="AN116" s="7"/>
      <c r="AO116" s="140"/>
      <c r="AP116" s="140"/>
      <c r="AQ116" s="168"/>
      <c r="AR116" s="167"/>
      <c r="AS116" s="168"/>
      <c r="AT116" s="167"/>
      <c r="AU116" s="169"/>
      <c r="AV116" s="1"/>
      <c r="AW116" s="2"/>
      <c r="AX116" s="1"/>
      <c r="AY116" s="1"/>
      <c r="AZ116" s="174"/>
      <c r="BA116" s="173"/>
      <c r="BB116" s="173"/>
      <c r="BC116" s="174"/>
      <c r="BD116" s="175"/>
      <c r="BE116" s="175"/>
      <c r="BF116" s="175"/>
      <c r="BG116" s="176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22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3"/>
      <c r="EC116" s="1"/>
      <c r="ED116" s="1"/>
      <c r="EE116" s="1"/>
      <c r="EF116" s="1"/>
      <c r="EG116" s="1"/>
      <c r="EH116" s="1"/>
      <c r="EI116" s="1"/>
      <c r="EJ116" s="1"/>
      <c r="EK116" s="1"/>
      <c r="EL116" s="4"/>
      <c r="EM116" s="15"/>
      <c r="EN116" s="15"/>
      <c r="EO116" s="24"/>
      <c r="EP116" s="15"/>
      <c r="EQ116" s="1"/>
      <c r="ER116" s="15"/>
    </row>
    <row r="117" spans="1:148" ht="12.75" x14ac:dyDescent="0.2">
      <c r="A117" s="118">
        <f t="shared" si="205"/>
        <v>44407</v>
      </c>
      <c r="B117" s="119">
        <f t="shared" si="197"/>
        <v>1022.04930358</v>
      </c>
      <c r="C117" s="119">
        <f t="shared" si="211"/>
        <v>1000</v>
      </c>
      <c r="D117" s="120">
        <f t="shared" si="206"/>
        <v>5739.56</v>
      </c>
      <c r="E117" s="120">
        <f t="shared" si="221"/>
        <v>5769.98</v>
      </c>
      <c r="F117" s="172">
        <f t="shared" si="215"/>
        <v>44363</v>
      </c>
      <c r="G117" s="123">
        <f t="shared" si="198"/>
        <v>5.3000578441551038E-3</v>
      </c>
      <c r="H117" s="124">
        <f t="shared" si="216"/>
        <v>44424</v>
      </c>
      <c r="I117" s="124">
        <f t="shared" si="199"/>
        <v>44424</v>
      </c>
      <c r="J117" s="125">
        <f t="shared" si="207"/>
        <v>22</v>
      </c>
      <c r="K117" s="125">
        <f t="shared" si="222"/>
        <v>11</v>
      </c>
      <c r="L117" s="8">
        <f t="shared" si="208"/>
        <v>1.0026465200000001</v>
      </c>
      <c r="M117" s="126">
        <f t="shared" si="220"/>
        <v>1.0083006699999999</v>
      </c>
      <c r="N117" s="126">
        <f t="shared" si="217"/>
        <v>1.0154468116550539</v>
      </c>
      <c r="O117" s="119">
        <f t="shared" si="219"/>
        <v>1.0181342099999999</v>
      </c>
      <c r="P117" s="119">
        <f t="shared" si="200"/>
        <v>1018.1342100000001</v>
      </c>
      <c r="Q117" s="158">
        <f t="shared" si="212"/>
        <v>0</v>
      </c>
      <c r="R117" s="199">
        <f t="shared" si="209"/>
        <v>0</v>
      </c>
      <c r="S117" s="119">
        <f t="shared" si="201"/>
        <v>0</v>
      </c>
      <c r="T117" s="129">
        <f t="shared" si="210"/>
        <v>9.1906000000000002E-2</v>
      </c>
      <c r="U117" s="127">
        <f t="shared" si="218"/>
        <v>11</v>
      </c>
      <c r="V117" s="127">
        <v>252</v>
      </c>
      <c r="W117" s="126">
        <f t="shared" si="202"/>
        <v>1.003845361</v>
      </c>
      <c r="X117" s="119">
        <f t="shared" si="203"/>
        <v>3.9150935800000002</v>
      </c>
      <c r="Y117" s="119">
        <f t="shared" si="204"/>
        <v>0</v>
      </c>
      <c r="Z117" s="131" t="str">
        <f t="shared" si="213"/>
        <v>J=</v>
      </c>
      <c r="AA117" s="124">
        <f t="shared" si="214"/>
        <v>44424</v>
      </c>
      <c r="AB117" s="4"/>
      <c r="AN117" s="7"/>
      <c r="AO117" s="140"/>
      <c r="AP117" s="140"/>
      <c r="AQ117" s="168"/>
      <c r="AR117" s="167"/>
      <c r="AS117" s="168"/>
      <c r="AT117" s="167"/>
      <c r="AU117" s="169"/>
      <c r="AV117" s="1"/>
      <c r="AW117" s="2"/>
      <c r="AX117" s="1"/>
      <c r="AY117" s="1"/>
      <c r="AZ117" s="174"/>
      <c r="BA117" s="173"/>
      <c r="BB117" s="173"/>
      <c r="BC117" s="174"/>
      <c r="BD117" s="175"/>
      <c r="BE117" s="175"/>
      <c r="BF117" s="175"/>
      <c r="BG117" s="176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22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3"/>
      <c r="EC117" s="1"/>
      <c r="ED117" s="1"/>
      <c r="EE117" s="1"/>
      <c r="EF117" s="1"/>
      <c r="EG117" s="1"/>
      <c r="EH117" s="1"/>
      <c r="EI117" s="1"/>
      <c r="EJ117" s="1"/>
      <c r="EK117" s="1"/>
      <c r="EL117" s="4"/>
      <c r="EM117" s="15"/>
      <c r="EN117" s="15"/>
      <c r="EO117" s="24"/>
      <c r="EP117" s="15"/>
      <c r="EQ117" s="1"/>
      <c r="ER117" s="15"/>
    </row>
    <row r="118" spans="1:148" ht="12.75" x14ac:dyDescent="0.2">
      <c r="A118" s="118">
        <f t="shared" si="205"/>
        <v>44408</v>
      </c>
      <c r="B118" s="119">
        <f t="shared" si="197"/>
        <v>1022.65165371</v>
      </c>
      <c r="C118" s="119">
        <f t="shared" si="211"/>
        <v>1000</v>
      </c>
      <c r="D118" s="120">
        <f t="shared" si="206"/>
        <v>5739.56</v>
      </c>
      <c r="E118" s="120">
        <f t="shared" si="221"/>
        <v>5769.98</v>
      </c>
      <c r="F118" s="172">
        <f t="shared" si="215"/>
        <v>44363</v>
      </c>
      <c r="G118" s="123">
        <f t="shared" si="198"/>
        <v>5.3000578441551038E-3</v>
      </c>
      <c r="H118" s="124">
        <f t="shared" si="216"/>
        <v>44424</v>
      </c>
      <c r="I118" s="124">
        <f t="shared" si="199"/>
        <v>44424</v>
      </c>
      <c r="J118" s="125">
        <f t="shared" si="207"/>
        <v>22</v>
      </c>
      <c r="K118" s="125">
        <f t="shared" si="222"/>
        <v>12</v>
      </c>
      <c r="L118" s="8">
        <f t="shared" si="208"/>
        <v>1.00288746</v>
      </c>
      <c r="M118" s="126">
        <f t="shared" si="220"/>
        <v>1.0083006699999999</v>
      </c>
      <c r="N118" s="126">
        <f t="shared" si="217"/>
        <v>1.0154468116550539</v>
      </c>
      <c r="O118" s="119">
        <f t="shared" si="219"/>
        <v>1.01837887</v>
      </c>
      <c r="P118" s="119">
        <f t="shared" si="200"/>
        <v>1018.37887</v>
      </c>
      <c r="Q118" s="158">
        <f t="shared" si="212"/>
        <v>0</v>
      </c>
      <c r="R118" s="199">
        <f t="shared" si="209"/>
        <v>0</v>
      </c>
      <c r="S118" s="119">
        <f t="shared" si="201"/>
        <v>0</v>
      </c>
      <c r="T118" s="129">
        <f t="shared" si="210"/>
        <v>9.1906000000000002E-2</v>
      </c>
      <c r="U118" s="127">
        <f t="shared" si="218"/>
        <v>12</v>
      </c>
      <c r="V118" s="127">
        <v>252</v>
      </c>
      <c r="W118" s="126">
        <f t="shared" si="202"/>
        <v>1.004195672</v>
      </c>
      <c r="X118" s="119">
        <f t="shared" si="203"/>
        <v>4.2727837099999997</v>
      </c>
      <c r="Y118" s="119">
        <f t="shared" si="204"/>
        <v>0</v>
      </c>
      <c r="Z118" s="131" t="str">
        <f t="shared" si="213"/>
        <v>J=</v>
      </c>
      <c r="AA118" s="124">
        <f t="shared" si="214"/>
        <v>44424</v>
      </c>
      <c r="AB118" s="4"/>
      <c r="AN118" s="7"/>
      <c r="AO118" s="140"/>
      <c r="AP118" s="140"/>
      <c r="AQ118" s="168"/>
      <c r="AR118" s="167"/>
      <c r="AS118" s="168"/>
      <c r="AT118" s="167"/>
      <c r="AU118" s="169"/>
      <c r="AV118" s="1"/>
      <c r="AW118" s="2"/>
      <c r="AX118" s="1"/>
      <c r="AY118" s="1"/>
      <c r="AZ118" s="174"/>
      <c r="BA118" s="173"/>
      <c r="BB118" s="173"/>
      <c r="BC118" s="174"/>
      <c r="BD118" s="175"/>
      <c r="BE118" s="175"/>
      <c r="BF118" s="175"/>
      <c r="BG118" s="176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22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3"/>
      <c r="EC118" s="1"/>
      <c r="ED118" s="1"/>
      <c r="EE118" s="1"/>
      <c r="EF118" s="1"/>
      <c r="EG118" s="1"/>
      <c r="EH118" s="1"/>
      <c r="EI118" s="1"/>
      <c r="EJ118" s="1"/>
      <c r="EK118" s="1"/>
      <c r="EL118" s="4"/>
      <c r="EM118" s="15"/>
      <c r="EN118" s="15"/>
      <c r="EO118" s="24"/>
      <c r="EP118" s="15"/>
      <c r="EQ118" s="1"/>
      <c r="ER118" s="15"/>
    </row>
    <row r="119" spans="1:148" ht="12.75" x14ac:dyDescent="0.2">
      <c r="A119" s="118">
        <f t="shared" si="205"/>
        <v>44409</v>
      </c>
      <c r="B119" s="119">
        <f t="shared" si="197"/>
        <v>1022.65165371</v>
      </c>
      <c r="C119" s="119">
        <f t="shared" si="211"/>
        <v>1000</v>
      </c>
      <c r="D119" s="120">
        <f t="shared" si="206"/>
        <v>5739.56</v>
      </c>
      <c r="E119" s="120">
        <f t="shared" si="221"/>
        <v>5769.98</v>
      </c>
      <c r="F119" s="172">
        <f t="shared" si="215"/>
        <v>44363</v>
      </c>
      <c r="G119" s="123">
        <f t="shared" si="198"/>
        <v>5.3000578441551038E-3</v>
      </c>
      <c r="H119" s="124">
        <f t="shared" si="216"/>
        <v>44424</v>
      </c>
      <c r="I119" s="124">
        <f t="shared" si="199"/>
        <v>44424</v>
      </c>
      <c r="J119" s="125">
        <f t="shared" si="207"/>
        <v>22</v>
      </c>
      <c r="K119" s="125">
        <f t="shared" si="222"/>
        <v>12</v>
      </c>
      <c r="L119" s="8">
        <f t="shared" si="208"/>
        <v>1.00288746</v>
      </c>
      <c r="M119" s="126">
        <f t="shared" si="220"/>
        <v>1.0083006699999999</v>
      </c>
      <c r="N119" s="126">
        <f t="shared" si="217"/>
        <v>1.0154468116550539</v>
      </c>
      <c r="O119" s="119">
        <f t="shared" si="219"/>
        <v>1.01837887</v>
      </c>
      <c r="P119" s="119">
        <f t="shared" si="200"/>
        <v>1018.37887</v>
      </c>
      <c r="Q119" s="158">
        <f t="shared" si="212"/>
        <v>0</v>
      </c>
      <c r="R119" s="199">
        <f t="shared" si="209"/>
        <v>0</v>
      </c>
      <c r="S119" s="119">
        <f t="shared" si="201"/>
        <v>0</v>
      </c>
      <c r="T119" s="129">
        <f t="shared" si="210"/>
        <v>9.1906000000000002E-2</v>
      </c>
      <c r="U119" s="127">
        <f t="shared" si="218"/>
        <v>12</v>
      </c>
      <c r="V119" s="127">
        <v>252</v>
      </c>
      <c r="W119" s="126">
        <f t="shared" si="202"/>
        <v>1.004195672</v>
      </c>
      <c r="X119" s="119">
        <f t="shared" si="203"/>
        <v>4.2727837099999997</v>
      </c>
      <c r="Y119" s="119">
        <f t="shared" si="204"/>
        <v>0</v>
      </c>
      <c r="Z119" s="131" t="str">
        <f t="shared" si="213"/>
        <v>J=</v>
      </c>
      <c r="AA119" s="124">
        <f t="shared" si="214"/>
        <v>44424</v>
      </c>
      <c r="AB119" s="4"/>
      <c r="AN119" s="7"/>
      <c r="AO119" s="140"/>
      <c r="AP119" s="140"/>
      <c r="AQ119" s="168"/>
      <c r="AR119" s="167"/>
      <c r="AS119" s="168"/>
      <c r="AT119" s="167"/>
      <c r="AU119" s="169"/>
      <c r="AV119" s="1"/>
      <c r="AW119" s="2"/>
      <c r="AX119" s="1"/>
      <c r="AY119" s="1"/>
      <c r="AZ119" s="174"/>
      <c r="BA119" s="173"/>
      <c r="BB119" s="173"/>
      <c r="BC119" s="174"/>
      <c r="BD119" s="175"/>
      <c r="BE119" s="175"/>
      <c r="BF119" s="175"/>
      <c r="BG119" s="176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22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3"/>
      <c r="EC119" s="1"/>
      <c r="ED119" s="1"/>
      <c r="EE119" s="1"/>
      <c r="EF119" s="1"/>
      <c r="EG119" s="1"/>
      <c r="EH119" s="1"/>
      <c r="EI119" s="1"/>
      <c r="EJ119" s="1"/>
      <c r="EK119" s="1"/>
      <c r="EL119" s="4"/>
      <c r="EM119" s="15"/>
      <c r="EN119" s="15"/>
      <c r="EO119" s="24"/>
      <c r="EP119" s="15"/>
      <c r="EQ119" s="1"/>
      <c r="ER119" s="15"/>
    </row>
    <row r="120" spans="1:148" ht="12.75" x14ac:dyDescent="0.2">
      <c r="A120" s="118">
        <f t="shared" si="205"/>
        <v>44410</v>
      </c>
      <c r="B120" s="119">
        <f t="shared" si="197"/>
        <v>1022.65165371</v>
      </c>
      <c r="C120" s="119">
        <f t="shared" si="211"/>
        <v>1000</v>
      </c>
      <c r="D120" s="120">
        <f t="shared" si="206"/>
        <v>5739.56</v>
      </c>
      <c r="E120" s="120">
        <f t="shared" si="221"/>
        <v>5769.98</v>
      </c>
      <c r="F120" s="172">
        <f t="shared" si="215"/>
        <v>44363</v>
      </c>
      <c r="G120" s="123">
        <f t="shared" si="198"/>
        <v>5.3000578441551038E-3</v>
      </c>
      <c r="H120" s="124">
        <f t="shared" si="216"/>
        <v>44424</v>
      </c>
      <c r="I120" s="124">
        <f t="shared" si="199"/>
        <v>44424</v>
      </c>
      <c r="J120" s="125">
        <f t="shared" si="207"/>
        <v>22</v>
      </c>
      <c r="K120" s="125">
        <f t="shared" si="222"/>
        <v>12</v>
      </c>
      <c r="L120" s="8">
        <f t="shared" si="208"/>
        <v>1.00288746</v>
      </c>
      <c r="M120" s="126">
        <f t="shared" si="220"/>
        <v>1.0083006699999999</v>
      </c>
      <c r="N120" s="126">
        <f t="shared" si="217"/>
        <v>1.0154468116550539</v>
      </c>
      <c r="O120" s="119">
        <f t="shared" si="219"/>
        <v>1.01837887</v>
      </c>
      <c r="P120" s="119">
        <f t="shared" si="200"/>
        <v>1018.37887</v>
      </c>
      <c r="Q120" s="158">
        <f t="shared" si="212"/>
        <v>0</v>
      </c>
      <c r="R120" s="199">
        <f t="shared" si="209"/>
        <v>0</v>
      </c>
      <c r="S120" s="119">
        <f t="shared" si="201"/>
        <v>0</v>
      </c>
      <c r="T120" s="129">
        <f t="shared" si="210"/>
        <v>9.1906000000000002E-2</v>
      </c>
      <c r="U120" s="127">
        <f t="shared" si="218"/>
        <v>12</v>
      </c>
      <c r="V120" s="127">
        <v>252</v>
      </c>
      <c r="W120" s="126">
        <f t="shared" si="202"/>
        <v>1.004195672</v>
      </c>
      <c r="X120" s="119">
        <f t="shared" si="203"/>
        <v>4.2727837099999997</v>
      </c>
      <c r="Y120" s="119">
        <f t="shared" si="204"/>
        <v>0</v>
      </c>
      <c r="Z120" s="131" t="str">
        <f t="shared" si="213"/>
        <v>J=</v>
      </c>
      <c r="AA120" s="124">
        <f t="shared" si="214"/>
        <v>44424</v>
      </c>
      <c r="AB120" s="4"/>
      <c r="AN120" s="7"/>
      <c r="AO120" s="140"/>
      <c r="AP120" s="140"/>
      <c r="AQ120" s="168"/>
      <c r="AR120" s="167"/>
      <c r="AS120" s="168"/>
      <c r="AT120" s="167"/>
      <c r="AU120" s="169"/>
      <c r="AV120" s="1"/>
      <c r="AW120" s="2"/>
      <c r="AX120" s="1"/>
      <c r="AY120" s="1"/>
      <c r="AZ120" s="174"/>
      <c r="BA120" s="173"/>
      <c r="BB120" s="173"/>
      <c r="BC120" s="174"/>
      <c r="BD120" s="175"/>
      <c r="BE120" s="175"/>
      <c r="BF120" s="175"/>
      <c r="BG120" s="176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22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3"/>
      <c r="EC120" s="1"/>
      <c r="ED120" s="1"/>
      <c r="EE120" s="1"/>
      <c r="EF120" s="1"/>
      <c r="EG120" s="1"/>
      <c r="EH120" s="1"/>
      <c r="EI120" s="1"/>
      <c r="EJ120" s="1"/>
      <c r="EK120" s="1"/>
      <c r="EL120" s="4"/>
      <c r="EM120" s="15"/>
      <c r="EN120" s="15"/>
      <c r="EO120" s="24"/>
      <c r="EP120" s="15"/>
      <c r="EQ120" s="1"/>
      <c r="ER120" s="15"/>
    </row>
    <row r="121" spans="1:148" ht="12.75" x14ac:dyDescent="0.2">
      <c r="A121" s="118">
        <f t="shared" si="205"/>
        <v>44411</v>
      </c>
      <c r="B121" s="119">
        <f t="shared" si="197"/>
        <v>1023.2543597900001</v>
      </c>
      <c r="C121" s="119">
        <f t="shared" si="211"/>
        <v>1000</v>
      </c>
      <c r="D121" s="120">
        <f t="shared" si="206"/>
        <v>5739.56</v>
      </c>
      <c r="E121" s="120">
        <f t="shared" si="221"/>
        <v>5769.98</v>
      </c>
      <c r="F121" s="172">
        <f t="shared" si="215"/>
        <v>44363</v>
      </c>
      <c r="G121" s="123">
        <f t="shared" si="198"/>
        <v>5.3000578441551038E-3</v>
      </c>
      <c r="H121" s="124">
        <f t="shared" si="216"/>
        <v>44424</v>
      </c>
      <c r="I121" s="124">
        <f t="shared" si="199"/>
        <v>44424</v>
      </c>
      <c r="J121" s="125">
        <f t="shared" si="207"/>
        <v>22</v>
      </c>
      <c r="K121" s="125">
        <f t="shared" si="222"/>
        <v>13</v>
      </c>
      <c r="L121" s="8">
        <f t="shared" si="208"/>
        <v>1.0031284600000001</v>
      </c>
      <c r="M121" s="126">
        <f t="shared" si="220"/>
        <v>1.0083006699999999</v>
      </c>
      <c r="N121" s="126">
        <f t="shared" si="217"/>
        <v>1.0154468116550539</v>
      </c>
      <c r="O121" s="119">
        <f t="shared" si="219"/>
        <v>1.01862359</v>
      </c>
      <c r="P121" s="119">
        <f t="shared" si="200"/>
        <v>1018.62359</v>
      </c>
      <c r="Q121" s="158">
        <f t="shared" si="212"/>
        <v>0</v>
      </c>
      <c r="R121" s="199">
        <f t="shared" si="209"/>
        <v>0</v>
      </c>
      <c r="S121" s="119">
        <f t="shared" si="201"/>
        <v>0</v>
      </c>
      <c r="T121" s="129">
        <f t="shared" si="210"/>
        <v>9.1906000000000002E-2</v>
      </c>
      <c r="U121" s="127">
        <f t="shared" si="218"/>
        <v>13</v>
      </c>
      <c r="V121" s="127">
        <v>252</v>
      </c>
      <c r="W121" s="126">
        <f t="shared" si="202"/>
        <v>1.004546105</v>
      </c>
      <c r="X121" s="119">
        <f t="shared" si="203"/>
        <v>4.6307697900000004</v>
      </c>
      <c r="Y121" s="119">
        <f t="shared" si="204"/>
        <v>0</v>
      </c>
      <c r="Z121" s="131" t="str">
        <f t="shared" si="213"/>
        <v>J=</v>
      </c>
      <c r="AA121" s="124">
        <f t="shared" si="214"/>
        <v>44424</v>
      </c>
      <c r="AB121" s="4"/>
      <c r="AN121" s="7"/>
      <c r="AO121" s="140"/>
      <c r="AP121" s="140"/>
      <c r="AQ121" s="168"/>
      <c r="AR121" s="167"/>
      <c r="AS121" s="168"/>
      <c r="AT121" s="167"/>
      <c r="AU121" s="169"/>
      <c r="AV121" s="1"/>
      <c r="AW121" s="2"/>
      <c r="AX121" s="1"/>
      <c r="AY121" s="1"/>
      <c r="AZ121" s="174"/>
      <c r="BA121" s="173"/>
      <c r="BB121" s="173"/>
      <c r="BC121" s="174"/>
      <c r="BD121" s="175"/>
      <c r="BE121" s="175"/>
      <c r="BF121" s="175"/>
      <c r="BG121" s="176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22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3"/>
      <c r="EC121" s="1"/>
      <c r="ED121" s="1"/>
      <c r="EE121" s="1"/>
      <c r="EF121" s="1"/>
      <c r="EG121" s="1"/>
      <c r="EH121" s="1"/>
      <c r="EI121" s="1"/>
      <c r="EJ121" s="1"/>
      <c r="EK121" s="1"/>
      <c r="EL121" s="4"/>
      <c r="EM121" s="15"/>
      <c r="EN121" s="15"/>
      <c r="EO121" s="24"/>
      <c r="EP121" s="15"/>
      <c r="EQ121" s="1"/>
      <c r="ER121" s="15"/>
    </row>
    <row r="122" spans="1:148" ht="12.75" x14ac:dyDescent="0.2">
      <c r="A122" s="118">
        <f t="shared" si="205"/>
        <v>44412</v>
      </c>
      <c r="B122" s="119">
        <f t="shared" si="197"/>
        <v>1023.85742199</v>
      </c>
      <c r="C122" s="119">
        <f t="shared" si="211"/>
        <v>1000</v>
      </c>
      <c r="D122" s="120">
        <f t="shared" si="206"/>
        <v>5739.56</v>
      </c>
      <c r="E122" s="120">
        <f t="shared" si="221"/>
        <v>5769.98</v>
      </c>
      <c r="F122" s="172">
        <f t="shared" si="215"/>
        <v>44363</v>
      </c>
      <c r="G122" s="123">
        <f t="shared" si="198"/>
        <v>5.3000578441551038E-3</v>
      </c>
      <c r="H122" s="124">
        <f t="shared" si="216"/>
        <v>44424</v>
      </c>
      <c r="I122" s="124">
        <f t="shared" si="199"/>
        <v>44424</v>
      </c>
      <c r="J122" s="125">
        <f t="shared" si="207"/>
        <v>22</v>
      </c>
      <c r="K122" s="125">
        <f t="shared" si="222"/>
        <v>14</v>
      </c>
      <c r="L122" s="8">
        <f t="shared" si="208"/>
        <v>1.0033695199999999</v>
      </c>
      <c r="M122" s="126">
        <f t="shared" si="220"/>
        <v>1.0083006699999999</v>
      </c>
      <c r="N122" s="126">
        <f t="shared" si="217"/>
        <v>1.0154468116550539</v>
      </c>
      <c r="O122" s="119">
        <f t="shared" si="219"/>
        <v>1.0188683700000001</v>
      </c>
      <c r="P122" s="119">
        <f t="shared" si="200"/>
        <v>1018.86837</v>
      </c>
      <c r="Q122" s="158">
        <f t="shared" si="212"/>
        <v>0</v>
      </c>
      <c r="R122" s="199">
        <f t="shared" si="209"/>
        <v>0</v>
      </c>
      <c r="S122" s="119">
        <f t="shared" si="201"/>
        <v>0</v>
      </c>
      <c r="T122" s="129">
        <f t="shared" si="210"/>
        <v>9.1906000000000002E-2</v>
      </c>
      <c r="U122" s="127">
        <f t="shared" si="218"/>
        <v>14</v>
      </c>
      <c r="V122" s="127">
        <v>252</v>
      </c>
      <c r="W122" s="126">
        <f t="shared" si="202"/>
        <v>1.00489666</v>
      </c>
      <c r="X122" s="119">
        <f t="shared" si="203"/>
        <v>4.9890519900000001</v>
      </c>
      <c r="Y122" s="119">
        <f t="shared" si="204"/>
        <v>0</v>
      </c>
      <c r="Z122" s="131" t="str">
        <f t="shared" si="213"/>
        <v>J=</v>
      </c>
      <c r="AA122" s="124">
        <f t="shared" si="214"/>
        <v>44424</v>
      </c>
      <c r="AB122" s="4"/>
      <c r="AN122" s="7"/>
      <c r="AO122" s="140"/>
      <c r="AP122" s="140"/>
      <c r="AQ122" s="168"/>
      <c r="AR122" s="167"/>
      <c r="AS122" s="168"/>
      <c r="AT122" s="167"/>
      <c r="AU122" s="169"/>
      <c r="AV122" s="1"/>
      <c r="AW122" s="2"/>
      <c r="AX122" s="1"/>
      <c r="AY122" s="1"/>
      <c r="AZ122" s="174"/>
      <c r="BA122" s="173"/>
      <c r="BB122" s="173"/>
      <c r="BC122" s="174"/>
      <c r="BD122" s="175"/>
      <c r="BE122" s="175"/>
      <c r="BF122" s="175"/>
      <c r="BG122" s="176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22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3"/>
      <c r="EC122" s="1"/>
      <c r="ED122" s="1"/>
      <c r="EE122" s="1"/>
      <c r="EF122" s="1"/>
      <c r="EG122" s="1"/>
      <c r="EH122" s="1"/>
      <c r="EI122" s="1"/>
      <c r="EJ122" s="1"/>
      <c r="EK122" s="1"/>
      <c r="EL122" s="4"/>
      <c r="EM122" s="15"/>
      <c r="EN122" s="15"/>
      <c r="EO122" s="24"/>
      <c r="EP122" s="15"/>
      <c r="EQ122" s="1"/>
      <c r="ER122" s="15"/>
    </row>
    <row r="123" spans="1:148" ht="12.75" x14ac:dyDescent="0.2">
      <c r="A123" s="118">
        <f t="shared" si="205"/>
        <v>44413</v>
      </c>
      <c r="B123" s="119">
        <f t="shared" si="197"/>
        <v>1024.4608414699999</v>
      </c>
      <c r="C123" s="119">
        <f t="shared" si="211"/>
        <v>1000</v>
      </c>
      <c r="D123" s="120">
        <f t="shared" si="206"/>
        <v>5739.56</v>
      </c>
      <c r="E123" s="120">
        <f t="shared" si="221"/>
        <v>5769.98</v>
      </c>
      <c r="F123" s="172">
        <f t="shared" si="215"/>
        <v>44363</v>
      </c>
      <c r="G123" s="123">
        <f t="shared" si="198"/>
        <v>5.3000578441551038E-3</v>
      </c>
      <c r="H123" s="124">
        <f t="shared" si="216"/>
        <v>44424</v>
      </c>
      <c r="I123" s="124">
        <f t="shared" si="199"/>
        <v>44424</v>
      </c>
      <c r="J123" s="125">
        <f t="shared" si="207"/>
        <v>22</v>
      </c>
      <c r="K123" s="125">
        <f t="shared" si="222"/>
        <v>15</v>
      </c>
      <c r="L123" s="8">
        <f t="shared" si="208"/>
        <v>1.0036106300000001</v>
      </c>
      <c r="M123" s="126">
        <f t="shared" si="220"/>
        <v>1.0083006699999999</v>
      </c>
      <c r="N123" s="126">
        <f t="shared" si="217"/>
        <v>1.0154468116550539</v>
      </c>
      <c r="O123" s="119">
        <f t="shared" si="219"/>
        <v>1.01911321</v>
      </c>
      <c r="P123" s="119">
        <f t="shared" si="200"/>
        <v>1019.11321</v>
      </c>
      <c r="Q123" s="158">
        <f t="shared" si="212"/>
        <v>0</v>
      </c>
      <c r="R123" s="199">
        <f t="shared" si="209"/>
        <v>0</v>
      </c>
      <c r="S123" s="119">
        <f t="shared" si="201"/>
        <v>0</v>
      </c>
      <c r="T123" s="129">
        <f t="shared" si="210"/>
        <v>9.1906000000000002E-2</v>
      </c>
      <c r="U123" s="127">
        <f t="shared" si="218"/>
        <v>15</v>
      </c>
      <c r="V123" s="127">
        <v>252</v>
      </c>
      <c r="W123" s="126">
        <f t="shared" si="202"/>
        <v>1.005247338</v>
      </c>
      <c r="X123" s="119">
        <f t="shared" si="203"/>
        <v>5.3476314699999996</v>
      </c>
      <c r="Y123" s="119">
        <f t="shared" si="204"/>
        <v>0</v>
      </c>
      <c r="Z123" s="131" t="str">
        <f t="shared" si="213"/>
        <v>J=</v>
      </c>
      <c r="AA123" s="124">
        <f t="shared" si="214"/>
        <v>44424</v>
      </c>
      <c r="AB123" s="4"/>
      <c r="AN123" s="7"/>
      <c r="AO123" s="140"/>
      <c r="AP123" s="140"/>
      <c r="AQ123" s="168"/>
      <c r="AR123" s="167"/>
      <c r="AS123" s="168"/>
      <c r="AT123" s="167"/>
      <c r="AU123" s="169"/>
      <c r="AV123" s="1"/>
      <c r="AW123" s="2"/>
      <c r="AX123" s="1"/>
      <c r="AY123" s="1"/>
      <c r="AZ123" s="174"/>
      <c r="BA123" s="173"/>
      <c r="BB123" s="173"/>
      <c r="BC123" s="174"/>
      <c r="BD123" s="175"/>
      <c r="BE123" s="175"/>
      <c r="BF123" s="175"/>
      <c r="BG123" s="176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22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3"/>
      <c r="EC123" s="1"/>
      <c r="ED123" s="1"/>
      <c r="EE123" s="1"/>
      <c r="EF123" s="1"/>
      <c r="EG123" s="1"/>
      <c r="EH123" s="1"/>
      <c r="EI123" s="1"/>
      <c r="EJ123" s="1"/>
      <c r="EK123" s="1"/>
      <c r="EL123" s="4"/>
      <c r="EM123" s="15"/>
      <c r="EN123" s="15"/>
      <c r="EO123" s="24"/>
      <c r="EP123" s="15"/>
      <c r="EQ123" s="1"/>
      <c r="ER123" s="15"/>
    </row>
    <row r="124" spans="1:148" ht="12.75" x14ac:dyDescent="0.2">
      <c r="A124" s="118">
        <f t="shared" si="205"/>
        <v>44414</v>
      </c>
      <c r="B124" s="119">
        <f t="shared" si="197"/>
        <v>1025.0646073099999</v>
      </c>
      <c r="C124" s="119">
        <f t="shared" si="211"/>
        <v>1000</v>
      </c>
      <c r="D124" s="120">
        <f t="shared" si="206"/>
        <v>5739.56</v>
      </c>
      <c r="E124" s="120">
        <f t="shared" si="221"/>
        <v>5769.98</v>
      </c>
      <c r="F124" s="172">
        <f t="shared" si="215"/>
        <v>44363</v>
      </c>
      <c r="G124" s="123">
        <f t="shared" si="198"/>
        <v>5.3000578441551038E-3</v>
      </c>
      <c r="H124" s="124">
        <f t="shared" si="216"/>
        <v>44424</v>
      </c>
      <c r="I124" s="124">
        <f t="shared" si="199"/>
        <v>44424</v>
      </c>
      <c r="J124" s="125">
        <f t="shared" si="207"/>
        <v>22</v>
      </c>
      <c r="K124" s="125">
        <f t="shared" si="222"/>
        <v>16</v>
      </c>
      <c r="L124" s="8">
        <f t="shared" si="208"/>
        <v>1.0038518000000001</v>
      </c>
      <c r="M124" s="126">
        <f t="shared" si="220"/>
        <v>1.0083006699999999</v>
      </c>
      <c r="N124" s="126">
        <f t="shared" si="217"/>
        <v>1.0154468116550539</v>
      </c>
      <c r="O124" s="119">
        <f t="shared" si="219"/>
        <v>1.0193581</v>
      </c>
      <c r="P124" s="119">
        <f t="shared" si="200"/>
        <v>1019.3581</v>
      </c>
      <c r="Q124" s="158">
        <f t="shared" si="212"/>
        <v>0</v>
      </c>
      <c r="R124" s="199">
        <f t="shared" si="209"/>
        <v>0</v>
      </c>
      <c r="S124" s="119">
        <f t="shared" si="201"/>
        <v>0</v>
      </c>
      <c r="T124" s="129">
        <f t="shared" si="210"/>
        <v>9.1906000000000002E-2</v>
      </c>
      <c r="U124" s="127">
        <f t="shared" si="218"/>
        <v>16</v>
      </c>
      <c r="V124" s="127">
        <v>252</v>
      </c>
      <c r="W124" s="126">
        <f t="shared" si="202"/>
        <v>1.0055981380000001</v>
      </c>
      <c r="X124" s="119">
        <f t="shared" si="203"/>
        <v>5.7065073100000001</v>
      </c>
      <c r="Y124" s="119">
        <f t="shared" si="204"/>
        <v>0</v>
      </c>
      <c r="Z124" s="131" t="str">
        <f t="shared" si="213"/>
        <v>J=</v>
      </c>
      <c r="AA124" s="124">
        <f t="shared" si="214"/>
        <v>44424</v>
      </c>
      <c r="AB124" s="4"/>
      <c r="AN124" s="7"/>
      <c r="AO124" s="140"/>
      <c r="AP124" s="140"/>
      <c r="AQ124" s="168"/>
      <c r="AR124" s="167"/>
      <c r="AS124" s="168"/>
      <c r="AT124" s="167"/>
      <c r="AU124" s="169"/>
      <c r="AV124" s="1"/>
      <c r="AW124" s="2"/>
      <c r="AX124" s="1"/>
      <c r="AY124" s="1"/>
      <c r="AZ124" s="174"/>
      <c r="BA124" s="173"/>
      <c r="BB124" s="173"/>
      <c r="BC124" s="174"/>
      <c r="BD124" s="175"/>
      <c r="BE124" s="175"/>
      <c r="BF124" s="175"/>
      <c r="BG124" s="176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22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3"/>
      <c r="EC124" s="1"/>
      <c r="ED124" s="1"/>
      <c r="EE124" s="1"/>
      <c r="EF124" s="1"/>
      <c r="EG124" s="1"/>
      <c r="EH124" s="1"/>
      <c r="EI124" s="1"/>
      <c r="EJ124" s="1"/>
      <c r="EK124" s="1"/>
      <c r="EL124" s="4"/>
      <c r="EM124" s="15"/>
      <c r="EN124" s="15"/>
      <c r="EO124" s="24"/>
      <c r="EP124" s="15"/>
      <c r="EQ124" s="1"/>
      <c r="ER124" s="15"/>
    </row>
    <row r="125" spans="1:148" ht="12.75" x14ac:dyDescent="0.2">
      <c r="A125" s="118">
        <f t="shared" si="205"/>
        <v>44415</v>
      </c>
      <c r="B125" s="119">
        <f t="shared" si="197"/>
        <v>1025.6687397800001</v>
      </c>
      <c r="C125" s="119">
        <f t="shared" si="211"/>
        <v>1000</v>
      </c>
      <c r="D125" s="120">
        <f t="shared" si="206"/>
        <v>5739.56</v>
      </c>
      <c r="E125" s="120">
        <f t="shared" si="221"/>
        <v>5769.98</v>
      </c>
      <c r="F125" s="172">
        <f t="shared" si="215"/>
        <v>44363</v>
      </c>
      <c r="G125" s="123">
        <f t="shared" si="198"/>
        <v>5.3000578441551038E-3</v>
      </c>
      <c r="H125" s="124">
        <f t="shared" si="216"/>
        <v>44424</v>
      </c>
      <c r="I125" s="124">
        <f t="shared" si="199"/>
        <v>44424</v>
      </c>
      <c r="J125" s="125">
        <f t="shared" si="207"/>
        <v>22</v>
      </c>
      <c r="K125" s="125">
        <f t="shared" si="222"/>
        <v>17</v>
      </c>
      <c r="L125" s="8">
        <f t="shared" si="208"/>
        <v>1.0040930299999999</v>
      </c>
      <c r="M125" s="126">
        <f t="shared" si="220"/>
        <v>1.0083006699999999</v>
      </c>
      <c r="N125" s="126">
        <f t="shared" si="217"/>
        <v>1.0154468116550539</v>
      </c>
      <c r="O125" s="119">
        <f t="shared" si="219"/>
        <v>1.0196030599999999</v>
      </c>
      <c r="P125" s="119">
        <f t="shared" si="200"/>
        <v>1019.60306</v>
      </c>
      <c r="Q125" s="158">
        <f t="shared" si="212"/>
        <v>0</v>
      </c>
      <c r="R125" s="199">
        <f t="shared" si="209"/>
        <v>0</v>
      </c>
      <c r="S125" s="119">
        <f t="shared" si="201"/>
        <v>0</v>
      </c>
      <c r="T125" s="129">
        <f t="shared" si="210"/>
        <v>9.1906000000000002E-2</v>
      </c>
      <c r="U125" s="127">
        <f t="shared" si="218"/>
        <v>17</v>
      </c>
      <c r="V125" s="127">
        <v>252</v>
      </c>
      <c r="W125" s="126">
        <f t="shared" si="202"/>
        <v>1.0059490600000001</v>
      </c>
      <c r="X125" s="119">
        <f t="shared" si="203"/>
        <v>6.06567978</v>
      </c>
      <c r="Y125" s="119">
        <f t="shared" si="204"/>
        <v>0</v>
      </c>
      <c r="Z125" s="131" t="str">
        <f t="shared" si="213"/>
        <v>J=</v>
      </c>
      <c r="AA125" s="124">
        <f t="shared" si="214"/>
        <v>44424</v>
      </c>
      <c r="AB125" s="4"/>
      <c r="AN125" s="7"/>
      <c r="AO125" s="140"/>
      <c r="AP125" s="140"/>
      <c r="AQ125" s="168"/>
      <c r="AR125" s="167"/>
      <c r="AS125" s="168"/>
      <c r="AT125" s="167"/>
      <c r="AU125" s="169"/>
      <c r="AV125" s="1"/>
      <c r="AW125" s="2"/>
      <c r="AX125" s="1"/>
      <c r="AY125" s="1"/>
      <c r="AZ125" s="174"/>
      <c r="BA125" s="173"/>
      <c r="BB125" s="173"/>
      <c r="BC125" s="174"/>
      <c r="BD125" s="175"/>
      <c r="BE125" s="175"/>
      <c r="BF125" s="175"/>
      <c r="BG125" s="176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22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3"/>
      <c r="EC125" s="1"/>
      <c r="ED125" s="1"/>
      <c r="EE125" s="1"/>
      <c r="EF125" s="1"/>
      <c r="EG125" s="1"/>
      <c r="EH125" s="1"/>
      <c r="EI125" s="1"/>
      <c r="EJ125" s="1"/>
      <c r="EK125" s="1"/>
      <c r="EL125" s="4"/>
      <c r="EM125" s="15"/>
      <c r="EN125" s="15"/>
      <c r="EO125" s="24"/>
      <c r="EP125" s="15"/>
      <c r="EQ125" s="1"/>
      <c r="ER125" s="15"/>
    </row>
    <row r="126" spans="1:148" ht="12.75" x14ac:dyDescent="0.2">
      <c r="A126" s="118">
        <f t="shared" si="205"/>
        <v>44416</v>
      </c>
      <c r="B126" s="119">
        <f t="shared" si="197"/>
        <v>1025.6687397800001</v>
      </c>
      <c r="C126" s="119">
        <f t="shared" si="211"/>
        <v>1000</v>
      </c>
      <c r="D126" s="120">
        <f t="shared" si="206"/>
        <v>5739.56</v>
      </c>
      <c r="E126" s="120">
        <f t="shared" si="221"/>
        <v>5769.98</v>
      </c>
      <c r="F126" s="172">
        <f t="shared" si="215"/>
        <v>44363</v>
      </c>
      <c r="G126" s="123">
        <f t="shared" si="198"/>
        <v>5.3000578441551038E-3</v>
      </c>
      <c r="H126" s="124">
        <f t="shared" si="216"/>
        <v>44424</v>
      </c>
      <c r="I126" s="124">
        <f t="shared" si="199"/>
        <v>44424</v>
      </c>
      <c r="J126" s="125">
        <f t="shared" si="207"/>
        <v>22</v>
      </c>
      <c r="K126" s="125">
        <f t="shared" si="222"/>
        <v>17</v>
      </c>
      <c r="L126" s="8">
        <f t="shared" si="208"/>
        <v>1.0040930299999999</v>
      </c>
      <c r="M126" s="126">
        <f t="shared" si="220"/>
        <v>1.0083006699999999</v>
      </c>
      <c r="N126" s="126">
        <f t="shared" si="217"/>
        <v>1.0154468116550539</v>
      </c>
      <c r="O126" s="119">
        <f t="shared" si="219"/>
        <v>1.0196030599999999</v>
      </c>
      <c r="P126" s="119">
        <f t="shared" si="200"/>
        <v>1019.60306</v>
      </c>
      <c r="Q126" s="158">
        <f t="shared" si="212"/>
        <v>0</v>
      </c>
      <c r="R126" s="199">
        <f t="shared" si="209"/>
        <v>0</v>
      </c>
      <c r="S126" s="119">
        <f t="shared" si="201"/>
        <v>0</v>
      </c>
      <c r="T126" s="129">
        <f t="shared" si="210"/>
        <v>9.1906000000000002E-2</v>
      </c>
      <c r="U126" s="127">
        <f t="shared" si="218"/>
        <v>17</v>
      </c>
      <c r="V126" s="127">
        <v>252</v>
      </c>
      <c r="W126" s="126">
        <f t="shared" si="202"/>
        <v>1.0059490600000001</v>
      </c>
      <c r="X126" s="119">
        <f t="shared" si="203"/>
        <v>6.06567978</v>
      </c>
      <c r="Y126" s="119">
        <f t="shared" si="204"/>
        <v>0</v>
      </c>
      <c r="Z126" s="131" t="str">
        <f t="shared" si="213"/>
        <v>J=</v>
      </c>
      <c r="AA126" s="124">
        <f t="shared" si="214"/>
        <v>44424</v>
      </c>
      <c r="AB126" s="4"/>
      <c r="AN126" s="7"/>
      <c r="AO126" s="140"/>
      <c r="AP126" s="140"/>
      <c r="AQ126" s="168"/>
      <c r="AR126" s="167"/>
      <c r="AS126" s="168"/>
      <c r="AT126" s="167"/>
      <c r="AU126" s="169"/>
      <c r="AV126" s="1"/>
      <c r="AW126" s="2"/>
      <c r="AX126" s="1"/>
      <c r="AY126" s="1"/>
      <c r="AZ126" s="174"/>
      <c r="BA126" s="173"/>
      <c r="BB126" s="173"/>
      <c r="BC126" s="174"/>
      <c r="BD126" s="175"/>
      <c r="BE126" s="175"/>
      <c r="BF126" s="175"/>
      <c r="BG126" s="176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22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3"/>
      <c r="EC126" s="1"/>
      <c r="ED126" s="1"/>
      <c r="EE126" s="1"/>
      <c r="EF126" s="1"/>
      <c r="EG126" s="1"/>
      <c r="EH126" s="1"/>
      <c r="EI126" s="1"/>
      <c r="EJ126" s="1"/>
      <c r="EK126" s="1"/>
      <c r="EL126" s="4"/>
      <c r="EM126" s="15"/>
      <c r="EN126" s="15"/>
      <c r="EO126" s="24"/>
      <c r="EP126" s="15"/>
      <c r="EQ126" s="1"/>
      <c r="ER126" s="15"/>
    </row>
    <row r="127" spans="1:148" ht="12.75" x14ac:dyDescent="0.2">
      <c r="A127" s="118">
        <f t="shared" si="205"/>
        <v>44417</v>
      </c>
      <c r="B127" s="119">
        <f t="shared" si="197"/>
        <v>1025.6687397800001</v>
      </c>
      <c r="C127" s="119">
        <f t="shared" si="211"/>
        <v>1000</v>
      </c>
      <c r="D127" s="120">
        <f t="shared" si="206"/>
        <v>5739.56</v>
      </c>
      <c r="E127" s="120">
        <f t="shared" si="221"/>
        <v>5769.98</v>
      </c>
      <c r="F127" s="172">
        <f t="shared" si="215"/>
        <v>44363</v>
      </c>
      <c r="G127" s="123">
        <f t="shared" si="198"/>
        <v>5.3000578441551038E-3</v>
      </c>
      <c r="H127" s="124">
        <f t="shared" si="216"/>
        <v>44424</v>
      </c>
      <c r="I127" s="124">
        <f t="shared" si="199"/>
        <v>44424</v>
      </c>
      <c r="J127" s="125">
        <f t="shared" si="207"/>
        <v>22</v>
      </c>
      <c r="K127" s="125">
        <f t="shared" si="222"/>
        <v>17</v>
      </c>
      <c r="L127" s="8">
        <f t="shared" si="208"/>
        <v>1.0040930299999999</v>
      </c>
      <c r="M127" s="126">
        <f t="shared" si="220"/>
        <v>1.0083006699999999</v>
      </c>
      <c r="N127" s="126">
        <f t="shared" si="217"/>
        <v>1.0154468116550539</v>
      </c>
      <c r="O127" s="119">
        <f t="shared" si="219"/>
        <v>1.0196030599999999</v>
      </c>
      <c r="P127" s="119">
        <f t="shared" si="200"/>
        <v>1019.60306</v>
      </c>
      <c r="Q127" s="158">
        <f t="shared" si="212"/>
        <v>0</v>
      </c>
      <c r="R127" s="199">
        <f t="shared" si="209"/>
        <v>0</v>
      </c>
      <c r="S127" s="119">
        <f t="shared" si="201"/>
        <v>0</v>
      </c>
      <c r="T127" s="129">
        <f t="shared" si="210"/>
        <v>9.1906000000000002E-2</v>
      </c>
      <c r="U127" s="127">
        <f t="shared" si="218"/>
        <v>17</v>
      </c>
      <c r="V127" s="127">
        <v>252</v>
      </c>
      <c r="W127" s="126">
        <f t="shared" si="202"/>
        <v>1.0059490600000001</v>
      </c>
      <c r="X127" s="119">
        <f t="shared" si="203"/>
        <v>6.06567978</v>
      </c>
      <c r="Y127" s="119">
        <f t="shared" si="204"/>
        <v>0</v>
      </c>
      <c r="Z127" s="131" t="str">
        <f t="shared" si="213"/>
        <v>J=</v>
      </c>
      <c r="AA127" s="124">
        <f t="shared" si="214"/>
        <v>44424</v>
      </c>
      <c r="AB127" s="4"/>
      <c r="AN127" s="7"/>
      <c r="AO127" s="140"/>
      <c r="AP127" s="140"/>
      <c r="AQ127" s="168"/>
      <c r="AR127" s="167"/>
      <c r="AS127" s="168"/>
      <c r="AT127" s="167"/>
      <c r="AU127" s="169"/>
      <c r="AV127" s="1"/>
      <c r="AW127" s="2"/>
      <c r="AX127" s="1"/>
      <c r="AY127" s="1"/>
      <c r="AZ127" s="174"/>
      <c r="BA127" s="173"/>
      <c r="BB127" s="173"/>
      <c r="BC127" s="174"/>
      <c r="BD127" s="175"/>
      <c r="BE127" s="175"/>
      <c r="BF127" s="175"/>
      <c r="BG127" s="176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22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3"/>
      <c r="EC127" s="1"/>
      <c r="ED127" s="1"/>
      <c r="EE127" s="1"/>
      <c r="EF127" s="1"/>
      <c r="EG127" s="1"/>
      <c r="EH127" s="1"/>
      <c r="EI127" s="1"/>
      <c r="EJ127" s="1"/>
      <c r="EK127" s="1"/>
      <c r="EL127" s="4"/>
      <c r="EM127" s="15"/>
      <c r="EN127" s="15"/>
      <c r="EO127" s="24"/>
      <c r="EP127" s="15"/>
      <c r="EQ127" s="1"/>
      <c r="ER127" s="15"/>
    </row>
    <row r="128" spans="1:148" ht="12.75" x14ac:dyDescent="0.2">
      <c r="A128" s="118">
        <f t="shared" si="205"/>
        <v>44418</v>
      </c>
      <c r="B128" s="119">
        <f t="shared" si="197"/>
        <v>1026.27322998</v>
      </c>
      <c r="C128" s="119">
        <f t="shared" si="211"/>
        <v>1000</v>
      </c>
      <c r="D128" s="120">
        <f t="shared" si="206"/>
        <v>5739.56</v>
      </c>
      <c r="E128" s="120">
        <f t="shared" si="221"/>
        <v>5769.98</v>
      </c>
      <c r="F128" s="172">
        <f t="shared" si="215"/>
        <v>44363</v>
      </c>
      <c r="G128" s="123">
        <f t="shared" si="198"/>
        <v>5.3000578441551038E-3</v>
      </c>
      <c r="H128" s="124">
        <f t="shared" si="216"/>
        <v>44424</v>
      </c>
      <c r="I128" s="124">
        <f t="shared" si="199"/>
        <v>44424</v>
      </c>
      <c r="J128" s="125">
        <f t="shared" si="207"/>
        <v>22</v>
      </c>
      <c r="K128" s="125">
        <f t="shared" si="222"/>
        <v>18</v>
      </c>
      <c r="L128" s="8">
        <f t="shared" si="208"/>
        <v>1.0043343199999999</v>
      </c>
      <c r="M128" s="126">
        <f t="shared" si="220"/>
        <v>1.0083006699999999</v>
      </c>
      <c r="N128" s="126">
        <f t="shared" si="217"/>
        <v>1.0154468116550539</v>
      </c>
      <c r="O128" s="119">
        <f t="shared" si="219"/>
        <v>1.01984808</v>
      </c>
      <c r="P128" s="119">
        <f t="shared" si="200"/>
        <v>1019.84808</v>
      </c>
      <c r="Q128" s="158">
        <f t="shared" si="212"/>
        <v>0</v>
      </c>
      <c r="R128" s="199">
        <f t="shared" si="209"/>
        <v>0</v>
      </c>
      <c r="S128" s="119">
        <f t="shared" si="201"/>
        <v>0</v>
      </c>
      <c r="T128" s="129">
        <f t="shared" si="210"/>
        <v>9.1906000000000002E-2</v>
      </c>
      <c r="U128" s="127">
        <f t="shared" si="218"/>
        <v>18</v>
      </c>
      <c r="V128" s="127">
        <v>252</v>
      </c>
      <c r="W128" s="126">
        <f t="shared" si="202"/>
        <v>1.006300105</v>
      </c>
      <c r="X128" s="119">
        <f t="shared" si="203"/>
        <v>6.4251499799999996</v>
      </c>
      <c r="Y128" s="119">
        <f t="shared" si="204"/>
        <v>0</v>
      </c>
      <c r="Z128" s="131" t="str">
        <f t="shared" si="213"/>
        <v>J=</v>
      </c>
      <c r="AA128" s="124">
        <f t="shared" si="214"/>
        <v>44424</v>
      </c>
      <c r="AB128" s="4"/>
      <c r="AN128" s="7"/>
      <c r="AO128" s="140"/>
      <c r="AP128" s="140"/>
      <c r="AQ128" s="168"/>
      <c r="AR128" s="167"/>
      <c r="AS128" s="168"/>
      <c r="AT128" s="167"/>
      <c r="AU128" s="169"/>
      <c r="AV128" s="1"/>
      <c r="AW128" s="2"/>
      <c r="AX128" s="1"/>
      <c r="AY128" s="1"/>
      <c r="AZ128" s="174"/>
      <c r="BA128" s="173"/>
      <c r="BB128" s="173"/>
      <c r="BC128" s="174"/>
      <c r="BD128" s="175"/>
      <c r="BE128" s="175"/>
      <c r="BF128" s="175"/>
      <c r="BG128" s="176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22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3"/>
      <c r="EC128" s="1"/>
      <c r="ED128" s="1"/>
      <c r="EE128" s="1"/>
      <c r="EF128" s="1"/>
      <c r="EG128" s="1"/>
      <c r="EH128" s="1"/>
      <c r="EI128" s="1"/>
      <c r="EJ128" s="1"/>
      <c r="EK128" s="1"/>
      <c r="EL128" s="4"/>
      <c r="EM128" s="15"/>
      <c r="EN128" s="15"/>
      <c r="EO128" s="24"/>
      <c r="EP128" s="15"/>
      <c r="EQ128" s="1"/>
      <c r="ER128" s="15"/>
    </row>
    <row r="129" spans="1:148" ht="12.75" x14ac:dyDescent="0.2">
      <c r="A129" s="118">
        <f t="shared" si="205"/>
        <v>44419</v>
      </c>
      <c r="B129" s="119">
        <f t="shared" si="197"/>
        <v>1026.87807707</v>
      </c>
      <c r="C129" s="119">
        <f t="shared" si="211"/>
        <v>1000</v>
      </c>
      <c r="D129" s="120">
        <f t="shared" si="206"/>
        <v>5739.56</v>
      </c>
      <c r="E129" s="120">
        <f t="shared" si="221"/>
        <v>5769.98</v>
      </c>
      <c r="F129" s="172">
        <f t="shared" si="215"/>
        <v>44363</v>
      </c>
      <c r="G129" s="123">
        <f t="shared" si="198"/>
        <v>5.3000578441551038E-3</v>
      </c>
      <c r="H129" s="124">
        <f t="shared" si="216"/>
        <v>44424</v>
      </c>
      <c r="I129" s="124">
        <f t="shared" si="199"/>
        <v>44424</v>
      </c>
      <c r="J129" s="125">
        <f t="shared" si="207"/>
        <v>22</v>
      </c>
      <c r="K129" s="125">
        <f t="shared" si="222"/>
        <v>19</v>
      </c>
      <c r="L129" s="8">
        <f t="shared" si="208"/>
        <v>1.0045756699999999</v>
      </c>
      <c r="M129" s="126">
        <f t="shared" si="220"/>
        <v>1.0083006699999999</v>
      </c>
      <c r="N129" s="126">
        <f t="shared" si="217"/>
        <v>1.0154468116550539</v>
      </c>
      <c r="O129" s="119">
        <f t="shared" si="219"/>
        <v>1.0200931600000001</v>
      </c>
      <c r="P129" s="119">
        <f t="shared" si="200"/>
        <v>1020.09316</v>
      </c>
      <c r="Q129" s="158">
        <f t="shared" si="212"/>
        <v>0</v>
      </c>
      <c r="R129" s="199">
        <f t="shared" si="209"/>
        <v>0</v>
      </c>
      <c r="S129" s="119">
        <f t="shared" si="201"/>
        <v>0</v>
      </c>
      <c r="T129" s="129">
        <f t="shared" si="210"/>
        <v>9.1906000000000002E-2</v>
      </c>
      <c r="U129" s="127">
        <f t="shared" si="218"/>
        <v>19</v>
      </c>
      <c r="V129" s="127">
        <v>252</v>
      </c>
      <c r="W129" s="126">
        <f t="shared" si="202"/>
        <v>1.006651272</v>
      </c>
      <c r="X129" s="119">
        <f t="shared" si="203"/>
        <v>6.7849170699999997</v>
      </c>
      <c r="Y129" s="119">
        <f t="shared" si="204"/>
        <v>0</v>
      </c>
      <c r="Z129" s="131" t="str">
        <f t="shared" si="213"/>
        <v>J=</v>
      </c>
      <c r="AA129" s="124">
        <f t="shared" si="214"/>
        <v>44424</v>
      </c>
      <c r="AB129" s="4"/>
      <c r="AN129" s="7"/>
      <c r="AO129" s="140"/>
      <c r="AP129" s="140"/>
      <c r="AQ129" s="168"/>
      <c r="AR129" s="167"/>
      <c r="AS129" s="168"/>
      <c r="AT129" s="167"/>
      <c r="AU129" s="169"/>
      <c r="AV129" s="1"/>
      <c r="AW129" s="2"/>
      <c r="AX129" s="1"/>
      <c r="AY129" s="1"/>
      <c r="AZ129" s="174"/>
      <c r="BA129" s="173"/>
      <c r="BB129" s="173"/>
      <c r="BC129" s="174"/>
      <c r="BD129" s="175"/>
      <c r="BE129" s="175"/>
      <c r="BF129" s="175"/>
      <c r="BG129" s="176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22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3"/>
      <c r="EC129" s="1"/>
      <c r="ED129" s="1"/>
      <c r="EE129" s="1"/>
      <c r="EF129" s="1"/>
      <c r="EG129" s="1"/>
      <c r="EH129" s="1"/>
      <c r="EI129" s="1"/>
      <c r="EJ129" s="1"/>
      <c r="EK129" s="1"/>
      <c r="EL129" s="4"/>
      <c r="EM129" s="15"/>
      <c r="EN129" s="15"/>
      <c r="EO129" s="24"/>
      <c r="EP129" s="15"/>
      <c r="EQ129" s="1"/>
      <c r="ER129" s="15"/>
    </row>
    <row r="130" spans="1:148" ht="12.75" x14ac:dyDescent="0.2">
      <c r="A130" s="118">
        <f t="shared" si="205"/>
        <v>44420</v>
      </c>
      <c r="B130" s="119">
        <f t="shared" si="197"/>
        <v>1027.4832721299999</v>
      </c>
      <c r="C130" s="119">
        <f t="shared" si="211"/>
        <v>1000</v>
      </c>
      <c r="D130" s="120">
        <f t="shared" si="206"/>
        <v>5739.56</v>
      </c>
      <c r="E130" s="120">
        <f t="shared" si="221"/>
        <v>5769.98</v>
      </c>
      <c r="F130" s="172">
        <f t="shared" si="215"/>
        <v>44363</v>
      </c>
      <c r="G130" s="123">
        <f t="shared" si="198"/>
        <v>5.3000578441551038E-3</v>
      </c>
      <c r="H130" s="124">
        <f t="shared" si="216"/>
        <v>44424</v>
      </c>
      <c r="I130" s="124">
        <f t="shared" si="199"/>
        <v>44424</v>
      </c>
      <c r="J130" s="125">
        <f t="shared" si="207"/>
        <v>22</v>
      </c>
      <c r="K130" s="125">
        <f t="shared" si="222"/>
        <v>20</v>
      </c>
      <c r="L130" s="8">
        <f t="shared" si="208"/>
        <v>1.0048170700000001</v>
      </c>
      <c r="M130" s="126">
        <f t="shared" si="220"/>
        <v>1.0083006699999999</v>
      </c>
      <c r="N130" s="126">
        <f t="shared" si="217"/>
        <v>1.0154468116550539</v>
      </c>
      <c r="O130" s="119">
        <f t="shared" si="219"/>
        <v>1.02033829</v>
      </c>
      <c r="P130" s="119">
        <f t="shared" si="200"/>
        <v>1020.33829</v>
      </c>
      <c r="Q130" s="158">
        <f t="shared" si="212"/>
        <v>0</v>
      </c>
      <c r="R130" s="199">
        <f t="shared" si="209"/>
        <v>0</v>
      </c>
      <c r="S130" s="119">
        <f t="shared" si="201"/>
        <v>0</v>
      </c>
      <c r="T130" s="129">
        <f t="shared" si="210"/>
        <v>9.1906000000000002E-2</v>
      </c>
      <c r="U130" s="127">
        <f t="shared" si="218"/>
        <v>20</v>
      </c>
      <c r="V130" s="127">
        <v>252</v>
      </c>
      <c r="W130" s="126">
        <f t="shared" si="202"/>
        <v>1.007002562</v>
      </c>
      <c r="X130" s="119">
        <f t="shared" si="203"/>
        <v>7.1449821299999998</v>
      </c>
      <c r="Y130" s="119">
        <f t="shared" si="204"/>
        <v>0</v>
      </c>
      <c r="Z130" s="131" t="str">
        <f t="shared" si="213"/>
        <v>J=</v>
      </c>
      <c r="AA130" s="124">
        <f t="shared" si="214"/>
        <v>44424</v>
      </c>
      <c r="AB130" s="4"/>
      <c r="AN130" s="7"/>
      <c r="AO130" s="140"/>
      <c r="AP130" s="140"/>
      <c r="AQ130" s="168"/>
      <c r="AR130" s="167"/>
      <c r="AS130" s="168"/>
      <c r="AT130" s="167"/>
      <c r="AU130" s="169"/>
      <c r="AV130" s="1"/>
      <c r="AW130" s="2"/>
      <c r="AX130" s="1"/>
      <c r="AY130" s="1"/>
      <c r="AZ130" s="174"/>
      <c r="BA130" s="173"/>
      <c r="BB130" s="173"/>
      <c r="BC130" s="174"/>
      <c r="BD130" s="175"/>
      <c r="BE130" s="175"/>
      <c r="BF130" s="175"/>
      <c r="BG130" s="176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22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3"/>
      <c r="EC130" s="1"/>
      <c r="ED130" s="1"/>
      <c r="EE130" s="1"/>
      <c r="EF130" s="1"/>
      <c r="EG130" s="1"/>
      <c r="EH130" s="1"/>
      <c r="EI130" s="1"/>
      <c r="EJ130" s="1"/>
      <c r="EK130" s="1"/>
      <c r="EL130" s="4"/>
      <c r="EM130" s="15"/>
      <c r="EN130" s="15"/>
      <c r="EO130" s="24"/>
      <c r="EP130" s="15"/>
      <c r="EQ130" s="1"/>
      <c r="ER130" s="15"/>
    </row>
    <row r="131" spans="1:148" ht="12.75" x14ac:dyDescent="0.2">
      <c r="A131" s="118">
        <f t="shared" si="205"/>
        <v>44421</v>
      </c>
      <c r="B131" s="119">
        <f t="shared" si="197"/>
        <v>1028.0888153200001</v>
      </c>
      <c r="C131" s="119">
        <f t="shared" si="211"/>
        <v>1000</v>
      </c>
      <c r="D131" s="120">
        <f t="shared" si="206"/>
        <v>5739.56</v>
      </c>
      <c r="E131" s="120">
        <f t="shared" si="221"/>
        <v>5769.98</v>
      </c>
      <c r="F131" s="172">
        <f t="shared" si="215"/>
        <v>44363</v>
      </c>
      <c r="G131" s="123">
        <f t="shared" si="198"/>
        <v>5.3000578441551038E-3</v>
      </c>
      <c r="H131" s="124">
        <f t="shared" si="216"/>
        <v>44424</v>
      </c>
      <c r="I131" s="124">
        <f t="shared" si="199"/>
        <v>44424</v>
      </c>
      <c r="J131" s="125">
        <f t="shared" si="207"/>
        <v>22</v>
      </c>
      <c r="K131" s="125">
        <f t="shared" si="222"/>
        <v>21</v>
      </c>
      <c r="L131" s="8">
        <f t="shared" si="208"/>
        <v>1.0050585299999999</v>
      </c>
      <c r="M131" s="126">
        <f t="shared" si="220"/>
        <v>1.0083006699999999</v>
      </c>
      <c r="N131" s="126">
        <f t="shared" si="217"/>
        <v>1.0154468116550539</v>
      </c>
      <c r="O131" s="119">
        <f t="shared" si="219"/>
        <v>1.02058347</v>
      </c>
      <c r="P131" s="119">
        <f t="shared" si="200"/>
        <v>1020.58347</v>
      </c>
      <c r="Q131" s="158">
        <f t="shared" si="212"/>
        <v>0</v>
      </c>
      <c r="R131" s="199">
        <f t="shared" si="209"/>
        <v>0</v>
      </c>
      <c r="S131" s="119">
        <f t="shared" si="201"/>
        <v>0</v>
      </c>
      <c r="T131" s="129">
        <f t="shared" si="210"/>
        <v>9.1906000000000002E-2</v>
      </c>
      <c r="U131" s="127">
        <f t="shared" si="218"/>
        <v>21</v>
      </c>
      <c r="V131" s="127">
        <v>252</v>
      </c>
      <c r="W131" s="126">
        <f t="shared" si="202"/>
        <v>1.007353975</v>
      </c>
      <c r="X131" s="119">
        <f t="shared" si="203"/>
        <v>7.50534532</v>
      </c>
      <c r="Y131" s="119">
        <f t="shared" si="204"/>
        <v>0</v>
      </c>
      <c r="Z131" s="131" t="str">
        <f t="shared" si="213"/>
        <v>J=</v>
      </c>
      <c r="AA131" s="124">
        <f t="shared" si="214"/>
        <v>44424</v>
      </c>
      <c r="AB131" s="4"/>
      <c r="AN131" s="7"/>
      <c r="AO131" s="140"/>
      <c r="AP131" s="140"/>
      <c r="AQ131" s="168"/>
      <c r="AR131" s="167"/>
      <c r="AS131" s="168"/>
      <c r="AT131" s="167"/>
      <c r="AU131" s="169"/>
      <c r="AV131" s="1"/>
      <c r="AW131" s="2"/>
      <c r="AX131" s="1"/>
      <c r="AY131" s="1"/>
      <c r="AZ131" s="174"/>
      <c r="BA131" s="173"/>
      <c r="BB131" s="173"/>
      <c r="BC131" s="174"/>
      <c r="BD131" s="175"/>
      <c r="BE131" s="175"/>
      <c r="BF131" s="175"/>
      <c r="BG131" s="176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22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3"/>
      <c r="EC131" s="1"/>
      <c r="ED131" s="1"/>
      <c r="EE131" s="1"/>
      <c r="EF131" s="1"/>
      <c r="EG131" s="1"/>
      <c r="EH131" s="1"/>
      <c r="EI131" s="1"/>
      <c r="EJ131" s="1"/>
      <c r="EK131" s="1"/>
      <c r="EL131" s="4"/>
      <c r="EM131" s="15"/>
      <c r="EN131" s="15"/>
      <c r="EO131" s="24"/>
      <c r="EP131" s="15"/>
      <c r="EQ131" s="1"/>
      <c r="ER131" s="15"/>
    </row>
    <row r="132" spans="1:148" ht="12.75" x14ac:dyDescent="0.2">
      <c r="A132" s="118">
        <f t="shared" si="205"/>
        <v>44422</v>
      </c>
      <c r="B132" s="119">
        <f t="shared" si="197"/>
        <v>1028.6947359799999</v>
      </c>
      <c r="C132" s="119">
        <f t="shared" si="211"/>
        <v>1000</v>
      </c>
      <c r="D132" s="120">
        <f t="shared" si="206"/>
        <v>5739.56</v>
      </c>
      <c r="E132" s="120">
        <f t="shared" si="221"/>
        <v>5769.98</v>
      </c>
      <c r="F132" s="172">
        <f t="shared" si="215"/>
        <v>44363</v>
      </c>
      <c r="G132" s="123">
        <f t="shared" si="198"/>
        <v>5.3000578441551038E-3</v>
      </c>
      <c r="H132" s="124">
        <f t="shared" si="216"/>
        <v>44424</v>
      </c>
      <c r="I132" s="124">
        <f t="shared" si="199"/>
        <v>44424</v>
      </c>
      <c r="J132" s="125">
        <f t="shared" si="207"/>
        <v>22</v>
      </c>
      <c r="K132" s="125">
        <f t="shared" si="222"/>
        <v>22</v>
      </c>
      <c r="L132" s="8">
        <f t="shared" si="208"/>
        <v>1.00530005</v>
      </c>
      <c r="M132" s="126">
        <f t="shared" si="220"/>
        <v>1.0083006699999999</v>
      </c>
      <c r="N132" s="126">
        <f t="shared" si="217"/>
        <v>1.0154468116550539</v>
      </c>
      <c r="O132" s="119">
        <f t="shared" si="219"/>
        <v>1.0208287300000001</v>
      </c>
      <c r="P132" s="119">
        <f t="shared" si="200"/>
        <v>1020.82873</v>
      </c>
      <c r="Q132" s="158">
        <f t="shared" si="212"/>
        <v>0</v>
      </c>
      <c r="R132" s="199">
        <f t="shared" si="209"/>
        <v>0</v>
      </c>
      <c r="S132" s="119">
        <f t="shared" si="201"/>
        <v>0</v>
      </c>
      <c r="T132" s="129">
        <f t="shared" si="210"/>
        <v>9.1906000000000002E-2</v>
      </c>
      <c r="U132" s="127">
        <f t="shared" si="218"/>
        <v>22</v>
      </c>
      <c r="V132" s="127">
        <v>252</v>
      </c>
      <c r="W132" s="126">
        <f t="shared" si="202"/>
        <v>1.0077055100000001</v>
      </c>
      <c r="X132" s="119">
        <f t="shared" si="203"/>
        <v>7.8660059799999997</v>
      </c>
      <c r="Y132" s="119">
        <f t="shared" si="204"/>
        <v>0</v>
      </c>
      <c r="Z132" s="131" t="str">
        <f t="shared" si="213"/>
        <v>J=</v>
      </c>
      <c r="AA132" s="124">
        <f t="shared" si="214"/>
        <v>44424</v>
      </c>
      <c r="AB132" s="4"/>
      <c r="AN132" s="7"/>
      <c r="AO132" s="140"/>
      <c r="AP132" s="140"/>
      <c r="AQ132" s="168"/>
      <c r="AR132" s="167"/>
      <c r="AS132" s="168"/>
      <c r="AT132" s="167"/>
      <c r="AU132" s="169"/>
      <c r="AV132" s="1"/>
      <c r="AW132" s="2"/>
      <c r="AX132" s="1"/>
      <c r="AY132" s="1"/>
      <c r="AZ132" s="174"/>
      <c r="BA132" s="173"/>
      <c r="BB132" s="173"/>
      <c r="BC132" s="174"/>
      <c r="BD132" s="175"/>
      <c r="BE132" s="175"/>
      <c r="BF132" s="175"/>
      <c r="BG132" s="176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22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3"/>
      <c r="EC132" s="1"/>
      <c r="ED132" s="1"/>
      <c r="EE132" s="1"/>
      <c r="EF132" s="1"/>
      <c r="EG132" s="1"/>
      <c r="EH132" s="1"/>
      <c r="EI132" s="1"/>
      <c r="EJ132" s="1"/>
      <c r="EK132" s="1"/>
      <c r="EL132" s="4"/>
      <c r="EM132" s="15"/>
      <c r="EN132" s="15"/>
      <c r="EO132" s="24"/>
      <c r="EP132" s="15"/>
      <c r="EQ132" s="1"/>
      <c r="ER132" s="15"/>
    </row>
    <row r="133" spans="1:148" ht="12.75" x14ac:dyDescent="0.2">
      <c r="A133" s="118">
        <f t="shared" si="205"/>
        <v>44423</v>
      </c>
      <c r="B133" s="119">
        <f t="shared" si="197"/>
        <v>1028.6947359799999</v>
      </c>
      <c r="C133" s="119">
        <f t="shared" si="211"/>
        <v>1000</v>
      </c>
      <c r="D133" s="120">
        <f t="shared" si="206"/>
        <v>5739.56</v>
      </c>
      <c r="E133" s="120">
        <f t="shared" si="221"/>
        <v>5769.98</v>
      </c>
      <c r="F133" s="172">
        <f t="shared" si="215"/>
        <v>44363</v>
      </c>
      <c r="G133" s="123">
        <f t="shared" si="198"/>
        <v>5.3000578441551038E-3</v>
      </c>
      <c r="H133" s="124">
        <f t="shared" si="216"/>
        <v>44424</v>
      </c>
      <c r="I133" s="124">
        <f t="shared" si="199"/>
        <v>44424</v>
      </c>
      <c r="J133" s="125">
        <f t="shared" si="207"/>
        <v>22</v>
      </c>
      <c r="K133" s="125">
        <f t="shared" si="222"/>
        <v>22</v>
      </c>
      <c r="L133" s="8">
        <f t="shared" si="208"/>
        <v>1.00530005</v>
      </c>
      <c r="M133" s="126">
        <f t="shared" si="220"/>
        <v>1.0083006699999999</v>
      </c>
      <c r="N133" s="126">
        <f t="shared" si="217"/>
        <v>1.0154468116550539</v>
      </c>
      <c r="O133" s="119">
        <f t="shared" si="219"/>
        <v>1.0208287300000001</v>
      </c>
      <c r="P133" s="119">
        <f t="shared" si="200"/>
        <v>1020.82873</v>
      </c>
      <c r="Q133" s="158">
        <f t="shared" si="212"/>
        <v>0</v>
      </c>
      <c r="R133" s="199">
        <f t="shared" si="209"/>
        <v>0</v>
      </c>
      <c r="S133" s="119">
        <f t="shared" si="201"/>
        <v>0</v>
      </c>
      <c r="T133" s="129">
        <f t="shared" si="210"/>
        <v>9.1906000000000002E-2</v>
      </c>
      <c r="U133" s="127">
        <f t="shared" si="218"/>
        <v>22</v>
      </c>
      <c r="V133" s="127">
        <v>252</v>
      </c>
      <c r="W133" s="126">
        <f t="shared" si="202"/>
        <v>1.0077055100000001</v>
      </c>
      <c r="X133" s="119">
        <f t="shared" si="203"/>
        <v>7.8660059799999997</v>
      </c>
      <c r="Y133" s="119">
        <f t="shared" si="204"/>
        <v>0</v>
      </c>
      <c r="Z133" s="131" t="str">
        <f t="shared" si="213"/>
        <v>J=</v>
      </c>
      <c r="AA133" s="124">
        <f t="shared" si="214"/>
        <v>44424</v>
      </c>
      <c r="AB133" s="4"/>
      <c r="AO133" s="140"/>
      <c r="AP133" s="140"/>
      <c r="AQ133" s="168"/>
      <c r="AR133" s="167"/>
      <c r="AS133" s="168"/>
      <c r="AT133" s="167"/>
      <c r="AU133" s="169"/>
      <c r="AV133" s="1"/>
      <c r="AW133" s="2"/>
      <c r="AX133" s="1"/>
      <c r="AY133" s="1"/>
      <c r="AZ133" s="174"/>
      <c r="BA133" s="173"/>
      <c r="BB133" s="173"/>
      <c r="BC133" s="174"/>
      <c r="BD133" s="175"/>
      <c r="BE133" s="175"/>
      <c r="BF133" s="175"/>
      <c r="BG133" s="176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22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3"/>
      <c r="EC133" s="1"/>
      <c r="ED133" s="1"/>
      <c r="EE133" s="1"/>
      <c r="EF133" s="1"/>
      <c r="EG133" s="1"/>
      <c r="EH133" s="1"/>
      <c r="EI133" s="1"/>
      <c r="EJ133" s="1"/>
      <c r="EK133" s="1"/>
      <c r="EL133" s="4"/>
      <c r="EM133" s="15"/>
      <c r="EN133" s="15"/>
      <c r="EO133" s="24"/>
      <c r="EP133" s="15"/>
      <c r="EQ133" s="1"/>
      <c r="ER133" s="15"/>
    </row>
    <row r="134" spans="1:148" ht="12.75" x14ac:dyDescent="0.2">
      <c r="A134" s="118">
        <f t="shared" si="205"/>
        <v>44424</v>
      </c>
      <c r="B134" s="119">
        <f t="shared" si="197"/>
        <v>1028.6947359799999</v>
      </c>
      <c r="C134" s="119">
        <f t="shared" si="211"/>
        <v>1000</v>
      </c>
      <c r="D134" s="120">
        <f t="shared" si="206"/>
        <v>5739.56</v>
      </c>
      <c r="E134" s="120">
        <f t="shared" si="221"/>
        <v>5769.98</v>
      </c>
      <c r="F134" s="172">
        <f t="shared" si="215"/>
        <v>44363</v>
      </c>
      <c r="G134" s="123">
        <f t="shared" si="198"/>
        <v>5.3000578441551038E-3</v>
      </c>
      <c r="H134" s="124">
        <f t="shared" si="216"/>
        <v>44424</v>
      </c>
      <c r="I134" s="124">
        <f t="shared" si="199"/>
        <v>44424</v>
      </c>
      <c r="J134" s="125">
        <f t="shared" si="207"/>
        <v>22</v>
      </c>
      <c r="K134" s="125">
        <f t="shared" si="222"/>
        <v>22</v>
      </c>
      <c r="L134" s="8">
        <f t="shared" si="208"/>
        <v>1.00530005</v>
      </c>
      <c r="M134" s="126">
        <f t="shared" si="220"/>
        <v>1.0083006699999999</v>
      </c>
      <c r="N134" s="126">
        <f t="shared" si="217"/>
        <v>1.0154468116550539</v>
      </c>
      <c r="O134" s="119">
        <f t="shared" si="219"/>
        <v>1.0208287300000001</v>
      </c>
      <c r="P134" s="119">
        <f t="shared" si="200"/>
        <v>1020.82873</v>
      </c>
      <c r="Q134" s="158">
        <f t="shared" si="212"/>
        <v>4</v>
      </c>
      <c r="R134" s="199">
        <f t="shared" si="209"/>
        <v>0</v>
      </c>
      <c r="S134" s="119">
        <f t="shared" si="201"/>
        <v>0</v>
      </c>
      <c r="T134" s="129">
        <f t="shared" si="210"/>
        <v>9.1906000000000002E-2</v>
      </c>
      <c r="U134" s="127">
        <f t="shared" si="218"/>
        <v>22</v>
      </c>
      <c r="V134" s="127">
        <v>252</v>
      </c>
      <c r="W134" s="126">
        <f t="shared" si="202"/>
        <v>1.0077055100000001</v>
      </c>
      <c r="X134" s="119">
        <f t="shared" si="203"/>
        <v>7.8660059799999997</v>
      </c>
      <c r="Y134" s="119">
        <f t="shared" si="204"/>
        <v>7.8660059799999997</v>
      </c>
      <c r="Z134" s="131" t="str">
        <f t="shared" si="213"/>
        <v>J=</v>
      </c>
      <c r="AA134" s="124">
        <f t="shared" si="214"/>
        <v>44424</v>
      </c>
      <c r="AB134" s="4"/>
      <c r="AT134" s="1"/>
      <c r="AU134" s="1"/>
      <c r="AV134" s="1"/>
      <c r="AW134" s="2"/>
      <c r="AX134" s="1"/>
      <c r="AY134" s="1"/>
      <c r="AZ134" s="174"/>
      <c r="BA134" s="173"/>
      <c r="BB134" s="173"/>
      <c r="BC134" s="174"/>
      <c r="BD134" s="175"/>
      <c r="BE134" s="175"/>
      <c r="BF134" s="175"/>
      <c r="BG134" s="176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22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3"/>
      <c r="EC134" s="1"/>
      <c r="ED134" s="1"/>
      <c r="EE134" s="1"/>
      <c r="EF134" s="1"/>
      <c r="EG134" s="1"/>
      <c r="EH134" s="1"/>
      <c r="EI134" s="1"/>
      <c r="EJ134" s="1"/>
      <c r="EK134" s="1"/>
      <c r="EL134" s="4"/>
      <c r="EM134" s="15"/>
      <c r="EN134" s="15"/>
      <c r="EO134" s="24"/>
      <c r="EP134" s="15"/>
      <c r="EQ134" s="1"/>
      <c r="ER134" s="15"/>
    </row>
    <row r="135" spans="1:148" ht="12.75" x14ac:dyDescent="0.2">
      <c r="A135" s="118">
        <f t="shared" si="205"/>
        <v>44425</v>
      </c>
      <c r="B135" s="119">
        <f t="shared" si="197"/>
        <v>1021.6496496799999</v>
      </c>
      <c r="C135" s="119">
        <f t="shared" si="211"/>
        <v>1000</v>
      </c>
      <c r="D135" s="120">
        <f t="shared" si="206"/>
        <v>5769.98</v>
      </c>
      <c r="E135" s="120">
        <f t="shared" si="221"/>
        <v>5825.37</v>
      </c>
      <c r="F135" s="172">
        <f t="shared" si="215"/>
        <v>44392</v>
      </c>
      <c r="G135" s="123">
        <f t="shared" si="198"/>
        <v>9.5996866540266623E-3</v>
      </c>
      <c r="H135" s="124">
        <f t="shared" si="216"/>
        <v>44454</v>
      </c>
      <c r="I135" s="124">
        <f t="shared" si="199"/>
        <v>44454</v>
      </c>
      <c r="J135" s="125">
        <f t="shared" si="207"/>
        <v>21</v>
      </c>
      <c r="K135" s="125">
        <f t="shared" si="222"/>
        <v>1</v>
      </c>
      <c r="L135" s="8">
        <f t="shared" si="208"/>
        <v>1.00045505</v>
      </c>
      <c r="M135" s="126">
        <f t="shared" si="220"/>
        <v>1.00530005</v>
      </c>
      <c r="N135" s="126">
        <f t="shared" si="217"/>
        <v>1.0208287305291663</v>
      </c>
      <c r="O135" s="119">
        <f t="shared" si="219"/>
        <v>1.02129325</v>
      </c>
      <c r="P135" s="119">
        <f t="shared" si="200"/>
        <v>1021.2932499999999</v>
      </c>
      <c r="Q135" s="158">
        <f t="shared" si="212"/>
        <v>0</v>
      </c>
      <c r="R135" s="199">
        <f t="shared" si="209"/>
        <v>0</v>
      </c>
      <c r="S135" s="119">
        <f t="shared" si="201"/>
        <v>0</v>
      </c>
      <c r="T135" s="129">
        <f t="shared" si="210"/>
        <v>9.1906000000000002E-2</v>
      </c>
      <c r="U135" s="127">
        <f t="shared" si="218"/>
        <v>1</v>
      </c>
      <c r="V135" s="127">
        <v>252</v>
      </c>
      <c r="W135" s="126">
        <f t="shared" si="202"/>
        <v>1.000348969</v>
      </c>
      <c r="X135" s="119">
        <f t="shared" si="203"/>
        <v>0.35639968</v>
      </c>
      <c r="Y135" s="119">
        <f t="shared" si="204"/>
        <v>0</v>
      </c>
      <c r="Z135" s="131" t="str">
        <f t="shared" si="213"/>
        <v>J=</v>
      </c>
      <c r="AA135" s="124">
        <f t="shared" si="214"/>
        <v>44454</v>
      </c>
      <c r="AB135" s="26"/>
      <c r="AT135" s="3"/>
      <c r="AU135" s="3"/>
      <c r="AV135" s="3"/>
      <c r="AW135" s="29"/>
      <c r="AX135" s="3"/>
      <c r="AY135" s="3"/>
      <c r="AZ135" s="174"/>
      <c r="BA135" s="173"/>
      <c r="BB135" s="173"/>
      <c r="BC135" s="174"/>
      <c r="BD135" s="175"/>
      <c r="BE135" s="175"/>
      <c r="BF135" s="175"/>
      <c r="BG135" s="176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1"/>
      <c r="DL135" s="1"/>
      <c r="DM135" s="22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3"/>
      <c r="EC135" s="1"/>
      <c r="ED135" s="1"/>
      <c r="EE135" s="1"/>
      <c r="EF135" s="1"/>
      <c r="EG135" s="1"/>
      <c r="EH135" s="1"/>
      <c r="EI135" s="1"/>
      <c r="EJ135" s="1"/>
      <c r="EK135" s="1"/>
      <c r="EL135" s="26"/>
      <c r="EM135" s="15"/>
      <c r="EN135" s="15"/>
      <c r="EO135" s="24"/>
      <c r="EP135" s="15"/>
      <c r="EQ135" s="1"/>
      <c r="ER135" s="15"/>
    </row>
    <row r="136" spans="1:148" ht="12.75" x14ac:dyDescent="0.2">
      <c r="A136" s="118">
        <f t="shared" si="205"/>
        <v>44426</v>
      </c>
      <c r="B136" s="119">
        <f t="shared" si="197"/>
        <v>1022.4712373599999</v>
      </c>
      <c r="C136" s="119">
        <f t="shared" si="211"/>
        <v>1000</v>
      </c>
      <c r="D136" s="120">
        <f t="shared" si="206"/>
        <v>5769.98</v>
      </c>
      <c r="E136" s="120">
        <f t="shared" si="221"/>
        <v>5825.37</v>
      </c>
      <c r="F136" s="172">
        <f t="shared" si="215"/>
        <v>44392</v>
      </c>
      <c r="G136" s="123">
        <f t="shared" si="198"/>
        <v>9.5996866540266623E-3</v>
      </c>
      <c r="H136" s="124">
        <f t="shared" si="216"/>
        <v>44454</v>
      </c>
      <c r="I136" s="124">
        <f t="shared" si="199"/>
        <v>44454</v>
      </c>
      <c r="J136" s="125">
        <f t="shared" si="207"/>
        <v>21</v>
      </c>
      <c r="K136" s="125">
        <f t="shared" si="222"/>
        <v>2</v>
      </c>
      <c r="L136" s="8">
        <f t="shared" si="208"/>
        <v>1.0009102999999999</v>
      </c>
      <c r="M136" s="126">
        <f t="shared" si="220"/>
        <v>1.00530005</v>
      </c>
      <c r="N136" s="126">
        <f t="shared" si="217"/>
        <v>1.0208287305291663</v>
      </c>
      <c r="O136" s="119">
        <f t="shared" si="219"/>
        <v>1.02175799</v>
      </c>
      <c r="P136" s="119">
        <f t="shared" si="200"/>
        <v>1021.7579899999999</v>
      </c>
      <c r="Q136" s="158">
        <f t="shared" si="212"/>
        <v>0</v>
      </c>
      <c r="R136" s="199">
        <f t="shared" si="209"/>
        <v>0</v>
      </c>
      <c r="S136" s="119">
        <f t="shared" si="201"/>
        <v>0</v>
      </c>
      <c r="T136" s="129">
        <f t="shared" si="210"/>
        <v>9.1906000000000002E-2</v>
      </c>
      <c r="U136" s="127">
        <f t="shared" si="218"/>
        <v>2</v>
      </c>
      <c r="V136" s="127">
        <v>252</v>
      </c>
      <c r="W136" s="126">
        <f t="shared" si="202"/>
        <v>1.0006980590000001</v>
      </c>
      <c r="X136" s="119">
        <f t="shared" si="203"/>
        <v>0.71324736</v>
      </c>
      <c r="Y136" s="119">
        <f t="shared" si="204"/>
        <v>0</v>
      </c>
      <c r="Z136" s="131" t="str">
        <f t="shared" si="213"/>
        <v>J=</v>
      </c>
      <c r="AA136" s="124">
        <f t="shared" si="214"/>
        <v>44454</v>
      </c>
      <c r="AB136" s="4"/>
      <c r="AT136" s="1"/>
      <c r="AU136" s="1"/>
      <c r="AV136" s="1"/>
      <c r="AW136" s="2"/>
      <c r="AX136" s="1"/>
      <c r="AY136" s="1"/>
      <c r="AZ136" s="1"/>
      <c r="BA136" s="96"/>
      <c r="BB136" s="96"/>
      <c r="BC136" s="97"/>
      <c r="BD136" s="130"/>
      <c r="BE136" s="130"/>
      <c r="BF136" s="130"/>
      <c r="BG136" s="98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22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3"/>
      <c r="EC136" s="1"/>
      <c r="ED136" s="1"/>
      <c r="EE136" s="1"/>
      <c r="EF136" s="1"/>
      <c r="EG136" s="1"/>
      <c r="EH136" s="1"/>
      <c r="EI136" s="1"/>
      <c r="EJ136" s="1"/>
      <c r="EK136" s="1"/>
      <c r="EL136" s="4"/>
      <c r="EM136" s="15"/>
      <c r="EN136" s="15"/>
      <c r="EO136" s="24"/>
      <c r="EP136" s="15"/>
      <c r="EQ136" s="1"/>
      <c r="ER136" s="15"/>
    </row>
    <row r="137" spans="1:148" ht="12.75" x14ac:dyDescent="0.2">
      <c r="A137" s="118">
        <f t="shared" si="205"/>
        <v>44427</v>
      </c>
      <c r="B137" s="119">
        <f t="shared" si="197"/>
        <v>1023.2934854599999</v>
      </c>
      <c r="C137" s="119">
        <f t="shared" si="211"/>
        <v>1000</v>
      </c>
      <c r="D137" s="120">
        <f t="shared" si="206"/>
        <v>5769.98</v>
      </c>
      <c r="E137" s="120">
        <f t="shared" si="221"/>
        <v>5825.37</v>
      </c>
      <c r="F137" s="172">
        <f t="shared" si="215"/>
        <v>44392</v>
      </c>
      <c r="G137" s="123">
        <f t="shared" si="198"/>
        <v>9.5996866540266623E-3</v>
      </c>
      <c r="H137" s="124">
        <f t="shared" si="216"/>
        <v>44454</v>
      </c>
      <c r="I137" s="124">
        <f t="shared" si="199"/>
        <v>44454</v>
      </c>
      <c r="J137" s="125">
        <f t="shared" si="207"/>
        <v>21</v>
      </c>
      <c r="K137" s="125">
        <f t="shared" si="222"/>
        <v>3</v>
      </c>
      <c r="L137" s="8">
        <f t="shared" si="208"/>
        <v>1.00136577</v>
      </c>
      <c r="M137" s="126">
        <f t="shared" si="220"/>
        <v>1.00530005</v>
      </c>
      <c r="N137" s="126">
        <f t="shared" si="217"/>
        <v>1.0208287305291663</v>
      </c>
      <c r="O137" s="119">
        <f t="shared" si="219"/>
        <v>1.02222294</v>
      </c>
      <c r="P137" s="119">
        <f t="shared" si="200"/>
        <v>1022.22294</v>
      </c>
      <c r="Q137" s="158">
        <f t="shared" si="212"/>
        <v>0</v>
      </c>
      <c r="R137" s="199">
        <f t="shared" si="209"/>
        <v>0</v>
      </c>
      <c r="S137" s="119">
        <f t="shared" si="201"/>
        <v>0</v>
      </c>
      <c r="T137" s="129">
        <f t="shared" si="210"/>
        <v>9.1906000000000002E-2</v>
      </c>
      <c r="U137" s="127">
        <f t="shared" si="218"/>
        <v>3</v>
      </c>
      <c r="V137" s="127">
        <v>252</v>
      </c>
      <c r="W137" s="126">
        <f t="shared" si="202"/>
        <v>1.0010472720000001</v>
      </c>
      <c r="X137" s="119">
        <f t="shared" si="203"/>
        <v>1.0705454599999999</v>
      </c>
      <c r="Y137" s="119">
        <f t="shared" si="204"/>
        <v>0</v>
      </c>
      <c r="Z137" s="131" t="str">
        <f t="shared" si="213"/>
        <v>J=</v>
      </c>
      <c r="AA137" s="124">
        <f t="shared" si="214"/>
        <v>44454</v>
      </c>
      <c r="AB137" s="4"/>
      <c r="AT137" s="1"/>
      <c r="AU137" s="1"/>
      <c r="AV137" s="1"/>
      <c r="AW137" s="2"/>
      <c r="AX137" s="1"/>
      <c r="AY137" s="1"/>
      <c r="AZ137" s="1"/>
      <c r="BA137" s="96"/>
      <c r="BB137" s="96"/>
      <c r="BC137" s="97"/>
      <c r="BD137" s="130"/>
      <c r="BE137" s="130"/>
      <c r="BF137" s="130"/>
      <c r="BG137" s="98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22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3"/>
      <c r="EC137" s="1"/>
      <c r="ED137" s="1"/>
      <c r="EE137" s="1"/>
      <c r="EF137" s="1"/>
      <c r="EG137" s="1"/>
      <c r="EH137" s="1"/>
      <c r="EI137" s="1"/>
      <c r="EJ137" s="1"/>
      <c r="EK137" s="1"/>
      <c r="EL137" s="4"/>
      <c r="EM137" s="15"/>
      <c r="EN137" s="15"/>
      <c r="EO137" s="24"/>
      <c r="EP137" s="15"/>
      <c r="EQ137" s="1"/>
      <c r="ER137" s="15"/>
    </row>
    <row r="138" spans="1:148" ht="12.75" x14ac:dyDescent="0.2">
      <c r="A138" s="118">
        <f t="shared" si="205"/>
        <v>44428</v>
      </c>
      <c r="B138" s="119">
        <f t="shared" si="197"/>
        <v>1024.1163923300001</v>
      </c>
      <c r="C138" s="119">
        <f t="shared" si="211"/>
        <v>1000</v>
      </c>
      <c r="D138" s="120">
        <f t="shared" si="206"/>
        <v>5769.98</v>
      </c>
      <c r="E138" s="120">
        <f t="shared" si="221"/>
        <v>5825.37</v>
      </c>
      <c r="F138" s="172">
        <f t="shared" si="215"/>
        <v>44392</v>
      </c>
      <c r="G138" s="123">
        <f t="shared" si="198"/>
        <v>9.5996866540266623E-3</v>
      </c>
      <c r="H138" s="124">
        <f t="shared" si="216"/>
        <v>44454</v>
      </c>
      <c r="I138" s="124">
        <f t="shared" si="199"/>
        <v>44454</v>
      </c>
      <c r="J138" s="125">
        <f t="shared" si="207"/>
        <v>21</v>
      </c>
      <c r="K138" s="125">
        <f t="shared" si="222"/>
        <v>4</v>
      </c>
      <c r="L138" s="8">
        <f t="shared" si="208"/>
        <v>1.0018214400000001</v>
      </c>
      <c r="M138" s="126">
        <f t="shared" si="220"/>
        <v>1.00530005</v>
      </c>
      <c r="N138" s="126">
        <f t="shared" si="217"/>
        <v>1.0208287305291663</v>
      </c>
      <c r="O138" s="119">
        <f t="shared" si="219"/>
        <v>1.0226881000000001</v>
      </c>
      <c r="P138" s="119">
        <f t="shared" si="200"/>
        <v>1022.6881</v>
      </c>
      <c r="Q138" s="158">
        <f t="shared" si="212"/>
        <v>0</v>
      </c>
      <c r="R138" s="199">
        <f t="shared" si="209"/>
        <v>0</v>
      </c>
      <c r="S138" s="119">
        <f t="shared" si="201"/>
        <v>0</v>
      </c>
      <c r="T138" s="129">
        <f t="shared" si="210"/>
        <v>9.1906000000000002E-2</v>
      </c>
      <c r="U138" s="127">
        <f t="shared" si="218"/>
        <v>4</v>
      </c>
      <c r="V138" s="127">
        <v>252</v>
      </c>
      <c r="W138" s="126">
        <f t="shared" si="202"/>
        <v>1.0013966059999999</v>
      </c>
      <c r="X138" s="119">
        <f t="shared" si="203"/>
        <v>1.4282923300000001</v>
      </c>
      <c r="Y138" s="119">
        <f t="shared" si="204"/>
        <v>0</v>
      </c>
      <c r="Z138" s="131" t="str">
        <f t="shared" si="213"/>
        <v>J=</v>
      </c>
      <c r="AA138" s="124">
        <f t="shared" si="214"/>
        <v>44454</v>
      </c>
      <c r="AB138" s="4"/>
      <c r="AT138" s="1"/>
      <c r="AU138" s="1"/>
      <c r="AV138" s="1"/>
      <c r="AW138" s="2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22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3"/>
      <c r="EC138" s="1"/>
      <c r="ED138" s="1"/>
      <c r="EE138" s="1"/>
      <c r="EF138" s="1"/>
      <c r="EG138" s="1"/>
      <c r="EH138" s="1"/>
      <c r="EI138" s="1"/>
      <c r="EJ138" s="1"/>
      <c r="EK138" s="1"/>
      <c r="EL138" s="4"/>
      <c r="EM138" s="15"/>
      <c r="EN138" s="15"/>
      <c r="EO138" s="24"/>
      <c r="EP138" s="15"/>
      <c r="EQ138" s="1"/>
      <c r="ER138" s="15"/>
    </row>
    <row r="139" spans="1:148" ht="12.75" x14ac:dyDescent="0.2">
      <c r="A139" s="118">
        <f t="shared" si="205"/>
        <v>44429</v>
      </c>
      <c r="B139" s="119">
        <f t="shared" ref="B139:B202" si="223">(P139+X139)</f>
        <v>1024.93996941</v>
      </c>
      <c r="C139" s="119">
        <f t="shared" si="211"/>
        <v>1000</v>
      </c>
      <c r="D139" s="120">
        <f t="shared" si="206"/>
        <v>5769.98</v>
      </c>
      <c r="E139" s="120">
        <f t="shared" si="221"/>
        <v>5825.37</v>
      </c>
      <c r="F139" s="172">
        <f t="shared" si="215"/>
        <v>44392</v>
      </c>
      <c r="G139" s="123">
        <f t="shared" ref="G139:G202" si="224">(E139/D139)-1</f>
        <v>9.5996866540266623E-3</v>
      </c>
      <c r="H139" s="124">
        <f t="shared" si="216"/>
        <v>44454</v>
      </c>
      <c r="I139" s="124">
        <f t="shared" ref="I139:I202" si="225">IF(A139&gt;I138,H139,I138)</f>
        <v>44454</v>
      </c>
      <c r="J139" s="125">
        <f t="shared" si="207"/>
        <v>21</v>
      </c>
      <c r="K139" s="125">
        <f t="shared" si="222"/>
        <v>5</v>
      </c>
      <c r="L139" s="8">
        <f t="shared" si="208"/>
        <v>1.0022773199999999</v>
      </c>
      <c r="M139" s="126">
        <f t="shared" si="220"/>
        <v>1.00530005</v>
      </c>
      <c r="N139" s="126">
        <f t="shared" si="217"/>
        <v>1.0208287305291663</v>
      </c>
      <c r="O139" s="119">
        <f t="shared" si="219"/>
        <v>1.0231534799999999</v>
      </c>
      <c r="P139" s="119">
        <f t="shared" ref="P139:P202" si="226">TRUNC(C139*O139,8)</f>
        <v>1023.1534799999999</v>
      </c>
      <c r="Q139" s="158">
        <f t="shared" si="212"/>
        <v>0</v>
      </c>
      <c r="R139" s="199">
        <f t="shared" si="209"/>
        <v>0</v>
      </c>
      <c r="S139" s="119">
        <f t="shared" ref="S139:S202" si="227">IF(R139&gt;0,TRUNC(R139*P139,8),0)</f>
        <v>0</v>
      </c>
      <c r="T139" s="129">
        <f t="shared" si="210"/>
        <v>9.1906000000000002E-2</v>
      </c>
      <c r="U139" s="127">
        <f t="shared" si="218"/>
        <v>5</v>
      </c>
      <c r="V139" s="127">
        <v>252</v>
      </c>
      <c r="W139" s="126">
        <f t="shared" ref="W139:W202" si="228">ROUND((1+T139)^TRUNC((U139/V139),9),9)</f>
        <v>1.001746062</v>
      </c>
      <c r="X139" s="119">
        <f t="shared" ref="X139:X202" si="229">TRUNC((P139*(W139-1)),8)</f>
        <v>1.7864894099999999</v>
      </c>
      <c r="Y139" s="119">
        <f t="shared" ref="Y139:Y202" si="230">IF(Q139&gt;0,S139+X139,0)</f>
        <v>0</v>
      </c>
      <c r="Z139" s="131" t="str">
        <f t="shared" si="213"/>
        <v>J=</v>
      </c>
      <c r="AA139" s="124">
        <f t="shared" si="214"/>
        <v>44454</v>
      </c>
      <c r="AB139" s="4"/>
      <c r="AT139" s="1"/>
      <c r="AU139" s="1"/>
      <c r="AV139" s="1"/>
      <c r="AW139" s="2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22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3"/>
      <c r="EC139" s="1"/>
      <c r="ED139" s="1"/>
      <c r="EE139" s="1"/>
      <c r="EF139" s="1"/>
      <c r="EG139" s="1"/>
      <c r="EH139" s="1"/>
      <c r="EI139" s="1"/>
      <c r="EJ139" s="1"/>
      <c r="EK139" s="1"/>
      <c r="EL139" s="4"/>
      <c r="EM139" s="15"/>
      <c r="EN139" s="15"/>
      <c r="EO139" s="24"/>
      <c r="EP139" s="15"/>
      <c r="EQ139" s="1"/>
      <c r="ER139" s="15"/>
    </row>
    <row r="140" spans="1:148" ht="12.75" x14ac:dyDescent="0.2">
      <c r="A140" s="118">
        <f t="shared" ref="A140:A203" si="231">(A139+1)</f>
        <v>44430</v>
      </c>
      <c r="B140" s="119">
        <f t="shared" si="223"/>
        <v>1024.93996941</v>
      </c>
      <c r="C140" s="119">
        <f t="shared" si="211"/>
        <v>1000</v>
      </c>
      <c r="D140" s="120">
        <f t="shared" ref="D140:D203" si="232">IF(E140=E139,D139,E139)</f>
        <v>5769.98</v>
      </c>
      <c r="E140" s="120">
        <f t="shared" si="221"/>
        <v>5825.37</v>
      </c>
      <c r="F140" s="172">
        <f t="shared" si="215"/>
        <v>44392</v>
      </c>
      <c r="G140" s="123">
        <f t="shared" si="224"/>
        <v>9.5996866540266623E-3</v>
      </c>
      <c r="H140" s="124">
        <f t="shared" si="216"/>
        <v>44454</v>
      </c>
      <c r="I140" s="124">
        <f t="shared" si="225"/>
        <v>44454</v>
      </c>
      <c r="J140" s="125">
        <f t="shared" ref="J140:J203" si="233">IF(I140=I139,J139,NETWORKDAYS(I139,I140,$AD$149:$AD$503)-1)</f>
        <v>21</v>
      </c>
      <c r="K140" s="125">
        <f t="shared" si="222"/>
        <v>5</v>
      </c>
      <c r="L140" s="8">
        <f t="shared" ref="L140:L203" si="234">TRUNC((E140/D140)^TRUNC((K140/J140),9),8)</f>
        <v>1.0022773199999999</v>
      </c>
      <c r="M140" s="126">
        <f t="shared" si="220"/>
        <v>1.00530005</v>
      </c>
      <c r="N140" s="126">
        <f t="shared" si="217"/>
        <v>1.0208287305291663</v>
      </c>
      <c r="O140" s="119">
        <f t="shared" si="219"/>
        <v>1.0231534799999999</v>
      </c>
      <c r="P140" s="119">
        <f t="shared" si="226"/>
        <v>1023.1534799999999</v>
      </c>
      <c r="Q140" s="158">
        <f t="shared" si="212"/>
        <v>0</v>
      </c>
      <c r="R140" s="199">
        <f t="shared" ref="R140:R203" si="235">IF(Q140&gt;0,VLOOKUP($A140,$AD$11:$AI$141,6),0)</f>
        <v>0</v>
      </c>
      <c r="S140" s="119">
        <f t="shared" si="227"/>
        <v>0</v>
      </c>
      <c r="T140" s="129">
        <f t="shared" ref="T140:T203" si="236">(T139)</f>
        <v>9.1906000000000002E-2</v>
      </c>
      <c r="U140" s="127">
        <f t="shared" si="218"/>
        <v>5</v>
      </c>
      <c r="V140" s="127">
        <v>252</v>
      </c>
      <c r="W140" s="126">
        <f t="shared" si="228"/>
        <v>1.001746062</v>
      </c>
      <c r="X140" s="119">
        <f t="shared" si="229"/>
        <v>1.7864894099999999</v>
      </c>
      <c r="Y140" s="119">
        <f t="shared" si="230"/>
        <v>0</v>
      </c>
      <c r="Z140" s="131" t="str">
        <f t="shared" si="213"/>
        <v>J=</v>
      </c>
      <c r="AA140" s="124">
        <f t="shared" si="214"/>
        <v>44454</v>
      </c>
      <c r="AB140" s="4"/>
      <c r="AT140" s="1"/>
      <c r="AU140" s="1"/>
      <c r="AV140" s="1"/>
      <c r="AW140" s="2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22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3"/>
      <c r="EC140" s="1"/>
      <c r="ED140" s="1"/>
      <c r="EE140" s="1"/>
      <c r="EF140" s="1"/>
      <c r="EG140" s="1"/>
      <c r="EH140" s="1"/>
      <c r="EI140" s="1"/>
      <c r="EJ140" s="1"/>
      <c r="EK140" s="1"/>
      <c r="EL140" s="4"/>
      <c r="EM140" s="15"/>
      <c r="EN140" s="15"/>
      <c r="EO140" s="24"/>
      <c r="EP140" s="15"/>
      <c r="EQ140" s="1"/>
      <c r="ER140" s="15"/>
    </row>
    <row r="141" spans="1:148" ht="12.75" x14ac:dyDescent="0.2">
      <c r="A141" s="118">
        <f t="shared" si="231"/>
        <v>44431</v>
      </c>
      <c r="B141" s="119">
        <f t="shared" si="223"/>
        <v>1024.93996941</v>
      </c>
      <c r="C141" s="119">
        <f t="shared" ref="C141:C204" si="237">TRUNC(IF(Q140&gt;0,VLOOKUP(A140,$AD$13:$AE$141,2),C140),8)</f>
        <v>1000</v>
      </c>
      <c r="D141" s="120">
        <f t="shared" si="232"/>
        <v>5769.98</v>
      </c>
      <c r="E141" s="120">
        <f t="shared" si="221"/>
        <v>5825.37</v>
      </c>
      <c r="F141" s="172">
        <f t="shared" si="215"/>
        <v>44392</v>
      </c>
      <c r="G141" s="123">
        <f t="shared" si="224"/>
        <v>9.5996866540266623E-3</v>
      </c>
      <c r="H141" s="124">
        <f t="shared" si="216"/>
        <v>44454</v>
      </c>
      <c r="I141" s="124">
        <f t="shared" si="225"/>
        <v>44454</v>
      </c>
      <c r="J141" s="125">
        <f t="shared" si="233"/>
        <v>21</v>
      </c>
      <c r="K141" s="125">
        <f t="shared" si="222"/>
        <v>5</v>
      </c>
      <c r="L141" s="8">
        <f t="shared" si="234"/>
        <v>1.0022773199999999</v>
      </c>
      <c r="M141" s="126">
        <f t="shared" si="220"/>
        <v>1.00530005</v>
      </c>
      <c r="N141" s="126">
        <f t="shared" si="217"/>
        <v>1.0208287305291663</v>
      </c>
      <c r="O141" s="119">
        <f t="shared" si="219"/>
        <v>1.0231534799999999</v>
      </c>
      <c r="P141" s="119">
        <f t="shared" si="226"/>
        <v>1023.1534799999999</v>
      </c>
      <c r="Q141" s="158">
        <f t="shared" ref="Q141:Q204" si="238">IF(VLOOKUP(A141,AD$11:AK$141,8)=VLOOKUP(A140,AD$11:AK$141,8),0,VLOOKUP(A141,AD$11:AK$141,8))</f>
        <v>0</v>
      </c>
      <c r="R141" s="199">
        <f t="shared" si="235"/>
        <v>0</v>
      </c>
      <c r="S141" s="119">
        <f t="shared" si="227"/>
        <v>0</v>
      </c>
      <c r="T141" s="129">
        <f t="shared" si="236"/>
        <v>9.1906000000000002E-2</v>
      </c>
      <c r="U141" s="127">
        <f t="shared" si="218"/>
        <v>5</v>
      </c>
      <c r="V141" s="127">
        <v>252</v>
      </c>
      <c r="W141" s="126">
        <f t="shared" si="228"/>
        <v>1.001746062</v>
      </c>
      <c r="X141" s="119">
        <f t="shared" si="229"/>
        <v>1.7864894099999999</v>
      </c>
      <c r="Y141" s="119">
        <f t="shared" si="230"/>
        <v>0</v>
      </c>
      <c r="Z141" s="131" t="str">
        <f t="shared" ref="Z141:Z204" si="239">IF($Q140&gt;0,VLOOKUP($A140,$AD$11:$AM$141,9),Z140)</f>
        <v>J=</v>
      </c>
      <c r="AA141" s="124">
        <f t="shared" ref="AA141:AA204" si="240">IF($Q140&gt;0,VLOOKUP($A140,$AD$11:$AM$141,10),AA140)</f>
        <v>44454</v>
      </c>
      <c r="AB141" s="4"/>
      <c r="AT141" s="1"/>
      <c r="AU141" s="1"/>
      <c r="AV141" s="1"/>
      <c r="AW141" s="2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22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3"/>
      <c r="EC141" s="1"/>
      <c r="ED141" s="1"/>
      <c r="EE141" s="1"/>
      <c r="EF141" s="1"/>
      <c r="EG141" s="1"/>
      <c r="EH141" s="1"/>
      <c r="EI141" s="1"/>
      <c r="EJ141" s="1"/>
      <c r="EK141" s="1"/>
      <c r="EL141" s="4"/>
      <c r="EM141" s="15"/>
      <c r="EN141" s="15"/>
      <c r="EO141" s="24"/>
      <c r="EP141" s="15"/>
      <c r="EQ141" s="1"/>
      <c r="ER141" s="15"/>
    </row>
    <row r="142" spans="1:148" ht="12.75" x14ac:dyDescent="0.2">
      <c r="A142" s="118">
        <f t="shared" si="231"/>
        <v>44432</v>
      </c>
      <c r="B142" s="119">
        <f t="shared" si="223"/>
        <v>1025.76420706</v>
      </c>
      <c r="C142" s="119">
        <f t="shared" si="237"/>
        <v>1000</v>
      </c>
      <c r="D142" s="120">
        <f t="shared" si="232"/>
        <v>5769.98</v>
      </c>
      <c r="E142" s="120">
        <f t="shared" si="221"/>
        <v>5825.37</v>
      </c>
      <c r="F142" s="172">
        <f t="shared" si="215"/>
        <v>44392</v>
      </c>
      <c r="G142" s="123">
        <f t="shared" si="224"/>
        <v>9.5996866540266623E-3</v>
      </c>
      <c r="H142" s="124">
        <f t="shared" si="216"/>
        <v>44454</v>
      </c>
      <c r="I142" s="124">
        <f t="shared" si="225"/>
        <v>44454</v>
      </c>
      <c r="J142" s="125">
        <f t="shared" si="233"/>
        <v>21</v>
      </c>
      <c r="K142" s="125">
        <f t="shared" si="222"/>
        <v>6</v>
      </c>
      <c r="L142" s="8">
        <f t="shared" si="234"/>
        <v>1.00273341</v>
      </c>
      <c r="M142" s="126">
        <f t="shared" si="220"/>
        <v>1.00530005</v>
      </c>
      <c r="N142" s="126">
        <f t="shared" si="217"/>
        <v>1.0208287305291663</v>
      </c>
      <c r="O142" s="119">
        <f t="shared" si="219"/>
        <v>1.0236190700000001</v>
      </c>
      <c r="P142" s="119">
        <f t="shared" si="226"/>
        <v>1023.61907</v>
      </c>
      <c r="Q142" s="158">
        <f t="shared" si="238"/>
        <v>0</v>
      </c>
      <c r="R142" s="199">
        <f t="shared" si="235"/>
        <v>0</v>
      </c>
      <c r="S142" s="119">
        <f t="shared" si="227"/>
        <v>0</v>
      </c>
      <c r="T142" s="129">
        <f t="shared" si="236"/>
        <v>9.1906000000000002E-2</v>
      </c>
      <c r="U142" s="127">
        <f t="shared" si="218"/>
        <v>6</v>
      </c>
      <c r="V142" s="127">
        <v>252</v>
      </c>
      <c r="W142" s="126">
        <f t="shared" si="228"/>
        <v>1.0020956400000001</v>
      </c>
      <c r="X142" s="119">
        <f t="shared" si="229"/>
        <v>2.1451370600000002</v>
      </c>
      <c r="Y142" s="119">
        <f t="shared" si="230"/>
        <v>0</v>
      </c>
      <c r="Z142" s="131" t="str">
        <f t="shared" si="239"/>
        <v>J=</v>
      </c>
      <c r="AA142" s="124">
        <f t="shared" si="240"/>
        <v>44454</v>
      </c>
      <c r="AB142" s="4"/>
      <c r="AT142" s="1"/>
      <c r="AU142" s="1"/>
      <c r="AV142" s="1"/>
      <c r="AW142" s="2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22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3"/>
      <c r="EC142" s="1"/>
      <c r="ED142" s="1"/>
      <c r="EE142" s="1"/>
      <c r="EF142" s="1"/>
      <c r="EG142" s="1"/>
      <c r="EH142" s="1"/>
      <c r="EI142" s="1"/>
      <c r="EJ142" s="1"/>
      <c r="EK142" s="1"/>
      <c r="EL142" s="4"/>
      <c r="EM142" s="15"/>
      <c r="EN142" s="15"/>
      <c r="EO142" s="24"/>
      <c r="EP142" s="15"/>
      <c r="EQ142" s="1"/>
      <c r="ER142" s="15"/>
    </row>
    <row r="143" spans="1:148" ht="12.75" x14ac:dyDescent="0.2">
      <c r="A143" s="118">
        <f t="shared" si="231"/>
        <v>44433</v>
      </c>
      <c r="B143" s="119">
        <f t="shared" si="223"/>
        <v>1026.58910569</v>
      </c>
      <c r="C143" s="119">
        <f t="shared" si="237"/>
        <v>1000</v>
      </c>
      <c r="D143" s="120">
        <f t="shared" si="232"/>
        <v>5769.98</v>
      </c>
      <c r="E143" s="120">
        <f t="shared" si="221"/>
        <v>5825.37</v>
      </c>
      <c r="F143" s="172">
        <f t="shared" si="215"/>
        <v>44392</v>
      </c>
      <c r="G143" s="123">
        <f t="shared" si="224"/>
        <v>9.5996866540266623E-3</v>
      </c>
      <c r="H143" s="124">
        <f t="shared" si="216"/>
        <v>44454</v>
      </c>
      <c r="I143" s="124">
        <f t="shared" si="225"/>
        <v>44454</v>
      </c>
      <c r="J143" s="125">
        <f t="shared" si="233"/>
        <v>21</v>
      </c>
      <c r="K143" s="125">
        <f t="shared" si="222"/>
        <v>7</v>
      </c>
      <c r="L143" s="8">
        <f t="shared" si="234"/>
        <v>1.00318971</v>
      </c>
      <c r="M143" s="126">
        <f t="shared" si="220"/>
        <v>1.00530005</v>
      </c>
      <c r="N143" s="126">
        <f t="shared" si="217"/>
        <v>1.0208287305291663</v>
      </c>
      <c r="O143" s="119">
        <f t="shared" si="219"/>
        <v>1.02408487</v>
      </c>
      <c r="P143" s="119">
        <f t="shared" si="226"/>
        <v>1024.0848699999999</v>
      </c>
      <c r="Q143" s="158">
        <f t="shared" si="238"/>
        <v>0</v>
      </c>
      <c r="R143" s="199">
        <f t="shared" si="235"/>
        <v>0</v>
      </c>
      <c r="S143" s="119">
        <f t="shared" si="227"/>
        <v>0</v>
      </c>
      <c r="T143" s="129">
        <f t="shared" si="236"/>
        <v>9.1906000000000002E-2</v>
      </c>
      <c r="U143" s="127">
        <f t="shared" si="218"/>
        <v>7</v>
      </c>
      <c r="V143" s="127">
        <v>252</v>
      </c>
      <c r="W143" s="126">
        <f t="shared" si="228"/>
        <v>1.00244534</v>
      </c>
      <c r="X143" s="119">
        <f t="shared" si="229"/>
        <v>2.5042356899999998</v>
      </c>
      <c r="Y143" s="119">
        <f t="shared" si="230"/>
        <v>0</v>
      </c>
      <c r="Z143" s="131" t="str">
        <f t="shared" si="239"/>
        <v>J=</v>
      </c>
      <c r="AA143" s="124">
        <f t="shared" si="240"/>
        <v>44454</v>
      </c>
      <c r="AB143" s="4"/>
      <c r="AT143" s="1"/>
      <c r="AU143" s="1"/>
      <c r="AV143" s="1"/>
      <c r="AW143" s="2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22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3"/>
      <c r="EC143" s="1"/>
      <c r="ED143" s="1"/>
      <c r="EE143" s="1"/>
      <c r="EF143" s="1"/>
      <c r="EG143" s="1"/>
      <c r="EH143" s="1"/>
      <c r="EI143" s="1"/>
      <c r="EJ143" s="1"/>
      <c r="EK143" s="1"/>
      <c r="EL143" s="4"/>
      <c r="EM143" s="15"/>
      <c r="EN143" s="15"/>
      <c r="EO143" s="24"/>
      <c r="EP143" s="15"/>
      <c r="EQ143" s="1"/>
      <c r="ER143" s="15"/>
    </row>
    <row r="144" spans="1:148" ht="12.75" x14ac:dyDescent="0.2">
      <c r="A144" s="118">
        <f t="shared" si="231"/>
        <v>44434</v>
      </c>
      <c r="B144" s="119">
        <f t="shared" si="223"/>
        <v>1027.4146656800001</v>
      </c>
      <c r="C144" s="119">
        <f t="shared" si="237"/>
        <v>1000</v>
      </c>
      <c r="D144" s="120">
        <f t="shared" si="232"/>
        <v>5769.98</v>
      </c>
      <c r="E144" s="120">
        <f t="shared" si="221"/>
        <v>5825.37</v>
      </c>
      <c r="F144" s="172">
        <f t="shared" si="215"/>
        <v>44392</v>
      </c>
      <c r="G144" s="123">
        <f t="shared" si="224"/>
        <v>9.5996866540266623E-3</v>
      </c>
      <c r="H144" s="124">
        <f t="shared" si="216"/>
        <v>44454</v>
      </c>
      <c r="I144" s="124">
        <f t="shared" si="225"/>
        <v>44454</v>
      </c>
      <c r="J144" s="125">
        <f t="shared" si="233"/>
        <v>21</v>
      </c>
      <c r="K144" s="125">
        <f t="shared" si="222"/>
        <v>8</v>
      </c>
      <c r="L144" s="8">
        <f t="shared" si="234"/>
        <v>1.0036462100000001</v>
      </c>
      <c r="M144" s="126">
        <f t="shared" si="220"/>
        <v>1.00530005</v>
      </c>
      <c r="N144" s="126">
        <f t="shared" si="217"/>
        <v>1.0208287305291663</v>
      </c>
      <c r="O144" s="119">
        <f t="shared" si="219"/>
        <v>1.0245508800000001</v>
      </c>
      <c r="P144" s="119">
        <f t="shared" si="226"/>
        <v>1024.55088</v>
      </c>
      <c r="Q144" s="158">
        <f t="shared" si="238"/>
        <v>0</v>
      </c>
      <c r="R144" s="199">
        <f t="shared" si="235"/>
        <v>0</v>
      </c>
      <c r="S144" s="119">
        <f t="shared" si="227"/>
        <v>0</v>
      </c>
      <c r="T144" s="129">
        <f t="shared" si="236"/>
        <v>9.1906000000000002E-2</v>
      </c>
      <c r="U144" s="127">
        <f t="shared" si="218"/>
        <v>8</v>
      </c>
      <c r="V144" s="127">
        <v>252</v>
      </c>
      <c r="W144" s="126">
        <f t="shared" si="228"/>
        <v>1.002795162</v>
      </c>
      <c r="X144" s="119">
        <f t="shared" si="229"/>
        <v>2.8637856799999999</v>
      </c>
      <c r="Y144" s="119">
        <f t="shared" si="230"/>
        <v>0</v>
      </c>
      <c r="Z144" s="131" t="str">
        <f t="shared" si="239"/>
        <v>J=</v>
      </c>
      <c r="AA144" s="124">
        <f t="shared" si="240"/>
        <v>44454</v>
      </c>
      <c r="AB144" s="4"/>
      <c r="AT144" s="1"/>
      <c r="AU144" s="1"/>
      <c r="AV144" s="1"/>
      <c r="AW144" s="2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22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3"/>
      <c r="EC144" s="1"/>
      <c r="ED144" s="1"/>
      <c r="EE144" s="1"/>
      <c r="EF144" s="1"/>
      <c r="EG144" s="1"/>
      <c r="EH144" s="1"/>
      <c r="EI144" s="1"/>
      <c r="EJ144" s="1"/>
      <c r="EK144" s="1"/>
      <c r="EL144" s="4"/>
      <c r="EM144" s="15"/>
      <c r="EN144" s="15"/>
      <c r="EO144" s="24"/>
      <c r="EP144" s="15"/>
      <c r="EQ144" s="1"/>
      <c r="ER144" s="15"/>
    </row>
    <row r="145" spans="1:148" ht="12.75" x14ac:dyDescent="0.2">
      <c r="A145" s="118">
        <f t="shared" si="231"/>
        <v>44435</v>
      </c>
      <c r="B145" s="119">
        <f t="shared" si="223"/>
        <v>1028.2408884500001</v>
      </c>
      <c r="C145" s="119">
        <f t="shared" si="237"/>
        <v>1000</v>
      </c>
      <c r="D145" s="120">
        <f t="shared" si="232"/>
        <v>5769.98</v>
      </c>
      <c r="E145" s="120">
        <f t="shared" si="221"/>
        <v>5825.37</v>
      </c>
      <c r="F145" s="172">
        <f t="shared" si="215"/>
        <v>44392</v>
      </c>
      <c r="G145" s="123">
        <f t="shared" si="224"/>
        <v>9.5996866540266623E-3</v>
      </c>
      <c r="H145" s="124">
        <f t="shared" si="216"/>
        <v>44454</v>
      </c>
      <c r="I145" s="124">
        <f t="shared" si="225"/>
        <v>44454</v>
      </c>
      <c r="J145" s="125">
        <f t="shared" si="233"/>
        <v>21</v>
      </c>
      <c r="K145" s="125">
        <f t="shared" si="222"/>
        <v>9</v>
      </c>
      <c r="L145" s="8">
        <f t="shared" si="234"/>
        <v>1.00410292</v>
      </c>
      <c r="M145" s="126">
        <f t="shared" si="220"/>
        <v>1.00530005</v>
      </c>
      <c r="N145" s="126">
        <f t="shared" si="217"/>
        <v>1.0208287305291663</v>
      </c>
      <c r="O145" s="119">
        <f t="shared" si="219"/>
        <v>1.0250170999999999</v>
      </c>
      <c r="P145" s="119">
        <f t="shared" si="226"/>
        <v>1025.0171</v>
      </c>
      <c r="Q145" s="158">
        <f t="shared" si="238"/>
        <v>0</v>
      </c>
      <c r="R145" s="199">
        <f t="shared" si="235"/>
        <v>0</v>
      </c>
      <c r="S145" s="119">
        <f t="shared" si="227"/>
        <v>0</v>
      </c>
      <c r="T145" s="129">
        <f t="shared" si="236"/>
        <v>9.1906000000000002E-2</v>
      </c>
      <c r="U145" s="127">
        <f t="shared" si="218"/>
        <v>9</v>
      </c>
      <c r="V145" s="127">
        <v>252</v>
      </c>
      <c r="W145" s="126">
        <f t="shared" si="228"/>
        <v>1.0031451069999999</v>
      </c>
      <c r="X145" s="119">
        <f t="shared" si="229"/>
        <v>3.2237884499999998</v>
      </c>
      <c r="Y145" s="119">
        <f t="shared" si="230"/>
        <v>0</v>
      </c>
      <c r="Z145" s="131" t="str">
        <f t="shared" si="239"/>
        <v>J=</v>
      </c>
      <c r="AA145" s="124">
        <f t="shared" si="240"/>
        <v>44454</v>
      </c>
      <c r="AB145" s="4"/>
      <c r="AT145" s="1"/>
      <c r="AU145" s="1"/>
      <c r="AV145" s="1"/>
      <c r="AW145" s="2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22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3"/>
      <c r="EC145" s="1"/>
      <c r="ED145" s="1"/>
      <c r="EE145" s="1"/>
      <c r="EF145" s="1"/>
      <c r="EG145" s="1"/>
      <c r="EH145" s="1"/>
      <c r="EI145" s="1"/>
      <c r="EJ145" s="1"/>
      <c r="EK145" s="1"/>
      <c r="EL145" s="4"/>
      <c r="EM145" s="15"/>
      <c r="EN145" s="15"/>
      <c r="EO145" s="24"/>
      <c r="EP145" s="15"/>
      <c r="EQ145" s="1"/>
      <c r="ER145" s="15"/>
    </row>
    <row r="146" spans="1:148" ht="12.75" x14ac:dyDescent="0.2">
      <c r="A146" s="118">
        <f t="shared" si="231"/>
        <v>44436</v>
      </c>
      <c r="B146" s="119">
        <f t="shared" si="223"/>
        <v>1029.0677823799999</v>
      </c>
      <c r="C146" s="119">
        <f t="shared" si="237"/>
        <v>1000</v>
      </c>
      <c r="D146" s="120">
        <f t="shared" si="232"/>
        <v>5769.98</v>
      </c>
      <c r="E146" s="120">
        <f t="shared" si="221"/>
        <v>5825.37</v>
      </c>
      <c r="F146" s="172">
        <f t="shared" si="215"/>
        <v>44392</v>
      </c>
      <c r="G146" s="123">
        <f t="shared" si="224"/>
        <v>9.5996866540266623E-3</v>
      </c>
      <c r="H146" s="124">
        <f t="shared" si="216"/>
        <v>44454</v>
      </c>
      <c r="I146" s="124">
        <f t="shared" si="225"/>
        <v>44454</v>
      </c>
      <c r="J146" s="125">
        <f t="shared" si="233"/>
        <v>21</v>
      </c>
      <c r="K146" s="125">
        <f t="shared" si="222"/>
        <v>10</v>
      </c>
      <c r="L146" s="8">
        <f t="shared" si="234"/>
        <v>1.00455984</v>
      </c>
      <c r="M146" s="126">
        <f t="shared" si="220"/>
        <v>1.00530005</v>
      </c>
      <c r="N146" s="126">
        <f t="shared" si="217"/>
        <v>1.0208287305291663</v>
      </c>
      <c r="O146" s="119">
        <f t="shared" si="219"/>
        <v>1.02548354</v>
      </c>
      <c r="P146" s="119">
        <f t="shared" si="226"/>
        <v>1025.4835399999999</v>
      </c>
      <c r="Q146" s="158">
        <f t="shared" si="238"/>
        <v>0</v>
      </c>
      <c r="R146" s="199">
        <f t="shared" si="235"/>
        <v>0</v>
      </c>
      <c r="S146" s="119">
        <f t="shared" si="227"/>
        <v>0</v>
      </c>
      <c r="T146" s="129">
        <f t="shared" si="236"/>
        <v>9.1906000000000002E-2</v>
      </c>
      <c r="U146" s="127">
        <f t="shared" si="218"/>
        <v>10</v>
      </c>
      <c r="V146" s="127">
        <v>252</v>
      </c>
      <c r="W146" s="126">
        <f t="shared" si="228"/>
        <v>1.0034951729999999</v>
      </c>
      <c r="X146" s="119">
        <f t="shared" si="229"/>
        <v>3.5842423800000001</v>
      </c>
      <c r="Y146" s="119">
        <f t="shared" si="230"/>
        <v>0</v>
      </c>
      <c r="Z146" s="131" t="str">
        <f t="shared" si="239"/>
        <v>J=</v>
      </c>
      <c r="AA146" s="124">
        <f t="shared" si="240"/>
        <v>44454</v>
      </c>
      <c r="AB146" s="4"/>
      <c r="AT146" s="1"/>
      <c r="AU146" s="1"/>
      <c r="AV146" s="1"/>
      <c r="AW146" s="2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22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3"/>
      <c r="EC146" s="1"/>
      <c r="ED146" s="1"/>
      <c r="EE146" s="1"/>
      <c r="EF146" s="1"/>
      <c r="EG146" s="1"/>
      <c r="EH146" s="1"/>
      <c r="EI146" s="1"/>
      <c r="EJ146" s="1"/>
      <c r="EK146" s="1"/>
      <c r="EL146" s="4"/>
      <c r="EM146" s="15"/>
      <c r="EN146" s="15"/>
      <c r="EO146" s="24"/>
      <c r="EP146" s="15"/>
      <c r="EQ146" s="1"/>
      <c r="ER146" s="15"/>
    </row>
    <row r="147" spans="1:148" ht="12.75" x14ac:dyDescent="0.2">
      <c r="A147" s="118">
        <f t="shared" si="231"/>
        <v>44437</v>
      </c>
      <c r="B147" s="119">
        <f t="shared" si="223"/>
        <v>1029.0677823799999</v>
      </c>
      <c r="C147" s="119">
        <f t="shared" si="237"/>
        <v>1000</v>
      </c>
      <c r="D147" s="120">
        <f t="shared" si="232"/>
        <v>5769.98</v>
      </c>
      <c r="E147" s="120">
        <f t="shared" si="221"/>
        <v>5825.37</v>
      </c>
      <c r="F147" s="172">
        <f t="shared" ref="F147:F210" si="241">IF($K147=1,VLOOKUP($A146,$AO$11:$AT$47,6),F146)</f>
        <v>44392</v>
      </c>
      <c r="G147" s="123">
        <f t="shared" si="224"/>
        <v>9.5996866540266623E-3</v>
      </c>
      <c r="H147" s="124">
        <f t="shared" ref="H147:H210" si="242">IF(Q146&gt;0,VLOOKUP(A147,AH$119:AN$451,4),H146)</f>
        <v>44454</v>
      </c>
      <c r="I147" s="124">
        <f t="shared" si="225"/>
        <v>44454</v>
      </c>
      <c r="J147" s="125">
        <f t="shared" si="233"/>
        <v>21</v>
      </c>
      <c r="K147" s="125">
        <f t="shared" si="222"/>
        <v>10</v>
      </c>
      <c r="L147" s="8">
        <f t="shared" si="234"/>
        <v>1.00455984</v>
      </c>
      <c r="M147" s="126">
        <f t="shared" si="220"/>
        <v>1.00530005</v>
      </c>
      <c r="N147" s="126">
        <f t="shared" si="217"/>
        <v>1.0208287305291663</v>
      </c>
      <c r="O147" s="119">
        <f t="shared" si="219"/>
        <v>1.02548354</v>
      </c>
      <c r="P147" s="119">
        <f t="shared" si="226"/>
        <v>1025.4835399999999</v>
      </c>
      <c r="Q147" s="158">
        <f t="shared" si="238"/>
        <v>0</v>
      </c>
      <c r="R147" s="199">
        <f t="shared" si="235"/>
        <v>0</v>
      </c>
      <c r="S147" s="119">
        <f t="shared" si="227"/>
        <v>0</v>
      </c>
      <c r="T147" s="129">
        <f t="shared" si="236"/>
        <v>9.1906000000000002E-2</v>
      </c>
      <c r="U147" s="127">
        <f t="shared" si="218"/>
        <v>10</v>
      </c>
      <c r="V147" s="127">
        <v>252</v>
      </c>
      <c r="W147" s="126">
        <f t="shared" si="228"/>
        <v>1.0034951729999999</v>
      </c>
      <c r="X147" s="119">
        <f t="shared" si="229"/>
        <v>3.5842423800000001</v>
      </c>
      <c r="Y147" s="119">
        <f t="shared" si="230"/>
        <v>0</v>
      </c>
      <c r="Z147" s="131" t="str">
        <f t="shared" si="239"/>
        <v>J=</v>
      </c>
      <c r="AA147" s="124">
        <f t="shared" si="240"/>
        <v>44454</v>
      </c>
      <c r="AB147" s="4"/>
      <c r="AT147" s="1"/>
      <c r="AU147" s="1"/>
      <c r="AV147" s="1"/>
      <c r="AW147" s="2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22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3"/>
      <c r="EC147" s="1"/>
      <c r="ED147" s="1"/>
      <c r="EE147" s="1"/>
      <c r="EF147" s="1"/>
      <c r="EG147" s="1"/>
      <c r="EH147" s="1"/>
      <c r="EI147" s="1"/>
      <c r="EJ147" s="1"/>
      <c r="EK147" s="1"/>
      <c r="EL147" s="4"/>
      <c r="EM147" s="15"/>
      <c r="EN147" s="15"/>
      <c r="EO147" s="24"/>
      <c r="EP147" s="15"/>
      <c r="EQ147" s="1"/>
      <c r="ER147" s="15"/>
    </row>
    <row r="148" spans="1:148" ht="12.75" x14ac:dyDescent="0.2">
      <c r="A148" s="118">
        <f t="shared" si="231"/>
        <v>44438</v>
      </c>
      <c r="B148" s="119">
        <f t="shared" si="223"/>
        <v>1029.0677823799999</v>
      </c>
      <c r="C148" s="119">
        <f t="shared" si="237"/>
        <v>1000</v>
      </c>
      <c r="D148" s="120">
        <f t="shared" si="232"/>
        <v>5769.98</v>
      </c>
      <c r="E148" s="120">
        <f t="shared" si="221"/>
        <v>5825.37</v>
      </c>
      <c r="F148" s="172">
        <f t="shared" si="241"/>
        <v>44392</v>
      </c>
      <c r="G148" s="123">
        <f t="shared" si="224"/>
        <v>9.5996866540266623E-3</v>
      </c>
      <c r="H148" s="124">
        <f t="shared" si="242"/>
        <v>44454</v>
      </c>
      <c r="I148" s="124">
        <f t="shared" si="225"/>
        <v>44454</v>
      </c>
      <c r="J148" s="125">
        <f t="shared" si="233"/>
        <v>21</v>
      </c>
      <c r="K148" s="125">
        <f t="shared" si="222"/>
        <v>10</v>
      </c>
      <c r="L148" s="8">
        <f t="shared" si="234"/>
        <v>1.00455984</v>
      </c>
      <c r="M148" s="126">
        <f t="shared" si="220"/>
        <v>1.00530005</v>
      </c>
      <c r="N148" s="126">
        <f t="shared" si="217"/>
        <v>1.0208287305291663</v>
      </c>
      <c r="O148" s="119">
        <f t="shared" si="219"/>
        <v>1.02548354</v>
      </c>
      <c r="P148" s="119">
        <f t="shared" si="226"/>
        <v>1025.4835399999999</v>
      </c>
      <c r="Q148" s="158">
        <f t="shared" si="238"/>
        <v>0</v>
      </c>
      <c r="R148" s="199">
        <f t="shared" si="235"/>
        <v>0</v>
      </c>
      <c r="S148" s="119">
        <f t="shared" si="227"/>
        <v>0</v>
      </c>
      <c r="T148" s="129">
        <f t="shared" si="236"/>
        <v>9.1906000000000002E-2</v>
      </c>
      <c r="U148" s="127">
        <f t="shared" si="218"/>
        <v>10</v>
      </c>
      <c r="V148" s="127">
        <v>252</v>
      </c>
      <c r="W148" s="126">
        <f t="shared" si="228"/>
        <v>1.0034951729999999</v>
      </c>
      <c r="X148" s="119">
        <f t="shared" si="229"/>
        <v>3.5842423800000001</v>
      </c>
      <c r="Y148" s="119">
        <f t="shared" si="230"/>
        <v>0</v>
      </c>
      <c r="Z148" s="131" t="str">
        <f t="shared" si="239"/>
        <v>J=</v>
      </c>
      <c r="AA148" s="124">
        <f t="shared" si="240"/>
        <v>44454</v>
      </c>
      <c r="AB148" s="4"/>
      <c r="AD148" s="151" t="s">
        <v>82</v>
      </c>
      <c r="AE148" s="152"/>
      <c r="AG148" s="153" t="s">
        <v>88</v>
      </c>
      <c r="AH148" s="153" t="s">
        <v>83</v>
      </c>
      <c r="AI148" s="154" t="s">
        <v>84</v>
      </c>
      <c r="AJ148" s="155" t="s">
        <v>85</v>
      </c>
      <c r="AK148" s="156" t="s">
        <v>86</v>
      </c>
      <c r="AL148" s="157" t="s">
        <v>87</v>
      </c>
      <c r="AM148" s="156" t="s">
        <v>136</v>
      </c>
      <c r="AT148" s="1"/>
      <c r="AU148" s="1"/>
      <c r="AV148" s="1"/>
      <c r="AW148" s="2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22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3"/>
      <c r="EC148" s="1"/>
      <c r="ED148" s="1"/>
      <c r="EE148" s="1"/>
      <c r="EF148" s="1"/>
      <c r="EG148" s="1"/>
      <c r="EH148" s="1"/>
      <c r="EI148" s="1"/>
      <c r="EJ148" s="1"/>
      <c r="EK148" s="1"/>
      <c r="EL148" s="4"/>
      <c r="EM148" s="15"/>
      <c r="EN148" s="15"/>
      <c r="EO148" s="24"/>
      <c r="EP148" s="15"/>
      <c r="EQ148" s="1"/>
      <c r="ER148" s="15"/>
    </row>
    <row r="149" spans="1:148" ht="14.25" x14ac:dyDescent="0.2">
      <c r="A149" s="118">
        <f t="shared" si="231"/>
        <v>44439</v>
      </c>
      <c r="B149" s="119">
        <f t="shared" si="223"/>
        <v>1029.8953288100001</v>
      </c>
      <c r="C149" s="119">
        <f t="shared" si="237"/>
        <v>1000</v>
      </c>
      <c r="D149" s="120">
        <f t="shared" si="232"/>
        <v>5769.98</v>
      </c>
      <c r="E149" s="120">
        <f t="shared" si="221"/>
        <v>5825.37</v>
      </c>
      <c r="F149" s="172">
        <f t="shared" si="241"/>
        <v>44392</v>
      </c>
      <c r="G149" s="123">
        <f t="shared" si="224"/>
        <v>9.5996866540266623E-3</v>
      </c>
      <c r="H149" s="124">
        <f t="shared" si="242"/>
        <v>44454</v>
      </c>
      <c r="I149" s="124">
        <f t="shared" si="225"/>
        <v>44454</v>
      </c>
      <c r="J149" s="125">
        <f t="shared" si="233"/>
        <v>21</v>
      </c>
      <c r="K149" s="125">
        <f t="shared" si="222"/>
        <v>11</v>
      </c>
      <c r="L149" s="8">
        <f t="shared" si="234"/>
        <v>1.0050169600000001</v>
      </c>
      <c r="M149" s="126">
        <f t="shared" si="220"/>
        <v>1.00530005</v>
      </c>
      <c r="N149" s="126">
        <f t="shared" si="217"/>
        <v>1.0208287305291663</v>
      </c>
      <c r="O149" s="119">
        <f t="shared" si="219"/>
        <v>1.0259501799999999</v>
      </c>
      <c r="P149" s="119">
        <f t="shared" si="226"/>
        <v>1025.95018</v>
      </c>
      <c r="Q149" s="158">
        <f t="shared" si="238"/>
        <v>0</v>
      </c>
      <c r="R149" s="199">
        <f t="shared" si="235"/>
        <v>0</v>
      </c>
      <c r="S149" s="119">
        <f t="shared" si="227"/>
        <v>0</v>
      </c>
      <c r="T149" s="129">
        <f t="shared" si="236"/>
        <v>9.1906000000000002E-2</v>
      </c>
      <c r="U149" s="127">
        <f t="shared" si="218"/>
        <v>11</v>
      </c>
      <c r="V149" s="127">
        <v>252</v>
      </c>
      <c r="W149" s="126">
        <f t="shared" si="228"/>
        <v>1.003845361</v>
      </c>
      <c r="X149" s="119">
        <f t="shared" si="229"/>
        <v>3.9451488100000001</v>
      </c>
      <c r="Y149" s="119">
        <f t="shared" si="230"/>
        <v>0</v>
      </c>
      <c r="Z149" s="131" t="str">
        <f t="shared" si="239"/>
        <v>J=</v>
      </c>
      <c r="AA149" s="124">
        <f t="shared" si="240"/>
        <v>44454</v>
      </c>
      <c r="AB149" s="4"/>
      <c r="AD149" s="171">
        <f>[2]Plan1!$A242</f>
        <v>44197</v>
      </c>
      <c r="AE149" s="148" t="str">
        <f>[2]Plan1!$C242</f>
        <v>Confraternização Universal</v>
      </c>
      <c r="AG149" s="138"/>
      <c r="AH149" s="150">
        <f>A11</f>
        <v>44301</v>
      </c>
      <c r="AI149" s="140">
        <f t="shared" ref="AI149:AI180" si="243">WORKDAY(AH149,-1,AD$149:AD$503)</f>
        <v>44300</v>
      </c>
      <c r="AJ149" s="140">
        <f>WORKDAY($AI149,1,$AD$149:$AD$503)</f>
        <v>44301</v>
      </c>
      <c r="AK149" s="140">
        <f t="shared" ref="AK149:AK163" si="244">AJ150</f>
        <v>44333</v>
      </c>
      <c r="AL149" s="138">
        <f t="shared" ref="AL149:AL180" si="245">NETWORKDAYS(AJ149,AJ150,$AD$149:$AD$503)-1</f>
        <v>21</v>
      </c>
      <c r="AM149" s="140">
        <f>WORKDAY($AI149,1,$AD$149:$AD$503)</f>
        <v>44301</v>
      </c>
      <c r="AT149" s="1"/>
      <c r="AU149" s="1"/>
      <c r="AV149" s="1"/>
      <c r="AW149" s="2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22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3"/>
      <c r="EC149" s="1"/>
      <c r="ED149" s="1"/>
      <c r="EE149" s="1"/>
      <c r="EF149" s="1"/>
      <c r="EG149" s="1"/>
      <c r="EH149" s="1"/>
      <c r="EI149" s="1"/>
      <c r="EJ149" s="1"/>
      <c r="EK149" s="1"/>
      <c r="EL149" s="4"/>
      <c r="EM149" s="15"/>
      <c r="EN149" s="15"/>
      <c r="EO149" s="24"/>
      <c r="EP149" s="15"/>
      <c r="EQ149" s="1"/>
      <c r="ER149" s="15"/>
    </row>
    <row r="150" spans="1:148" ht="12.75" x14ac:dyDescent="0.2">
      <c r="A150" s="118">
        <f t="shared" si="231"/>
        <v>44440</v>
      </c>
      <c r="B150" s="119">
        <f t="shared" si="223"/>
        <v>1030.7235592700001</v>
      </c>
      <c r="C150" s="119">
        <f t="shared" si="237"/>
        <v>1000</v>
      </c>
      <c r="D150" s="120">
        <f t="shared" si="232"/>
        <v>5769.98</v>
      </c>
      <c r="E150" s="120">
        <f t="shared" si="221"/>
        <v>5825.37</v>
      </c>
      <c r="F150" s="172">
        <f t="shared" si="241"/>
        <v>44392</v>
      </c>
      <c r="G150" s="123">
        <f t="shared" si="224"/>
        <v>9.5996866540266623E-3</v>
      </c>
      <c r="H150" s="124">
        <f t="shared" si="242"/>
        <v>44454</v>
      </c>
      <c r="I150" s="124">
        <f t="shared" si="225"/>
        <v>44454</v>
      </c>
      <c r="J150" s="125">
        <f t="shared" si="233"/>
        <v>21</v>
      </c>
      <c r="K150" s="125">
        <f t="shared" si="222"/>
        <v>12</v>
      </c>
      <c r="L150" s="8">
        <f t="shared" si="234"/>
        <v>1.0054742999999999</v>
      </c>
      <c r="M150" s="126">
        <f t="shared" si="220"/>
        <v>1.00530005</v>
      </c>
      <c r="N150" s="126">
        <f t="shared" si="217"/>
        <v>1.0208287305291663</v>
      </c>
      <c r="O150" s="119">
        <f t="shared" si="219"/>
        <v>1.0264170500000001</v>
      </c>
      <c r="P150" s="119">
        <f t="shared" si="226"/>
        <v>1026.41705</v>
      </c>
      <c r="Q150" s="158">
        <f t="shared" si="238"/>
        <v>0</v>
      </c>
      <c r="R150" s="199">
        <f t="shared" si="235"/>
        <v>0</v>
      </c>
      <c r="S150" s="119">
        <f t="shared" si="227"/>
        <v>0</v>
      </c>
      <c r="T150" s="129">
        <f t="shared" si="236"/>
        <v>9.1906000000000002E-2</v>
      </c>
      <c r="U150" s="127">
        <f t="shared" si="218"/>
        <v>12</v>
      </c>
      <c r="V150" s="127">
        <v>252</v>
      </c>
      <c r="W150" s="126">
        <f t="shared" si="228"/>
        <v>1.004195672</v>
      </c>
      <c r="X150" s="119">
        <f t="shared" si="229"/>
        <v>4.3065092700000003</v>
      </c>
      <c r="Y150" s="119">
        <f t="shared" si="230"/>
        <v>0</v>
      </c>
      <c r="Z150" s="131" t="str">
        <f t="shared" si="239"/>
        <v>J=</v>
      </c>
      <c r="AA150" s="124">
        <f t="shared" si="240"/>
        <v>44454</v>
      </c>
      <c r="AB150" s="4"/>
      <c r="AD150" s="171">
        <f>[2]Plan1!$A243</f>
        <v>44242</v>
      </c>
      <c r="AE150" s="148" t="str">
        <f>[2]Plan1!$C243</f>
        <v>Carnaval</v>
      </c>
      <c r="AG150" s="138">
        <v>1</v>
      </c>
      <c r="AH150" s="140">
        <f>EDATE(AH149,1)</f>
        <v>44331</v>
      </c>
      <c r="AI150" s="140">
        <f t="shared" si="243"/>
        <v>44330</v>
      </c>
      <c r="AJ150" s="140">
        <f>WORKDAY($AI150,1,$AD$149:$AD$503)</f>
        <v>44333</v>
      </c>
      <c r="AK150" s="140">
        <f t="shared" si="244"/>
        <v>44362</v>
      </c>
      <c r="AL150" s="138">
        <f t="shared" si="245"/>
        <v>20</v>
      </c>
      <c r="AM150" s="140">
        <f t="shared" ref="AM150:AM213" si="246">WORKDAY($AI150,1,$AD$149:$AD$503)</f>
        <v>44333</v>
      </c>
      <c r="AT150" s="1"/>
      <c r="AU150" s="1"/>
      <c r="AV150" s="1"/>
      <c r="AW150" s="2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22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3"/>
      <c r="EC150" s="1"/>
      <c r="ED150" s="1"/>
      <c r="EE150" s="1"/>
      <c r="EF150" s="1"/>
      <c r="EG150" s="1"/>
      <c r="EH150" s="1"/>
      <c r="EI150" s="1"/>
      <c r="EJ150" s="1"/>
      <c r="EK150" s="1"/>
      <c r="EL150" s="4"/>
      <c r="EM150" s="15"/>
      <c r="EN150" s="15"/>
      <c r="EO150" s="24"/>
      <c r="EP150" s="15"/>
      <c r="EQ150" s="1"/>
      <c r="ER150" s="15"/>
    </row>
    <row r="151" spans="1:148" ht="12.75" x14ac:dyDescent="0.2">
      <c r="A151" s="118">
        <f t="shared" si="231"/>
        <v>44441</v>
      </c>
      <c r="B151" s="119">
        <f t="shared" si="223"/>
        <v>1031.5524430299999</v>
      </c>
      <c r="C151" s="119">
        <f t="shared" si="237"/>
        <v>1000</v>
      </c>
      <c r="D151" s="120">
        <f t="shared" si="232"/>
        <v>5769.98</v>
      </c>
      <c r="E151" s="120">
        <f t="shared" si="221"/>
        <v>5825.37</v>
      </c>
      <c r="F151" s="172">
        <f t="shared" si="241"/>
        <v>44392</v>
      </c>
      <c r="G151" s="123">
        <f t="shared" si="224"/>
        <v>9.5996866540266623E-3</v>
      </c>
      <c r="H151" s="124">
        <f t="shared" si="242"/>
        <v>44454</v>
      </c>
      <c r="I151" s="124">
        <f t="shared" si="225"/>
        <v>44454</v>
      </c>
      <c r="J151" s="125">
        <f t="shared" si="233"/>
        <v>21</v>
      </c>
      <c r="K151" s="125">
        <f t="shared" si="222"/>
        <v>13</v>
      </c>
      <c r="L151" s="8">
        <f t="shared" si="234"/>
        <v>1.0059318399999999</v>
      </c>
      <c r="M151" s="126">
        <f t="shared" si="220"/>
        <v>1.00530005</v>
      </c>
      <c r="N151" s="126">
        <f t="shared" si="217"/>
        <v>1.0208287305291663</v>
      </c>
      <c r="O151" s="119">
        <f t="shared" si="219"/>
        <v>1.0268841200000001</v>
      </c>
      <c r="P151" s="119">
        <f t="shared" si="226"/>
        <v>1026.8841199999999</v>
      </c>
      <c r="Q151" s="158">
        <f t="shared" si="238"/>
        <v>0</v>
      </c>
      <c r="R151" s="199">
        <f t="shared" si="235"/>
        <v>0</v>
      </c>
      <c r="S151" s="119">
        <f t="shared" si="227"/>
        <v>0</v>
      </c>
      <c r="T151" s="129">
        <f t="shared" si="236"/>
        <v>9.1906000000000002E-2</v>
      </c>
      <c r="U151" s="127">
        <f t="shared" si="218"/>
        <v>13</v>
      </c>
      <c r="V151" s="127">
        <v>252</v>
      </c>
      <c r="W151" s="126">
        <f t="shared" si="228"/>
        <v>1.004546105</v>
      </c>
      <c r="X151" s="119">
        <f t="shared" si="229"/>
        <v>4.6683230299999998</v>
      </c>
      <c r="Y151" s="119">
        <f t="shared" si="230"/>
        <v>0</v>
      </c>
      <c r="Z151" s="131" t="str">
        <f t="shared" si="239"/>
        <v>J=</v>
      </c>
      <c r="AA151" s="124">
        <f t="shared" si="240"/>
        <v>44454</v>
      </c>
      <c r="AB151" s="4"/>
      <c r="AD151" s="171">
        <f>[2]Plan1!$A244</f>
        <v>44243</v>
      </c>
      <c r="AE151" s="148" t="str">
        <f>[2]Plan1!$C244</f>
        <v>Carnaval</v>
      </c>
      <c r="AG151" s="138">
        <f>AG150+1</f>
        <v>2</v>
      </c>
      <c r="AH151" s="140">
        <f t="shared" ref="AH151:AH214" si="247">EDATE(AH150,1)</f>
        <v>44362</v>
      </c>
      <c r="AI151" s="140">
        <f t="shared" si="243"/>
        <v>44361</v>
      </c>
      <c r="AJ151" s="140">
        <f t="shared" ref="AJ151:AJ214" si="248">WORKDAY($AI151,1,$AD$149:$AD$503)</f>
        <v>44362</v>
      </c>
      <c r="AK151" s="140">
        <f t="shared" si="244"/>
        <v>44392</v>
      </c>
      <c r="AL151" s="138">
        <f t="shared" si="245"/>
        <v>22</v>
      </c>
      <c r="AM151" s="140">
        <f t="shared" si="246"/>
        <v>44362</v>
      </c>
      <c r="AT151" s="1"/>
      <c r="AU151" s="1"/>
      <c r="AV151" s="1"/>
      <c r="AW151" s="2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22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3"/>
      <c r="EC151" s="1"/>
      <c r="ED151" s="1"/>
      <c r="EE151" s="1"/>
      <c r="EF151" s="1"/>
      <c r="EG151" s="1"/>
      <c r="EH151" s="1"/>
      <c r="EI151" s="1"/>
      <c r="EJ151" s="1"/>
      <c r="EK151" s="1"/>
      <c r="EL151" s="4"/>
      <c r="EM151" s="15"/>
      <c r="EN151" s="15"/>
      <c r="EO151" s="24"/>
      <c r="EP151" s="15"/>
      <c r="EQ151" s="1"/>
      <c r="ER151" s="15"/>
    </row>
    <row r="152" spans="1:148" ht="12.75" x14ac:dyDescent="0.2">
      <c r="A152" s="118">
        <f t="shared" si="231"/>
        <v>44442</v>
      </c>
      <c r="B152" s="119">
        <f t="shared" si="223"/>
        <v>1032.3819905</v>
      </c>
      <c r="C152" s="119">
        <f t="shared" si="237"/>
        <v>1000</v>
      </c>
      <c r="D152" s="120">
        <f t="shared" si="232"/>
        <v>5769.98</v>
      </c>
      <c r="E152" s="120">
        <f t="shared" si="221"/>
        <v>5825.37</v>
      </c>
      <c r="F152" s="172">
        <f t="shared" si="241"/>
        <v>44392</v>
      </c>
      <c r="G152" s="123">
        <f t="shared" si="224"/>
        <v>9.5996866540266623E-3</v>
      </c>
      <c r="H152" s="124">
        <f t="shared" si="242"/>
        <v>44454</v>
      </c>
      <c r="I152" s="124">
        <f t="shared" si="225"/>
        <v>44454</v>
      </c>
      <c r="J152" s="125">
        <f t="shared" si="233"/>
        <v>21</v>
      </c>
      <c r="K152" s="125">
        <f t="shared" si="222"/>
        <v>14</v>
      </c>
      <c r="L152" s="8">
        <f t="shared" si="234"/>
        <v>1.0063895899999999</v>
      </c>
      <c r="M152" s="126">
        <f t="shared" si="220"/>
        <v>1.00530005</v>
      </c>
      <c r="N152" s="126">
        <f t="shared" si="217"/>
        <v>1.0208287305291663</v>
      </c>
      <c r="O152" s="119">
        <f t="shared" si="219"/>
        <v>1.0273513999999999</v>
      </c>
      <c r="P152" s="119">
        <f t="shared" si="226"/>
        <v>1027.3514</v>
      </c>
      <c r="Q152" s="158">
        <f t="shared" si="238"/>
        <v>0</v>
      </c>
      <c r="R152" s="199">
        <f t="shared" si="235"/>
        <v>0</v>
      </c>
      <c r="S152" s="119">
        <f t="shared" si="227"/>
        <v>0</v>
      </c>
      <c r="T152" s="129">
        <f t="shared" si="236"/>
        <v>9.1906000000000002E-2</v>
      </c>
      <c r="U152" s="127">
        <f t="shared" si="218"/>
        <v>14</v>
      </c>
      <c r="V152" s="127">
        <v>252</v>
      </c>
      <c r="W152" s="126">
        <f t="shared" si="228"/>
        <v>1.00489666</v>
      </c>
      <c r="X152" s="119">
        <f t="shared" si="229"/>
        <v>5.0305904999999997</v>
      </c>
      <c r="Y152" s="119">
        <f t="shared" si="230"/>
        <v>0</v>
      </c>
      <c r="Z152" s="131" t="str">
        <f t="shared" si="239"/>
        <v>J=</v>
      </c>
      <c r="AA152" s="124">
        <f t="shared" si="240"/>
        <v>44454</v>
      </c>
      <c r="AB152" s="4"/>
      <c r="AD152" s="171">
        <f>[2]Plan1!$A245</f>
        <v>44288</v>
      </c>
      <c r="AE152" s="148" t="str">
        <f>[2]Plan1!$C245</f>
        <v>Paixão de Cristo</v>
      </c>
      <c r="AG152" s="138">
        <f t="shared" ref="AG152:AG215" si="249">AG151+1</f>
        <v>3</v>
      </c>
      <c r="AH152" s="140">
        <f t="shared" si="247"/>
        <v>44392</v>
      </c>
      <c r="AI152" s="140">
        <f t="shared" si="243"/>
        <v>44391</v>
      </c>
      <c r="AJ152" s="140">
        <f t="shared" si="248"/>
        <v>44392</v>
      </c>
      <c r="AK152" s="140">
        <f t="shared" si="244"/>
        <v>44424</v>
      </c>
      <c r="AL152" s="138">
        <f t="shared" si="245"/>
        <v>22</v>
      </c>
      <c r="AM152" s="140">
        <f t="shared" si="246"/>
        <v>44392</v>
      </c>
      <c r="AT152" s="1"/>
      <c r="AU152" s="1"/>
      <c r="AV152" s="1"/>
      <c r="AW152" s="2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22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3"/>
      <c r="EC152" s="1"/>
      <c r="ED152" s="1"/>
      <c r="EE152" s="1"/>
      <c r="EF152" s="1"/>
      <c r="EG152" s="1"/>
      <c r="EH152" s="1"/>
      <c r="EI152" s="1"/>
      <c r="EJ152" s="1"/>
      <c r="EK152" s="1"/>
      <c r="EL152" s="4"/>
      <c r="EM152" s="15"/>
      <c r="EN152" s="15"/>
      <c r="EO152" s="24"/>
      <c r="EP152" s="15"/>
      <c r="EQ152" s="1"/>
      <c r="ER152" s="15"/>
    </row>
    <row r="153" spans="1:148" ht="12.75" x14ac:dyDescent="0.2">
      <c r="A153" s="118">
        <f t="shared" si="231"/>
        <v>44443</v>
      </c>
      <c r="B153" s="119">
        <f t="shared" si="223"/>
        <v>1033.21221317</v>
      </c>
      <c r="C153" s="119">
        <f t="shared" si="237"/>
        <v>1000</v>
      </c>
      <c r="D153" s="120">
        <f t="shared" si="232"/>
        <v>5769.98</v>
      </c>
      <c r="E153" s="120">
        <f t="shared" si="221"/>
        <v>5825.37</v>
      </c>
      <c r="F153" s="172">
        <f t="shared" si="241"/>
        <v>44392</v>
      </c>
      <c r="G153" s="123">
        <f t="shared" si="224"/>
        <v>9.5996866540266623E-3</v>
      </c>
      <c r="H153" s="124">
        <f t="shared" si="242"/>
        <v>44454</v>
      </c>
      <c r="I153" s="124">
        <f t="shared" si="225"/>
        <v>44454</v>
      </c>
      <c r="J153" s="125">
        <f t="shared" si="233"/>
        <v>21</v>
      </c>
      <c r="K153" s="125">
        <f t="shared" si="222"/>
        <v>15</v>
      </c>
      <c r="L153" s="8">
        <f t="shared" si="234"/>
        <v>1.00684755</v>
      </c>
      <c r="M153" s="126">
        <f t="shared" si="220"/>
        <v>1.00530005</v>
      </c>
      <c r="N153" s="126">
        <f t="shared" si="217"/>
        <v>1.0208287305291663</v>
      </c>
      <c r="O153" s="119">
        <f t="shared" si="219"/>
        <v>1.0278189</v>
      </c>
      <c r="P153" s="119">
        <f t="shared" si="226"/>
        <v>1027.8189</v>
      </c>
      <c r="Q153" s="158">
        <f t="shared" si="238"/>
        <v>0</v>
      </c>
      <c r="R153" s="199">
        <f t="shared" si="235"/>
        <v>0</v>
      </c>
      <c r="S153" s="119">
        <f t="shared" si="227"/>
        <v>0</v>
      </c>
      <c r="T153" s="129">
        <f t="shared" si="236"/>
        <v>9.1906000000000002E-2</v>
      </c>
      <c r="U153" s="127">
        <f t="shared" si="218"/>
        <v>15</v>
      </c>
      <c r="V153" s="127">
        <v>252</v>
      </c>
      <c r="W153" s="126">
        <f t="shared" si="228"/>
        <v>1.005247338</v>
      </c>
      <c r="X153" s="119">
        <f t="shared" si="229"/>
        <v>5.3933131699999999</v>
      </c>
      <c r="Y153" s="119">
        <f t="shared" si="230"/>
        <v>0</v>
      </c>
      <c r="Z153" s="131" t="str">
        <f t="shared" si="239"/>
        <v>J=</v>
      </c>
      <c r="AA153" s="124">
        <f t="shared" si="240"/>
        <v>44454</v>
      </c>
      <c r="AB153" s="4"/>
      <c r="AD153" s="171">
        <f>[2]Plan1!$A246</f>
        <v>44307</v>
      </c>
      <c r="AE153" s="148" t="str">
        <f>[2]Plan1!$C246</f>
        <v>Tiradentes</v>
      </c>
      <c r="AG153" s="138">
        <f t="shared" si="249"/>
        <v>4</v>
      </c>
      <c r="AH153" s="140">
        <f t="shared" si="247"/>
        <v>44423</v>
      </c>
      <c r="AI153" s="140">
        <f t="shared" si="243"/>
        <v>44421</v>
      </c>
      <c r="AJ153" s="140">
        <f t="shared" si="248"/>
        <v>44424</v>
      </c>
      <c r="AK153" s="140">
        <f t="shared" si="244"/>
        <v>44454</v>
      </c>
      <c r="AL153" s="138">
        <f t="shared" si="245"/>
        <v>21</v>
      </c>
      <c r="AM153" s="140">
        <f t="shared" si="246"/>
        <v>44424</v>
      </c>
      <c r="AT153" s="1"/>
      <c r="AU153" s="1"/>
      <c r="AV153" s="1"/>
      <c r="AW153" s="2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22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3"/>
      <c r="EC153" s="1"/>
      <c r="ED153" s="1"/>
      <c r="EE153" s="1"/>
      <c r="EF153" s="1"/>
      <c r="EG153" s="1"/>
      <c r="EH153" s="1"/>
      <c r="EI153" s="1"/>
      <c r="EJ153" s="1"/>
      <c r="EK153" s="1"/>
      <c r="EL153" s="4"/>
      <c r="EM153" s="15"/>
      <c r="EN153" s="15"/>
      <c r="EO153" s="24"/>
      <c r="EP153" s="15"/>
      <c r="EQ153" s="1"/>
      <c r="ER153" s="15"/>
    </row>
    <row r="154" spans="1:148" ht="12.75" x14ac:dyDescent="0.2">
      <c r="A154" s="118">
        <f t="shared" si="231"/>
        <v>44444</v>
      </c>
      <c r="B154" s="119">
        <f t="shared" si="223"/>
        <v>1033.21221317</v>
      </c>
      <c r="C154" s="119">
        <f t="shared" si="237"/>
        <v>1000</v>
      </c>
      <c r="D154" s="120">
        <f t="shared" si="232"/>
        <v>5769.98</v>
      </c>
      <c r="E154" s="120">
        <f t="shared" si="221"/>
        <v>5825.37</v>
      </c>
      <c r="F154" s="172">
        <f t="shared" si="241"/>
        <v>44392</v>
      </c>
      <c r="G154" s="123">
        <f t="shared" si="224"/>
        <v>9.5996866540266623E-3</v>
      </c>
      <c r="H154" s="124">
        <f t="shared" si="242"/>
        <v>44454</v>
      </c>
      <c r="I154" s="124">
        <f t="shared" si="225"/>
        <v>44454</v>
      </c>
      <c r="J154" s="125">
        <f t="shared" si="233"/>
        <v>21</v>
      </c>
      <c r="K154" s="125">
        <f t="shared" si="222"/>
        <v>15</v>
      </c>
      <c r="L154" s="8">
        <f t="shared" si="234"/>
        <v>1.00684755</v>
      </c>
      <c r="M154" s="126">
        <f t="shared" si="220"/>
        <v>1.00530005</v>
      </c>
      <c r="N154" s="126">
        <f t="shared" si="217"/>
        <v>1.0208287305291663</v>
      </c>
      <c r="O154" s="119">
        <f t="shared" si="219"/>
        <v>1.0278189</v>
      </c>
      <c r="P154" s="119">
        <f t="shared" si="226"/>
        <v>1027.8189</v>
      </c>
      <c r="Q154" s="158">
        <f t="shared" si="238"/>
        <v>0</v>
      </c>
      <c r="R154" s="199">
        <f t="shared" si="235"/>
        <v>0</v>
      </c>
      <c r="S154" s="119">
        <f t="shared" si="227"/>
        <v>0</v>
      </c>
      <c r="T154" s="129">
        <f t="shared" si="236"/>
        <v>9.1906000000000002E-2</v>
      </c>
      <c r="U154" s="127">
        <f t="shared" si="218"/>
        <v>15</v>
      </c>
      <c r="V154" s="127">
        <v>252</v>
      </c>
      <c r="W154" s="126">
        <f t="shared" si="228"/>
        <v>1.005247338</v>
      </c>
      <c r="X154" s="119">
        <f t="shared" si="229"/>
        <v>5.3933131699999999</v>
      </c>
      <c r="Y154" s="119">
        <f t="shared" si="230"/>
        <v>0</v>
      </c>
      <c r="Z154" s="131" t="str">
        <f t="shared" si="239"/>
        <v>J=</v>
      </c>
      <c r="AA154" s="124">
        <f t="shared" si="240"/>
        <v>44454</v>
      </c>
      <c r="AB154" s="4"/>
      <c r="AD154" s="171">
        <f>[2]Plan1!$A247</f>
        <v>44317</v>
      </c>
      <c r="AE154" s="148" t="str">
        <f>[2]Plan1!$C247</f>
        <v>Dia do Trabalho</v>
      </c>
      <c r="AG154" s="138">
        <f t="shared" si="249"/>
        <v>5</v>
      </c>
      <c r="AH154" s="140">
        <f t="shared" si="247"/>
        <v>44454</v>
      </c>
      <c r="AI154" s="140">
        <f t="shared" si="243"/>
        <v>44453</v>
      </c>
      <c r="AJ154" s="140">
        <f t="shared" si="248"/>
        <v>44454</v>
      </c>
      <c r="AK154" s="140">
        <f t="shared" si="244"/>
        <v>44484</v>
      </c>
      <c r="AL154" s="138">
        <f t="shared" si="245"/>
        <v>21</v>
      </c>
      <c r="AM154" s="140">
        <f t="shared" si="246"/>
        <v>44454</v>
      </c>
      <c r="AT154" s="1"/>
      <c r="AU154" s="1"/>
      <c r="AV154" s="1"/>
      <c r="AW154" s="2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22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3"/>
      <c r="EC154" s="1"/>
      <c r="ED154" s="1"/>
      <c r="EE154" s="1"/>
      <c r="EF154" s="1"/>
      <c r="EG154" s="1"/>
      <c r="EH154" s="1"/>
      <c r="EI154" s="1"/>
      <c r="EJ154" s="1"/>
      <c r="EK154" s="1"/>
      <c r="EL154" s="4"/>
      <c r="EM154" s="15"/>
      <c r="EN154" s="15"/>
      <c r="EO154" s="24"/>
      <c r="EP154" s="15"/>
      <c r="EQ154" s="1"/>
      <c r="ER154" s="15"/>
    </row>
    <row r="155" spans="1:148" ht="12.75" x14ac:dyDescent="0.2">
      <c r="A155" s="118">
        <f t="shared" si="231"/>
        <v>44445</v>
      </c>
      <c r="B155" s="119">
        <f t="shared" si="223"/>
        <v>1033.21221317</v>
      </c>
      <c r="C155" s="119">
        <f t="shared" si="237"/>
        <v>1000</v>
      </c>
      <c r="D155" s="120">
        <f t="shared" si="232"/>
        <v>5769.98</v>
      </c>
      <c r="E155" s="120">
        <f t="shared" si="221"/>
        <v>5825.37</v>
      </c>
      <c r="F155" s="172">
        <f t="shared" si="241"/>
        <v>44392</v>
      </c>
      <c r="G155" s="123">
        <f t="shared" si="224"/>
        <v>9.5996866540266623E-3</v>
      </c>
      <c r="H155" s="124">
        <f t="shared" si="242"/>
        <v>44454</v>
      </c>
      <c r="I155" s="124">
        <f t="shared" si="225"/>
        <v>44454</v>
      </c>
      <c r="J155" s="125">
        <f t="shared" si="233"/>
        <v>21</v>
      </c>
      <c r="K155" s="125">
        <f t="shared" si="222"/>
        <v>15</v>
      </c>
      <c r="L155" s="8">
        <f t="shared" si="234"/>
        <v>1.00684755</v>
      </c>
      <c r="M155" s="126">
        <f t="shared" si="220"/>
        <v>1.00530005</v>
      </c>
      <c r="N155" s="126">
        <f t="shared" si="217"/>
        <v>1.0208287305291663</v>
      </c>
      <c r="O155" s="119">
        <f t="shared" si="219"/>
        <v>1.0278189</v>
      </c>
      <c r="P155" s="119">
        <f t="shared" si="226"/>
        <v>1027.8189</v>
      </c>
      <c r="Q155" s="158">
        <f t="shared" si="238"/>
        <v>0</v>
      </c>
      <c r="R155" s="199">
        <f t="shared" si="235"/>
        <v>0</v>
      </c>
      <c r="S155" s="119">
        <f t="shared" si="227"/>
        <v>0</v>
      </c>
      <c r="T155" s="129">
        <f t="shared" si="236"/>
        <v>9.1906000000000002E-2</v>
      </c>
      <c r="U155" s="127">
        <f t="shared" si="218"/>
        <v>15</v>
      </c>
      <c r="V155" s="127">
        <v>252</v>
      </c>
      <c r="W155" s="126">
        <f t="shared" si="228"/>
        <v>1.005247338</v>
      </c>
      <c r="X155" s="119">
        <f t="shared" si="229"/>
        <v>5.3933131699999999</v>
      </c>
      <c r="Y155" s="119">
        <f t="shared" si="230"/>
        <v>0</v>
      </c>
      <c r="Z155" s="131" t="str">
        <f t="shared" si="239"/>
        <v>J=</v>
      </c>
      <c r="AA155" s="124">
        <f t="shared" si="240"/>
        <v>44454</v>
      </c>
      <c r="AB155" s="4"/>
      <c r="AD155" s="171">
        <f>[2]Plan1!$A248</f>
        <v>44350</v>
      </c>
      <c r="AE155" s="148" t="str">
        <f>[2]Plan1!$C248</f>
        <v>Corpus Christi</v>
      </c>
      <c r="AG155" s="138">
        <f t="shared" si="249"/>
        <v>6</v>
      </c>
      <c r="AH155" s="140">
        <f t="shared" si="247"/>
        <v>44484</v>
      </c>
      <c r="AI155" s="140">
        <f t="shared" si="243"/>
        <v>44483</v>
      </c>
      <c r="AJ155" s="140">
        <f t="shared" si="248"/>
        <v>44484</v>
      </c>
      <c r="AK155" s="140">
        <f t="shared" si="244"/>
        <v>44516</v>
      </c>
      <c r="AL155" s="138">
        <f t="shared" si="245"/>
        <v>20</v>
      </c>
      <c r="AM155" s="140">
        <f t="shared" si="246"/>
        <v>44484</v>
      </c>
      <c r="AT155" s="1"/>
      <c r="AU155" s="1"/>
      <c r="AV155" s="1"/>
      <c r="AW155" s="2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22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3"/>
      <c r="EC155" s="1"/>
      <c r="ED155" s="1"/>
      <c r="EE155" s="1"/>
      <c r="EF155" s="1"/>
      <c r="EG155" s="1"/>
      <c r="EH155" s="1"/>
      <c r="EI155" s="1"/>
      <c r="EJ155" s="1"/>
      <c r="EK155" s="1"/>
      <c r="EL155" s="4"/>
      <c r="EM155" s="15"/>
      <c r="EN155" s="15"/>
      <c r="EO155" s="24"/>
      <c r="EP155" s="15"/>
      <c r="EQ155" s="1"/>
      <c r="ER155" s="15"/>
    </row>
    <row r="156" spans="1:148" ht="12.75" x14ac:dyDescent="0.2">
      <c r="A156" s="118">
        <f t="shared" si="231"/>
        <v>44446</v>
      </c>
      <c r="B156" s="119">
        <f t="shared" si="223"/>
        <v>1034.0431003400001</v>
      </c>
      <c r="C156" s="119">
        <f t="shared" si="237"/>
        <v>1000</v>
      </c>
      <c r="D156" s="120">
        <f t="shared" si="232"/>
        <v>5769.98</v>
      </c>
      <c r="E156" s="120">
        <f t="shared" si="221"/>
        <v>5825.37</v>
      </c>
      <c r="F156" s="172">
        <f t="shared" si="241"/>
        <v>44392</v>
      </c>
      <c r="G156" s="123">
        <f t="shared" si="224"/>
        <v>9.5996866540266623E-3</v>
      </c>
      <c r="H156" s="124">
        <f t="shared" si="242"/>
        <v>44454</v>
      </c>
      <c r="I156" s="124">
        <f t="shared" si="225"/>
        <v>44454</v>
      </c>
      <c r="J156" s="125">
        <f t="shared" si="233"/>
        <v>21</v>
      </c>
      <c r="K156" s="125">
        <f t="shared" si="222"/>
        <v>16</v>
      </c>
      <c r="L156" s="8">
        <f t="shared" si="234"/>
        <v>1.00730572</v>
      </c>
      <c r="M156" s="126">
        <f t="shared" si="220"/>
        <v>1.00530005</v>
      </c>
      <c r="N156" s="126">
        <f t="shared" si="217"/>
        <v>1.0208287305291663</v>
      </c>
      <c r="O156" s="119">
        <f t="shared" si="219"/>
        <v>1.0282866100000001</v>
      </c>
      <c r="P156" s="119">
        <f t="shared" si="226"/>
        <v>1028.2866100000001</v>
      </c>
      <c r="Q156" s="158">
        <f t="shared" si="238"/>
        <v>0</v>
      </c>
      <c r="R156" s="199">
        <f t="shared" si="235"/>
        <v>0</v>
      </c>
      <c r="S156" s="119">
        <f t="shared" si="227"/>
        <v>0</v>
      </c>
      <c r="T156" s="129">
        <f t="shared" si="236"/>
        <v>9.1906000000000002E-2</v>
      </c>
      <c r="U156" s="127">
        <f t="shared" si="218"/>
        <v>16</v>
      </c>
      <c r="V156" s="127">
        <v>252</v>
      </c>
      <c r="W156" s="126">
        <f t="shared" si="228"/>
        <v>1.0055981380000001</v>
      </c>
      <c r="X156" s="119">
        <f t="shared" si="229"/>
        <v>5.75649034</v>
      </c>
      <c r="Y156" s="119">
        <f t="shared" si="230"/>
        <v>0</v>
      </c>
      <c r="Z156" s="131" t="str">
        <f t="shared" si="239"/>
        <v>J=</v>
      </c>
      <c r="AA156" s="124">
        <f t="shared" si="240"/>
        <v>44454</v>
      </c>
      <c r="AB156" s="4"/>
      <c r="AD156" s="171">
        <f>[2]Plan1!$A249</f>
        <v>44446</v>
      </c>
      <c r="AE156" s="148" t="str">
        <f>[2]Plan1!$C249</f>
        <v>Independência do Brasil</v>
      </c>
      <c r="AG156" s="138">
        <f t="shared" si="249"/>
        <v>7</v>
      </c>
      <c r="AH156" s="140">
        <f t="shared" si="247"/>
        <v>44515</v>
      </c>
      <c r="AI156" s="140">
        <f t="shared" si="243"/>
        <v>44512</v>
      </c>
      <c r="AJ156" s="140">
        <f t="shared" si="248"/>
        <v>44516</v>
      </c>
      <c r="AK156" s="140">
        <f t="shared" si="244"/>
        <v>44545</v>
      </c>
      <c r="AL156" s="138">
        <f t="shared" si="245"/>
        <v>21</v>
      </c>
      <c r="AM156" s="140">
        <f t="shared" si="246"/>
        <v>44516</v>
      </c>
      <c r="AT156" s="1"/>
      <c r="AU156" s="1"/>
      <c r="AV156" s="1"/>
      <c r="AW156" s="2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22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3"/>
      <c r="EC156" s="1"/>
      <c r="ED156" s="1"/>
      <c r="EE156" s="1"/>
      <c r="EF156" s="1"/>
      <c r="EG156" s="1"/>
      <c r="EH156" s="1"/>
      <c r="EI156" s="1"/>
      <c r="EJ156" s="1"/>
      <c r="EK156" s="1"/>
      <c r="EL156" s="4"/>
      <c r="EM156" s="15"/>
      <c r="EN156" s="15"/>
      <c r="EO156" s="24"/>
      <c r="EP156" s="15"/>
      <c r="EQ156" s="1"/>
      <c r="ER156" s="15"/>
    </row>
    <row r="157" spans="1:148" ht="12.75" x14ac:dyDescent="0.2">
      <c r="A157" s="118">
        <f t="shared" si="231"/>
        <v>44447</v>
      </c>
      <c r="B157" s="119">
        <f t="shared" si="223"/>
        <v>1034.0431003400001</v>
      </c>
      <c r="C157" s="119">
        <f t="shared" si="237"/>
        <v>1000</v>
      </c>
      <c r="D157" s="120">
        <f t="shared" si="232"/>
        <v>5769.98</v>
      </c>
      <c r="E157" s="120">
        <f t="shared" si="221"/>
        <v>5825.37</v>
      </c>
      <c r="F157" s="172">
        <f t="shared" si="241"/>
        <v>44392</v>
      </c>
      <c r="G157" s="123">
        <f t="shared" si="224"/>
        <v>9.5996866540266623E-3</v>
      </c>
      <c r="H157" s="124">
        <f t="shared" si="242"/>
        <v>44454</v>
      </c>
      <c r="I157" s="124">
        <f t="shared" si="225"/>
        <v>44454</v>
      </c>
      <c r="J157" s="125">
        <f t="shared" si="233"/>
        <v>21</v>
      </c>
      <c r="K157" s="125">
        <f t="shared" si="222"/>
        <v>16</v>
      </c>
      <c r="L157" s="8">
        <f t="shared" si="234"/>
        <v>1.00730572</v>
      </c>
      <c r="M157" s="126">
        <f t="shared" si="220"/>
        <v>1.00530005</v>
      </c>
      <c r="N157" s="126">
        <f t="shared" si="217"/>
        <v>1.0208287305291663</v>
      </c>
      <c r="O157" s="119">
        <f t="shared" si="219"/>
        <v>1.0282866100000001</v>
      </c>
      <c r="P157" s="119">
        <f t="shared" si="226"/>
        <v>1028.2866100000001</v>
      </c>
      <c r="Q157" s="158">
        <f t="shared" si="238"/>
        <v>0</v>
      </c>
      <c r="R157" s="199">
        <f t="shared" si="235"/>
        <v>0</v>
      </c>
      <c r="S157" s="119">
        <f t="shared" si="227"/>
        <v>0</v>
      </c>
      <c r="T157" s="129">
        <f t="shared" si="236"/>
        <v>9.1906000000000002E-2</v>
      </c>
      <c r="U157" s="127">
        <f t="shared" si="218"/>
        <v>16</v>
      </c>
      <c r="V157" s="127">
        <v>252</v>
      </c>
      <c r="W157" s="126">
        <f t="shared" si="228"/>
        <v>1.0055981380000001</v>
      </c>
      <c r="X157" s="119">
        <f t="shared" si="229"/>
        <v>5.75649034</v>
      </c>
      <c r="Y157" s="119">
        <f t="shared" si="230"/>
        <v>0</v>
      </c>
      <c r="Z157" s="131" t="str">
        <f t="shared" si="239"/>
        <v>J=</v>
      </c>
      <c r="AA157" s="124">
        <f t="shared" si="240"/>
        <v>44454</v>
      </c>
      <c r="AB157" s="4"/>
      <c r="AD157" s="171">
        <f>[2]Plan1!$A250</f>
        <v>44481</v>
      </c>
      <c r="AE157" s="148" t="str">
        <f>[2]Plan1!$C250</f>
        <v>Nossa Sr.a Aparecida - Padroeira do Brasil</v>
      </c>
      <c r="AG157" s="138">
        <f t="shared" si="249"/>
        <v>8</v>
      </c>
      <c r="AH157" s="140">
        <f t="shared" si="247"/>
        <v>44545</v>
      </c>
      <c r="AI157" s="140">
        <f t="shared" si="243"/>
        <v>44544</v>
      </c>
      <c r="AJ157" s="140">
        <f t="shared" si="248"/>
        <v>44545</v>
      </c>
      <c r="AK157" s="140">
        <f t="shared" si="244"/>
        <v>44578</v>
      </c>
      <c r="AL157" s="138">
        <f t="shared" si="245"/>
        <v>23</v>
      </c>
      <c r="AM157" s="140">
        <f t="shared" si="246"/>
        <v>44545</v>
      </c>
      <c r="AT157" s="1"/>
      <c r="AU157" s="1"/>
      <c r="AV157" s="1"/>
      <c r="AW157" s="2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22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3"/>
      <c r="EC157" s="1"/>
      <c r="ED157" s="1"/>
      <c r="EE157" s="1"/>
      <c r="EF157" s="1"/>
      <c r="EG157" s="1"/>
      <c r="EH157" s="1"/>
      <c r="EI157" s="1"/>
      <c r="EJ157" s="1"/>
      <c r="EK157" s="1"/>
      <c r="EL157" s="4"/>
      <c r="EM157" s="15"/>
      <c r="EN157" s="15"/>
      <c r="EO157" s="24"/>
      <c r="EP157" s="15"/>
      <c r="EQ157" s="1"/>
      <c r="ER157" s="15"/>
    </row>
    <row r="158" spans="1:148" ht="12.75" x14ac:dyDescent="0.2">
      <c r="A158" s="118">
        <f t="shared" si="231"/>
        <v>44448</v>
      </c>
      <c r="B158" s="119">
        <f t="shared" si="223"/>
        <v>1034.8746524199998</v>
      </c>
      <c r="C158" s="119">
        <f t="shared" si="237"/>
        <v>1000</v>
      </c>
      <c r="D158" s="120">
        <f t="shared" si="232"/>
        <v>5769.98</v>
      </c>
      <c r="E158" s="120">
        <f t="shared" si="221"/>
        <v>5825.37</v>
      </c>
      <c r="F158" s="172">
        <f t="shared" si="241"/>
        <v>44392</v>
      </c>
      <c r="G158" s="123">
        <f t="shared" si="224"/>
        <v>9.5996866540266623E-3</v>
      </c>
      <c r="H158" s="124">
        <f t="shared" si="242"/>
        <v>44454</v>
      </c>
      <c r="I158" s="124">
        <f t="shared" si="225"/>
        <v>44454</v>
      </c>
      <c r="J158" s="125">
        <f t="shared" si="233"/>
        <v>21</v>
      </c>
      <c r="K158" s="125">
        <f t="shared" si="222"/>
        <v>17</v>
      </c>
      <c r="L158" s="8">
        <f t="shared" si="234"/>
        <v>1.00776409</v>
      </c>
      <c r="M158" s="126">
        <f t="shared" si="220"/>
        <v>1.00530005</v>
      </c>
      <c r="N158" s="126">
        <f t="shared" si="217"/>
        <v>1.0208287305291663</v>
      </c>
      <c r="O158" s="119">
        <f t="shared" si="219"/>
        <v>1.0287545300000001</v>
      </c>
      <c r="P158" s="119">
        <f t="shared" si="226"/>
        <v>1028.7545299999999</v>
      </c>
      <c r="Q158" s="158">
        <f t="shared" si="238"/>
        <v>0</v>
      </c>
      <c r="R158" s="199">
        <f t="shared" si="235"/>
        <v>0</v>
      </c>
      <c r="S158" s="119">
        <f t="shared" si="227"/>
        <v>0</v>
      </c>
      <c r="T158" s="129">
        <f t="shared" si="236"/>
        <v>9.1906000000000002E-2</v>
      </c>
      <c r="U158" s="127">
        <f t="shared" si="218"/>
        <v>17</v>
      </c>
      <c r="V158" s="127">
        <v>252</v>
      </c>
      <c r="W158" s="126">
        <f t="shared" si="228"/>
        <v>1.0059490600000001</v>
      </c>
      <c r="X158" s="119">
        <f t="shared" si="229"/>
        <v>6.1201224200000004</v>
      </c>
      <c r="Y158" s="119">
        <f t="shared" si="230"/>
        <v>0</v>
      </c>
      <c r="Z158" s="131" t="str">
        <f t="shared" si="239"/>
        <v>J=</v>
      </c>
      <c r="AA158" s="124">
        <f t="shared" si="240"/>
        <v>44454</v>
      </c>
      <c r="AB158" s="4"/>
      <c r="AD158" s="171">
        <f>[2]Plan1!$A251</f>
        <v>44502</v>
      </c>
      <c r="AE158" s="148" t="str">
        <f>[2]Plan1!$C251</f>
        <v>Finados</v>
      </c>
      <c r="AG158" s="138">
        <f t="shared" si="249"/>
        <v>9</v>
      </c>
      <c r="AH158" s="140">
        <f t="shared" si="247"/>
        <v>44576</v>
      </c>
      <c r="AI158" s="140">
        <f t="shared" si="243"/>
        <v>44575</v>
      </c>
      <c r="AJ158" s="140">
        <f t="shared" si="248"/>
        <v>44578</v>
      </c>
      <c r="AK158" s="140">
        <f t="shared" si="244"/>
        <v>44607</v>
      </c>
      <c r="AL158" s="138">
        <f t="shared" si="245"/>
        <v>21</v>
      </c>
      <c r="AM158" s="140">
        <f t="shared" si="246"/>
        <v>44578</v>
      </c>
      <c r="AT158" s="1"/>
      <c r="AU158" s="1"/>
      <c r="AV158" s="1"/>
      <c r="AW158" s="2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22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3"/>
      <c r="EC158" s="1"/>
      <c r="ED158" s="1"/>
      <c r="EE158" s="1"/>
      <c r="EF158" s="1"/>
      <c r="EG158" s="1"/>
      <c r="EH158" s="1"/>
      <c r="EI158" s="1"/>
      <c r="EJ158" s="1"/>
      <c r="EK158" s="1"/>
      <c r="EL158" s="4"/>
      <c r="EM158" s="15"/>
      <c r="EN158" s="15"/>
      <c r="EO158" s="24"/>
      <c r="EP158" s="15"/>
      <c r="EQ158" s="1"/>
      <c r="ER158" s="15"/>
    </row>
    <row r="159" spans="1:148" ht="12.75" x14ac:dyDescent="0.2">
      <c r="A159" s="118">
        <f t="shared" si="231"/>
        <v>44449</v>
      </c>
      <c r="B159" s="119">
        <f t="shared" si="223"/>
        <v>1035.7068808800002</v>
      </c>
      <c r="C159" s="119">
        <f t="shared" si="237"/>
        <v>1000</v>
      </c>
      <c r="D159" s="120">
        <f t="shared" si="232"/>
        <v>5769.98</v>
      </c>
      <c r="E159" s="120">
        <f t="shared" si="221"/>
        <v>5825.37</v>
      </c>
      <c r="F159" s="172">
        <f t="shared" si="241"/>
        <v>44392</v>
      </c>
      <c r="G159" s="123">
        <f t="shared" si="224"/>
        <v>9.5996866540266623E-3</v>
      </c>
      <c r="H159" s="124">
        <f t="shared" si="242"/>
        <v>44454</v>
      </c>
      <c r="I159" s="124">
        <f t="shared" si="225"/>
        <v>44454</v>
      </c>
      <c r="J159" s="125">
        <f t="shared" si="233"/>
        <v>21</v>
      </c>
      <c r="K159" s="125">
        <f t="shared" si="222"/>
        <v>18</v>
      </c>
      <c r="L159" s="8">
        <f t="shared" si="234"/>
        <v>1.00822268</v>
      </c>
      <c r="M159" s="126">
        <f t="shared" si="220"/>
        <v>1.00530005</v>
      </c>
      <c r="N159" s="126">
        <f t="shared" si="217"/>
        <v>1.0208287305291663</v>
      </c>
      <c r="O159" s="119">
        <f t="shared" si="219"/>
        <v>1.02922267</v>
      </c>
      <c r="P159" s="119">
        <f t="shared" si="226"/>
        <v>1029.2226700000001</v>
      </c>
      <c r="Q159" s="158">
        <f t="shared" si="238"/>
        <v>0</v>
      </c>
      <c r="R159" s="199">
        <f t="shared" si="235"/>
        <v>0</v>
      </c>
      <c r="S159" s="119">
        <f t="shared" si="227"/>
        <v>0</v>
      </c>
      <c r="T159" s="129">
        <f t="shared" si="236"/>
        <v>9.1906000000000002E-2</v>
      </c>
      <c r="U159" s="127">
        <f t="shared" si="218"/>
        <v>18</v>
      </c>
      <c r="V159" s="127">
        <v>252</v>
      </c>
      <c r="W159" s="126">
        <f t="shared" si="228"/>
        <v>1.006300105</v>
      </c>
      <c r="X159" s="119">
        <f t="shared" si="229"/>
        <v>6.48421088</v>
      </c>
      <c r="Y159" s="119">
        <f t="shared" si="230"/>
        <v>0</v>
      </c>
      <c r="Z159" s="131" t="str">
        <f t="shared" si="239"/>
        <v>J=</v>
      </c>
      <c r="AA159" s="124">
        <f t="shared" si="240"/>
        <v>44454</v>
      </c>
      <c r="AB159" s="4"/>
      <c r="AD159" s="171">
        <f>[2]Plan1!$A252</f>
        <v>44515</v>
      </c>
      <c r="AE159" s="148" t="str">
        <f>[2]Plan1!$C252</f>
        <v>Proclamação da República</v>
      </c>
      <c r="AG159" s="138">
        <f t="shared" si="249"/>
        <v>10</v>
      </c>
      <c r="AH159" s="140">
        <f t="shared" si="247"/>
        <v>44607</v>
      </c>
      <c r="AI159" s="140">
        <f t="shared" si="243"/>
        <v>44606</v>
      </c>
      <c r="AJ159" s="140">
        <f t="shared" si="248"/>
        <v>44607</v>
      </c>
      <c r="AK159" s="140">
        <f t="shared" si="244"/>
        <v>44635</v>
      </c>
      <c r="AL159" s="138">
        <f t="shared" si="245"/>
        <v>18</v>
      </c>
      <c r="AM159" s="140">
        <f t="shared" si="246"/>
        <v>44607</v>
      </c>
      <c r="AT159" s="1"/>
      <c r="AU159" s="1"/>
      <c r="AV159" s="1"/>
      <c r="AW159" s="2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22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3"/>
      <c r="EC159" s="1"/>
      <c r="ED159" s="1"/>
      <c r="EE159" s="1"/>
      <c r="EF159" s="1"/>
      <c r="EG159" s="1"/>
      <c r="EH159" s="1"/>
      <c r="EI159" s="1"/>
      <c r="EJ159" s="1"/>
      <c r="EK159" s="1"/>
      <c r="EL159" s="4"/>
      <c r="EM159" s="15"/>
      <c r="EN159" s="15"/>
      <c r="EO159" s="24"/>
      <c r="EP159" s="15"/>
      <c r="EQ159" s="1"/>
      <c r="ER159" s="15"/>
    </row>
    <row r="160" spans="1:148" ht="12.75" x14ac:dyDescent="0.2">
      <c r="A160" s="118">
        <f t="shared" si="231"/>
        <v>44450</v>
      </c>
      <c r="B160" s="119">
        <f t="shared" si="223"/>
        <v>1036.53977504</v>
      </c>
      <c r="C160" s="119">
        <f t="shared" si="237"/>
        <v>1000</v>
      </c>
      <c r="D160" s="120">
        <f t="shared" si="232"/>
        <v>5769.98</v>
      </c>
      <c r="E160" s="120">
        <f t="shared" si="221"/>
        <v>5825.37</v>
      </c>
      <c r="F160" s="172">
        <f t="shared" si="241"/>
        <v>44392</v>
      </c>
      <c r="G160" s="123">
        <f t="shared" si="224"/>
        <v>9.5996866540266623E-3</v>
      </c>
      <c r="H160" s="124">
        <f t="shared" si="242"/>
        <v>44454</v>
      </c>
      <c r="I160" s="124">
        <f t="shared" si="225"/>
        <v>44454</v>
      </c>
      <c r="J160" s="125">
        <f t="shared" si="233"/>
        <v>21</v>
      </c>
      <c r="K160" s="125">
        <f t="shared" si="222"/>
        <v>19</v>
      </c>
      <c r="L160" s="8">
        <f t="shared" si="234"/>
        <v>1.00868147</v>
      </c>
      <c r="M160" s="126">
        <f t="shared" si="220"/>
        <v>1.00530005</v>
      </c>
      <c r="N160" s="126">
        <f t="shared" ref="N160:N223" si="250">IF(I160&gt;I159,N159*M160,N159)</f>
        <v>1.0208287305291663</v>
      </c>
      <c r="O160" s="119">
        <f t="shared" si="219"/>
        <v>1.02969102</v>
      </c>
      <c r="P160" s="119">
        <f t="shared" si="226"/>
        <v>1029.69102</v>
      </c>
      <c r="Q160" s="158">
        <f t="shared" si="238"/>
        <v>0</v>
      </c>
      <c r="R160" s="199">
        <f t="shared" si="235"/>
        <v>0</v>
      </c>
      <c r="S160" s="119">
        <f t="shared" si="227"/>
        <v>0</v>
      </c>
      <c r="T160" s="129">
        <f t="shared" si="236"/>
        <v>9.1906000000000002E-2</v>
      </c>
      <c r="U160" s="127">
        <f t="shared" si="218"/>
        <v>19</v>
      </c>
      <c r="V160" s="127">
        <v>252</v>
      </c>
      <c r="W160" s="126">
        <f t="shared" si="228"/>
        <v>1.006651272</v>
      </c>
      <c r="X160" s="119">
        <f t="shared" si="229"/>
        <v>6.8487550400000003</v>
      </c>
      <c r="Y160" s="119">
        <f t="shared" si="230"/>
        <v>0</v>
      </c>
      <c r="Z160" s="131" t="str">
        <f t="shared" si="239"/>
        <v>J=</v>
      </c>
      <c r="AA160" s="124">
        <f t="shared" si="240"/>
        <v>44454</v>
      </c>
      <c r="AB160" s="4"/>
      <c r="AD160" s="171">
        <f>[2]Plan1!$A253</f>
        <v>44555</v>
      </c>
      <c r="AE160" s="148" t="str">
        <f>[2]Plan1!$C253</f>
        <v>Natal</v>
      </c>
      <c r="AG160" s="138">
        <f t="shared" si="249"/>
        <v>11</v>
      </c>
      <c r="AH160" s="140">
        <f t="shared" si="247"/>
        <v>44635</v>
      </c>
      <c r="AI160" s="140">
        <f t="shared" si="243"/>
        <v>44634</v>
      </c>
      <c r="AJ160" s="140">
        <f t="shared" si="248"/>
        <v>44635</v>
      </c>
      <c r="AK160" s="140">
        <f t="shared" si="244"/>
        <v>44669</v>
      </c>
      <c r="AL160" s="138">
        <f t="shared" si="245"/>
        <v>23</v>
      </c>
      <c r="AM160" s="140">
        <f t="shared" si="246"/>
        <v>44635</v>
      </c>
      <c r="AT160" s="1"/>
      <c r="AU160" s="1"/>
      <c r="AV160" s="1"/>
      <c r="AW160" s="2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22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3"/>
      <c r="EC160" s="1"/>
      <c r="ED160" s="1"/>
      <c r="EE160" s="1"/>
      <c r="EF160" s="1"/>
      <c r="EG160" s="1"/>
      <c r="EH160" s="1"/>
      <c r="EI160" s="1"/>
      <c r="EJ160" s="1"/>
      <c r="EK160" s="1"/>
      <c r="EL160" s="4"/>
      <c r="EM160" s="15"/>
      <c r="EN160" s="15"/>
      <c r="EO160" s="24"/>
      <c r="EP160" s="15"/>
      <c r="EQ160" s="1"/>
      <c r="ER160" s="15"/>
    </row>
    <row r="161" spans="1:148" ht="12.75" x14ac:dyDescent="0.2">
      <c r="A161" s="118">
        <f t="shared" si="231"/>
        <v>44451</v>
      </c>
      <c r="B161" s="119">
        <f t="shared" si="223"/>
        <v>1036.53977504</v>
      </c>
      <c r="C161" s="119">
        <f t="shared" si="237"/>
        <v>1000</v>
      </c>
      <c r="D161" s="120">
        <f t="shared" si="232"/>
        <v>5769.98</v>
      </c>
      <c r="E161" s="120">
        <f t="shared" si="221"/>
        <v>5825.37</v>
      </c>
      <c r="F161" s="172">
        <f t="shared" si="241"/>
        <v>44392</v>
      </c>
      <c r="G161" s="123">
        <f t="shared" si="224"/>
        <v>9.5996866540266623E-3</v>
      </c>
      <c r="H161" s="124">
        <f t="shared" si="242"/>
        <v>44454</v>
      </c>
      <c r="I161" s="124">
        <f t="shared" si="225"/>
        <v>44454</v>
      </c>
      <c r="J161" s="125">
        <f t="shared" si="233"/>
        <v>21</v>
      </c>
      <c r="K161" s="125">
        <f t="shared" si="222"/>
        <v>19</v>
      </c>
      <c r="L161" s="8">
        <f t="shared" si="234"/>
        <v>1.00868147</v>
      </c>
      <c r="M161" s="126">
        <f t="shared" si="220"/>
        <v>1.00530005</v>
      </c>
      <c r="N161" s="126">
        <f t="shared" si="250"/>
        <v>1.0208287305291663</v>
      </c>
      <c r="O161" s="119">
        <f t="shared" si="219"/>
        <v>1.02969102</v>
      </c>
      <c r="P161" s="119">
        <f t="shared" si="226"/>
        <v>1029.69102</v>
      </c>
      <c r="Q161" s="158">
        <f t="shared" si="238"/>
        <v>0</v>
      </c>
      <c r="R161" s="199">
        <f t="shared" si="235"/>
        <v>0</v>
      </c>
      <c r="S161" s="119">
        <f t="shared" si="227"/>
        <v>0</v>
      </c>
      <c r="T161" s="129">
        <f t="shared" si="236"/>
        <v>9.1906000000000002E-2</v>
      </c>
      <c r="U161" s="127">
        <f t="shared" si="218"/>
        <v>19</v>
      </c>
      <c r="V161" s="127">
        <v>252</v>
      </c>
      <c r="W161" s="126">
        <f t="shared" si="228"/>
        <v>1.006651272</v>
      </c>
      <c r="X161" s="119">
        <f t="shared" si="229"/>
        <v>6.8487550400000003</v>
      </c>
      <c r="Y161" s="119">
        <f t="shared" si="230"/>
        <v>0</v>
      </c>
      <c r="Z161" s="131" t="str">
        <f t="shared" si="239"/>
        <v>J=</v>
      </c>
      <c r="AA161" s="124">
        <f t="shared" si="240"/>
        <v>44454</v>
      </c>
      <c r="AB161" s="4"/>
      <c r="AD161" s="171">
        <f>[2]Plan1!$A254</f>
        <v>44562</v>
      </c>
      <c r="AE161" s="148" t="str">
        <f>[2]Plan1!$C254</f>
        <v>Confraternização Universal</v>
      </c>
      <c r="AG161" s="138">
        <f t="shared" si="249"/>
        <v>12</v>
      </c>
      <c r="AH161" s="140">
        <f t="shared" si="247"/>
        <v>44666</v>
      </c>
      <c r="AI161" s="140">
        <f t="shared" si="243"/>
        <v>44665</v>
      </c>
      <c r="AJ161" s="140">
        <f t="shared" si="248"/>
        <v>44669</v>
      </c>
      <c r="AK161" s="140">
        <f t="shared" si="244"/>
        <v>44697</v>
      </c>
      <c r="AL161" s="138">
        <f t="shared" si="245"/>
        <v>19</v>
      </c>
      <c r="AM161" s="140">
        <f t="shared" si="246"/>
        <v>44669</v>
      </c>
      <c r="AT161" s="1"/>
      <c r="AU161" s="1"/>
      <c r="AV161" s="1"/>
      <c r="AW161" s="2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22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3"/>
      <c r="EC161" s="1"/>
      <c r="ED161" s="1"/>
      <c r="EE161" s="1"/>
      <c r="EF161" s="1"/>
      <c r="EG161" s="1"/>
      <c r="EH161" s="1"/>
      <c r="EI161" s="1"/>
      <c r="EJ161" s="1"/>
      <c r="EK161" s="1"/>
      <c r="EL161" s="4"/>
      <c r="EM161" s="15"/>
      <c r="EN161" s="15"/>
      <c r="EO161" s="24"/>
      <c r="EP161" s="15"/>
      <c r="EQ161" s="1"/>
      <c r="ER161" s="15"/>
    </row>
    <row r="162" spans="1:148" ht="12.75" x14ac:dyDescent="0.2">
      <c r="A162" s="118">
        <f t="shared" si="231"/>
        <v>44452</v>
      </c>
      <c r="B162" s="119">
        <f t="shared" si="223"/>
        <v>1036.53977504</v>
      </c>
      <c r="C162" s="119">
        <f t="shared" si="237"/>
        <v>1000</v>
      </c>
      <c r="D162" s="120">
        <f t="shared" si="232"/>
        <v>5769.98</v>
      </c>
      <c r="E162" s="120">
        <f t="shared" si="221"/>
        <v>5825.37</v>
      </c>
      <c r="F162" s="172">
        <f t="shared" si="241"/>
        <v>44392</v>
      </c>
      <c r="G162" s="123">
        <f t="shared" si="224"/>
        <v>9.5996866540266623E-3</v>
      </c>
      <c r="H162" s="124">
        <f t="shared" si="242"/>
        <v>44454</v>
      </c>
      <c r="I162" s="124">
        <f t="shared" si="225"/>
        <v>44454</v>
      </c>
      <c r="J162" s="125">
        <f t="shared" si="233"/>
        <v>21</v>
      </c>
      <c r="K162" s="125">
        <f t="shared" si="222"/>
        <v>19</v>
      </c>
      <c r="L162" s="8">
        <f t="shared" si="234"/>
        <v>1.00868147</v>
      </c>
      <c r="M162" s="126">
        <f t="shared" si="220"/>
        <v>1.00530005</v>
      </c>
      <c r="N162" s="126">
        <f t="shared" si="250"/>
        <v>1.0208287305291663</v>
      </c>
      <c r="O162" s="119">
        <f t="shared" si="219"/>
        <v>1.02969102</v>
      </c>
      <c r="P162" s="119">
        <f t="shared" si="226"/>
        <v>1029.69102</v>
      </c>
      <c r="Q162" s="158">
        <f t="shared" si="238"/>
        <v>0</v>
      </c>
      <c r="R162" s="199">
        <f t="shared" si="235"/>
        <v>0</v>
      </c>
      <c r="S162" s="119">
        <f t="shared" si="227"/>
        <v>0</v>
      </c>
      <c r="T162" s="129">
        <f t="shared" si="236"/>
        <v>9.1906000000000002E-2</v>
      </c>
      <c r="U162" s="127">
        <f t="shared" ref="U162:U225" si="251">IF(A161&lt;K$2,0,IF(Q161&gt;0,1,IF(K162=K161,U161,U161+1)))</f>
        <v>19</v>
      </c>
      <c r="V162" s="127">
        <v>252</v>
      </c>
      <c r="W162" s="126">
        <f t="shared" si="228"/>
        <v>1.006651272</v>
      </c>
      <c r="X162" s="119">
        <f t="shared" si="229"/>
        <v>6.8487550400000003</v>
      </c>
      <c r="Y162" s="119">
        <f t="shared" si="230"/>
        <v>0</v>
      </c>
      <c r="Z162" s="131" t="str">
        <f t="shared" si="239"/>
        <v>J=</v>
      </c>
      <c r="AA162" s="124">
        <f t="shared" si="240"/>
        <v>44454</v>
      </c>
      <c r="AB162" s="4"/>
      <c r="AD162" s="171">
        <f>[2]Plan1!$A255</f>
        <v>44620</v>
      </c>
      <c r="AE162" s="148" t="str">
        <f>[2]Plan1!$C255</f>
        <v>Carnaval</v>
      </c>
      <c r="AG162" s="138">
        <f t="shared" si="249"/>
        <v>13</v>
      </c>
      <c r="AH162" s="140">
        <f t="shared" si="247"/>
        <v>44696</v>
      </c>
      <c r="AI162" s="140">
        <f t="shared" si="243"/>
        <v>44694</v>
      </c>
      <c r="AJ162" s="140">
        <f t="shared" si="248"/>
        <v>44697</v>
      </c>
      <c r="AK162" s="140">
        <f t="shared" si="244"/>
        <v>44727</v>
      </c>
      <c r="AL162" s="138">
        <f t="shared" si="245"/>
        <v>22</v>
      </c>
      <c r="AM162" s="140">
        <f t="shared" si="246"/>
        <v>44697</v>
      </c>
      <c r="AT162" s="1"/>
      <c r="AU162" s="1"/>
      <c r="AV162" s="1"/>
      <c r="AW162" s="2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22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3"/>
      <c r="EC162" s="1"/>
      <c r="ED162" s="1"/>
      <c r="EE162" s="1"/>
      <c r="EF162" s="1"/>
      <c r="EG162" s="1"/>
      <c r="EH162" s="1"/>
      <c r="EI162" s="1"/>
      <c r="EJ162" s="1"/>
      <c r="EK162" s="1"/>
      <c r="EL162" s="4"/>
      <c r="EM162" s="15"/>
      <c r="EN162" s="15"/>
      <c r="EO162" s="24"/>
      <c r="EP162" s="15"/>
      <c r="EQ162" s="1"/>
      <c r="ER162" s="15"/>
    </row>
    <row r="163" spans="1:148" ht="12.75" x14ac:dyDescent="0.2">
      <c r="A163" s="118">
        <f t="shared" si="231"/>
        <v>44453</v>
      </c>
      <c r="B163" s="119">
        <f t="shared" si="223"/>
        <v>1037.3733363199999</v>
      </c>
      <c r="C163" s="119">
        <f t="shared" si="237"/>
        <v>1000</v>
      </c>
      <c r="D163" s="120">
        <f t="shared" si="232"/>
        <v>5769.98</v>
      </c>
      <c r="E163" s="120">
        <f t="shared" si="221"/>
        <v>5825.37</v>
      </c>
      <c r="F163" s="172">
        <f t="shared" si="241"/>
        <v>44392</v>
      </c>
      <c r="G163" s="123">
        <f t="shared" si="224"/>
        <v>9.5996866540266623E-3</v>
      </c>
      <c r="H163" s="124">
        <f t="shared" si="242"/>
        <v>44454</v>
      </c>
      <c r="I163" s="124">
        <f t="shared" si="225"/>
        <v>44454</v>
      </c>
      <c r="J163" s="125">
        <f t="shared" si="233"/>
        <v>21</v>
      </c>
      <c r="K163" s="125">
        <f t="shared" si="222"/>
        <v>20</v>
      </c>
      <c r="L163" s="8">
        <f t="shared" si="234"/>
        <v>1.00914047</v>
      </c>
      <c r="M163" s="126">
        <f t="shared" si="220"/>
        <v>1.00530005</v>
      </c>
      <c r="N163" s="126">
        <f t="shared" si="250"/>
        <v>1.0208287305291663</v>
      </c>
      <c r="O163" s="119">
        <f t="shared" si="219"/>
        <v>1.0301595800000001</v>
      </c>
      <c r="P163" s="119">
        <f t="shared" si="226"/>
        <v>1030.15958</v>
      </c>
      <c r="Q163" s="158">
        <f t="shared" si="238"/>
        <v>0</v>
      </c>
      <c r="R163" s="199">
        <f t="shared" si="235"/>
        <v>0</v>
      </c>
      <c r="S163" s="119">
        <f t="shared" si="227"/>
        <v>0</v>
      </c>
      <c r="T163" s="129">
        <f t="shared" si="236"/>
        <v>9.1906000000000002E-2</v>
      </c>
      <c r="U163" s="127">
        <f t="shared" si="251"/>
        <v>20</v>
      </c>
      <c r="V163" s="127">
        <v>252</v>
      </c>
      <c r="W163" s="126">
        <f t="shared" si="228"/>
        <v>1.007002562</v>
      </c>
      <c r="X163" s="119">
        <f t="shared" si="229"/>
        <v>7.2137563199999999</v>
      </c>
      <c r="Y163" s="119">
        <f t="shared" si="230"/>
        <v>0</v>
      </c>
      <c r="Z163" s="131" t="str">
        <f t="shared" si="239"/>
        <v>J=</v>
      </c>
      <c r="AA163" s="124">
        <f t="shared" si="240"/>
        <v>44454</v>
      </c>
      <c r="AB163" s="4"/>
      <c r="AD163" s="171">
        <f>[2]Plan1!$A256</f>
        <v>44621</v>
      </c>
      <c r="AE163" s="148" t="str">
        <f>[2]Plan1!$C256</f>
        <v>Carnaval</v>
      </c>
      <c r="AG163" s="138">
        <f t="shared" si="249"/>
        <v>14</v>
      </c>
      <c r="AH163" s="140">
        <f t="shared" si="247"/>
        <v>44727</v>
      </c>
      <c r="AI163" s="140">
        <f t="shared" si="243"/>
        <v>44726</v>
      </c>
      <c r="AJ163" s="140">
        <f t="shared" si="248"/>
        <v>44727</v>
      </c>
      <c r="AK163" s="140">
        <f t="shared" si="244"/>
        <v>44757</v>
      </c>
      <c r="AL163" s="138">
        <f t="shared" si="245"/>
        <v>21</v>
      </c>
      <c r="AM163" s="140">
        <f t="shared" si="246"/>
        <v>44727</v>
      </c>
      <c r="AT163" s="1"/>
      <c r="AU163" s="1"/>
      <c r="AV163" s="1"/>
      <c r="AW163" s="2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22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3"/>
      <c r="EC163" s="1"/>
      <c r="ED163" s="1"/>
      <c r="EE163" s="1"/>
      <c r="EF163" s="1"/>
      <c r="EG163" s="1"/>
      <c r="EH163" s="1"/>
      <c r="EI163" s="1"/>
      <c r="EJ163" s="1"/>
      <c r="EK163" s="1"/>
      <c r="EL163" s="4"/>
      <c r="EM163" s="15"/>
      <c r="EN163" s="15"/>
      <c r="EO163" s="24"/>
      <c r="EP163" s="15"/>
      <c r="EQ163" s="1"/>
      <c r="ER163" s="15"/>
    </row>
    <row r="164" spans="1:148" ht="12.75" x14ac:dyDescent="0.2">
      <c r="A164" s="118">
        <f t="shared" si="231"/>
        <v>44454</v>
      </c>
      <c r="B164" s="119">
        <f t="shared" si="223"/>
        <v>1038.20756512</v>
      </c>
      <c r="C164" s="119">
        <f t="shared" si="237"/>
        <v>1000</v>
      </c>
      <c r="D164" s="120">
        <f t="shared" si="232"/>
        <v>5769.98</v>
      </c>
      <c r="E164" s="120">
        <f t="shared" si="221"/>
        <v>5825.37</v>
      </c>
      <c r="F164" s="172">
        <f t="shared" si="241"/>
        <v>44392</v>
      </c>
      <c r="G164" s="123">
        <f t="shared" si="224"/>
        <v>9.5996866540266623E-3</v>
      </c>
      <c r="H164" s="124">
        <f t="shared" si="242"/>
        <v>44454</v>
      </c>
      <c r="I164" s="124">
        <f t="shared" si="225"/>
        <v>44454</v>
      </c>
      <c r="J164" s="125">
        <f t="shared" si="233"/>
        <v>21</v>
      </c>
      <c r="K164" s="125">
        <f t="shared" si="222"/>
        <v>21</v>
      </c>
      <c r="L164" s="8">
        <f t="shared" si="234"/>
        <v>1.00959968</v>
      </c>
      <c r="M164" s="126">
        <f t="shared" si="220"/>
        <v>1.00530005</v>
      </c>
      <c r="N164" s="126">
        <f t="shared" si="250"/>
        <v>1.0208287305291663</v>
      </c>
      <c r="O164" s="119">
        <f t="shared" si="219"/>
        <v>1.03062835</v>
      </c>
      <c r="P164" s="119">
        <f t="shared" si="226"/>
        <v>1030.62835</v>
      </c>
      <c r="Q164" s="158">
        <f t="shared" si="238"/>
        <v>5</v>
      </c>
      <c r="R164" s="199">
        <f t="shared" si="235"/>
        <v>0</v>
      </c>
      <c r="S164" s="119">
        <f t="shared" si="227"/>
        <v>0</v>
      </c>
      <c r="T164" s="129">
        <f t="shared" si="236"/>
        <v>9.1906000000000002E-2</v>
      </c>
      <c r="U164" s="127">
        <f t="shared" si="251"/>
        <v>21</v>
      </c>
      <c r="V164" s="127">
        <v>252</v>
      </c>
      <c r="W164" s="126">
        <f t="shared" si="228"/>
        <v>1.007353975</v>
      </c>
      <c r="X164" s="119">
        <f t="shared" si="229"/>
        <v>7.5792151199999998</v>
      </c>
      <c r="Y164" s="119">
        <f t="shared" si="230"/>
        <v>7.5792151199999998</v>
      </c>
      <c r="Z164" s="131" t="str">
        <f t="shared" si="239"/>
        <v>J=</v>
      </c>
      <c r="AA164" s="124">
        <f t="shared" si="240"/>
        <v>44454</v>
      </c>
      <c r="AB164" s="26"/>
      <c r="AD164" s="171">
        <f>[2]Plan1!$A257</f>
        <v>44666</v>
      </c>
      <c r="AE164" s="148" t="str">
        <f>[2]Plan1!$C257</f>
        <v>Paixão de Cristo</v>
      </c>
      <c r="AG164" s="138">
        <f t="shared" si="249"/>
        <v>15</v>
      </c>
      <c r="AH164" s="140">
        <f t="shared" si="247"/>
        <v>44757</v>
      </c>
      <c r="AI164" s="140">
        <f t="shared" si="243"/>
        <v>44756</v>
      </c>
      <c r="AJ164" s="140">
        <f t="shared" si="248"/>
        <v>44757</v>
      </c>
      <c r="AK164" s="140">
        <f t="shared" ref="AK164:AK184" si="252">AJ165</f>
        <v>44788</v>
      </c>
      <c r="AL164" s="138">
        <f t="shared" si="245"/>
        <v>21</v>
      </c>
      <c r="AM164" s="140">
        <f t="shared" si="246"/>
        <v>44757</v>
      </c>
      <c r="AT164" s="3"/>
      <c r="AU164" s="3"/>
      <c r="AV164" s="3"/>
      <c r="AW164" s="29"/>
      <c r="AX164" s="3"/>
      <c r="AY164" s="3"/>
      <c r="AZ164" s="3"/>
      <c r="BA164" s="1"/>
      <c r="BB164" s="1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1"/>
      <c r="DL164" s="1"/>
      <c r="DM164" s="22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3"/>
      <c r="EC164" s="1"/>
      <c r="ED164" s="1"/>
      <c r="EE164" s="1"/>
      <c r="EF164" s="1"/>
      <c r="EG164" s="1"/>
      <c r="EH164" s="1"/>
      <c r="EI164" s="1"/>
      <c r="EJ164" s="1"/>
      <c r="EK164" s="1"/>
      <c r="EL164" s="26"/>
      <c r="EM164" s="15"/>
      <c r="EN164" s="15"/>
      <c r="EO164" s="24"/>
      <c r="EP164" s="15"/>
      <c r="EQ164" s="1"/>
      <c r="ER164" s="15"/>
    </row>
    <row r="165" spans="1:148" ht="12.75" x14ac:dyDescent="0.2">
      <c r="A165" s="118">
        <f t="shared" si="231"/>
        <v>44455</v>
      </c>
      <c r="B165" s="119">
        <f t="shared" si="223"/>
        <v>1031.41336572</v>
      </c>
      <c r="C165" s="119">
        <f t="shared" si="237"/>
        <v>1000</v>
      </c>
      <c r="D165" s="120">
        <f t="shared" si="232"/>
        <v>5825.37</v>
      </c>
      <c r="E165" s="120">
        <f t="shared" si="221"/>
        <v>5876.05</v>
      </c>
      <c r="F165" s="172">
        <f t="shared" si="241"/>
        <v>44423</v>
      </c>
      <c r="G165" s="123">
        <f t="shared" si="224"/>
        <v>8.699876574363552E-3</v>
      </c>
      <c r="H165" s="124">
        <f t="shared" si="242"/>
        <v>44484</v>
      </c>
      <c r="I165" s="124">
        <f t="shared" si="225"/>
        <v>44484</v>
      </c>
      <c r="J165" s="125">
        <f t="shared" si="233"/>
        <v>21</v>
      </c>
      <c r="K165" s="125">
        <f t="shared" si="222"/>
        <v>1</v>
      </c>
      <c r="L165" s="8">
        <f t="shared" si="234"/>
        <v>1.0004125699999999</v>
      </c>
      <c r="M165" s="126">
        <f t="shared" si="220"/>
        <v>1.00959968</v>
      </c>
      <c r="N165" s="126">
        <f t="shared" si="250"/>
        <v>1.0306283596770525</v>
      </c>
      <c r="O165" s="119">
        <f t="shared" si="219"/>
        <v>1.0310535599999999</v>
      </c>
      <c r="P165" s="119">
        <f t="shared" si="226"/>
        <v>1031.0535600000001</v>
      </c>
      <c r="Q165" s="158">
        <f t="shared" si="238"/>
        <v>0</v>
      </c>
      <c r="R165" s="199">
        <f t="shared" si="235"/>
        <v>0</v>
      </c>
      <c r="S165" s="119">
        <f t="shared" si="227"/>
        <v>0</v>
      </c>
      <c r="T165" s="129">
        <f t="shared" si="236"/>
        <v>9.1906000000000002E-2</v>
      </c>
      <c r="U165" s="127">
        <f t="shared" si="251"/>
        <v>1</v>
      </c>
      <c r="V165" s="127">
        <v>252</v>
      </c>
      <c r="W165" s="126">
        <f t="shared" si="228"/>
        <v>1.000348969</v>
      </c>
      <c r="X165" s="119">
        <f t="shared" si="229"/>
        <v>0.35980572</v>
      </c>
      <c r="Y165" s="119">
        <f t="shared" si="230"/>
        <v>0</v>
      </c>
      <c r="Z165" s="131" t="str">
        <f t="shared" si="239"/>
        <v>J=</v>
      </c>
      <c r="AA165" s="124">
        <f t="shared" si="240"/>
        <v>44484</v>
      </c>
      <c r="AB165" s="4"/>
      <c r="AD165" s="171">
        <f>[2]Plan1!$A258</f>
        <v>44672</v>
      </c>
      <c r="AE165" s="148" t="str">
        <f>[2]Plan1!$C258</f>
        <v>Tiradentes</v>
      </c>
      <c r="AG165" s="138">
        <f t="shared" si="249"/>
        <v>16</v>
      </c>
      <c r="AH165" s="140">
        <f t="shared" si="247"/>
        <v>44788</v>
      </c>
      <c r="AI165" s="140">
        <f t="shared" si="243"/>
        <v>44785</v>
      </c>
      <c r="AJ165" s="140">
        <f t="shared" si="248"/>
        <v>44788</v>
      </c>
      <c r="AK165" s="140">
        <f t="shared" si="252"/>
        <v>44819</v>
      </c>
      <c r="AL165" s="138">
        <f t="shared" si="245"/>
        <v>22</v>
      </c>
      <c r="AM165" s="140">
        <f t="shared" si="246"/>
        <v>44788</v>
      </c>
      <c r="AT165" s="1"/>
      <c r="AU165" s="1"/>
      <c r="AV165" s="1"/>
      <c r="AW165" s="2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22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3"/>
      <c r="EC165" s="1"/>
      <c r="ED165" s="1"/>
      <c r="EE165" s="1"/>
      <c r="EF165" s="1"/>
      <c r="EG165" s="1"/>
      <c r="EH165" s="1"/>
      <c r="EI165" s="1"/>
      <c r="EJ165" s="1"/>
      <c r="EK165" s="1"/>
      <c r="EL165" s="4"/>
      <c r="EM165" s="15"/>
      <c r="EN165" s="33"/>
      <c r="EO165" s="17"/>
      <c r="EP165" s="15"/>
      <c r="EQ165" s="1"/>
      <c r="ER165" s="15"/>
    </row>
    <row r="166" spans="1:148" ht="12.75" x14ac:dyDescent="0.2">
      <c r="A166" s="118">
        <f t="shared" si="231"/>
        <v>44456</v>
      </c>
      <c r="B166" s="119">
        <f t="shared" si="223"/>
        <v>1032.19897315</v>
      </c>
      <c r="C166" s="119">
        <f t="shared" si="237"/>
        <v>1000</v>
      </c>
      <c r="D166" s="120">
        <f t="shared" si="232"/>
        <v>5825.37</v>
      </c>
      <c r="E166" s="120">
        <f t="shared" si="221"/>
        <v>5876.05</v>
      </c>
      <c r="F166" s="172">
        <f t="shared" si="241"/>
        <v>44423</v>
      </c>
      <c r="G166" s="123">
        <f t="shared" si="224"/>
        <v>8.699876574363552E-3</v>
      </c>
      <c r="H166" s="124">
        <f t="shared" si="242"/>
        <v>44484</v>
      </c>
      <c r="I166" s="124">
        <f t="shared" si="225"/>
        <v>44484</v>
      </c>
      <c r="J166" s="125">
        <f t="shared" si="233"/>
        <v>21</v>
      </c>
      <c r="K166" s="125">
        <f t="shared" si="222"/>
        <v>2</v>
      </c>
      <c r="L166" s="8">
        <f t="shared" si="234"/>
        <v>1.00082531</v>
      </c>
      <c r="M166" s="126">
        <f t="shared" si="220"/>
        <v>1.00959968</v>
      </c>
      <c r="N166" s="126">
        <f t="shared" si="250"/>
        <v>1.0306283596770525</v>
      </c>
      <c r="O166" s="119">
        <f t="shared" si="219"/>
        <v>1.03147894</v>
      </c>
      <c r="P166" s="119">
        <f t="shared" si="226"/>
        <v>1031.47894</v>
      </c>
      <c r="Q166" s="158">
        <f t="shared" si="238"/>
        <v>0</v>
      </c>
      <c r="R166" s="199">
        <f t="shared" si="235"/>
        <v>0</v>
      </c>
      <c r="S166" s="119">
        <f t="shared" si="227"/>
        <v>0</v>
      </c>
      <c r="T166" s="129">
        <f t="shared" si="236"/>
        <v>9.1906000000000002E-2</v>
      </c>
      <c r="U166" s="127">
        <f t="shared" si="251"/>
        <v>2</v>
      </c>
      <c r="V166" s="127">
        <v>252</v>
      </c>
      <c r="W166" s="126">
        <f t="shared" si="228"/>
        <v>1.0006980590000001</v>
      </c>
      <c r="X166" s="119">
        <f t="shared" si="229"/>
        <v>0.72003315000000001</v>
      </c>
      <c r="Y166" s="119">
        <f t="shared" si="230"/>
        <v>0</v>
      </c>
      <c r="Z166" s="131" t="str">
        <f t="shared" si="239"/>
        <v>J=</v>
      </c>
      <c r="AA166" s="124">
        <f t="shared" si="240"/>
        <v>44484</v>
      </c>
      <c r="AB166" s="4"/>
      <c r="AD166" s="171">
        <f>[2]Plan1!$A259</f>
        <v>44682</v>
      </c>
      <c r="AE166" s="148" t="str">
        <f>[2]Plan1!$C259</f>
        <v>Dia do Trabalho</v>
      </c>
      <c r="AG166" s="138">
        <f t="shared" si="249"/>
        <v>17</v>
      </c>
      <c r="AH166" s="140">
        <f t="shared" si="247"/>
        <v>44819</v>
      </c>
      <c r="AI166" s="140">
        <f t="shared" si="243"/>
        <v>44818</v>
      </c>
      <c r="AJ166" s="140">
        <f t="shared" si="248"/>
        <v>44819</v>
      </c>
      <c r="AK166" s="140">
        <f t="shared" si="252"/>
        <v>44851</v>
      </c>
      <c r="AL166" s="138">
        <f t="shared" si="245"/>
        <v>21</v>
      </c>
      <c r="AM166" s="140">
        <f t="shared" si="246"/>
        <v>44819</v>
      </c>
      <c r="AT166" s="1"/>
      <c r="AU166" s="1"/>
      <c r="AV166" s="1"/>
      <c r="AW166" s="2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22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3"/>
      <c r="EC166" s="1"/>
      <c r="ED166" s="1"/>
      <c r="EE166" s="1"/>
      <c r="EF166" s="1"/>
      <c r="EG166" s="1"/>
      <c r="EH166" s="1"/>
      <c r="EI166" s="1"/>
      <c r="EJ166" s="1"/>
      <c r="EK166" s="1"/>
      <c r="EL166" s="4"/>
      <c r="EM166" s="34"/>
      <c r="EN166" s="33"/>
      <c r="EO166" s="17"/>
      <c r="EP166" s="15"/>
      <c r="EQ166" s="1"/>
      <c r="ER166" s="15"/>
    </row>
    <row r="167" spans="1:148" ht="12.75" x14ac:dyDescent="0.2">
      <c r="A167" s="118">
        <f t="shared" si="231"/>
        <v>44457</v>
      </c>
      <c r="B167" s="119">
        <f t="shared" si="223"/>
        <v>1032.9851946900001</v>
      </c>
      <c r="C167" s="119">
        <f t="shared" si="237"/>
        <v>1000</v>
      </c>
      <c r="D167" s="120">
        <f t="shared" si="232"/>
        <v>5825.37</v>
      </c>
      <c r="E167" s="120">
        <f t="shared" si="221"/>
        <v>5876.05</v>
      </c>
      <c r="F167" s="172">
        <f t="shared" si="241"/>
        <v>44423</v>
      </c>
      <c r="G167" s="123">
        <f t="shared" si="224"/>
        <v>8.699876574363552E-3</v>
      </c>
      <c r="H167" s="124">
        <f t="shared" si="242"/>
        <v>44484</v>
      </c>
      <c r="I167" s="124">
        <f t="shared" si="225"/>
        <v>44484</v>
      </c>
      <c r="J167" s="125">
        <f t="shared" si="233"/>
        <v>21</v>
      </c>
      <c r="K167" s="125">
        <f t="shared" si="222"/>
        <v>3</v>
      </c>
      <c r="L167" s="8">
        <f t="shared" si="234"/>
        <v>1.00123823</v>
      </c>
      <c r="M167" s="126">
        <f t="shared" si="220"/>
        <v>1.00959968</v>
      </c>
      <c r="N167" s="126">
        <f t="shared" si="250"/>
        <v>1.0306283596770525</v>
      </c>
      <c r="O167" s="119">
        <f t="shared" si="219"/>
        <v>1.0319045099999999</v>
      </c>
      <c r="P167" s="119">
        <f t="shared" si="226"/>
        <v>1031.9045100000001</v>
      </c>
      <c r="Q167" s="158">
        <f t="shared" si="238"/>
        <v>0</v>
      </c>
      <c r="R167" s="199">
        <f t="shared" si="235"/>
        <v>0</v>
      </c>
      <c r="S167" s="119">
        <f t="shared" si="227"/>
        <v>0</v>
      </c>
      <c r="T167" s="129">
        <f t="shared" si="236"/>
        <v>9.1906000000000002E-2</v>
      </c>
      <c r="U167" s="127">
        <f t="shared" si="251"/>
        <v>3</v>
      </c>
      <c r="V167" s="127">
        <v>252</v>
      </c>
      <c r="W167" s="126">
        <f t="shared" si="228"/>
        <v>1.0010472720000001</v>
      </c>
      <c r="X167" s="119">
        <f t="shared" si="229"/>
        <v>1.08068469</v>
      </c>
      <c r="Y167" s="119">
        <f t="shared" si="230"/>
        <v>0</v>
      </c>
      <c r="Z167" s="131" t="str">
        <f t="shared" si="239"/>
        <v>J=</v>
      </c>
      <c r="AA167" s="124">
        <f t="shared" si="240"/>
        <v>44484</v>
      </c>
      <c r="AB167" s="4"/>
      <c r="AD167" s="171">
        <f>[2]Plan1!$A260</f>
        <v>44728</v>
      </c>
      <c r="AE167" s="148" t="str">
        <f>[2]Plan1!$C260</f>
        <v>Corpus Christi</v>
      </c>
      <c r="AG167" s="138">
        <f t="shared" si="249"/>
        <v>18</v>
      </c>
      <c r="AH167" s="140">
        <f t="shared" si="247"/>
        <v>44849</v>
      </c>
      <c r="AI167" s="140">
        <f t="shared" si="243"/>
        <v>44848</v>
      </c>
      <c r="AJ167" s="140">
        <f t="shared" si="248"/>
        <v>44851</v>
      </c>
      <c r="AK167" s="140">
        <f t="shared" si="252"/>
        <v>44881</v>
      </c>
      <c r="AL167" s="138">
        <f t="shared" si="245"/>
        <v>20</v>
      </c>
      <c r="AM167" s="140">
        <f t="shared" si="246"/>
        <v>44851</v>
      </c>
      <c r="AT167" s="1"/>
      <c r="AU167" s="1"/>
      <c r="AV167" s="1"/>
      <c r="AW167" s="2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22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3"/>
      <c r="EC167" s="1"/>
      <c r="ED167" s="1"/>
      <c r="EE167" s="1"/>
      <c r="EF167" s="1"/>
      <c r="EG167" s="1"/>
      <c r="EH167" s="1"/>
      <c r="EI167" s="1"/>
      <c r="EJ167" s="1"/>
      <c r="EK167" s="1"/>
      <c r="EL167" s="4"/>
      <c r="EM167" s="34"/>
      <c r="EN167" s="33"/>
      <c r="EO167" s="17"/>
      <c r="EP167" s="15"/>
      <c r="EQ167" s="1"/>
      <c r="ER167" s="15"/>
    </row>
    <row r="168" spans="1:148" ht="12.75" x14ac:dyDescent="0.2">
      <c r="A168" s="118">
        <f t="shared" si="231"/>
        <v>44458</v>
      </c>
      <c r="B168" s="119">
        <f t="shared" si="223"/>
        <v>1032.9851946900001</v>
      </c>
      <c r="C168" s="119">
        <f t="shared" si="237"/>
        <v>1000</v>
      </c>
      <c r="D168" s="120">
        <f t="shared" si="232"/>
        <v>5825.37</v>
      </c>
      <c r="E168" s="120">
        <f t="shared" si="221"/>
        <v>5876.05</v>
      </c>
      <c r="F168" s="172">
        <f t="shared" si="241"/>
        <v>44423</v>
      </c>
      <c r="G168" s="123">
        <f t="shared" si="224"/>
        <v>8.699876574363552E-3</v>
      </c>
      <c r="H168" s="124">
        <f t="shared" si="242"/>
        <v>44484</v>
      </c>
      <c r="I168" s="124">
        <f t="shared" si="225"/>
        <v>44484</v>
      </c>
      <c r="J168" s="125">
        <f t="shared" si="233"/>
        <v>21</v>
      </c>
      <c r="K168" s="125">
        <f t="shared" si="222"/>
        <v>3</v>
      </c>
      <c r="L168" s="8">
        <f t="shared" si="234"/>
        <v>1.00123823</v>
      </c>
      <c r="M168" s="126">
        <f t="shared" si="220"/>
        <v>1.00959968</v>
      </c>
      <c r="N168" s="126">
        <f t="shared" si="250"/>
        <v>1.0306283596770525</v>
      </c>
      <c r="O168" s="119">
        <f t="shared" si="219"/>
        <v>1.0319045099999999</v>
      </c>
      <c r="P168" s="119">
        <f t="shared" si="226"/>
        <v>1031.9045100000001</v>
      </c>
      <c r="Q168" s="158">
        <f t="shared" si="238"/>
        <v>0</v>
      </c>
      <c r="R168" s="199">
        <f t="shared" si="235"/>
        <v>0</v>
      </c>
      <c r="S168" s="119">
        <f t="shared" si="227"/>
        <v>0</v>
      </c>
      <c r="T168" s="129">
        <f t="shared" si="236"/>
        <v>9.1906000000000002E-2</v>
      </c>
      <c r="U168" s="127">
        <f t="shared" si="251"/>
        <v>3</v>
      </c>
      <c r="V168" s="127">
        <v>252</v>
      </c>
      <c r="W168" s="126">
        <f t="shared" si="228"/>
        <v>1.0010472720000001</v>
      </c>
      <c r="X168" s="119">
        <f t="shared" si="229"/>
        <v>1.08068469</v>
      </c>
      <c r="Y168" s="119">
        <f t="shared" si="230"/>
        <v>0</v>
      </c>
      <c r="Z168" s="131" t="str">
        <f t="shared" si="239"/>
        <v>J=</v>
      </c>
      <c r="AA168" s="124">
        <f t="shared" si="240"/>
        <v>44484</v>
      </c>
      <c r="AB168" s="4"/>
      <c r="AD168" s="171">
        <f>[2]Plan1!$A261</f>
        <v>44811</v>
      </c>
      <c r="AE168" s="148" t="str">
        <f>[2]Plan1!$C261</f>
        <v>Independência do Brasil</v>
      </c>
      <c r="AG168" s="138">
        <f t="shared" si="249"/>
        <v>19</v>
      </c>
      <c r="AH168" s="140">
        <f t="shared" si="247"/>
        <v>44880</v>
      </c>
      <c r="AI168" s="140">
        <f t="shared" si="243"/>
        <v>44879</v>
      </c>
      <c r="AJ168" s="140">
        <f t="shared" si="248"/>
        <v>44881</v>
      </c>
      <c r="AK168" s="140">
        <f t="shared" si="252"/>
        <v>44910</v>
      </c>
      <c r="AL168" s="138">
        <f t="shared" si="245"/>
        <v>21</v>
      </c>
      <c r="AM168" s="140">
        <f t="shared" si="246"/>
        <v>44881</v>
      </c>
      <c r="AT168" s="1"/>
      <c r="AU168" s="1"/>
      <c r="AV168" s="1"/>
      <c r="AW168" s="2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22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3"/>
      <c r="EC168" s="1"/>
      <c r="ED168" s="1"/>
      <c r="EE168" s="1"/>
      <c r="EF168" s="1"/>
      <c r="EG168" s="1"/>
      <c r="EH168" s="1"/>
      <c r="EI168" s="1"/>
      <c r="EJ168" s="1"/>
      <c r="EK168" s="1"/>
      <c r="EL168" s="4"/>
      <c r="EM168" s="34"/>
      <c r="EN168" s="33"/>
      <c r="EO168" s="17"/>
      <c r="EP168" s="15"/>
      <c r="EQ168" s="1"/>
      <c r="ER168" s="15"/>
    </row>
    <row r="169" spans="1:148" ht="12.75" x14ac:dyDescent="0.2">
      <c r="A169" s="118">
        <f t="shared" si="231"/>
        <v>44459</v>
      </c>
      <c r="B169" s="119">
        <f t="shared" si="223"/>
        <v>1032.9851946900001</v>
      </c>
      <c r="C169" s="119">
        <f t="shared" si="237"/>
        <v>1000</v>
      </c>
      <c r="D169" s="120">
        <f t="shared" si="232"/>
        <v>5825.37</v>
      </c>
      <c r="E169" s="120">
        <f t="shared" si="221"/>
        <v>5876.05</v>
      </c>
      <c r="F169" s="172">
        <f t="shared" si="241"/>
        <v>44423</v>
      </c>
      <c r="G169" s="123">
        <f t="shared" si="224"/>
        <v>8.699876574363552E-3</v>
      </c>
      <c r="H169" s="124">
        <f t="shared" si="242"/>
        <v>44484</v>
      </c>
      <c r="I169" s="124">
        <f t="shared" si="225"/>
        <v>44484</v>
      </c>
      <c r="J169" s="125">
        <f t="shared" si="233"/>
        <v>21</v>
      </c>
      <c r="K169" s="125">
        <f t="shared" si="222"/>
        <v>3</v>
      </c>
      <c r="L169" s="8">
        <f t="shared" si="234"/>
        <v>1.00123823</v>
      </c>
      <c r="M169" s="126">
        <f t="shared" si="220"/>
        <v>1.00959968</v>
      </c>
      <c r="N169" s="126">
        <f t="shared" si="250"/>
        <v>1.0306283596770525</v>
      </c>
      <c r="O169" s="119">
        <f t="shared" si="219"/>
        <v>1.0319045099999999</v>
      </c>
      <c r="P169" s="119">
        <f t="shared" si="226"/>
        <v>1031.9045100000001</v>
      </c>
      <c r="Q169" s="158">
        <f t="shared" si="238"/>
        <v>0</v>
      </c>
      <c r="R169" s="199">
        <f t="shared" si="235"/>
        <v>0</v>
      </c>
      <c r="S169" s="119">
        <f t="shared" si="227"/>
        <v>0</v>
      </c>
      <c r="T169" s="129">
        <f t="shared" si="236"/>
        <v>9.1906000000000002E-2</v>
      </c>
      <c r="U169" s="127">
        <f t="shared" si="251"/>
        <v>3</v>
      </c>
      <c r="V169" s="127">
        <v>252</v>
      </c>
      <c r="W169" s="126">
        <f t="shared" si="228"/>
        <v>1.0010472720000001</v>
      </c>
      <c r="X169" s="119">
        <f t="shared" si="229"/>
        <v>1.08068469</v>
      </c>
      <c r="Y169" s="119">
        <f t="shared" si="230"/>
        <v>0</v>
      </c>
      <c r="Z169" s="131" t="str">
        <f t="shared" si="239"/>
        <v>J=</v>
      </c>
      <c r="AA169" s="124">
        <f t="shared" si="240"/>
        <v>44484</v>
      </c>
      <c r="AB169" s="4"/>
      <c r="AD169" s="171">
        <f>[2]Plan1!$A262</f>
        <v>44846</v>
      </c>
      <c r="AE169" s="148" t="str">
        <f>[2]Plan1!$C262</f>
        <v>Nossa Sr.a Aparecida - Padroeira do Brasil</v>
      </c>
      <c r="AG169" s="138">
        <f t="shared" si="249"/>
        <v>20</v>
      </c>
      <c r="AH169" s="140">
        <f t="shared" si="247"/>
        <v>44910</v>
      </c>
      <c r="AI169" s="140">
        <f t="shared" si="243"/>
        <v>44909</v>
      </c>
      <c r="AJ169" s="140">
        <f t="shared" si="248"/>
        <v>44910</v>
      </c>
      <c r="AK169" s="140">
        <f t="shared" si="252"/>
        <v>44942</v>
      </c>
      <c r="AL169" s="138">
        <f t="shared" si="245"/>
        <v>22</v>
      </c>
      <c r="AM169" s="140">
        <f t="shared" si="246"/>
        <v>44910</v>
      </c>
      <c r="AT169" s="1"/>
      <c r="AU169" s="1"/>
      <c r="AV169" s="1"/>
      <c r="AW169" s="2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22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3"/>
      <c r="EC169" s="1"/>
      <c r="ED169" s="1"/>
      <c r="EE169" s="1"/>
      <c r="EF169" s="1"/>
      <c r="EG169" s="1"/>
      <c r="EH169" s="1"/>
      <c r="EI169" s="1"/>
      <c r="EJ169" s="1"/>
      <c r="EK169" s="1"/>
      <c r="EL169" s="4"/>
      <c r="EM169" s="34"/>
      <c r="EN169" s="33"/>
      <c r="EO169" s="17"/>
      <c r="EP169" s="15"/>
      <c r="EQ169" s="1"/>
      <c r="ER169" s="15"/>
    </row>
    <row r="170" spans="1:148" ht="12.75" x14ac:dyDescent="0.2">
      <c r="A170" s="118">
        <f t="shared" si="231"/>
        <v>44460</v>
      </c>
      <c r="B170" s="119">
        <f t="shared" si="223"/>
        <v>1033.7719986</v>
      </c>
      <c r="C170" s="119">
        <f t="shared" si="237"/>
        <v>1000</v>
      </c>
      <c r="D170" s="120">
        <f t="shared" si="232"/>
        <v>5825.37</v>
      </c>
      <c r="E170" s="120">
        <f t="shared" si="221"/>
        <v>5876.05</v>
      </c>
      <c r="F170" s="172">
        <f t="shared" si="241"/>
        <v>44423</v>
      </c>
      <c r="G170" s="123">
        <f t="shared" si="224"/>
        <v>8.699876574363552E-3</v>
      </c>
      <c r="H170" s="124">
        <f t="shared" si="242"/>
        <v>44484</v>
      </c>
      <c r="I170" s="124">
        <f t="shared" si="225"/>
        <v>44484</v>
      </c>
      <c r="J170" s="125">
        <f t="shared" si="233"/>
        <v>21</v>
      </c>
      <c r="K170" s="125">
        <f t="shared" si="222"/>
        <v>4</v>
      </c>
      <c r="L170" s="8">
        <f t="shared" si="234"/>
        <v>1.00165131</v>
      </c>
      <c r="M170" s="126">
        <f t="shared" si="220"/>
        <v>1.00959968</v>
      </c>
      <c r="N170" s="126">
        <f t="shared" si="250"/>
        <v>1.0306283596770525</v>
      </c>
      <c r="O170" s="119">
        <f t="shared" ref="O170:O233" si="253">TRUNC(TRUNC((L170*N170),15),8)</f>
        <v>1.0323302400000001</v>
      </c>
      <c r="P170" s="119">
        <f t="shared" si="226"/>
        <v>1032.33024</v>
      </c>
      <c r="Q170" s="158">
        <f t="shared" si="238"/>
        <v>0</v>
      </c>
      <c r="R170" s="199">
        <f t="shared" si="235"/>
        <v>0</v>
      </c>
      <c r="S170" s="119">
        <f t="shared" si="227"/>
        <v>0</v>
      </c>
      <c r="T170" s="129">
        <f t="shared" si="236"/>
        <v>9.1906000000000002E-2</v>
      </c>
      <c r="U170" s="127">
        <f t="shared" si="251"/>
        <v>4</v>
      </c>
      <c r="V170" s="127">
        <v>252</v>
      </c>
      <c r="W170" s="126">
        <f t="shared" si="228"/>
        <v>1.0013966059999999</v>
      </c>
      <c r="X170" s="119">
        <f t="shared" si="229"/>
        <v>1.4417586</v>
      </c>
      <c r="Y170" s="119">
        <f t="shared" si="230"/>
        <v>0</v>
      </c>
      <c r="Z170" s="131" t="str">
        <f t="shared" si="239"/>
        <v>J=</v>
      </c>
      <c r="AA170" s="124">
        <f t="shared" si="240"/>
        <v>44484</v>
      </c>
      <c r="AB170" s="4"/>
      <c r="AD170" s="171">
        <f>[2]Plan1!$A263</f>
        <v>44867</v>
      </c>
      <c r="AE170" s="148" t="str">
        <f>[2]Plan1!$C263</f>
        <v>Finados</v>
      </c>
      <c r="AG170" s="138">
        <f t="shared" si="249"/>
        <v>21</v>
      </c>
      <c r="AH170" s="140">
        <f t="shared" si="247"/>
        <v>44941</v>
      </c>
      <c r="AI170" s="140">
        <f t="shared" si="243"/>
        <v>44939</v>
      </c>
      <c r="AJ170" s="140">
        <f t="shared" si="248"/>
        <v>44942</v>
      </c>
      <c r="AK170" s="140">
        <f t="shared" si="252"/>
        <v>44972</v>
      </c>
      <c r="AL170" s="138">
        <f t="shared" si="245"/>
        <v>22</v>
      </c>
      <c r="AM170" s="140">
        <f t="shared" si="246"/>
        <v>44942</v>
      </c>
      <c r="AT170" s="1"/>
      <c r="AU170" s="1"/>
      <c r="AV170" s="1"/>
      <c r="AW170" s="2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22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3"/>
      <c r="EC170" s="1"/>
      <c r="ED170" s="1"/>
      <c r="EE170" s="1"/>
      <c r="EF170" s="1"/>
      <c r="EG170" s="1"/>
      <c r="EH170" s="1"/>
      <c r="EI170" s="1"/>
      <c r="EJ170" s="1"/>
      <c r="EK170" s="1"/>
      <c r="EL170" s="4"/>
      <c r="EM170" s="34"/>
      <c r="EN170" s="33"/>
      <c r="EO170" s="17"/>
      <c r="EP170" s="15"/>
      <c r="EQ170" s="1"/>
      <c r="ER170" s="15"/>
    </row>
    <row r="171" spans="1:148" ht="12.75" x14ac:dyDescent="0.2">
      <c r="A171" s="118">
        <f t="shared" si="231"/>
        <v>44461</v>
      </c>
      <c r="B171" s="119">
        <f t="shared" si="223"/>
        <v>1034.5594062599998</v>
      </c>
      <c r="C171" s="119">
        <f t="shared" si="237"/>
        <v>1000</v>
      </c>
      <c r="D171" s="120">
        <f t="shared" si="232"/>
        <v>5825.37</v>
      </c>
      <c r="E171" s="120">
        <f t="shared" si="221"/>
        <v>5876.05</v>
      </c>
      <c r="F171" s="172">
        <f t="shared" si="241"/>
        <v>44423</v>
      </c>
      <c r="G171" s="123">
        <f t="shared" si="224"/>
        <v>8.699876574363552E-3</v>
      </c>
      <c r="H171" s="124">
        <f t="shared" si="242"/>
        <v>44484</v>
      </c>
      <c r="I171" s="124">
        <f t="shared" si="225"/>
        <v>44484</v>
      </c>
      <c r="J171" s="125">
        <f t="shared" si="233"/>
        <v>21</v>
      </c>
      <c r="K171" s="125">
        <f t="shared" si="222"/>
        <v>5</v>
      </c>
      <c r="L171" s="8">
        <f t="shared" si="234"/>
        <v>1.00206456</v>
      </c>
      <c r="M171" s="126">
        <f t="shared" ref="M171:M234" si="254">IF(I171&gt;I170,L170,M170)</f>
        <v>1.00959968</v>
      </c>
      <c r="N171" s="126">
        <f t="shared" si="250"/>
        <v>1.0306283596770525</v>
      </c>
      <c r="O171" s="119">
        <f t="shared" si="253"/>
        <v>1.03275615</v>
      </c>
      <c r="P171" s="119">
        <f t="shared" si="226"/>
        <v>1032.7561499999999</v>
      </c>
      <c r="Q171" s="158">
        <f t="shared" si="238"/>
        <v>0</v>
      </c>
      <c r="R171" s="199">
        <f t="shared" si="235"/>
        <v>0</v>
      </c>
      <c r="S171" s="119">
        <f t="shared" si="227"/>
        <v>0</v>
      </c>
      <c r="T171" s="129">
        <f t="shared" si="236"/>
        <v>9.1906000000000002E-2</v>
      </c>
      <c r="U171" s="127">
        <f t="shared" si="251"/>
        <v>5</v>
      </c>
      <c r="V171" s="127">
        <v>252</v>
      </c>
      <c r="W171" s="126">
        <f t="shared" si="228"/>
        <v>1.001746062</v>
      </c>
      <c r="X171" s="119">
        <f t="shared" si="229"/>
        <v>1.8032562599999999</v>
      </c>
      <c r="Y171" s="119">
        <f t="shared" si="230"/>
        <v>0</v>
      </c>
      <c r="Z171" s="131" t="str">
        <f t="shared" si="239"/>
        <v>J=</v>
      </c>
      <c r="AA171" s="124">
        <f t="shared" si="240"/>
        <v>44484</v>
      </c>
      <c r="AB171" s="4"/>
      <c r="AD171" s="171">
        <f>[2]Plan1!$A264</f>
        <v>44880</v>
      </c>
      <c r="AE171" s="148" t="str">
        <f>[2]Plan1!$C264</f>
        <v>Proclamação da República</v>
      </c>
      <c r="AG171" s="138">
        <f t="shared" si="249"/>
        <v>22</v>
      </c>
      <c r="AH171" s="140">
        <f t="shared" si="247"/>
        <v>44972</v>
      </c>
      <c r="AI171" s="140">
        <f t="shared" si="243"/>
        <v>44971</v>
      </c>
      <c r="AJ171" s="140">
        <f t="shared" si="248"/>
        <v>44972</v>
      </c>
      <c r="AK171" s="140">
        <f t="shared" si="252"/>
        <v>45000</v>
      </c>
      <c r="AL171" s="138">
        <f t="shared" si="245"/>
        <v>18</v>
      </c>
      <c r="AM171" s="140">
        <f t="shared" si="246"/>
        <v>44972</v>
      </c>
      <c r="AT171" s="1"/>
      <c r="AU171" s="1"/>
      <c r="AV171" s="1"/>
      <c r="AW171" s="2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22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3"/>
      <c r="EC171" s="1"/>
      <c r="ED171" s="1"/>
      <c r="EE171" s="1"/>
      <c r="EF171" s="1"/>
      <c r="EG171" s="1"/>
      <c r="EH171" s="1"/>
      <c r="EI171" s="1"/>
      <c r="EJ171" s="1"/>
      <c r="EK171" s="1"/>
      <c r="EL171" s="4"/>
      <c r="EN171" s="33"/>
      <c r="EO171" s="17"/>
      <c r="ER171" s="15"/>
    </row>
    <row r="172" spans="1:148" ht="12.75" x14ac:dyDescent="0.2">
      <c r="A172" s="118">
        <f t="shared" si="231"/>
        <v>44462</v>
      </c>
      <c r="B172" s="119">
        <f t="shared" si="223"/>
        <v>1035.3474180200001</v>
      </c>
      <c r="C172" s="119">
        <f t="shared" si="237"/>
        <v>1000</v>
      </c>
      <c r="D172" s="120">
        <f t="shared" si="232"/>
        <v>5825.37</v>
      </c>
      <c r="E172" s="120">
        <f t="shared" si="221"/>
        <v>5876.05</v>
      </c>
      <c r="F172" s="172">
        <f t="shared" si="241"/>
        <v>44423</v>
      </c>
      <c r="G172" s="123">
        <f t="shared" si="224"/>
        <v>8.699876574363552E-3</v>
      </c>
      <c r="H172" s="124">
        <f t="shared" si="242"/>
        <v>44484</v>
      </c>
      <c r="I172" s="124">
        <f t="shared" si="225"/>
        <v>44484</v>
      </c>
      <c r="J172" s="125">
        <f t="shared" si="233"/>
        <v>21</v>
      </c>
      <c r="K172" s="125">
        <f t="shared" si="222"/>
        <v>6</v>
      </c>
      <c r="L172" s="8">
        <f t="shared" si="234"/>
        <v>1.00247799</v>
      </c>
      <c r="M172" s="126">
        <f t="shared" si="254"/>
        <v>1.00959968</v>
      </c>
      <c r="N172" s="126">
        <f t="shared" si="250"/>
        <v>1.0306283596770525</v>
      </c>
      <c r="O172" s="119">
        <f t="shared" si="253"/>
        <v>1.0331822399999999</v>
      </c>
      <c r="P172" s="119">
        <f t="shared" si="226"/>
        <v>1033.1822400000001</v>
      </c>
      <c r="Q172" s="158">
        <f t="shared" si="238"/>
        <v>0</v>
      </c>
      <c r="R172" s="199">
        <f t="shared" si="235"/>
        <v>0</v>
      </c>
      <c r="S172" s="119">
        <f t="shared" si="227"/>
        <v>0</v>
      </c>
      <c r="T172" s="129">
        <f t="shared" si="236"/>
        <v>9.1906000000000002E-2</v>
      </c>
      <c r="U172" s="127">
        <f t="shared" si="251"/>
        <v>6</v>
      </c>
      <c r="V172" s="127">
        <v>252</v>
      </c>
      <c r="W172" s="126">
        <f t="shared" si="228"/>
        <v>1.0020956400000001</v>
      </c>
      <c r="X172" s="119">
        <f t="shared" si="229"/>
        <v>2.1651780199999999</v>
      </c>
      <c r="Y172" s="119">
        <f t="shared" si="230"/>
        <v>0</v>
      </c>
      <c r="Z172" s="131" t="str">
        <f t="shared" si="239"/>
        <v>J=</v>
      </c>
      <c r="AA172" s="124">
        <f t="shared" si="240"/>
        <v>44484</v>
      </c>
      <c r="AB172" s="4"/>
      <c r="AD172" s="171">
        <f>[2]Plan1!$A265</f>
        <v>44920</v>
      </c>
      <c r="AE172" s="148" t="str">
        <f>[2]Plan1!$C265</f>
        <v>Natal</v>
      </c>
      <c r="AG172" s="138">
        <f t="shared" si="249"/>
        <v>23</v>
      </c>
      <c r="AH172" s="140">
        <f t="shared" si="247"/>
        <v>45000</v>
      </c>
      <c r="AI172" s="140">
        <f t="shared" si="243"/>
        <v>44999</v>
      </c>
      <c r="AJ172" s="140">
        <f t="shared" si="248"/>
        <v>45000</v>
      </c>
      <c r="AK172" s="140">
        <f t="shared" si="252"/>
        <v>45033</v>
      </c>
      <c r="AL172" s="138">
        <f t="shared" si="245"/>
        <v>22</v>
      </c>
      <c r="AM172" s="140">
        <f t="shared" si="246"/>
        <v>45000</v>
      </c>
      <c r="AT172" s="1"/>
      <c r="AU172" s="1"/>
      <c r="AV172" s="1"/>
      <c r="AW172" s="2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22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3"/>
      <c r="EC172" s="1"/>
      <c r="ED172" s="1"/>
      <c r="EE172" s="1"/>
      <c r="EF172" s="1"/>
      <c r="EG172" s="1"/>
      <c r="EH172" s="1"/>
      <c r="EI172" s="1"/>
      <c r="EJ172" s="1"/>
      <c r="EK172" s="1"/>
      <c r="EL172" s="4"/>
      <c r="EN172" s="33"/>
      <c r="EO172" s="17"/>
      <c r="ER172" s="15"/>
    </row>
    <row r="173" spans="1:148" ht="12.75" x14ac:dyDescent="0.2">
      <c r="A173" s="118">
        <f t="shared" si="231"/>
        <v>44463</v>
      </c>
      <c r="B173" s="119">
        <f t="shared" si="223"/>
        <v>1036.1360242000001</v>
      </c>
      <c r="C173" s="119">
        <f t="shared" si="237"/>
        <v>1000</v>
      </c>
      <c r="D173" s="120">
        <f t="shared" si="232"/>
        <v>5825.37</v>
      </c>
      <c r="E173" s="120">
        <f t="shared" ref="E173:E236" si="255">IF($K173=1,VLOOKUP($A172,$AO$11:$AT$150,5),E172)</f>
        <v>5876.05</v>
      </c>
      <c r="F173" s="172">
        <f t="shared" si="241"/>
        <v>44423</v>
      </c>
      <c r="G173" s="123">
        <f t="shared" si="224"/>
        <v>8.699876574363552E-3</v>
      </c>
      <c r="H173" s="124">
        <f t="shared" si="242"/>
        <v>44484</v>
      </c>
      <c r="I173" s="124">
        <f t="shared" si="225"/>
        <v>44484</v>
      </c>
      <c r="J173" s="125">
        <f t="shared" si="233"/>
        <v>21</v>
      </c>
      <c r="K173" s="125">
        <f t="shared" si="222"/>
        <v>7</v>
      </c>
      <c r="L173" s="8">
        <f t="shared" si="234"/>
        <v>1.00289158</v>
      </c>
      <c r="M173" s="126">
        <f t="shared" si="254"/>
        <v>1.00959968</v>
      </c>
      <c r="N173" s="126">
        <f t="shared" si="250"/>
        <v>1.0306283596770525</v>
      </c>
      <c r="O173" s="119">
        <f t="shared" si="253"/>
        <v>1.0336084999999999</v>
      </c>
      <c r="P173" s="119">
        <f t="shared" si="226"/>
        <v>1033.6085</v>
      </c>
      <c r="Q173" s="158">
        <f t="shared" si="238"/>
        <v>0</v>
      </c>
      <c r="R173" s="199">
        <f t="shared" si="235"/>
        <v>0</v>
      </c>
      <c r="S173" s="119">
        <f t="shared" si="227"/>
        <v>0</v>
      </c>
      <c r="T173" s="129">
        <f t="shared" si="236"/>
        <v>9.1906000000000002E-2</v>
      </c>
      <c r="U173" s="127">
        <f t="shared" si="251"/>
        <v>7</v>
      </c>
      <c r="V173" s="127">
        <v>252</v>
      </c>
      <c r="W173" s="126">
        <f t="shared" si="228"/>
        <v>1.00244534</v>
      </c>
      <c r="X173" s="119">
        <f t="shared" si="229"/>
        <v>2.5275242000000002</v>
      </c>
      <c r="Y173" s="119">
        <f t="shared" si="230"/>
        <v>0</v>
      </c>
      <c r="Z173" s="131" t="str">
        <f t="shared" si="239"/>
        <v>J=</v>
      </c>
      <c r="AA173" s="124">
        <f t="shared" si="240"/>
        <v>44484</v>
      </c>
      <c r="AB173" s="4"/>
      <c r="AD173" s="171">
        <f>[2]Plan1!$A266</f>
        <v>44927</v>
      </c>
      <c r="AE173" s="148" t="str">
        <f>[2]Plan1!$C266</f>
        <v>Confraternização Universal</v>
      </c>
      <c r="AG173" s="138">
        <f t="shared" si="249"/>
        <v>24</v>
      </c>
      <c r="AH173" s="140">
        <f t="shared" si="247"/>
        <v>45031</v>
      </c>
      <c r="AI173" s="140">
        <f t="shared" si="243"/>
        <v>45030</v>
      </c>
      <c r="AJ173" s="140">
        <f t="shared" si="248"/>
        <v>45033</v>
      </c>
      <c r="AK173" s="140">
        <f t="shared" si="252"/>
        <v>45061</v>
      </c>
      <c r="AL173" s="138">
        <f t="shared" si="245"/>
        <v>18</v>
      </c>
      <c r="AM173" s="140">
        <f t="shared" si="246"/>
        <v>45033</v>
      </c>
      <c r="AT173" s="1"/>
      <c r="AU173" s="1"/>
      <c r="AV173" s="1"/>
      <c r="AW173" s="2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22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3"/>
      <c r="EC173" s="1"/>
      <c r="ED173" s="1"/>
      <c r="EE173" s="1"/>
      <c r="EF173" s="1"/>
      <c r="EG173" s="1"/>
      <c r="EH173" s="1"/>
      <c r="EI173" s="1"/>
      <c r="EJ173" s="1"/>
      <c r="EK173" s="1"/>
      <c r="EL173" s="4"/>
      <c r="EN173" s="33"/>
      <c r="EO173" s="17"/>
      <c r="ER173" s="15"/>
    </row>
    <row r="174" spans="1:148" ht="12.75" x14ac:dyDescent="0.2">
      <c r="A174" s="118">
        <f t="shared" si="231"/>
        <v>44464</v>
      </c>
      <c r="B174" s="119">
        <f t="shared" si="223"/>
        <v>1036.92523517</v>
      </c>
      <c r="C174" s="119">
        <f t="shared" si="237"/>
        <v>1000</v>
      </c>
      <c r="D174" s="120">
        <f t="shared" si="232"/>
        <v>5825.37</v>
      </c>
      <c r="E174" s="120">
        <f t="shared" si="255"/>
        <v>5876.05</v>
      </c>
      <c r="F174" s="172">
        <f t="shared" si="241"/>
        <v>44423</v>
      </c>
      <c r="G174" s="123">
        <f t="shared" si="224"/>
        <v>8.699876574363552E-3</v>
      </c>
      <c r="H174" s="124">
        <f t="shared" si="242"/>
        <v>44484</v>
      </c>
      <c r="I174" s="124">
        <f t="shared" si="225"/>
        <v>44484</v>
      </c>
      <c r="J174" s="125">
        <f t="shared" si="233"/>
        <v>21</v>
      </c>
      <c r="K174" s="125">
        <f t="shared" si="222"/>
        <v>8</v>
      </c>
      <c r="L174" s="8">
        <f t="shared" si="234"/>
        <v>1.00330535</v>
      </c>
      <c r="M174" s="126">
        <f t="shared" si="254"/>
        <v>1.00959968</v>
      </c>
      <c r="N174" s="126">
        <f t="shared" si="250"/>
        <v>1.0306283596770525</v>
      </c>
      <c r="O174" s="119">
        <f t="shared" si="253"/>
        <v>1.03403494</v>
      </c>
      <c r="P174" s="119">
        <f t="shared" si="226"/>
        <v>1034.03494</v>
      </c>
      <c r="Q174" s="158">
        <f t="shared" si="238"/>
        <v>0</v>
      </c>
      <c r="R174" s="199">
        <f t="shared" si="235"/>
        <v>0</v>
      </c>
      <c r="S174" s="119">
        <f t="shared" si="227"/>
        <v>0</v>
      </c>
      <c r="T174" s="129">
        <f t="shared" si="236"/>
        <v>9.1906000000000002E-2</v>
      </c>
      <c r="U174" s="127">
        <f t="shared" si="251"/>
        <v>8</v>
      </c>
      <c r="V174" s="127">
        <v>252</v>
      </c>
      <c r="W174" s="126">
        <f t="shared" si="228"/>
        <v>1.002795162</v>
      </c>
      <c r="X174" s="119">
        <f t="shared" si="229"/>
        <v>2.8902951699999999</v>
      </c>
      <c r="Y174" s="119">
        <f t="shared" si="230"/>
        <v>0</v>
      </c>
      <c r="Z174" s="131" t="str">
        <f t="shared" si="239"/>
        <v>J=</v>
      </c>
      <c r="AA174" s="124">
        <f t="shared" si="240"/>
        <v>44484</v>
      </c>
      <c r="AB174" s="4"/>
      <c r="AD174" s="171">
        <f>[2]Plan1!$A267</f>
        <v>44977</v>
      </c>
      <c r="AE174" s="148" t="str">
        <f>[2]Plan1!$C267</f>
        <v>Carnaval</v>
      </c>
      <c r="AG174" s="138">
        <f t="shared" si="249"/>
        <v>25</v>
      </c>
      <c r="AH174" s="140">
        <f t="shared" si="247"/>
        <v>45061</v>
      </c>
      <c r="AI174" s="140">
        <f t="shared" si="243"/>
        <v>45058</v>
      </c>
      <c r="AJ174" s="140">
        <f t="shared" si="248"/>
        <v>45061</v>
      </c>
      <c r="AK174" s="140">
        <f t="shared" si="252"/>
        <v>45092</v>
      </c>
      <c r="AL174" s="138">
        <f t="shared" si="245"/>
        <v>22</v>
      </c>
      <c r="AM174" s="140">
        <f t="shared" si="246"/>
        <v>45061</v>
      </c>
      <c r="AT174" s="1"/>
      <c r="AU174" s="1"/>
      <c r="AV174" s="1"/>
      <c r="AW174" s="2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22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3"/>
      <c r="EC174" s="1"/>
      <c r="ED174" s="1"/>
      <c r="EE174" s="1"/>
      <c r="EF174" s="1"/>
      <c r="EG174" s="1"/>
      <c r="EH174" s="1"/>
      <c r="EI174" s="1"/>
      <c r="EJ174" s="1"/>
      <c r="EK174" s="1"/>
      <c r="EL174" s="4"/>
      <c r="EN174" s="33"/>
      <c r="EO174" s="17"/>
      <c r="ER174" s="15"/>
    </row>
    <row r="175" spans="1:148" ht="12.75" x14ac:dyDescent="0.2">
      <c r="A175" s="118">
        <f t="shared" si="231"/>
        <v>44465</v>
      </c>
      <c r="B175" s="119">
        <f t="shared" si="223"/>
        <v>1036.92523517</v>
      </c>
      <c r="C175" s="119">
        <f t="shared" si="237"/>
        <v>1000</v>
      </c>
      <c r="D175" s="120">
        <f t="shared" si="232"/>
        <v>5825.37</v>
      </c>
      <c r="E175" s="120">
        <f t="shared" si="255"/>
        <v>5876.05</v>
      </c>
      <c r="F175" s="172">
        <f t="shared" si="241"/>
        <v>44423</v>
      </c>
      <c r="G175" s="123">
        <f t="shared" si="224"/>
        <v>8.699876574363552E-3</v>
      </c>
      <c r="H175" s="124">
        <f t="shared" si="242"/>
        <v>44484</v>
      </c>
      <c r="I175" s="124">
        <f t="shared" si="225"/>
        <v>44484</v>
      </c>
      <c r="J175" s="125">
        <f t="shared" si="233"/>
        <v>21</v>
      </c>
      <c r="K175" s="125">
        <f t="shared" ref="K175:K238" si="256">(J175-(NETWORKDAYS(A175,I175,AD$149:AD$503)-1))</f>
        <v>8</v>
      </c>
      <c r="L175" s="8">
        <f t="shared" si="234"/>
        <v>1.00330535</v>
      </c>
      <c r="M175" s="126">
        <f t="shared" si="254"/>
        <v>1.00959968</v>
      </c>
      <c r="N175" s="126">
        <f t="shared" si="250"/>
        <v>1.0306283596770525</v>
      </c>
      <c r="O175" s="119">
        <f t="shared" si="253"/>
        <v>1.03403494</v>
      </c>
      <c r="P175" s="119">
        <f t="shared" si="226"/>
        <v>1034.03494</v>
      </c>
      <c r="Q175" s="158">
        <f t="shared" si="238"/>
        <v>0</v>
      </c>
      <c r="R175" s="199">
        <f t="shared" si="235"/>
        <v>0</v>
      </c>
      <c r="S175" s="119">
        <f t="shared" si="227"/>
        <v>0</v>
      </c>
      <c r="T175" s="129">
        <f t="shared" si="236"/>
        <v>9.1906000000000002E-2</v>
      </c>
      <c r="U175" s="127">
        <f t="shared" si="251"/>
        <v>8</v>
      </c>
      <c r="V175" s="127">
        <v>252</v>
      </c>
      <c r="W175" s="126">
        <f t="shared" si="228"/>
        <v>1.002795162</v>
      </c>
      <c r="X175" s="119">
        <f t="shared" si="229"/>
        <v>2.8902951699999999</v>
      </c>
      <c r="Y175" s="119">
        <f t="shared" si="230"/>
        <v>0</v>
      </c>
      <c r="Z175" s="131" t="str">
        <f t="shared" si="239"/>
        <v>J=</v>
      </c>
      <c r="AA175" s="124">
        <f t="shared" si="240"/>
        <v>44484</v>
      </c>
      <c r="AB175" s="4"/>
      <c r="AD175" s="171">
        <f>[2]Plan1!$A268</f>
        <v>44978</v>
      </c>
      <c r="AE175" s="148" t="str">
        <f>[2]Plan1!$C268</f>
        <v>Carnaval</v>
      </c>
      <c r="AG175" s="138">
        <f t="shared" si="249"/>
        <v>26</v>
      </c>
      <c r="AH175" s="140">
        <f t="shared" si="247"/>
        <v>45092</v>
      </c>
      <c r="AI175" s="140">
        <f t="shared" si="243"/>
        <v>45091</v>
      </c>
      <c r="AJ175" s="140">
        <f t="shared" si="248"/>
        <v>45092</v>
      </c>
      <c r="AK175" s="140">
        <f t="shared" si="252"/>
        <v>45124</v>
      </c>
      <c r="AL175" s="138">
        <f t="shared" si="245"/>
        <v>22</v>
      </c>
      <c r="AM175" s="140">
        <f t="shared" si="246"/>
        <v>45092</v>
      </c>
      <c r="AT175" s="1"/>
      <c r="AU175" s="1"/>
      <c r="AV175" s="1"/>
      <c r="AW175" s="2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22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3"/>
      <c r="EC175" s="1"/>
      <c r="ED175" s="1"/>
      <c r="EE175" s="1"/>
      <c r="EF175" s="1"/>
      <c r="EG175" s="1"/>
      <c r="EH175" s="1"/>
      <c r="EI175" s="1"/>
      <c r="EJ175" s="1"/>
      <c r="EK175" s="1"/>
      <c r="EL175" s="4"/>
      <c r="EN175" s="33"/>
      <c r="EO175" s="17"/>
      <c r="ER175" s="15"/>
    </row>
    <row r="176" spans="1:148" ht="12.75" x14ac:dyDescent="0.2">
      <c r="A176" s="118">
        <f t="shared" si="231"/>
        <v>44466</v>
      </c>
      <c r="B176" s="119">
        <f t="shared" si="223"/>
        <v>1036.92523517</v>
      </c>
      <c r="C176" s="119">
        <f t="shared" si="237"/>
        <v>1000</v>
      </c>
      <c r="D176" s="120">
        <f t="shared" si="232"/>
        <v>5825.37</v>
      </c>
      <c r="E176" s="120">
        <f t="shared" si="255"/>
        <v>5876.05</v>
      </c>
      <c r="F176" s="172">
        <f t="shared" si="241"/>
        <v>44423</v>
      </c>
      <c r="G176" s="123">
        <f t="shared" si="224"/>
        <v>8.699876574363552E-3</v>
      </c>
      <c r="H176" s="124">
        <f t="shared" si="242"/>
        <v>44484</v>
      </c>
      <c r="I176" s="124">
        <f t="shared" si="225"/>
        <v>44484</v>
      </c>
      <c r="J176" s="125">
        <f t="shared" si="233"/>
        <v>21</v>
      </c>
      <c r="K176" s="125">
        <f t="shared" si="256"/>
        <v>8</v>
      </c>
      <c r="L176" s="8">
        <f t="shared" si="234"/>
        <v>1.00330535</v>
      </c>
      <c r="M176" s="126">
        <f t="shared" si="254"/>
        <v>1.00959968</v>
      </c>
      <c r="N176" s="126">
        <f t="shared" si="250"/>
        <v>1.0306283596770525</v>
      </c>
      <c r="O176" s="119">
        <f t="shared" si="253"/>
        <v>1.03403494</v>
      </c>
      <c r="P176" s="119">
        <f t="shared" si="226"/>
        <v>1034.03494</v>
      </c>
      <c r="Q176" s="158">
        <f t="shared" si="238"/>
        <v>0</v>
      </c>
      <c r="R176" s="199">
        <f t="shared" si="235"/>
        <v>0</v>
      </c>
      <c r="S176" s="119">
        <f t="shared" si="227"/>
        <v>0</v>
      </c>
      <c r="T176" s="129">
        <f t="shared" si="236"/>
        <v>9.1906000000000002E-2</v>
      </c>
      <c r="U176" s="127">
        <f t="shared" si="251"/>
        <v>8</v>
      </c>
      <c r="V176" s="127">
        <v>252</v>
      </c>
      <c r="W176" s="126">
        <f t="shared" si="228"/>
        <v>1.002795162</v>
      </c>
      <c r="X176" s="119">
        <f t="shared" si="229"/>
        <v>2.8902951699999999</v>
      </c>
      <c r="Y176" s="119">
        <f t="shared" si="230"/>
        <v>0</v>
      </c>
      <c r="Z176" s="131" t="str">
        <f t="shared" si="239"/>
        <v>J=</v>
      </c>
      <c r="AA176" s="124">
        <f t="shared" si="240"/>
        <v>44484</v>
      </c>
      <c r="AB176" s="4"/>
      <c r="AD176" s="171">
        <f>[2]Plan1!$A269</f>
        <v>45023</v>
      </c>
      <c r="AE176" s="148" t="str">
        <f>[2]Plan1!$C269</f>
        <v>Paixão de Cristo</v>
      </c>
      <c r="AG176" s="138">
        <f t="shared" si="249"/>
        <v>27</v>
      </c>
      <c r="AH176" s="140">
        <f t="shared" si="247"/>
        <v>45122</v>
      </c>
      <c r="AI176" s="140">
        <f t="shared" si="243"/>
        <v>45121</v>
      </c>
      <c r="AJ176" s="140">
        <f t="shared" si="248"/>
        <v>45124</v>
      </c>
      <c r="AK176" s="140">
        <f t="shared" si="252"/>
        <v>45153</v>
      </c>
      <c r="AL176" s="138">
        <f t="shared" si="245"/>
        <v>21</v>
      </c>
      <c r="AM176" s="140">
        <f t="shared" si="246"/>
        <v>45124</v>
      </c>
      <c r="AT176" s="1"/>
      <c r="AU176" s="1"/>
      <c r="AV176" s="1"/>
      <c r="AW176" s="2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22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3"/>
      <c r="EC176" s="1"/>
      <c r="ED176" s="1"/>
      <c r="EE176" s="1"/>
      <c r="EF176" s="1"/>
      <c r="EG176" s="1"/>
      <c r="EH176" s="1"/>
      <c r="EI176" s="1"/>
      <c r="EJ176" s="1"/>
      <c r="EK176" s="1"/>
      <c r="EL176" s="4"/>
      <c r="EN176" s="33"/>
      <c r="EO176" s="17"/>
      <c r="ER176" s="15"/>
    </row>
    <row r="177" spans="1:148" ht="12.75" x14ac:dyDescent="0.2">
      <c r="A177" s="118">
        <f t="shared" si="231"/>
        <v>44467</v>
      </c>
      <c r="B177" s="119">
        <f t="shared" si="223"/>
        <v>1037.7150522899999</v>
      </c>
      <c r="C177" s="119">
        <f t="shared" si="237"/>
        <v>1000</v>
      </c>
      <c r="D177" s="120">
        <f t="shared" si="232"/>
        <v>5825.37</v>
      </c>
      <c r="E177" s="120">
        <f t="shared" si="255"/>
        <v>5876.05</v>
      </c>
      <c r="F177" s="172">
        <f t="shared" si="241"/>
        <v>44423</v>
      </c>
      <c r="G177" s="123">
        <f t="shared" si="224"/>
        <v>8.699876574363552E-3</v>
      </c>
      <c r="H177" s="124">
        <f t="shared" si="242"/>
        <v>44484</v>
      </c>
      <c r="I177" s="124">
        <f t="shared" si="225"/>
        <v>44484</v>
      </c>
      <c r="J177" s="125">
        <f t="shared" si="233"/>
        <v>21</v>
      </c>
      <c r="K177" s="125">
        <f t="shared" si="256"/>
        <v>9</v>
      </c>
      <c r="L177" s="8">
        <f t="shared" si="234"/>
        <v>1.00371929</v>
      </c>
      <c r="M177" s="126">
        <f t="shared" si="254"/>
        <v>1.00959968</v>
      </c>
      <c r="N177" s="126">
        <f t="shared" si="250"/>
        <v>1.0306283596770525</v>
      </c>
      <c r="O177" s="119">
        <f t="shared" si="253"/>
        <v>1.03446156</v>
      </c>
      <c r="P177" s="119">
        <f t="shared" si="226"/>
        <v>1034.46156</v>
      </c>
      <c r="Q177" s="158">
        <f t="shared" si="238"/>
        <v>0</v>
      </c>
      <c r="R177" s="199">
        <f t="shared" si="235"/>
        <v>0</v>
      </c>
      <c r="S177" s="119">
        <f t="shared" si="227"/>
        <v>0</v>
      </c>
      <c r="T177" s="129">
        <f t="shared" si="236"/>
        <v>9.1906000000000002E-2</v>
      </c>
      <c r="U177" s="127">
        <f t="shared" si="251"/>
        <v>9</v>
      </c>
      <c r="V177" s="127">
        <v>252</v>
      </c>
      <c r="W177" s="126">
        <f t="shared" si="228"/>
        <v>1.0031451069999999</v>
      </c>
      <c r="X177" s="119">
        <f t="shared" si="229"/>
        <v>3.2534922900000001</v>
      </c>
      <c r="Y177" s="119">
        <f t="shared" si="230"/>
        <v>0</v>
      </c>
      <c r="Z177" s="131" t="str">
        <f t="shared" si="239"/>
        <v>J=</v>
      </c>
      <c r="AA177" s="124">
        <f t="shared" si="240"/>
        <v>44484</v>
      </c>
      <c r="AB177" s="4"/>
      <c r="AD177" s="171">
        <f>[2]Plan1!$A270</f>
        <v>45037</v>
      </c>
      <c r="AE177" s="148" t="str">
        <f>[2]Plan1!$C270</f>
        <v>Tiradentes</v>
      </c>
      <c r="AG177" s="138">
        <f t="shared" si="249"/>
        <v>28</v>
      </c>
      <c r="AH177" s="140">
        <f t="shared" si="247"/>
        <v>45153</v>
      </c>
      <c r="AI177" s="140">
        <f t="shared" si="243"/>
        <v>45152</v>
      </c>
      <c r="AJ177" s="140">
        <f t="shared" si="248"/>
        <v>45153</v>
      </c>
      <c r="AK177" s="140">
        <f t="shared" si="252"/>
        <v>45184</v>
      </c>
      <c r="AL177" s="138">
        <f t="shared" si="245"/>
        <v>22</v>
      </c>
      <c r="AM177" s="140">
        <f t="shared" si="246"/>
        <v>45153</v>
      </c>
      <c r="AT177" s="1"/>
      <c r="AU177" s="1"/>
      <c r="AV177" s="1"/>
      <c r="AW177" s="2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22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3"/>
      <c r="EC177" s="1"/>
      <c r="ED177" s="1"/>
      <c r="EE177" s="1"/>
      <c r="EF177" s="1"/>
      <c r="EG177" s="1"/>
      <c r="EH177" s="1"/>
      <c r="EI177" s="1"/>
      <c r="EJ177" s="1"/>
      <c r="EK177" s="1"/>
      <c r="EL177" s="4"/>
      <c r="EN177" s="33"/>
      <c r="EO177" s="17"/>
      <c r="ER177" s="15"/>
    </row>
    <row r="178" spans="1:148" ht="12.75" x14ac:dyDescent="0.2">
      <c r="A178" s="118">
        <f t="shared" si="231"/>
        <v>44468</v>
      </c>
      <c r="B178" s="119">
        <f t="shared" si="223"/>
        <v>1038.50546381</v>
      </c>
      <c r="C178" s="119">
        <f t="shared" si="237"/>
        <v>1000</v>
      </c>
      <c r="D178" s="120">
        <f t="shared" si="232"/>
        <v>5825.37</v>
      </c>
      <c r="E178" s="120">
        <f t="shared" si="255"/>
        <v>5876.05</v>
      </c>
      <c r="F178" s="172">
        <f t="shared" si="241"/>
        <v>44423</v>
      </c>
      <c r="G178" s="123">
        <f t="shared" si="224"/>
        <v>8.699876574363552E-3</v>
      </c>
      <c r="H178" s="124">
        <f t="shared" si="242"/>
        <v>44484</v>
      </c>
      <c r="I178" s="124">
        <f t="shared" si="225"/>
        <v>44484</v>
      </c>
      <c r="J178" s="125">
        <f t="shared" si="233"/>
        <v>21</v>
      </c>
      <c r="K178" s="125">
        <f t="shared" si="256"/>
        <v>10</v>
      </c>
      <c r="L178" s="8">
        <f t="shared" si="234"/>
        <v>1.0041334</v>
      </c>
      <c r="M178" s="126">
        <f t="shared" si="254"/>
        <v>1.00959968</v>
      </c>
      <c r="N178" s="126">
        <f t="shared" si="250"/>
        <v>1.0306283596770525</v>
      </c>
      <c r="O178" s="119">
        <f t="shared" si="253"/>
        <v>1.0348883499999999</v>
      </c>
      <c r="P178" s="119">
        <f t="shared" si="226"/>
        <v>1034.8883499999999</v>
      </c>
      <c r="Q178" s="158">
        <f t="shared" si="238"/>
        <v>0</v>
      </c>
      <c r="R178" s="199">
        <f t="shared" si="235"/>
        <v>0</v>
      </c>
      <c r="S178" s="119">
        <f t="shared" si="227"/>
        <v>0</v>
      </c>
      <c r="T178" s="129">
        <f t="shared" si="236"/>
        <v>9.1906000000000002E-2</v>
      </c>
      <c r="U178" s="127">
        <f t="shared" si="251"/>
        <v>10</v>
      </c>
      <c r="V178" s="127">
        <v>252</v>
      </c>
      <c r="W178" s="126">
        <f t="shared" si="228"/>
        <v>1.0034951729999999</v>
      </c>
      <c r="X178" s="119">
        <f t="shared" si="229"/>
        <v>3.6171138100000002</v>
      </c>
      <c r="Y178" s="119">
        <f t="shared" si="230"/>
        <v>0</v>
      </c>
      <c r="Z178" s="131" t="str">
        <f t="shared" si="239"/>
        <v>J=</v>
      </c>
      <c r="AA178" s="124">
        <f t="shared" si="240"/>
        <v>44484</v>
      </c>
      <c r="AB178" s="4"/>
      <c r="AD178" s="171">
        <f>[2]Plan1!$A271</f>
        <v>45047</v>
      </c>
      <c r="AE178" s="148" t="str">
        <f>[2]Plan1!$C271</f>
        <v>Dia do Trabalho</v>
      </c>
      <c r="AG178" s="138">
        <f t="shared" si="249"/>
        <v>29</v>
      </c>
      <c r="AH178" s="140">
        <f t="shared" si="247"/>
        <v>45184</v>
      </c>
      <c r="AI178" s="140">
        <f t="shared" si="243"/>
        <v>45183</v>
      </c>
      <c r="AJ178" s="140">
        <f t="shared" si="248"/>
        <v>45184</v>
      </c>
      <c r="AK178" s="140">
        <f t="shared" si="252"/>
        <v>45215</v>
      </c>
      <c r="AL178" s="138">
        <f t="shared" si="245"/>
        <v>20</v>
      </c>
      <c r="AM178" s="140">
        <f t="shared" si="246"/>
        <v>45184</v>
      </c>
      <c r="AT178" s="1"/>
      <c r="AU178" s="1"/>
      <c r="AV178" s="1"/>
      <c r="AW178" s="2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22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3"/>
      <c r="EC178" s="1"/>
      <c r="ED178" s="1"/>
      <c r="EE178" s="1"/>
      <c r="EF178" s="1"/>
      <c r="EG178" s="1"/>
      <c r="EH178" s="1"/>
      <c r="EI178" s="1"/>
      <c r="EJ178" s="1"/>
      <c r="EK178" s="1"/>
      <c r="EL178" s="4"/>
      <c r="EN178" s="33"/>
      <c r="EO178" s="17"/>
    </row>
    <row r="179" spans="1:148" ht="12.75" x14ac:dyDescent="0.2">
      <c r="A179" s="118">
        <f t="shared" si="231"/>
        <v>44469</v>
      </c>
      <c r="B179" s="119">
        <f t="shared" si="223"/>
        <v>1039.2964711099999</v>
      </c>
      <c r="C179" s="119">
        <f t="shared" si="237"/>
        <v>1000</v>
      </c>
      <c r="D179" s="120">
        <f t="shared" si="232"/>
        <v>5825.37</v>
      </c>
      <c r="E179" s="120">
        <f t="shared" si="255"/>
        <v>5876.05</v>
      </c>
      <c r="F179" s="172">
        <f t="shared" si="241"/>
        <v>44423</v>
      </c>
      <c r="G179" s="123">
        <f t="shared" si="224"/>
        <v>8.699876574363552E-3</v>
      </c>
      <c r="H179" s="124">
        <f t="shared" si="242"/>
        <v>44484</v>
      </c>
      <c r="I179" s="124">
        <f t="shared" si="225"/>
        <v>44484</v>
      </c>
      <c r="J179" s="125">
        <f t="shared" si="233"/>
        <v>21</v>
      </c>
      <c r="K179" s="125">
        <f t="shared" si="256"/>
        <v>11</v>
      </c>
      <c r="L179" s="8">
        <f t="shared" si="234"/>
        <v>1.00454767</v>
      </c>
      <c r="M179" s="126">
        <f t="shared" si="254"/>
        <v>1.00959968</v>
      </c>
      <c r="N179" s="126">
        <f t="shared" si="250"/>
        <v>1.0306283596770525</v>
      </c>
      <c r="O179" s="119">
        <f t="shared" si="253"/>
        <v>1.0353153100000001</v>
      </c>
      <c r="P179" s="119">
        <f t="shared" si="226"/>
        <v>1035.31531</v>
      </c>
      <c r="Q179" s="158">
        <f t="shared" si="238"/>
        <v>0</v>
      </c>
      <c r="R179" s="199">
        <f t="shared" si="235"/>
        <v>0</v>
      </c>
      <c r="S179" s="119">
        <f t="shared" si="227"/>
        <v>0</v>
      </c>
      <c r="T179" s="129">
        <f t="shared" si="236"/>
        <v>9.1906000000000002E-2</v>
      </c>
      <c r="U179" s="127">
        <f t="shared" si="251"/>
        <v>11</v>
      </c>
      <c r="V179" s="127">
        <v>252</v>
      </c>
      <c r="W179" s="126">
        <f t="shared" si="228"/>
        <v>1.003845361</v>
      </c>
      <c r="X179" s="119">
        <f t="shared" si="229"/>
        <v>3.9811611099999999</v>
      </c>
      <c r="Y179" s="119">
        <f t="shared" si="230"/>
        <v>0</v>
      </c>
      <c r="Z179" s="131" t="str">
        <f t="shared" si="239"/>
        <v>J=</v>
      </c>
      <c r="AA179" s="124">
        <f t="shared" si="240"/>
        <v>44484</v>
      </c>
      <c r="AB179" s="4"/>
      <c r="AD179" s="171">
        <f>[2]Plan1!$A272</f>
        <v>45085</v>
      </c>
      <c r="AE179" s="148" t="str">
        <f>[2]Plan1!$C272</f>
        <v>Corpus Christi</v>
      </c>
      <c r="AG179" s="138">
        <f t="shared" si="249"/>
        <v>30</v>
      </c>
      <c r="AH179" s="140">
        <f t="shared" si="247"/>
        <v>45214</v>
      </c>
      <c r="AI179" s="140">
        <f t="shared" si="243"/>
        <v>45212</v>
      </c>
      <c r="AJ179" s="140">
        <f t="shared" si="248"/>
        <v>45215</v>
      </c>
      <c r="AK179" s="140">
        <f t="shared" si="252"/>
        <v>45246</v>
      </c>
      <c r="AL179" s="138">
        <f t="shared" si="245"/>
        <v>21</v>
      </c>
      <c r="AM179" s="140">
        <f t="shared" si="246"/>
        <v>45215</v>
      </c>
      <c r="AT179" s="1"/>
      <c r="AU179" s="1"/>
      <c r="AV179" s="1"/>
      <c r="AW179" s="2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22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3"/>
      <c r="EC179" s="1"/>
      <c r="ED179" s="1"/>
      <c r="EE179" s="1"/>
      <c r="EF179" s="1"/>
      <c r="EG179" s="1"/>
      <c r="EH179" s="1"/>
      <c r="EI179" s="1"/>
      <c r="EJ179" s="1"/>
      <c r="EK179" s="1"/>
      <c r="EL179" s="4"/>
      <c r="EN179" s="33"/>
      <c r="EO179" s="17"/>
    </row>
    <row r="180" spans="1:148" ht="12.75" x14ac:dyDescent="0.2">
      <c r="A180" s="118">
        <f t="shared" si="231"/>
        <v>44470</v>
      </c>
      <c r="B180" s="119">
        <f t="shared" si="223"/>
        <v>1040.08809563</v>
      </c>
      <c r="C180" s="119">
        <f t="shared" si="237"/>
        <v>1000</v>
      </c>
      <c r="D180" s="120">
        <f t="shared" si="232"/>
        <v>5825.37</v>
      </c>
      <c r="E180" s="120">
        <f t="shared" si="255"/>
        <v>5876.05</v>
      </c>
      <c r="F180" s="172">
        <f t="shared" si="241"/>
        <v>44423</v>
      </c>
      <c r="G180" s="123">
        <f t="shared" si="224"/>
        <v>8.699876574363552E-3</v>
      </c>
      <c r="H180" s="124">
        <f t="shared" si="242"/>
        <v>44484</v>
      </c>
      <c r="I180" s="124">
        <f t="shared" si="225"/>
        <v>44484</v>
      </c>
      <c r="J180" s="125">
        <f t="shared" si="233"/>
        <v>21</v>
      </c>
      <c r="K180" s="125">
        <f t="shared" si="256"/>
        <v>12</v>
      </c>
      <c r="L180" s="8">
        <f t="shared" si="234"/>
        <v>1.0049621200000001</v>
      </c>
      <c r="M180" s="126">
        <f t="shared" si="254"/>
        <v>1.00959968</v>
      </c>
      <c r="N180" s="126">
        <f t="shared" si="250"/>
        <v>1.0306283596770525</v>
      </c>
      <c r="O180" s="119">
        <f t="shared" si="253"/>
        <v>1.03574246</v>
      </c>
      <c r="P180" s="119">
        <f t="shared" si="226"/>
        <v>1035.7424599999999</v>
      </c>
      <c r="Q180" s="158">
        <f t="shared" si="238"/>
        <v>0</v>
      </c>
      <c r="R180" s="199">
        <f t="shared" si="235"/>
        <v>0</v>
      </c>
      <c r="S180" s="119">
        <f t="shared" si="227"/>
        <v>0</v>
      </c>
      <c r="T180" s="129">
        <f t="shared" si="236"/>
        <v>9.1906000000000002E-2</v>
      </c>
      <c r="U180" s="127">
        <f t="shared" si="251"/>
        <v>12</v>
      </c>
      <c r="V180" s="127">
        <v>252</v>
      </c>
      <c r="W180" s="126">
        <f t="shared" si="228"/>
        <v>1.004195672</v>
      </c>
      <c r="X180" s="119">
        <f t="shared" si="229"/>
        <v>4.3456356300000003</v>
      </c>
      <c r="Y180" s="119">
        <f t="shared" si="230"/>
        <v>0</v>
      </c>
      <c r="Z180" s="131" t="str">
        <f t="shared" si="239"/>
        <v>J=</v>
      </c>
      <c r="AA180" s="124">
        <f t="shared" si="240"/>
        <v>44484</v>
      </c>
      <c r="AB180" s="4"/>
      <c r="AD180" s="171">
        <f>[2]Plan1!$A273</f>
        <v>45176</v>
      </c>
      <c r="AE180" s="148" t="str">
        <f>[2]Plan1!$C273</f>
        <v>Independência do Brasil</v>
      </c>
      <c r="AG180" s="138">
        <f t="shared" si="249"/>
        <v>31</v>
      </c>
      <c r="AH180" s="140">
        <f t="shared" si="247"/>
        <v>45245</v>
      </c>
      <c r="AI180" s="140">
        <f t="shared" si="243"/>
        <v>45244</v>
      </c>
      <c r="AJ180" s="140">
        <f t="shared" si="248"/>
        <v>45246</v>
      </c>
      <c r="AK180" s="140">
        <f t="shared" si="252"/>
        <v>45275</v>
      </c>
      <c r="AL180" s="138">
        <f t="shared" si="245"/>
        <v>21</v>
      </c>
      <c r="AM180" s="140">
        <f t="shared" si="246"/>
        <v>45246</v>
      </c>
      <c r="AT180" s="1"/>
      <c r="AU180" s="1"/>
      <c r="AV180" s="1"/>
      <c r="AW180" s="2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22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3"/>
      <c r="EC180" s="1"/>
      <c r="ED180" s="1"/>
      <c r="EE180" s="1"/>
      <c r="EF180" s="1"/>
      <c r="EG180" s="1"/>
      <c r="EH180" s="1"/>
      <c r="EI180" s="1"/>
      <c r="EJ180" s="1"/>
      <c r="EK180" s="1"/>
      <c r="EL180" s="4"/>
      <c r="EN180" s="33"/>
      <c r="EO180" s="17"/>
    </row>
    <row r="181" spans="1:148" ht="12.75" x14ac:dyDescent="0.2">
      <c r="A181" s="118">
        <f t="shared" si="231"/>
        <v>44471</v>
      </c>
      <c r="B181" s="119">
        <f t="shared" si="223"/>
        <v>1040.8803166099999</v>
      </c>
      <c r="C181" s="119">
        <f t="shared" si="237"/>
        <v>1000</v>
      </c>
      <c r="D181" s="120">
        <f t="shared" si="232"/>
        <v>5825.37</v>
      </c>
      <c r="E181" s="120">
        <f t="shared" si="255"/>
        <v>5876.05</v>
      </c>
      <c r="F181" s="172">
        <f t="shared" si="241"/>
        <v>44423</v>
      </c>
      <c r="G181" s="123">
        <f t="shared" si="224"/>
        <v>8.699876574363552E-3</v>
      </c>
      <c r="H181" s="124">
        <f t="shared" si="242"/>
        <v>44484</v>
      </c>
      <c r="I181" s="124">
        <f t="shared" si="225"/>
        <v>44484</v>
      </c>
      <c r="J181" s="125">
        <f t="shared" si="233"/>
        <v>21</v>
      </c>
      <c r="K181" s="125">
        <f t="shared" si="256"/>
        <v>13</v>
      </c>
      <c r="L181" s="8">
        <f t="shared" si="234"/>
        <v>1.00537674</v>
      </c>
      <c r="M181" s="126">
        <f t="shared" si="254"/>
        <v>1.00959968</v>
      </c>
      <c r="N181" s="126">
        <f t="shared" si="250"/>
        <v>1.0306283596770525</v>
      </c>
      <c r="O181" s="119">
        <f t="shared" si="253"/>
        <v>1.03616978</v>
      </c>
      <c r="P181" s="119">
        <f t="shared" si="226"/>
        <v>1036.1697799999999</v>
      </c>
      <c r="Q181" s="158">
        <f t="shared" si="238"/>
        <v>0</v>
      </c>
      <c r="R181" s="199">
        <f t="shared" si="235"/>
        <v>0</v>
      </c>
      <c r="S181" s="119">
        <f t="shared" si="227"/>
        <v>0</v>
      </c>
      <c r="T181" s="129">
        <f t="shared" si="236"/>
        <v>9.1906000000000002E-2</v>
      </c>
      <c r="U181" s="127">
        <f t="shared" si="251"/>
        <v>13</v>
      </c>
      <c r="V181" s="127">
        <v>252</v>
      </c>
      <c r="W181" s="126">
        <f t="shared" si="228"/>
        <v>1.004546105</v>
      </c>
      <c r="X181" s="119">
        <f t="shared" si="229"/>
        <v>4.7105366100000001</v>
      </c>
      <c r="Y181" s="119">
        <f t="shared" si="230"/>
        <v>0</v>
      </c>
      <c r="Z181" s="131" t="str">
        <f t="shared" si="239"/>
        <v>J=</v>
      </c>
      <c r="AA181" s="124">
        <f t="shared" si="240"/>
        <v>44484</v>
      </c>
      <c r="AB181" s="4"/>
      <c r="AD181" s="171">
        <f>[2]Plan1!$A274</f>
        <v>45211</v>
      </c>
      <c r="AE181" s="148" t="str">
        <f>[2]Plan1!$C274</f>
        <v>Nossa Sr.a Aparecida - Padroeira do Brasil</v>
      </c>
      <c r="AG181" s="138">
        <f t="shared" si="249"/>
        <v>32</v>
      </c>
      <c r="AH181" s="140">
        <f t="shared" si="247"/>
        <v>45275</v>
      </c>
      <c r="AI181" s="140">
        <f t="shared" ref="AI181:AI184" si="257">WORKDAY(AH181,-1,AD$149:AD$503)</f>
        <v>45274</v>
      </c>
      <c r="AJ181" s="140">
        <f t="shared" si="248"/>
        <v>45275</v>
      </c>
      <c r="AK181" s="140">
        <f t="shared" si="252"/>
        <v>45306</v>
      </c>
      <c r="AL181" s="138">
        <f t="shared" ref="AL181:AL184" si="258">NETWORKDAYS(AJ181,AJ182,$AD$149:$AD$503)-1</f>
        <v>19</v>
      </c>
      <c r="AM181" s="140">
        <f t="shared" si="246"/>
        <v>45275</v>
      </c>
      <c r="AT181" s="1"/>
      <c r="AU181" s="1"/>
      <c r="AV181" s="1"/>
      <c r="AW181" s="2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22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3"/>
      <c r="EC181" s="1"/>
      <c r="ED181" s="1"/>
      <c r="EE181" s="1"/>
      <c r="EF181" s="1"/>
      <c r="EG181" s="1"/>
      <c r="EH181" s="1"/>
      <c r="EI181" s="1"/>
      <c r="EJ181" s="1"/>
      <c r="EK181" s="1"/>
      <c r="EL181" s="4"/>
      <c r="EN181" s="33"/>
      <c r="EO181" s="17"/>
    </row>
    <row r="182" spans="1:148" ht="12.75" x14ac:dyDescent="0.2">
      <c r="A182" s="118">
        <f t="shared" si="231"/>
        <v>44472</v>
      </c>
      <c r="B182" s="119">
        <f t="shared" si="223"/>
        <v>1040.8803166099999</v>
      </c>
      <c r="C182" s="119">
        <f t="shared" si="237"/>
        <v>1000</v>
      </c>
      <c r="D182" s="120">
        <f t="shared" si="232"/>
        <v>5825.37</v>
      </c>
      <c r="E182" s="120">
        <f t="shared" si="255"/>
        <v>5876.05</v>
      </c>
      <c r="F182" s="172">
        <f t="shared" si="241"/>
        <v>44423</v>
      </c>
      <c r="G182" s="123">
        <f t="shared" si="224"/>
        <v>8.699876574363552E-3</v>
      </c>
      <c r="H182" s="124">
        <f t="shared" si="242"/>
        <v>44484</v>
      </c>
      <c r="I182" s="124">
        <f t="shared" si="225"/>
        <v>44484</v>
      </c>
      <c r="J182" s="125">
        <f t="shared" si="233"/>
        <v>21</v>
      </c>
      <c r="K182" s="125">
        <f t="shared" si="256"/>
        <v>13</v>
      </c>
      <c r="L182" s="8">
        <f t="shared" si="234"/>
        <v>1.00537674</v>
      </c>
      <c r="M182" s="126">
        <f t="shared" si="254"/>
        <v>1.00959968</v>
      </c>
      <c r="N182" s="126">
        <f t="shared" si="250"/>
        <v>1.0306283596770525</v>
      </c>
      <c r="O182" s="119">
        <f t="shared" si="253"/>
        <v>1.03616978</v>
      </c>
      <c r="P182" s="119">
        <f t="shared" si="226"/>
        <v>1036.1697799999999</v>
      </c>
      <c r="Q182" s="158">
        <f t="shared" si="238"/>
        <v>0</v>
      </c>
      <c r="R182" s="199">
        <f t="shared" si="235"/>
        <v>0</v>
      </c>
      <c r="S182" s="119">
        <f t="shared" si="227"/>
        <v>0</v>
      </c>
      <c r="T182" s="129">
        <f t="shared" si="236"/>
        <v>9.1906000000000002E-2</v>
      </c>
      <c r="U182" s="127">
        <f t="shared" si="251"/>
        <v>13</v>
      </c>
      <c r="V182" s="127">
        <v>252</v>
      </c>
      <c r="W182" s="126">
        <f t="shared" si="228"/>
        <v>1.004546105</v>
      </c>
      <c r="X182" s="119">
        <f t="shared" si="229"/>
        <v>4.7105366100000001</v>
      </c>
      <c r="Y182" s="119">
        <f t="shared" si="230"/>
        <v>0</v>
      </c>
      <c r="Z182" s="131" t="str">
        <f t="shared" si="239"/>
        <v>J=</v>
      </c>
      <c r="AA182" s="124">
        <f t="shared" si="240"/>
        <v>44484</v>
      </c>
      <c r="AB182" s="4"/>
      <c r="AD182" s="171">
        <f>[2]Plan1!$A275</f>
        <v>45232</v>
      </c>
      <c r="AE182" s="148" t="str">
        <f>[2]Plan1!$C275</f>
        <v>Finados</v>
      </c>
      <c r="AG182" s="138">
        <f t="shared" si="249"/>
        <v>33</v>
      </c>
      <c r="AH182" s="140">
        <f t="shared" si="247"/>
        <v>45306</v>
      </c>
      <c r="AI182" s="140">
        <f t="shared" si="257"/>
        <v>45303</v>
      </c>
      <c r="AJ182" s="140">
        <f t="shared" si="248"/>
        <v>45306</v>
      </c>
      <c r="AK182" s="140">
        <f t="shared" si="252"/>
        <v>45337</v>
      </c>
      <c r="AL182" s="138">
        <f t="shared" si="258"/>
        <v>21</v>
      </c>
      <c r="AM182" s="140">
        <f t="shared" si="246"/>
        <v>45306</v>
      </c>
      <c r="AT182" s="1"/>
      <c r="AU182" s="1"/>
      <c r="AV182" s="1"/>
      <c r="AW182" s="2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22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3"/>
      <c r="EC182" s="1"/>
      <c r="ED182" s="1"/>
      <c r="EE182" s="1"/>
      <c r="EF182" s="1"/>
      <c r="EG182" s="1"/>
      <c r="EH182" s="1"/>
      <c r="EI182" s="1"/>
      <c r="EJ182" s="1"/>
      <c r="EK182" s="1"/>
      <c r="EL182" s="4"/>
      <c r="EN182" s="33"/>
      <c r="EO182" s="17"/>
    </row>
    <row r="183" spans="1:148" ht="12.75" x14ac:dyDescent="0.2">
      <c r="A183" s="118">
        <f t="shared" si="231"/>
        <v>44473</v>
      </c>
      <c r="B183" s="119">
        <f t="shared" si="223"/>
        <v>1040.8803166099999</v>
      </c>
      <c r="C183" s="119">
        <f t="shared" si="237"/>
        <v>1000</v>
      </c>
      <c r="D183" s="120">
        <f t="shared" si="232"/>
        <v>5825.37</v>
      </c>
      <c r="E183" s="120">
        <f t="shared" si="255"/>
        <v>5876.05</v>
      </c>
      <c r="F183" s="172">
        <f t="shared" si="241"/>
        <v>44423</v>
      </c>
      <c r="G183" s="123">
        <f t="shared" si="224"/>
        <v>8.699876574363552E-3</v>
      </c>
      <c r="H183" s="124">
        <f t="shared" si="242"/>
        <v>44484</v>
      </c>
      <c r="I183" s="124">
        <f t="shared" si="225"/>
        <v>44484</v>
      </c>
      <c r="J183" s="125">
        <f t="shared" si="233"/>
        <v>21</v>
      </c>
      <c r="K183" s="125">
        <f t="shared" si="256"/>
        <v>13</v>
      </c>
      <c r="L183" s="8">
        <f t="shared" si="234"/>
        <v>1.00537674</v>
      </c>
      <c r="M183" s="126">
        <f t="shared" si="254"/>
        <v>1.00959968</v>
      </c>
      <c r="N183" s="126">
        <f t="shared" si="250"/>
        <v>1.0306283596770525</v>
      </c>
      <c r="O183" s="119">
        <f t="shared" si="253"/>
        <v>1.03616978</v>
      </c>
      <c r="P183" s="119">
        <f t="shared" si="226"/>
        <v>1036.1697799999999</v>
      </c>
      <c r="Q183" s="158">
        <f t="shared" si="238"/>
        <v>0</v>
      </c>
      <c r="R183" s="199">
        <f t="shared" si="235"/>
        <v>0</v>
      </c>
      <c r="S183" s="119">
        <f t="shared" si="227"/>
        <v>0</v>
      </c>
      <c r="T183" s="129">
        <f t="shared" si="236"/>
        <v>9.1906000000000002E-2</v>
      </c>
      <c r="U183" s="127">
        <f t="shared" si="251"/>
        <v>13</v>
      </c>
      <c r="V183" s="127">
        <v>252</v>
      </c>
      <c r="W183" s="126">
        <f t="shared" si="228"/>
        <v>1.004546105</v>
      </c>
      <c r="X183" s="119">
        <f t="shared" si="229"/>
        <v>4.7105366100000001</v>
      </c>
      <c r="Y183" s="119">
        <f t="shared" si="230"/>
        <v>0</v>
      </c>
      <c r="Z183" s="131" t="str">
        <f t="shared" si="239"/>
        <v>J=</v>
      </c>
      <c r="AA183" s="124">
        <f t="shared" si="240"/>
        <v>44484</v>
      </c>
      <c r="AB183" s="4"/>
      <c r="AD183" s="171">
        <f>[2]Plan1!$A276</f>
        <v>45245</v>
      </c>
      <c r="AE183" s="148" t="str">
        <f>[2]Plan1!$C276</f>
        <v>Proclamação da República</v>
      </c>
      <c r="AG183" s="138">
        <f t="shared" si="249"/>
        <v>34</v>
      </c>
      <c r="AH183" s="140">
        <f t="shared" si="247"/>
        <v>45337</v>
      </c>
      <c r="AI183" s="140">
        <f t="shared" si="257"/>
        <v>45336</v>
      </c>
      <c r="AJ183" s="140">
        <f t="shared" si="248"/>
        <v>45337</v>
      </c>
      <c r="AK183" s="140">
        <f t="shared" si="252"/>
        <v>45366</v>
      </c>
      <c r="AL183" s="138">
        <f t="shared" si="258"/>
        <v>21</v>
      </c>
      <c r="AM183" s="140">
        <f t="shared" si="246"/>
        <v>45337</v>
      </c>
      <c r="AT183" s="1"/>
      <c r="AU183" s="1"/>
      <c r="AV183" s="1"/>
      <c r="AW183" s="2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22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3"/>
      <c r="EC183" s="1"/>
      <c r="ED183" s="1"/>
      <c r="EE183" s="1"/>
      <c r="EF183" s="1"/>
      <c r="EG183" s="1"/>
      <c r="EH183" s="1"/>
      <c r="EI183" s="1"/>
      <c r="EJ183" s="1"/>
      <c r="EK183" s="1"/>
      <c r="EL183" s="4"/>
      <c r="EN183" s="33"/>
      <c r="EO183" s="17"/>
    </row>
    <row r="184" spans="1:148" ht="12.75" x14ac:dyDescent="0.2">
      <c r="A184" s="118">
        <f t="shared" si="231"/>
        <v>44474</v>
      </c>
      <c r="B184" s="119">
        <f t="shared" si="223"/>
        <v>1041.6731444299999</v>
      </c>
      <c r="C184" s="119">
        <f t="shared" si="237"/>
        <v>1000</v>
      </c>
      <c r="D184" s="120">
        <f t="shared" si="232"/>
        <v>5825.37</v>
      </c>
      <c r="E184" s="120">
        <f t="shared" si="255"/>
        <v>5876.05</v>
      </c>
      <c r="F184" s="172">
        <f t="shared" si="241"/>
        <v>44423</v>
      </c>
      <c r="G184" s="123">
        <f t="shared" si="224"/>
        <v>8.699876574363552E-3</v>
      </c>
      <c r="H184" s="124">
        <f t="shared" si="242"/>
        <v>44484</v>
      </c>
      <c r="I184" s="124">
        <f t="shared" si="225"/>
        <v>44484</v>
      </c>
      <c r="J184" s="125">
        <f t="shared" si="233"/>
        <v>21</v>
      </c>
      <c r="K184" s="125">
        <f t="shared" si="256"/>
        <v>14</v>
      </c>
      <c r="L184" s="8">
        <f t="shared" si="234"/>
        <v>1.0057915399999999</v>
      </c>
      <c r="M184" s="126">
        <f t="shared" si="254"/>
        <v>1.00959968</v>
      </c>
      <c r="N184" s="126">
        <f t="shared" si="250"/>
        <v>1.0306283596770525</v>
      </c>
      <c r="O184" s="119">
        <f t="shared" si="253"/>
        <v>1.0365972800000001</v>
      </c>
      <c r="P184" s="119">
        <f t="shared" si="226"/>
        <v>1036.59728</v>
      </c>
      <c r="Q184" s="158">
        <f t="shared" si="238"/>
        <v>0</v>
      </c>
      <c r="R184" s="199">
        <f t="shared" si="235"/>
        <v>0</v>
      </c>
      <c r="S184" s="119">
        <f t="shared" si="227"/>
        <v>0</v>
      </c>
      <c r="T184" s="129">
        <f t="shared" si="236"/>
        <v>9.1906000000000002E-2</v>
      </c>
      <c r="U184" s="127">
        <f t="shared" si="251"/>
        <v>14</v>
      </c>
      <c r="V184" s="127">
        <v>252</v>
      </c>
      <c r="W184" s="126">
        <f t="shared" si="228"/>
        <v>1.00489666</v>
      </c>
      <c r="X184" s="119">
        <f t="shared" si="229"/>
        <v>5.0758644300000002</v>
      </c>
      <c r="Y184" s="119">
        <f t="shared" si="230"/>
        <v>0</v>
      </c>
      <c r="Z184" s="131" t="str">
        <f t="shared" si="239"/>
        <v>J=</v>
      </c>
      <c r="AA184" s="124">
        <f t="shared" si="240"/>
        <v>44484</v>
      </c>
      <c r="AB184" s="4"/>
      <c r="AD184" s="171">
        <f>[2]Plan1!$A277</f>
        <v>45285</v>
      </c>
      <c r="AE184" s="148" t="str">
        <f>[2]Plan1!$C277</f>
        <v>Natal</v>
      </c>
      <c r="AG184" s="138">
        <f t="shared" si="249"/>
        <v>35</v>
      </c>
      <c r="AH184" s="140">
        <f t="shared" si="247"/>
        <v>45366</v>
      </c>
      <c r="AI184" s="140">
        <f t="shared" si="257"/>
        <v>45365</v>
      </c>
      <c r="AJ184" s="140">
        <f t="shared" si="248"/>
        <v>45366</v>
      </c>
      <c r="AK184" s="140">
        <f t="shared" si="252"/>
        <v>45397</v>
      </c>
      <c r="AL184" s="138">
        <f t="shared" si="258"/>
        <v>20</v>
      </c>
      <c r="AM184" s="140">
        <f t="shared" si="246"/>
        <v>45366</v>
      </c>
      <c r="AT184" s="1"/>
      <c r="AU184" s="1"/>
      <c r="AV184" s="1"/>
      <c r="AW184" s="2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22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3"/>
      <c r="EC184" s="1"/>
      <c r="ED184" s="1"/>
      <c r="EE184" s="1"/>
      <c r="EF184" s="1"/>
      <c r="EG184" s="1"/>
      <c r="EH184" s="1"/>
      <c r="EI184" s="1"/>
      <c r="EJ184" s="1"/>
      <c r="EK184" s="1"/>
      <c r="EL184" s="4"/>
      <c r="EN184" s="33"/>
      <c r="EO184" s="17"/>
    </row>
    <row r="185" spans="1:148" ht="12.75" x14ac:dyDescent="0.2">
      <c r="A185" s="118">
        <f t="shared" si="231"/>
        <v>44475</v>
      </c>
      <c r="B185" s="119">
        <f t="shared" si="223"/>
        <v>1042.4665704199999</v>
      </c>
      <c r="C185" s="119">
        <f t="shared" si="237"/>
        <v>1000</v>
      </c>
      <c r="D185" s="120">
        <f t="shared" si="232"/>
        <v>5825.37</v>
      </c>
      <c r="E185" s="120">
        <f t="shared" si="255"/>
        <v>5876.05</v>
      </c>
      <c r="F185" s="172">
        <f t="shared" si="241"/>
        <v>44423</v>
      </c>
      <c r="G185" s="123">
        <f t="shared" si="224"/>
        <v>8.699876574363552E-3</v>
      </c>
      <c r="H185" s="124">
        <f t="shared" si="242"/>
        <v>44484</v>
      </c>
      <c r="I185" s="124">
        <f t="shared" si="225"/>
        <v>44484</v>
      </c>
      <c r="J185" s="125">
        <f t="shared" si="233"/>
        <v>21</v>
      </c>
      <c r="K185" s="125">
        <f t="shared" si="256"/>
        <v>15</v>
      </c>
      <c r="L185" s="8">
        <f t="shared" si="234"/>
        <v>1.0062065</v>
      </c>
      <c r="M185" s="126">
        <f t="shared" si="254"/>
        <v>1.00959968</v>
      </c>
      <c r="N185" s="126">
        <f t="shared" si="250"/>
        <v>1.0306283596770525</v>
      </c>
      <c r="O185" s="119">
        <f t="shared" si="253"/>
        <v>1.0370249499999999</v>
      </c>
      <c r="P185" s="119">
        <f t="shared" si="226"/>
        <v>1037.02495</v>
      </c>
      <c r="Q185" s="158">
        <f t="shared" si="238"/>
        <v>0</v>
      </c>
      <c r="R185" s="199">
        <f t="shared" si="235"/>
        <v>0</v>
      </c>
      <c r="S185" s="119">
        <f t="shared" si="227"/>
        <v>0</v>
      </c>
      <c r="T185" s="129">
        <f t="shared" si="236"/>
        <v>9.1906000000000002E-2</v>
      </c>
      <c r="U185" s="127">
        <f t="shared" si="251"/>
        <v>15</v>
      </c>
      <c r="V185" s="127">
        <v>252</v>
      </c>
      <c r="W185" s="126">
        <f t="shared" si="228"/>
        <v>1.005247338</v>
      </c>
      <c r="X185" s="119">
        <f t="shared" si="229"/>
        <v>5.4416204199999996</v>
      </c>
      <c r="Y185" s="119">
        <f t="shared" si="230"/>
        <v>0</v>
      </c>
      <c r="Z185" s="131" t="str">
        <f t="shared" si="239"/>
        <v>J=</v>
      </c>
      <c r="AA185" s="124">
        <f t="shared" si="240"/>
        <v>44484</v>
      </c>
      <c r="AB185" s="4"/>
      <c r="AD185" s="171">
        <f>[2]Plan1!$A278</f>
        <v>45292</v>
      </c>
      <c r="AE185" s="148" t="str">
        <f>[2]Plan1!$C278</f>
        <v>Confraternização Universal</v>
      </c>
      <c r="AG185" s="138">
        <f t="shared" si="249"/>
        <v>36</v>
      </c>
      <c r="AH185" s="140">
        <f t="shared" si="247"/>
        <v>45397</v>
      </c>
      <c r="AI185" s="140">
        <f t="shared" ref="AI185:AI186" si="259">WORKDAY(AH185,-1,AD$149:AD$503)</f>
        <v>45394</v>
      </c>
      <c r="AJ185" s="140">
        <f t="shared" si="248"/>
        <v>45397</v>
      </c>
      <c r="AK185" s="140">
        <f t="shared" ref="AK185:AK186" si="260">AJ186</f>
        <v>45427</v>
      </c>
      <c r="AL185" s="138">
        <f t="shared" ref="AL185:AL186" si="261">NETWORKDAYS(AJ185,AJ186,$AD$149:$AD$503)-1</f>
        <v>21</v>
      </c>
      <c r="AM185" s="140">
        <f t="shared" si="246"/>
        <v>45397</v>
      </c>
      <c r="AT185" s="1"/>
      <c r="AU185" s="1"/>
      <c r="AV185" s="1"/>
      <c r="AW185" s="2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22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3"/>
      <c r="EC185" s="1"/>
      <c r="ED185" s="1"/>
      <c r="EE185" s="1"/>
      <c r="EF185" s="1"/>
      <c r="EG185" s="1"/>
      <c r="EH185" s="1"/>
      <c r="EI185" s="1"/>
      <c r="EJ185" s="1"/>
      <c r="EK185" s="1"/>
      <c r="EL185" s="4"/>
      <c r="EN185" s="33"/>
      <c r="EO185" s="17"/>
    </row>
    <row r="186" spans="1:148" ht="12.75" x14ac:dyDescent="0.2">
      <c r="A186" s="118">
        <f t="shared" si="231"/>
        <v>44476</v>
      </c>
      <c r="B186" s="119">
        <f t="shared" si="223"/>
        <v>1043.26059388</v>
      </c>
      <c r="C186" s="119">
        <f t="shared" si="237"/>
        <v>1000</v>
      </c>
      <c r="D186" s="120">
        <f t="shared" si="232"/>
        <v>5825.37</v>
      </c>
      <c r="E186" s="120">
        <f t="shared" si="255"/>
        <v>5876.05</v>
      </c>
      <c r="F186" s="172">
        <f t="shared" si="241"/>
        <v>44423</v>
      </c>
      <c r="G186" s="123">
        <f t="shared" si="224"/>
        <v>8.699876574363552E-3</v>
      </c>
      <c r="H186" s="124">
        <f t="shared" si="242"/>
        <v>44484</v>
      </c>
      <c r="I186" s="124">
        <f t="shared" si="225"/>
        <v>44484</v>
      </c>
      <c r="J186" s="125">
        <f t="shared" si="233"/>
        <v>21</v>
      </c>
      <c r="K186" s="125">
        <f t="shared" si="256"/>
        <v>16</v>
      </c>
      <c r="L186" s="8">
        <f t="shared" si="234"/>
        <v>1.0066216299999999</v>
      </c>
      <c r="M186" s="126">
        <f t="shared" si="254"/>
        <v>1.00959968</v>
      </c>
      <c r="N186" s="126">
        <f t="shared" si="250"/>
        <v>1.0306283596770525</v>
      </c>
      <c r="O186" s="119">
        <f t="shared" si="253"/>
        <v>1.0374527899999999</v>
      </c>
      <c r="P186" s="119">
        <f t="shared" si="226"/>
        <v>1037.45279</v>
      </c>
      <c r="Q186" s="158">
        <f t="shared" si="238"/>
        <v>0</v>
      </c>
      <c r="R186" s="199">
        <f t="shared" si="235"/>
        <v>0</v>
      </c>
      <c r="S186" s="119">
        <f t="shared" si="227"/>
        <v>0</v>
      </c>
      <c r="T186" s="129">
        <f t="shared" si="236"/>
        <v>9.1906000000000002E-2</v>
      </c>
      <c r="U186" s="127">
        <f t="shared" si="251"/>
        <v>16</v>
      </c>
      <c r="V186" s="127">
        <v>252</v>
      </c>
      <c r="W186" s="126">
        <f t="shared" si="228"/>
        <v>1.0055981380000001</v>
      </c>
      <c r="X186" s="119">
        <f t="shared" si="229"/>
        <v>5.8078038799999998</v>
      </c>
      <c r="Y186" s="119">
        <f t="shared" si="230"/>
        <v>0</v>
      </c>
      <c r="Z186" s="131" t="str">
        <f t="shared" si="239"/>
        <v>J=</v>
      </c>
      <c r="AA186" s="124">
        <f t="shared" si="240"/>
        <v>44484</v>
      </c>
      <c r="AB186" s="4"/>
      <c r="AD186" s="171">
        <f>[2]Plan1!$A279</f>
        <v>45334</v>
      </c>
      <c r="AE186" s="148" t="str">
        <f>[2]Plan1!$C279</f>
        <v>Carnaval</v>
      </c>
      <c r="AG186" s="138">
        <f t="shared" si="249"/>
        <v>37</v>
      </c>
      <c r="AH186" s="140">
        <f t="shared" si="247"/>
        <v>45427</v>
      </c>
      <c r="AI186" s="140">
        <f t="shared" si="259"/>
        <v>45426</v>
      </c>
      <c r="AJ186" s="140">
        <f t="shared" si="248"/>
        <v>45427</v>
      </c>
      <c r="AK186" s="140">
        <f t="shared" si="260"/>
        <v>45460</v>
      </c>
      <c r="AL186" s="138">
        <f t="shared" si="261"/>
        <v>22</v>
      </c>
      <c r="AM186" s="140">
        <f t="shared" si="246"/>
        <v>45427</v>
      </c>
      <c r="AT186" s="1"/>
      <c r="AU186" s="1"/>
      <c r="AV186" s="1"/>
      <c r="AW186" s="2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22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3"/>
      <c r="EC186" s="1"/>
      <c r="ED186" s="1"/>
      <c r="EE186" s="1"/>
      <c r="EF186" s="1"/>
      <c r="EG186" s="1"/>
      <c r="EH186" s="1"/>
      <c r="EI186" s="1"/>
      <c r="EJ186" s="1"/>
      <c r="EK186" s="1"/>
      <c r="EL186" s="4"/>
      <c r="EN186" s="33"/>
      <c r="EO186" s="17"/>
    </row>
    <row r="187" spans="1:148" ht="12.75" x14ac:dyDescent="0.2">
      <c r="A187" s="118">
        <f t="shared" si="231"/>
        <v>44477</v>
      </c>
      <c r="B187" s="119">
        <f t="shared" si="223"/>
        <v>1044.0552352700001</v>
      </c>
      <c r="C187" s="119">
        <f t="shared" si="237"/>
        <v>1000</v>
      </c>
      <c r="D187" s="120">
        <f t="shared" si="232"/>
        <v>5825.37</v>
      </c>
      <c r="E187" s="120">
        <f t="shared" si="255"/>
        <v>5876.05</v>
      </c>
      <c r="F187" s="172">
        <f t="shared" si="241"/>
        <v>44423</v>
      </c>
      <c r="G187" s="123">
        <f t="shared" si="224"/>
        <v>8.699876574363552E-3</v>
      </c>
      <c r="H187" s="124">
        <f t="shared" si="242"/>
        <v>44484</v>
      </c>
      <c r="I187" s="124">
        <f t="shared" si="225"/>
        <v>44484</v>
      </c>
      <c r="J187" s="125">
        <f t="shared" si="233"/>
        <v>21</v>
      </c>
      <c r="K187" s="125">
        <f t="shared" si="256"/>
        <v>17</v>
      </c>
      <c r="L187" s="8">
        <f t="shared" si="234"/>
        <v>1.0070369400000001</v>
      </c>
      <c r="M187" s="126">
        <f t="shared" si="254"/>
        <v>1.00959968</v>
      </c>
      <c r="N187" s="126">
        <f t="shared" si="250"/>
        <v>1.0306283596770525</v>
      </c>
      <c r="O187" s="119">
        <f t="shared" si="253"/>
        <v>1.03788082</v>
      </c>
      <c r="P187" s="119">
        <f t="shared" si="226"/>
        <v>1037.8808200000001</v>
      </c>
      <c r="Q187" s="158">
        <f t="shared" si="238"/>
        <v>0</v>
      </c>
      <c r="R187" s="199">
        <f t="shared" si="235"/>
        <v>0</v>
      </c>
      <c r="S187" s="119">
        <f t="shared" si="227"/>
        <v>0</v>
      </c>
      <c r="T187" s="129">
        <f t="shared" si="236"/>
        <v>9.1906000000000002E-2</v>
      </c>
      <c r="U187" s="127">
        <f t="shared" si="251"/>
        <v>17</v>
      </c>
      <c r="V187" s="127">
        <v>252</v>
      </c>
      <c r="W187" s="126">
        <f t="shared" si="228"/>
        <v>1.0059490600000001</v>
      </c>
      <c r="X187" s="119">
        <f t="shared" si="229"/>
        <v>6.1744152699999999</v>
      </c>
      <c r="Y187" s="119">
        <f t="shared" si="230"/>
        <v>0</v>
      </c>
      <c r="Z187" s="131" t="str">
        <f t="shared" si="239"/>
        <v>J=</v>
      </c>
      <c r="AA187" s="124">
        <f t="shared" si="240"/>
        <v>44484</v>
      </c>
      <c r="AB187" s="4"/>
      <c r="AD187" s="171">
        <f>[2]Plan1!$A280</f>
        <v>45335</v>
      </c>
      <c r="AE187" s="148" t="str">
        <f>[2]Plan1!$C280</f>
        <v>Carnaval</v>
      </c>
      <c r="AG187" s="138">
        <f t="shared" si="249"/>
        <v>38</v>
      </c>
      <c r="AH187" s="140">
        <f t="shared" si="247"/>
        <v>45458</v>
      </c>
      <c r="AI187" s="140">
        <f t="shared" ref="AI187:AI221" si="262">WORKDAY(AH187,-1,AD$149:AD$503)</f>
        <v>45457</v>
      </c>
      <c r="AJ187" s="140">
        <f t="shared" si="248"/>
        <v>45460</v>
      </c>
      <c r="AK187" s="140">
        <f t="shared" ref="AK187:AK221" si="263">AJ188</f>
        <v>45488</v>
      </c>
      <c r="AL187" s="138">
        <f t="shared" ref="AL187:AL221" si="264">NETWORKDAYS(AJ187,AJ188,$AD$149:$AD$503)-1</f>
        <v>20</v>
      </c>
      <c r="AM187" s="140">
        <f t="shared" si="246"/>
        <v>45460</v>
      </c>
      <c r="AT187" s="1"/>
      <c r="AU187" s="1"/>
      <c r="AV187" s="1"/>
      <c r="AW187" s="2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22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3"/>
      <c r="EC187" s="1"/>
      <c r="ED187" s="1"/>
      <c r="EE187" s="1"/>
      <c r="EF187" s="1"/>
      <c r="EG187" s="1"/>
      <c r="EH187" s="1"/>
      <c r="EI187" s="1"/>
      <c r="EJ187" s="1"/>
      <c r="EK187" s="1"/>
      <c r="EL187" s="4"/>
      <c r="EN187" s="33"/>
      <c r="EO187" s="17"/>
    </row>
    <row r="188" spans="1:148" ht="12.75" x14ac:dyDescent="0.2">
      <c r="A188" s="118">
        <f t="shared" si="231"/>
        <v>44478</v>
      </c>
      <c r="B188" s="119">
        <f t="shared" si="223"/>
        <v>1044.8504758399999</v>
      </c>
      <c r="C188" s="119">
        <f t="shared" si="237"/>
        <v>1000</v>
      </c>
      <c r="D188" s="120">
        <f t="shared" si="232"/>
        <v>5825.37</v>
      </c>
      <c r="E188" s="120">
        <f t="shared" si="255"/>
        <v>5876.05</v>
      </c>
      <c r="F188" s="172">
        <f t="shared" si="241"/>
        <v>44423</v>
      </c>
      <c r="G188" s="123">
        <f t="shared" si="224"/>
        <v>8.699876574363552E-3</v>
      </c>
      <c r="H188" s="124">
        <f t="shared" si="242"/>
        <v>44484</v>
      </c>
      <c r="I188" s="124">
        <f t="shared" si="225"/>
        <v>44484</v>
      </c>
      <c r="J188" s="125">
        <f t="shared" si="233"/>
        <v>21</v>
      </c>
      <c r="K188" s="125">
        <f t="shared" si="256"/>
        <v>18</v>
      </c>
      <c r="L188" s="8">
        <f t="shared" si="234"/>
        <v>1.00745241</v>
      </c>
      <c r="M188" s="126">
        <f t="shared" si="254"/>
        <v>1.00959968</v>
      </c>
      <c r="N188" s="126">
        <f t="shared" si="250"/>
        <v>1.0306283596770525</v>
      </c>
      <c r="O188" s="119">
        <f t="shared" si="253"/>
        <v>1.03830902</v>
      </c>
      <c r="P188" s="119">
        <f t="shared" si="226"/>
        <v>1038.3090199999999</v>
      </c>
      <c r="Q188" s="158">
        <f t="shared" si="238"/>
        <v>0</v>
      </c>
      <c r="R188" s="199">
        <f t="shared" si="235"/>
        <v>0</v>
      </c>
      <c r="S188" s="119">
        <f t="shared" si="227"/>
        <v>0</v>
      </c>
      <c r="T188" s="129">
        <f t="shared" si="236"/>
        <v>9.1906000000000002E-2</v>
      </c>
      <c r="U188" s="127">
        <f t="shared" si="251"/>
        <v>18</v>
      </c>
      <c r="V188" s="127">
        <v>252</v>
      </c>
      <c r="W188" s="126">
        <f t="shared" si="228"/>
        <v>1.006300105</v>
      </c>
      <c r="X188" s="119">
        <f t="shared" si="229"/>
        <v>6.5414558400000002</v>
      </c>
      <c r="Y188" s="119">
        <f t="shared" si="230"/>
        <v>0</v>
      </c>
      <c r="Z188" s="131" t="str">
        <f t="shared" si="239"/>
        <v>J=</v>
      </c>
      <c r="AA188" s="124">
        <f t="shared" si="240"/>
        <v>44484</v>
      </c>
      <c r="AB188" s="4"/>
      <c r="AD188" s="171">
        <f>[2]Plan1!$A281</f>
        <v>45380</v>
      </c>
      <c r="AE188" s="148" t="str">
        <f>[2]Plan1!$C281</f>
        <v>Paixão de Cristo</v>
      </c>
      <c r="AG188" s="138">
        <f t="shared" si="249"/>
        <v>39</v>
      </c>
      <c r="AH188" s="140">
        <f t="shared" si="247"/>
        <v>45488</v>
      </c>
      <c r="AI188" s="140">
        <f t="shared" si="262"/>
        <v>45485</v>
      </c>
      <c r="AJ188" s="140">
        <f t="shared" si="248"/>
        <v>45488</v>
      </c>
      <c r="AK188" s="140">
        <f t="shared" si="263"/>
        <v>45519</v>
      </c>
      <c r="AL188" s="138">
        <f t="shared" si="264"/>
        <v>23</v>
      </c>
      <c r="AM188" s="140">
        <f t="shared" si="246"/>
        <v>45488</v>
      </c>
      <c r="AT188" s="1"/>
      <c r="AU188" s="1"/>
      <c r="AV188" s="1"/>
      <c r="AW188" s="2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22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3"/>
      <c r="EC188" s="1"/>
      <c r="ED188" s="1"/>
      <c r="EE188" s="1"/>
      <c r="EF188" s="1"/>
      <c r="EG188" s="1"/>
      <c r="EH188" s="1"/>
      <c r="EI188" s="1"/>
      <c r="EJ188" s="1"/>
      <c r="EK188" s="1"/>
      <c r="EL188" s="4"/>
      <c r="EN188" s="33"/>
      <c r="EO188" s="17"/>
    </row>
    <row r="189" spans="1:148" ht="12.75" x14ac:dyDescent="0.2">
      <c r="A189" s="118">
        <f t="shared" si="231"/>
        <v>44479</v>
      </c>
      <c r="B189" s="119">
        <f t="shared" si="223"/>
        <v>1044.8504758399999</v>
      </c>
      <c r="C189" s="119">
        <f t="shared" si="237"/>
        <v>1000</v>
      </c>
      <c r="D189" s="120">
        <f t="shared" si="232"/>
        <v>5825.37</v>
      </c>
      <c r="E189" s="120">
        <f t="shared" si="255"/>
        <v>5876.05</v>
      </c>
      <c r="F189" s="172">
        <f t="shared" si="241"/>
        <v>44423</v>
      </c>
      <c r="G189" s="123">
        <f t="shared" si="224"/>
        <v>8.699876574363552E-3</v>
      </c>
      <c r="H189" s="124">
        <f t="shared" si="242"/>
        <v>44484</v>
      </c>
      <c r="I189" s="124">
        <f t="shared" si="225"/>
        <v>44484</v>
      </c>
      <c r="J189" s="125">
        <f t="shared" si="233"/>
        <v>21</v>
      </c>
      <c r="K189" s="125">
        <f t="shared" si="256"/>
        <v>18</v>
      </c>
      <c r="L189" s="8">
        <f t="shared" si="234"/>
        <v>1.00745241</v>
      </c>
      <c r="M189" s="126">
        <f t="shared" si="254"/>
        <v>1.00959968</v>
      </c>
      <c r="N189" s="126">
        <f t="shared" si="250"/>
        <v>1.0306283596770525</v>
      </c>
      <c r="O189" s="119">
        <f t="shared" si="253"/>
        <v>1.03830902</v>
      </c>
      <c r="P189" s="119">
        <f t="shared" si="226"/>
        <v>1038.3090199999999</v>
      </c>
      <c r="Q189" s="158">
        <f t="shared" si="238"/>
        <v>0</v>
      </c>
      <c r="R189" s="199">
        <f t="shared" si="235"/>
        <v>0</v>
      </c>
      <c r="S189" s="119">
        <f t="shared" si="227"/>
        <v>0</v>
      </c>
      <c r="T189" s="129">
        <f t="shared" si="236"/>
        <v>9.1906000000000002E-2</v>
      </c>
      <c r="U189" s="127">
        <f t="shared" si="251"/>
        <v>18</v>
      </c>
      <c r="V189" s="127">
        <v>252</v>
      </c>
      <c r="W189" s="126">
        <f t="shared" si="228"/>
        <v>1.006300105</v>
      </c>
      <c r="X189" s="119">
        <f t="shared" si="229"/>
        <v>6.5414558400000002</v>
      </c>
      <c r="Y189" s="119">
        <f t="shared" si="230"/>
        <v>0</v>
      </c>
      <c r="Z189" s="131" t="str">
        <f t="shared" si="239"/>
        <v>J=</v>
      </c>
      <c r="AA189" s="124">
        <f t="shared" si="240"/>
        <v>44484</v>
      </c>
      <c r="AB189" s="4"/>
      <c r="AD189" s="171">
        <f>[2]Plan1!$A282</f>
        <v>45403</v>
      </c>
      <c r="AE189" s="148" t="str">
        <f>[2]Plan1!$C282</f>
        <v>Tiradentes</v>
      </c>
      <c r="AG189" s="138">
        <f t="shared" si="249"/>
        <v>40</v>
      </c>
      <c r="AH189" s="140">
        <f t="shared" si="247"/>
        <v>45519</v>
      </c>
      <c r="AI189" s="140">
        <f t="shared" si="262"/>
        <v>45518</v>
      </c>
      <c r="AJ189" s="140">
        <f t="shared" si="248"/>
        <v>45519</v>
      </c>
      <c r="AK189" s="140">
        <f t="shared" si="263"/>
        <v>45551</v>
      </c>
      <c r="AL189" s="138">
        <f t="shared" si="264"/>
        <v>22</v>
      </c>
      <c r="AM189" s="140">
        <f t="shared" si="246"/>
        <v>45519</v>
      </c>
      <c r="AT189" s="1"/>
      <c r="AU189" s="1"/>
      <c r="AV189" s="1"/>
      <c r="AW189" s="2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22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3"/>
      <c r="EC189" s="1"/>
      <c r="ED189" s="1"/>
      <c r="EE189" s="1"/>
      <c r="EF189" s="1"/>
      <c r="EG189" s="1"/>
      <c r="EH189" s="1"/>
      <c r="EI189" s="1"/>
      <c r="EJ189" s="1"/>
      <c r="EK189" s="1"/>
      <c r="EL189" s="4"/>
      <c r="EN189" s="33"/>
      <c r="EO189" s="17"/>
    </row>
    <row r="190" spans="1:148" ht="12.75" x14ac:dyDescent="0.2">
      <c r="A190" s="118">
        <f t="shared" si="231"/>
        <v>44480</v>
      </c>
      <c r="B190" s="119">
        <f t="shared" si="223"/>
        <v>1044.8504758399999</v>
      </c>
      <c r="C190" s="119">
        <f t="shared" si="237"/>
        <v>1000</v>
      </c>
      <c r="D190" s="120">
        <f t="shared" si="232"/>
        <v>5825.37</v>
      </c>
      <c r="E190" s="120">
        <f t="shared" si="255"/>
        <v>5876.05</v>
      </c>
      <c r="F190" s="172">
        <f t="shared" si="241"/>
        <v>44423</v>
      </c>
      <c r="G190" s="123">
        <f t="shared" si="224"/>
        <v>8.699876574363552E-3</v>
      </c>
      <c r="H190" s="124">
        <f t="shared" si="242"/>
        <v>44484</v>
      </c>
      <c r="I190" s="124">
        <f t="shared" si="225"/>
        <v>44484</v>
      </c>
      <c r="J190" s="125">
        <f t="shared" si="233"/>
        <v>21</v>
      </c>
      <c r="K190" s="125">
        <f t="shared" si="256"/>
        <v>18</v>
      </c>
      <c r="L190" s="8">
        <f t="shared" si="234"/>
        <v>1.00745241</v>
      </c>
      <c r="M190" s="126">
        <f t="shared" si="254"/>
        <v>1.00959968</v>
      </c>
      <c r="N190" s="126">
        <f t="shared" si="250"/>
        <v>1.0306283596770525</v>
      </c>
      <c r="O190" s="119">
        <f t="shared" si="253"/>
        <v>1.03830902</v>
      </c>
      <c r="P190" s="119">
        <f t="shared" si="226"/>
        <v>1038.3090199999999</v>
      </c>
      <c r="Q190" s="158">
        <f t="shared" si="238"/>
        <v>0</v>
      </c>
      <c r="R190" s="199">
        <f t="shared" si="235"/>
        <v>0</v>
      </c>
      <c r="S190" s="119">
        <f t="shared" si="227"/>
        <v>0</v>
      </c>
      <c r="T190" s="129">
        <f t="shared" si="236"/>
        <v>9.1906000000000002E-2</v>
      </c>
      <c r="U190" s="127">
        <f t="shared" si="251"/>
        <v>18</v>
      </c>
      <c r="V190" s="127">
        <v>252</v>
      </c>
      <c r="W190" s="126">
        <f t="shared" si="228"/>
        <v>1.006300105</v>
      </c>
      <c r="X190" s="119">
        <f t="shared" si="229"/>
        <v>6.5414558400000002</v>
      </c>
      <c r="Y190" s="119">
        <f t="shared" si="230"/>
        <v>0</v>
      </c>
      <c r="Z190" s="131" t="str">
        <f t="shared" si="239"/>
        <v>J=</v>
      </c>
      <c r="AA190" s="124">
        <f t="shared" si="240"/>
        <v>44484</v>
      </c>
      <c r="AB190" s="4"/>
      <c r="AD190" s="171">
        <f>[2]Plan1!$A283</f>
        <v>45413</v>
      </c>
      <c r="AE190" s="148" t="str">
        <f>[2]Plan1!$C283</f>
        <v>Dia do Trabalho</v>
      </c>
      <c r="AG190" s="138">
        <f t="shared" si="249"/>
        <v>41</v>
      </c>
      <c r="AH190" s="140">
        <f t="shared" si="247"/>
        <v>45550</v>
      </c>
      <c r="AI190" s="140">
        <f t="shared" si="262"/>
        <v>45548</v>
      </c>
      <c r="AJ190" s="140">
        <f t="shared" si="248"/>
        <v>45551</v>
      </c>
      <c r="AK190" s="140">
        <f t="shared" si="263"/>
        <v>45580</v>
      </c>
      <c r="AL190" s="138">
        <f t="shared" si="264"/>
        <v>21</v>
      </c>
      <c r="AM190" s="140">
        <f t="shared" si="246"/>
        <v>45551</v>
      </c>
      <c r="AT190" s="1"/>
      <c r="AU190" s="1"/>
      <c r="AV190" s="1"/>
      <c r="AW190" s="2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22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3"/>
      <c r="EC190" s="1"/>
      <c r="ED190" s="1"/>
      <c r="EE190" s="1"/>
      <c r="EF190" s="1"/>
      <c r="EG190" s="1"/>
      <c r="EH190" s="1"/>
      <c r="EI190" s="1"/>
      <c r="EJ190" s="1"/>
      <c r="EK190" s="1"/>
      <c r="EL190" s="4"/>
      <c r="EN190" s="33"/>
      <c r="EO190" s="17"/>
    </row>
    <row r="191" spans="1:148" ht="12.75" x14ac:dyDescent="0.2">
      <c r="A191" s="118">
        <f t="shared" si="231"/>
        <v>44481</v>
      </c>
      <c r="B191" s="119">
        <f t="shared" si="223"/>
        <v>1045.6463249799999</v>
      </c>
      <c r="C191" s="119">
        <f t="shared" si="237"/>
        <v>1000</v>
      </c>
      <c r="D191" s="120">
        <f t="shared" si="232"/>
        <v>5825.37</v>
      </c>
      <c r="E191" s="120">
        <f t="shared" si="255"/>
        <v>5876.05</v>
      </c>
      <c r="F191" s="172">
        <f t="shared" si="241"/>
        <v>44423</v>
      </c>
      <c r="G191" s="123">
        <f t="shared" si="224"/>
        <v>8.699876574363552E-3</v>
      </c>
      <c r="H191" s="124">
        <f t="shared" si="242"/>
        <v>44484</v>
      </c>
      <c r="I191" s="124">
        <f t="shared" si="225"/>
        <v>44484</v>
      </c>
      <c r="J191" s="125">
        <f t="shared" si="233"/>
        <v>21</v>
      </c>
      <c r="K191" s="125">
        <f t="shared" si="256"/>
        <v>19</v>
      </c>
      <c r="L191" s="8">
        <f t="shared" si="234"/>
        <v>1.0078680600000001</v>
      </c>
      <c r="M191" s="126">
        <f t="shared" si="254"/>
        <v>1.00959968</v>
      </c>
      <c r="N191" s="126">
        <f t="shared" si="250"/>
        <v>1.0306283596770525</v>
      </c>
      <c r="O191" s="119">
        <f t="shared" si="253"/>
        <v>1.0387374</v>
      </c>
      <c r="P191" s="119">
        <f t="shared" si="226"/>
        <v>1038.7374</v>
      </c>
      <c r="Q191" s="158">
        <f t="shared" si="238"/>
        <v>0</v>
      </c>
      <c r="R191" s="199">
        <f t="shared" si="235"/>
        <v>0</v>
      </c>
      <c r="S191" s="119">
        <f t="shared" si="227"/>
        <v>0</v>
      </c>
      <c r="T191" s="129">
        <f t="shared" si="236"/>
        <v>9.1906000000000002E-2</v>
      </c>
      <c r="U191" s="127">
        <f t="shared" si="251"/>
        <v>19</v>
      </c>
      <c r="V191" s="127">
        <v>252</v>
      </c>
      <c r="W191" s="126">
        <f t="shared" si="228"/>
        <v>1.006651272</v>
      </c>
      <c r="X191" s="119">
        <f t="shared" si="229"/>
        <v>6.9089249800000001</v>
      </c>
      <c r="Y191" s="119">
        <f t="shared" si="230"/>
        <v>0</v>
      </c>
      <c r="Z191" s="131" t="str">
        <f t="shared" si="239"/>
        <v>J=</v>
      </c>
      <c r="AA191" s="124">
        <f t="shared" si="240"/>
        <v>44484</v>
      </c>
      <c r="AB191" s="4"/>
      <c r="AD191" s="171">
        <f>[2]Plan1!$A284</f>
        <v>45442</v>
      </c>
      <c r="AE191" s="148" t="str">
        <f>[2]Plan1!$C284</f>
        <v>Corpus Christi</v>
      </c>
      <c r="AG191" s="138">
        <f t="shared" si="249"/>
        <v>42</v>
      </c>
      <c r="AH191" s="140">
        <f t="shared" si="247"/>
        <v>45580</v>
      </c>
      <c r="AI191" s="140">
        <f t="shared" si="262"/>
        <v>45579</v>
      </c>
      <c r="AJ191" s="140">
        <f t="shared" si="248"/>
        <v>45580</v>
      </c>
      <c r="AK191" s="140">
        <f t="shared" si="263"/>
        <v>45614</v>
      </c>
      <c r="AL191" s="138">
        <f t="shared" si="264"/>
        <v>23</v>
      </c>
      <c r="AM191" s="140">
        <f t="shared" si="246"/>
        <v>45580</v>
      </c>
      <c r="AT191" s="1"/>
      <c r="AU191" s="1"/>
      <c r="AV191" s="1"/>
      <c r="AW191" s="2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22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3"/>
      <c r="EC191" s="1"/>
      <c r="ED191" s="1"/>
      <c r="EE191" s="1"/>
      <c r="EF191" s="1"/>
      <c r="EG191" s="1"/>
      <c r="EH191" s="1"/>
      <c r="EI191" s="1"/>
      <c r="EJ191" s="1"/>
      <c r="EK191" s="1"/>
      <c r="EL191" s="4"/>
      <c r="EN191" s="33"/>
      <c r="EO191" s="17"/>
    </row>
    <row r="192" spans="1:148" ht="12.75" x14ac:dyDescent="0.2">
      <c r="A192" s="118">
        <f t="shared" si="231"/>
        <v>44482</v>
      </c>
      <c r="B192" s="119">
        <f t="shared" si="223"/>
        <v>1045.6463249799999</v>
      </c>
      <c r="C192" s="119">
        <f t="shared" si="237"/>
        <v>1000</v>
      </c>
      <c r="D192" s="120">
        <f t="shared" si="232"/>
        <v>5825.37</v>
      </c>
      <c r="E192" s="120">
        <f t="shared" si="255"/>
        <v>5876.05</v>
      </c>
      <c r="F192" s="172">
        <f t="shared" si="241"/>
        <v>44423</v>
      </c>
      <c r="G192" s="123">
        <f t="shared" si="224"/>
        <v>8.699876574363552E-3</v>
      </c>
      <c r="H192" s="124">
        <f t="shared" si="242"/>
        <v>44484</v>
      </c>
      <c r="I192" s="124">
        <f t="shared" si="225"/>
        <v>44484</v>
      </c>
      <c r="J192" s="125">
        <f t="shared" si="233"/>
        <v>21</v>
      </c>
      <c r="K192" s="125">
        <f t="shared" si="256"/>
        <v>19</v>
      </c>
      <c r="L192" s="8">
        <f t="shared" si="234"/>
        <v>1.0078680600000001</v>
      </c>
      <c r="M192" s="126">
        <f t="shared" si="254"/>
        <v>1.00959968</v>
      </c>
      <c r="N192" s="126">
        <f t="shared" si="250"/>
        <v>1.0306283596770525</v>
      </c>
      <c r="O192" s="119">
        <f t="shared" si="253"/>
        <v>1.0387374</v>
      </c>
      <c r="P192" s="119">
        <f t="shared" si="226"/>
        <v>1038.7374</v>
      </c>
      <c r="Q192" s="158">
        <f t="shared" si="238"/>
        <v>0</v>
      </c>
      <c r="R192" s="199">
        <f t="shared" si="235"/>
        <v>0</v>
      </c>
      <c r="S192" s="119">
        <f t="shared" si="227"/>
        <v>0</v>
      </c>
      <c r="T192" s="129">
        <f t="shared" si="236"/>
        <v>9.1906000000000002E-2</v>
      </c>
      <c r="U192" s="127">
        <f t="shared" si="251"/>
        <v>19</v>
      </c>
      <c r="V192" s="127">
        <v>252</v>
      </c>
      <c r="W192" s="126">
        <f t="shared" si="228"/>
        <v>1.006651272</v>
      </c>
      <c r="X192" s="119">
        <f t="shared" si="229"/>
        <v>6.9089249800000001</v>
      </c>
      <c r="Y192" s="119">
        <f t="shared" si="230"/>
        <v>0</v>
      </c>
      <c r="Z192" s="131" t="str">
        <f t="shared" si="239"/>
        <v>J=</v>
      </c>
      <c r="AA192" s="124">
        <f t="shared" si="240"/>
        <v>44484</v>
      </c>
      <c r="AB192" s="4"/>
      <c r="AD192" s="171">
        <f>[2]Plan1!$A285</f>
        <v>45542</v>
      </c>
      <c r="AE192" s="148" t="str">
        <f>[2]Plan1!$C285</f>
        <v>Independência do Brasil</v>
      </c>
      <c r="AG192" s="138">
        <f t="shared" si="249"/>
        <v>43</v>
      </c>
      <c r="AH192" s="140">
        <f t="shared" si="247"/>
        <v>45611</v>
      </c>
      <c r="AI192" s="140">
        <f t="shared" si="262"/>
        <v>45610</v>
      </c>
      <c r="AJ192" s="140">
        <f t="shared" si="248"/>
        <v>45614</v>
      </c>
      <c r="AK192" s="140">
        <f t="shared" si="263"/>
        <v>45642</v>
      </c>
      <c r="AL192" s="138">
        <f t="shared" si="264"/>
        <v>19</v>
      </c>
      <c r="AM192" s="140">
        <f t="shared" si="246"/>
        <v>45614</v>
      </c>
      <c r="AT192" s="1"/>
      <c r="AU192" s="1"/>
      <c r="AV192" s="1"/>
      <c r="AW192" s="2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22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3"/>
      <c r="EC192" s="1"/>
      <c r="ED192" s="1"/>
      <c r="EE192" s="1"/>
      <c r="EF192" s="1"/>
      <c r="EG192" s="1"/>
      <c r="EH192" s="1"/>
      <c r="EI192" s="1"/>
      <c r="EJ192" s="1"/>
      <c r="EK192" s="1"/>
      <c r="EL192" s="4"/>
      <c r="EN192" s="33"/>
      <c r="EO192" s="17"/>
    </row>
    <row r="193" spans="1:145" ht="12.75" x14ac:dyDescent="0.2">
      <c r="A193" s="118">
        <f t="shared" si="231"/>
        <v>44483</v>
      </c>
      <c r="B193" s="119">
        <f t="shared" si="223"/>
        <v>1046.4427840600001</v>
      </c>
      <c r="C193" s="119">
        <f t="shared" si="237"/>
        <v>1000</v>
      </c>
      <c r="D193" s="120">
        <f t="shared" si="232"/>
        <v>5825.37</v>
      </c>
      <c r="E193" s="120">
        <f t="shared" si="255"/>
        <v>5876.05</v>
      </c>
      <c r="F193" s="172">
        <f t="shared" si="241"/>
        <v>44423</v>
      </c>
      <c r="G193" s="123">
        <f t="shared" si="224"/>
        <v>8.699876574363552E-3</v>
      </c>
      <c r="H193" s="124">
        <f t="shared" si="242"/>
        <v>44484</v>
      </c>
      <c r="I193" s="124">
        <f t="shared" si="225"/>
        <v>44484</v>
      </c>
      <c r="J193" s="125">
        <f t="shared" si="233"/>
        <v>21</v>
      </c>
      <c r="K193" s="125">
        <f t="shared" si="256"/>
        <v>20</v>
      </c>
      <c r="L193" s="8">
        <f t="shared" si="234"/>
        <v>1.00828388</v>
      </c>
      <c r="M193" s="126">
        <f t="shared" si="254"/>
        <v>1.00959968</v>
      </c>
      <c r="N193" s="126">
        <f t="shared" si="250"/>
        <v>1.0306283596770525</v>
      </c>
      <c r="O193" s="119">
        <f t="shared" si="253"/>
        <v>1.0391659600000001</v>
      </c>
      <c r="P193" s="119">
        <f t="shared" si="226"/>
        <v>1039.16596</v>
      </c>
      <c r="Q193" s="158">
        <f t="shared" si="238"/>
        <v>0</v>
      </c>
      <c r="R193" s="199">
        <f t="shared" si="235"/>
        <v>0</v>
      </c>
      <c r="S193" s="119">
        <f t="shared" si="227"/>
        <v>0</v>
      </c>
      <c r="T193" s="129">
        <f t="shared" si="236"/>
        <v>9.1906000000000002E-2</v>
      </c>
      <c r="U193" s="127">
        <f t="shared" si="251"/>
        <v>20</v>
      </c>
      <c r="V193" s="127">
        <v>252</v>
      </c>
      <c r="W193" s="126">
        <f t="shared" si="228"/>
        <v>1.007002562</v>
      </c>
      <c r="X193" s="119">
        <f t="shared" si="229"/>
        <v>7.27682406</v>
      </c>
      <c r="Y193" s="119">
        <f t="shared" si="230"/>
        <v>0</v>
      </c>
      <c r="Z193" s="131" t="str">
        <f t="shared" si="239"/>
        <v>J=</v>
      </c>
      <c r="AA193" s="124">
        <f t="shared" si="240"/>
        <v>44484</v>
      </c>
      <c r="AB193" s="4"/>
      <c r="AD193" s="171">
        <f>[2]Plan1!$A286</f>
        <v>45577</v>
      </c>
      <c r="AE193" s="148" t="str">
        <f>[2]Plan1!$C286</f>
        <v>Nossa Sr.a Aparecida - Padroeira do Brasil</v>
      </c>
      <c r="AG193" s="138">
        <f t="shared" si="249"/>
        <v>44</v>
      </c>
      <c r="AH193" s="140">
        <f t="shared" si="247"/>
        <v>45641</v>
      </c>
      <c r="AI193" s="140">
        <f t="shared" si="262"/>
        <v>45639</v>
      </c>
      <c r="AJ193" s="140">
        <f t="shared" si="248"/>
        <v>45642</v>
      </c>
      <c r="AK193" s="140">
        <f t="shared" si="263"/>
        <v>45672</v>
      </c>
      <c r="AL193" s="138">
        <f t="shared" si="264"/>
        <v>20</v>
      </c>
      <c r="AM193" s="140">
        <f t="shared" si="246"/>
        <v>45642</v>
      </c>
      <c r="AT193" s="1"/>
      <c r="AU193" s="1"/>
      <c r="AV193" s="1"/>
      <c r="AW193" s="2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22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3"/>
      <c r="EC193" s="1"/>
      <c r="ED193" s="1"/>
      <c r="EE193" s="1"/>
      <c r="EF193" s="1"/>
      <c r="EG193" s="1"/>
      <c r="EH193" s="1"/>
      <c r="EI193" s="1"/>
      <c r="EJ193" s="1"/>
      <c r="EK193" s="1"/>
      <c r="EL193" s="4"/>
      <c r="EN193" s="33"/>
      <c r="EO193" s="17"/>
    </row>
    <row r="194" spans="1:145" ht="12.75" x14ac:dyDescent="0.2">
      <c r="A194" s="118">
        <f t="shared" si="231"/>
        <v>44484</v>
      </c>
      <c r="B194" s="119">
        <f t="shared" si="223"/>
        <v>1047.2398433599999</v>
      </c>
      <c r="C194" s="119">
        <f t="shared" si="237"/>
        <v>1000</v>
      </c>
      <c r="D194" s="120">
        <f t="shared" si="232"/>
        <v>5825.37</v>
      </c>
      <c r="E194" s="120">
        <f t="shared" si="255"/>
        <v>5876.05</v>
      </c>
      <c r="F194" s="172">
        <f t="shared" si="241"/>
        <v>44423</v>
      </c>
      <c r="G194" s="123">
        <f t="shared" si="224"/>
        <v>8.699876574363552E-3</v>
      </c>
      <c r="H194" s="124">
        <f t="shared" si="242"/>
        <v>44484</v>
      </c>
      <c r="I194" s="124">
        <f t="shared" si="225"/>
        <v>44484</v>
      </c>
      <c r="J194" s="125">
        <f t="shared" si="233"/>
        <v>21</v>
      </c>
      <c r="K194" s="125">
        <f t="shared" si="256"/>
        <v>21</v>
      </c>
      <c r="L194" s="8">
        <f t="shared" si="234"/>
        <v>1.0086998700000001</v>
      </c>
      <c r="M194" s="126">
        <f t="shared" si="254"/>
        <v>1.00959968</v>
      </c>
      <c r="N194" s="126">
        <f t="shared" si="250"/>
        <v>1.0306283596770525</v>
      </c>
      <c r="O194" s="119">
        <f t="shared" si="253"/>
        <v>1.0395946899999999</v>
      </c>
      <c r="P194" s="119">
        <f t="shared" si="226"/>
        <v>1039.5946899999999</v>
      </c>
      <c r="Q194" s="158">
        <f t="shared" si="238"/>
        <v>6</v>
      </c>
      <c r="R194" s="199">
        <f t="shared" si="235"/>
        <v>0</v>
      </c>
      <c r="S194" s="119">
        <f t="shared" si="227"/>
        <v>0</v>
      </c>
      <c r="T194" s="129">
        <f t="shared" si="236"/>
        <v>9.1906000000000002E-2</v>
      </c>
      <c r="U194" s="127">
        <f t="shared" si="251"/>
        <v>21</v>
      </c>
      <c r="V194" s="127">
        <v>252</v>
      </c>
      <c r="W194" s="126">
        <f t="shared" si="228"/>
        <v>1.007353975</v>
      </c>
      <c r="X194" s="119">
        <f t="shared" si="229"/>
        <v>7.6451533600000001</v>
      </c>
      <c r="Y194" s="119">
        <f t="shared" si="230"/>
        <v>7.6451533600000001</v>
      </c>
      <c r="Z194" s="131" t="str">
        <f t="shared" si="239"/>
        <v>J=</v>
      </c>
      <c r="AA194" s="124">
        <f t="shared" si="240"/>
        <v>44484</v>
      </c>
      <c r="AB194" s="4"/>
      <c r="AD194" s="171">
        <f>[2]Plan1!$A287</f>
        <v>45598</v>
      </c>
      <c r="AE194" s="148" t="str">
        <f>[2]Plan1!$C287</f>
        <v>Finados</v>
      </c>
      <c r="AG194" s="138">
        <f t="shared" si="249"/>
        <v>45</v>
      </c>
      <c r="AH194" s="140">
        <f t="shared" si="247"/>
        <v>45672</v>
      </c>
      <c r="AI194" s="140">
        <f t="shared" si="262"/>
        <v>45671</v>
      </c>
      <c r="AJ194" s="140">
        <f t="shared" si="248"/>
        <v>45672</v>
      </c>
      <c r="AK194" s="140">
        <f t="shared" si="263"/>
        <v>45705</v>
      </c>
      <c r="AL194" s="138">
        <f t="shared" si="264"/>
        <v>23</v>
      </c>
      <c r="AM194" s="140">
        <f t="shared" si="246"/>
        <v>45672</v>
      </c>
      <c r="AT194" s="1"/>
      <c r="AU194" s="1"/>
      <c r="AV194" s="1"/>
      <c r="AW194" s="2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22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3"/>
      <c r="EC194" s="1"/>
      <c r="ED194" s="1"/>
      <c r="EE194" s="1"/>
      <c r="EF194" s="1"/>
      <c r="EG194" s="1"/>
      <c r="EH194" s="1"/>
      <c r="EI194" s="1"/>
      <c r="EJ194" s="1"/>
      <c r="EK194" s="1"/>
      <c r="EL194" s="4"/>
      <c r="EN194" s="33"/>
      <c r="EO194" s="17"/>
    </row>
    <row r="195" spans="1:145" ht="12.75" x14ac:dyDescent="0.2">
      <c r="A195" s="118">
        <f t="shared" si="231"/>
        <v>44485</v>
      </c>
      <c r="B195" s="119">
        <f t="shared" si="223"/>
        <v>1040.5573255700001</v>
      </c>
      <c r="C195" s="119">
        <f t="shared" si="237"/>
        <v>1000</v>
      </c>
      <c r="D195" s="120">
        <f t="shared" si="232"/>
        <v>5876.05</v>
      </c>
      <c r="E195" s="120">
        <f t="shared" si="255"/>
        <v>5944.21</v>
      </c>
      <c r="F195" s="172">
        <f t="shared" si="241"/>
        <v>44455</v>
      </c>
      <c r="G195" s="123">
        <f t="shared" si="224"/>
        <v>1.159962900247602E-2</v>
      </c>
      <c r="H195" s="124">
        <f t="shared" si="242"/>
        <v>44516</v>
      </c>
      <c r="I195" s="124">
        <f t="shared" si="225"/>
        <v>44516</v>
      </c>
      <c r="J195" s="125">
        <f t="shared" si="233"/>
        <v>20</v>
      </c>
      <c r="K195" s="125">
        <f t="shared" si="256"/>
        <v>1</v>
      </c>
      <c r="L195" s="8">
        <f t="shared" si="234"/>
        <v>1.0005767999999999</v>
      </c>
      <c r="M195" s="126">
        <f t="shared" si="254"/>
        <v>1.0086998700000001</v>
      </c>
      <c r="N195" s="126">
        <f t="shared" si="250"/>
        <v>1.039594692424556</v>
      </c>
      <c r="O195" s="119">
        <f t="shared" si="253"/>
        <v>1.0401943300000001</v>
      </c>
      <c r="P195" s="119">
        <f t="shared" si="226"/>
        <v>1040.19433</v>
      </c>
      <c r="Q195" s="158">
        <f t="shared" si="238"/>
        <v>0</v>
      </c>
      <c r="R195" s="199">
        <f t="shared" si="235"/>
        <v>0</v>
      </c>
      <c r="S195" s="119">
        <f t="shared" si="227"/>
        <v>0</v>
      </c>
      <c r="T195" s="129">
        <f t="shared" si="236"/>
        <v>9.1906000000000002E-2</v>
      </c>
      <c r="U195" s="127">
        <f t="shared" si="251"/>
        <v>1</v>
      </c>
      <c r="V195" s="127">
        <v>252</v>
      </c>
      <c r="W195" s="126">
        <f t="shared" si="228"/>
        <v>1.000348969</v>
      </c>
      <c r="X195" s="119">
        <f t="shared" si="229"/>
        <v>0.36299556999999999</v>
      </c>
      <c r="Y195" s="119">
        <f t="shared" si="230"/>
        <v>0</v>
      </c>
      <c r="Z195" s="131" t="str">
        <f t="shared" si="239"/>
        <v>J=</v>
      </c>
      <c r="AA195" s="124">
        <f t="shared" si="240"/>
        <v>44516</v>
      </c>
      <c r="AB195" s="26"/>
      <c r="AD195" s="171">
        <f>[2]Plan1!$A288</f>
        <v>45611</v>
      </c>
      <c r="AE195" s="148" t="str">
        <f>[2]Plan1!$C288</f>
        <v>Proclamação da República</v>
      </c>
      <c r="AG195" s="138">
        <f t="shared" si="249"/>
        <v>46</v>
      </c>
      <c r="AH195" s="140">
        <f t="shared" si="247"/>
        <v>45703</v>
      </c>
      <c r="AI195" s="140">
        <f t="shared" si="262"/>
        <v>45702</v>
      </c>
      <c r="AJ195" s="140">
        <f t="shared" si="248"/>
        <v>45705</v>
      </c>
      <c r="AK195" s="140">
        <f t="shared" si="263"/>
        <v>45733</v>
      </c>
      <c r="AL195" s="138">
        <f t="shared" si="264"/>
        <v>18</v>
      </c>
      <c r="AM195" s="140">
        <f t="shared" si="246"/>
        <v>45705</v>
      </c>
      <c r="AT195" s="3"/>
      <c r="AU195" s="3"/>
      <c r="AV195" s="3"/>
      <c r="AW195" s="29"/>
      <c r="AX195" s="3"/>
      <c r="AY195" s="3"/>
      <c r="AZ195" s="3"/>
      <c r="BA195" s="1"/>
      <c r="BB195" s="1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1"/>
      <c r="DL195" s="1"/>
      <c r="DM195" s="22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3"/>
      <c r="EC195" s="1"/>
      <c r="ED195" s="1"/>
      <c r="EE195" s="1"/>
      <c r="EF195" s="1"/>
      <c r="EG195" s="1"/>
      <c r="EH195" s="1"/>
      <c r="EI195" s="1"/>
      <c r="EJ195" s="1"/>
      <c r="EK195" s="1"/>
      <c r="EL195" s="26"/>
      <c r="EN195" s="33"/>
      <c r="EO195" s="17"/>
    </row>
    <row r="196" spans="1:145" ht="12.75" x14ac:dyDescent="0.2">
      <c r="A196" s="118">
        <f t="shared" si="231"/>
        <v>44486</v>
      </c>
      <c r="B196" s="119">
        <f t="shared" si="223"/>
        <v>1040.5573255700001</v>
      </c>
      <c r="C196" s="119">
        <f t="shared" si="237"/>
        <v>1000</v>
      </c>
      <c r="D196" s="120">
        <f t="shared" si="232"/>
        <v>5876.05</v>
      </c>
      <c r="E196" s="120">
        <f t="shared" si="255"/>
        <v>5944.21</v>
      </c>
      <c r="F196" s="172">
        <f t="shared" si="241"/>
        <v>44455</v>
      </c>
      <c r="G196" s="123">
        <f t="shared" si="224"/>
        <v>1.159962900247602E-2</v>
      </c>
      <c r="H196" s="124">
        <f t="shared" si="242"/>
        <v>44516</v>
      </c>
      <c r="I196" s="124">
        <f t="shared" si="225"/>
        <v>44516</v>
      </c>
      <c r="J196" s="125">
        <f t="shared" si="233"/>
        <v>20</v>
      </c>
      <c r="K196" s="125">
        <f t="shared" si="256"/>
        <v>1</v>
      </c>
      <c r="L196" s="8">
        <f t="shared" si="234"/>
        <v>1.0005767999999999</v>
      </c>
      <c r="M196" s="126">
        <f t="shared" si="254"/>
        <v>1.0086998700000001</v>
      </c>
      <c r="N196" s="126">
        <f t="shared" si="250"/>
        <v>1.039594692424556</v>
      </c>
      <c r="O196" s="119">
        <f t="shared" si="253"/>
        <v>1.0401943300000001</v>
      </c>
      <c r="P196" s="119">
        <f t="shared" si="226"/>
        <v>1040.19433</v>
      </c>
      <c r="Q196" s="158">
        <f t="shared" si="238"/>
        <v>0</v>
      </c>
      <c r="R196" s="199">
        <f t="shared" si="235"/>
        <v>0</v>
      </c>
      <c r="S196" s="119">
        <f t="shared" si="227"/>
        <v>0</v>
      </c>
      <c r="T196" s="129">
        <f t="shared" si="236"/>
        <v>9.1906000000000002E-2</v>
      </c>
      <c r="U196" s="127">
        <f t="shared" si="251"/>
        <v>1</v>
      </c>
      <c r="V196" s="127">
        <v>252</v>
      </c>
      <c r="W196" s="126">
        <f t="shared" si="228"/>
        <v>1.000348969</v>
      </c>
      <c r="X196" s="119">
        <f t="shared" si="229"/>
        <v>0.36299556999999999</v>
      </c>
      <c r="Y196" s="119">
        <f t="shared" si="230"/>
        <v>0</v>
      </c>
      <c r="Z196" s="131" t="str">
        <f t="shared" si="239"/>
        <v>J=</v>
      </c>
      <c r="AA196" s="124">
        <f t="shared" si="240"/>
        <v>44516</v>
      </c>
      <c r="AB196" s="4"/>
      <c r="AD196" s="171">
        <f>[2]Plan1!$A289</f>
        <v>45616</v>
      </c>
      <c r="AE196" s="148" t="str">
        <f>[2]Plan1!$C289</f>
        <v>Dia Nacional de Zumbi e da Consciência Negra</v>
      </c>
      <c r="AG196" s="138">
        <f t="shared" si="249"/>
        <v>47</v>
      </c>
      <c r="AH196" s="140">
        <f t="shared" si="247"/>
        <v>45731</v>
      </c>
      <c r="AI196" s="140">
        <f t="shared" si="262"/>
        <v>45730</v>
      </c>
      <c r="AJ196" s="140">
        <f t="shared" si="248"/>
        <v>45733</v>
      </c>
      <c r="AK196" s="140">
        <f t="shared" si="263"/>
        <v>45762</v>
      </c>
      <c r="AL196" s="138">
        <f t="shared" si="264"/>
        <v>21</v>
      </c>
      <c r="AM196" s="140">
        <f t="shared" si="246"/>
        <v>45733</v>
      </c>
      <c r="AT196" s="1"/>
      <c r="AU196" s="1"/>
      <c r="AV196" s="1"/>
      <c r="AW196" s="2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22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3"/>
      <c r="EC196" s="1"/>
      <c r="ED196" s="1"/>
      <c r="EE196" s="1"/>
      <c r="EF196" s="1"/>
      <c r="EG196" s="1"/>
      <c r="EH196" s="1"/>
      <c r="EI196" s="1"/>
      <c r="EJ196" s="1"/>
      <c r="EK196" s="1"/>
      <c r="EL196" s="4"/>
      <c r="EN196" s="33"/>
      <c r="EO196" s="17"/>
    </row>
    <row r="197" spans="1:145" ht="12.75" x14ac:dyDescent="0.2">
      <c r="A197" s="118">
        <f t="shared" si="231"/>
        <v>44487</v>
      </c>
      <c r="B197" s="119">
        <f t="shared" si="223"/>
        <v>1040.5573255700001</v>
      </c>
      <c r="C197" s="119">
        <f t="shared" si="237"/>
        <v>1000</v>
      </c>
      <c r="D197" s="120">
        <f t="shared" si="232"/>
        <v>5876.05</v>
      </c>
      <c r="E197" s="120">
        <f t="shared" si="255"/>
        <v>5944.21</v>
      </c>
      <c r="F197" s="172">
        <f t="shared" si="241"/>
        <v>44455</v>
      </c>
      <c r="G197" s="123">
        <f t="shared" si="224"/>
        <v>1.159962900247602E-2</v>
      </c>
      <c r="H197" s="124">
        <f t="shared" si="242"/>
        <v>44516</v>
      </c>
      <c r="I197" s="124">
        <f t="shared" si="225"/>
        <v>44516</v>
      </c>
      <c r="J197" s="125">
        <f t="shared" si="233"/>
        <v>20</v>
      </c>
      <c r="K197" s="125">
        <f t="shared" si="256"/>
        <v>1</v>
      </c>
      <c r="L197" s="8">
        <f t="shared" si="234"/>
        <v>1.0005767999999999</v>
      </c>
      <c r="M197" s="126">
        <f t="shared" si="254"/>
        <v>1.0086998700000001</v>
      </c>
      <c r="N197" s="126">
        <f t="shared" si="250"/>
        <v>1.039594692424556</v>
      </c>
      <c r="O197" s="119">
        <f t="shared" si="253"/>
        <v>1.0401943300000001</v>
      </c>
      <c r="P197" s="119">
        <f t="shared" si="226"/>
        <v>1040.19433</v>
      </c>
      <c r="Q197" s="158">
        <f t="shared" si="238"/>
        <v>0</v>
      </c>
      <c r="R197" s="199">
        <f t="shared" si="235"/>
        <v>0</v>
      </c>
      <c r="S197" s="119">
        <f t="shared" si="227"/>
        <v>0</v>
      </c>
      <c r="T197" s="129">
        <f t="shared" si="236"/>
        <v>9.1906000000000002E-2</v>
      </c>
      <c r="U197" s="127">
        <f t="shared" si="251"/>
        <v>1</v>
      </c>
      <c r="V197" s="127">
        <v>252</v>
      </c>
      <c r="W197" s="126">
        <f t="shared" si="228"/>
        <v>1.000348969</v>
      </c>
      <c r="X197" s="119">
        <f t="shared" si="229"/>
        <v>0.36299556999999999</v>
      </c>
      <c r="Y197" s="119">
        <f t="shared" si="230"/>
        <v>0</v>
      </c>
      <c r="Z197" s="131" t="str">
        <f t="shared" si="239"/>
        <v>J=</v>
      </c>
      <c r="AA197" s="124">
        <f t="shared" si="240"/>
        <v>44516</v>
      </c>
      <c r="AB197" s="4"/>
      <c r="AD197" s="171">
        <f>[2]Plan1!$A290</f>
        <v>45651</v>
      </c>
      <c r="AE197" s="148" t="str">
        <f>[2]Plan1!$C290</f>
        <v>Natal</v>
      </c>
      <c r="AG197" s="138">
        <f t="shared" si="249"/>
        <v>48</v>
      </c>
      <c r="AH197" s="140">
        <f t="shared" si="247"/>
        <v>45762</v>
      </c>
      <c r="AI197" s="140">
        <f t="shared" si="262"/>
        <v>45761</v>
      </c>
      <c r="AJ197" s="140">
        <f t="shared" si="248"/>
        <v>45762</v>
      </c>
      <c r="AK197" s="140">
        <f t="shared" si="263"/>
        <v>45792</v>
      </c>
      <c r="AL197" s="138">
        <f t="shared" si="264"/>
        <v>19</v>
      </c>
      <c r="AM197" s="140">
        <f t="shared" si="246"/>
        <v>45762</v>
      </c>
      <c r="AT197" s="1"/>
      <c r="AU197" s="1"/>
      <c r="AV197" s="1"/>
      <c r="AW197" s="2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22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3"/>
      <c r="EC197" s="1"/>
      <c r="ED197" s="1"/>
      <c r="EE197" s="1"/>
      <c r="EF197" s="1"/>
      <c r="EG197" s="1"/>
      <c r="EH197" s="1"/>
      <c r="EI197" s="1"/>
      <c r="EJ197" s="1"/>
      <c r="EK197" s="1"/>
      <c r="EL197" s="4"/>
      <c r="EN197" s="33"/>
      <c r="EO197" s="17"/>
    </row>
    <row r="198" spans="1:145" ht="12.75" x14ac:dyDescent="0.2">
      <c r="A198" s="118">
        <f t="shared" si="231"/>
        <v>44488</v>
      </c>
      <c r="B198" s="119">
        <f t="shared" si="223"/>
        <v>1041.5208658399999</v>
      </c>
      <c r="C198" s="119">
        <f t="shared" si="237"/>
        <v>1000</v>
      </c>
      <c r="D198" s="120">
        <f t="shared" si="232"/>
        <v>5876.05</v>
      </c>
      <c r="E198" s="120">
        <f t="shared" si="255"/>
        <v>5944.21</v>
      </c>
      <c r="F198" s="172">
        <f t="shared" si="241"/>
        <v>44455</v>
      </c>
      <c r="G198" s="123">
        <f t="shared" si="224"/>
        <v>1.159962900247602E-2</v>
      </c>
      <c r="H198" s="124">
        <f t="shared" si="242"/>
        <v>44516</v>
      </c>
      <c r="I198" s="124">
        <f t="shared" si="225"/>
        <v>44516</v>
      </c>
      <c r="J198" s="125">
        <f t="shared" si="233"/>
        <v>20</v>
      </c>
      <c r="K198" s="125">
        <f t="shared" si="256"/>
        <v>2</v>
      </c>
      <c r="L198" s="8">
        <f t="shared" si="234"/>
        <v>1.00115395</v>
      </c>
      <c r="M198" s="126">
        <f t="shared" si="254"/>
        <v>1.0086998700000001</v>
      </c>
      <c r="N198" s="126">
        <f t="shared" si="250"/>
        <v>1.039594692424556</v>
      </c>
      <c r="O198" s="119">
        <f t="shared" si="253"/>
        <v>1.04079433</v>
      </c>
      <c r="P198" s="119">
        <f t="shared" si="226"/>
        <v>1040.7943299999999</v>
      </c>
      <c r="Q198" s="158">
        <f t="shared" si="238"/>
        <v>0</v>
      </c>
      <c r="R198" s="199">
        <f t="shared" si="235"/>
        <v>0</v>
      </c>
      <c r="S198" s="119">
        <f t="shared" si="227"/>
        <v>0</v>
      </c>
      <c r="T198" s="129">
        <f t="shared" si="236"/>
        <v>9.1906000000000002E-2</v>
      </c>
      <c r="U198" s="127">
        <f t="shared" si="251"/>
        <v>2</v>
      </c>
      <c r="V198" s="127">
        <v>252</v>
      </c>
      <c r="W198" s="126">
        <f t="shared" si="228"/>
        <v>1.0006980590000001</v>
      </c>
      <c r="X198" s="119">
        <f t="shared" si="229"/>
        <v>0.72653584000000004</v>
      </c>
      <c r="Y198" s="119">
        <f t="shared" si="230"/>
        <v>0</v>
      </c>
      <c r="Z198" s="131" t="str">
        <f t="shared" si="239"/>
        <v>J=</v>
      </c>
      <c r="AA198" s="124">
        <f t="shared" si="240"/>
        <v>44516</v>
      </c>
      <c r="AB198" s="4"/>
      <c r="AD198" s="171">
        <f>[2]Plan1!$A291</f>
        <v>45658</v>
      </c>
      <c r="AE198" s="148" t="str">
        <f>[2]Plan1!$C291</f>
        <v>Confraternização Universal</v>
      </c>
      <c r="AG198" s="138">
        <f t="shared" si="249"/>
        <v>49</v>
      </c>
      <c r="AH198" s="140">
        <f t="shared" si="247"/>
        <v>45792</v>
      </c>
      <c r="AI198" s="140">
        <f t="shared" si="262"/>
        <v>45791</v>
      </c>
      <c r="AJ198" s="140">
        <f t="shared" si="248"/>
        <v>45792</v>
      </c>
      <c r="AK198" s="140">
        <f t="shared" si="263"/>
        <v>45824</v>
      </c>
      <c r="AL198" s="138">
        <f t="shared" si="264"/>
        <v>22</v>
      </c>
      <c r="AM198" s="140">
        <f t="shared" si="246"/>
        <v>45792</v>
      </c>
      <c r="AT198" s="1"/>
      <c r="AU198" s="1"/>
      <c r="AV198" s="1"/>
      <c r="AW198" s="2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22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3"/>
      <c r="EC198" s="1"/>
      <c r="ED198" s="1"/>
      <c r="EE198" s="1"/>
      <c r="EF198" s="1"/>
      <c r="EG198" s="1"/>
      <c r="EH198" s="1"/>
      <c r="EI198" s="1"/>
      <c r="EJ198" s="1"/>
      <c r="EK198" s="1"/>
      <c r="EL198" s="4"/>
      <c r="EN198" s="33"/>
      <c r="EO198" s="17"/>
    </row>
    <row r="199" spans="1:145" ht="12.75" x14ac:dyDescent="0.2">
      <c r="A199" s="118">
        <f t="shared" si="231"/>
        <v>44489</v>
      </c>
      <c r="B199" s="119">
        <f t="shared" si="223"/>
        <v>1042.4852834599999</v>
      </c>
      <c r="C199" s="119">
        <f t="shared" si="237"/>
        <v>1000</v>
      </c>
      <c r="D199" s="120">
        <f t="shared" si="232"/>
        <v>5876.05</v>
      </c>
      <c r="E199" s="120">
        <f t="shared" si="255"/>
        <v>5944.21</v>
      </c>
      <c r="F199" s="172">
        <f t="shared" si="241"/>
        <v>44455</v>
      </c>
      <c r="G199" s="123">
        <f t="shared" si="224"/>
        <v>1.159962900247602E-2</v>
      </c>
      <c r="H199" s="124">
        <f t="shared" si="242"/>
        <v>44516</v>
      </c>
      <c r="I199" s="124">
        <f t="shared" si="225"/>
        <v>44516</v>
      </c>
      <c r="J199" s="125">
        <f t="shared" si="233"/>
        <v>20</v>
      </c>
      <c r="K199" s="125">
        <f t="shared" si="256"/>
        <v>3</v>
      </c>
      <c r="L199" s="8">
        <f t="shared" si="234"/>
        <v>1.00173142</v>
      </c>
      <c r="M199" s="126">
        <f t="shared" si="254"/>
        <v>1.0086998700000001</v>
      </c>
      <c r="N199" s="126">
        <f t="shared" si="250"/>
        <v>1.039594692424556</v>
      </c>
      <c r="O199" s="119">
        <f t="shared" si="253"/>
        <v>1.0413946599999999</v>
      </c>
      <c r="P199" s="119">
        <f t="shared" si="226"/>
        <v>1041.3946599999999</v>
      </c>
      <c r="Q199" s="158">
        <f t="shared" si="238"/>
        <v>0</v>
      </c>
      <c r="R199" s="199">
        <f t="shared" si="235"/>
        <v>0</v>
      </c>
      <c r="S199" s="119">
        <f t="shared" si="227"/>
        <v>0</v>
      </c>
      <c r="T199" s="129">
        <f t="shared" si="236"/>
        <v>9.1906000000000002E-2</v>
      </c>
      <c r="U199" s="127">
        <f t="shared" si="251"/>
        <v>3</v>
      </c>
      <c r="V199" s="127">
        <v>252</v>
      </c>
      <c r="W199" s="126">
        <f t="shared" si="228"/>
        <v>1.0010472720000001</v>
      </c>
      <c r="X199" s="119">
        <f t="shared" si="229"/>
        <v>1.09062346</v>
      </c>
      <c r="Y199" s="119">
        <f t="shared" si="230"/>
        <v>0</v>
      </c>
      <c r="Z199" s="131" t="str">
        <f t="shared" si="239"/>
        <v>J=</v>
      </c>
      <c r="AA199" s="124">
        <f t="shared" si="240"/>
        <v>44516</v>
      </c>
      <c r="AB199" s="4"/>
      <c r="AD199" s="171">
        <f>[2]Plan1!$A292</f>
        <v>45719</v>
      </c>
      <c r="AE199" s="148" t="str">
        <f>[2]Plan1!$C292</f>
        <v>Carnaval</v>
      </c>
      <c r="AG199" s="138">
        <f t="shared" si="249"/>
        <v>50</v>
      </c>
      <c r="AH199" s="140">
        <f t="shared" si="247"/>
        <v>45823</v>
      </c>
      <c r="AI199" s="140">
        <f t="shared" si="262"/>
        <v>45821</v>
      </c>
      <c r="AJ199" s="140">
        <f t="shared" si="248"/>
        <v>45824</v>
      </c>
      <c r="AK199" s="140">
        <f t="shared" si="263"/>
        <v>45853</v>
      </c>
      <c r="AL199" s="138">
        <f t="shared" si="264"/>
        <v>20</v>
      </c>
      <c r="AM199" s="140">
        <f t="shared" si="246"/>
        <v>45824</v>
      </c>
      <c r="AT199" s="1"/>
      <c r="AU199" s="1"/>
      <c r="AV199" s="1"/>
      <c r="AW199" s="2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22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3"/>
      <c r="EC199" s="1"/>
      <c r="ED199" s="1"/>
      <c r="EE199" s="1"/>
      <c r="EF199" s="1"/>
      <c r="EG199" s="1"/>
      <c r="EH199" s="1"/>
      <c r="EI199" s="1"/>
      <c r="EJ199" s="1"/>
      <c r="EK199" s="1"/>
      <c r="EL199" s="4"/>
      <c r="EN199" s="33"/>
      <c r="EO199" s="17"/>
    </row>
    <row r="200" spans="1:145" ht="12.75" x14ac:dyDescent="0.2">
      <c r="A200" s="118">
        <f t="shared" si="231"/>
        <v>44490</v>
      </c>
      <c r="B200" s="119">
        <f t="shared" si="223"/>
        <v>1043.4506069499998</v>
      </c>
      <c r="C200" s="119">
        <f t="shared" si="237"/>
        <v>1000</v>
      </c>
      <c r="D200" s="120">
        <f t="shared" si="232"/>
        <v>5876.05</v>
      </c>
      <c r="E200" s="120">
        <f t="shared" si="255"/>
        <v>5944.21</v>
      </c>
      <c r="F200" s="172">
        <f t="shared" si="241"/>
        <v>44455</v>
      </c>
      <c r="G200" s="123">
        <f t="shared" si="224"/>
        <v>1.159962900247602E-2</v>
      </c>
      <c r="H200" s="124">
        <f t="shared" si="242"/>
        <v>44516</v>
      </c>
      <c r="I200" s="124">
        <f t="shared" si="225"/>
        <v>44516</v>
      </c>
      <c r="J200" s="125">
        <f t="shared" si="233"/>
        <v>20</v>
      </c>
      <c r="K200" s="125">
        <f t="shared" si="256"/>
        <v>4</v>
      </c>
      <c r="L200" s="8">
        <f t="shared" si="234"/>
        <v>1.0023092300000001</v>
      </c>
      <c r="M200" s="126">
        <f t="shared" si="254"/>
        <v>1.0086998700000001</v>
      </c>
      <c r="N200" s="126">
        <f t="shared" si="250"/>
        <v>1.039594692424556</v>
      </c>
      <c r="O200" s="119">
        <f t="shared" si="253"/>
        <v>1.0419953500000001</v>
      </c>
      <c r="P200" s="119">
        <f t="shared" si="226"/>
        <v>1041.9953499999999</v>
      </c>
      <c r="Q200" s="158">
        <f t="shared" si="238"/>
        <v>0</v>
      </c>
      <c r="R200" s="199">
        <f t="shared" si="235"/>
        <v>0</v>
      </c>
      <c r="S200" s="119">
        <f t="shared" si="227"/>
        <v>0</v>
      </c>
      <c r="T200" s="129">
        <f t="shared" si="236"/>
        <v>9.1906000000000002E-2</v>
      </c>
      <c r="U200" s="127">
        <f t="shared" si="251"/>
        <v>4</v>
      </c>
      <c r="V200" s="127">
        <v>252</v>
      </c>
      <c r="W200" s="126">
        <f t="shared" si="228"/>
        <v>1.0013966059999999</v>
      </c>
      <c r="X200" s="119">
        <f t="shared" si="229"/>
        <v>1.4552569500000001</v>
      </c>
      <c r="Y200" s="119">
        <f t="shared" si="230"/>
        <v>0</v>
      </c>
      <c r="Z200" s="131" t="str">
        <f t="shared" si="239"/>
        <v>J=</v>
      </c>
      <c r="AA200" s="124">
        <f t="shared" si="240"/>
        <v>44516</v>
      </c>
      <c r="AB200" s="4"/>
      <c r="AD200" s="171">
        <f>[2]Plan1!$A293</f>
        <v>45720</v>
      </c>
      <c r="AE200" s="148" t="str">
        <f>[2]Plan1!$C293</f>
        <v>Carnaval</v>
      </c>
      <c r="AG200" s="138">
        <f t="shared" si="249"/>
        <v>51</v>
      </c>
      <c r="AH200" s="140">
        <f t="shared" si="247"/>
        <v>45853</v>
      </c>
      <c r="AI200" s="140">
        <f t="shared" si="262"/>
        <v>45852</v>
      </c>
      <c r="AJ200" s="140">
        <f t="shared" si="248"/>
        <v>45853</v>
      </c>
      <c r="AK200" s="140">
        <f t="shared" si="263"/>
        <v>45884</v>
      </c>
      <c r="AL200" s="138">
        <f t="shared" si="264"/>
        <v>23</v>
      </c>
      <c r="AM200" s="140">
        <f t="shared" si="246"/>
        <v>45853</v>
      </c>
      <c r="AT200" s="1"/>
      <c r="AU200" s="1"/>
      <c r="AV200" s="1"/>
      <c r="AW200" s="2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22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3"/>
      <c r="EC200" s="1"/>
      <c r="ED200" s="1"/>
      <c r="EE200" s="1"/>
      <c r="EF200" s="1"/>
      <c r="EG200" s="1"/>
      <c r="EH200" s="1"/>
      <c r="EI200" s="1"/>
      <c r="EJ200" s="1"/>
      <c r="EK200" s="1"/>
      <c r="EL200" s="4"/>
      <c r="EN200" s="33"/>
      <c r="EO200" s="17"/>
    </row>
    <row r="201" spans="1:145" ht="12.75" x14ac:dyDescent="0.2">
      <c r="A201" s="118">
        <f t="shared" si="231"/>
        <v>44491</v>
      </c>
      <c r="B201" s="119">
        <f t="shared" si="223"/>
        <v>1044.4168179199999</v>
      </c>
      <c r="C201" s="119">
        <f t="shared" si="237"/>
        <v>1000</v>
      </c>
      <c r="D201" s="120">
        <f t="shared" si="232"/>
        <v>5876.05</v>
      </c>
      <c r="E201" s="120">
        <f t="shared" si="255"/>
        <v>5944.21</v>
      </c>
      <c r="F201" s="172">
        <f t="shared" si="241"/>
        <v>44455</v>
      </c>
      <c r="G201" s="123">
        <f t="shared" si="224"/>
        <v>1.159962900247602E-2</v>
      </c>
      <c r="H201" s="124">
        <f t="shared" si="242"/>
        <v>44516</v>
      </c>
      <c r="I201" s="124">
        <f t="shared" si="225"/>
        <v>44516</v>
      </c>
      <c r="J201" s="125">
        <f t="shared" si="233"/>
        <v>20</v>
      </c>
      <c r="K201" s="125">
        <f t="shared" si="256"/>
        <v>5</v>
      </c>
      <c r="L201" s="8">
        <f t="shared" si="234"/>
        <v>1.0028873700000001</v>
      </c>
      <c r="M201" s="126">
        <f t="shared" si="254"/>
        <v>1.0086998700000001</v>
      </c>
      <c r="N201" s="126">
        <f t="shared" si="250"/>
        <v>1.039594692424556</v>
      </c>
      <c r="O201" s="119">
        <f t="shared" si="253"/>
        <v>1.04259638</v>
      </c>
      <c r="P201" s="119">
        <f t="shared" si="226"/>
        <v>1042.59638</v>
      </c>
      <c r="Q201" s="158">
        <f t="shared" si="238"/>
        <v>0</v>
      </c>
      <c r="R201" s="199">
        <f t="shared" si="235"/>
        <v>0</v>
      </c>
      <c r="S201" s="119">
        <f t="shared" si="227"/>
        <v>0</v>
      </c>
      <c r="T201" s="129">
        <f t="shared" si="236"/>
        <v>9.1906000000000002E-2</v>
      </c>
      <c r="U201" s="127">
        <f t="shared" si="251"/>
        <v>5</v>
      </c>
      <c r="V201" s="127">
        <v>252</v>
      </c>
      <c r="W201" s="126">
        <f t="shared" si="228"/>
        <v>1.001746062</v>
      </c>
      <c r="X201" s="119">
        <f t="shared" si="229"/>
        <v>1.82043792</v>
      </c>
      <c r="Y201" s="119">
        <f t="shared" si="230"/>
        <v>0</v>
      </c>
      <c r="Z201" s="131" t="str">
        <f t="shared" si="239"/>
        <v>J=</v>
      </c>
      <c r="AA201" s="124">
        <f t="shared" si="240"/>
        <v>44516</v>
      </c>
      <c r="AB201" s="4"/>
      <c r="AD201" s="171">
        <f>[2]Plan1!$A294</f>
        <v>45765</v>
      </c>
      <c r="AE201" s="148" t="str">
        <f>[2]Plan1!$C294</f>
        <v>Paixão de Cristo</v>
      </c>
      <c r="AG201" s="138">
        <f t="shared" si="249"/>
        <v>52</v>
      </c>
      <c r="AH201" s="140">
        <f t="shared" si="247"/>
        <v>45884</v>
      </c>
      <c r="AI201" s="140">
        <f t="shared" si="262"/>
        <v>45883</v>
      </c>
      <c r="AJ201" s="140">
        <f t="shared" si="248"/>
        <v>45884</v>
      </c>
      <c r="AK201" s="140">
        <f t="shared" si="263"/>
        <v>45915</v>
      </c>
      <c r="AL201" s="138">
        <f t="shared" si="264"/>
        <v>21</v>
      </c>
      <c r="AM201" s="140">
        <f t="shared" si="246"/>
        <v>45884</v>
      </c>
      <c r="AT201" s="1"/>
      <c r="AU201" s="1"/>
      <c r="AV201" s="1"/>
      <c r="AW201" s="2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22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3"/>
      <c r="EC201" s="1"/>
      <c r="ED201" s="1"/>
      <c r="EE201" s="1"/>
      <c r="EF201" s="1"/>
      <c r="EG201" s="1"/>
      <c r="EH201" s="1"/>
      <c r="EI201" s="1"/>
      <c r="EJ201" s="1"/>
      <c r="EK201" s="1"/>
      <c r="EL201" s="4"/>
      <c r="EN201" s="33"/>
      <c r="EO201" s="17"/>
    </row>
    <row r="202" spans="1:145" ht="12.75" x14ac:dyDescent="0.2">
      <c r="A202" s="118">
        <f t="shared" si="231"/>
        <v>44492</v>
      </c>
      <c r="B202" s="119">
        <f t="shared" si="223"/>
        <v>1045.3839369699999</v>
      </c>
      <c r="C202" s="119">
        <f t="shared" si="237"/>
        <v>1000</v>
      </c>
      <c r="D202" s="120">
        <f t="shared" si="232"/>
        <v>5876.05</v>
      </c>
      <c r="E202" s="120">
        <f t="shared" si="255"/>
        <v>5944.21</v>
      </c>
      <c r="F202" s="172">
        <f t="shared" si="241"/>
        <v>44455</v>
      </c>
      <c r="G202" s="123">
        <f t="shared" si="224"/>
        <v>1.159962900247602E-2</v>
      </c>
      <c r="H202" s="124">
        <f t="shared" si="242"/>
        <v>44516</v>
      </c>
      <c r="I202" s="124">
        <f t="shared" si="225"/>
        <v>44516</v>
      </c>
      <c r="J202" s="125">
        <f t="shared" si="233"/>
        <v>20</v>
      </c>
      <c r="K202" s="125">
        <f t="shared" si="256"/>
        <v>6</v>
      </c>
      <c r="L202" s="8">
        <f t="shared" si="234"/>
        <v>1.00346585</v>
      </c>
      <c r="M202" s="126">
        <f t="shared" si="254"/>
        <v>1.0086998700000001</v>
      </c>
      <c r="N202" s="126">
        <f t="shared" si="250"/>
        <v>1.039594692424556</v>
      </c>
      <c r="O202" s="119">
        <f t="shared" si="253"/>
        <v>1.0431977699999999</v>
      </c>
      <c r="P202" s="119">
        <f t="shared" si="226"/>
        <v>1043.19777</v>
      </c>
      <c r="Q202" s="158">
        <f t="shared" si="238"/>
        <v>0</v>
      </c>
      <c r="R202" s="199">
        <f t="shared" si="235"/>
        <v>0</v>
      </c>
      <c r="S202" s="119">
        <f t="shared" si="227"/>
        <v>0</v>
      </c>
      <c r="T202" s="129">
        <f t="shared" si="236"/>
        <v>9.1906000000000002E-2</v>
      </c>
      <c r="U202" s="127">
        <f t="shared" si="251"/>
        <v>6</v>
      </c>
      <c r="V202" s="127">
        <v>252</v>
      </c>
      <c r="W202" s="126">
        <f t="shared" si="228"/>
        <v>1.0020956400000001</v>
      </c>
      <c r="X202" s="119">
        <f t="shared" si="229"/>
        <v>2.1861669699999999</v>
      </c>
      <c r="Y202" s="119">
        <f t="shared" si="230"/>
        <v>0</v>
      </c>
      <c r="Z202" s="131" t="str">
        <f t="shared" si="239"/>
        <v>J=</v>
      </c>
      <c r="AA202" s="124">
        <f t="shared" si="240"/>
        <v>44516</v>
      </c>
      <c r="AB202" s="4"/>
      <c r="AD202" s="171">
        <f>[2]Plan1!$A295</f>
        <v>45768</v>
      </c>
      <c r="AE202" s="148" t="str">
        <f>[2]Plan1!$C295</f>
        <v>Tiradentes</v>
      </c>
      <c r="AG202" s="138">
        <f t="shared" si="249"/>
        <v>53</v>
      </c>
      <c r="AH202" s="140">
        <f t="shared" si="247"/>
        <v>45915</v>
      </c>
      <c r="AI202" s="140">
        <f t="shared" si="262"/>
        <v>45912</v>
      </c>
      <c r="AJ202" s="140">
        <f t="shared" si="248"/>
        <v>45915</v>
      </c>
      <c r="AK202" s="140">
        <f t="shared" si="263"/>
        <v>45945</v>
      </c>
      <c r="AL202" s="138">
        <f t="shared" si="264"/>
        <v>22</v>
      </c>
      <c r="AM202" s="140">
        <f t="shared" si="246"/>
        <v>45915</v>
      </c>
      <c r="AT202" s="1"/>
      <c r="AU202" s="1"/>
      <c r="AV202" s="1"/>
      <c r="AW202" s="2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22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3"/>
      <c r="EC202" s="1"/>
      <c r="ED202" s="1"/>
      <c r="EE202" s="1"/>
      <c r="EF202" s="1"/>
      <c r="EG202" s="1"/>
      <c r="EH202" s="1"/>
      <c r="EI202" s="1"/>
      <c r="EJ202" s="1"/>
      <c r="EK202" s="1"/>
      <c r="EL202" s="4"/>
      <c r="EN202" s="33"/>
      <c r="EO202" s="17"/>
    </row>
    <row r="203" spans="1:145" ht="12.75" x14ac:dyDescent="0.2">
      <c r="A203" s="118">
        <f t="shared" si="231"/>
        <v>44493</v>
      </c>
      <c r="B203" s="119">
        <f t="shared" ref="B203:B266" si="265">(P203+X203)</f>
        <v>1045.3839369699999</v>
      </c>
      <c r="C203" s="119">
        <f t="shared" si="237"/>
        <v>1000</v>
      </c>
      <c r="D203" s="120">
        <f t="shared" si="232"/>
        <v>5876.05</v>
      </c>
      <c r="E203" s="120">
        <f t="shared" si="255"/>
        <v>5944.21</v>
      </c>
      <c r="F203" s="172">
        <f t="shared" si="241"/>
        <v>44455</v>
      </c>
      <c r="G203" s="123">
        <f t="shared" ref="G203:G266" si="266">(E203/D203)-1</f>
        <v>1.159962900247602E-2</v>
      </c>
      <c r="H203" s="124">
        <f t="shared" si="242"/>
        <v>44516</v>
      </c>
      <c r="I203" s="124">
        <f t="shared" ref="I203:I266" si="267">IF(A203&gt;I202,H203,I202)</f>
        <v>44516</v>
      </c>
      <c r="J203" s="125">
        <f t="shared" si="233"/>
        <v>20</v>
      </c>
      <c r="K203" s="125">
        <f t="shared" si="256"/>
        <v>6</v>
      </c>
      <c r="L203" s="8">
        <f t="shared" si="234"/>
        <v>1.00346585</v>
      </c>
      <c r="M203" s="126">
        <f t="shared" si="254"/>
        <v>1.0086998700000001</v>
      </c>
      <c r="N203" s="126">
        <f t="shared" si="250"/>
        <v>1.039594692424556</v>
      </c>
      <c r="O203" s="119">
        <f t="shared" si="253"/>
        <v>1.0431977699999999</v>
      </c>
      <c r="P203" s="119">
        <f t="shared" ref="P203:P266" si="268">TRUNC(C203*O203,8)</f>
        <v>1043.19777</v>
      </c>
      <c r="Q203" s="158">
        <f t="shared" si="238"/>
        <v>0</v>
      </c>
      <c r="R203" s="199">
        <f t="shared" si="235"/>
        <v>0</v>
      </c>
      <c r="S203" s="119">
        <f t="shared" ref="S203:S266" si="269">IF(R203&gt;0,TRUNC(R203*P203,8),0)</f>
        <v>0</v>
      </c>
      <c r="T203" s="129">
        <f t="shared" si="236"/>
        <v>9.1906000000000002E-2</v>
      </c>
      <c r="U203" s="127">
        <f t="shared" si="251"/>
        <v>6</v>
      </c>
      <c r="V203" s="127">
        <v>252</v>
      </c>
      <c r="W203" s="126">
        <f t="shared" ref="W203:W266" si="270">ROUND((1+T203)^TRUNC((U203/V203),9),9)</f>
        <v>1.0020956400000001</v>
      </c>
      <c r="X203" s="119">
        <f t="shared" ref="X203:X266" si="271">TRUNC((P203*(W203-1)),8)</f>
        <v>2.1861669699999999</v>
      </c>
      <c r="Y203" s="119">
        <f t="shared" ref="Y203:Y266" si="272">IF(Q203&gt;0,S203+X203,0)</f>
        <v>0</v>
      </c>
      <c r="Z203" s="131" t="str">
        <f t="shared" si="239"/>
        <v>J=</v>
      </c>
      <c r="AA203" s="124">
        <f t="shared" si="240"/>
        <v>44516</v>
      </c>
      <c r="AB203" s="4"/>
      <c r="AD203" s="171">
        <f>[2]Plan1!$A296</f>
        <v>45778</v>
      </c>
      <c r="AE203" s="148" t="str">
        <f>[2]Plan1!$C296</f>
        <v>Dia do Trabalho</v>
      </c>
      <c r="AG203" s="138">
        <f t="shared" si="249"/>
        <v>54</v>
      </c>
      <c r="AH203" s="140">
        <f t="shared" si="247"/>
        <v>45945</v>
      </c>
      <c r="AI203" s="140">
        <f t="shared" si="262"/>
        <v>45944</v>
      </c>
      <c r="AJ203" s="140">
        <f t="shared" si="248"/>
        <v>45945</v>
      </c>
      <c r="AK203" s="140">
        <f t="shared" si="263"/>
        <v>45978</v>
      </c>
      <c r="AL203" s="138">
        <f t="shared" si="264"/>
        <v>23</v>
      </c>
      <c r="AM203" s="140">
        <f t="shared" si="246"/>
        <v>45945</v>
      </c>
      <c r="AT203" s="1"/>
      <c r="AU203" s="1"/>
      <c r="AV203" s="1"/>
      <c r="AW203" s="2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22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3"/>
      <c r="EC203" s="1"/>
      <c r="ED203" s="1"/>
      <c r="EE203" s="1"/>
      <c r="EF203" s="1"/>
      <c r="EG203" s="1"/>
      <c r="EH203" s="1"/>
      <c r="EI203" s="1"/>
      <c r="EJ203" s="1"/>
      <c r="EK203" s="1"/>
      <c r="EL203" s="4"/>
      <c r="EN203" s="33"/>
      <c r="EO203" s="17"/>
    </row>
    <row r="204" spans="1:145" ht="12.75" x14ac:dyDescent="0.2">
      <c r="A204" s="118">
        <f t="shared" ref="A204:A267" si="273">(A203+1)</f>
        <v>44494</v>
      </c>
      <c r="B204" s="119">
        <f t="shared" si="265"/>
        <v>1045.3839369699999</v>
      </c>
      <c r="C204" s="119">
        <f t="shared" si="237"/>
        <v>1000</v>
      </c>
      <c r="D204" s="120">
        <f t="shared" ref="D204:D267" si="274">IF(E204=E203,D203,E203)</f>
        <v>5876.05</v>
      </c>
      <c r="E204" s="120">
        <f t="shared" si="255"/>
        <v>5944.21</v>
      </c>
      <c r="F204" s="172">
        <f t="shared" si="241"/>
        <v>44455</v>
      </c>
      <c r="G204" s="123">
        <f t="shared" si="266"/>
        <v>1.159962900247602E-2</v>
      </c>
      <c r="H204" s="124">
        <f t="shared" si="242"/>
        <v>44516</v>
      </c>
      <c r="I204" s="124">
        <f t="shared" si="267"/>
        <v>44516</v>
      </c>
      <c r="J204" s="125">
        <f t="shared" ref="J204:J267" si="275">IF(I204=I203,J203,NETWORKDAYS(I203,I204,$AD$149:$AD$503)-1)</f>
        <v>20</v>
      </c>
      <c r="K204" s="125">
        <f t="shared" si="256"/>
        <v>6</v>
      </c>
      <c r="L204" s="8">
        <f t="shared" ref="L204:L267" si="276">TRUNC((E204/D204)^TRUNC((K204/J204),9),8)</f>
        <v>1.00346585</v>
      </c>
      <c r="M204" s="126">
        <f t="shared" si="254"/>
        <v>1.0086998700000001</v>
      </c>
      <c r="N204" s="126">
        <f t="shared" si="250"/>
        <v>1.039594692424556</v>
      </c>
      <c r="O204" s="119">
        <f t="shared" si="253"/>
        <v>1.0431977699999999</v>
      </c>
      <c r="P204" s="119">
        <f t="shared" si="268"/>
        <v>1043.19777</v>
      </c>
      <c r="Q204" s="158">
        <f t="shared" si="238"/>
        <v>0</v>
      </c>
      <c r="R204" s="199">
        <f t="shared" ref="R204:R267" si="277">IF(Q204&gt;0,VLOOKUP($A204,$AD$11:$AI$141,6),0)</f>
        <v>0</v>
      </c>
      <c r="S204" s="119">
        <f t="shared" si="269"/>
        <v>0</v>
      </c>
      <c r="T204" s="129">
        <f t="shared" ref="T204:T267" si="278">(T203)</f>
        <v>9.1906000000000002E-2</v>
      </c>
      <c r="U204" s="127">
        <f t="shared" si="251"/>
        <v>6</v>
      </c>
      <c r="V204" s="127">
        <v>252</v>
      </c>
      <c r="W204" s="126">
        <f t="shared" si="270"/>
        <v>1.0020956400000001</v>
      </c>
      <c r="X204" s="119">
        <f t="shared" si="271"/>
        <v>2.1861669699999999</v>
      </c>
      <c r="Y204" s="119">
        <f t="shared" si="272"/>
        <v>0</v>
      </c>
      <c r="Z204" s="131" t="str">
        <f t="shared" si="239"/>
        <v>J=</v>
      </c>
      <c r="AA204" s="124">
        <f t="shared" si="240"/>
        <v>44516</v>
      </c>
      <c r="AB204" s="4"/>
      <c r="AD204" s="171">
        <f>[2]Plan1!$A297</f>
        <v>45827</v>
      </c>
      <c r="AE204" s="148" t="str">
        <f>[2]Plan1!$C297</f>
        <v>Corpus Christi</v>
      </c>
      <c r="AG204" s="138">
        <f t="shared" si="249"/>
        <v>55</v>
      </c>
      <c r="AH204" s="140">
        <f t="shared" si="247"/>
        <v>45976</v>
      </c>
      <c r="AI204" s="140">
        <f t="shared" si="262"/>
        <v>45975</v>
      </c>
      <c r="AJ204" s="140">
        <f t="shared" si="248"/>
        <v>45978</v>
      </c>
      <c r="AK204" s="140">
        <f t="shared" si="263"/>
        <v>46006</v>
      </c>
      <c r="AL204" s="138">
        <f t="shared" si="264"/>
        <v>19</v>
      </c>
      <c r="AM204" s="140">
        <f t="shared" si="246"/>
        <v>45978</v>
      </c>
      <c r="AT204" s="1"/>
      <c r="AU204" s="1"/>
      <c r="AV204" s="1"/>
      <c r="AW204" s="2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22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3"/>
      <c r="EC204" s="1"/>
      <c r="ED204" s="1"/>
      <c r="EE204" s="1"/>
      <c r="EF204" s="1"/>
      <c r="EG204" s="1"/>
      <c r="EH204" s="1"/>
      <c r="EI204" s="1"/>
      <c r="EJ204" s="1"/>
      <c r="EK204" s="1"/>
      <c r="EL204" s="4"/>
      <c r="EN204" s="33"/>
      <c r="EO204" s="17"/>
    </row>
    <row r="205" spans="1:145" ht="12.75" x14ac:dyDescent="0.2">
      <c r="A205" s="118">
        <f t="shared" si="273"/>
        <v>44495</v>
      </c>
      <c r="B205" s="119">
        <f t="shared" si="265"/>
        <v>1046.3519346400001</v>
      </c>
      <c r="C205" s="119">
        <f t="shared" ref="C205:C268" si="279">TRUNC(IF(Q204&gt;0,VLOOKUP(A204,$AD$13:$AE$141,2),C204),8)</f>
        <v>1000</v>
      </c>
      <c r="D205" s="120">
        <f t="shared" si="274"/>
        <v>5876.05</v>
      </c>
      <c r="E205" s="120">
        <f t="shared" si="255"/>
        <v>5944.21</v>
      </c>
      <c r="F205" s="172">
        <f t="shared" si="241"/>
        <v>44455</v>
      </c>
      <c r="G205" s="123">
        <f t="shared" si="266"/>
        <v>1.159962900247602E-2</v>
      </c>
      <c r="H205" s="124">
        <f t="shared" si="242"/>
        <v>44516</v>
      </c>
      <c r="I205" s="124">
        <f t="shared" si="267"/>
        <v>44516</v>
      </c>
      <c r="J205" s="125">
        <f t="shared" si="275"/>
        <v>20</v>
      </c>
      <c r="K205" s="125">
        <f t="shared" si="256"/>
        <v>7</v>
      </c>
      <c r="L205" s="8">
        <f t="shared" si="276"/>
        <v>1.0040446599999999</v>
      </c>
      <c r="M205" s="126">
        <f t="shared" si="254"/>
        <v>1.0086998700000001</v>
      </c>
      <c r="N205" s="126">
        <f t="shared" si="250"/>
        <v>1.039594692424556</v>
      </c>
      <c r="O205" s="119">
        <f t="shared" si="253"/>
        <v>1.0437994900000001</v>
      </c>
      <c r="P205" s="119">
        <f t="shared" si="268"/>
        <v>1043.7994900000001</v>
      </c>
      <c r="Q205" s="158">
        <f t="shared" ref="Q205:Q268" si="280">IF(VLOOKUP(A205,AD$11:AK$141,8)=VLOOKUP(A204,AD$11:AK$141,8),0,VLOOKUP(A205,AD$11:AK$141,8))</f>
        <v>0</v>
      </c>
      <c r="R205" s="199">
        <f t="shared" si="277"/>
        <v>0</v>
      </c>
      <c r="S205" s="119">
        <f t="shared" si="269"/>
        <v>0</v>
      </c>
      <c r="T205" s="129">
        <f t="shared" si="278"/>
        <v>9.1906000000000002E-2</v>
      </c>
      <c r="U205" s="127">
        <f t="shared" si="251"/>
        <v>7</v>
      </c>
      <c r="V205" s="127">
        <v>252</v>
      </c>
      <c r="W205" s="126">
        <f t="shared" si="270"/>
        <v>1.00244534</v>
      </c>
      <c r="X205" s="119">
        <f t="shared" si="271"/>
        <v>2.55244464</v>
      </c>
      <c r="Y205" s="119">
        <f t="shared" si="272"/>
        <v>0</v>
      </c>
      <c r="Z205" s="131" t="str">
        <f t="shared" ref="Z205:Z268" si="281">IF($Q204&gt;0,VLOOKUP($A204,$AD$11:$AM$141,9),Z204)</f>
        <v>J=</v>
      </c>
      <c r="AA205" s="124">
        <f t="shared" ref="AA205:AA268" si="282">IF($Q204&gt;0,VLOOKUP($A204,$AD$11:$AM$141,10),AA204)</f>
        <v>44516</v>
      </c>
      <c r="AB205" s="4"/>
      <c r="AD205" s="171">
        <f>[2]Plan1!$A298</f>
        <v>45907</v>
      </c>
      <c r="AE205" s="148" t="str">
        <f>[2]Plan1!$C298</f>
        <v>Independência do Brasil</v>
      </c>
      <c r="AG205" s="138">
        <f t="shared" si="249"/>
        <v>56</v>
      </c>
      <c r="AH205" s="140">
        <f t="shared" si="247"/>
        <v>46006</v>
      </c>
      <c r="AI205" s="140">
        <f t="shared" si="262"/>
        <v>46003</v>
      </c>
      <c r="AJ205" s="140">
        <f t="shared" si="248"/>
        <v>46006</v>
      </c>
      <c r="AK205" s="140">
        <f t="shared" si="263"/>
        <v>46037</v>
      </c>
      <c r="AL205" s="138">
        <f t="shared" si="264"/>
        <v>21</v>
      </c>
      <c r="AM205" s="140">
        <f t="shared" si="246"/>
        <v>46006</v>
      </c>
      <c r="AT205" s="1"/>
      <c r="AU205" s="1"/>
      <c r="AV205" s="1"/>
      <c r="AW205" s="2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22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3"/>
      <c r="EC205" s="1"/>
      <c r="ED205" s="1"/>
      <c r="EE205" s="1"/>
      <c r="EF205" s="1"/>
      <c r="EG205" s="1"/>
      <c r="EH205" s="1"/>
      <c r="EI205" s="1"/>
      <c r="EJ205" s="1"/>
      <c r="EK205" s="1"/>
      <c r="EL205" s="4"/>
      <c r="EN205" s="33"/>
      <c r="EO205" s="17"/>
    </row>
    <row r="206" spans="1:145" ht="12.75" x14ac:dyDescent="0.2">
      <c r="A206" s="118">
        <f t="shared" si="273"/>
        <v>44496</v>
      </c>
      <c r="B206" s="119">
        <f t="shared" si="265"/>
        <v>1047.32084158</v>
      </c>
      <c r="C206" s="119">
        <f t="shared" si="279"/>
        <v>1000</v>
      </c>
      <c r="D206" s="120">
        <f t="shared" si="274"/>
        <v>5876.05</v>
      </c>
      <c r="E206" s="120">
        <f t="shared" si="255"/>
        <v>5944.21</v>
      </c>
      <c r="F206" s="172">
        <f t="shared" si="241"/>
        <v>44455</v>
      </c>
      <c r="G206" s="123">
        <f t="shared" si="266"/>
        <v>1.159962900247602E-2</v>
      </c>
      <c r="H206" s="124">
        <f t="shared" si="242"/>
        <v>44516</v>
      </c>
      <c r="I206" s="124">
        <f t="shared" si="267"/>
        <v>44516</v>
      </c>
      <c r="J206" s="125">
        <f t="shared" si="275"/>
        <v>20</v>
      </c>
      <c r="K206" s="125">
        <f t="shared" si="256"/>
        <v>8</v>
      </c>
      <c r="L206" s="8">
        <f t="shared" si="276"/>
        <v>1.0046238000000001</v>
      </c>
      <c r="M206" s="126">
        <f t="shared" si="254"/>
        <v>1.0086998700000001</v>
      </c>
      <c r="N206" s="126">
        <f t="shared" si="250"/>
        <v>1.039594692424556</v>
      </c>
      <c r="O206" s="119">
        <f t="shared" si="253"/>
        <v>1.04440157</v>
      </c>
      <c r="P206" s="119">
        <f t="shared" si="268"/>
        <v>1044.40157</v>
      </c>
      <c r="Q206" s="158">
        <f t="shared" si="280"/>
        <v>0</v>
      </c>
      <c r="R206" s="199">
        <f t="shared" si="277"/>
        <v>0</v>
      </c>
      <c r="S206" s="119">
        <f t="shared" si="269"/>
        <v>0</v>
      </c>
      <c r="T206" s="129">
        <f t="shared" si="278"/>
        <v>9.1906000000000002E-2</v>
      </c>
      <c r="U206" s="127">
        <f t="shared" si="251"/>
        <v>8</v>
      </c>
      <c r="V206" s="127">
        <v>252</v>
      </c>
      <c r="W206" s="126">
        <f t="shared" si="270"/>
        <v>1.002795162</v>
      </c>
      <c r="X206" s="119">
        <f t="shared" si="271"/>
        <v>2.9192715800000002</v>
      </c>
      <c r="Y206" s="119">
        <f t="shared" si="272"/>
        <v>0</v>
      </c>
      <c r="Z206" s="131" t="str">
        <f t="shared" si="281"/>
        <v>J=</v>
      </c>
      <c r="AA206" s="124">
        <f t="shared" si="282"/>
        <v>44516</v>
      </c>
      <c r="AB206" s="4"/>
      <c r="AD206" s="171">
        <f>[2]Plan1!$A299</f>
        <v>45942</v>
      </c>
      <c r="AE206" s="148" t="str">
        <f>[2]Plan1!$C299</f>
        <v>Nossa Sr.a Aparecida - Padroeira do Brasil</v>
      </c>
      <c r="AG206" s="138">
        <f t="shared" si="249"/>
        <v>57</v>
      </c>
      <c r="AH206" s="140">
        <f t="shared" si="247"/>
        <v>46037</v>
      </c>
      <c r="AI206" s="140">
        <f t="shared" si="262"/>
        <v>46036</v>
      </c>
      <c r="AJ206" s="140">
        <f t="shared" si="248"/>
        <v>46037</v>
      </c>
      <c r="AK206" s="140">
        <f t="shared" si="263"/>
        <v>46071</v>
      </c>
      <c r="AL206" s="138">
        <f t="shared" si="264"/>
        <v>22</v>
      </c>
      <c r="AM206" s="140">
        <f t="shared" si="246"/>
        <v>46037</v>
      </c>
      <c r="AT206" s="1"/>
      <c r="AU206" s="1"/>
      <c r="AV206" s="1"/>
      <c r="AW206" s="2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22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3"/>
      <c r="EC206" s="1"/>
      <c r="ED206" s="1"/>
      <c r="EE206" s="1"/>
      <c r="EF206" s="1"/>
      <c r="EG206" s="1"/>
      <c r="EH206" s="1"/>
      <c r="EI206" s="1"/>
      <c r="EJ206" s="1"/>
      <c r="EK206" s="1"/>
      <c r="EL206" s="4"/>
      <c r="EN206" s="33"/>
      <c r="EO206" s="17"/>
    </row>
    <row r="207" spans="1:145" ht="12.75" x14ac:dyDescent="0.2">
      <c r="A207" s="118">
        <f t="shared" si="273"/>
        <v>44497</v>
      </c>
      <c r="B207" s="119">
        <f t="shared" si="265"/>
        <v>1048.2906393599999</v>
      </c>
      <c r="C207" s="119">
        <f t="shared" si="279"/>
        <v>1000</v>
      </c>
      <c r="D207" s="120">
        <f t="shared" si="274"/>
        <v>5876.05</v>
      </c>
      <c r="E207" s="120">
        <f t="shared" si="255"/>
        <v>5944.21</v>
      </c>
      <c r="F207" s="172">
        <f t="shared" si="241"/>
        <v>44455</v>
      </c>
      <c r="G207" s="123">
        <f t="shared" si="266"/>
        <v>1.159962900247602E-2</v>
      </c>
      <c r="H207" s="124">
        <f t="shared" si="242"/>
        <v>44516</v>
      </c>
      <c r="I207" s="124">
        <f t="shared" si="267"/>
        <v>44516</v>
      </c>
      <c r="J207" s="125">
        <f t="shared" si="275"/>
        <v>20</v>
      </c>
      <c r="K207" s="125">
        <f t="shared" si="256"/>
        <v>9</v>
      </c>
      <c r="L207" s="8">
        <f t="shared" si="276"/>
        <v>1.0052032799999999</v>
      </c>
      <c r="M207" s="126">
        <f t="shared" si="254"/>
        <v>1.0086998700000001</v>
      </c>
      <c r="N207" s="126">
        <f t="shared" si="250"/>
        <v>1.039594692424556</v>
      </c>
      <c r="O207" s="119">
        <f t="shared" si="253"/>
        <v>1.0450039900000001</v>
      </c>
      <c r="P207" s="119">
        <f t="shared" si="268"/>
        <v>1045.0039899999999</v>
      </c>
      <c r="Q207" s="158">
        <f t="shared" si="280"/>
        <v>0</v>
      </c>
      <c r="R207" s="199">
        <f t="shared" si="277"/>
        <v>0</v>
      </c>
      <c r="S207" s="119">
        <f t="shared" si="269"/>
        <v>0</v>
      </c>
      <c r="T207" s="129">
        <f t="shared" si="278"/>
        <v>9.1906000000000002E-2</v>
      </c>
      <c r="U207" s="127">
        <f t="shared" si="251"/>
        <v>9</v>
      </c>
      <c r="V207" s="127">
        <v>252</v>
      </c>
      <c r="W207" s="126">
        <f t="shared" si="270"/>
        <v>1.0031451069999999</v>
      </c>
      <c r="X207" s="119">
        <f t="shared" si="271"/>
        <v>3.2866493600000002</v>
      </c>
      <c r="Y207" s="119">
        <f t="shared" si="272"/>
        <v>0</v>
      </c>
      <c r="Z207" s="131" t="str">
        <f t="shared" si="281"/>
        <v>J=</v>
      </c>
      <c r="AA207" s="124">
        <f t="shared" si="282"/>
        <v>44516</v>
      </c>
      <c r="AB207" s="4"/>
      <c r="AD207" s="171">
        <f>[2]Plan1!$A300</f>
        <v>45963</v>
      </c>
      <c r="AE207" s="148" t="str">
        <f>[2]Plan1!$C300</f>
        <v>Finados</v>
      </c>
      <c r="AG207" s="138">
        <f t="shared" si="249"/>
        <v>58</v>
      </c>
      <c r="AH207" s="140">
        <f t="shared" si="247"/>
        <v>46068</v>
      </c>
      <c r="AI207" s="140">
        <f t="shared" si="262"/>
        <v>46066</v>
      </c>
      <c r="AJ207" s="140">
        <f t="shared" si="248"/>
        <v>46071</v>
      </c>
      <c r="AK207" s="140">
        <f t="shared" si="263"/>
        <v>46097</v>
      </c>
      <c r="AL207" s="138">
        <f t="shared" si="264"/>
        <v>18</v>
      </c>
      <c r="AM207" s="140">
        <f t="shared" si="246"/>
        <v>46071</v>
      </c>
      <c r="AT207" s="1"/>
      <c r="AU207" s="1"/>
      <c r="AV207" s="1"/>
      <c r="AW207" s="2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22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3"/>
      <c r="EC207" s="1"/>
      <c r="ED207" s="1"/>
      <c r="EE207" s="1"/>
      <c r="EF207" s="1"/>
      <c r="EG207" s="1"/>
      <c r="EH207" s="1"/>
      <c r="EI207" s="1"/>
      <c r="EJ207" s="1"/>
      <c r="EK207" s="1"/>
      <c r="EL207" s="4"/>
      <c r="EN207" s="33"/>
      <c r="EO207" s="17"/>
    </row>
    <row r="208" spans="1:145" ht="12.75" x14ac:dyDescent="0.2">
      <c r="A208" s="118">
        <f t="shared" si="273"/>
        <v>44498</v>
      </c>
      <c r="B208" s="119">
        <f t="shared" si="265"/>
        <v>1049.2613365099999</v>
      </c>
      <c r="C208" s="119">
        <f t="shared" si="279"/>
        <v>1000</v>
      </c>
      <c r="D208" s="120">
        <f t="shared" si="274"/>
        <v>5876.05</v>
      </c>
      <c r="E208" s="120">
        <f t="shared" si="255"/>
        <v>5944.21</v>
      </c>
      <c r="F208" s="172">
        <f t="shared" si="241"/>
        <v>44455</v>
      </c>
      <c r="G208" s="123">
        <f t="shared" si="266"/>
        <v>1.159962900247602E-2</v>
      </c>
      <c r="H208" s="124">
        <f t="shared" si="242"/>
        <v>44516</v>
      </c>
      <c r="I208" s="124">
        <f t="shared" si="267"/>
        <v>44516</v>
      </c>
      <c r="J208" s="125">
        <f t="shared" si="275"/>
        <v>20</v>
      </c>
      <c r="K208" s="125">
        <f t="shared" si="256"/>
        <v>10</v>
      </c>
      <c r="L208" s="8">
        <f t="shared" si="276"/>
        <v>1.00578309</v>
      </c>
      <c r="M208" s="126">
        <f t="shared" si="254"/>
        <v>1.0086998700000001</v>
      </c>
      <c r="N208" s="126">
        <f t="shared" si="250"/>
        <v>1.039594692424556</v>
      </c>
      <c r="O208" s="119">
        <f t="shared" si="253"/>
        <v>1.0456067600000001</v>
      </c>
      <c r="P208" s="119">
        <f t="shared" si="268"/>
        <v>1045.6067599999999</v>
      </c>
      <c r="Q208" s="158">
        <f t="shared" si="280"/>
        <v>0</v>
      </c>
      <c r="R208" s="199">
        <f t="shared" si="277"/>
        <v>0</v>
      </c>
      <c r="S208" s="119">
        <f t="shared" si="269"/>
        <v>0</v>
      </c>
      <c r="T208" s="129">
        <f t="shared" si="278"/>
        <v>9.1906000000000002E-2</v>
      </c>
      <c r="U208" s="127">
        <f t="shared" si="251"/>
        <v>10</v>
      </c>
      <c r="V208" s="127">
        <v>252</v>
      </c>
      <c r="W208" s="126">
        <f t="shared" si="270"/>
        <v>1.0034951729999999</v>
      </c>
      <c r="X208" s="119">
        <f t="shared" si="271"/>
        <v>3.6545765100000001</v>
      </c>
      <c r="Y208" s="119">
        <f t="shared" si="272"/>
        <v>0</v>
      </c>
      <c r="Z208" s="131" t="str">
        <f t="shared" si="281"/>
        <v>J=</v>
      </c>
      <c r="AA208" s="124">
        <f t="shared" si="282"/>
        <v>44516</v>
      </c>
      <c r="AB208" s="4"/>
      <c r="AD208" s="171">
        <f>[2]Plan1!$A301</f>
        <v>45976</v>
      </c>
      <c r="AE208" s="148" t="str">
        <f>[2]Plan1!$C301</f>
        <v>Proclamação da República</v>
      </c>
      <c r="AG208" s="138">
        <f t="shared" si="249"/>
        <v>59</v>
      </c>
      <c r="AH208" s="140">
        <f t="shared" si="247"/>
        <v>46096</v>
      </c>
      <c r="AI208" s="140">
        <f t="shared" si="262"/>
        <v>46094</v>
      </c>
      <c r="AJ208" s="140">
        <f t="shared" si="248"/>
        <v>46097</v>
      </c>
      <c r="AK208" s="140">
        <f t="shared" si="263"/>
        <v>46127</v>
      </c>
      <c r="AL208" s="138">
        <f t="shared" si="264"/>
        <v>21</v>
      </c>
      <c r="AM208" s="140">
        <f t="shared" si="246"/>
        <v>46097</v>
      </c>
      <c r="AT208" s="1"/>
      <c r="AU208" s="1"/>
      <c r="AV208" s="1"/>
      <c r="AW208" s="2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22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3"/>
      <c r="EC208" s="1"/>
      <c r="ED208" s="1"/>
      <c r="EE208" s="1"/>
      <c r="EF208" s="1"/>
      <c r="EG208" s="1"/>
      <c r="EH208" s="1"/>
      <c r="EI208" s="1"/>
      <c r="EJ208" s="1"/>
      <c r="EK208" s="1"/>
      <c r="EL208" s="4"/>
      <c r="EN208" s="33"/>
      <c r="EO208" s="17"/>
    </row>
    <row r="209" spans="1:145" ht="12.75" x14ac:dyDescent="0.2">
      <c r="A209" s="118">
        <f t="shared" si="273"/>
        <v>44499</v>
      </c>
      <c r="B209" s="119">
        <f t="shared" si="265"/>
        <v>1050.2329246299998</v>
      </c>
      <c r="C209" s="119">
        <f t="shared" si="279"/>
        <v>1000</v>
      </c>
      <c r="D209" s="120">
        <f t="shared" si="274"/>
        <v>5876.05</v>
      </c>
      <c r="E209" s="120">
        <f t="shared" si="255"/>
        <v>5944.21</v>
      </c>
      <c r="F209" s="172">
        <f t="shared" si="241"/>
        <v>44455</v>
      </c>
      <c r="G209" s="123">
        <f t="shared" si="266"/>
        <v>1.159962900247602E-2</v>
      </c>
      <c r="H209" s="124">
        <f t="shared" si="242"/>
        <v>44516</v>
      </c>
      <c r="I209" s="124">
        <f t="shared" si="267"/>
        <v>44516</v>
      </c>
      <c r="J209" s="125">
        <f t="shared" si="275"/>
        <v>20</v>
      </c>
      <c r="K209" s="125">
        <f t="shared" si="256"/>
        <v>11</v>
      </c>
      <c r="L209" s="8">
        <f t="shared" si="276"/>
        <v>1.0063632300000001</v>
      </c>
      <c r="M209" s="126">
        <f t="shared" si="254"/>
        <v>1.0086998700000001</v>
      </c>
      <c r="N209" s="126">
        <f t="shared" si="250"/>
        <v>1.039594692424556</v>
      </c>
      <c r="O209" s="119">
        <f t="shared" si="253"/>
        <v>1.04620987</v>
      </c>
      <c r="P209" s="119">
        <f t="shared" si="268"/>
        <v>1046.2098699999999</v>
      </c>
      <c r="Q209" s="158">
        <f t="shared" si="280"/>
        <v>0</v>
      </c>
      <c r="R209" s="199">
        <f t="shared" si="277"/>
        <v>0</v>
      </c>
      <c r="S209" s="119">
        <f t="shared" si="269"/>
        <v>0</v>
      </c>
      <c r="T209" s="129">
        <f t="shared" si="278"/>
        <v>9.1906000000000002E-2</v>
      </c>
      <c r="U209" s="127">
        <f t="shared" si="251"/>
        <v>11</v>
      </c>
      <c r="V209" s="127">
        <v>252</v>
      </c>
      <c r="W209" s="126">
        <f t="shared" si="270"/>
        <v>1.003845361</v>
      </c>
      <c r="X209" s="119">
        <f t="shared" si="271"/>
        <v>4.0230546299999999</v>
      </c>
      <c r="Y209" s="119">
        <f t="shared" si="272"/>
        <v>0</v>
      </c>
      <c r="Z209" s="131" t="str">
        <f t="shared" si="281"/>
        <v>J=</v>
      </c>
      <c r="AA209" s="124">
        <f t="shared" si="282"/>
        <v>44516</v>
      </c>
      <c r="AB209" s="4"/>
      <c r="AD209" s="171">
        <f>[2]Plan1!$A302</f>
        <v>45981</v>
      </c>
      <c r="AE209" s="148" t="str">
        <f>[2]Plan1!$C302</f>
        <v>Dia Nacional de Zumbi e da Consciência Negra</v>
      </c>
      <c r="AG209" s="138">
        <f t="shared" si="249"/>
        <v>60</v>
      </c>
      <c r="AH209" s="140">
        <f t="shared" si="247"/>
        <v>46127</v>
      </c>
      <c r="AI209" s="140">
        <f t="shared" si="262"/>
        <v>46126</v>
      </c>
      <c r="AJ209" s="140">
        <f t="shared" si="248"/>
        <v>46127</v>
      </c>
      <c r="AK209" s="140">
        <f t="shared" si="263"/>
        <v>46157</v>
      </c>
      <c r="AL209" s="138">
        <f t="shared" si="264"/>
        <v>20</v>
      </c>
      <c r="AM209" s="140">
        <f t="shared" si="246"/>
        <v>46127</v>
      </c>
      <c r="AT209" s="1"/>
      <c r="AU209" s="1"/>
      <c r="AV209" s="1"/>
      <c r="AW209" s="2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22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3"/>
      <c r="EC209" s="1"/>
      <c r="ED209" s="1"/>
      <c r="EE209" s="1"/>
      <c r="EF209" s="1"/>
      <c r="EG209" s="1"/>
      <c r="EH209" s="1"/>
      <c r="EI209" s="1"/>
      <c r="EJ209" s="1"/>
      <c r="EK209" s="1"/>
      <c r="EL209" s="4"/>
      <c r="EN209" s="33"/>
      <c r="EO209" s="17"/>
    </row>
    <row r="210" spans="1:145" ht="12.75" x14ac:dyDescent="0.2">
      <c r="A210" s="118">
        <f t="shared" si="273"/>
        <v>44500</v>
      </c>
      <c r="B210" s="119">
        <f t="shared" si="265"/>
        <v>1050.2329246299998</v>
      </c>
      <c r="C210" s="119">
        <f t="shared" si="279"/>
        <v>1000</v>
      </c>
      <c r="D210" s="120">
        <f t="shared" si="274"/>
        <v>5876.05</v>
      </c>
      <c r="E210" s="120">
        <f t="shared" si="255"/>
        <v>5944.21</v>
      </c>
      <c r="F210" s="172">
        <f t="shared" si="241"/>
        <v>44455</v>
      </c>
      <c r="G210" s="123">
        <f t="shared" si="266"/>
        <v>1.159962900247602E-2</v>
      </c>
      <c r="H210" s="124">
        <f t="shared" si="242"/>
        <v>44516</v>
      </c>
      <c r="I210" s="124">
        <f t="shared" si="267"/>
        <v>44516</v>
      </c>
      <c r="J210" s="125">
        <f t="shared" si="275"/>
        <v>20</v>
      </c>
      <c r="K210" s="125">
        <f t="shared" si="256"/>
        <v>11</v>
      </c>
      <c r="L210" s="8">
        <f t="shared" si="276"/>
        <v>1.0063632300000001</v>
      </c>
      <c r="M210" s="126">
        <f t="shared" si="254"/>
        <v>1.0086998700000001</v>
      </c>
      <c r="N210" s="126">
        <f t="shared" si="250"/>
        <v>1.039594692424556</v>
      </c>
      <c r="O210" s="119">
        <f t="shared" si="253"/>
        <v>1.04620987</v>
      </c>
      <c r="P210" s="119">
        <f t="shared" si="268"/>
        <v>1046.2098699999999</v>
      </c>
      <c r="Q210" s="158">
        <f t="shared" si="280"/>
        <v>0</v>
      </c>
      <c r="R210" s="199">
        <f t="shared" si="277"/>
        <v>0</v>
      </c>
      <c r="S210" s="119">
        <f t="shared" si="269"/>
        <v>0</v>
      </c>
      <c r="T210" s="129">
        <f t="shared" si="278"/>
        <v>9.1906000000000002E-2</v>
      </c>
      <c r="U210" s="127">
        <f t="shared" si="251"/>
        <v>11</v>
      </c>
      <c r="V210" s="127">
        <v>252</v>
      </c>
      <c r="W210" s="126">
        <f t="shared" si="270"/>
        <v>1.003845361</v>
      </c>
      <c r="X210" s="119">
        <f t="shared" si="271"/>
        <v>4.0230546299999999</v>
      </c>
      <c r="Y210" s="119">
        <f t="shared" si="272"/>
        <v>0</v>
      </c>
      <c r="Z210" s="131" t="str">
        <f t="shared" si="281"/>
        <v>J=</v>
      </c>
      <c r="AA210" s="124">
        <f t="shared" si="282"/>
        <v>44516</v>
      </c>
      <c r="AB210" s="4"/>
      <c r="AD210" s="171">
        <f>[2]Plan1!$A303</f>
        <v>46016</v>
      </c>
      <c r="AE210" s="148" t="str">
        <f>[2]Plan1!$C303</f>
        <v>Natal</v>
      </c>
      <c r="AG210" s="138">
        <f t="shared" si="249"/>
        <v>61</v>
      </c>
      <c r="AH210" s="140">
        <f t="shared" si="247"/>
        <v>46157</v>
      </c>
      <c r="AI210" s="140">
        <f t="shared" si="262"/>
        <v>46156</v>
      </c>
      <c r="AJ210" s="140">
        <f t="shared" si="248"/>
        <v>46157</v>
      </c>
      <c r="AK210" s="140">
        <f t="shared" si="263"/>
        <v>46188</v>
      </c>
      <c r="AL210" s="138">
        <f t="shared" si="264"/>
        <v>20</v>
      </c>
      <c r="AM210" s="140">
        <f t="shared" si="246"/>
        <v>46157</v>
      </c>
      <c r="AT210" s="1"/>
      <c r="AU210" s="1"/>
      <c r="AV210" s="1"/>
      <c r="AW210" s="2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22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3"/>
      <c r="EC210" s="1"/>
      <c r="ED210" s="1"/>
      <c r="EE210" s="1"/>
      <c r="EF210" s="1"/>
      <c r="EG210" s="1"/>
      <c r="EH210" s="1"/>
      <c r="EI210" s="1"/>
      <c r="EJ210" s="1"/>
      <c r="EK210" s="1"/>
      <c r="EL210" s="4"/>
      <c r="EN210" s="33"/>
      <c r="EO210" s="17"/>
    </row>
    <row r="211" spans="1:145" ht="12.75" x14ac:dyDescent="0.2">
      <c r="A211" s="118">
        <f t="shared" si="273"/>
        <v>44501</v>
      </c>
      <c r="B211" s="119">
        <f t="shared" si="265"/>
        <v>1050.2329246299998</v>
      </c>
      <c r="C211" s="119">
        <f t="shared" si="279"/>
        <v>1000</v>
      </c>
      <c r="D211" s="120">
        <f t="shared" si="274"/>
        <v>5876.05</v>
      </c>
      <c r="E211" s="120">
        <f t="shared" si="255"/>
        <v>5944.21</v>
      </c>
      <c r="F211" s="172">
        <f t="shared" ref="F211:F274" si="283">IF($K211=1,VLOOKUP($A210,$AO$11:$AT$47,6),F210)</f>
        <v>44455</v>
      </c>
      <c r="G211" s="123">
        <f t="shared" si="266"/>
        <v>1.159962900247602E-2</v>
      </c>
      <c r="H211" s="124">
        <f t="shared" ref="H211:H274" si="284">IF(Q210&gt;0,VLOOKUP(A211,AH$119:AN$451,4),H210)</f>
        <v>44516</v>
      </c>
      <c r="I211" s="124">
        <f t="shared" si="267"/>
        <v>44516</v>
      </c>
      <c r="J211" s="125">
        <f t="shared" si="275"/>
        <v>20</v>
      </c>
      <c r="K211" s="125">
        <f t="shared" si="256"/>
        <v>11</v>
      </c>
      <c r="L211" s="8">
        <f t="shared" si="276"/>
        <v>1.0063632300000001</v>
      </c>
      <c r="M211" s="126">
        <f t="shared" si="254"/>
        <v>1.0086998700000001</v>
      </c>
      <c r="N211" s="126">
        <f t="shared" si="250"/>
        <v>1.039594692424556</v>
      </c>
      <c r="O211" s="119">
        <f t="shared" si="253"/>
        <v>1.04620987</v>
      </c>
      <c r="P211" s="119">
        <f t="shared" si="268"/>
        <v>1046.2098699999999</v>
      </c>
      <c r="Q211" s="158">
        <f t="shared" si="280"/>
        <v>0</v>
      </c>
      <c r="R211" s="199">
        <f t="shared" si="277"/>
        <v>0</v>
      </c>
      <c r="S211" s="119">
        <f t="shared" si="269"/>
        <v>0</v>
      </c>
      <c r="T211" s="129">
        <f t="shared" si="278"/>
        <v>9.1906000000000002E-2</v>
      </c>
      <c r="U211" s="127">
        <f t="shared" si="251"/>
        <v>11</v>
      </c>
      <c r="V211" s="127">
        <v>252</v>
      </c>
      <c r="W211" s="126">
        <f t="shared" si="270"/>
        <v>1.003845361</v>
      </c>
      <c r="X211" s="119">
        <f t="shared" si="271"/>
        <v>4.0230546299999999</v>
      </c>
      <c r="Y211" s="119">
        <f t="shared" si="272"/>
        <v>0</v>
      </c>
      <c r="Z211" s="131" t="str">
        <f t="shared" si="281"/>
        <v>J=</v>
      </c>
      <c r="AA211" s="124">
        <f t="shared" si="282"/>
        <v>44516</v>
      </c>
      <c r="AB211" s="4"/>
      <c r="AD211" s="171">
        <f>[2]Plan1!$A304</f>
        <v>46023</v>
      </c>
      <c r="AE211" s="148" t="str">
        <f>[2]Plan1!$C304</f>
        <v>Confraternização Universal</v>
      </c>
      <c r="AG211" s="138">
        <f t="shared" si="249"/>
        <v>62</v>
      </c>
      <c r="AH211" s="140">
        <f t="shared" si="247"/>
        <v>46188</v>
      </c>
      <c r="AI211" s="140">
        <f t="shared" si="262"/>
        <v>46185</v>
      </c>
      <c r="AJ211" s="140">
        <f t="shared" si="248"/>
        <v>46188</v>
      </c>
      <c r="AK211" s="140">
        <f t="shared" si="263"/>
        <v>46218</v>
      </c>
      <c r="AL211" s="138">
        <f t="shared" si="264"/>
        <v>22</v>
      </c>
      <c r="AM211" s="140">
        <f t="shared" si="246"/>
        <v>46188</v>
      </c>
      <c r="AT211" s="1"/>
      <c r="AU211" s="1"/>
      <c r="AV211" s="1"/>
      <c r="AW211" s="2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22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3"/>
      <c r="EC211" s="1"/>
      <c r="ED211" s="1"/>
      <c r="EE211" s="1"/>
      <c r="EF211" s="1"/>
      <c r="EG211" s="1"/>
      <c r="EH211" s="1"/>
      <c r="EI211" s="1"/>
      <c r="EJ211" s="1"/>
      <c r="EK211" s="1"/>
      <c r="EL211" s="4"/>
      <c r="EN211" s="33"/>
      <c r="EO211" s="17"/>
    </row>
    <row r="212" spans="1:145" ht="12.75" x14ac:dyDescent="0.2">
      <c r="A212" s="118">
        <f t="shared" si="273"/>
        <v>44502</v>
      </c>
      <c r="B212" s="119">
        <f t="shared" si="265"/>
        <v>1051.2054153699999</v>
      </c>
      <c r="C212" s="119">
        <f t="shared" si="279"/>
        <v>1000</v>
      </c>
      <c r="D212" s="120">
        <f t="shared" si="274"/>
        <v>5876.05</v>
      </c>
      <c r="E212" s="120">
        <f t="shared" si="255"/>
        <v>5944.21</v>
      </c>
      <c r="F212" s="172">
        <f t="shared" si="283"/>
        <v>44455</v>
      </c>
      <c r="G212" s="123">
        <f t="shared" si="266"/>
        <v>1.159962900247602E-2</v>
      </c>
      <c r="H212" s="124">
        <f t="shared" si="284"/>
        <v>44516</v>
      </c>
      <c r="I212" s="124">
        <f t="shared" si="267"/>
        <v>44516</v>
      </c>
      <c r="J212" s="125">
        <f t="shared" si="275"/>
        <v>20</v>
      </c>
      <c r="K212" s="125">
        <f t="shared" si="256"/>
        <v>12</v>
      </c>
      <c r="L212" s="8">
        <f t="shared" si="276"/>
        <v>1.00694371</v>
      </c>
      <c r="M212" s="126">
        <f t="shared" si="254"/>
        <v>1.0086998700000001</v>
      </c>
      <c r="N212" s="126">
        <f t="shared" si="250"/>
        <v>1.039594692424556</v>
      </c>
      <c r="O212" s="119">
        <f t="shared" si="253"/>
        <v>1.04681333</v>
      </c>
      <c r="P212" s="119">
        <f t="shared" si="268"/>
        <v>1046.81333</v>
      </c>
      <c r="Q212" s="158">
        <f t="shared" si="280"/>
        <v>0</v>
      </c>
      <c r="R212" s="199">
        <f t="shared" si="277"/>
        <v>0</v>
      </c>
      <c r="S212" s="119">
        <f t="shared" si="269"/>
        <v>0</v>
      </c>
      <c r="T212" s="129">
        <f t="shared" si="278"/>
        <v>9.1906000000000002E-2</v>
      </c>
      <c r="U212" s="127">
        <f t="shared" si="251"/>
        <v>12</v>
      </c>
      <c r="V212" s="127">
        <v>252</v>
      </c>
      <c r="W212" s="126">
        <f t="shared" si="270"/>
        <v>1.004195672</v>
      </c>
      <c r="X212" s="119">
        <f t="shared" si="271"/>
        <v>4.3920853700000002</v>
      </c>
      <c r="Y212" s="119">
        <f t="shared" si="272"/>
        <v>0</v>
      </c>
      <c r="Z212" s="131" t="str">
        <f t="shared" si="281"/>
        <v>J=</v>
      </c>
      <c r="AA212" s="124">
        <f t="shared" si="282"/>
        <v>44516</v>
      </c>
      <c r="AB212" s="4"/>
      <c r="AD212" s="171">
        <f>[2]Plan1!$A305</f>
        <v>46069</v>
      </c>
      <c r="AE212" s="148" t="str">
        <f>[2]Plan1!$C305</f>
        <v>Carnaval</v>
      </c>
      <c r="AG212" s="138">
        <f t="shared" si="249"/>
        <v>63</v>
      </c>
      <c r="AH212" s="140">
        <f t="shared" si="247"/>
        <v>46218</v>
      </c>
      <c r="AI212" s="140">
        <f t="shared" si="262"/>
        <v>46217</v>
      </c>
      <c r="AJ212" s="140">
        <f t="shared" si="248"/>
        <v>46218</v>
      </c>
      <c r="AK212" s="140">
        <f t="shared" si="263"/>
        <v>46251</v>
      </c>
      <c r="AL212" s="138">
        <f t="shared" si="264"/>
        <v>23</v>
      </c>
      <c r="AM212" s="140">
        <f t="shared" si="246"/>
        <v>46218</v>
      </c>
      <c r="AT212" s="1"/>
      <c r="AU212" s="1"/>
      <c r="AV212" s="1"/>
      <c r="AW212" s="2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22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3"/>
      <c r="EC212" s="1"/>
      <c r="ED212" s="1"/>
      <c r="EE212" s="1"/>
      <c r="EF212" s="1"/>
      <c r="EG212" s="1"/>
      <c r="EH212" s="1"/>
      <c r="EI212" s="1"/>
      <c r="EJ212" s="1"/>
      <c r="EK212" s="1"/>
      <c r="EL212" s="4"/>
      <c r="EN212" s="33"/>
      <c r="EO212" s="17"/>
    </row>
    <row r="213" spans="1:145" ht="12.75" x14ac:dyDescent="0.2">
      <c r="A213" s="118">
        <f t="shared" si="273"/>
        <v>44503</v>
      </c>
      <c r="B213" s="119">
        <f t="shared" si="265"/>
        <v>1051.2054153699999</v>
      </c>
      <c r="C213" s="119">
        <f t="shared" si="279"/>
        <v>1000</v>
      </c>
      <c r="D213" s="120">
        <f t="shared" si="274"/>
        <v>5876.05</v>
      </c>
      <c r="E213" s="120">
        <f t="shared" si="255"/>
        <v>5944.21</v>
      </c>
      <c r="F213" s="172">
        <f t="shared" si="283"/>
        <v>44455</v>
      </c>
      <c r="G213" s="123">
        <f t="shared" si="266"/>
        <v>1.159962900247602E-2</v>
      </c>
      <c r="H213" s="124">
        <f t="shared" si="284"/>
        <v>44516</v>
      </c>
      <c r="I213" s="124">
        <f t="shared" si="267"/>
        <v>44516</v>
      </c>
      <c r="J213" s="125">
        <f t="shared" si="275"/>
        <v>20</v>
      </c>
      <c r="K213" s="125">
        <f t="shared" si="256"/>
        <v>12</v>
      </c>
      <c r="L213" s="8">
        <f t="shared" si="276"/>
        <v>1.00694371</v>
      </c>
      <c r="M213" s="126">
        <f t="shared" si="254"/>
        <v>1.0086998700000001</v>
      </c>
      <c r="N213" s="126">
        <f t="shared" si="250"/>
        <v>1.039594692424556</v>
      </c>
      <c r="O213" s="119">
        <f t="shared" si="253"/>
        <v>1.04681333</v>
      </c>
      <c r="P213" s="119">
        <f t="shared" si="268"/>
        <v>1046.81333</v>
      </c>
      <c r="Q213" s="158">
        <f t="shared" si="280"/>
        <v>0</v>
      </c>
      <c r="R213" s="199">
        <f t="shared" si="277"/>
        <v>0</v>
      </c>
      <c r="S213" s="119">
        <f t="shared" si="269"/>
        <v>0</v>
      </c>
      <c r="T213" s="129">
        <f t="shared" si="278"/>
        <v>9.1906000000000002E-2</v>
      </c>
      <c r="U213" s="127">
        <f t="shared" si="251"/>
        <v>12</v>
      </c>
      <c r="V213" s="127">
        <v>252</v>
      </c>
      <c r="W213" s="126">
        <f t="shared" si="270"/>
        <v>1.004195672</v>
      </c>
      <c r="X213" s="119">
        <f t="shared" si="271"/>
        <v>4.3920853700000002</v>
      </c>
      <c r="Y213" s="119">
        <f t="shared" si="272"/>
        <v>0</v>
      </c>
      <c r="Z213" s="131" t="str">
        <f t="shared" si="281"/>
        <v>J=</v>
      </c>
      <c r="AA213" s="124">
        <f t="shared" si="282"/>
        <v>44516</v>
      </c>
      <c r="AB213" s="4"/>
      <c r="AD213" s="171">
        <f>[2]Plan1!$A306</f>
        <v>46070</v>
      </c>
      <c r="AE213" s="148" t="str">
        <f>[2]Plan1!$C306</f>
        <v>Carnaval</v>
      </c>
      <c r="AG213" s="138">
        <f t="shared" si="249"/>
        <v>64</v>
      </c>
      <c r="AH213" s="140">
        <f t="shared" si="247"/>
        <v>46249</v>
      </c>
      <c r="AI213" s="140">
        <f t="shared" si="262"/>
        <v>46248</v>
      </c>
      <c r="AJ213" s="140">
        <f t="shared" si="248"/>
        <v>46251</v>
      </c>
      <c r="AK213" s="140">
        <f t="shared" si="263"/>
        <v>46280</v>
      </c>
      <c r="AL213" s="138">
        <f t="shared" si="264"/>
        <v>20</v>
      </c>
      <c r="AM213" s="140">
        <f t="shared" si="246"/>
        <v>46251</v>
      </c>
      <c r="AT213" s="1"/>
      <c r="AU213" s="1"/>
      <c r="AV213" s="1"/>
      <c r="AW213" s="2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22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3"/>
      <c r="EC213" s="1"/>
      <c r="ED213" s="1"/>
      <c r="EE213" s="1"/>
      <c r="EF213" s="1"/>
      <c r="EG213" s="1"/>
      <c r="EH213" s="1"/>
      <c r="EI213" s="1"/>
      <c r="EJ213" s="1"/>
      <c r="EK213" s="1"/>
      <c r="EL213" s="4"/>
      <c r="EN213" s="33"/>
      <c r="EO213" s="17"/>
    </row>
    <row r="214" spans="1:145" ht="12.75" x14ac:dyDescent="0.2">
      <c r="A214" s="118">
        <f t="shared" si="273"/>
        <v>44504</v>
      </c>
      <c r="B214" s="119">
        <f t="shared" si="265"/>
        <v>1052.1788183399999</v>
      </c>
      <c r="C214" s="119">
        <f t="shared" si="279"/>
        <v>1000</v>
      </c>
      <c r="D214" s="120">
        <f t="shared" si="274"/>
        <v>5876.05</v>
      </c>
      <c r="E214" s="120">
        <f t="shared" si="255"/>
        <v>5944.21</v>
      </c>
      <c r="F214" s="172">
        <f t="shared" si="283"/>
        <v>44455</v>
      </c>
      <c r="G214" s="123">
        <f t="shared" si="266"/>
        <v>1.159962900247602E-2</v>
      </c>
      <c r="H214" s="124">
        <f t="shared" si="284"/>
        <v>44516</v>
      </c>
      <c r="I214" s="124">
        <f t="shared" si="267"/>
        <v>44516</v>
      </c>
      <c r="J214" s="125">
        <f t="shared" si="275"/>
        <v>20</v>
      </c>
      <c r="K214" s="125">
        <f t="shared" si="256"/>
        <v>13</v>
      </c>
      <c r="L214" s="8">
        <f t="shared" si="276"/>
        <v>1.00752453</v>
      </c>
      <c r="M214" s="126">
        <f t="shared" si="254"/>
        <v>1.0086998700000001</v>
      </c>
      <c r="N214" s="126">
        <f t="shared" si="250"/>
        <v>1.039594692424556</v>
      </c>
      <c r="O214" s="119">
        <f t="shared" si="253"/>
        <v>1.04741715</v>
      </c>
      <c r="P214" s="119">
        <f t="shared" si="268"/>
        <v>1047.41715</v>
      </c>
      <c r="Q214" s="158">
        <f t="shared" si="280"/>
        <v>0</v>
      </c>
      <c r="R214" s="199">
        <f t="shared" si="277"/>
        <v>0</v>
      </c>
      <c r="S214" s="119">
        <f t="shared" si="269"/>
        <v>0</v>
      </c>
      <c r="T214" s="129">
        <f t="shared" si="278"/>
        <v>9.1906000000000002E-2</v>
      </c>
      <c r="U214" s="127">
        <f t="shared" si="251"/>
        <v>13</v>
      </c>
      <c r="V214" s="127">
        <v>252</v>
      </c>
      <c r="W214" s="126">
        <f t="shared" si="270"/>
        <v>1.004546105</v>
      </c>
      <c r="X214" s="119">
        <f t="shared" si="271"/>
        <v>4.7616683399999999</v>
      </c>
      <c r="Y214" s="119">
        <f t="shared" si="272"/>
        <v>0</v>
      </c>
      <c r="Z214" s="131" t="str">
        <f t="shared" si="281"/>
        <v>J=</v>
      </c>
      <c r="AA214" s="124">
        <f t="shared" si="282"/>
        <v>44516</v>
      </c>
      <c r="AB214" s="4"/>
      <c r="AD214" s="171">
        <f>[2]Plan1!$A307</f>
        <v>46115</v>
      </c>
      <c r="AE214" s="148" t="str">
        <f>[2]Plan1!$C307</f>
        <v>Paixão de Cristo</v>
      </c>
      <c r="AG214" s="138">
        <f t="shared" si="249"/>
        <v>65</v>
      </c>
      <c r="AH214" s="140">
        <f t="shared" si="247"/>
        <v>46280</v>
      </c>
      <c r="AI214" s="140">
        <f t="shared" si="262"/>
        <v>46279</v>
      </c>
      <c r="AJ214" s="140">
        <f t="shared" si="248"/>
        <v>46280</v>
      </c>
      <c r="AK214" s="140">
        <f t="shared" si="263"/>
        <v>46310</v>
      </c>
      <c r="AL214" s="138">
        <f t="shared" si="264"/>
        <v>21</v>
      </c>
      <c r="AM214" s="140">
        <f t="shared" ref="AM214:AM221" si="285">WORKDAY($AI214,1,$AD$149:$AD$503)</f>
        <v>46280</v>
      </c>
      <c r="AT214" s="1"/>
      <c r="AU214" s="1"/>
      <c r="AV214" s="1"/>
      <c r="AW214" s="2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22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3"/>
      <c r="EC214" s="1"/>
      <c r="ED214" s="1"/>
      <c r="EE214" s="1"/>
      <c r="EF214" s="1"/>
      <c r="EG214" s="1"/>
      <c r="EH214" s="1"/>
      <c r="EI214" s="1"/>
      <c r="EJ214" s="1"/>
      <c r="EK214" s="1"/>
      <c r="EL214" s="4"/>
      <c r="EN214" s="33"/>
      <c r="EO214" s="17"/>
    </row>
    <row r="215" spans="1:145" ht="12.75" x14ac:dyDescent="0.2">
      <c r="A215" s="118">
        <f t="shared" si="273"/>
        <v>44505</v>
      </c>
      <c r="B215" s="119">
        <f t="shared" si="265"/>
        <v>1053.15311402</v>
      </c>
      <c r="C215" s="119">
        <f t="shared" si="279"/>
        <v>1000</v>
      </c>
      <c r="D215" s="120">
        <f t="shared" si="274"/>
        <v>5876.05</v>
      </c>
      <c r="E215" s="120">
        <f t="shared" si="255"/>
        <v>5944.21</v>
      </c>
      <c r="F215" s="172">
        <f t="shared" si="283"/>
        <v>44455</v>
      </c>
      <c r="G215" s="123">
        <f t="shared" si="266"/>
        <v>1.159962900247602E-2</v>
      </c>
      <c r="H215" s="124">
        <f t="shared" si="284"/>
        <v>44516</v>
      </c>
      <c r="I215" s="124">
        <f t="shared" si="267"/>
        <v>44516</v>
      </c>
      <c r="J215" s="125">
        <f t="shared" si="275"/>
        <v>20</v>
      </c>
      <c r="K215" s="125">
        <f t="shared" si="256"/>
        <v>14</v>
      </c>
      <c r="L215" s="8">
        <f t="shared" si="276"/>
        <v>1.0081056799999999</v>
      </c>
      <c r="M215" s="126">
        <f t="shared" si="254"/>
        <v>1.0086998700000001</v>
      </c>
      <c r="N215" s="126">
        <f t="shared" si="250"/>
        <v>1.039594692424556</v>
      </c>
      <c r="O215" s="119">
        <f t="shared" si="253"/>
        <v>1.04802131</v>
      </c>
      <c r="P215" s="119">
        <f t="shared" si="268"/>
        <v>1048.0213100000001</v>
      </c>
      <c r="Q215" s="158">
        <f t="shared" si="280"/>
        <v>0</v>
      </c>
      <c r="R215" s="199">
        <f t="shared" si="277"/>
        <v>0</v>
      </c>
      <c r="S215" s="119">
        <f t="shared" si="269"/>
        <v>0</v>
      </c>
      <c r="T215" s="129">
        <f t="shared" si="278"/>
        <v>9.1906000000000002E-2</v>
      </c>
      <c r="U215" s="127">
        <f t="shared" si="251"/>
        <v>14</v>
      </c>
      <c r="V215" s="127">
        <v>252</v>
      </c>
      <c r="W215" s="126">
        <f t="shared" si="270"/>
        <v>1.00489666</v>
      </c>
      <c r="X215" s="119">
        <f t="shared" si="271"/>
        <v>5.1318040199999997</v>
      </c>
      <c r="Y215" s="119">
        <f t="shared" si="272"/>
        <v>0</v>
      </c>
      <c r="Z215" s="131" t="str">
        <f t="shared" si="281"/>
        <v>J=</v>
      </c>
      <c r="AA215" s="124">
        <f t="shared" si="282"/>
        <v>44516</v>
      </c>
      <c r="AB215" s="4"/>
      <c r="AD215" s="171">
        <f>[2]Plan1!$A308</f>
        <v>46133</v>
      </c>
      <c r="AE215" s="148" t="str">
        <f>[2]Plan1!$C308</f>
        <v>Tiradentes</v>
      </c>
      <c r="AG215" s="138">
        <f t="shared" si="249"/>
        <v>66</v>
      </c>
      <c r="AH215" s="140">
        <f t="shared" ref="AH215:AH221" si="286">EDATE(AH214,1)</f>
        <v>46310</v>
      </c>
      <c r="AI215" s="140">
        <f t="shared" si="262"/>
        <v>46309</v>
      </c>
      <c r="AJ215" s="140">
        <f t="shared" ref="AJ215:AJ221" si="287">WORKDAY($AI215,1,$AD$149:$AD$503)</f>
        <v>46310</v>
      </c>
      <c r="AK215" s="140">
        <f t="shared" si="263"/>
        <v>46342</v>
      </c>
      <c r="AL215" s="138">
        <f t="shared" si="264"/>
        <v>21</v>
      </c>
      <c r="AM215" s="140">
        <f t="shared" si="285"/>
        <v>46310</v>
      </c>
      <c r="AT215" s="1"/>
      <c r="AU215" s="1"/>
      <c r="AV215" s="1"/>
      <c r="AW215" s="2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22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3"/>
      <c r="EC215" s="1"/>
      <c r="ED215" s="1"/>
      <c r="EE215" s="1"/>
      <c r="EF215" s="1"/>
      <c r="EG215" s="1"/>
      <c r="EH215" s="1"/>
      <c r="EI215" s="1"/>
      <c r="EJ215" s="1"/>
      <c r="EK215" s="1"/>
      <c r="EL215" s="4"/>
      <c r="EN215" s="33"/>
      <c r="EO215" s="17"/>
    </row>
    <row r="216" spans="1:145" ht="12.75" x14ac:dyDescent="0.2">
      <c r="A216" s="118">
        <f t="shared" si="273"/>
        <v>44506</v>
      </c>
      <c r="B216" s="119">
        <f t="shared" si="265"/>
        <v>1054.1283040599999</v>
      </c>
      <c r="C216" s="119">
        <f t="shared" si="279"/>
        <v>1000</v>
      </c>
      <c r="D216" s="120">
        <f t="shared" si="274"/>
        <v>5876.05</v>
      </c>
      <c r="E216" s="120">
        <f t="shared" si="255"/>
        <v>5944.21</v>
      </c>
      <c r="F216" s="172">
        <f t="shared" si="283"/>
        <v>44455</v>
      </c>
      <c r="G216" s="123">
        <f t="shared" si="266"/>
        <v>1.159962900247602E-2</v>
      </c>
      <c r="H216" s="124">
        <f t="shared" si="284"/>
        <v>44516</v>
      </c>
      <c r="I216" s="124">
        <f t="shared" si="267"/>
        <v>44516</v>
      </c>
      <c r="J216" s="125">
        <f t="shared" si="275"/>
        <v>20</v>
      </c>
      <c r="K216" s="125">
        <f t="shared" si="256"/>
        <v>15</v>
      </c>
      <c r="L216" s="8">
        <f t="shared" si="276"/>
        <v>1.00868716</v>
      </c>
      <c r="M216" s="126">
        <f t="shared" si="254"/>
        <v>1.0086998700000001</v>
      </c>
      <c r="N216" s="126">
        <f t="shared" si="250"/>
        <v>1.039594692424556</v>
      </c>
      <c r="O216" s="119">
        <f t="shared" si="253"/>
        <v>1.0486258100000001</v>
      </c>
      <c r="P216" s="119">
        <f t="shared" si="268"/>
        <v>1048.62581</v>
      </c>
      <c r="Q216" s="158">
        <f t="shared" si="280"/>
        <v>0</v>
      </c>
      <c r="R216" s="199">
        <f t="shared" si="277"/>
        <v>0</v>
      </c>
      <c r="S216" s="119">
        <f t="shared" si="269"/>
        <v>0</v>
      </c>
      <c r="T216" s="129">
        <f t="shared" si="278"/>
        <v>9.1906000000000002E-2</v>
      </c>
      <c r="U216" s="127">
        <f t="shared" si="251"/>
        <v>15</v>
      </c>
      <c r="V216" s="127">
        <v>252</v>
      </c>
      <c r="W216" s="126">
        <f t="shared" si="270"/>
        <v>1.005247338</v>
      </c>
      <c r="X216" s="119">
        <f t="shared" si="271"/>
        <v>5.5024940600000001</v>
      </c>
      <c r="Y216" s="119">
        <f t="shared" si="272"/>
        <v>0</v>
      </c>
      <c r="Z216" s="131" t="str">
        <f t="shared" si="281"/>
        <v>J=</v>
      </c>
      <c r="AA216" s="124">
        <f t="shared" si="282"/>
        <v>44516</v>
      </c>
      <c r="AB216" s="4"/>
      <c r="AD216" s="171">
        <f>[2]Plan1!$A309</f>
        <v>46143</v>
      </c>
      <c r="AE216" s="148" t="str">
        <f>[2]Plan1!$C309</f>
        <v>Dia do Trabalho</v>
      </c>
      <c r="AG216" s="138">
        <f t="shared" ref="AG216:AG221" si="288">AG215+1</f>
        <v>67</v>
      </c>
      <c r="AH216" s="140">
        <f t="shared" si="286"/>
        <v>46341</v>
      </c>
      <c r="AI216" s="140">
        <f t="shared" si="262"/>
        <v>46339</v>
      </c>
      <c r="AJ216" s="140">
        <f t="shared" si="287"/>
        <v>46342</v>
      </c>
      <c r="AK216" s="140">
        <f t="shared" si="263"/>
        <v>46371</v>
      </c>
      <c r="AL216" s="138">
        <f t="shared" si="264"/>
        <v>20</v>
      </c>
      <c r="AM216" s="140">
        <f t="shared" si="285"/>
        <v>46342</v>
      </c>
      <c r="AT216" s="1"/>
      <c r="AU216" s="1"/>
      <c r="AV216" s="1"/>
      <c r="AW216" s="2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22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3"/>
      <c r="EC216" s="1"/>
      <c r="ED216" s="1"/>
      <c r="EE216" s="1"/>
      <c r="EF216" s="1"/>
      <c r="EG216" s="1"/>
      <c r="EH216" s="1"/>
      <c r="EI216" s="1"/>
      <c r="EJ216" s="1"/>
      <c r="EK216" s="1"/>
      <c r="EL216" s="4"/>
      <c r="EN216" s="33"/>
      <c r="EO216" s="17"/>
    </row>
    <row r="217" spans="1:145" ht="12.75" x14ac:dyDescent="0.2">
      <c r="A217" s="118">
        <f t="shared" si="273"/>
        <v>44507</v>
      </c>
      <c r="B217" s="119">
        <f t="shared" si="265"/>
        <v>1054.1283040599999</v>
      </c>
      <c r="C217" s="119">
        <f t="shared" si="279"/>
        <v>1000</v>
      </c>
      <c r="D217" s="120">
        <f t="shared" si="274"/>
        <v>5876.05</v>
      </c>
      <c r="E217" s="120">
        <f t="shared" si="255"/>
        <v>5944.21</v>
      </c>
      <c r="F217" s="172">
        <f t="shared" si="283"/>
        <v>44455</v>
      </c>
      <c r="G217" s="123">
        <f t="shared" si="266"/>
        <v>1.159962900247602E-2</v>
      </c>
      <c r="H217" s="124">
        <f t="shared" si="284"/>
        <v>44516</v>
      </c>
      <c r="I217" s="124">
        <f t="shared" si="267"/>
        <v>44516</v>
      </c>
      <c r="J217" s="125">
        <f t="shared" si="275"/>
        <v>20</v>
      </c>
      <c r="K217" s="125">
        <f t="shared" si="256"/>
        <v>15</v>
      </c>
      <c r="L217" s="8">
        <f t="shared" si="276"/>
        <v>1.00868716</v>
      </c>
      <c r="M217" s="126">
        <f t="shared" si="254"/>
        <v>1.0086998700000001</v>
      </c>
      <c r="N217" s="126">
        <f t="shared" si="250"/>
        <v>1.039594692424556</v>
      </c>
      <c r="O217" s="119">
        <f t="shared" si="253"/>
        <v>1.0486258100000001</v>
      </c>
      <c r="P217" s="119">
        <f t="shared" si="268"/>
        <v>1048.62581</v>
      </c>
      <c r="Q217" s="158">
        <f t="shared" si="280"/>
        <v>0</v>
      </c>
      <c r="R217" s="199">
        <f t="shared" si="277"/>
        <v>0</v>
      </c>
      <c r="S217" s="119">
        <f t="shared" si="269"/>
        <v>0</v>
      </c>
      <c r="T217" s="129">
        <f t="shared" si="278"/>
        <v>9.1906000000000002E-2</v>
      </c>
      <c r="U217" s="127">
        <f t="shared" si="251"/>
        <v>15</v>
      </c>
      <c r="V217" s="127">
        <v>252</v>
      </c>
      <c r="W217" s="126">
        <f t="shared" si="270"/>
        <v>1.005247338</v>
      </c>
      <c r="X217" s="119">
        <f t="shared" si="271"/>
        <v>5.5024940600000001</v>
      </c>
      <c r="Y217" s="119">
        <f t="shared" si="272"/>
        <v>0</v>
      </c>
      <c r="Z217" s="131" t="str">
        <f t="shared" si="281"/>
        <v>J=</v>
      </c>
      <c r="AA217" s="124">
        <f t="shared" si="282"/>
        <v>44516</v>
      </c>
      <c r="AB217" s="4"/>
      <c r="AD217" s="171">
        <f>[2]Plan1!$A310</f>
        <v>46177</v>
      </c>
      <c r="AE217" s="148" t="str">
        <f>[2]Plan1!$C310</f>
        <v>Corpus Christi</v>
      </c>
      <c r="AG217" s="138">
        <f t="shared" si="288"/>
        <v>68</v>
      </c>
      <c r="AH217" s="140">
        <f t="shared" si="286"/>
        <v>46371</v>
      </c>
      <c r="AI217" s="140">
        <f t="shared" si="262"/>
        <v>46370</v>
      </c>
      <c r="AJ217" s="140">
        <f t="shared" si="287"/>
        <v>46371</v>
      </c>
      <c r="AK217" s="140">
        <f t="shared" si="263"/>
        <v>46402</v>
      </c>
      <c r="AL217" s="138">
        <f t="shared" si="264"/>
        <v>21</v>
      </c>
      <c r="AM217" s="140">
        <f t="shared" si="285"/>
        <v>46371</v>
      </c>
      <c r="AT217" s="1"/>
      <c r="AU217" s="1"/>
      <c r="AV217" s="1"/>
      <c r="AW217" s="2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22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3"/>
      <c r="EC217" s="1"/>
      <c r="ED217" s="1"/>
      <c r="EE217" s="1"/>
      <c r="EF217" s="1"/>
      <c r="EG217" s="1"/>
      <c r="EH217" s="1"/>
      <c r="EI217" s="1"/>
      <c r="EJ217" s="1"/>
      <c r="EK217" s="1"/>
      <c r="EL217" s="4"/>
      <c r="EN217" s="33"/>
      <c r="EO217" s="17"/>
    </row>
    <row r="218" spans="1:145" ht="12.75" x14ac:dyDescent="0.2">
      <c r="A218" s="118">
        <f t="shared" si="273"/>
        <v>44508</v>
      </c>
      <c r="B218" s="119">
        <f t="shared" si="265"/>
        <v>1054.1283040599999</v>
      </c>
      <c r="C218" s="119">
        <f t="shared" si="279"/>
        <v>1000</v>
      </c>
      <c r="D218" s="120">
        <f t="shared" si="274"/>
        <v>5876.05</v>
      </c>
      <c r="E218" s="120">
        <f t="shared" si="255"/>
        <v>5944.21</v>
      </c>
      <c r="F218" s="172">
        <f t="shared" si="283"/>
        <v>44455</v>
      </c>
      <c r="G218" s="123">
        <f t="shared" si="266"/>
        <v>1.159962900247602E-2</v>
      </c>
      <c r="H218" s="124">
        <f t="shared" si="284"/>
        <v>44516</v>
      </c>
      <c r="I218" s="124">
        <f t="shared" si="267"/>
        <v>44516</v>
      </c>
      <c r="J218" s="125">
        <f t="shared" si="275"/>
        <v>20</v>
      </c>
      <c r="K218" s="125">
        <f t="shared" si="256"/>
        <v>15</v>
      </c>
      <c r="L218" s="8">
        <f t="shared" si="276"/>
        <v>1.00868716</v>
      </c>
      <c r="M218" s="126">
        <f t="shared" si="254"/>
        <v>1.0086998700000001</v>
      </c>
      <c r="N218" s="126">
        <f t="shared" si="250"/>
        <v>1.039594692424556</v>
      </c>
      <c r="O218" s="119">
        <f t="shared" si="253"/>
        <v>1.0486258100000001</v>
      </c>
      <c r="P218" s="119">
        <f t="shared" si="268"/>
        <v>1048.62581</v>
      </c>
      <c r="Q218" s="158">
        <f t="shared" si="280"/>
        <v>0</v>
      </c>
      <c r="R218" s="199">
        <f t="shared" si="277"/>
        <v>0</v>
      </c>
      <c r="S218" s="119">
        <f t="shared" si="269"/>
        <v>0</v>
      </c>
      <c r="T218" s="129">
        <f t="shared" si="278"/>
        <v>9.1906000000000002E-2</v>
      </c>
      <c r="U218" s="127">
        <f t="shared" si="251"/>
        <v>15</v>
      </c>
      <c r="V218" s="127">
        <v>252</v>
      </c>
      <c r="W218" s="126">
        <f t="shared" si="270"/>
        <v>1.005247338</v>
      </c>
      <c r="X218" s="119">
        <f t="shared" si="271"/>
        <v>5.5024940600000001</v>
      </c>
      <c r="Y218" s="119">
        <f t="shared" si="272"/>
        <v>0</v>
      </c>
      <c r="Z218" s="131" t="str">
        <f t="shared" si="281"/>
        <v>J=</v>
      </c>
      <c r="AA218" s="124">
        <f t="shared" si="282"/>
        <v>44516</v>
      </c>
      <c r="AB218" s="4"/>
      <c r="AD218" s="171">
        <f>[2]Plan1!$A311</f>
        <v>46272</v>
      </c>
      <c r="AE218" s="148" t="str">
        <f>[2]Plan1!$C311</f>
        <v>Independência do Brasil</v>
      </c>
      <c r="AG218" s="138">
        <f t="shared" si="288"/>
        <v>69</v>
      </c>
      <c r="AH218" s="140">
        <f t="shared" si="286"/>
        <v>46402</v>
      </c>
      <c r="AI218" s="140">
        <f t="shared" si="262"/>
        <v>46401</v>
      </c>
      <c r="AJ218" s="140">
        <f t="shared" si="287"/>
        <v>46402</v>
      </c>
      <c r="AK218" s="140">
        <f t="shared" si="263"/>
        <v>46433</v>
      </c>
      <c r="AL218" s="138">
        <f t="shared" si="264"/>
        <v>19</v>
      </c>
      <c r="AM218" s="140">
        <f t="shared" si="285"/>
        <v>46402</v>
      </c>
      <c r="AT218" s="1"/>
      <c r="AU218" s="1"/>
      <c r="AV218" s="1"/>
      <c r="AW218" s="2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22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3"/>
      <c r="EC218" s="1"/>
      <c r="ED218" s="1"/>
      <c r="EE218" s="1"/>
      <c r="EF218" s="1"/>
      <c r="EG218" s="1"/>
      <c r="EH218" s="1"/>
      <c r="EI218" s="1"/>
      <c r="EJ218" s="1"/>
      <c r="EK218" s="1"/>
      <c r="EL218" s="4"/>
      <c r="EN218" s="33"/>
      <c r="EO218" s="17"/>
    </row>
    <row r="219" spans="1:145" ht="12.75" x14ac:dyDescent="0.2">
      <c r="A219" s="118">
        <f t="shared" si="273"/>
        <v>44509</v>
      </c>
      <c r="B219" s="119">
        <f t="shared" si="265"/>
        <v>1055.10440808</v>
      </c>
      <c r="C219" s="119">
        <f t="shared" si="279"/>
        <v>1000</v>
      </c>
      <c r="D219" s="120">
        <f t="shared" si="274"/>
        <v>5876.05</v>
      </c>
      <c r="E219" s="120">
        <f t="shared" si="255"/>
        <v>5944.21</v>
      </c>
      <c r="F219" s="172">
        <f t="shared" si="283"/>
        <v>44455</v>
      </c>
      <c r="G219" s="123">
        <f t="shared" si="266"/>
        <v>1.159962900247602E-2</v>
      </c>
      <c r="H219" s="124">
        <f t="shared" si="284"/>
        <v>44516</v>
      </c>
      <c r="I219" s="124">
        <f t="shared" si="267"/>
        <v>44516</v>
      </c>
      <c r="J219" s="125">
        <f t="shared" si="275"/>
        <v>20</v>
      </c>
      <c r="K219" s="125">
        <f t="shared" si="256"/>
        <v>16</v>
      </c>
      <c r="L219" s="8">
        <f t="shared" si="276"/>
        <v>1.0092689800000001</v>
      </c>
      <c r="M219" s="126">
        <f t="shared" si="254"/>
        <v>1.0086998700000001</v>
      </c>
      <c r="N219" s="126">
        <f t="shared" si="250"/>
        <v>1.039594692424556</v>
      </c>
      <c r="O219" s="119">
        <f t="shared" si="253"/>
        <v>1.04923067</v>
      </c>
      <c r="P219" s="119">
        <f t="shared" si="268"/>
        <v>1049.2306699999999</v>
      </c>
      <c r="Q219" s="158">
        <f t="shared" si="280"/>
        <v>0</v>
      </c>
      <c r="R219" s="199">
        <f t="shared" si="277"/>
        <v>0</v>
      </c>
      <c r="S219" s="119">
        <f t="shared" si="269"/>
        <v>0</v>
      </c>
      <c r="T219" s="129">
        <f t="shared" si="278"/>
        <v>9.1906000000000002E-2</v>
      </c>
      <c r="U219" s="127">
        <f t="shared" si="251"/>
        <v>16</v>
      </c>
      <c r="V219" s="127">
        <v>252</v>
      </c>
      <c r="W219" s="126">
        <f t="shared" si="270"/>
        <v>1.0055981380000001</v>
      </c>
      <c r="X219" s="119">
        <f t="shared" si="271"/>
        <v>5.8737380799999999</v>
      </c>
      <c r="Y219" s="119">
        <f t="shared" si="272"/>
        <v>0</v>
      </c>
      <c r="Z219" s="131" t="str">
        <f t="shared" si="281"/>
        <v>J=</v>
      </c>
      <c r="AA219" s="124">
        <f t="shared" si="282"/>
        <v>44516</v>
      </c>
      <c r="AB219" s="4"/>
      <c r="AD219" s="171">
        <f>[2]Plan1!$A312</f>
        <v>46307</v>
      </c>
      <c r="AE219" s="148" t="str">
        <f>[2]Plan1!$C312</f>
        <v>Nossa Sr.a Aparecida - Padroeira do Brasil</v>
      </c>
      <c r="AG219" s="138">
        <f t="shared" si="288"/>
        <v>70</v>
      </c>
      <c r="AH219" s="140">
        <f t="shared" si="286"/>
        <v>46433</v>
      </c>
      <c r="AI219" s="140">
        <f t="shared" si="262"/>
        <v>46430</v>
      </c>
      <c r="AJ219" s="140">
        <f t="shared" si="287"/>
        <v>46433</v>
      </c>
      <c r="AK219" s="140">
        <f t="shared" si="263"/>
        <v>46461</v>
      </c>
      <c r="AL219" s="138">
        <f t="shared" si="264"/>
        <v>20</v>
      </c>
      <c r="AM219" s="140">
        <f t="shared" si="285"/>
        <v>46433</v>
      </c>
      <c r="AT219" s="1"/>
      <c r="AU219" s="1"/>
      <c r="AV219" s="1"/>
      <c r="AW219" s="2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22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3"/>
      <c r="EC219" s="1"/>
      <c r="ED219" s="1"/>
      <c r="EE219" s="1"/>
      <c r="EF219" s="1"/>
      <c r="EG219" s="1"/>
      <c r="EH219" s="1"/>
      <c r="EI219" s="1"/>
      <c r="EJ219" s="1"/>
      <c r="EK219" s="1"/>
      <c r="EL219" s="4"/>
      <c r="EN219" s="33"/>
      <c r="EO219" s="17"/>
    </row>
    <row r="220" spans="1:145" ht="12.75" x14ac:dyDescent="0.2">
      <c r="A220" s="118">
        <f t="shared" si="273"/>
        <v>44510</v>
      </c>
      <c r="B220" s="119">
        <f t="shared" si="265"/>
        <v>1056.08141664</v>
      </c>
      <c r="C220" s="119">
        <f t="shared" si="279"/>
        <v>1000</v>
      </c>
      <c r="D220" s="120">
        <f t="shared" si="274"/>
        <v>5876.05</v>
      </c>
      <c r="E220" s="120">
        <f t="shared" si="255"/>
        <v>5944.21</v>
      </c>
      <c r="F220" s="172">
        <f t="shared" si="283"/>
        <v>44455</v>
      </c>
      <c r="G220" s="123">
        <f t="shared" si="266"/>
        <v>1.159962900247602E-2</v>
      </c>
      <c r="H220" s="124">
        <f t="shared" si="284"/>
        <v>44516</v>
      </c>
      <c r="I220" s="124">
        <f t="shared" si="267"/>
        <v>44516</v>
      </c>
      <c r="J220" s="125">
        <f t="shared" si="275"/>
        <v>20</v>
      </c>
      <c r="K220" s="125">
        <f t="shared" si="256"/>
        <v>17</v>
      </c>
      <c r="L220" s="8">
        <f t="shared" si="276"/>
        <v>1.0098511400000001</v>
      </c>
      <c r="M220" s="126">
        <f t="shared" si="254"/>
        <v>1.0086998700000001</v>
      </c>
      <c r="N220" s="126">
        <f t="shared" si="250"/>
        <v>1.039594692424556</v>
      </c>
      <c r="O220" s="119">
        <f t="shared" si="253"/>
        <v>1.0498358800000001</v>
      </c>
      <c r="P220" s="119">
        <f t="shared" si="268"/>
        <v>1049.8358800000001</v>
      </c>
      <c r="Q220" s="158">
        <f t="shared" si="280"/>
        <v>0</v>
      </c>
      <c r="R220" s="199">
        <f t="shared" si="277"/>
        <v>0</v>
      </c>
      <c r="S220" s="119">
        <f t="shared" si="269"/>
        <v>0</v>
      </c>
      <c r="T220" s="129">
        <f t="shared" si="278"/>
        <v>9.1906000000000002E-2</v>
      </c>
      <c r="U220" s="127">
        <f t="shared" si="251"/>
        <v>17</v>
      </c>
      <c r="V220" s="127">
        <v>252</v>
      </c>
      <c r="W220" s="126">
        <f t="shared" si="270"/>
        <v>1.0059490600000001</v>
      </c>
      <c r="X220" s="119">
        <f t="shared" si="271"/>
        <v>6.2455366400000001</v>
      </c>
      <c r="Y220" s="119">
        <f t="shared" si="272"/>
        <v>0</v>
      </c>
      <c r="Z220" s="131" t="str">
        <f t="shared" si="281"/>
        <v>J=</v>
      </c>
      <c r="AA220" s="124">
        <f t="shared" si="282"/>
        <v>44516</v>
      </c>
      <c r="AB220" s="4"/>
      <c r="AD220" s="171">
        <f>[2]Plan1!$A313</f>
        <v>46328</v>
      </c>
      <c r="AE220" s="148" t="str">
        <f>[2]Plan1!$C313</f>
        <v>Finados</v>
      </c>
      <c r="AG220" s="138">
        <f t="shared" si="288"/>
        <v>71</v>
      </c>
      <c r="AH220" s="140">
        <f t="shared" si="286"/>
        <v>46461</v>
      </c>
      <c r="AI220" s="140">
        <f t="shared" si="262"/>
        <v>46458</v>
      </c>
      <c r="AJ220" s="140">
        <f t="shared" si="287"/>
        <v>46461</v>
      </c>
      <c r="AK220" s="140">
        <f t="shared" si="263"/>
        <v>46492</v>
      </c>
      <c r="AL220" s="138">
        <f t="shared" si="264"/>
        <v>22</v>
      </c>
      <c r="AM220" s="140">
        <f t="shared" si="285"/>
        <v>46461</v>
      </c>
      <c r="AT220" s="1"/>
      <c r="AU220" s="1"/>
      <c r="AV220" s="1"/>
      <c r="AW220" s="2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22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3"/>
      <c r="EC220" s="1"/>
      <c r="ED220" s="1"/>
      <c r="EE220" s="1"/>
      <c r="EF220" s="1"/>
      <c r="EG220" s="1"/>
      <c r="EH220" s="1"/>
      <c r="EI220" s="1"/>
      <c r="EJ220" s="1"/>
      <c r="EK220" s="1"/>
      <c r="EL220" s="4"/>
      <c r="EN220" s="33"/>
      <c r="EO220" s="17"/>
    </row>
    <row r="221" spans="1:145" ht="12.75" x14ac:dyDescent="0.2">
      <c r="A221" s="118">
        <f t="shared" si="273"/>
        <v>44511</v>
      </c>
      <c r="B221" s="119">
        <f t="shared" si="265"/>
        <v>1057.0593213000002</v>
      </c>
      <c r="C221" s="119">
        <f t="shared" si="279"/>
        <v>1000</v>
      </c>
      <c r="D221" s="120">
        <f t="shared" si="274"/>
        <v>5876.05</v>
      </c>
      <c r="E221" s="120">
        <f t="shared" si="255"/>
        <v>5944.21</v>
      </c>
      <c r="F221" s="172">
        <f t="shared" si="283"/>
        <v>44455</v>
      </c>
      <c r="G221" s="123">
        <f t="shared" si="266"/>
        <v>1.159962900247602E-2</v>
      </c>
      <c r="H221" s="124">
        <f t="shared" si="284"/>
        <v>44516</v>
      </c>
      <c r="I221" s="124">
        <f t="shared" si="267"/>
        <v>44516</v>
      </c>
      <c r="J221" s="125">
        <f t="shared" si="275"/>
        <v>20</v>
      </c>
      <c r="K221" s="125">
        <f t="shared" si="256"/>
        <v>18</v>
      </c>
      <c r="L221" s="8">
        <f t="shared" si="276"/>
        <v>1.0104336300000001</v>
      </c>
      <c r="M221" s="126">
        <f t="shared" si="254"/>
        <v>1.0086998700000001</v>
      </c>
      <c r="N221" s="126">
        <f t="shared" si="250"/>
        <v>1.039594692424556</v>
      </c>
      <c r="O221" s="119">
        <f t="shared" si="253"/>
        <v>1.05044143</v>
      </c>
      <c r="P221" s="119">
        <f t="shared" si="268"/>
        <v>1050.4414300000001</v>
      </c>
      <c r="Q221" s="158">
        <f t="shared" si="280"/>
        <v>0</v>
      </c>
      <c r="R221" s="199">
        <f t="shared" si="277"/>
        <v>0</v>
      </c>
      <c r="S221" s="119">
        <f t="shared" si="269"/>
        <v>0</v>
      </c>
      <c r="T221" s="129">
        <f t="shared" si="278"/>
        <v>9.1906000000000002E-2</v>
      </c>
      <c r="U221" s="127">
        <f t="shared" si="251"/>
        <v>18</v>
      </c>
      <c r="V221" s="127">
        <v>252</v>
      </c>
      <c r="W221" s="126">
        <f t="shared" si="270"/>
        <v>1.006300105</v>
      </c>
      <c r="X221" s="119">
        <f t="shared" si="271"/>
        <v>6.6178913000000001</v>
      </c>
      <c r="Y221" s="119">
        <f t="shared" si="272"/>
        <v>0</v>
      </c>
      <c r="Z221" s="131" t="str">
        <f t="shared" si="281"/>
        <v>J=</v>
      </c>
      <c r="AA221" s="124">
        <f t="shared" si="282"/>
        <v>44516</v>
      </c>
      <c r="AB221" s="4"/>
      <c r="AD221" s="171">
        <f>[2]Plan1!$A314</f>
        <v>46341</v>
      </c>
      <c r="AE221" s="148" t="str">
        <f>[2]Plan1!$C314</f>
        <v>Proclamação da República</v>
      </c>
      <c r="AG221" s="138">
        <f t="shared" si="288"/>
        <v>72</v>
      </c>
      <c r="AH221" s="140">
        <f t="shared" si="286"/>
        <v>46492</v>
      </c>
      <c r="AI221" s="140">
        <f t="shared" si="262"/>
        <v>46491</v>
      </c>
      <c r="AJ221" s="140">
        <f t="shared" si="287"/>
        <v>46492</v>
      </c>
      <c r="AK221" s="140">
        <f t="shared" si="263"/>
        <v>0</v>
      </c>
      <c r="AL221" s="138">
        <f t="shared" si="264"/>
        <v>-33146</v>
      </c>
      <c r="AM221" s="140">
        <f t="shared" si="285"/>
        <v>46492</v>
      </c>
      <c r="AT221" s="1"/>
      <c r="AU221" s="1"/>
      <c r="AV221" s="1"/>
      <c r="AW221" s="2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22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3"/>
      <c r="EC221" s="1"/>
      <c r="ED221" s="1"/>
      <c r="EE221" s="1"/>
      <c r="EF221" s="1"/>
      <c r="EG221" s="1"/>
      <c r="EH221" s="1"/>
      <c r="EI221" s="1"/>
      <c r="EJ221" s="1"/>
      <c r="EK221" s="1"/>
      <c r="EL221" s="4"/>
      <c r="EN221" s="33"/>
      <c r="EO221" s="17"/>
    </row>
    <row r="222" spans="1:145" ht="12.75" x14ac:dyDescent="0.2">
      <c r="A222" s="118">
        <f t="shared" si="273"/>
        <v>44512</v>
      </c>
      <c r="B222" s="119">
        <f t="shared" si="265"/>
        <v>1058.0381417400001</v>
      </c>
      <c r="C222" s="119">
        <f t="shared" si="279"/>
        <v>1000</v>
      </c>
      <c r="D222" s="120">
        <f t="shared" si="274"/>
        <v>5876.05</v>
      </c>
      <c r="E222" s="120">
        <f t="shared" si="255"/>
        <v>5944.21</v>
      </c>
      <c r="F222" s="172">
        <f t="shared" si="283"/>
        <v>44455</v>
      </c>
      <c r="G222" s="123">
        <f t="shared" si="266"/>
        <v>1.159962900247602E-2</v>
      </c>
      <c r="H222" s="124">
        <f t="shared" si="284"/>
        <v>44516</v>
      </c>
      <c r="I222" s="124">
        <f t="shared" si="267"/>
        <v>44516</v>
      </c>
      <c r="J222" s="125">
        <f t="shared" si="275"/>
        <v>20</v>
      </c>
      <c r="K222" s="125">
        <f t="shared" si="256"/>
        <v>19</v>
      </c>
      <c r="L222" s="8">
        <f t="shared" si="276"/>
        <v>1.01101646</v>
      </c>
      <c r="M222" s="126">
        <f t="shared" si="254"/>
        <v>1.0086998700000001</v>
      </c>
      <c r="N222" s="126">
        <f t="shared" si="250"/>
        <v>1.039594692424556</v>
      </c>
      <c r="O222" s="119">
        <f t="shared" si="253"/>
        <v>1.05104734</v>
      </c>
      <c r="P222" s="119">
        <f t="shared" si="268"/>
        <v>1051.0473400000001</v>
      </c>
      <c r="Q222" s="158">
        <f t="shared" si="280"/>
        <v>0</v>
      </c>
      <c r="R222" s="199">
        <f t="shared" si="277"/>
        <v>0</v>
      </c>
      <c r="S222" s="119">
        <f t="shared" si="269"/>
        <v>0</v>
      </c>
      <c r="T222" s="129">
        <f t="shared" si="278"/>
        <v>9.1906000000000002E-2</v>
      </c>
      <c r="U222" s="127">
        <f t="shared" si="251"/>
        <v>19</v>
      </c>
      <c r="V222" s="127">
        <v>252</v>
      </c>
      <c r="W222" s="126">
        <f t="shared" si="270"/>
        <v>1.006651272</v>
      </c>
      <c r="X222" s="119">
        <f t="shared" si="271"/>
        <v>6.9908017400000002</v>
      </c>
      <c r="Y222" s="119">
        <f t="shared" si="272"/>
        <v>0</v>
      </c>
      <c r="Z222" s="131" t="str">
        <f t="shared" si="281"/>
        <v>J=</v>
      </c>
      <c r="AA222" s="124">
        <f t="shared" si="282"/>
        <v>44516</v>
      </c>
      <c r="AB222" s="4"/>
      <c r="AD222" s="171">
        <f>[2]Plan1!$A315</f>
        <v>46346</v>
      </c>
      <c r="AE222" s="148" t="str">
        <f>[2]Plan1!$C315</f>
        <v>Dia Nacional de Zumbi e da Consciência Negra</v>
      </c>
      <c r="AG222" s="138"/>
      <c r="AH222" s="140"/>
      <c r="AI222" s="140"/>
      <c r="AJ222" s="140"/>
      <c r="AK222" s="140"/>
      <c r="AL222" s="138"/>
      <c r="AM222" s="140"/>
      <c r="AT222" s="1"/>
      <c r="AU222" s="1"/>
      <c r="AV222" s="1"/>
      <c r="AW222" s="2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22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3"/>
      <c r="EC222" s="1"/>
      <c r="ED222" s="1"/>
      <c r="EE222" s="1"/>
      <c r="EF222" s="1"/>
      <c r="EG222" s="1"/>
      <c r="EH222" s="1"/>
      <c r="EI222" s="1"/>
      <c r="EJ222" s="1"/>
      <c r="EK222" s="1"/>
      <c r="EL222" s="4"/>
      <c r="EN222" s="33"/>
      <c r="EO222" s="17"/>
    </row>
    <row r="223" spans="1:145" ht="12.75" x14ac:dyDescent="0.2">
      <c r="A223" s="118">
        <f t="shared" si="273"/>
        <v>44513</v>
      </c>
      <c r="B223" s="119">
        <f t="shared" si="265"/>
        <v>1059.01785946</v>
      </c>
      <c r="C223" s="119">
        <f t="shared" si="279"/>
        <v>1000</v>
      </c>
      <c r="D223" s="120">
        <f t="shared" si="274"/>
        <v>5876.05</v>
      </c>
      <c r="E223" s="120">
        <f t="shared" si="255"/>
        <v>5944.21</v>
      </c>
      <c r="F223" s="172">
        <f t="shared" si="283"/>
        <v>44455</v>
      </c>
      <c r="G223" s="123">
        <f t="shared" si="266"/>
        <v>1.159962900247602E-2</v>
      </c>
      <c r="H223" s="124">
        <f t="shared" si="284"/>
        <v>44516</v>
      </c>
      <c r="I223" s="124">
        <f t="shared" si="267"/>
        <v>44516</v>
      </c>
      <c r="J223" s="125">
        <f t="shared" si="275"/>
        <v>20</v>
      </c>
      <c r="K223" s="125">
        <f t="shared" si="256"/>
        <v>20</v>
      </c>
      <c r="L223" s="8">
        <f t="shared" si="276"/>
        <v>1.0115996199999999</v>
      </c>
      <c r="M223" s="126">
        <f t="shared" si="254"/>
        <v>1.0086998700000001</v>
      </c>
      <c r="N223" s="126">
        <f t="shared" si="250"/>
        <v>1.039594692424556</v>
      </c>
      <c r="O223" s="119">
        <f t="shared" si="253"/>
        <v>1.0516535899999999</v>
      </c>
      <c r="P223" s="119">
        <f t="shared" si="268"/>
        <v>1051.6535899999999</v>
      </c>
      <c r="Q223" s="158">
        <f t="shared" si="280"/>
        <v>0</v>
      </c>
      <c r="R223" s="199">
        <f t="shared" si="277"/>
        <v>0</v>
      </c>
      <c r="S223" s="119">
        <f t="shared" si="269"/>
        <v>0</v>
      </c>
      <c r="T223" s="129">
        <f t="shared" si="278"/>
        <v>9.1906000000000002E-2</v>
      </c>
      <c r="U223" s="127">
        <f t="shared" si="251"/>
        <v>20</v>
      </c>
      <c r="V223" s="127">
        <v>252</v>
      </c>
      <c r="W223" s="126">
        <f t="shared" si="270"/>
        <v>1.007002562</v>
      </c>
      <c r="X223" s="119">
        <f t="shared" si="271"/>
        <v>7.36426946</v>
      </c>
      <c r="Y223" s="119">
        <f t="shared" si="272"/>
        <v>0</v>
      </c>
      <c r="Z223" s="131" t="str">
        <f t="shared" si="281"/>
        <v>J=</v>
      </c>
      <c r="AA223" s="124">
        <f t="shared" si="282"/>
        <v>44516</v>
      </c>
      <c r="AB223" s="4"/>
      <c r="AD223" s="171">
        <f>[2]Plan1!$A316</f>
        <v>46381</v>
      </c>
      <c r="AE223" s="148" t="str">
        <f>[2]Plan1!$C316</f>
        <v>Natal</v>
      </c>
      <c r="AG223" s="138"/>
      <c r="AH223" s="140"/>
      <c r="AI223" s="140"/>
      <c r="AJ223" s="140"/>
      <c r="AK223" s="140"/>
      <c r="AL223" s="138"/>
      <c r="AM223" s="140"/>
      <c r="AT223" s="1"/>
      <c r="AU223" s="1"/>
      <c r="AV223" s="1"/>
      <c r="AW223" s="2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22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3"/>
      <c r="EC223" s="1"/>
      <c r="ED223" s="1"/>
      <c r="EE223" s="1"/>
      <c r="EF223" s="1"/>
      <c r="EG223" s="1"/>
      <c r="EH223" s="1"/>
      <c r="EI223" s="1"/>
      <c r="EJ223" s="1"/>
      <c r="EK223" s="1"/>
      <c r="EL223" s="4"/>
      <c r="EN223" s="33"/>
      <c r="EO223" s="17"/>
    </row>
    <row r="224" spans="1:145" ht="12.75" x14ac:dyDescent="0.2">
      <c r="A224" s="118">
        <f t="shared" si="273"/>
        <v>44514</v>
      </c>
      <c r="B224" s="119">
        <f t="shared" si="265"/>
        <v>1059.01785946</v>
      </c>
      <c r="C224" s="119">
        <f t="shared" si="279"/>
        <v>1000</v>
      </c>
      <c r="D224" s="120">
        <f t="shared" si="274"/>
        <v>5876.05</v>
      </c>
      <c r="E224" s="120">
        <f t="shared" si="255"/>
        <v>5944.21</v>
      </c>
      <c r="F224" s="172">
        <f t="shared" si="283"/>
        <v>44455</v>
      </c>
      <c r="G224" s="123">
        <f t="shared" si="266"/>
        <v>1.159962900247602E-2</v>
      </c>
      <c r="H224" s="124">
        <f t="shared" si="284"/>
        <v>44516</v>
      </c>
      <c r="I224" s="124">
        <f t="shared" si="267"/>
        <v>44516</v>
      </c>
      <c r="J224" s="125">
        <f t="shared" si="275"/>
        <v>20</v>
      </c>
      <c r="K224" s="125">
        <f t="shared" si="256"/>
        <v>20</v>
      </c>
      <c r="L224" s="8">
        <f t="shared" si="276"/>
        <v>1.0115996199999999</v>
      </c>
      <c r="M224" s="126">
        <f t="shared" si="254"/>
        <v>1.0086998700000001</v>
      </c>
      <c r="N224" s="126">
        <f t="shared" ref="N224:N287" si="289">IF(I224&gt;I223,N223*M224,N223)</f>
        <v>1.039594692424556</v>
      </c>
      <c r="O224" s="119">
        <f t="shared" si="253"/>
        <v>1.0516535899999999</v>
      </c>
      <c r="P224" s="119">
        <f t="shared" si="268"/>
        <v>1051.6535899999999</v>
      </c>
      <c r="Q224" s="158">
        <f t="shared" si="280"/>
        <v>0</v>
      </c>
      <c r="R224" s="199">
        <f t="shared" si="277"/>
        <v>0</v>
      </c>
      <c r="S224" s="119">
        <f t="shared" si="269"/>
        <v>0</v>
      </c>
      <c r="T224" s="129">
        <f t="shared" si="278"/>
        <v>9.1906000000000002E-2</v>
      </c>
      <c r="U224" s="127">
        <f t="shared" si="251"/>
        <v>20</v>
      </c>
      <c r="V224" s="127">
        <v>252</v>
      </c>
      <c r="W224" s="126">
        <f t="shared" si="270"/>
        <v>1.007002562</v>
      </c>
      <c r="X224" s="119">
        <f t="shared" si="271"/>
        <v>7.36426946</v>
      </c>
      <c r="Y224" s="119">
        <f t="shared" si="272"/>
        <v>0</v>
      </c>
      <c r="Z224" s="131" t="str">
        <f t="shared" si="281"/>
        <v>J=</v>
      </c>
      <c r="AA224" s="124">
        <f t="shared" si="282"/>
        <v>44516</v>
      </c>
      <c r="AB224" s="4"/>
      <c r="AD224" s="171">
        <f>[2]Plan1!$A317</f>
        <v>46388</v>
      </c>
      <c r="AE224" s="148" t="str">
        <f>[2]Plan1!$C317</f>
        <v>Confraternização Universal</v>
      </c>
      <c r="AG224" s="138"/>
      <c r="AH224" s="140"/>
      <c r="AI224" s="140"/>
      <c r="AJ224" s="140"/>
      <c r="AK224" s="140"/>
      <c r="AL224" s="138"/>
      <c r="AM224" s="140"/>
      <c r="AT224" s="1"/>
      <c r="AU224" s="1"/>
      <c r="AV224" s="1"/>
      <c r="AW224" s="2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22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3"/>
      <c r="EC224" s="1"/>
      <c r="ED224" s="1"/>
      <c r="EE224" s="1"/>
      <c r="EF224" s="1"/>
      <c r="EG224" s="1"/>
      <c r="EH224" s="1"/>
      <c r="EI224" s="1"/>
      <c r="EJ224" s="1"/>
      <c r="EK224" s="1"/>
      <c r="EL224" s="4"/>
      <c r="EN224" s="33"/>
      <c r="EO224" s="17"/>
    </row>
    <row r="225" spans="1:142" ht="12.75" x14ac:dyDescent="0.2">
      <c r="A225" s="118">
        <f t="shared" si="273"/>
        <v>44515</v>
      </c>
      <c r="B225" s="119">
        <f t="shared" si="265"/>
        <v>1059.01785946</v>
      </c>
      <c r="C225" s="119">
        <f t="shared" si="279"/>
        <v>1000</v>
      </c>
      <c r="D225" s="120">
        <f t="shared" si="274"/>
        <v>5876.05</v>
      </c>
      <c r="E225" s="120">
        <f t="shared" si="255"/>
        <v>5944.21</v>
      </c>
      <c r="F225" s="172">
        <f t="shared" si="283"/>
        <v>44455</v>
      </c>
      <c r="G225" s="123">
        <f t="shared" si="266"/>
        <v>1.159962900247602E-2</v>
      </c>
      <c r="H225" s="124">
        <f t="shared" si="284"/>
        <v>44516</v>
      </c>
      <c r="I225" s="124">
        <f t="shared" si="267"/>
        <v>44516</v>
      </c>
      <c r="J225" s="125">
        <f t="shared" si="275"/>
        <v>20</v>
      </c>
      <c r="K225" s="125">
        <f t="shared" si="256"/>
        <v>20</v>
      </c>
      <c r="L225" s="8">
        <f t="shared" si="276"/>
        <v>1.0115996199999999</v>
      </c>
      <c r="M225" s="126">
        <f t="shared" si="254"/>
        <v>1.0086998700000001</v>
      </c>
      <c r="N225" s="126">
        <f t="shared" si="289"/>
        <v>1.039594692424556</v>
      </c>
      <c r="O225" s="119">
        <f t="shared" si="253"/>
        <v>1.0516535899999999</v>
      </c>
      <c r="P225" s="119">
        <f t="shared" si="268"/>
        <v>1051.6535899999999</v>
      </c>
      <c r="Q225" s="158">
        <f t="shared" si="280"/>
        <v>0</v>
      </c>
      <c r="R225" s="199">
        <f t="shared" si="277"/>
        <v>0</v>
      </c>
      <c r="S225" s="119">
        <f t="shared" si="269"/>
        <v>0</v>
      </c>
      <c r="T225" s="129">
        <f t="shared" si="278"/>
        <v>9.1906000000000002E-2</v>
      </c>
      <c r="U225" s="127">
        <f t="shared" si="251"/>
        <v>20</v>
      </c>
      <c r="V225" s="127">
        <v>252</v>
      </c>
      <c r="W225" s="126">
        <f t="shared" si="270"/>
        <v>1.007002562</v>
      </c>
      <c r="X225" s="119">
        <f t="shared" si="271"/>
        <v>7.36426946</v>
      </c>
      <c r="Y225" s="119">
        <f t="shared" si="272"/>
        <v>0</v>
      </c>
      <c r="Z225" s="131" t="str">
        <f t="shared" si="281"/>
        <v>J=</v>
      </c>
      <c r="AA225" s="124">
        <f t="shared" si="282"/>
        <v>44516</v>
      </c>
      <c r="AB225" s="4"/>
      <c r="AD225" s="171">
        <f>[2]Plan1!$A318</f>
        <v>46426</v>
      </c>
      <c r="AE225" s="148" t="str">
        <f>[2]Plan1!$C318</f>
        <v>Carnaval</v>
      </c>
      <c r="AG225" s="138"/>
      <c r="AH225" s="140"/>
      <c r="AI225" s="140"/>
      <c r="AJ225" s="140"/>
      <c r="AK225" s="140"/>
      <c r="AL225" s="138"/>
      <c r="AM225" s="140"/>
      <c r="AT225" s="1"/>
      <c r="AU225" s="1"/>
      <c r="AV225" s="1"/>
      <c r="AW225" s="2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22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3"/>
      <c r="EC225" s="1"/>
      <c r="ED225" s="1"/>
      <c r="EE225" s="1"/>
      <c r="EF225" s="1"/>
      <c r="EG225" s="1"/>
      <c r="EH225" s="1"/>
      <c r="EI225" s="1"/>
      <c r="EJ225" s="1"/>
      <c r="EK225" s="1"/>
      <c r="EL225" s="4"/>
    </row>
    <row r="226" spans="1:142" ht="12.75" x14ac:dyDescent="0.2">
      <c r="A226" s="118">
        <f t="shared" si="273"/>
        <v>44516</v>
      </c>
      <c r="B226" s="119">
        <f t="shared" si="265"/>
        <v>1059.01785946</v>
      </c>
      <c r="C226" s="119">
        <f t="shared" si="279"/>
        <v>1000</v>
      </c>
      <c r="D226" s="120">
        <f t="shared" si="274"/>
        <v>5876.05</v>
      </c>
      <c r="E226" s="120">
        <f t="shared" si="255"/>
        <v>5944.21</v>
      </c>
      <c r="F226" s="172">
        <f t="shared" si="283"/>
        <v>44455</v>
      </c>
      <c r="G226" s="123">
        <f t="shared" si="266"/>
        <v>1.159962900247602E-2</v>
      </c>
      <c r="H226" s="124">
        <f t="shared" si="284"/>
        <v>44516</v>
      </c>
      <c r="I226" s="124">
        <f t="shared" si="267"/>
        <v>44516</v>
      </c>
      <c r="J226" s="125">
        <f t="shared" si="275"/>
        <v>20</v>
      </c>
      <c r="K226" s="125">
        <f t="shared" si="256"/>
        <v>20</v>
      </c>
      <c r="L226" s="8">
        <f t="shared" si="276"/>
        <v>1.0115996199999999</v>
      </c>
      <c r="M226" s="126">
        <f t="shared" si="254"/>
        <v>1.0086998700000001</v>
      </c>
      <c r="N226" s="126">
        <f t="shared" si="289"/>
        <v>1.039594692424556</v>
      </c>
      <c r="O226" s="119">
        <f t="shared" si="253"/>
        <v>1.0516535899999999</v>
      </c>
      <c r="P226" s="119">
        <f t="shared" si="268"/>
        <v>1051.6535899999999</v>
      </c>
      <c r="Q226" s="158">
        <f t="shared" si="280"/>
        <v>7</v>
      </c>
      <c r="R226" s="199">
        <f t="shared" si="277"/>
        <v>0</v>
      </c>
      <c r="S226" s="119">
        <f t="shared" si="269"/>
        <v>0</v>
      </c>
      <c r="T226" s="129">
        <f t="shared" si="278"/>
        <v>9.1906000000000002E-2</v>
      </c>
      <c r="U226" s="127">
        <f t="shared" ref="U226:U289" si="290">IF(A225&lt;K$2,0,IF(Q225&gt;0,1,IF(K226=K225,U225,U225+1)))</f>
        <v>20</v>
      </c>
      <c r="V226" s="127">
        <v>252</v>
      </c>
      <c r="W226" s="126">
        <f t="shared" si="270"/>
        <v>1.007002562</v>
      </c>
      <c r="X226" s="119">
        <f t="shared" si="271"/>
        <v>7.36426946</v>
      </c>
      <c r="Y226" s="119">
        <f t="shared" si="272"/>
        <v>7.36426946</v>
      </c>
      <c r="Z226" s="131" t="str">
        <f t="shared" si="281"/>
        <v>J=</v>
      </c>
      <c r="AA226" s="124">
        <f t="shared" si="282"/>
        <v>44516</v>
      </c>
      <c r="AB226" s="4"/>
      <c r="AD226" s="171">
        <f>[2]Plan1!$A319</f>
        <v>46427</v>
      </c>
      <c r="AE226" s="148" t="str">
        <f>[2]Plan1!$C319</f>
        <v>Carnaval</v>
      </c>
      <c r="AG226" s="138"/>
      <c r="AH226" s="140"/>
      <c r="AI226" s="140"/>
      <c r="AJ226" s="140"/>
      <c r="AK226" s="140"/>
      <c r="AL226" s="138"/>
      <c r="AM226" s="140"/>
      <c r="AT226" s="1"/>
      <c r="AU226" s="1"/>
      <c r="AV226" s="1"/>
      <c r="AW226" s="2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22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3"/>
      <c r="EC226" s="1"/>
      <c r="ED226" s="1"/>
      <c r="EE226" s="1"/>
      <c r="EF226" s="1"/>
      <c r="EG226" s="1"/>
      <c r="EH226" s="1"/>
      <c r="EI226" s="1"/>
      <c r="EJ226" s="1"/>
      <c r="EK226" s="1"/>
      <c r="EL226" s="4"/>
    </row>
    <row r="227" spans="1:142" ht="12.75" x14ac:dyDescent="0.2">
      <c r="A227" s="118">
        <f t="shared" si="273"/>
        <v>44517</v>
      </c>
      <c r="B227" s="119">
        <f t="shared" si="265"/>
        <v>1052.6430616499999</v>
      </c>
      <c r="C227" s="119">
        <f t="shared" si="279"/>
        <v>1000</v>
      </c>
      <c r="D227" s="120">
        <f t="shared" si="274"/>
        <v>5944.21</v>
      </c>
      <c r="E227" s="120">
        <f t="shared" si="255"/>
        <v>6018.51</v>
      </c>
      <c r="F227" s="172">
        <f t="shared" si="283"/>
        <v>44484</v>
      </c>
      <c r="G227" s="123">
        <f t="shared" si="266"/>
        <v>1.2499558393798349E-2</v>
      </c>
      <c r="H227" s="124">
        <f t="shared" si="284"/>
        <v>44545</v>
      </c>
      <c r="I227" s="124">
        <f t="shared" si="267"/>
        <v>44545</v>
      </c>
      <c r="J227" s="125">
        <f t="shared" si="275"/>
        <v>21</v>
      </c>
      <c r="K227" s="125">
        <f t="shared" si="256"/>
        <v>1</v>
      </c>
      <c r="L227" s="8">
        <f t="shared" si="276"/>
        <v>1.0005917</v>
      </c>
      <c r="M227" s="126">
        <f t="shared" si="254"/>
        <v>1.0115996199999999</v>
      </c>
      <c r="N227" s="126">
        <f t="shared" si="289"/>
        <v>1.0516535958106976</v>
      </c>
      <c r="O227" s="119">
        <f t="shared" si="253"/>
        <v>1.05227585</v>
      </c>
      <c r="P227" s="119">
        <f t="shared" si="268"/>
        <v>1052.27585</v>
      </c>
      <c r="Q227" s="158">
        <f t="shared" si="280"/>
        <v>0</v>
      </c>
      <c r="R227" s="199">
        <f t="shared" si="277"/>
        <v>0</v>
      </c>
      <c r="S227" s="119">
        <f t="shared" si="269"/>
        <v>0</v>
      </c>
      <c r="T227" s="129">
        <f t="shared" si="278"/>
        <v>9.1906000000000002E-2</v>
      </c>
      <c r="U227" s="127">
        <f t="shared" si="290"/>
        <v>1</v>
      </c>
      <c r="V227" s="127">
        <v>252</v>
      </c>
      <c r="W227" s="126">
        <f t="shared" si="270"/>
        <v>1.000348969</v>
      </c>
      <c r="X227" s="119">
        <f t="shared" si="271"/>
        <v>0.36721165</v>
      </c>
      <c r="Y227" s="119">
        <f t="shared" si="272"/>
        <v>0</v>
      </c>
      <c r="Z227" s="131" t="str">
        <f t="shared" si="281"/>
        <v>J=</v>
      </c>
      <c r="AA227" s="124">
        <f t="shared" si="282"/>
        <v>44545</v>
      </c>
      <c r="AB227" s="4"/>
      <c r="AD227" s="171">
        <f>[2]Plan1!$A320</f>
        <v>46472</v>
      </c>
      <c r="AE227" s="148" t="str">
        <f>[2]Plan1!$C320</f>
        <v>Paixão de Cristo</v>
      </c>
      <c r="AG227" s="138"/>
      <c r="AH227" s="140"/>
      <c r="AI227" s="140"/>
      <c r="AJ227" s="140"/>
      <c r="AK227" s="140"/>
      <c r="AL227" s="138"/>
      <c r="AM227" s="140"/>
      <c r="AT227" s="1"/>
      <c r="AU227" s="1"/>
      <c r="AV227" s="1"/>
      <c r="AW227" s="2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22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3"/>
      <c r="EC227" s="1"/>
      <c r="ED227" s="1"/>
      <c r="EE227" s="1"/>
      <c r="EF227" s="1"/>
      <c r="EG227" s="1"/>
      <c r="EH227" s="1"/>
      <c r="EI227" s="1"/>
      <c r="EJ227" s="1"/>
      <c r="EK227" s="1"/>
      <c r="EL227" s="4"/>
    </row>
    <row r="228" spans="1:142" ht="12.75" x14ac:dyDescent="0.2">
      <c r="A228" s="118">
        <f t="shared" si="273"/>
        <v>44518</v>
      </c>
      <c r="B228" s="119">
        <f t="shared" si="265"/>
        <v>1053.6334752600001</v>
      </c>
      <c r="C228" s="119">
        <f t="shared" si="279"/>
        <v>1000</v>
      </c>
      <c r="D228" s="120">
        <f t="shared" si="274"/>
        <v>5944.21</v>
      </c>
      <c r="E228" s="120">
        <f t="shared" si="255"/>
        <v>6018.51</v>
      </c>
      <c r="F228" s="172">
        <f t="shared" si="283"/>
        <v>44484</v>
      </c>
      <c r="G228" s="123">
        <f t="shared" si="266"/>
        <v>1.2499558393798349E-2</v>
      </c>
      <c r="H228" s="124">
        <f t="shared" si="284"/>
        <v>44545</v>
      </c>
      <c r="I228" s="124">
        <f t="shared" si="267"/>
        <v>44545</v>
      </c>
      <c r="J228" s="125">
        <f t="shared" si="275"/>
        <v>21</v>
      </c>
      <c r="K228" s="125">
        <f t="shared" si="256"/>
        <v>2</v>
      </c>
      <c r="L228" s="8">
        <f t="shared" si="276"/>
        <v>1.00118375</v>
      </c>
      <c r="M228" s="126">
        <f t="shared" si="254"/>
        <v>1.0115996199999999</v>
      </c>
      <c r="N228" s="126">
        <f t="shared" si="289"/>
        <v>1.0516535958106976</v>
      </c>
      <c r="O228" s="119">
        <f t="shared" si="253"/>
        <v>1.05289849</v>
      </c>
      <c r="P228" s="119">
        <f t="shared" si="268"/>
        <v>1052.89849</v>
      </c>
      <c r="Q228" s="158">
        <f t="shared" si="280"/>
        <v>0</v>
      </c>
      <c r="R228" s="199">
        <f t="shared" si="277"/>
        <v>0</v>
      </c>
      <c r="S228" s="119">
        <f t="shared" si="269"/>
        <v>0</v>
      </c>
      <c r="T228" s="129">
        <f t="shared" si="278"/>
        <v>9.1906000000000002E-2</v>
      </c>
      <c r="U228" s="127">
        <f t="shared" si="290"/>
        <v>2</v>
      </c>
      <c r="V228" s="127">
        <v>252</v>
      </c>
      <c r="W228" s="126">
        <f t="shared" si="270"/>
        <v>1.0006980590000001</v>
      </c>
      <c r="X228" s="119">
        <f t="shared" si="271"/>
        <v>0.73498525999999997</v>
      </c>
      <c r="Y228" s="119">
        <f t="shared" si="272"/>
        <v>0</v>
      </c>
      <c r="Z228" s="131" t="str">
        <f t="shared" si="281"/>
        <v>J=</v>
      </c>
      <c r="AA228" s="124">
        <f t="shared" si="282"/>
        <v>44545</v>
      </c>
      <c r="AB228" s="4"/>
      <c r="AD228" s="171">
        <f>[2]Plan1!$A321</f>
        <v>46498</v>
      </c>
      <c r="AE228" s="148" t="str">
        <f>[2]Plan1!$C321</f>
        <v>Tiradentes</v>
      </c>
      <c r="AG228" s="138"/>
      <c r="AH228" s="140"/>
      <c r="AI228" s="140"/>
      <c r="AJ228" s="140"/>
      <c r="AK228" s="140"/>
      <c r="AL228" s="138"/>
      <c r="AM228" s="140"/>
      <c r="AT228" s="1"/>
      <c r="AU228" s="1"/>
      <c r="AV228" s="1"/>
      <c r="AW228" s="2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22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3"/>
      <c r="EC228" s="1"/>
      <c r="ED228" s="1"/>
      <c r="EE228" s="1"/>
      <c r="EF228" s="1"/>
      <c r="EG228" s="1"/>
      <c r="EH228" s="1"/>
      <c r="EI228" s="1"/>
      <c r="EJ228" s="1"/>
      <c r="EK228" s="1"/>
      <c r="EL228" s="4"/>
    </row>
    <row r="229" spans="1:142" ht="12.75" x14ac:dyDescent="0.2">
      <c r="A229" s="118">
        <f t="shared" si="273"/>
        <v>44519</v>
      </c>
      <c r="B229" s="119">
        <f t="shared" si="265"/>
        <v>1054.62481355</v>
      </c>
      <c r="C229" s="119">
        <f t="shared" si="279"/>
        <v>1000</v>
      </c>
      <c r="D229" s="120">
        <f t="shared" si="274"/>
        <v>5944.21</v>
      </c>
      <c r="E229" s="120">
        <f t="shared" si="255"/>
        <v>6018.51</v>
      </c>
      <c r="F229" s="172">
        <f t="shared" si="283"/>
        <v>44484</v>
      </c>
      <c r="G229" s="123">
        <f t="shared" si="266"/>
        <v>1.2499558393798349E-2</v>
      </c>
      <c r="H229" s="124">
        <f t="shared" si="284"/>
        <v>44545</v>
      </c>
      <c r="I229" s="124">
        <f t="shared" si="267"/>
        <v>44545</v>
      </c>
      <c r="J229" s="125">
        <f t="shared" si="275"/>
        <v>21</v>
      </c>
      <c r="K229" s="125">
        <f t="shared" si="256"/>
        <v>3</v>
      </c>
      <c r="L229" s="8">
        <f t="shared" si="276"/>
        <v>1.00177615</v>
      </c>
      <c r="M229" s="126">
        <f t="shared" si="254"/>
        <v>1.0115996199999999</v>
      </c>
      <c r="N229" s="126">
        <f t="shared" si="289"/>
        <v>1.0516535958106976</v>
      </c>
      <c r="O229" s="119">
        <f t="shared" si="253"/>
        <v>1.0535214900000001</v>
      </c>
      <c r="P229" s="119">
        <f t="shared" si="268"/>
        <v>1053.5214900000001</v>
      </c>
      <c r="Q229" s="158">
        <f t="shared" si="280"/>
        <v>0</v>
      </c>
      <c r="R229" s="199">
        <f t="shared" si="277"/>
        <v>0</v>
      </c>
      <c r="S229" s="119">
        <f t="shared" si="269"/>
        <v>0</v>
      </c>
      <c r="T229" s="129">
        <f t="shared" si="278"/>
        <v>9.1906000000000002E-2</v>
      </c>
      <c r="U229" s="127">
        <f t="shared" si="290"/>
        <v>3</v>
      </c>
      <c r="V229" s="127">
        <v>252</v>
      </c>
      <c r="W229" s="126">
        <f t="shared" si="270"/>
        <v>1.0010472720000001</v>
      </c>
      <c r="X229" s="119">
        <f t="shared" si="271"/>
        <v>1.10332355</v>
      </c>
      <c r="Y229" s="119">
        <f t="shared" si="272"/>
        <v>0</v>
      </c>
      <c r="Z229" s="131" t="str">
        <f t="shared" si="281"/>
        <v>J=</v>
      </c>
      <c r="AA229" s="124">
        <f t="shared" si="282"/>
        <v>44545</v>
      </c>
      <c r="AB229" s="4"/>
      <c r="AD229" s="171">
        <f>[2]Plan1!$A322</f>
        <v>46508</v>
      </c>
      <c r="AE229" s="148" t="str">
        <f>[2]Plan1!$C322</f>
        <v>Dia do Trabalho</v>
      </c>
      <c r="AG229" s="138"/>
      <c r="AH229" s="140"/>
      <c r="AI229" s="140"/>
      <c r="AJ229" s="140"/>
      <c r="AK229" s="140"/>
      <c r="AL229" s="138"/>
      <c r="AM229" s="140"/>
      <c r="AT229" s="1"/>
      <c r="AU229" s="1"/>
      <c r="AV229" s="1"/>
      <c r="AW229" s="2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22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3"/>
      <c r="EC229" s="1"/>
      <c r="ED229" s="1"/>
      <c r="EE229" s="1"/>
      <c r="EF229" s="1"/>
      <c r="EG229" s="1"/>
      <c r="EH229" s="1"/>
      <c r="EI229" s="1"/>
      <c r="EJ229" s="1"/>
      <c r="EK229" s="1"/>
      <c r="EL229" s="4"/>
    </row>
    <row r="230" spans="1:142" ht="12.75" x14ac:dyDescent="0.2">
      <c r="A230" s="118">
        <f t="shared" si="273"/>
        <v>44520</v>
      </c>
      <c r="B230" s="119">
        <f t="shared" si="265"/>
        <v>1055.61708503</v>
      </c>
      <c r="C230" s="119">
        <f t="shared" si="279"/>
        <v>1000</v>
      </c>
      <c r="D230" s="120">
        <f t="shared" si="274"/>
        <v>5944.21</v>
      </c>
      <c r="E230" s="120">
        <f t="shared" si="255"/>
        <v>6018.51</v>
      </c>
      <c r="F230" s="172">
        <f t="shared" si="283"/>
        <v>44484</v>
      </c>
      <c r="G230" s="123">
        <f t="shared" si="266"/>
        <v>1.2499558393798349E-2</v>
      </c>
      <c r="H230" s="124">
        <f t="shared" si="284"/>
        <v>44545</v>
      </c>
      <c r="I230" s="124">
        <f t="shared" si="267"/>
        <v>44545</v>
      </c>
      <c r="J230" s="125">
        <f t="shared" si="275"/>
        <v>21</v>
      </c>
      <c r="K230" s="125">
        <f t="shared" si="256"/>
        <v>4</v>
      </c>
      <c r="L230" s="8">
        <f t="shared" si="276"/>
        <v>1.0023689099999999</v>
      </c>
      <c r="M230" s="126">
        <f t="shared" si="254"/>
        <v>1.0115996199999999</v>
      </c>
      <c r="N230" s="126">
        <f t="shared" si="289"/>
        <v>1.0516535958106976</v>
      </c>
      <c r="O230" s="119">
        <f t="shared" si="253"/>
        <v>1.0541448600000001</v>
      </c>
      <c r="P230" s="119">
        <f t="shared" si="268"/>
        <v>1054.1448600000001</v>
      </c>
      <c r="Q230" s="158">
        <f t="shared" si="280"/>
        <v>0</v>
      </c>
      <c r="R230" s="199">
        <f t="shared" si="277"/>
        <v>0</v>
      </c>
      <c r="S230" s="119">
        <f t="shared" si="269"/>
        <v>0</v>
      </c>
      <c r="T230" s="129">
        <f t="shared" si="278"/>
        <v>9.1906000000000002E-2</v>
      </c>
      <c r="U230" s="127">
        <f t="shared" si="290"/>
        <v>4</v>
      </c>
      <c r="V230" s="127">
        <v>252</v>
      </c>
      <c r="W230" s="126">
        <f t="shared" si="270"/>
        <v>1.0013966059999999</v>
      </c>
      <c r="X230" s="119">
        <f t="shared" si="271"/>
        <v>1.4722250299999999</v>
      </c>
      <c r="Y230" s="119">
        <f t="shared" si="272"/>
        <v>0</v>
      </c>
      <c r="Z230" s="131" t="str">
        <f t="shared" si="281"/>
        <v>J=</v>
      </c>
      <c r="AA230" s="124">
        <f t="shared" si="282"/>
        <v>44545</v>
      </c>
      <c r="AB230" s="4"/>
      <c r="AD230" s="171">
        <f>[2]Plan1!$A323</f>
        <v>46534</v>
      </c>
      <c r="AE230" s="148" t="str">
        <f>[2]Plan1!$C323</f>
        <v>Corpus Christi</v>
      </c>
      <c r="AG230" s="138"/>
      <c r="AH230" s="140"/>
      <c r="AI230" s="140"/>
      <c r="AJ230" s="140"/>
      <c r="AK230" s="140"/>
      <c r="AL230" s="138"/>
      <c r="AM230" s="140"/>
      <c r="AT230" s="1"/>
      <c r="AU230" s="1"/>
      <c r="AV230" s="1"/>
      <c r="AW230" s="2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22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3"/>
      <c r="EC230" s="1"/>
      <c r="ED230" s="1"/>
      <c r="EE230" s="1"/>
      <c r="EF230" s="1"/>
      <c r="EG230" s="1"/>
      <c r="EH230" s="1"/>
      <c r="EI230" s="1"/>
      <c r="EJ230" s="1"/>
      <c r="EK230" s="1"/>
      <c r="EL230" s="4"/>
    </row>
    <row r="231" spans="1:142" ht="12.75" x14ac:dyDescent="0.2">
      <c r="A231" s="118">
        <f t="shared" si="273"/>
        <v>44521</v>
      </c>
      <c r="B231" s="119">
        <f t="shared" si="265"/>
        <v>1055.61708503</v>
      </c>
      <c r="C231" s="119">
        <f t="shared" si="279"/>
        <v>1000</v>
      </c>
      <c r="D231" s="120">
        <f t="shared" si="274"/>
        <v>5944.21</v>
      </c>
      <c r="E231" s="120">
        <f t="shared" si="255"/>
        <v>6018.51</v>
      </c>
      <c r="F231" s="172">
        <f t="shared" si="283"/>
        <v>44484</v>
      </c>
      <c r="G231" s="123">
        <f t="shared" si="266"/>
        <v>1.2499558393798349E-2</v>
      </c>
      <c r="H231" s="124">
        <f t="shared" si="284"/>
        <v>44545</v>
      </c>
      <c r="I231" s="124">
        <f t="shared" si="267"/>
        <v>44545</v>
      </c>
      <c r="J231" s="125">
        <f t="shared" si="275"/>
        <v>21</v>
      </c>
      <c r="K231" s="125">
        <f t="shared" si="256"/>
        <v>4</v>
      </c>
      <c r="L231" s="8">
        <f t="shared" si="276"/>
        <v>1.0023689099999999</v>
      </c>
      <c r="M231" s="126">
        <f t="shared" si="254"/>
        <v>1.0115996199999999</v>
      </c>
      <c r="N231" s="126">
        <f t="shared" si="289"/>
        <v>1.0516535958106976</v>
      </c>
      <c r="O231" s="119">
        <f t="shared" si="253"/>
        <v>1.0541448600000001</v>
      </c>
      <c r="P231" s="119">
        <f t="shared" si="268"/>
        <v>1054.1448600000001</v>
      </c>
      <c r="Q231" s="158">
        <f t="shared" si="280"/>
        <v>0</v>
      </c>
      <c r="R231" s="199">
        <f t="shared" si="277"/>
        <v>0</v>
      </c>
      <c r="S231" s="119">
        <f t="shared" si="269"/>
        <v>0</v>
      </c>
      <c r="T231" s="129">
        <f t="shared" si="278"/>
        <v>9.1906000000000002E-2</v>
      </c>
      <c r="U231" s="127">
        <f t="shared" si="290"/>
        <v>4</v>
      </c>
      <c r="V231" s="127">
        <v>252</v>
      </c>
      <c r="W231" s="126">
        <f t="shared" si="270"/>
        <v>1.0013966059999999</v>
      </c>
      <c r="X231" s="119">
        <f t="shared" si="271"/>
        <v>1.4722250299999999</v>
      </c>
      <c r="Y231" s="119">
        <f t="shared" si="272"/>
        <v>0</v>
      </c>
      <c r="Z231" s="131" t="str">
        <f t="shared" si="281"/>
        <v>J=</v>
      </c>
      <c r="AA231" s="124">
        <f t="shared" si="282"/>
        <v>44545</v>
      </c>
      <c r="AB231" s="4"/>
      <c r="AD231" s="171">
        <f>[2]Plan1!$A324</f>
        <v>46637</v>
      </c>
      <c r="AE231" s="148" t="str">
        <f>[2]Plan1!$C324</f>
        <v>Independência do Brasil</v>
      </c>
      <c r="AG231" s="138"/>
      <c r="AH231" s="140"/>
      <c r="AI231" s="140"/>
      <c r="AJ231" s="140"/>
      <c r="AK231" s="140"/>
      <c r="AL231" s="138"/>
      <c r="AM231" s="140"/>
      <c r="AT231" s="1"/>
      <c r="AU231" s="1"/>
      <c r="AV231" s="1"/>
      <c r="AW231" s="2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22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3"/>
      <c r="EC231" s="1"/>
      <c r="ED231" s="1"/>
      <c r="EE231" s="1"/>
      <c r="EF231" s="1"/>
      <c r="EG231" s="1"/>
      <c r="EH231" s="1"/>
      <c r="EI231" s="1"/>
      <c r="EJ231" s="1"/>
      <c r="EK231" s="1"/>
      <c r="EL231" s="4"/>
    </row>
    <row r="232" spans="1:142" ht="12.75" x14ac:dyDescent="0.2">
      <c r="A232" s="118">
        <f t="shared" si="273"/>
        <v>44522</v>
      </c>
      <c r="B232" s="119">
        <f t="shared" si="265"/>
        <v>1055.61708503</v>
      </c>
      <c r="C232" s="119">
        <f t="shared" si="279"/>
        <v>1000</v>
      </c>
      <c r="D232" s="120">
        <f t="shared" si="274"/>
        <v>5944.21</v>
      </c>
      <c r="E232" s="120">
        <f t="shared" si="255"/>
        <v>6018.51</v>
      </c>
      <c r="F232" s="172">
        <f t="shared" si="283"/>
        <v>44484</v>
      </c>
      <c r="G232" s="123">
        <f t="shared" si="266"/>
        <v>1.2499558393798349E-2</v>
      </c>
      <c r="H232" s="124">
        <f t="shared" si="284"/>
        <v>44545</v>
      </c>
      <c r="I232" s="124">
        <f t="shared" si="267"/>
        <v>44545</v>
      </c>
      <c r="J232" s="125">
        <f t="shared" si="275"/>
        <v>21</v>
      </c>
      <c r="K232" s="125">
        <f t="shared" si="256"/>
        <v>4</v>
      </c>
      <c r="L232" s="8">
        <f t="shared" si="276"/>
        <v>1.0023689099999999</v>
      </c>
      <c r="M232" s="126">
        <f t="shared" si="254"/>
        <v>1.0115996199999999</v>
      </c>
      <c r="N232" s="126">
        <f t="shared" si="289"/>
        <v>1.0516535958106976</v>
      </c>
      <c r="O232" s="119">
        <f t="shared" si="253"/>
        <v>1.0541448600000001</v>
      </c>
      <c r="P232" s="119">
        <f t="shared" si="268"/>
        <v>1054.1448600000001</v>
      </c>
      <c r="Q232" s="158">
        <f t="shared" si="280"/>
        <v>0</v>
      </c>
      <c r="R232" s="199">
        <f t="shared" si="277"/>
        <v>0</v>
      </c>
      <c r="S232" s="119">
        <f t="shared" si="269"/>
        <v>0</v>
      </c>
      <c r="T232" s="129">
        <f t="shared" si="278"/>
        <v>9.1906000000000002E-2</v>
      </c>
      <c r="U232" s="127">
        <f t="shared" si="290"/>
        <v>4</v>
      </c>
      <c r="V232" s="127">
        <v>252</v>
      </c>
      <c r="W232" s="126">
        <f t="shared" si="270"/>
        <v>1.0013966059999999</v>
      </c>
      <c r="X232" s="119">
        <f t="shared" si="271"/>
        <v>1.4722250299999999</v>
      </c>
      <c r="Y232" s="119">
        <f t="shared" si="272"/>
        <v>0</v>
      </c>
      <c r="Z232" s="131" t="str">
        <f t="shared" si="281"/>
        <v>J=</v>
      </c>
      <c r="AA232" s="124">
        <f t="shared" si="282"/>
        <v>44545</v>
      </c>
      <c r="AB232" s="4"/>
      <c r="AD232" s="171">
        <f>[2]Plan1!$A325</f>
        <v>46672</v>
      </c>
      <c r="AE232" s="148" t="str">
        <f>[2]Plan1!$C325</f>
        <v>Nossa Sr.a Aparecida - Padroeira do Brasil</v>
      </c>
      <c r="AG232" s="138"/>
      <c r="AH232" s="140"/>
      <c r="AI232" s="140"/>
      <c r="AJ232" s="140"/>
      <c r="AK232" s="140"/>
      <c r="AL232" s="138"/>
      <c r="AM232" s="140"/>
      <c r="AT232" s="1"/>
      <c r="AU232" s="1"/>
      <c r="AV232" s="1"/>
      <c r="AW232" s="2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22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3"/>
      <c r="EC232" s="1"/>
      <c r="ED232" s="1"/>
      <c r="EE232" s="1"/>
      <c r="EF232" s="1"/>
      <c r="EG232" s="1"/>
      <c r="EH232" s="1"/>
      <c r="EI232" s="1"/>
      <c r="EJ232" s="1"/>
      <c r="EK232" s="1"/>
      <c r="EL232" s="4"/>
    </row>
    <row r="233" spans="1:142" ht="12.75" x14ac:dyDescent="0.2">
      <c r="A233" s="118">
        <f t="shared" si="273"/>
        <v>44523</v>
      </c>
      <c r="B233" s="119">
        <f t="shared" si="265"/>
        <v>1056.6102913700001</v>
      </c>
      <c r="C233" s="119">
        <f t="shared" si="279"/>
        <v>1000</v>
      </c>
      <c r="D233" s="120">
        <f t="shared" si="274"/>
        <v>5944.21</v>
      </c>
      <c r="E233" s="120">
        <f t="shared" si="255"/>
        <v>6018.51</v>
      </c>
      <c r="F233" s="172">
        <f t="shared" si="283"/>
        <v>44484</v>
      </c>
      <c r="G233" s="123">
        <f t="shared" si="266"/>
        <v>1.2499558393798349E-2</v>
      </c>
      <c r="H233" s="124">
        <f t="shared" si="284"/>
        <v>44545</v>
      </c>
      <c r="I233" s="124">
        <f t="shared" si="267"/>
        <v>44545</v>
      </c>
      <c r="J233" s="125">
        <f t="shared" si="275"/>
        <v>21</v>
      </c>
      <c r="K233" s="125">
        <f t="shared" si="256"/>
        <v>5</v>
      </c>
      <c r="L233" s="8">
        <f t="shared" si="276"/>
        <v>1.0029620100000001</v>
      </c>
      <c r="M233" s="126">
        <f t="shared" si="254"/>
        <v>1.0115996199999999</v>
      </c>
      <c r="N233" s="126">
        <f t="shared" si="289"/>
        <v>1.0516535958106976</v>
      </c>
      <c r="O233" s="119">
        <f t="shared" si="253"/>
        <v>1.0547686000000001</v>
      </c>
      <c r="P233" s="119">
        <f t="shared" si="268"/>
        <v>1054.7686000000001</v>
      </c>
      <c r="Q233" s="158">
        <f t="shared" si="280"/>
        <v>0</v>
      </c>
      <c r="R233" s="199">
        <f t="shared" si="277"/>
        <v>0</v>
      </c>
      <c r="S233" s="119">
        <f t="shared" si="269"/>
        <v>0</v>
      </c>
      <c r="T233" s="129">
        <f t="shared" si="278"/>
        <v>9.1906000000000002E-2</v>
      </c>
      <c r="U233" s="127">
        <f t="shared" si="290"/>
        <v>5</v>
      </c>
      <c r="V233" s="127">
        <v>252</v>
      </c>
      <c r="W233" s="126">
        <f t="shared" si="270"/>
        <v>1.001746062</v>
      </c>
      <c r="X233" s="119">
        <f t="shared" si="271"/>
        <v>1.8416913699999999</v>
      </c>
      <c r="Y233" s="119">
        <f t="shared" si="272"/>
        <v>0</v>
      </c>
      <c r="Z233" s="131" t="str">
        <f t="shared" si="281"/>
        <v>J=</v>
      </c>
      <c r="AA233" s="124">
        <f t="shared" si="282"/>
        <v>44545</v>
      </c>
      <c r="AB233" s="4"/>
      <c r="AD233" s="171">
        <f>[2]Plan1!$A326</f>
        <v>46693</v>
      </c>
      <c r="AE233" s="148" t="str">
        <f>[2]Plan1!$C326</f>
        <v>Finados</v>
      </c>
      <c r="AG233" s="138"/>
      <c r="AH233" s="140"/>
      <c r="AI233" s="140"/>
      <c r="AJ233" s="140"/>
      <c r="AK233" s="140"/>
      <c r="AL233" s="138"/>
      <c r="AM233" s="140"/>
      <c r="AT233" s="1"/>
      <c r="AU233" s="1"/>
      <c r="AV233" s="1"/>
      <c r="AW233" s="2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22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3"/>
      <c r="EC233" s="1"/>
      <c r="ED233" s="1"/>
      <c r="EE233" s="1"/>
      <c r="EF233" s="1"/>
      <c r="EG233" s="1"/>
      <c r="EH233" s="1"/>
      <c r="EI233" s="1"/>
      <c r="EJ233" s="1"/>
      <c r="EK233" s="1"/>
      <c r="EL233" s="4"/>
    </row>
    <row r="234" spans="1:142" ht="12.75" x14ac:dyDescent="0.2">
      <c r="A234" s="118">
        <f t="shared" si="273"/>
        <v>44524</v>
      </c>
      <c r="B234" s="119">
        <f t="shared" si="265"/>
        <v>1057.60443317</v>
      </c>
      <c r="C234" s="119">
        <f t="shared" si="279"/>
        <v>1000</v>
      </c>
      <c r="D234" s="120">
        <f t="shared" si="274"/>
        <v>5944.21</v>
      </c>
      <c r="E234" s="120">
        <f t="shared" si="255"/>
        <v>6018.51</v>
      </c>
      <c r="F234" s="172">
        <f t="shared" si="283"/>
        <v>44484</v>
      </c>
      <c r="G234" s="123">
        <f t="shared" si="266"/>
        <v>1.2499558393798349E-2</v>
      </c>
      <c r="H234" s="124">
        <f t="shared" si="284"/>
        <v>44545</v>
      </c>
      <c r="I234" s="124">
        <f t="shared" si="267"/>
        <v>44545</v>
      </c>
      <c r="J234" s="125">
        <f t="shared" si="275"/>
        <v>21</v>
      </c>
      <c r="K234" s="125">
        <f t="shared" si="256"/>
        <v>6</v>
      </c>
      <c r="L234" s="8">
        <f t="shared" si="276"/>
        <v>1.00355547</v>
      </c>
      <c r="M234" s="126">
        <f t="shared" si="254"/>
        <v>1.0115996199999999</v>
      </c>
      <c r="N234" s="126">
        <f t="shared" si="289"/>
        <v>1.0516535958106976</v>
      </c>
      <c r="O234" s="119">
        <f t="shared" ref="O234:O297" si="291">TRUNC(TRUNC((L234*N234),15),8)</f>
        <v>1.05539271</v>
      </c>
      <c r="P234" s="119">
        <f t="shared" si="268"/>
        <v>1055.3927100000001</v>
      </c>
      <c r="Q234" s="158">
        <f t="shared" si="280"/>
        <v>0</v>
      </c>
      <c r="R234" s="199">
        <f t="shared" si="277"/>
        <v>0</v>
      </c>
      <c r="S234" s="119">
        <f t="shared" si="269"/>
        <v>0</v>
      </c>
      <c r="T234" s="129">
        <f t="shared" si="278"/>
        <v>9.1906000000000002E-2</v>
      </c>
      <c r="U234" s="127">
        <f t="shared" si="290"/>
        <v>6</v>
      </c>
      <c r="V234" s="127">
        <v>252</v>
      </c>
      <c r="W234" s="126">
        <f t="shared" si="270"/>
        <v>1.0020956400000001</v>
      </c>
      <c r="X234" s="119">
        <f t="shared" si="271"/>
        <v>2.21172317</v>
      </c>
      <c r="Y234" s="119">
        <f t="shared" si="272"/>
        <v>0</v>
      </c>
      <c r="Z234" s="131" t="str">
        <f t="shared" si="281"/>
        <v>J=</v>
      </c>
      <c r="AA234" s="124">
        <f t="shared" si="282"/>
        <v>44545</v>
      </c>
      <c r="AB234" s="4"/>
      <c r="AD234" s="171">
        <f>[2]Plan1!$A327</f>
        <v>46706</v>
      </c>
      <c r="AE234" s="148" t="str">
        <f>[2]Plan1!$C327</f>
        <v>Proclamação da República</v>
      </c>
      <c r="AG234" s="138"/>
      <c r="AH234" s="140"/>
      <c r="AI234" s="140"/>
      <c r="AJ234" s="140"/>
      <c r="AK234" s="140"/>
      <c r="AL234" s="138"/>
      <c r="AM234" s="140"/>
      <c r="AT234" s="1"/>
      <c r="AU234" s="1"/>
      <c r="AV234" s="1"/>
      <c r="AW234" s="2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22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3"/>
      <c r="EC234" s="1"/>
      <c r="ED234" s="1"/>
      <c r="EE234" s="1"/>
      <c r="EF234" s="1"/>
      <c r="EG234" s="1"/>
      <c r="EH234" s="1"/>
      <c r="EI234" s="1"/>
      <c r="EJ234" s="1"/>
      <c r="EK234" s="1"/>
      <c r="EL234" s="4"/>
    </row>
    <row r="235" spans="1:142" ht="12.75" x14ac:dyDescent="0.2">
      <c r="A235" s="118">
        <f t="shared" si="273"/>
        <v>44525</v>
      </c>
      <c r="B235" s="119">
        <f t="shared" si="265"/>
        <v>1058.5995110700001</v>
      </c>
      <c r="C235" s="119">
        <f t="shared" si="279"/>
        <v>1000</v>
      </c>
      <c r="D235" s="120">
        <f t="shared" si="274"/>
        <v>5944.21</v>
      </c>
      <c r="E235" s="120">
        <f t="shared" si="255"/>
        <v>6018.51</v>
      </c>
      <c r="F235" s="172">
        <f t="shared" si="283"/>
        <v>44484</v>
      </c>
      <c r="G235" s="123">
        <f t="shared" si="266"/>
        <v>1.2499558393798349E-2</v>
      </c>
      <c r="H235" s="124">
        <f t="shared" si="284"/>
        <v>44545</v>
      </c>
      <c r="I235" s="124">
        <f t="shared" si="267"/>
        <v>44545</v>
      </c>
      <c r="J235" s="125">
        <f t="shared" si="275"/>
        <v>21</v>
      </c>
      <c r="K235" s="125">
        <f t="shared" si="256"/>
        <v>7</v>
      </c>
      <c r="L235" s="8">
        <f t="shared" si="276"/>
        <v>1.0041492700000001</v>
      </c>
      <c r="M235" s="126">
        <f t="shared" ref="M235:M298" si="292">IF(I235&gt;I234,L234,M234)</f>
        <v>1.0115996199999999</v>
      </c>
      <c r="N235" s="126">
        <f t="shared" si="289"/>
        <v>1.0516535958106976</v>
      </c>
      <c r="O235" s="119">
        <f t="shared" si="291"/>
        <v>1.0560171899999999</v>
      </c>
      <c r="P235" s="119">
        <f t="shared" si="268"/>
        <v>1056.01719</v>
      </c>
      <c r="Q235" s="158">
        <f t="shared" si="280"/>
        <v>0</v>
      </c>
      <c r="R235" s="199">
        <f t="shared" si="277"/>
        <v>0</v>
      </c>
      <c r="S235" s="119">
        <f t="shared" si="269"/>
        <v>0</v>
      </c>
      <c r="T235" s="129">
        <f t="shared" si="278"/>
        <v>9.1906000000000002E-2</v>
      </c>
      <c r="U235" s="127">
        <f t="shared" si="290"/>
        <v>7</v>
      </c>
      <c r="V235" s="127">
        <v>252</v>
      </c>
      <c r="W235" s="126">
        <f t="shared" si="270"/>
        <v>1.00244534</v>
      </c>
      <c r="X235" s="119">
        <f t="shared" si="271"/>
        <v>2.5823210699999999</v>
      </c>
      <c r="Y235" s="119">
        <f t="shared" si="272"/>
        <v>0</v>
      </c>
      <c r="Z235" s="131" t="str">
        <f t="shared" si="281"/>
        <v>J=</v>
      </c>
      <c r="AA235" s="124">
        <f t="shared" si="282"/>
        <v>44545</v>
      </c>
      <c r="AB235" s="4"/>
      <c r="AD235" s="171">
        <f>[2]Plan1!$A328</f>
        <v>46711</v>
      </c>
      <c r="AE235" s="148" t="str">
        <f>[2]Plan1!$C328</f>
        <v>Dia Nacional de Zumbi e da Consciência Negra</v>
      </c>
      <c r="AG235" s="138"/>
      <c r="AH235" s="140"/>
      <c r="AI235" s="140"/>
      <c r="AJ235" s="140"/>
      <c r="AK235" s="140"/>
      <c r="AL235" s="138"/>
      <c r="AM235" s="140"/>
      <c r="AT235" s="1"/>
      <c r="AU235" s="1"/>
      <c r="AV235" s="1"/>
      <c r="AW235" s="2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22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3"/>
      <c r="EC235" s="1"/>
      <c r="ED235" s="1"/>
      <c r="EE235" s="1"/>
      <c r="EF235" s="1"/>
      <c r="EG235" s="1"/>
      <c r="EH235" s="1"/>
      <c r="EI235" s="1"/>
      <c r="EJ235" s="1"/>
      <c r="EK235" s="1"/>
      <c r="EL235" s="4"/>
    </row>
    <row r="236" spans="1:142" ht="12.75" x14ac:dyDescent="0.2">
      <c r="A236" s="118">
        <f t="shared" si="273"/>
        <v>44526</v>
      </c>
      <c r="B236" s="119">
        <f t="shared" si="265"/>
        <v>1059.5955256699999</v>
      </c>
      <c r="C236" s="119">
        <f t="shared" si="279"/>
        <v>1000</v>
      </c>
      <c r="D236" s="120">
        <f t="shared" si="274"/>
        <v>5944.21</v>
      </c>
      <c r="E236" s="120">
        <f t="shared" si="255"/>
        <v>6018.51</v>
      </c>
      <c r="F236" s="172">
        <f t="shared" si="283"/>
        <v>44484</v>
      </c>
      <c r="G236" s="123">
        <f t="shared" si="266"/>
        <v>1.2499558393798349E-2</v>
      </c>
      <c r="H236" s="124">
        <f t="shared" si="284"/>
        <v>44545</v>
      </c>
      <c r="I236" s="124">
        <f t="shared" si="267"/>
        <v>44545</v>
      </c>
      <c r="J236" s="125">
        <f t="shared" si="275"/>
        <v>21</v>
      </c>
      <c r="K236" s="125">
        <f t="shared" si="256"/>
        <v>8</v>
      </c>
      <c r="L236" s="8">
        <f t="shared" si="276"/>
        <v>1.00474343</v>
      </c>
      <c r="M236" s="126">
        <f t="shared" si="292"/>
        <v>1.0115996199999999</v>
      </c>
      <c r="N236" s="126">
        <f t="shared" si="289"/>
        <v>1.0516535958106976</v>
      </c>
      <c r="O236" s="119">
        <f t="shared" si="291"/>
        <v>1.0566420400000001</v>
      </c>
      <c r="P236" s="119">
        <f t="shared" si="268"/>
        <v>1056.64204</v>
      </c>
      <c r="Q236" s="158">
        <f t="shared" si="280"/>
        <v>0</v>
      </c>
      <c r="R236" s="199">
        <f t="shared" si="277"/>
        <v>0</v>
      </c>
      <c r="S236" s="119">
        <f t="shared" si="269"/>
        <v>0</v>
      </c>
      <c r="T236" s="129">
        <f t="shared" si="278"/>
        <v>9.1906000000000002E-2</v>
      </c>
      <c r="U236" s="127">
        <f t="shared" si="290"/>
        <v>8</v>
      </c>
      <c r="V236" s="127">
        <v>252</v>
      </c>
      <c r="W236" s="126">
        <f t="shared" si="270"/>
        <v>1.002795162</v>
      </c>
      <c r="X236" s="119">
        <f t="shared" si="271"/>
        <v>2.9534856700000001</v>
      </c>
      <c r="Y236" s="119">
        <f t="shared" si="272"/>
        <v>0</v>
      </c>
      <c r="Z236" s="131" t="str">
        <f t="shared" si="281"/>
        <v>J=</v>
      </c>
      <c r="AA236" s="124">
        <f t="shared" si="282"/>
        <v>44545</v>
      </c>
      <c r="AB236" s="4"/>
      <c r="AD236" s="171">
        <f>[2]Plan1!$A329</f>
        <v>46746</v>
      </c>
      <c r="AE236" s="148" t="str">
        <f>[2]Plan1!$C329</f>
        <v>Natal</v>
      </c>
      <c r="AG236" s="138"/>
      <c r="AH236" s="140"/>
      <c r="AI236" s="140"/>
      <c r="AJ236" s="140"/>
      <c r="AK236" s="140"/>
      <c r="AL236" s="138"/>
      <c r="AM236" s="140"/>
      <c r="AT236" s="1"/>
      <c r="AU236" s="1"/>
      <c r="AV236" s="1"/>
      <c r="AW236" s="2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22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3"/>
      <c r="EC236" s="1"/>
      <c r="ED236" s="1"/>
      <c r="EE236" s="1"/>
      <c r="EF236" s="1"/>
      <c r="EG236" s="1"/>
      <c r="EH236" s="1"/>
      <c r="EI236" s="1"/>
      <c r="EJ236" s="1"/>
      <c r="EK236" s="1"/>
      <c r="EL236" s="4"/>
    </row>
    <row r="237" spans="1:142" ht="12.75" x14ac:dyDescent="0.2">
      <c r="A237" s="118">
        <f t="shared" si="273"/>
        <v>44527</v>
      </c>
      <c r="B237" s="119">
        <f t="shared" si="265"/>
        <v>1060.5924686200001</v>
      </c>
      <c r="C237" s="119">
        <f t="shared" si="279"/>
        <v>1000</v>
      </c>
      <c r="D237" s="120">
        <f t="shared" si="274"/>
        <v>5944.21</v>
      </c>
      <c r="E237" s="120">
        <f t="shared" ref="E237:E300" si="293">IF($K237=1,VLOOKUP($A236,$AO$11:$AT$150,5),E236)</f>
        <v>6018.51</v>
      </c>
      <c r="F237" s="172">
        <f t="shared" si="283"/>
        <v>44484</v>
      </c>
      <c r="G237" s="123">
        <f t="shared" si="266"/>
        <v>1.2499558393798349E-2</v>
      </c>
      <c r="H237" s="124">
        <f t="shared" si="284"/>
        <v>44545</v>
      </c>
      <c r="I237" s="124">
        <f t="shared" si="267"/>
        <v>44545</v>
      </c>
      <c r="J237" s="125">
        <f t="shared" si="275"/>
        <v>21</v>
      </c>
      <c r="K237" s="125">
        <f t="shared" si="256"/>
        <v>9</v>
      </c>
      <c r="L237" s="8">
        <f t="shared" si="276"/>
        <v>1.00533794</v>
      </c>
      <c r="M237" s="126">
        <f t="shared" si="292"/>
        <v>1.0115996199999999</v>
      </c>
      <c r="N237" s="126">
        <f t="shared" si="289"/>
        <v>1.0516535958106976</v>
      </c>
      <c r="O237" s="119">
        <f t="shared" si="291"/>
        <v>1.05726725</v>
      </c>
      <c r="P237" s="119">
        <f t="shared" si="268"/>
        <v>1057.2672500000001</v>
      </c>
      <c r="Q237" s="158">
        <f t="shared" si="280"/>
        <v>0</v>
      </c>
      <c r="R237" s="199">
        <f t="shared" si="277"/>
        <v>0</v>
      </c>
      <c r="S237" s="119">
        <f t="shared" si="269"/>
        <v>0</v>
      </c>
      <c r="T237" s="129">
        <f t="shared" si="278"/>
        <v>9.1906000000000002E-2</v>
      </c>
      <c r="U237" s="127">
        <f t="shared" si="290"/>
        <v>9</v>
      </c>
      <c r="V237" s="127">
        <v>252</v>
      </c>
      <c r="W237" s="126">
        <f t="shared" si="270"/>
        <v>1.0031451069999999</v>
      </c>
      <c r="X237" s="119">
        <f t="shared" si="271"/>
        <v>3.3252186199999998</v>
      </c>
      <c r="Y237" s="119">
        <f t="shared" si="272"/>
        <v>0</v>
      </c>
      <c r="Z237" s="131" t="str">
        <f t="shared" si="281"/>
        <v>J=</v>
      </c>
      <c r="AA237" s="124">
        <f t="shared" si="282"/>
        <v>44545</v>
      </c>
      <c r="AB237" s="4"/>
      <c r="AD237" s="171">
        <f>[2]Plan1!$A330</f>
        <v>46753</v>
      </c>
      <c r="AE237" s="148" t="str">
        <f>[2]Plan1!$C330</f>
        <v>Confraternização Universal</v>
      </c>
      <c r="AG237" s="138"/>
      <c r="AH237" s="140"/>
      <c r="AI237" s="140"/>
      <c r="AJ237" s="140"/>
      <c r="AK237" s="140"/>
      <c r="AL237" s="138"/>
      <c r="AM237" s="140"/>
      <c r="AT237" s="1"/>
      <c r="AU237" s="1"/>
      <c r="AV237" s="1"/>
      <c r="AW237" s="2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22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3"/>
      <c r="EC237" s="1"/>
      <c r="ED237" s="1"/>
      <c r="EE237" s="1"/>
      <c r="EF237" s="1"/>
      <c r="EG237" s="1"/>
      <c r="EH237" s="1"/>
      <c r="EI237" s="1"/>
      <c r="EJ237" s="1"/>
      <c r="EK237" s="1"/>
      <c r="EL237" s="4"/>
    </row>
    <row r="238" spans="1:142" ht="12.75" x14ac:dyDescent="0.2">
      <c r="A238" s="118">
        <f t="shared" si="273"/>
        <v>44528</v>
      </c>
      <c r="B238" s="119">
        <f t="shared" si="265"/>
        <v>1060.5924686200001</v>
      </c>
      <c r="C238" s="119">
        <f t="shared" si="279"/>
        <v>1000</v>
      </c>
      <c r="D238" s="120">
        <f t="shared" si="274"/>
        <v>5944.21</v>
      </c>
      <c r="E238" s="120">
        <f t="shared" si="293"/>
        <v>6018.51</v>
      </c>
      <c r="F238" s="172">
        <f t="shared" si="283"/>
        <v>44484</v>
      </c>
      <c r="G238" s="123">
        <f t="shared" si="266"/>
        <v>1.2499558393798349E-2</v>
      </c>
      <c r="H238" s="124">
        <f t="shared" si="284"/>
        <v>44545</v>
      </c>
      <c r="I238" s="124">
        <f t="shared" si="267"/>
        <v>44545</v>
      </c>
      <c r="J238" s="125">
        <f t="shared" si="275"/>
        <v>21</v>
      </c>
      <c r="K238" s="125">
        <f t="shared" si="256"/>
        <v>9</v>
      </c>
      <c r="L238" s="8">
        <f t="shared" si="276"/>
        <v>1.00533794</v>
      </c>
      <c r="M238" s="126">
        <f t="shared" si="292"/>
        <v>1.0115996199999999</v>
      </c>
      <c r="N238" s="126">
        <f t="shared" si="289"/>
        <v>1.0516535958106976</v>
      </c>
      <c r="O238" s="119">
        <f t="shared" si="291"/>
        <v>1.05726725</v>
      </c>
      <c r="P238" s="119">
        <f t="shared" si="268"/>
        <v>1057.2672500000001</v>
      </c>
      <c r="Q238" s="158">
        <f t="shared" si="280"/>
        <v>0</v>
      </c>
      <c r="R238" s="199">
        <f t="shared" si="277"/>
        <v>0</v>
      </c>
      <c r="S238" s="119">
        <f t="shared" si="269"/>
        <v>0</v>
      </c>
      <c r="T238" s="129">
        <f t="shared" si="278"/>
        <v>9.1906000000000002E-2</v>
      </c>
      <c r="U238" s="127">
        <f t="shared" si="290"/>
        <v>9</v>
      </c>
      <c r="V238" s="127">
        <v>252</v>
      </c>
      <c r="W238" s="126">
        <f t="shared" si="270"/>
        <v>1.0031451069999999</v>
      </c>
      <c r="X238" s="119">
        <f t="shared" si="271"/>
        <v>3.3252186199999998</v>
      </c>
      <c r="Y238" s="119">
        <f t="shared" si="272"/>
        <v>0</v>
      </c>
      <c r="Z238" s="131" t="str">
        <f t="shared" si="281"/>
        <v>J=</v>
      </c>
      <c r="AA238" s="124">
        <f t="shared" si="282"/>
        <v>44545</v>
      </c>
      <c r="AB238" s="4"/>
      <c r="AD238" s="171">
        <f>[2]Plan1!$A331</f>
        <v>46811</v>
      </c>
      <c r="AE238" s="148" t="str">
        <f>[2]Plan1!$C331</f>
        <v>Carnaval</v>
      </c>
      <c r="AG238" s="138"/>
      <c r="AH238" s="140"/>
      <c r="AI238" s="140"/>
      <c r="AJ238" s="140"/>
      <c r="AK238" s="140"/>
      <c r="AL238" s="138"/>
      <c r="AM238" s="140"/>
      <c r="AT238" s="1"/>
      <c r="AU238" s="1"/>
      <c r="AV238" s="1"/>
      <c r="AW238" s="2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22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3"/>
      <c r="EC238" s="1"/>
      <c r="ED238" s="1"/>
      <c r="EE238" s="1"/>
      <c r="EF238" s="1"/>
      <c r="EG238" s="1"/>
      <c r="EH238" s="1"/>
      <c r="EI238" s="1"/>
      <c r="EJ238" s="1"/>
      <c r="EK238" s="1"/>
      <c r="EL238" s="4"/>
    </row>
    <row r="239" spans="1:142" ht="12.75" x14ac:dyDescent="0.2">
      <c r="A239" s="118">
        <f t="shared" si="273"/>
        <v>44529</v>
      </c>
      <c r="B239" s="119">
        <f t="shared" si="265"/>
        <v>1060.5924686200001</v>
      </c>
      <c r="C239" s="119">
        <f t="shared" si="279"/>
        <v>1000</v>
      </c>
      <c r="D239" s="120">
        <f t="shared" si="274"/>
        <v>5944.21</v>
      </c>
      <c r="E239" s="120">
        <f t="shared" si="293"/>
        <v>6018.51</v>
      </c>
      <c r="F239" s="172">
        <f t="shared" si="283"/>
        <v>44484</v>
      </c>
      <c r="G239" s="123">
        <f t="shared" si="266"/>
        <v>1.2499558393798349E-2</v>
      </c>
      <c r="H239" s="124">
        <f t="shared" si="284"/>
        <v>44545</v>
      </c>
      <c r="I239" s="124">
        <f t="shared" si="267"/>
        <v>44545</v>
      </c>
      <c r="J239" s="125">
        <f t="shared" si="275"/>
        <v>21</v>
      </c>
      <c r="K239" s="125">
        <f t="shared" ref="K239:K302" si="294">(J239-(NETWORKDAYS(A239,I239,AD$149:AD$503)-1))</f>
        <v>9</v>
      </c>
      <c r="L239" s="8">
        <f t="shared" si="276"/>
        <v>1.00533794</v>
      </c>
      <c r="M239" s="126">
        <f t="shared" si="292"/>
        <v>1.0115996199999999</v>
      </c>
      <c r="N239" s="126">
        <f t="shared" si="289"/>
        <v>1.0516535958106976</v>
      </c>
      <c r="O239" s="119">
        <f t="shared" si="291"/>
        <v>1.05726725</v>
      </c>
      <c r="P239" s="119">
        <f t="shared" si="268"/>
        <v>1057.2672500000001</v>
      </c>
      <c r="Q239" s="158">
        <f t="shared" si="280"/>
        <v>0</v>
      </c>
      <c r="R239" s="199">
        <f t="shared" si="277"/>
        <v>0</v>
      </c>
      <c r="S239" s="119">
        <f t="shared" si="269"/>
        <v>0</v>
      </c>
      <c r="T239" s="129">
        <f t="shared" si="278"/>
        <v>9.1906000000000002E-2</v>
      </c>
      <c r="U239" s="127">
        <f t="shared" si="290"/>
        <v>9</v>
      </c>
      <c r="V239" s="127">
        <v>252</v>
      </c>
      <c r="W239" s="126">
        <f t="shared" si="270"/>
        <v>1.0031451069999999</v>
      </c>
      <c r="X239" s="119">
        <f t="shared" si="271"/>
        <v>3.3252186199999998</v>
      </c>
      <c r="Y239" s="119">
        <f t="shared" si="272"/>
        <v>0</v>
      </c>
      <c r="Z239" s="131" t="str">
        <f t="shared" si="281"/>
        <v>J=</v>
      </c>
      <c r="AA239" s="124">
        <f t="shared" si="282"/>
        <v>44545</v>
      </c>
      <c r="AB239" s="4"/>
      <c r="AD239" s="171">
        <f>[2]Plan1!$A332</f>
        <v>46812</v>
      </c>
      <c r="AE239" s="148" t="str">
        <f>[2]Plan1!$C332</f>
        <v>Carnaval</v>
      </c>
      <c r="AG239" s="138"/>
      <c r="AH239" s="140"/>
      <c r="AI239" s="140"/>
      <c r="AJ239" s="140"/>
      <c r="AK239" s="140"/>
      <c r="AL239" s="138"/>
      <c r="AM239" s="140"/>
      <c r="AT239" s="1"/>
      <c r="AU239" s="1"/>
      <c r="AV239" s="1"/>
      <c r="AW239" s="2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22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3"/>
      <c r="EC239" s="1"/>
      <c r="ED239" s="1"/>
      <c r="EE239" s="1"/>
      <c r="EF239" s="1"/>
      <c r="EG239" s="1"/>
      <c r="EH239" s="1"/>
      <c r="EI239" s="1"/>
      <c r="EJ239" s="1"/>
      <c r="EK239" s="1"/>
      <c r="EL239" s="4"/>
    </row>
    <row r="240" spans="1:142" ht="12.75" x14ac:dyDescent="0.2">
      <c r="A240" s="118">
        <f t="shared" si="273"/>
        <v>44530</v>
      </c>
      <c r="B240" s="119">
        <f t="shared" si="265"/>
        <v>1061.59035849</v>
      </c>
      <c r="C240" s="119">
        <f t="shared" si="279"/>
        <v>1000</v>
      </c>
      <c r="D240" s="120">
        <f t="shared" si="274"/>
        <v>5944.21</v>
      </c>
      <c r="E240" s="120">
        <f t="shared" si="293"/>
        <v>6018.51</v>
      </c>
      <c r="F240" s="172">
        <f t="shared" si="283"/>
        <v>44484</v>
      </c>
      <c r="G240" s="123">
        <f t="shared" si="266"/>
        <v>1.2499558393798349E-2</v>
      </c>
      <c r="H240" s="124">
        <f t="shared" si="284"/>
        <v>44545</v>
      </c>
      <c r="I240" s="124">
        <f t="shared" si="267"/>
        <v>44545</v>
      </c>
      <c r="J240" s="125">
        <f t="shared" si="275"/>
        <v>21</v>
      </c>
      <c r="K240" s="125">
        <f t="shared" si="294"/>
        <v>10</v>
      </c>
      <c r="L240" s="8">
        <f t="shared" si="276"/>
        <v>1.0059328000000001</v>
      </c>
      <c r="M240" s="126">
        <f t="shared" si="292"/>
        <v>1.0115996199999999</v>
      </c>
      <c r="N240" s="126">
        <f t="shared" si="289"/>
        <v>1.0516535958106976</v>
      </c>
      <c r="O240" s="119">
        <f t="shared" si="291"/>
        <v>1.0578928400000001</v>
      </c>
      <c r="P240" s="119">
        <f t="shared" si="268"/>
        <v>1057.89284</v>
      </c>
      <c r="Q240" s="158">
        <f t="shared" si="280"/>
        <v>0</v>
      </c>
      <c r="R240" s="199">
        <f t="shared" si="277"/>
        <v>0</v>
      </c>
      <c r="S240" s="119">
        <f t="shared" si="269"/>
        <v>0</v>
      </c>
      <c r="T240" s="129">
        <f t="shared" si="278"/>
        <v>9.1906000000000002E-2</v>
      </c>
      <c r="U240" s="127">
        <f t="shared" si="290"/>
        <v>10</v>
      </c>
      <c r="V240" s="127">
        <v>252</v>
      </c>
      <c r="W240" s="126">
        <f t="shared" si="270"/>
        <v>1.0034951729999999</v>
      </c>
      <c r="X240" s="119">
        <f t="shared" si="271"/>
        <v>3.6975184900000002</v>
      </c>
      <c r="Y240" s="119">
        <f t="shared" si="272"/>
        <v>0</v>
      </c>
      <c r="Z240" s="131" t="str">
        <f t="shared" si="281"/>
        <v>J=</v>
      </c>
      <c r="AA240" s="124">
        <f t="shared" si="282"/>
        <v>44545</v>
      </c>
      <c r="AB240" s="4"/>
      <c r="AD240" s="171">
        <f>[2]Plan1!$A333</f>
        <v>46857</v>
      </c>
      <c r="AE240" s="148" t="str">
        <f>[2]Plan1!$C333</f>
        <v>Paixão de Cristo</v>
      </c>
      <c r="AG240" s="138"/>
      <c r="AH240" s="140"/>
      <c r="AI240" s="140"/>
      <c r="AJ240" s="140"/>
      <c r="AK240" s="140"/>
      <c r="AL240" s="138"/>
      <c r="AM240" s="140"/>
      <c r="AT240" s="1"/>
      <c r="AU240" s="1"/>
      <c r="AV240" s="1"/>
      <c r="AW240" s="2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22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3"/>
      <c r="EC240" s="1"/>
      <c r="ED240" s="1"/>
      <c r="EE240" s="1"/>
      <c r="EF240" s="1"/>
      <c r="EG240" s="1"/>
      <c r="EH240" s="1"/>
      <c r="EI240" s="1"/>
      <c r="EJ240" s="1"/>
      <c r="EK240" s="1"/>
      <c r="EL240" s="4"/>
    </row>
    <row r="241" spans="1:142" ht="12.75" x14ac:dyDescent="0.2">
      <c r="A241" s="118">
        <f t="shared" si="273"/>
        <v>44531</v>
      </c>
      <c r="B241" s="119">
        <f t="shared" si="265"/>
        <v>1062.58919694</v>
      </c>
      <c r="C241" s="119">
        <f t="shared" si="279"/>
        <v>1000</v>
      </c>
      <c r="D241" s="120">
        <f t="shared" si="274"/>
        <v>5944.21</v>
      </c>
      <c r="E241" s="120">
        <f t="shared" si="293"/>
        <v>6018.51</v>
      </c>
      <c r="F241" s="172">
        <f t="shared" si="283"/>
        <v>44484</v>
      </c>
      <c r="G241" s="123">
        <f t="shared" si="266"/>
        <v>1.2499558393798349E-2</v>
      </c>
      <c r="H241" s="124">
        <f t="shared" si="284"/>
        <v>44545</v>
      </c>
      <c r="I241" s="124">
        <f t="shared" si="267"/>
        <v>44545</v>
      </c>
      <c r="J241" s="125">
        <f t="shared" si="275"/>
        <v>21</v>
      </c>
      <c r="K241" s="125">
        <f t="shared" si="294"/>
        <v>11</v>
      </c>
      <c r="L241" s="8">
        <f t="shared" si="276"/>
        <v>1.00652802</v>
      </c>
      <c r="M241" s="126">
        <f t="shared" si="292"/>
        <v>1.0115996199999999</v>
      </c>
      <c r="N241" s="126">
        <f t="shared" si="289"/>
        <v>1.0516535958106976</v>
      </c>
      <c r="O241" s="119">
        <f t="shared" si="291"/>
        <v>1.05851881</v>
      </c>
      <c r="P241" s="119">
        <f t="shared" si="268"/>
        <v>1058.51881</v>
      </c>
      <c r="Q241" s="158">
        <f t="shared" si="280"/>
        <v>0</v>
      </c>
      <c r="R241" s="199">
        <f t="shared" si="277"/>
        <v>0</v>
      </c>
      <c r="S241" s="119">
        <f t="shared" si="269"/>
        <v>0</v>
      </c>
      <c r="T241" s="129">
        <f t="shared" si="278"/>
        <v>9.1906000000000002E-2</v>
      </c>
      <c r="U241" s="127">
        <f t="shared" si="290"/>
        <v>11</v>
      </c>
      <c r="V241" s="127">
        <v>252</v>
      </c>
      <c r="W241" s="126">
        <f t="shared" si="270"/>
        <v>1.003845361</v>
      </c>
      <c r="X241" s="119">
        <f t="shared" si="271"/>
        <v>4.0703869399999997</v>
      </c>
      <c r="Y241" s="119">
        <f t="shared" si="272"/>
        <v>0</v>
      </c>
      <c r="Z241" s="131" t="str">
        <f t="shared" si="281"/>
        <v>J=</v>
      </c>
      <c r="AA241" s="124">
        <f t="shared" si="282"/>
        <v>44545</v>
      </c>
      <c r="AB241" s="4"/>
      <c r="AD241" s="171">
        <f>[2]Plan1!$A334</f>
        <v>46864</v>
      </c>
      <c r="AE241" s="148" t="str">
        <f>[2]Plan1!$C334</f>
        <v>Tiradentes</v>
      </c>
      <c r="AG241" s="138"/>
      <c r="AH241" s="140"/>
      <c r="AI241" s="140"/>
      <c r="AJ241" s="140"/>
      <c r="AK241" s="140"/>
      <c r="AL241" s="138"/>
      <c r="AM241" s="140"/>
      <c r="AT241" s="1"/>
      <c r="AU241" s="1"/>
      <c r="AV241" s="1"/>
      <c r="AW241" s="2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22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3"/>
      <c r="EC241" s="1"/>
      <c r="ED241" s="1"/>
      <c r="EE241" s="1"/>
      <c r="EF241" s="1"/>
      <c r="EG241" s="1"/>
      <c r="EH241" s="1"/>
      <c r="EI241" s="1"/>
      <c r="EJ241" s="1"/>
      <c r="EK241" s="1"/>
      <c r="EL241" s="4"/>
    </row>
    <row r="242" spans="1:142" ht="12.75" x14ac:dyDescent="0.2">
      <c r="A242" s="118">
        <f t="shared" si="273"/>
        <v>44532</v>
      </c>
      <c r="B242" s="119">
        <f t="shared" si="265"/>
        <v>1063.5889555600002</v>
      </c>
      <c r="C242" s="119">
        <f t="shared" si="279"/>
        <v>1000</v>
      </c>
      <c r="D242" s="120">
        <f t="shared" si="274"/>
        <v>5944.21</v>
      </c>
      <c r="E242" s="120">
        <f t="shared" si="293"/>
        <v>6018.51</v>
      </c>
      <c r="F242" s="172">
        <f t="shared" si="283"/>
        <v>44484</v>
      </c>
      <c r="G242" s="123">
        <f t="shared" si="266"/>
        <v>1.2499558393798349E-2</v>
      </c>
      <c r="H242" s="124">
        <f t="shared" si="284"/>
        <v>44545</v>
      </c>
      <c r="I242" s="124">
        <f t="shared" si="267"/>
        <v>44545</v>
      </c>
      <c r="J242" s="125">
        <f t="shared" si="275"/>
        <v>21</v>
      </c>
      <c r="K242" s="125">
        <f t="shared" si="294"/>
        <v>12</v>
      </c>
      <c r="L242" s="8">
        <f t="shared" si="276"/>
        <v>1.00712358</v>
      </c>
      <c r="M242" s="126">
        <f t="shared" si="292"/>
        <v>1.0115996199999999</v>
      </c>
      <c r="N242" s="126">
        <f t="shared" si="289"/>
        <v>1.0516535958106976</v>
      </c>
      <c r="O242" s="119">
        <f t="shared" si="291"/>
        <v>1.0591451300000001</v>
      </c>
      <c r="P242" s="119">
        <f t="shared" si="268"/>
        <v>1059.1451300000001</v>
      </c>
      <c r="Q242" s="158">
        <f t="shared" si="280"/>
        <v>0</v>
      </c>
      <c r="R242" s="199">
        <f t="shared" si="277"/>
        <v>0</v>
      </c>
      <c r="S242" s="119">
        <f t="shared" si="269"/>
        <v>0</v>
      </c>
      <c r="T242" s="129">
        <f t="shared" si="278"/>
        <v>9.1906000000000002E-2</v>
      </c>
      <c r="U242" s="127">
        <f t="shared" si="290"/>
        <v>12</v>
      </c>
      <c r="V242" s="127">
        <v>252</v>
      </c>
      <c r="W242" s="126">
        <f t="shared" si="270"/>
        <v>1.004195672</v>
      </c>
      <c r="X242" s="119">
        <f t="shared" si="271"/>
        <v>4.4438255599999996</v>
      </c>
      <c r="Y242" s="119">
        <f t="shared" si="272"/>
        <v>0</v>
      </c>
      <c r="Z242" s="131" t="str">
        <f t="shared" si="281"/>
        <v>J=</v>
      </c>
      <c r="AA242" s="124">
        <f t="shared" si="282"/>
        <v>44545</v>
      </c>
      <c r="AB242" s="4"/>
      <c r="AD242" s="171">
        <f>[2]Plan1!$A335</f>
        <v>46874</v>
      </c>
      <c r="AE242" s="148" t="str">
        <f>[2]Plan1!$C335</f>
        <v>Dia do Trabalho</v>
      </c>
      <c r="AG242" s="138"/>
      <c r="AH242" s="140"/>
      <c r="AI242" s="140"/>
      <c r="AJ242" s="140"/>
      <c r="AK242" s="140"/>
      <c r="AL242" s="138"/>
      <c r="AM242" s="140"/>
      <c r="AT242" s="1"/>
      <c r="AU242" s="1"/>
      <c r="AV242" s="1"/>
      <c r="AW242" s="2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22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3"/>
      <c r="EC242" s="1"/>
      <c r="ED242" s="1"/>
      <c r="EE242" s="1"/>
      <c r="EF242" s="1"/>
      <c r="EG242" s="1"/>
      <c r="EH242" s="1"/>
      <c r="EI242" s="1"/>
      <c r="EJ242" s="1"/>
      <c r="EK242" s="1"/>
      <c r="EL242" s="4"/>
    </row>
    <row r="243" spans="1:142" ht="12.75" x14ac:dyDescent="0.2">
      <c r="A243" s="118">
        <f t="shared" si="273"/>
        <v>44533</v>
      </c>
      <c r="B243" s="119">
        <f t="shared" si="265"/>
        <v>1064.58966401</v>
      </c>
      <c r="C243" s="119">
        <f t="shared" si="279"/>
        <v>1000</v>
      </c>
      <c r="D243" s="120">
        <f t="shared" si="274"/>
        <v>5944.21</v>
      </c>
      <c r="E243" s="120">
        <f t="shared" si="293"/>
        <v>6018.51</v>
      </c>
      <c r="F243" s="172">
        <f t="shared" si="283"/>
        <v>44484</v>
      </c>
      <c r="G243" s="123">
        <f t="shared" si="266"/>
        <v>1.2499558393798349E-2</v>
      </c>
      <c r="H243" s="124">
        <f t="shared" si="284"/>
        <v>44545</v>
      </c>
      <c r="I243" s="124">
        <f t="shared" si="267"/>
        <v>44545</v>
      </c>
      <c r="J243" s="125">
        <f t="shared" si="275"/>
        <v>21</v>
      </c>
      <c r="K243" s="125">
        <f t="shared" si="294"/>
        <v>13</v>
      </c>
      <c r="L243" s="8">
        <f t="shared" si="276"/>
        <v>1.0077195000000001</v>
      </c>
      <c r="M243" s="126">
        <f t="shared" si="292"/>
        <v>1.0115996199999999</v>
      </c>
      <c r="N243" s="126">
        <f t="shared" si="289"/>
        <v>1.0516535958106976</v>
      </c>
      <c r="O243" s="119">
        <f t="shared" si="291"/>
        <v>1.0597718300000001</v>
      </c>
      <c r="P243" s="119">
        <f t="shared" si="268"/>
        <v>1059.7718299999999</v>
      </c>
      <c r="Q243" s="158">
        <f t="shared" si="280"/>
        <v>0</v>
      </c>
      <c r="R243" s="199">
        <f t="shared" si="277"/>
        <v>0</v>
      </c>
      <c r="S243" s="119">
        <f t="shared" si="269"/>
        <v>0</v>
      </c>
      <c r="T243" s="129">
        <f t="shared" si="278"/>
        <v>9.1906000000000002E-2</v>
      </c>
      <c r="U243" s="127">
        <f t="shared" si="290"/>
        <v>13</v>
      </c>
      <c r="V243" s="127">
        <v>252</v>
      </c>
      <c r="W243" s="126">
        <f t="shared" si="270"/>
        <v>1.004546105</v>
      </c>
      <c r="X243" s="119">
        <f t="shared" si="271"/>
        <v>4.8178340100000003</v>
      </c>
      <c r="Y243" s="119">
        <f t="shared" si="272"/>
        <v>0</v>
      </c>
      <c r="Z243" s="131" t="str">
        <f t="shared" si="281"/>
        <v>J=</v>
      </c>
      <c r="AA243" s="124">
        <f t="shared" si="282"/>
        <v>44545</v>
      </c>
      <c r="AB243" s="4"/>
      <c r="AD243" s="171">
        <f>[2]Plan1!$A336</f>
        <v>46919</v>
      </c>
      <c r="AE243" s="148" t="str">
        <f>[2]Plan1!$C336</f>
        <v>Corpus Christi</v>
      </c>
      <c r="AG243" s="138"/>
      <c r="AH243" s="140"/>
      <c r="AI243" s="140"/>
      <c r="AJ243" s="140"/>
      <c r="AK243" s="140"/>
      <c r="AL243" s="138"/>
      <c r="AM243" s="140"/>
      <c r="AT243" s="1"/>
      <c r="AU243" s="1"/>
      <c r="AV243" s="1"/>
      <c r="AW243" s="2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22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3"/>
      <c r="EC243" s="1"/>
      <c r="ED243" s="1"/>
      <c r="EE243" s="1"/>
      <c r="EF243" s="1"/>
      <c r="EG243" s="1"/>
      <c r="EH243" s="1"/>
      <c r="EI243" s="1"/>
      <c r="EJ243" s="1"/>
      <c r="EK243" s="1"/>
      <c r="EL243" s="4"/>
    </row>
    <row r="244" spans="1:142" ht="12.75" x14ac:dyDescent="0.2">
      <c r="A244" s="118">
        <f t="shared" si="273"/>
        <v>44534</v>
      </c>
      <c r="B244" s="119">
        <f t="shared" si="265"/>
        <v>1065.5913128699999</v>
      </c>
      <c r="C244" s="119">
        <f t="shared" si="279"/>
        <v>1000</v>
      </c>
      <c r="D244" s="120">
        <f t="shared" si="274"/>
        <v>5944.21</v>
      </c>
      <c r="E244" s="120">
        <f t="shared" si="293"/>
        <v>6018.51</v>
      </c>
      <c r="F244" s="172">
        <f t="shared" si="283"/>
        <v>44484</v>
      </c>
      <c r="G244" s="123">
        <f t="shared" si="266"/>
        <v>1.2499558393798349E-2</v>
      </c>
      <c r="H244" s="124">
        <f t="shared" si="284"/>
        <v>44545</v>
      </c>
      <c r="I244" s="124">
        <f t="shared" si="267"/>
        <v>44545</v>
      </c>
      <c r="J244" s="125">
        <f t="shared" si="275"/>
        <v>21</v>
      </c>
      <c r="K244" s="125">
        <f t="shared" si="294"/>
        <v>14</v>
      </c>
      <c r="L244" s="8">
        <f t="shared" si="276"/>
        <v>1.0083157700000001</v>
      </c>
      <c r="M244" s="126">
        <f t="shared" si="292"/>
        <v>1.0115996199999999</v>
      </c>
      <c r="N244" s="126">
        <f t="shared" si="289"/>
        <v>1.0516535958106976</v>
      </c>
      <c r="O244" s="119">
        <f t="shared" si="291"/>
        <v>1.0603989</v>
      </c>
      <c r="P244" s="119">
        <f t="shared" si="268"/>
        <v>1060.3988999999999</v>
      </c>
      <c r="Q244" s="158">
        <f t="shared" si="280"/>
        <v>0</v>
      </c>
      <c r="R244" s="199">
        <f t="shared" si="277"/>
        <v>0</v>
      </c>
      <c r="S244" s="119">
        <f t="shared" si="269"/>
        <v>0</v>
      </c>
      <c r="T244" s="129">
        <f t="shared" si="278"/>
        <v>9.1906000000000002E-2</v>
      </c>
      <c r="U244" s="127">
        <f t="shared" si="290"/>
        <v>14</v>
      </c>
      <c r="V244" s="127">
        <v>252</v>
      </c>
      <c r="W244" s="126">
        <f t="shared" si="270"/>
        <v>1.00489666</v>
      </c>
      <c r="X244" s="119">
        <f t="shared" si="271"/>
        <v>5.1924128700000001</v>
      </c>
      <c r="Y244" s="119">
        <f t="shared" si="272"/>
        <v>0</v>
      </c>
      <c r="Z244" s="131" t="str">
        <f t="shared" si="281"/>
        <v>J=</v>
      </c>
      <c r="AA244" s="124">
        <f t="shared" si="282"/>
        <v>44545</v>
      </c>
      <c r="AB244" s="4"/>
      <c r="AD244" s="171">
        <f>[2]Plan1!$A337</f>
        <v>47003</v>
      </c>
      <c r="AE244" s="148" t="str">
        <f>[2]Plan1!$C337</f>
        <v>Independência do Brasil</v>
      </c>
      <c r="AG244" s="138"/>
      <c r="AH244" s="140"/>
      <c r="AI244" s="140"/>
      <c r="AJ244" s="140"/>
      <c r="AK244" s="140"/>
      <c r="AL244" s="138"/>
      <c r="AM244" s="140"/>
      <c r="AT244" s="1"/>
      <c r="AU244" s="1"/>
      <c r="AV244" s="1"/>
      <c r="AW244" s="2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22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3"/>
      <c r="EC244" s="1"/>
      <c r="ED244" s="1"/>
      <c r="EE244" s="1"/>
      <c r="EF244" s="1"/>
      <c r="EG244" s="1"/>
      <c r="EH244" s="1"/>
      <c r="EI244" s="1"/>
      <c r="EJ244" s="1"/>
      <c r="EK244" s="1"/>
      <c r="EL244" s="4"/>
    </row>
    <row r="245" spans="1:142" ht="12.75" x14ac:dyDescent="0.2">
      <c r="A245" s="118">
        <f t="shared" si="273"/>
        <v>44535</v>
      </c>
      <c r="B245" s="119">
        <f t="shared" si="265"/>
        <v>1065.5913128699999</v>
      </c>
      <c r="C245" s="119">
        <f t="shared" si="279"/>
        <v>1000</v>
      </c>
      <c r="D245" s="120">
        <f t="shared" si="274"/>
        <v>5944.21</v>
      </c>
      <c r="E245" s="120">
        <f t="shared" si="293"/>
        <v>6018.51</v>
      </c>
      <c r="F245" s="172">
        <f t="shared" si="283"/>
        <v>44484</v>
      </c>
      <c r="G245" s="123">
        <f t="shared" si="266"/>
        <v>1.2499558393798349E-2</v>
      </c>
      <c r="H245" s="124">
        <f t="shared" si="284"/>
        <v>44545</v>
      </c>
      <c r="I245" s="124">
        <f t="shared" si="267"/>
        <v>44545</v>
      </c>
      <c r="J245" s="125">
        <f t="shared" si="275"/>
        <v>21</v>
      </c>
      <c r="K245" s="125">
        <f t="shared" si="294"/>
        <v>14</v>
      </c>
      <c r="L245" s="8">
        <f t="shared" si="276"/>
        <v>1.0083157700000001</v>
      </c>
      <c r="M245" s="126">
        <f t="shared" si="292"/>
        <v>1.0115996199999999</v>
      </c>
      <c r="N245" s="126">
        <f t="shared" si="289"/>
        <v>1.0516535958106976</v>
      </c>
      <c r="O245" s="119">
        <f t="shared" si="291"/>
        <v>1.0603989</v>
      </c>
      <c r="P245" s="119">
        <f t="shared" si="268"/>
        <v>1060.3988999999999</v>
      </c>
      <c r="Q245" s="158">
        <f t="shared" si="280"/>
        <v>0</v>
      </c>
      <c r="R245" s="199">
        <f t="shared" si="277"/>
        <v>0</v>
      </c>
      <c r="S245" s="119">
        <f t="shared" si="269"/>
        <v>0</v>
      </c>
      <c r="T245" s="129">
        <f t="shared" si="278"/>
        <v>9.1906000000000002E-2</v>
      </c>
      <c r="U245" s="127">
        <f t="shared" si="290"/>
        <v>14</v>
      </c>
      <c r="V245" s="127">
        <v>252</v>
      </c>
      <c r="W245" s="126">
        <f t="shared" si="270"/>
        <v>1.00489666</v>
      </c>
      <c r="X245" s="119">
        <f t="shared" si="271"/>
        <v>5.1924128700000001</v>
      </c>
      <c r="Y245" s="119">
        <f t="shared" si="272"/>
        <v>0</v>
      </c>
      <c r="Z245" s="131" t="str">
        <f t="shared" si="281"/>
        <v>J=</v>
      </c>
      <c r="AA245" s="124">
        <f t="shared" si="282"/>
        <v>44545</v>
      </c>
      <c r="AB245" s="4"/>
      <c r="AD245" s="171">
        <f>[2]Plan1!$A338</f>
        <v>47038</v>
      </c>
      <c r="AE245" s="148" t="str">
        <f>[2]Plan1!$C338</f>
        <v>Nossa Sr.a Aparecida - Padroeira do Brasil</v>
      </c>
      <c r="AG245" s="138"/>
      <c r="AH245" s="140"/>
      <c r="AI245" s="140"/>
      <c r="AJ245" s="140"/>
      <c r="AK245" s="140"/>
      <c r="AL245" s="138"/>
      <c r="AM245" s="140"/>
      <c r="AT245" s="1"/>
      <c r="AU245" s="1"/>
      <c r="AV245" s="1"/>
      <c r="AW245" s="2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22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3"/>
      <c r="EC245" s="1"/>
      <c r="ED245" s="1"/>
      <c r="EE245" s="1"/>
      <c r="EF245" s="1"/>
      <c r="EG245" s="1"/>
      <c r="EH245" s="1"/>
      <c r="EI245" s="1"/>
      <c r="EJ245" s="1"/>
      <c r="EK245" s="1"/>
      <c r="EL245" s="4"/>
    </row>
    <row r="246" spans="1:142" ht="12.75" x14ac:dyDescent="0.2">
      <c r="A246" s="118">
        <f t="shared" si="273"/>
        <v>44536</v>
      </c>
      <c r="B246" s="119">
        <f t="shared" si="265"/>
        <v>1065.5913128699999</v>
      </c>
      <c r="C246" s="119">
        <f t="shared" si="279"/>
        <v>1000</v>
      </c>
      <c r="D246" s="120">
        <f t="shared" si="274"/>
        <v>5944.21</v>
      </c>
      <c r="E246" s="120">
        <f t="shared" si="293"/>
        <v>6018.51</v>
      </c>
      <c r="F246" s="172">
        <f t="shared" si="283"/>
        <v>44484</v>
      </c>
      <c r="G246" s="123">
        <f t="shared" si="266"/>
        <v>1.2499558393798349E-2</v>
      </c>
      <c r="H246" s="124">
        <f t="shared" si="284"/>
        <v>44545</v>
      </c>
      <c r="I246" s="124">
        <f t="shared" si="267"/>
        <v>44545</v>
      </c>
      <c r="J246" s="125">
        <f t="shared" si="275"/>
        <v>21</v>
      </c>
      <c r="K246" s="125">
        <f t="shared" si="294"/>
        <v>14</v>
      </c>
      <c r="L246" s="8">
        <f t="shared" si="276"/>
        <v>1.0083157700000001</v>
      </c>
      <c r="M246" s="126">
        <f t="shared" si="292"/>
        <v>1.0115996199999999</v>
      </c>
      <c r="N246" s="126">
        <f t="shared" si="289"/>
        <v>1.0516535958106976</v>
      </c>
      <c r="O246" s="119">
        <f t="shared" si="291"/>
        <v>1.0603989</v>
      </c>
      <c r="P246" s="119">
        <f t="shared" si="268"/>
        <v>1060.3988999999999</v>
      </c>
      <c r="Q246" s="158">
        <f t="shared" si="280"/>
        <v>0</v>
      </c>
      <c r="R246" s="199">
        <f t="shared" si="277"/>
        <v>0</v>
      </c>
      <c r="S246" s="119">
        <f t="shared" si="269"/>
        <v>0</v>
      </c>
      <c r="T246" s="129">
        <f t="shared" si="278"/>
        <v>9.1906000000000002E-2</v>
      </c>
      <c r="U246" s="127">
        <f t="shared" si="290"/>
        <v>14</v>
      </c>
      <c r="V246" s="127">
        <v>252</v>
      </c>
      <c r="W246" s="126">
        <f t="shared" si="270"/>
        <v>1.00489666</v>
      </c>
      <c r="X246" s="119">
        <f t="shared" si="271"/>
        <v>5.1924128700000001</v>
      </c>
      <c r="Y246" s="119">
        <f t="shared" si="272"/>
        <v>0</v>
      </c>
      <c r="Z246" s="131" t="str">
        <f t="shared" si="281"/>
        <v>J=</v>
      </c>
      <c r="AA246" s="124">
        <f t="shared" si="282"/>
        <v>44545</v>
      </c>
      <c r="AB246" s="4"/>
      <c r="AD246" s="171">
        <f>[2]Plan1!$A339</f>
        <v>47059</v>
      </c>
      <c r="AE246" s="148" t="str">
        <f>[2]Plan1!$C339</f>
        <v>Finados</v>
      </c>
      <c r="AG246" s="138"/>
      <c r="AH246" s="140"/>
      <c r="AI246" s="140"/>
      <c r="AJ246" s="140"/>
      <c r="AK246" s="140"/>
      <c r="AL246" s="138"/>
      <c r="AM246" s="140"/>
      <c r="AT246" s="1"/>
      <c r="AU246" s="1"/>
      <c r="AV246" s="1"/>
      <c r="AW246" s="2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22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3"/>
      <c r="EC246" s="1"/>
      <c r="ED246" s="1"/>
      <c r="EE246" s="1"/>
      <c r="EF246" s="1"/>
      <c r="EG246" s="1"/>
      <c r="EH246" s="1"/>
      <c r="EI246" s="1"/>
      <c r="EJ246" s="1"/>
      <c r="EK246" s="1"/>
      <c r="EL246" s="4"/>
    </row>
    <row r="247" spans="1:142" ht="12.75" x14ac:dyDescent="0.2">
      <c r="A247" s="118">
        <f t="shared" si="273"/>
        <v>44537</v>
      </c>
      <c r="B247" s="119">
        <f t="shared" si="265"/>
        <v>1066.5939038299998</v>
      </c>
      <c r="C247" s="119">
        <f t="shared" si="279"/>
        <v>1000</v>
      </c>
      <c r="D247" s="120">
        <f t="shared" si="274"/>
        <v>5944.21</v>
      </c>
      <c r="E247" s="120">
        <f t="shared" si="293"/>
        <v>6018.51</v>
      </c>
      <c r="F247" s="172">
        <f t="shared" si="283"/>
        <v>44484</v>
      </c>
      <c r="G247" s="123">
        <f t="shared" si="266"/>
        <v>1.2499558393798349E-2</v>
      </c>
      <c r="H247" s="124">
        <f t="shared" si="284"/>
        <v>44545</v>
      </c>
      <c r="I247" s="124">
        <f t="shared" si="267"/>
        <v>44545</v>
      </c>
      <c r="J247" s="125">
        <f t="shared" si="275"/>
        <v>21</v>
      </c>
      <c r="K247" s="125">
        <f t="shared" si="294"/>
        <v>15</v>
      </c>
      <c r="L247" s="8">
        <f t="shared" si="276"/>
        <v>1.0089123900000001</v>
      </c>
      <c r="M247" s="126">
        <f t="shared" si="292"/>
        <v>1.0115996199999999</v>
      </c>
      <c r="N247" s="126">
        <f t="shared" si="289"/>
        <v>1.0516535958106976</v>
      </c>
      <c r="O247" s="119">
        <f t="shared" si="291"/>
        <v>1.06102634</v>
      </c>
      <c r="P247" s="119">
        <f t="shared" si="268"/>
        <v>1061.0263399999999</v>
      </c>
      <c r="Q247" s="158">
        <f t="shared" si="280"/>
        <v>0</v>
      </c>
      <c r="R247" s="199">
        <f t="shared" si="277"/>
        <v>0</v>
      </c>
      <c r="S247" s="119">
        <f t="shared" si="269"/>
        <v>0</v>
      </c>
      <c r="T247" s="129">
        <f t="shared" si="278"/>
        <v>9.1906000000000002E-2</v>
      </c>
      <c r="U247" s="127">
        <f t="shared" si="290"/>
        <v>15</v>
      </c>
      <c r="V247" s="127">
        <v>252</v>
      </c>
      <c r="W247" s="126">
        <f t="shared" si="270"/>
        <v>1.005247338</v>
      </c>
      <c r="X247" s="119">
        <f t="shared" si="271"/>
        <v>5.5675638300000001</v>
      </c>
      <c r="Y247" s="119">
        <f t="shared" si="272"/>
        <v>0</v>
      </c>
      <c r="Z247" s="131" t="str">
        <f t="shared" si="281"/>
        <v>J=</v>
      </c>
      <c r="AA247" s="124">
        <f t="shared" si="282"/>
        <v>44545</v>
      </c>
      <c r="AB247" s="4"/>
      <c r="AD247" s="171">
        <f>[2]Plan1!$A340</f>
        <v>47072</v>
      </c>
      <c r="AE247" s="148" t="str">
        <f>[2]Plan1!$C340</f>
        <v>Proclamação da República</v>
      </c>
      <c r="AG247" s="138"/>
      <c r="AH247" s="140"/>
      <c r="AI247" s="140"/>
      <c r="AJ247" s="140"/>
      <c r="AK247" s="140"/>
      <c r="AL247" s="138"/>
      <c r="AM247" s="140"/>
      <c r="AT247" s="1"/>
      <c r="AU247" s="1"/>
      <c r="AV247" s="1"/>
      <c r="AW247" s="2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22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3"/>
      <c r="EC247" s="1"/>
      <c r="ED247" s="1"/>
      <c r="EE247" s="1"/>
      <c r="EF247" s="1"/>
      <c r="EG247" s="1"/>
      <c r="EH247" s="1"/>
      <c r="EI247" s="1"/>
      <c r="EJ247" s="1"/>
      <c r="EK247" s="1"/>
      <c r="EL247" s="4"/>
    </row>
    <row r="248" spans="1:142" ht="12.75" x14ac:dyDescent="0.2">
      <c r="A248" s="118">
        <f t="shared" si="273"/>
        <v>44538</v>
      </c>
      <c r="B248" s="119">
        <f t="shared" si="265"/>
        <v>1067.59743643</v>
      </c>
      <c r="C248" s="119">
        <f t="shared" si="279"/>
        <v>1000</v>
      </c>
      <c r="D248" s="120">
        <f t="shared" si="274"/>
        <v>5944.21</v>
      </c>
      <c r="E248" s="120">
        <f t="shared" si="293"/>
        <v>6018.51</v>
      </c>
      <c r="F248" s="172">
        <f t="shared" si="283"/>
        <v>44484</v>
      </c>
      <c r="G248" s="123">
        <f t="shared" si="266"/>
        <v>1.2499558393798349E-2</v>
      </c>
      <c r="H248" s="124">
        <f t="shared" si="284"/>
        <v>44545</v>
      </c>
      <c r="I248" s="124">
        <f t="shared" si="267"/>
        <v>44545</v>
      </c>
      <c r="J248" s="125">
        <f t="shared" si="275"/>
        <v>21</v>
      </c>
      <c r="K248" s="125">
        <f t="shared" si="294"/>
        <v>16</v>
      </c>
      <c r="L248" s="8">
        <f t="shared" si="276"/>
        <v>1.00950937</v>
      </c>
      <c r="M248" s="126">
        <f t="shared" si="292"/>
        <v>1.0115996199999999</v>
      </c>
      <c r="N248" s="126">
        <f t="shared" si="289"/>
        <v>1.0516535958106976</v>
      </c>
      <c r="O248" s="119">
        <f t="shared" si="291"/>
        <v>1.0616541500000001</v>
      </c>
      <c r="P248" s="119">
        <f t="shared" si="268"/>
        <v>1061.6541500000001</v>
      </c>
      <c r="Q248" s="158">
        <f t="shared" si="280"/>
        <v>0</v>
      </c>
      <c r="R248" s="199">
        <f t="shared" si="277"/>
        <v>0</v>
      </c>
      <c r="S248" s="119">
        <f t="shared" si="269"/>
        <v>0</v>
      </c>
      <c r="T248" s="129">
        <f t="shared" si="278"/>
        <v>9.1906000000000002E-2</v>
      </c>
      <c r="U248" s="127">
        <f t="shared" si="290"/>
        <v>16</v>
      </c>
      <c r="V248" s="127">
        <v>252</v>
      </c>
      <c r="W248" s="126">
        <f t="shared" si="270"/>
        <v>1.0055981380000001</v>
      </c>
      <c r="X248" s="119">
        <f t="shared" si="271"/>
        <v>5.9432864299999997</v>
      </c>
      <c r="Y248" s="119">
        <f t="shared" si="272"/>
        <v>0</v>
      </c>
      <c r="Z248" s="131" t="str">
        <f t="shared" si="281"/>
        <v>J=</v>
      </c>
      <c r="AA248" s="124">
        <f t="shared" si="282"/>
        <v>44545</v>
      </c>
      <c r="AB248" s="4"/>
      <c r="AD248" s="171">
        <f>[2]Plan1!$A341</f>
        <v>47077</v>
      </c>
      <c r="AE248" s="148" t="str">
        <f>[2]Plan1!$C341</f>
        <v>Dia Nacional de Zumbi e da Consciência Negra</v>
      </c>
      <c r="AG248" s="138"/>
      <c r="AH248" s="140"/>
      <c r="AI248" s="140"/>
      <c r="AJ248" s="140"/>
      <c r="AK248" s="140"/>
      <c r="AL248" s="138"/>
      <c r="AM248" s="140"/>
      <c r="AT248" s="1"/>
      <c r="AU248" s="1"/>
      <c r="AV248" s="1"/>
      <c r="AW248" s="2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22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3"/>
      <c r="EC248" s="1"/>
      <c r="ED248" s="1"/>
      <c r="EE248" s="1"/>
      <c r="EF248" s="1"/>
      <c r="EG248" s="1"/>
      <c r="EH248" s="1"/>
      <c r="EI248" s="1"/>
      <c r="EJ248" s="1"/>
      <c r="EK248" s="1"/>
      <c r="EL248" s="4"/>
    </row>
    <row r="249" spans="1:142" ht="12.75" x14ac:dyDescent="0.2">
      <c r="A249" s="118">
        <f t="shared" si="273"/>
        <v>44539</v>
      </c>
      <c r="B249" s="119">
        <f t="shared" si="265"/>
        <v>1068.6019213699999</v>
      </c>
      <c r="C249" s="119">
        <f t="shared" si="279"/>
        <v>1000</v>
      </c>
      <c r="D249" s="120">
        <f t="shared" si="274"/>
        <v>5944.21</v>
      </c>
      <c r="E249" s="120">
        <f t="shared" si="293"/>
        <v>6018.51</v>
      </c>
      <c r="F249" s="172">
        <f t="shared" si="283"/>
        <v>44484</v>
      </c>
      <c r="G249" s="123">
        <f t="shared" si="266"/>
        <v>1.2499558393798349E-2</v>
      </c>
      <c r="H249" s="124">
        <f t="shared" si="284"/>
        <v>44545</v>
      </c>
      <c r="I249" s="124">
        <f t="shared" si="267"/>
        <v>44545</v>
      </c>
      <c r="J249" s="125">
        <f t="shared" si="275"/>
        <v>21</v>
      </c>
      <c r="K249" s="125">
        <f t="shared" si="294"/>
        <v>17</v>
      </c>
      <c r="L249" s="8">
        <f t="shared" si="276"/>
        <v>1.0101066999999999</v>
      </c>
      <c r="M249" s="126">
        <f t="shared" si="292"/>
        <v>1.0115996199999999</v>
      </c>
      <c r="N249" s="126">
        <f t="shared" si="289"/>
        <v>1.0516535958106976</v>
      </c>
      <c r="O249" s="119">
        <f t="shared" si="291"/>
        <v>1.0622823400000001</v>
      </c>
      <c r="P249" s="119">
        <f t="shared" si="268"/>
        <v>1062.28234</v>
      </c>
      <c r="Q249" s="158">
        <f t="shared" si="280"/>
        <v>0</v>
      </c>
      <c r="R249" s="199">
        <f t="shared" si="277"/>
        <v>0</v>
      </c>
      <c r="S249" s="119">
        <f t="shared" si="269"/>
        <v>0</v>
      </c>
      <c r="T249" s="129">
        <f t="shared" si="278"/>
        <v>9.1906000000000002E-2</v>
      </c>
      <c r="U249" s="127">
        <f t="shared" si="290"/>
        <v>17</v>
      </c>
      <c r="V249" s="127">
        <v>252</v>
      </c>
      <c r="W249" s="126">
        <f t="shared" si="270"/>
        <v>1.0059490600000001</v>
      </c>
      <c r="X249" s="119">
        <f t="shared" si="271"/>
        <v>6.3195813699999999</v>
      </c>
      <c r="Y249" s="119">
        <f t="shared" si="272"/>
        <v>0</v>
      </c>
      <c r="Z249" s="131" t="str">
        <f t="shared" si="281"/>
        <v>J=</v>
      </c>
      <c r="AA249" s="124">
        <f t="shared" si="282"/>
        <v>44545</v>
      </c>
      <c r="AB249" s="4"/>
      <c r="AD249" s="171">
        <f>[2]Plan1!$A342</f>
        <v>47112</v>
      </c>
      <c r="AE249" s="148" t="str">
        <f>[2]Plan1!$C342</f>
        <v>Natal</v>
      </c>
      <c r="AG249" s="138"/>
      <c r="AH249" s="140"/>
      <c r="AI249" s="140"/>
      <c r="AJ249" s="140"/>
      <c r="AK249" s="140"/>
      <c r="AL249" s="138"/>
      <c r="AM249" s="140"/>
      <c r="AT249" s="1"/>
      <c r="AU249" s="1"/>
      <c r="AV249" s="1"/>
      <c r="AW249" s="2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22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3"/>
      <c r="EC249" s="1"/>
      <c r="ED249" s="1"/>
      <c r="EE249" s="1"/>
      <c r="EF249" s="1"/>
      <c r="EG249" s="1"/>
      <c r="EH249" s="1"/>
      <c r="EI249" s="1"/>
      <c r="EJ249" s="1"/>
      <c r="EK249" s="1"/>
      <c r="EL249" s="4"/>
    </row>
    <row r="250" spans="1:142" ht="12.75" x14ac:dyDescent="0.2">
      <c r="A250" s="118">
        <f t="shared" si="273"/>
        <v>44540</v>
      </c>
      <c r="B250" s="119">
        <f t="shared" si="265"/>
        <v>1069.6073402100001</v>
      </c>
      <c r="C250" s="119">
        <f t="shared" si="279"/>
        <v>1000</v>
      </c>
      <c r="D250" s="120">
        <f t="shared" si="274"/>
        <v>5944.21</v>
      </c>
      <c r="E250" s="120">
        <f t="shared" si="293"/>
        <v>6018.51</v>
      </c>
      <c r="F250" s="172">
        <f t="shared" si="283"/>
        <v>44484</v>
      </c>
      <c r="G250" s="123">
        <f t="shared" si="266"/>
        <v>1.2499558393798349E-2</v>
      </c>
      <c r="H250" s="124">
        <f t="shared" si="284"/>
        <v>44545</v>
      </c>
      <c r="I250" s="124">
        <f t="shared" si="267"/>
        <v>44545</v>
      </c>
      <c r="J250" s="125">
        <f t="shared" si="275"/>
        <v>21</v>
      </c>
      <c r="K250" s="125">
        <f t="shared" si="294"/>
        <v>18</v>
      </c>
      <c r="L250" s="8">
        <f t="shared" si="276"/>
        <v>1.01070438</v>
      </c>
      <c r="M250" s="126">
        <f t="shared" si="292"/>
        <v>1.0115996199999999</v>
      </c>
      <c r="N250" s="126">
        <f t="shared" si="289"/>
        <v>1.0516535958106976</v>
      </c>
      <c r="O250" s="119">
        <f t="shared" si="291"/>
        <v>1.0629108899999999</v>
      </c>
      <c r="P250" s="119">
        <f t="shared" si="268"/>
        <v>1062.9108900000001</v>
      </c>
      <c r="Q250" s="158">
        <f t="shared" si="280"/>
        <v>0</v>
      </c>
      <c r="R250" s="199">
        <f t="shared" si="277"/>
        <v>0</v>
      </c>
      <c r="S250" s="119">
        <f t="shared" si="269"/>
        <v>0</v>
      </c>
      <c r="T250" s="129">
        <f t="shared" si="278"/>
        <v>9.1906000000000002E-2</v>
      </c>
      <c r="U250" s="127">
        <f t="shared" si="290"/>
        <v>18</v>
      </c>
      <c r="V250" s="127">
        <v>252</v>
      </c>
      <c r="W250" s="126">
        <f t="shared" si="270"/>
        <v>1.006300105</v>
      </c>
      <c r="X250" s="119">
        <f t="shared" si="271"/>
        <v>6.6964502100000001</v>
      </c>
      <c r="Y250" s="119">
        <f t="shared" si="272"/>
        <v>0</v>
      </c>
      <c r="Z250" s="131" t="str">
        <f t="shared" si="281"/>
        <v>J=</v>
      </c>
      <c r="AA250" s="124">
        <f t="shared" si="282"/>
        <v>44545</v>
      </c>
      <c r="AB250" s="4"/>
      <c r="AD250" s="171">
        <f>[2]Plan1!$A343</f>
        <v>47119</v>
      </c>
      <c r="AE250" s="148" t="str">
        <f>[2]Plan1!$C343</f>
        <v>Confraternização Universal</v>
      </c>
      <c r="AG250" s="138"/>
      <c r="AH250" s="140"/>
      <c r="AI250" s="140"/>
      <c r="AJ250" s="140"/>
      <c r="AK250" s="140"/>
      <c r="AL250" s="138"/>
      <c r="AM250" s="140"/>
      <c r="AT250" s="1"/>
      <c r="AU250" s="1"/>
      <c r="AV250" s="1"/>
      <c r="AW250" s="2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22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3"/>
      <c r="EC250" s="1"/>
      <c r="ED250" s="1"/>
      <c r="EE250" s="1"/>
      <c r="EF250" s="1"/>
      <c r="EG250" s="1"/>
      <c r="EH250" s="1"/>
      <c r="EI250" s="1"/>
      <c r="EJ250" s="1"/>
      <c r="EK250" s="1"/>
      <c r="EL250" s="4"/>
    </row>
    <row r="251" spans="1:142" ht="12.75" x14ac:dyDescent="0.2">
      <c r="A251" s="118">
        <f t="shared" si="273"/>
        <v>44541</v>
      </c>
      <c r="B251" s="119">
        <f t="shared" si="265"/>
        <v>1070.6137126199999</v>
      </c>
      <c r="C251" s="119">
        <f t="shared" si="279"/>
        <v>1000</v>
      </c>
      <c r="D251" s="120">
        <f t="shared" si="274"/>
        <v>5944.21</v>
      </c>
      <c r="E251" s="120">
        <f t="shared" si="293"/>
        <v>6018.51</v>
      </c>
      <c r="F251" s="172">
        <f t="shared" si="283"/>
        <v>44484</v>
      </c>
      <c r="G251" s="123">
        <f t="shared" si="266"/>
        <v>1.2499558393798349E-2</v>
      </c>
      <c r="H251" s="124">
        <f t="shared" si="284"/>
        <v>44545</v>
      </c>
      <c r="I251" s="124">
        <f t="shared" si="267"/>
        <v>44545</v>
      </c>
      <c r="J251" s="125">
        <f t="shared" si="275"/>
        <v>21</v>
      </c>
      <c r="K251" s="125">
        <f t="shared" si="294"/>
        <v>19</v>
      </c>
      <c r="L251" s="8">
        <f t="shared" si="276"/>
        <v>1.01130242</v>
      </c>
      <c r="M251" s="126">
        <f t="shared" si="292"/>
        <v>1.0115996199999999</v>
      </c>
      <c r="N251" s="126">
        <f t="shared" si="289"/>
        <v>1.0516535958106976</v>
      </c>
      <c r="O251" s="119">
        <f t="shared" si="291"/>
        <v>1.0635398199999999</v>
      </c>
      <c r="P251" s="119">
        <f t="shared" si="268"/>
        <v>1063.53982</v>
      </c>
      <c r="Q251" s="158">
        <f t="shared" si="280"/>
        <v>0</v>
      </c>
      <c r="R251" s="199">
        <f t="shared" si="277"/>
        <v>0</v>
      </c>
      <c r="S251" s="119">
        <f t="shared" si="269"/>
        <v>0</v>
      </c>
      <c r="T251" s="129">
        <f t="shared" si="278"/>
        <v>9.1906000000000002E-2</v>
      </c>
      <c r="U251" s="127">
        <f t="shared" si="290"/>
        <v>19</v>
      </c>
      <c r="V251" s="127">
        <v>252</v>
      </c>
      <c r="W251" s="126">
        <f t="shared" si="270"/>
        <v>1.006651272</v>
      </c>
      <c r="X251" s="119">
        <f t="shared" si="271"/>
        <v>7.0738926199999996</v>
      </c>
      <c r="Y251" s="119">
        <f t="shared" si="272"/>
        <v>0</v>
      </c>
      <c r="Z251" s="131" t="str">
        <f t="shared" si="281"/>
        <v>J=</v>
      </c>
      <c r="AA251" s="124">
        <f t="shared" si="282"/>
        <v>44545</v>
      </c>
      <c r="AB251" s="4"/>
      <c r="AD251" s="171">
        <f>[2]Plan1!$A344</f>
        <v>47161</v>
      </c>
      <c r="AE251" s="148" t="str">
        <f>[2]Plan1!$C344</f>
        <v>Carnaval</v>
      </c>
      <c r="AG251" s="138"/>
      <c r="AH251" s="140"/>
      <c r="AI251" s="140"/>
      <c r="AJ251" s="140"/>
      <c r="AK251" s="140"/>
      <c r="AL251" s="138"/>
      <c r="AM251" s="140"/>
      <c r="AT251" s="1"/>
      <c r="AU251" s="1"/>
      <c r="AV251" s="1"/>
      <c r="AW251" s="2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22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3"/>
      <c r="EC251" s="1"/>
      <c r="ED251" s="1"/>
      <c r="EE251" s="1"/>
      <c r="EF251" s="1"/>
      <c r="EG251" s="1"/>
      <c r="EH251" s="1"/>
      <c r="EI251" s="1"/>
      <c r="EJ251" s="1"/>
      <c r="EK251" s="1"/>
      <c r="EL251" s="4"/>
    </row>
    <row r="252" spans="1:142" ht="12.75" x14ac:dyDescent="0.2">
      <c r="A252" s="118">
        <f t="shared" si="273"/>
        <v>44542</v>
      </c>
      <c r="B252" s="119">
        <f t="shared" si="265"/>
        <v>1070.6137126199999</v>
      </c>
      <c r="C252" s="119">
        <f t="shared" si="279"/>
        <v>1000</v>
      </c>
      <c r="D252" s="120">
        <f t="shared" si="274"/>
        <v>5944.21</v>
      </c>
      <c r="E252" s="120">
        <f t="shared" si="293"/>
        <v>6018.51</v>
      </c>
      <c r="F252" s="172">
        <f t="shared" si="283"/>
        <v>44484</v>
      </c>
      <c r="G252" s="123">
        <f t="shared" si="266"/>
        <v>1.2499558393798349E-2</v>
      </c>
      <c r="H252" s="124">
        <f t="shared" si="284"/>
        <v>44545</v>
      </c>
      <c r="I252" s="124">
        <f t="shared" si="267"/>
        <v>44545</v>
      </c>
      <c r="J252" s="125">
        <f t="shared" si="275"/>
        <v>21</v>
      </c>
      <c r="K252" s="125">
        <f t="shared" si="294"/>
        <v>19</v>
      </c>
      <c r="L252" s="8">
        <f t="shared" si="276"/>
        <v>1.01130242</v>
      </c>
      <c r="M252" s="126">
        <f t="shared" si="292"/>
        <v>1.0115996199999999</v>
      </c>
      <c r="N252" s="126">
        <f t="shared" si="289"/>
        <v>1.0516535958106976</v>
      </c>
      <c r="O252" s="119">
        <f t="shared" si="291"/>
        <v>1.0635398199999999</v>
      </c>
      <c r="P252" s="119">
        <f t="shared" si="268"/>
        <v>1063.53982</v>
      </c>
      <c r="Q252" s="158">
        <f t="shared" si="280"/>
        <v>0</v>
      </c>
      <c r="R252" s="199">
        <f t="shared" si="277"/>
        <v>0</v>
      </c>
      <c r="S252" s="119">
        <f t="shared" si="269"/>
        <v>0</v>
      </c>
      <c r="T252" s="129">
        <f t="shared" si="278"/>
        <v>9.1906000000000002E-2</v>
      </c>
      <c r="U252" s="127">
        <f t="shared" si="290"/>
        <v>19</v>
      </c>
      <c r="V252" s="127">
        <v>252</v>
      </c>
      <c r="W252" s="126">
        <f t="shared" si="270"/>
        <v>1.006651272</v>
      </c>
      <c r="X252" s="119">
        <f t="shared" si="271"/>
        <v>7.0738926199999996</v>
      </c>
      <c r="Y252" s="119">
        <f t="shared" si="272"/>
        <v>0</v>
      </c>
      <c r="Z252" s="131" t="str">
        <f t="shared" si="281"/>
        <v>J=</v>
      </c>
      <c r="AA252" s="124">
        <f t="shared" si="282"/>
        <v>44545</v>
      </c>
      <c r="AB252" s="4"/>
      <c r="AD252" s="171">
        <f>[2]Plan1!$A345</f>
        <v>47162</v>
      </c>
      <c r="AE252" s="148" t="str">
        <f>[2]Plan1!$C345</f>
        <v>Carnaval</v>
      </c>
      <c r="AG252" s="138"/>
      <c r="AH252" s="140"/>
      <c r="AI252" s="140"/>
      <c r="AJ252" s="140"/>
      <c r="AK252" s="140"/>
      <c r="AL252" s="138"/>
      <c r="AM252" s="140"/>
      <c r="AT252" s="1"/>
      <c r="AU252" s="1"/>
      <c r="AV252" s="1"/>
      <c r="AW252" s="2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22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3"/>
      <c r="EC252" s="1"/>
      <c r="ED252" s="1"/>
      <c r="EE252" s="1"/>
      <c r="EF252" s="1"/>
      <c r="EG252" s="1"/>
      <c r="EH252" s="1"/>
      <c r="EI252" s="1"/>
      <c r="EJ252" s="1"/>
      <c r="EK252" s="1"/>
      <c r="EL252" s="4"/>
    </row>
    <row r="253" spans="1:142" ht="12.75" x14ac:dyDescent="0.2">
      <c r="A253" s="118">
        <f t="shared" si="273"/>
        <v>44543</v>
      </c>
      <c r="B253" s="119">
        <f t="shared" si="265"/>
        <v>1070.6137126199999</v>
      </c>
      <c r="C253" s="119">
        <f t="shared" si="279"/>
        <v>1000</v>
      </c>
      <c r="D253" s="120">
        <f t="shared" si="274"/>
        <v>5944.21</v>
      </c>
      <c r="E253" s="120">
        <f t="shared" si="293"/>
        <v>6018.51</v>
      </c>
      <c r="F253" s="172">
        <f t="shared" si="283"/>
        <v>44484</v>
      </c>
      <c r="G253" s="123">
        <f t="shared" si="266"/>
        <v>1.2499558393798349E-2</v>
      </c>
      <c r="H253" s="124">
        <f t="shared" si="284"/>
        <v>44545</v>
      </c>
      <c r="I253" s="124">
        <f t="shared" si="267"/>
        <v>44545</v>
      </c>
      <c r="J253" s="125">
        <f t="shared" si="275"/>
        <v>21</v>
      </c>
      <c r="K253" s="125">
        <f t="shared" si="294"/>
        <v>19</v>
      </c>
      <c r="L253" s="8">
        <f t="shared" si="276"/>
        <v>1.01130242</v>
      </c>
      <c r="M253" s="126">
        <f t="shared" si="292"/>
        <v>1.0115996199999999</v>
      </c>
      <c r="N253" s="126">
        <f t="shared" si="289"/>
        <v>1.0516535958106976</v>
      </c>
      <c r="O253" s="119">
        <f t="shared" si="291"/>
        <v>1.0635398199999999</v>
      </c>
      <c r="P253" s="119">
        <f t="shared" si="268"/>
        <v>1063.53982</v>
      </c>
      <c r="Q253" s="158">
        <f t="shared" si="280"/>
        <v>0</v>
      </c>
      <c r="R253" s="199">
        <f t="shared" si="277"/>
        <v>0</v>
      </c>
      <c r="S253" s="119">
        <f t="shared" si="269"/>
        <v>0</v>
      </c>
      <c r="T253" s="129">
        <f t="shared" si="278"/>
        <v>9.1906000000000002E-2</v>
      </c>
      <c r="U253" s="127">
        <f t="shared" si="290"/>
        <v>19</v>
      </c>
      <c r="V253" s="127">
        <v>252</v>
      </c>
      <c r="W253" s="126">
        <f t="shared" si="270"/>
        <v>1.006651272</v>
      </c>
      <c r="X253" s="119">
        <f t="shared" si="271"/>
        <v>7.0738926199999996</v>
      </c>
      <c r="Y253" s="119">
        <f t="shared" si="272"/>
        <v>0</v>
      </c>
      <c r="Z253" s="131" t="str">
        <f t="shared" si="281"/>
        <v>J=</v>
      </c>
      <c r="AA253" s="124">
        <f t="shared" si="282"/>
        <v>44545</v>
      </c>
      <c r="AB253" s="4"/>
      <c r="AD253" s="171">
        <f>[2]Plan1!$A346</f>
        <v>47207</v>
      </c>
      <c r="AE253" s="148" t="str">
        <f>[2]Plan1!$C346</f>
        <v>Paixão de Cristo</v>
      </c>
      <c r="AG253" s="138"/>
      <c r="AH253" s="140"/>
      <c r="AI253" s="140"/>
      <c r="AJ253" s="140"/>
      <c r="AK253" s="140"/>
      <c r="AL253" s="138"/>
      <c r="AM253" s="140"/>
      <c r="AT253" s="1"/>
      <c r="AU253" s="1"/>
      <c r="AV253" s="1"/>
      <c r="AW253" s="2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22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3"/>
      <c r="EC253" s="1"/>
      <c r="ED253" s="1"/>
      <c r="EE253" s="1"/>
      <c r="EF253" s="1"/>
      <c r="EG253" s="1"/>
      <c r="EH253" s="1"/>
      <c r="EI253" s="1"/>
      <c r="EJ253" s="1"/>
      <c r="EK253" s="1"/>
      <c r="EL253" s="4"/>
    </row>
    <row r="254" spans="1:142" ht="12.75" x14ac:dyDescent="0.2">
      <c r="A254" s="118">
        <f t="shared" si="273"/>
        <v>44544</v>
      </c>
      <c r="B254" s="119">
        <f t="shared" si="265"/>
        <v>1071.62103024</v>
      </c>
      <c r="C254" s="119">
        <f t="shared" si="279"/>
        <v>1000</v>
      </c>
      <c r="D254" s="120">
        <f t="shared" si="274"/>
        <v>5944.21</v>
      </c>
      <c r="E254" s="120">
        <f t="shared" si="293"/>
        <v>6018.51</v>
      </c>
      <c r="F254" s="172">
        <f t="shared" si="283"/>
        <v>44484</v>
      </c>
      <c r="G254" s="123">
        <f t="shared" si="266"/>
        <v>1.2499558393798349E-2</v>
      </c>
      <c r="H254" s="124">
        <f t="shared" si="284"/>
        <v>44545</v>
      </c>
      <c r="I254" s="124">
        <f t="shared" si="267"/>
        <v>44545</v>
      </c>
      <c r="J254" s="125">
        <f t="shared" si="275"/>
        <v>21</v>
      </c>
      <c r="K254" s="125">
        <f t="shared" si="294"/>
        <v>20</v>
      </c>
      <c r="L254" s="8">
        <f t="shared" si="276"/>
        <v>1.01190081</v>
      </c>
      <c r="M254" s="126">
        <f t="shared" si="292"/>
        <v>1.0115996199999999</v>
      </c>
      <c r="N254" s="126">
        <f t="shared" si="289"/>
        <v>1.0516535958106976</v>
      </c>
      <c r="O254" s="119">
        <f t="shared" si="291"/>
        <v>1.0641691200000001</v>
      </c>
      <c r="P254" s="119">
        <f t="shared" si="268"/>
        <v>1064.16912</v>
      </c>
      <c r="Q254" s="158">
        <f t="shared" si="280"/>
        <v>0</v>
      </c>
      <c r="R254" s="199">
        <f t="shared" si="277"/>
        <v>0</v>
      </c>
      <c r="S254" s="119">
        <f t="shared" si="269"/>
        <v>0</v>
      </c>
      <c r="T254" s="129">
        <f t="shared" si="278"/>
        <v>9.1906000000000002E-2</v>
      </c>
      <c r="U254" s="127">
        <f t="shared" si="290"/>
        <v>20</v>
      </c>
      <c r="V254" s="127">
        <v>252</v>
      </c>
      <c r="W254" s="126">
        <f t="shared" si="270"/>
        <v>1.007002562</v>
      </c>
      <c r="X254" s="119">
        <f t="shared" si="271"/>
        <v>7.4519102400000001</v>
      </c>
      <c r="Y254" s="119">
        <f t="shared" si="272"/>
        <v>0</v>
      </c>
      <c r="Z254" s="131" t="str">
        <f t="shared" si="281"/>
        <v>J=</v>
      </c>
      <c r="AA254" s="124">
        <f t="shared" si="282"/>
        <v>44545</v>
      </c>
      <c r="AB254" s="4"/>
      <c r="AD254" s="171">
        <f>[2]Plan1!$A347</f>
        <v>47229</v>
      </c>
      <c r="AE254" s="148" t="str">
        <f>[2]Plan1!$C347</f>
        <v>Tiradentes</v>
      </c>
      <c r="AG254" s="138"/>
      <c r="AH254" s="140"/>
      <c r="AI254" s="140"/>
      <c r="AJ254" s="140"/>
      <c r="AK254" s="140"/>
      <c r="AL254" s="138"/>
      <c r="AM254" s="140"/>
      <c r="AT254" s="1"/>
      <c r="AU254" s="1"/>
      <c r="AV254" s="1"/>
      <c r="AW254" s="2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22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3"/>
      <c r="EC254" s="1"/>
      <c r="ED254" s="1"/>
      <c r="EE254" s="1"/>
      <c r="EF254" s="1"/>
      <c r="EG254" s="1"/>
      <c r="EH254" s="1"/>
      <c r="EI254" s="1"/>
      <c r="EJ254" s="1"/>
      <c r="EK254" s="1"/>
      <c r="EL254" s="4"/>
    </row>
    <row r="255" spans="1:142" ht="12.75" x14ac:dyDescent="0.2">
      <c r="A255" s="118">
        <f t="shared" si="273"/>
        <v>44545</v>
      </c>
      <c r="B255" s="119">
        <f t="shared" si="265"/>
        <v>1072.62929368</v>
      </c>
      <c r="C255" s="119">
        <f t="shared" si="279"/>
        <v>1000</v>
      </c>
      <c r="D255" s="120">
        <f t="shared" si="274"/>
        <v>5944.21</v>
      </c>
      <c r="E255" s="120">
        <f t="shared" si="293"/>
        <v>6018.51</v>
      </c>
      <c r="F255" s="172">
        <f t="shared" si="283"/>
        <v>44484</v>
      </c>
      <c r="G255" s="123">
        <f t="shared" si="266"/>
        <v>1.2499558393798349E-2</v>
      </c>
      <c r="H255" s="124">
        <f t="shared" si="284"/>
        <v>44545</v>
      </c>
      <c r="I255" s="124">
        <f t="shared" si="267"/>
        <v>44545</v>
      </c>
      <c r="J255" s="125">
        <f t="shared" si="275"/>
        <v>21</v>
      </c>
      <c r="K255" s="125">
        <f t="shared" si="294"/>
        <v>21</v>
      </c>
      <c r="L255" s="8">
        <f t="shared" si="276"/>
        <v>1.01249955</v>
      </c>
      <c r="M255" s="126">
        <f t="shared" si="292"/>
        <v>1.0115996199999999</v>
      </c>
      <c r="N255" s="126">
        <f t="shared" si="289"/>
        <v>1.0516535958106976</v>
      </c>
      <c r="O255" s="119">
        <f t="shared" si="291"/>
        <v>1.06479879</v>
      </c>
      <c r="P255" s="119">
        <f t="shared" si="268"/>
        <v>1064.7987900000001</v>
      </c>
      <c r="Q255" s="158">
        <f t="shared" si="280"/>
        <v>8</v>
      </c>
      <c r="R255" s="199">
        <f t="shared" si="277"/>
        <v>0</v>
      </c>
      <c r="S255" s="119">
        <f t="shared" si="269"/>
        <v>0</v>
      </c>
      <c r="T255" s="129">
        <f t="shared" si="278"/>
        <v>9.1906000000000002E-2</v>
      </c>
      <c r="U255" s="127">
        <f t="shared" si="290"/>
        <v>21</v>
      </c>
      <c r="V255" s="127">
        <v>252</v>
      </c>
      <c r="W255" s="126">
        <f t="shared" si="270"/>
        <v>1.007353975</v>
      </c>
      <c r="X255" s="119">
        <f t="shared" si="271"/>
        <v>7.8305036799999996</v>
      </c>
      <c r="Y255" s="119">
        <f t="shared" si="272"/>
        <v>7.8305036799999996</v>
      </c>
      <c r="Z255" s="131" t="str">
        <f t="shared" si="281"/>
        <v>J=</v>
      </c>
      <c r="AA255" s="124">
        <f t="shared" si="282"/>
        <v>44545</v>
      </c>
      <c r="AB255" s="4"/>
      <c r="AD255" s="171">
        <f>[2]Plan1!$A348</f>
        <v>47239</v>
      </c>
      <c r="AE255" s="148" t="str">
        <f>[2]Plan1!$C348</f>
        <v>Dia do Trabalho</v>
      </c>
      <c r="AG255" s="138"/>
      <c r="AH255" s="140"/>
      <c r="AI255" s="140"/>
      <c r="AJ255" s="140"/>
      <c r="AK255" s="140"/>
      <c r="AL255" s="138"/>
      <c r="AM255" s="140"/>
      <c r="AT255" s="1"/>
      <c r="AU255" s="1"/>
      <c r="AV255" s="1"/>
      <c r="AW255" s="2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22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3"/>
      <c r="EC255" s="1"/>
      <c r="ED255" s="1"/>
      <c r="EE255" s="1"/>
      <c r="EF255" s="1"/>
      <c r="EG255" s="1"/>
      <c r="EH255" s="1"/>
      <c r="EI255" s="1"/>
      <c r="EJ255" s="1"/>
      <c r="EK255" s="1"/>
      <c r="EL255" s="4"/>
    </row>
    <row r="256" spans="1:142" ht="12.75" x14ac:dyDescent="0.2">
      <c r="A256" s="118">
        <f t="shared" si="273"/>
        <v>44546</v>
      </c>
      <c r="B256" s="119">
        <f t="shared" si="265"/>
        <v>1065.6083645600002</v>
      </c>
      <c r="C256" s="119">
        <f t="shared" si="279"/>
        <v>1000</v>
      </c>
      <c r="D256" s="120">
        <f t="shared" si="274"/>
        <v>6018.51</v>
      </c>
      <c r="E256" s="120">
        <f t="shared" si="293"/>
        <v>6075.69</v>
      </c>
      <c r="F256" s="172">
        <f t="shared" si="283"/>
        <v>44517</v>
      </c>
      <c r="G256" s="123">
        <f t="shared" si="266"/>
        <v>9.5006903702077317E-3</v>
      </c>
      <c r="H256" s="124">
        <f t="shared" si="284"/>
        <v>44578</v>
      </c>
      <c r="I256" s="124">
        <f t="shared" si="267"/>
        <v>44578</v>
      </c>
      <c r="J256" s="125">
        <f t="shared" si="275"/>
        <v>23</v>
      </c>
      <c r="K256" s="125">
        <f t="shared" si="294"/>
        <v>1</v>
      </c>
      <c r="L256" s="8">
        <f t="shared" si="276"/>
        <v>1.0004112000000001</v>
      </c>
      <c r="M256" s="126">
        <f t="shared" si="292"/>
        <v>1.01249955</v>
      </c>
      <c r="N256" s="126">
        <f t="shared" si="289"/>
        <v>1.0647987925142133</v>
      </c>
      <c r="O256" s="119">
        <f t="shared" si="291"/>
        <v>1.06523663</v>
      </c>
      <c r="P256" s="119">
        <f t="shared" si="268"/>
        <v>1065.2366300000001</v>
      </c>
      <c r="Q256" s="158">
        <f t="shared" si="280"/>
        <v>0</v>
      </c>
      <c r="R256" s="199">
        <f t="shared" si="277"/>
        <v>0</v>
      </c>
      <c r="S256" s="119">
        <f t="shared" si="269"/>
        <v>0</v>
      </c>
      <c r="T256" s="129">
        <f t="shared" si="278"/>
        <v>9.1906000000000002E-2</v>
      </c>
      <c r="U256" s="127">
        <f t="shared" si="290"/>
        <v>1</v>
      </c>
      <c r="V256" s="127">
        <v>252</v>
      </c>
      <c r="W256" s="126">
        <f t="shared" si="270"/>
        <v>1.000348969</v>
      </c>
      <c r="X256" s="119">
        <f t="shared" si="271"/>
        <v>0.37173455999999999</v>
      </c>
      <c r="Y256" s="119">
        <f t="shared" si="272"/>
        <v>0</v>
      </c>
      <c r="Z256" s="131" t="str">
        <f t="shared" si="281"/>
        <v>J=</v>
      </c>
      <c r="AA256" s="124">
        <f t="shared" si="282"/>
        <v>44578</v>
      </c>
      <c r="AB256" s="4"/>
      <c r="AD256" s="171">
        <f>[2]Plan1!$A349</f>
        <v>47269</v>
      </c>
      <c r="AE256" s="148" t="str">
        <f>[2]Plan1!$C349</f>
        <v>Corpus Christi</v>
      </c>
      <c r="AG256" s="138"/>
      <c r="AH256" s="140"/>
      <c r="AI256" s="140"/>
      <c r="AJ256" s="140"/>
      <c r="AK256" s="140"/>
      <c r="AL256" s="138"/>
      <c r="AM256" s="140"/>
      <c r="AT256" s="1"/>
      <c r="AU256" s="1"/>
      <c r="AV256" s="1"/>
      <c r="AW256" s="2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22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3"/>
      <c r="EC256" s="1"/>
      <c r="ED256" s="1"/>
      <c r="EE256" s="1"/>
      <c r="EF256" s="1"/>
      <c r="EG256" s="1"/>
      <c r="EH256" s="1"/>
      <c r="EI256" s="1"/>
      <c r="EJ256" s="1"/>
      <c r="EK256" s="1"/>
      <c r="EL256" s="4"/>
    </row>
    <row r="257" spans="1:148" ht="12.75" x14ac:dyDescent="0.2">
      <c r="A257" s="118">
        <f t="shared" si="273"/>
        <v>44547</v>
      </c>
      <c r="B257" s="119">
        <f t="shared" si="265"/>
        <v>1066.4185737900002</v>
      </c>
      <c r="C257" s="119">
        <f t="shared" si="279"/>
        <v>1000</v>
      </c>
      <c r="D257" s="120">
        <f t="shared" si="274"/>
        <v>6018.51</v>
      </c>
      <c r="E257" s="120">
        <f t="shared" si="293"/>
        <v>6075.69</v>
      </c>
      <c r="F257" s="172">
        <f t="shared" si="283"/>
        <v>44517</v>
      </c>
      <c r="G257" s="123">
        <f t="shared" si="266"/>
        <v>9.5006903702077317E-3</v>
      </c>
      <c r="H257" s="124">
        <f t="shared" si="284"/>
        <v>44578</v>
      </c>
      <c r="I257" s="124">
        <f t="shared" si="267"/>
        <v>44578</v>
      </c>
      <c r="J257" s="125">
        <f t="shared" si="275"/>
        <v>23</v>
      </c>
      <c r="K257" s="125">
        <f t="shared" si="294"/>
        <v>2</v>
      </c>
      <c r="L257" s="8">
        <f t="shared" si="276"/>
        <v>1.0008225799999999</v>
      </c>
      <c r="M257" s="126">
        <f t="shared" si="292"/>
        <v>1.01249955</v>
      </c>
      <c r="N257" s="126">
        <f t="shared" si="289"/>
        <v>1.0647987925142133</v>
      </c>
      <c r="O257" s="119">
        <f t="shared" si="291"/>
        <v>1.0656746699999999</v>
      </c>
      <c r="P257" s="119">
        <f t="shared" si="268"/>
        <v>1065.6746700000001</v>
      </c>
      <c r="Q257" s="158">
        <f t="shared" si="280"/>
        <v>0</v>
      </c>
      <c r="R257" s="199">
        <f t="shared" si="277"/>
        <v>0</v>
      </c>
      <c r="S257" s="119">
        <f t="shared" si="269"/>
        <v>0</v>
      </c>
      <c r="T257" s="129">
        <f t="shared" si="278"/>
        <v>9.1906000000000002E-2</v>
      </c>
      <c r="U257" s="127">
        <f t="shared" si="290"/>
        <v>2</v>
      </c>
      <c r="V257" s="127">
        <v>252</v>
      </c>
      <c r="W257" s="126">
        <f t="shared" si="270"/>
        <v>1.0006980590000001</v>
      </c>
      <c r="X257" s="119">
        <f t="shared" si="271"/>
        <v>0.74390378999999995</v>
      </c>
      <c r="Y257" s="119">
        <f t="shared" si="272"/>
        <v>0</v>
      </c>
      <c r="Z257" s="131" t="str">
        <f t="shared" si="281"/>
        <v>J=</v>
      </c>
      <c r="AA257" s="124">
        <f t="shared" si="282"/>
        <v>44578</v>
      </c>
      <c r="AB257" s="4"/>
      <c r="AD257" s="171">
        <f>[2]Plan1!$A350</f>
        <v>47368</v>
      </c>
      <c r="AE257" s="148" t="str">
        <f>[2]Plan1!$C350</f>
        <v>Independência do Brasil</v>
      </c>
      <c r="AG257" s="138"/>
      <c r="AH257" s="140"/>
      <c r="AI257" s="140"/>
      <c r="AJ257" s="140"/>
      <c r="AK257" s="140"/>
      <c r="AL257" s="138"/>
      <c r="AM257" s="140"/>
      <c r="AT257" s="1"/>
      <c r="AU257" s="1"/>
      <c r="AV257" s="1"/>
      <c r="AW257" s="2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22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3"/>
      <c r="EC257" s="1"/>
      <c r="ED257" s="1"/>
      <c r="EE257" s="1"/>
      <c r="EF257" s="1"/>
      <c r="EG257" s="1"/>
      <c r="EH257" s="1"/>
      <c r="EI257" s="1"/>
      <c r="EJ257" s="1"/>
      <c r="EK257" s="1"/>
      <c r="EL257" s="4"/>
    </row>
    <row r="258" spans="1:148" ht="12.75" x14ac:dyDescent="0.2">
      <c r="A258" s="118">
        <f t="shared" si="273"/>
        <v>44548</v>
      </c>
      <c r="B258" s="119">
        <f t="shared" si="265"/>
        <v>1067.2294001700002</v>
      </c>
      <c r="C258" s="119">
        <f t="shared" si="279"/>
        <v>1000</v>
      </c>
      <c r="D258" s="120">
        <f t="shared" si="274"/>
        <v>6018.51</v>
      </c>
      <c r="E258" s="120">
        <f t="shared" si="293"/>
        <v>6075.69</v>
      </c>
      <c r="F258" s="172">
        <f t="shared" si="283"/>
        <v>44517</v>
      </c>
      <c r="G258" s="123">
        <f t="shared" si="266"/>
        <v>9.5006903702077317E-3</v>
      </c>
      <c r="H258" s="124">
        <f t="shared" si="284"/>
        <v>44578</v>
      </c>
      <c r="I258" s="124">
        <f t="shared" si="267"/>
        <v>44578</v>
      </c>
      <c r="J258" s="125">
        <f t="shared" si="275"/>
        <v>23</v>
      </c>
      <c r="K258" s="125">
        <f t="shared" si="294"/>
        <v>3</v>
      </c>
      <c r="L258" s="8">
        <f t="shared" si="276"/>
        <v>1.0012341300000001</v>
      </c>
      <c r="M258" s="126">
        <f t="shared" si="292"/>
        <v>1.01249955</v>
      </c>
      <c r="N258" s="126">
        <f t="shared" si="289"/>
        <v>1.0647987925142133</v>
      </c>
      <c r="O258" s="119">
        <f t="shared" si="291"/>
        <v>1.0661128900000001</v>
      </c>
      <c r="P258" s="119">
        <f t="shared" si="268"/>
        <v>1066.1128900000001</v>
      </c>
      <c r="Q258" s="158">
        <f t="shared" si="280"/>
        <v>0</v>
      </c>
      <c r="R258" s="199">
        <f t="shared" si="277"/>
        <v>0</v>
      </c>
      <c r="S258" s="119">
        <f t="shared" si="269"/>
        <v>0</v>
      </c>
      <c r="T258" s="129">
        <f t="shared" si="278"/>
        <v>9.1906000000000002E-2</v>
      </c>
      <c r="U258" s="127">
        <f t="shared" si="290"/>
        <v>3</v>
      </c>
      <c r="V258" s="127">
        <v>252</v>
      </c>
      <c r="W258" s="126">
        <f t="shared" si="270"/>
        <v>1.0010472720000001</v>
      </c>
      <c r="X258" s="119">
        <f t="shared" si="271"/>
        <v>1.11651017</v>
      </c>
      <c r="Y258" s="119">
        <f t="shared" si="272"/>
        <v>0</v>
      </c>
      <c r="Z258" s="131" t="str">
        <f t="shared" si="281"/>
        <v>J=</v>
      </c>
      <c r="AA258" s="124">
        <f t="shared" si="282"/>
        <v>44578</v>
      </c>
      <c r="AB258" s="4"/>
      <c r="AD258" s="171">
        <f>[2]Plan1!$A351</f>
        <v>47403</v>
      </c>
      <c r="AE258" s="148" t="str">
        <f>[2]Plan1!$C351</f>
        <v>Nossa Sr.a Aparecida - Padroeira do Brasil</v>
      </c>
      <c r="AG258" s="138"/>
      <c r="AH258" s="140"/>
      <c r="AI258" s="140"/>
      <c r="AJ258" s="140"/>
      <c r="AK258" s="140"/>
      <c r="AL258" s="138"/>
      <c r="AM258" s="140"/>
      <c r="AT258" s="1"/>
      <c r="AU258" s="1"/>
      <c r="AV258" s="1"/>
      <c r="AW258" s="2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22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3"/>
      <c r="EC258" s="1"/>
      <c r="ED258" s="1"/>
      <c r="EE258" s="1"/>
      <c r="EF258" s="1"/>
      <c r="EG258" s="1"/>
      <c r="EH258" s="1"/>
      <c r="EI258" s="1"/>
      <c r="EJ258" s="1"/>
      <c r="EK258" s="1"/>
      <c r="EL258" s="4"/>
    </row>
    <row r="259" spans="1:148" ht="12.75" x14ac:dyDescent="0.2">
      <c r="A259" s="118">
        <f t="shared" si="273"/>
        <v>44549</v>
      </c>
      <c r="B259" s="119">
        <f t="shared" si="265"/>
        <v>1067.2294001700002</v>
      </c>
      <c r="C259" s="119">
        <f t="shared" si="279"/>
        <v>1000</v>
      </c>
      <c r="D259" s="120">
        <f t="shared" si="274"/>
        <v>6018.51</v>
      </c>
      <c r="E259" s="120">
        <f t="shared" si="293"/>
        <v>6075.69</v>
      </c>
      <c r="F259" s="172">
        <f t="shared" si="283"/>
        <v>44517</v>
      </c>
      <c r="G259" s="123">
        <f t="shared" si="266"/>
        <v>9.5006903702077317E-3</v>
      </c>
      <c r="H259" s="124">
        <f t="shared" si="284"/>
        <v>44578</v>
      </c>
      <c r="I259" s="124">
        <f t="shared" si="267"/>
        <v>44578</v>
      </c>
      <c r="J259" s="125">
        <f t="shared" si="275"/>
        <v>23</v>
      </c>
      <c r="K259" s="125">
        <f t="shared" si="294"/>
        <v>3</v>
      </c>
      <c r="L259" s="8">
        <f t="shared" si="276"/>
        <v>1.0012341300000001</v>
      </c>
      <c r="M259" s="126">
        <f t="shared" si="292"/>
        <v>1.01249955</v>
      </c>
      <c r="N259" s="126">
        <f t="shared" si="289"/>
        <v>1.0647987925142133</v>
      </c>
      <c r="O259" s="119">
        <f t="shared" si="291"/>
        <v>1.0661128900000001</v>
      </c>
      <c r="P259" s="119">
        <f t="shared" si="268"/>
        <v>1066.1128900000001</v>
      </c>
      <c r="Q259" s="158">
        <f t="shared" si="280"/>
        <v>0</v>
      </c>
      <c r="R259" s="199">
        <f t="shared" si="277"/>
        <v>0</v>
      </c>
      <c r="S259" s="119">
        <f t="shared" si="269"/>
        <v>0</v>
      </c>
      <c r="T259" s="129">
        <f t="shared" si="278"/>
        <v>9.1906000000000002E-2</v>
      </c>
      <c r="U259" s="127">
        <f t="shared" si="290"/>
        <v>3</v>
      </c>
      <c r="V259" s="127">
        <v>252</v>
      </c>
      <c r="W259" s="126">
        <f t="shared" si="270"/>
        <v>1.0010472720000001</v>
      </c>
      <c r="X259" s="119">
        <f t="shared" si="271"/>
        <v>1.11651017</v>
      </c>
      <c r="Y259" s="119">
        <f t="shared" si="272"/>
        <v>0</v>
      </c>
      <c r="Z259" s="131" t="str">
        <f t="shared" si="281"/>
        <v>J=</v>
      </c>
      <c r="AA259" s="124">
        <f t="shared" si="282"/>
        <v>44578</v>
      </c>
      <c r="AB259" s="4"/>
      <c r="AD259" s="171">
        <f>[2]Plan1!$A352</f>
        <v>47424</v>
      </c>
      <c r="AE259" s="148" t="str">
        <f>[2]Plan1!$C352</f>
        <v>Finados</v>
      </c>
      <c r="AG259" s="138"/>
      <c r="AH259" s="140"/>
      <c r="AI259" s="140"/>
      <c r="AJ259" s="140"/>
      <c r="AK259" s="140"/>
      <c r="AL259" s="138"/>
      <c r="AM259" s="140"/>
      <c r="AT259" s="1"/>
      <c r="AU259" s="1"/>
      <c r="AV259" s="1"/>
      <c r="AW259" s="2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22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3"/>
      <c r="EC259" s="1"/>
      <c r="ED259" s="1"/>
      <c r="EE259" s="1"/>
      <c r="EF259" s="1"/>
      <c r="EG259" s="1"/>
      <c r="EH259" s="1"/>
      <c r="EI259" s="1"/>
      <c r="EJ259" s="1"/>
      <c r="EK259" s="1"/>
      <c r="EL259" s="4"/>
    </row>
    <row r="260" spans="1:148" ht="12.75" x14ac:dyDescent="0.2">
      <c r="A260" s="118">
        <f t="shared" si="273"/>
        <v>44550</v>
      </c>
      <c r="B260" s="119">
        <f t="shared" si="265"/>
        <v>1067.2294001700002</v>
      </c>
      <c r="C260" s="119">
        <f t="shared" si="279"/>
        <v>1000</v>
      </c>
      <c r="D260" s="120">
        <f t="shared" si="274"/>
        <v>6018.51</v>
      </c>
      <c r="E260" s="120">
        <f t="shared" si="293"/>
        <v>6075.69</v>
      </c>
      <c r="F260" s="172">
        <f t="shared" si="283"/>
        <v>44517</v>
      </c>
      <c r="G260" s="123">
        <f t="shared" si="266"/>
        <v>9.5006903702077317E-3</v>
      </c>
      <c r="H260" s="124">
        <f t="shared" si="284"/>
        <v>44578</v>
      </c>
      <c r="I260" s="124">
        <f t="shared" si="267"/>
        <v>44578</v>
      </c>
      <c r="J260" s="125">
        <f t="shared" si="275"/>
        <v>23</v>
      </c>
      <c r="K260" s="125">
        <f t="shared" si="294"/>
        <v>3</v>
      </c>
      <c r="L260" s="8">
        <f t="shared" si="276"/>
        <v>1.0012341300000001</v>
      </c>
      <c r="M260" s="126">
        <f t="shared" si="292"/>
        <v>1.01249955</v>
      </c>
      <c r="N260" s="126">
        <f t="shared" si="289"/>
        <v>1.0647987925142133</v>
      </c>
      <c r="O260" s="119">
        <f t="shared" si="291"/>
        <v>1.0661128900000001</v>
      </c>
      <c r="P260" s="119">
        <f t="shared" si="268"/>
        <v>1066.1128900000001</v>
      </c>
      <c r="Q260" s="158">
        <f t="shared" si="280"/>
        <v>0</v>
      </c>
      <c r="R260" s="199">
        <f t="shared" si="277"/>
        <v>0</v>
      </c>
      <c r="S260" s="119">
        <f t="shared" si="269"/>
        <v>0</v>
      </c>
      <c r="T260" s="129">
        <f t="shared" si="278"/>
        <v>9.1906000000000002E-2</v>
      </c>
      <c r="U260" s="127">
        <f t="shared" si="290"/>
        <v>3</v>
      </c>
      <c r="V260" s="127">
        <v>252</v>
      </c>
      <c r="W260" s="126">
        <f t="shared" si="270"/>
        <v>1.0010472720000001</v>
      </c>
      <c r="X260" s="119">
        <f t="shared" si="271"/>
        <v>1.11651017</v>
      </c>
      <c r="Y260" s="119">
        <f t="shared" si="272"/>
        <v>0</v>
      </c>
      <c r="Z260" s="131" t="str">
        <f t="shared" si="281"/>
        <v>J=</v>
      </c>
      <c r="AA260" s="124">
        <f t="shared" si="282"/>
        <v>44578</v>
      </c>
      <c r="AB260" s="4"/>
      <c r="AD260" s="171">
        <f>[2]Plan1!$A353</f>
        <v>47437</v>
      </c>
      <c r="AE260" s="148" t="str">
        <f>[2]Plan1!$C353</f>
        <v>Proclamação da República</v>
      </c>
      <c r="AG260" s="138"/>
      <c r="AH260" s="140"/>
      <c r="AI260" s="140"/>
      <c r="AJ260" s="140"/>
      <c r="AK260" s="140"/>
      <c r="AL260" s="138"/>
      <c r="AM260" s="140"/>
      <c r="AT260" s="1"/>
      <c r="AU260" s="1"/>
      <c r="AV260" s="1"/>
      <c r="AW260" s="2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22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3"/>
      <c r="EC260" s="1"/>
      <c r="ED260" s="1"/>
      <c r="EE260" s="1"/>
      <c r="EF260" s="1"/>
      <c r="EG260" s="1"/>
      <c r="EH260" s="1"/>
      <c r="EI260" s="1"/>
      <c r="EJ260" s="1"/>
      <c r="EK260" s="1"/>
      <c r="EL260" s="4"/>
      <c r="EM260" s="1"/>
      <c r="EN260" s="1"/>
      <c r="EO260" s="1"/>
      <c r="EP260" s="1"/>
      <c r="EQ260" s="1"/>
      <c r="ER260" s="1"/>
    </row>
    <row r="261" spans="1:148" ht="12.75" x14ac:dyDescent="0.2">
      <c r="A261" s="118">
        <f t="shared" si="273"/>
        <v>44551</v>
      </c>
      <c r="B261" s="119">
        <f t="shared" si="265"/>
        <v>1068.04083191</v>
      </c>
      <c r="C261" s="119">
        <f t="shared" si="279"/>
        <v>1000</v>
      </c>
      <c r="D261" s="120">
        <f t="shared" si="274"/>
        <v>6018.51</v>
      </c>
      <c r="E261" s="120">
        <f t="shared" si="293"/>
        <v>6075.69</v>
      </c>
      <c r="F261" s="172">
        <f t="shared" si="283"/>
        <v>44517</v>
      </c>
      <c r="G261" s="123">
        <f t="shared" si="266"/>
        <v>9.5006903702077317E-3</v>
      </c>
      <c r="H261" s="124">
        <f t="shared" si="284"/>
        <v>44578</v>
      </c>
      <c r="I261" s="124">
        <f t="shared" si="267"/>
        <v>44578</v>
      </c>
      <c r="J261" s="125">
        <f t="shared" si="275"/>
        <v>23</v>
      </c>
      <c r="K261" s="125">
        <f t="shared" si="294"/>
        <v>4</v>
      </c>
      <c r="L261" s="8">
        <f t="shared" si="276"/>
        <v>1.0016458399999999</v>
      </c>
      <c r="M261" s="126">
        <f t="shared" si="292"/>
        <v>1.01249955</v>
      </c>
      <c r="N261" s="126">
        <f t="shared" si="289"/>
        <v>1.0647987925142133</v>
      </c>
      <c r="O261" s="119">
        <f t="shared" si="291"/>
        <v>1.0665512800000001</v>
      </c>
      <c r="P261" s="119">
        <f t="shared" si="268"/>
        <v>1066.5512799999999</v>
      </c>
      <c r="Q261" s="158">
        <f t="shared" si="280"/>
        <v>0</v>
      </c>
      <c r="R261" s="199">
        <f t="shared" si="277"/>
        <v>0</v>
      </c>
      <c r="S261" s="119">
        <f t="shared" si="269"/>
        <v>0</v>
      </c>
      <c r="T261" s="129">
        <f t="shared" si="278"/>
        <v>9.1906000000000002E-2</v>
      </c>
      <c r="U261" s="127">
        <f t="shared" si="290"/>
        <v>4</v>
      </c>
      <c r="V261" s="127">
        <v>252</v>
      </c>
      <c r="W261" s="126">
        <f t="shared" si="270"/>
        <v>1.0013966059999999</v>
      </c>
      <c r="X261" s="119">
        <f t="shared" si="271"/>
        <v>1.4895519100000001</v>
      </c>
      <c r="Y261" s="119">
        <f t="shared" si="272"/>
        <v>0</v>
      </c>
      <c r="Z261" s="131" t="str">
        <f t="shared" si="281"/>
        <v>J=</v>
      </c>
      <c r="AA261" s="124">
        <f t="shared" si="282"/>
        <v>44578</v>
      </c>
      <c r="AB261" s="4"/>
      <c r="AD261" s="171">
        <f>[2]Plan1!$A354</f>
        <v>47442</v>
      </c>
      <c r="AE261" s="148" t="str">
        <f>[2]Plan1!$C354</f>
        <v>Dia Nacional de Zumbi e da Consciência Negra</v>
      </c>
      <c r="AG261" s="138"/>
      <c r="AH261" s="140"/>
      <c r="AI261" s="140"/>
      <c r="AJ261" s="140"/>
      <c r="AK261" s="140"/>
      <c r="AL261" s="138"/>
      <c r="AM261" s="140"/>
      <c r="AT261" s="1"/>
      <c r="AU261" s="1"/>
      <c r="AV261" s="1"/>
      <c r="AW261" s="2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22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3"/>
      <c r="EC261" s="1"/>
      <c r="ED261" s="1"/>
      <c r="EE261" s="1"/>
      <c r="EF261" s="1"/>
      <c r="EG261" s="1"/>
      <c r="EH261" s="1"/>
      <c r="EI261" s="1"/>
      <c r="EJ261" s="1"/>
      <c r="EK261" s="1"/>
      <c r="EL261" s="4"/>
      <c r="EM261" s="1"/>
      <c r="EN261" s="1"/>
      <c r="EO261" s="1"/>
      <c r="EP261" s="1"/>
      <c r="EQ261" s="1"/>
      <c r="ER261" s="1"/>
    </row>
    <row r="262" spans="1:148" ht="12.75" x14ac:dyDescent="0.2">
      <c r="A262" s="118">
        <f t="shared" si="273"/>
        <v>44552</v>
      </c>
      <c r="B262" s="119">
        <f t="shared" si="265"/>
        <v>1068.85289044</v>
      </c>
      <c r="C262" s="119">
        <f t="shared" si="279"/>
        <v>1000</v>
      </c>
      <c r="D262" s="120">
        <f t="shared" si="274"/>
        <v>6018.51</v>
      </c>
      <c r="E262" s="120">
        <f t="shared" si="293"/>
        <v>6075.69</v>
      </c>
      <c r="F262" s="172">
        <f t="shared" si="283"/>
        <v>44517</v>
      </c>
      <c r="G262" s="123">
        <f t="shared" si="266"/>
        <v>9.5006903702077317E-3</v>
      </c>
      <c r="H262" s="124">
        <f t="shared" si="284"/>
        <v>44578</v>
      </c>
      <c r="I262" s="124">
        <f t="shared" si="267"/>
        <v>44578</v>
      </c>
      <c r="J262" s="125">
        <f t="shared" si="275"/>
        <v>23</v>
      </c>
      <c r="K262" s="125">
        <f t="shared" si="294"/>
        <v>5</v>
      </c>
      <c r="L262" s="8">
        <f t="shared" si="276"/>
        <v>1.00205773</v>
      </c>
      <c r="M262" s="126">
        <f t="shared" si="292"/>
        <v>1.01249955</v>
      </c>
      <c r="N262" s="126">
        <f t="shared" si="289"/>
        <v>1.0647987925142133</v>
      </c>
      <c r="O262" s="119">
        <f t="shared" si="291"/>
        <v>1.0669898600000001</v>
      </c>
      <c r="P262" s="119">
        <f t="shared" si="268"/>
        <v>1066.9898599999999</v>
      </c>
      <c r="Q262" s="158">
        <f t="shared" si="280"/>
        <v>0</v>
      </c>
      <c r="R262" s="199">
        <f t="shared" si="277"/>
        <v>0</v>
      </c>
      <c r="S262" s="119">
        <f t="shared" si="269"/>
        <v>0</v>
      </c>
      <c r="T262" s="129">
        <f t="shared" si="278"/>
        <v>9.1906000000000002E-2</v>
      </c>
      <c r="U262" s="127">
        <f t="shared" si="290"/>
        <v>5</v>
      </c>
      <c r="V262" s="127">
        <v>252</v>
      </c>
      <c r="W262" s="126">
        <f t="shared" si="270"/>
        <v>1.001746062</v>
      </c>
      <c r="X262" s="119">
        <f t="shared" si="271"/>
        <v>1.86303044</v>
      </c>
      <c r="Y262" s="119">
        <f t="shared" si="272"/>
        <v>0</v>
      </c>
      <c r="Z262" s="131" t="str">
        <f t="shared" si="281"/>
        <v>J=</v>
      </c>
      <c r="AA262" s="124">
        <f t="shared" si="282"/>
        <v>44578</v>
      </c>
      <c r="AB262" s="4"/>
      <c r="AD262" s="171">
        <f>[2]Plan1!$A355</f>
        <v>47477</v>
      </c>
      <c r="AE262" s="148" t="str">
        <f>[2]Plan1!$C355</f>
        <v>Natal</v>
      </c>
      <c r="AG262" s="138"/>
      <c r="AH262" s="140"/>
      <c r="AI262" s="140"/>
      <c r="AJ262" s="140"/>
      <c r="AK262" s="140"/>
      <c r="AL262" s="138"/>
      <c r="AM262" s="140"/>
      <c r="AT262" s="1"/>
      <c r="AU262" s="1"/>
      <c r="AV262" s="1"/>
      <c r="AW262" s="2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22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3"/>
      <c r="EC262" s="1"/>
      <c r="ED262" s="1"/>
      <c r="EE262" s="1"/>
      <c r="EF262" s="1"/>
      <c r="EG262" s="1"/>
      <c r="EH262" s="1"/>
      <c r="EI262" s="1"/>
      <c r="EJ262" s="1"/>
      <c r="EK262" s="1"/>
      <c r="EL262" s="4"/>
      <c r="EM262" s="1"/>
      <c r="EN262" s="1"/>
      <c r="EO262" s="1"/>
      <c r="EP262" s="1"/>
      <c r="EQ262" s="1"/>
      <c r="ER262" s="1"/>
    </row>
    <row r="263" spans="1:148" ht="12.75" x14ac:dyDescent="0.2">
      <c r="A263" s="118">
        <f t="shared" si="273"/>
        <v>44553</v>
      </c>
      <c r="B263" s="119">
        <f t="shared" si="265"/>
        <v>1069.6655560899999</v>
      </c>
      <c r="C263" s="119">
        <f t="shared" si="279"/>
        <v>1000</v>
      </c>
      <c r="D263" s="120">
        <f t="shared" si="274"/>
        <v>6018.51</v>
      </c>
      <c r="E263" s="120">
        <f t="shared" si="293"/>
        <v>6075.69</v>
      </c>
      <c r="F263" s="172">
        <f t="shared" si="283"/>
        <v>44517</v>
      </c>
      <c r="G263" s="123">
        <f t="shared" si="266"/>
        <v>9.5006903702077317E-3</v>
      </c>
      <c r="H263" s="124">
        <f t="shared" si="284"/>
        <v>44578</v>
      </c>
      <c r="I263" s="124">
        <f t="shared" si="267"/>
        <v>44578</v>
      </c>
      <c r="J263" s="125">
        <f t="shared" si="275"/>
        <v>23</v>
      </c>
      <c r="K263" s="125">
        <f t="shared" si="294"/>
        <v>6</v>
      </c>
      <c r="L263" s="8">
        <f t="shared" si="276"/>
        <v>1.00246978</v>
      </c>
      <c r="M263" s="126">
        <f t="shared" si="292"/>
        <v>1.01249955</v>
      </c>
      <c r="N263" s="126">
        <f t="shared" si="289"/>
        <v>1.0647987925142133</v>
      </c>
      <c r="O263" s="119">
        <f t="shared" si="291"/>
        <v>1.0674286100000001</v>
      </c>
      <c r="P263" s="119">
        <f t="shared" si="268"/>
        <v>1067.4286099999999</v>
      </c>
      <c r="Q263" s="158">
        <f t="shared" si="280"/>
        <v>0</v>
      </c>
      <c r="R263" s="199">
        <f t="shared" si="277"/>
        <v>0</v>
      </c>
      <c r="S263" s="119">
        <f t="shared" si="269"/>
        <v>0</v>
      </c>
      <c r="T263" s="129">
        <f t="shared" si="278"/>
        <v>9.1906000000000002E-2</v>
      </c>
      <c r="U263" s="127">
        <f t="shared" si="290"/>
        <v>6</v>
      </c>
      <c r="V263" s="127">
        <v>252</v>
      </c>
      <c r="W263" s="126">
        <f t="shared" si="270"/>
        <v>1.0020956400000001</v>
      </c>
      <c r="X263" s="119">
        <f t="shared" si="271"/>
        <v>2.23694609</v>
      </c>
      <c r="Y263" s="119">
        <f t="shared" si="272"/>
        <v>0</v>
      </c>
      <c r="Z263" s="131" t="str">
        <f t="shared" si="281"/>
        <v>J=</v>
      </c>
      <c r="AA263" s="124">
        <f t="shared" si="282"/>
        <v>44578</v>
      </c>
      <c r="AB263" s="4"/>
      <c r="AD263" s="171">
        <f>[2]Plan1!$A356</f>
        <v>47484</v>
      </c>
      <c r="AE263" s="148" t="str">
        <f>[2]Plan1!$C356</f>
        <v>Confraternização Universal</v>
      </c>
      <c r="AG263" s="138"/>
      <c r="AH263" s="140"/>
      <c r="AI263" s="140"/>
      <c r="AJ263" s="140"/>
      <c r="AK263" s="140"/>
      <c r="AL263" s="138"/>
      <c r="AM263" s="140"/>
      <c r="AT263" s="1"/>
      <c r="AU263" s="1"/>
      <c r="AV263" s="1"/>
      <c r="AW263" s="2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22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3"/>
      <c r="EC263" s="1"/>
      <c r="ED263" s="1"/>
      <c r="EE263" s="1"/>
      <c r="EF263" s="1"/>
      <c r="EG263" s="1"/>
      <c r="EH263" s="1"/>
      <c r="EI263" s="1"/>
      <c r="EJ263" s="1"/>
      <c r="EK263" s="1"/>
      <c r="EL263" s="4"/>
      <c r="EM263" s="1"/>
      <c r="EN263" s="1"/>
      <c r="EO263" s="1"/>
      <c r="EP263" s="1"/>
      <c r="EQ263" s="1"/>
      <c r="ER263" s="1"/>
    </row>
    <row r="264" spans="1:148" ht="12.75" x14ac:dyDescent="0.2">
      <c r="A264" s="118">
        <f t="shared" si="273"/>
        <v>44554</v>
      </c>
      <c r="B264" s="119">
        <f t="shared" si="265"/>
        <v>1070.4788492299999</v>
      </c>
      <c r="C264" s="119">
        <f t="shared" si="279"/>
        <v>1000</v>
      </c>
      <c r="D264" s="120">
        <f t="shared" si="274"/>
        <v>6018.51</v>
      </c>
      <c r="E264" s="120">
        <f t="shared" si="293"/>
        <v>6075.69</v>
      </c>
      <c r="F264" s="172">
        <f t="shared" si="283"/>
        <v>44517</v>
      </c>
      <c r="G264" s="123">
        <f t="shared" si="266"/>
        <v>9.5006903702077317E-3</v>
      </c>
      <c r="H264" s="124">
        <f t="shared" si="284"/>
        <v>44578</v>
      </c>
      <c r="I264" s="124">
        <f t="shared" si="267"/>
        <v>44578</v>
      </c>
      <c r="J264" s="125">
        <f t="shared" si="275"/>
        <v>23</v>
      </c>
      <c r="K264" s="125">
        <f t="shared" si="294"/>
        <v>7</v>
      </c>
      <c r="L264" s="8">
        <f t="shared" si="276"/>
        <v>1.00288201</v>
      </c>
      <c r="M264" s="126">
        <f t="shared" si="292"/>
        <v>1.01249955</v>
      </c>
      <c r="N264" s="126">
        <f t="shared" si="289"/>
        <v>1.0647987925142133</v>
      </c>
      <c r="O264" s="119">
        <f t="shared" si="291"/>
        <v>1.0678675500000001</v>
      </c>
      <c r="P264" s="119">
        <f t="shared" si="268"/>
        <v>1067.8675499999999</v>
      </c>
      <c r="Q264" s="158">
        <f t="shared" si="280"/>
        <v>0</v>
      </c>
      <c r="R264" s="199">
        <f t="shared" si="277"/>
        <v>0</v>
      </c>
      <c r="S264" s="119">
        <f t="shared" si="269"/>
        <v>0</v>
      </c>
      <c r="T264" s="129">
        <f t="shared" si="278"/>
        <v>9.1906000000000002E-2</v>
      </c>
      <c r="U264" s="127">
        <f t="shared" si="290"/>
        <v>7</v>
      </c>
      <c r="V264" s="127">
        <v>252</v>
      </c>
      <c r="W264" s="126">
        <f t="shared" si="270"/>
        <v>1.00244534</v>
      </c>
      <c r="X264" s="119">
        <f>TRUNC((P264*(W264-1)),8)</f>
        <v>2.6112992300000002</v>
      </c>
      <c r="Y264" s="119">
        <f t="shared" si="272"/>
        <v>0</v>
      </c>
      <c r="Z264" s="131" t="str">
        <f t="shared" si="281"/>
        <v>J=</v>
      </c>
      <c r="AA264" s="124">
        <f t="shared" si="282"/>
        <v>44578</v>
      </c>
      <c r="AB264" s="4"/>
      <c r="AD264" s="171">
        <f>[2]Plan1!$A357</f>
        <v>47546</v>
      </c>
      <c r="AE264" s="148" t="str">
        <f>[2]Plan1!$C357</f>
        <v>Carnaval</v>
      </c>
      <c r="AG264" s="138"/>
      <c r="AH264" s="140"/>
      <c r="AI264" s="140"/>
      <c r="AJ264" s="140"/>
      <c r="AK264" s="140"/>
      <c r="AL264" s="138"/>
      <c r="AM264" s="140"/>
      <c r="AT264" s="1"/>
      <c r="AU264" s="1"/>
      <c r="AV264" s="1"/>
      <c r="AW264" s="2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22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3"/>
      <c r="EC264" s="1"/>
      <c r="ED264" s="1"/>
      <c r="EE264" s="1"/>
      <c r="EF264" s="1"/>
      <c r="EG264" s="1"/>
      <c r="EH264" s="1"/>
      <c r="EI264" s="1"/>
      <c r="EJ264" s="1"/>
      <c r="EK264" s="1"/>
      <c r="EL264" s="4"/>
      <c r="EM264" s="1"/>
      <c r="EN264" s="1"/>
      <c r="EO264" s="1"/>
      <c r="EP264" s="1"/>
      <c r="EQ264" s="1"/>
      <c r="ER264" s="1"/>
    </row>
    <row r="265" spans="1:148" ht="12.75" x14ac:dyDescent="0.2">
      <c r="A265" s="118">
        <f t="shared" si="273"/>
        <v>44555</v>
      </c>
      <c r="B265" s="119">
        <f t="shared" si="265"/>
        <v>1071.29275018</v>
      </c>
      <c r="C265" s="119">
        <f t="shared" si="279"/>
        <v>1000</v>
      </c>
      <c r="D265" s="120">
        <f t="shared" si="274"/>
        <v>6018.51</v>
      </c>
      <c r="E265" s="120">
        <f t="shared" si="293"/>
        <v>6075.69</v>
      </c>
      <c r="F265" s="172">
        <f t="shared" si="283"/>
        <v>44517</v>
      </c>
      <c r="G265" s="123">
        <f t="shared" si="266"/>
        <v>9.5006903702077317E-3</v>
      </c>
      <c r="H265" s="124">
        <f t="shared" si="284"/>
        <v>44578</v>
      </c>
      <c r="I265" s="124">
        <f t="shared" si="267"/>
        <v>44578</v>
      </c>
      <c r="J265" s="125">
        <f t="shared" si="275"/>
        <v>23</v>
      </c>
      <c r="K265" s="125">
        <f t="shared" si="294"/>
        <v>8</v>
      </c>
      <c r="L265" s="8">
        <f t="shared" si="276"/>
        <v>1.0032943999999999</v>
      </c>
      <c r="M265" s="126">
        <f t="shared" si="292"/>
        <v>1.01249955</v>
      </c>
      <c r="N265" s="126">
        <f t="shared" si="289"/>
        <v>1.0647987925142133</v>
      </c>
      <c r="O265" s="119">
        <f t="shared" si="291"/>
        <v>1.06830666</v>
      </c>
      <c r="P265" s="119">
        <f t="shared" si="268"/>
        <v>1068.30666</v>
      </c>
      <c r="Q265" s="158">
        <f t="shared" si="280"/>
        <v>0</v>
      </c>
      <c r="R265" s="199">
        <f t="shared" si="277"/>
        <v>0</v>
      </c>
      <c r="S265" s="119">
        <f t="shared" si="269"/>
        <v>0</v>
      </c>
      <c r="T265" s="129">
        <f t="shared" si="278"/>
        <v>9.1906000000000002E-2</v>
      </c>
      <c r="U265" s="127">
        <f t="shared" si="290"/>
        <v>8</v>
      </c>
      <c r="V265" s="127">
        <v>252</v>
      </c>
      <c r="W265" s="126">
        <f t="shared" si="270"/>
        <v>1.002795162</v>
      </c>
      <c r="X265" s="119">
        <f t="shared" si="271"/>
        <v>2.9860901800000001</v>
      </c>
      <c r="Y265" s="119">
        <f t="shared" si="272"/>
        <v>0</v>
      </c>
      <c r="Z265" s="131" t="str">
        <f t="shared" si="281"/>
        <v>J=</v>
      </c>
      <c r="AA265" s="124">
        <f t="shared" si="282"/>
        <v>44578</v>
      </c>
      <c r="AB265" s="4"/>
      <c r="AD265" s="171">
        <f>[2]Plan1!$A358</f>
        <v>47547</v>
      </c>
      <c r="AE265" s="148" t="str">
        <f>[2]Plan1!$C358</f>
        <v>Carnaval</v>
      </c>
      <c r="AG265" s="138"/>
      <c r="AH265" s="140"/>
      <c r="AI265" s="140"/>
      <c r="AJ265" s="140"/>
      <c r="AK265" s="140"/>
      <c r="AL265" s="138"/>
      <c r="AM265" s="140"/>
      <c r="AT265" s="1"/>
      <c r="AU265" s="1"/>
      <c r="AV265" s="1"/>
      <c r="AW265" s="2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22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3"/>
      <c r="EC265" s="1"/>
      <c r="ED265" s="1"/>
      <c r="EE265" s="1"/>
      <c r="EF265" s="1"/>
      <c r="EG265" s="1"/>
      <c r="EH265" s="1"/>
      <c r="EI265" s="1"/>
      <c r="EJ265" s="1"/>
      <c r="EK265" s="1"/>
      <c r="EL265" s="4"/>
      <c r="EM265" s="1"/>
      <c r="EN265" s="1"/>
      <c r="EO265" s="1"/>
      <c r="EP265" s="1"/>
      <c r="EQ265" s="1"/>
      <c r="ER265" s="1"/>
    </row>
    <row r="266" spans="1:148" ht="12.75" x14ac:dyDescent="0.2">
      <c r="A266" s="118">
        <f t="shared" si="273"/>
        <v>44556</v>
      </c>
      <c r="B266" s="119">
        <f t="shared" si="265"/>
        <v>1071.29275018</v>
      </c>
      <c r="C266" s="119">
        <f t="shared" si="279"/>
        <v>1000</v>
      </c>
      <c r="D266" s="120">
        <f t="shared" si="274"/>
        <v>6018.51</v>
      </c>
      <c r="E266" s="120">
        <f t="shared" si="293"/>
        <v>6075.69</v>
      </c>
      <c r="F266" s="172">
        <f t="shared" si="283"/>
        <v>44517</v>
      </c>
      <c r="G266" s="123">
        <f t="shared" si="266"/>
        <v>9.5006903702077317E-3</v>
      </c>
      <c r="H266" s="124">
        <f t="shared" si="284"/>
        <v>44578</v>
      </c>
      <c r="I266" s="124">
        <f t="shared" si="267"/>
        <v>44578</v>
      </c>
      <c r="J266" s="125">
        <f t="shared" si="275"/>
        <v>23</v>
      </c>
      <c r="K266" s="125">
        <f t="shared" si="294"/>
        <v>8</v>
      </c>
      <c r="L266" s="8">
        <f t="shared" si="276"/>
        <v>1.0032943999999999</v>
      </c>
      <c r="M266" s="126">
        <f t="shared" si="292"/>
        <v>1.01249955</v>
      </c>
      <c r="N266" s="126">
        <f t="shared" si="289"/>
        <v>1.0647987925142133</v>
      </c>
      <c r="O266" s="119">
        <f t="shared" si="291"/>
        <v>1.06830666</v>
      </c>
      <c r="P266" s="119">
        <f t="shared" si="268"/>
        <v>1068.30666</v>
      </c>
      <c r="Q266" s="158">
        <f t="shared" si="280"/>
        <v>0</v>
      </c>
      <c r="R266" s="199">
        <f t="shared" si="277"/>
        <v>0</v>
      </c>
      <c r="S266" s="119">
        <f t="shared" si="269"/>
        <v>0</v>
      </c>
      <c r="T266" s="129">
        <f t="shared" si="278"/>
        <v>9.1906000000000002E-2</v>
      </c>
      <c r="U266" s="127">
        <f t="shared" si="290"/>
        <v>8</v>
      </c>
      <c r="V266" s="127">
        <v>252</v>
      </c>
      <c r="W266" s="126">
        <f t="shared" si="270"/>
        <v>1.002795162</v>
      </c>
      <c r="X266" s="119">
        <f t="shared" si="271"/>
        <v>2.9860901800000001</v>
      </c>
      <c r="Y266" s="119">
        <f t="shared" si="272"/>
        <v>0</v>
      </c>
      <c r="Z266" s="131" t="str">
        <f t="shared" si="281"/>
        <v>J=</v>
      </c>
      <c r="AA266" s="124">
        <f t="shared" si="282"/>
        <v>44578</v>
      </c>
      <c r="AB266" s="4"/>
      <c r="AD266" s="171">
        <f>[2]Plan1!$A359</f>
        <v>47592</v>
      </c>
      <c r="AE266" s="148" t="str">
        <f>[2]Plan1!$C359</f>
        <v>Paixão de Cristo</v>
      </c>
      <c r="AG266" s="138"/>
      <c r="AH266" s="140"/>
      <c r="AI266" s="140"/>
      <c r="AJ266" s="140"/>
      <c r="AK266" s="140"/>
      <c r="AL266" s="138"/>
      <c r="AM266" s="140"/>
      <c r="AT266" s="1"/>
      <c r="AU266" s="1"/>
      <c r="AV266" s="1"/>
      <c r="AW266" s="2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22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3"/>
      <c r="EC266" s="1"/>
      <c r="ED266" s="1"/>
      <c r="EE266" s="1"/>
      <c r="EF266" s="1"/>
      <c r="EG266" s="1"/>
      <c r="EH266" s="1"/>
      <c r="EI266" s="1"/>
      <c r="EJ266" s="1"/>
      <c r="EK266" s="1"/>
      <c r="EL266" s="4"/>
      <c r="EM266" s="1"/>
      <c r="EN266" s="1"/>
      <c r="EO266" s="1"/>
      <c r="EP266" s="1"/>
      <c r="EQ266" s="1"/>
      <c r="ER266" s="1"/>
    </row>
    <row r="267" spans="1:148" ht="12.75" x14ac:dyDescent="0.2">
      <c r="A267" s="118">
        <f t="shared" si="273"/>
        <v>44557</v>
      </c>
      <c r="B267" s="119">
        <f t="shared" ref="B267:B330" si="295">(P267+X267)</f>
        <v>1071.29275018</v>
      </c>
      <c r="C267" s="119">
        <f t="shared" si="279"/>
        <v>1000</v>
      </c>
      <c r="D267" s="120">
        <f t="shared" si="274"/>
        <v>6018.51</v>
      </c>
      <c r="E267" s="120">
        <f t="shared" si="293"/>
        <v>6075.69</v>
      </c>
      <c r="F267" s="172">
        <f t="shared" si="283"/>
        <v>44517</v>
      </c>
      <c r="G267" s="123">
        <f t="shared" ref="G267:G330" si="296">(E267/D267)-1</f>
        <v>9.5006903702077317E-3</v>
      </c>
      <c r="H267" s="124">
        <f t="shared" si="284"/>
        <v>44578</v>
      </c>
      <c r="I267" s="124">
        <f t="shared" ref="I267:I330" si="297">IF(A267&gt;I266,H267,I266)</f>
        <v>44578</v>
      </c>
      <c r="J267" s="125">
        <f t="shared" si="275"/>
        <v>23</v>
      </c>
      <c r="K267" s="125">
        <f t="shared" si="294"/>
        <v>8</v>
      </c>
      <c r="L267" s="8">
        <f t="shared" si="276"/>
        <v>1.0032943999999999</v>
      </c>
      <c r="M267" s="126">
        <f t="shared" si="292"/>
        <v>1.01249955</v>
      </c>
      <c r="N267" s="126">
        <f t="shared" si="289"/>
        <v>1.0647987925142133</v>
      </c>
      <c r="O267" s="119">
        <f t="shared" si="291"/>
        <v>1.06830666</v>
      </c>
      <c r="P267" s="119">
        <f t="shared" ref="P267:P330" si="298">TRUNC(C267*O267,8)</f>
        <v>1068.30666</v>
      </c>
      <c r="Q267" s="158">
        <f t="shared" si="280"/>
        <v>0</v>
      </c>
      <c r="R267" s="199">
        <f t="shared" si="277"/>
        <v>0</v>
      </c>
      <c r="S267" s="119">
        <f t="shared" ref="S267:S330" si="299">IF(R267&gt;0,TRUNC(R267*P267,8),0)</f>
        <v>0</v>
      </c>
      <c r="T267" s="129">
        <f t="shared" si="278"/>
        <v>9.1906000000000002E-2</v>
      </c>
      <c r="U267" s="127">
        <f t="shared" si="290"/>
        <v>8</v>
      </c>
      <c r="V267" s="127">
        <v>252</v>
      </c>
      <c r="W267" s="126">
        <f t="shared" ref="W267:W330" si="300">ROUND((1+T267)^TRUNC((U267/V267),9),9)</f>
        <v>1.002795162</v>
      </c>
      <c r="X267" s="119">
        <f t="shared" ref="X267:X330" si="301">TRUNC((P267*(W267-1)),8)</f>
        <v>2.9860901800000001</v>
      </c>
      <c r="Y267" s="119">
        <f t="shared" ref="Y267:Y330" si="302">IF(Q267&gt;0,S267+X267,0)</f>
        <v>0</v>
      </c>
      <c r="Z267" s="131" t="str">
        <f t="shared" si="281"/>
        <v>J=</v>
      </c>
      <c r="AA267" s="124">
        <f t="shared" si="282"/>
        <v>44578</v>
      </c>
      <c r="AB267" s="4"/>
      <c r="AD267" s="171">
        <f>[2]Plan1!$A360</f>
        <v>47594</v>
      </c>
      <c r="AE267" s="148" t="str">
        <f>[2]Plan1!$C360</f>
        <v>Tiradentes</v>
      </c>
      <c r="AG267" s="138"/>
      <c r="AH267" s="140"/>
      <c r="AI267" s="140"/>
      <c r="AJ267" s="140"/>
      <c r="AK267" s="140"/>
      <c r="AL267" s="138"/>
      <c r="AM267" s="140"/>
      <c r="AT267" s="1"/>
      <c r="AU267" s="1"/>
      <c r="AV267" s="1"/>
      <c r="AW267" s="2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22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3"/>
      <c r="EC267" s="1"/>
      <c r="ED267" s="1"/>
      <c r="EE267" s="1"/>
      <c r="EF267" s="1"/>
      <c r="EG267" s="1"/>
      <c r="EH267" s="1"/>
      <c r="EI267" s="1"/>
      <c r="EJ267" s="1"/>
      <c r="EK267" s="1"/>
      <c r="EL267" s="4"/>
      <c r="EM267" s="1"/>
      <c r="EN267" s="1"/>
      <c r="EO267" s="1"/>
      <c r="EP267" s="1"/>
      <c r="EQ267" s="1"/>
      <c r="ER267" s="1"/>
    </row>
    <row r="268" spans="1:148" ht="12.75" x14ac:dyDescent="0.2">
      <c r="A268" s="118">
        <f t="shared" ref="A268:A331" si="303">(A267+1)</f>
        <v>44558</v>
      </c>
      <c r="B268" s="119">
        <f t="shared" si="295"/>
        <v>1072.10727036</v>
      </c>
      <c r="C268" s="119">
        <f t="shared" si="279"/>
        <v>1000</v>
      </c>
      <c r="D268" s="120">
        <f t="shared" ref="D268:D331" si="304">IF(E268=E267,D267,E267)</f>
        <v>6018.51</v>
      </c>
      <c r="E268" s="120">
        <f t="shared" si="293"/>
        <v>6075.69</v>
      </c>
      <c r="F268" s="172">
        <f t="shared" si="283"/>
        <v>44517</v>
      </c>
      <c r="G268" s="123">
        <f t="shared" si="296"/>
        <v>9.5006903702077317E-3</v>
      </c>
      <c r="H268" s="124">
        <f t="shared" si="284"/>
        <v>44578</v>
      </c>
      <c r="I268" s="124">
        <f t="shared" si="297"/>
        <v>44578</v>
      </c>
      <c r="J268" s="125">
        <f t="shared" ref="J268:J331" si="305">IF(I268=I267,J267,NETWORKDAYS(I267,I268,$AD$149:$AD$503)-1)</f>
        <v>23</v>
      </c>
      <c r="K268" s="125">
        <f t="shared" si="294"/>
        <v>9</v>
      </c>
      <c r="L268" s="8">
        <f t="shared" ref="L268:L331" si="306">TRUNC((E268/D268)^TRUNC((K268/J268),9),8)</f>
        <v>1.0037069599999999</v>
      </c>
      <c r="M268" s="126">
        <f t="shared" si="292"/>
        <v>1.01249955</v>
      </c>
      <c r="N268" s="126">
        <f t="shared" si="289"/>
        <v>1.0647987925142133</v>
      </c>
      <c r="O268" s="119">
        <f t="shared" si="291"/>
        <v>1.0687459500000001</v>
      </c>
      <c r="P268" s="119">
        <f t="shared" si="298"/>
        <v>1068.74595</v>
      </c>
      <c r="Q268" s="158">
        <f t="shared" si="280"/>
        <v>0</v>
      </c>
      <c r="R268" s="199">
        <f t="shared" ref="R268:R331" si="307">IF(Q268&gt;0,VLOOKUP($A268,$AD$11:$AI$141,6),0)</f>
        <v>0</v>
      </c>
      <c r="S268" s="119">
        <f t="shared" si="299"/>
        <v>0</v>
      </c>
      <c r="T268" s="129">
        <f t="shared" ref="T268:T331" si="308">(T267)</f>
        <v>9.1906000000000002E-2</v>
      </c>
      <c r="U268" s="127">
        <f t="shared" si="290"/>
        <v>9</v>
      </c>
      <c r="V268" s="127">
        <v>252</v>
      </c>
      <c r="W268" s="126">
        <f t="shared" si="300"/>
        <v>1.0031451069999999</v>
      </c>
      <c r="X268" s="119">
        <f t="shared" si="301"/>
        <v>3.3613203600000001</v>
      </c>
      <c r="Y268" s="119">
        <f t="shared" si="302"/>
        <v>0</v>
      </c>
      <c r="Z268" s="131" t="str">
        <f t="shared" si="281"/>
        <v>J=</v>
      </c>
      <c r="AA268" s="124">
        <f t="shared" si="282"/>
        <v>44578</v>
      </c>
      <c r="AB268" s="4"/>
      <c r="AD268" s="171">
        <f>[2]Plan1!$A361</f>
        <v>47604</v>
      </c>
      <c r="AE268" s="148" t="str">
        <f>[2]Plan1!$C361</f>
        <v>Dia do Trabalho</v>
      </c>
      <c r="AG268" s="138"/>
      <c r="AH268" s="140"/>
      <c r="AI268" s="140"/>
      <c r="AJ268" s="140"/>
      <c r="AK268" s="140"/>
      <c r="AL268" s="138"/>
      <c r="AM268" s="140"/>
      <c r="AT268" s="1"/>
      <c r="AU268" s="1"/>
      <c r="AV268" s="1"/>
      <c r="AW268" s="2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22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3"/>
      <c r="EC268" s="1"/>
      <c r="ED268" s="1"/>
      <c r="EE268" s="1"/>
      <c r="EF268" s="1"/>
      <c r="EG268" s="1"/>
      <c r="EH268" s="1"/>
      <c r="EI268" s="1"/>
      <c r="EJ268" s="1"/>
      <c r="EK268" s="1"/>
      <c r="EL268" s="4"/>
      <c r="EM268" s="1"/>
      <c r="EN268" s="1"/>
      <c r="EO268" s="1"/>
      <c r="EP268" s="1"/>
      <c r="EQ268" s="1"/>
      <c r="ER268" s="1"/>
    </row>
    <row r="269" spans="1:148" ht="12.75" x14ac:dyDescent="0.2">
      <c r="A269" s="118">
        <f t="shared" si="303"/>
        <v>44559</v>
      </c>
      <c r="B269" s="119">
        <f t="shared" si="295"/>
        <v>1072.9224180399999</v>
      </c>
      <c r="C269" s="119">
        <f t="shared" ref="C269:C332" si="309">TRUNC(IF(Q268&gt;0,VLOOKUP(A268,$AD$13:$AE$141,2),C268),8)</f>
        <v>1000</v>
      </c>
      <c r="D269" s="120">
        <f t="shared" si="304"/>
        <v>6018.51</v>
      </c>
      <c r="E269" s="120">
        <f t="shared" si="293"/>
        <v>6075.69</v>
      </c>
      <c r="F269" s="172">
        <f t="shared" si="283"/>
        <v>44517</v>
      </c>
      <c r="G269" s="123">
        <f t="shared" si="296"/>
        <v>9.5006903702077317E-3</v>
      </c>
      <c r="H269" s="124">
        <f t="shared" si="284"/>
        <v>44578</v>
      </c>
      <c r="I269" s="124">
        <f t="shared" si="297"/>
        <v>44578</v>
      </c>
      <c r="J269" s="125">
        <f t="shared" si="305"/>
        <v>23</v>
      </c>
      <c r="K269" s="125">
        <f t="shared" si="294"/>
        <v>10</v>
      </c>
      <c r="L269" s="8">
        <f t="shared" si="306"/>
        <v>1.00411969</v>
      </c>
      <c r="M269" s="126">
        <f t="shared" si="292"/>
        <v>1.01249955</v>
      </c>
      <c r="N269" s="126">
        <f t="shared" si="289"/>
        <v>1.0647987925142133</v>
      </c>
      <c r="O269" s="119">
        <f t="shared" si="291"/>
        <v>1.0691854300000001</v>
      </c>
      <c r="P269" s="119">
        <f t="shared" si="298"/>
        <v>1069.18543</v>
      </c>
      <c r="Q269" s="158">
        <f t="shared" ref="Q269:Q332" si="310">IF(VLOOKUP(A269,AD$11:AK$141,8)=VLOOKUP(A268,AD$11:AK$141,8),0,VLOOKUP(A269,AD$11:AK$141,8))</f>
        <v>0</v>
      </c>
      <c r="R269" s="199">
        <f t="shared" si="307"/>
        <v>0</v>
      </c>
      <c r="S269" s="119">
        <f t="shared" si="299"/>
        <v>0</v>
      </c>
      <c r="T269" s="129">
        <f t="shared" si="308"/>
        <v>9.1906000000000002E-2</v>
      </c>
      <c r="U269" s="127">
        <f t="shared" si="290"/>
        <v>10</v>
      </c>
      <c r="V269" s="127">
        <v>252</v>
      </c>
      <c r="W269" s="126">
        <f t="shared" si="300"/>
        <v>1.0034951729999999</v>
      </c>
      <c r="X269" s="119">
        <f t="shared" si="301"/>
        <v>3.73698804</v>
      </c>
      <c r="Y269" s="119">
        <f t="shared" si="302"/>
        <v>0</v>
      </c>
      <c r="Z269" s="131" t="str">
        <f t="shared" ref="Z269:Z332" si="311">IF($Q268&gt;0,VLOOKUP($A268,$AD$11:$AM$141,9),Z268)</f>
        <v>J=</v>
      </c>
      <c r="AA269" s="124">
        <f t="shared" ref="AA269:AA332" si="312">IF($Q268&gt;0,VLOOKUP($A268,$AD$11:$AM$141,10),AA268)</f>
        <v>44578</v>
      </c>
      <c r="AB269" s="4"/>
      <c r="AD269" s="171">
        <f>[2]Plan1!$A362</f>
        <v>47654</v>
      </c>
      <c r="AE269" s="148" t="str">
        <f>[2]Plan1!$C362</f>
        <v>Corpus Christi</v>
      </c>
      <c r="AG269" s="138"/>
      <c r="AH269" s="140"/>
      <c r="AI269" s="140"/>
      <c r="AJ269" s="140"/>
      <c r="AK269" s="140"/>
      <c r="AL269" s="138"/>
      <c r="AM269" s="140"/>
      <c r="AT269" s="1"/>
      <c r="AU269" s="1"/>
      <c r="AV269" s="1"/>
      <c r="AW269" s="2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22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3"/>
      <c r="EC269" s="1"/>
      <c r="ED269" s="1"/>
      <c r="EE269" s="1"/>
      <c r="EF269" s="1"/>
      <c r="EG269" s="1"/>
      <c r="EH269" s="1"/>
      <c r="EI269" s="1"/>
      <c r="EJ269" s="1"/>
      <c r="EK269" s="1"/>
      <c r="EL269" s="4"/>
      <c r="EM269" s="1"/>
      <c r="EN269" s="1"/>
      <c r="EO269" s="1"/>
      <c r="EP269" s="1"/>
      <c r="EQ269" s="1"/>
      <c r="ER269" s="1"/>
    </row>
    <row r="270" spans="1:148" ht="12.75" x14ac:dyDescent="0.2">
      <c r="A270" s="118">
        <f t="shared" si="303"/>
        <v>44560</v>
      </c>
      <c r="B270" s="119">
        <f t="shared" si="295"/>
        <v>1073.7381846000001</v>
      </c>
      <c r="C270" s="119">
        <f t="shared" si="309"/>
        <v>1000</v>
      </c>
      <c r="D270" s="120">
        <f t="shared" si="304"/>
        <v>6018.51</v>
      </c>
      <c r="E270" s="120">
        <f t="shared" si="293"/>
        <v>6075.69</v>
      </c>
      <c r="F270" s="172">
        <f t="shared" si="283"/>
        <v>44517</v>
      </c>
      <c r="G270" s="123">
        <f t="shared" si="296"/>
        <v>9.5006903702077317E-3</v>
      </c>
      <c r="H270" s="124">
        <f t="shared" si="284"/>
        <v>44578</v>
      </c>
      <c r="I270" s="124">
        <f t="shared" si="297"/>
        <v>44578</v>
      </c>
      <c r="J270" s="125">
        <f t="shared" si="305"/>
        <v>23</v>
      </c>
      <c r="K270" s="125">
        <f t="shared" si="294"/>
        <v>11</v>
      </c>
      <c r="L270" s="8">
        <f t="shared" si="306"/>
        <v>1.0045326000000001</v>
      </c>
      <c r="M270" s="126">
        <f t="shared" si="292"/>
        <v>1.01249955</v>
      </c>
      <c r="N270" s="126">
        <f t="shared" si="289"/>
        <v>1.0647987925142133</v>
      </c>
      <c r="O270" s="119">
        <f t="shared" si="291"/>
        <v>1.0696250899999999</v>
      </c>
      <c r="P270" s="119">
        <f t="shared" si="298"/>
        <v>1069.62509</v>
      </c>
      <c r="Q270" s="158">
        <f t="shared" si="310"/>
        <v>0</v>
      </c>
      <c r="R270" s="199">
        <f t="shared" si="307"/>
        <v>0</v>
      </c>
      <c r="S270" s="119">
        <f t="shared" si="299"/>
        <v>0</v>
      </c>
      <c r="T270" s="129">
        <f t="shared" si="308"/>
        <v>9.1906000000000002E-2</v>
      </c>
      <c r="U270" s="127">
        <f t="shared" si="290"/>
        <v>11</v>
      </c>
      <c r="V270" s="127">
        <v>252</v>
      </c>
      <c r="W270" s="126">
        <f t="shared" si="300"/>
        <v>1.003845361</v>
      </c>
      <c r="X270" s="119">
        <f t="shared" si="301"/>
        <v>4.1130946000000002</v>
      </c>
      <c r="Y270" s="119">
        <f t="shared" si="302"/>
        <v>0</v>
      </c>
      <c r="Z270" s="131" t="str">
        <f t="shared" si="311"/>
        <v>J=</v>
      </c>
      <c r="AA270" s="124">
        <f t="shared" si="312"/>
        <v>44578</v>
      </c>
      <c r="AB270" s="4"/>
      <c r="AD270" s="171">
        <f>[2]Plan1!$A363</f>
        <v>47733</v>
      </c>
      <c r="AE270" s="148" t="str">
        <f>[2]Plan1!$C363</f>
        <v>Independência do Brasil</v>
      </c>
      <c r="AG270" s="138"/>
      <c r="AH270" s="140"/>
      <c r="AI270" s="140"/>
      <c r="AJ270" s="140"/>
      <c r="AK270" s="140"/>
      <c r="AL270" s="138"/>
      <c r="AM270" s="140"/>
      <c r="AT270" s="1"/>
      <c r="AU270" s="1"/>
      <c r="AV270" s="1"/>
      <c r="AW270" s="2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22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3"/>
      <c r="EC270" s="1"/>
      <c r="ED270" s="1"/>
      <c r="EE270" s="1"/>
      <c r="EF270" s="1"/>
      <c r="EG270" s="1"/>
      <c r="EH270" s="1"/>
      <c r="EI270" s="1"/>
      <c r="EJ270" s="1"/>
      <c r="EK270" s="1"/>
      <c r="EL270" s="4"/>
      <c r="EM270" s="1"/>
      <c r="EN270" s="1"/>
      <c r="EO270" s="1"/>
      <c r="EP270" s="1"/>
      <c r="EQ270" s="1"/>
      <c r="ER270" s="1"/>
    </row>
    <row r="271" spans="1:148" ht="12.75" x14ac:dyDescent="0.2">
      <c r="A271" s="118">
        <f t="shared" si="303"/>
        <v>44561</v>
      </c>
      <c r="B271" s="119">
        <f t="shared" si="295"/>
        <v>1074.55457146</v>
      </c>
      <c r="C271" s="119">
        <f t="shared" si="309"/>
        <v>1000</v>
      </c>
      <c r="D271" s="120">
        <f t="shared" si="304"/>
        <v>6018.51</v>
      </c>
      <c r="E271" s="120">
        <f t="shared" si="293"/>
        <v>6075.69</v>
      </c>
      <c r="F271" s="172">
        <f t="shared" si="283"/>
        <v>44517</v>
      </c>
      <c r="G271" s="123">
        <f t="shared" si="296"/>
        <v>9.5006903702077317E-3</v>
      </c>
      <c r="H271" s="124">
        <f t="shared" si="284"/>
        <v>44578</v>
      </c>
      <c r="I271" s="124">
        <f t="shared" si="297"/>
        <v>44578</v>
      </c>
      <c r="J271" s="125">
        <f t="shared" si="305"/>
        <v>23</v>
      </c>
      <c r="K271" s="125">
        <f t="shared" si="294"/>
        <v>12</v>
      </c>
      <c r="L271" s="8">
        <f t="shared" si="306"/>
        <v>1.0049456699999999</v>
      </c>
      <c r="M271" s="126">
        <f t="shared" si="292"/>
        <v>1.01249955</v>
      </c>
      <c r="N271" s="126">
        <f t="shared" si="289"/>
        <v>1.0647987925142133</v>
      </c>
      <c r="O271" s="119">
        <f t="shared" si="291"/>
        <v>1.07006493</v>
      </c>
      <c r="P271" s="119">
        <f t="shared" si="298"/>
        <v>1070.06493</v>
      </c>
      <c r="Q271" s="158">
        <f t="shared" si="310"/>
        <v>0</v>
      </c>
      <c r="R271" s="199">
        <f t="shared" si="307"/>
        <v>0</v>
      </c>
      <c r="S271" s="119">
        <f t="shared" si="299"/>
        <v>0</v>
      </c>
      <c r="T271" s="129">
        <f t="shared" si="308"/>
        <v>9.1906000000000002E-2</v>
      </c>
      <c r="U271" s="127">
        <f t="shared" si="290"/>
        <v>12</v>
      </c>
      <c r="V271" s="127">
        <v>252</v>
      </c>
      <c r="W271" s="126">
        <f t="shared" si="300"/>
        <v>1.004195672</v>
      </c>
      <c r="X271" s="119">
        <f t="shared" si="301"/>
        <v>4.4896414599999996</v>
      </c>
      <c r="Y271" s="119">
        <f t="shared" si="302"/>
        <v>0</v>
      </c>
      <c r="Z271" s="131" t="str">
        <f t="shared" si="311"/>
        <v>J=</v>
      </c>
      <c r="AA271" s="124">
        <f t="shared" si="312"/>
        <v>44578</v>
      </c>
      <c r="AB271" s="4"/>
      <c r="AD271" s="171">
        <f>[2]Plan1!$A364</f>
        <v>47768</v>
      </c>
      <c r="AE271" s="148" t="str">
        <f>[2]Plan1!$C364</f>
        <v>Nossa Sr.a Aparecida - Padroeira do Brasil</v>
      </c>
      <c r="AG271" s="138"/>
      <c r="AH271" s="140"/>
      <c r="AI271" s="140"/>
      <c r="AJ271" s="140"/>
      <c r="AK271" s="140"/>
      <c r="AL271" s="138"/>
      <c r="AM271" s="140"/>
      <c r="AT271" s="1"/>
      <c r="AU271" s="1"/>
      <c r="AV271" s="1"/>
      <c r="AW271" s="2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22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3"/>
      <c r="EC271" s="1"/>
      <c r="ED271" s="1"/>
      <c r="EE271" s="1"/>
      <c r="EF271" s="1"/>
      <c r="EG271" s="1"/>
      <c r="EH271" s="1"/>
      <c r="EI271" s="1"/>
      <c r="EJ271" s="1"/>
      <c r="EK271" s="1"/>
      <c r="EL271" s="4"/>
      <c r="EM271" s="1"/>
      <c r="EN271" s="1"/>
      <c r="EO271" s="1"/>
      <c r="EP271" s="1"/>
      <c r="EQ271" s="1"/>
      <c r="ER271" s="1"/>
    </row>
    <row r="272" spans="1:148" ht="12.75" x14ac:dyDescent="0.2">
      <c r="A272" s="118">
        <f t="shared" si="303"/>
        <v>44562</v>
      </c>
      <c r="B272" s="119">
        <f t="shared" si="295"/>
        <v>1075.3715778999999</v>
      </c>
      <c r="C272" s="119">
        <f t="shared" si="309"/>
        <v>1000</v>
      </c>
      <c r="D272" s="120">
        <f t="shared" si="304"/>
        <v>6018.51</v>
      </c>
      <c r="E272" s="120">
        <f t="shared" si="293"/>
        <v>6075.69</v>
      </c>
      <c r="F272" s="172">
        <f t="shared" si="283"/>
        <v>44517</v>
      </c>
      <c r="G272" s="123">
        <f t="shared" si="296"/>
        <v>9.5006903702077317E-3</v>
      </c>
      <c r="H272" s="124">
        <f t="shared" si="284"/>
        <v>44578</v>
      </c>
      <c r="I272" s="124">
        <f t="shared" si="297"/>
        <v>44578</v>
      </c>
      <c r="J272" s="125">
        <f t="shared" si="305"/>
        <v>23</v>
      </c>
      <c r="K272" s="125">
        <f t="shared" si="294"/>
        <v>13</v>
      </c>
      <c r="L272" s="8">
        <f t="shared" si="306"/>
        <v>1.00535891</v>
      </c>
      <c r="M272" s="126">
        <f t="shared" si="292"/>
        <v>1.01249955</v>
      </c>
      <c r="N272" s="126">
        <f t="shared" si="289"/>
        <v>1.0647987925142133</v>
      </c>
      <c r="O272" s="119">
        <f t="shared" si="291"/>
        <v>1.0705049499999999</v>
      </c>
      <c r="P272" s="119">
        <f t="shared" si="298"/>
        <v>1070.50495</v>
      </c>
      <c r="Q272" s="158">
        <f t="shared" si="310"/>
        <v>0</v>
      </c>
      <c r="R272" s="199">
        <f t="shared" si="307"/>
        <v>0</v>
      </c>
      <c r="S272" s="119">
        <f t="shared" si="299"/>
        <v>0</v>
      </c>
      <c r="T272" s="129">
        <f t="shared" si="308"/>
        <v>9.1906000000000002E-2</v>
      </c>
      <c r="U272" s="127">
        <f t="shared" si="290"/>
        <v>13</v>
      </c>
      <c r="V272" s="127">
        <v>252</v>
      </c>
      <c r="W272" s="126">
        <f t="shared" si="300"/>
        <v>1.004546105</v>
      </c>
      <c r="X272" s="119">
        <f t="shared" si="301"/>
        <v>4.8666279000000001</v>
      </c>
      <c r="Y272" s="119">
        <f t="shared" si="302"/>
        <v>0</v>
      </c>
      <c r="Z272" s="131" t="str">
        <f t="shared" si="311"/>
        <v>J=</v>
      </c>
      <c r="AA272" s="124">
        <f t="shared" si="312"/>
        <v>44578</v>
      </c>
      <c r="AB272" s="4"/>
      <c r="AD272" s="171">
        <f>[2]Plan1!$A365</f>
        <v>47789</v>
      </c>
      <c r="AE272" s="148" t="str">
        <f>[2]Plan1!$C365</f>
        <v>Finados</v>
      </c>
      <c r="AG272" s="138"/>
      <c r="AH272" s="140"/>
      <c r="AI272" s="140"/>
      <c r="AJ272" s="140"/>
      <c r="AK272" s="140"/>
      <c r="AL272" s="138"/>
      <c r="AM272" s="140"/>
      <c r="AT272" s="1"/>
      <c r="AU272" s="1"/>
      <c r="AV272" s="1"/>
      <c r="AW272" s="2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22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3"/>
      <c r="EC272" s="1"/>
      <c r="ED272" s="1"/>
      <c r="EE272" s="1"/>
      <c r="EF272" s="1"/>
      <c r="EG272" s="1"/>
      <c r="EH272" s="1"/>
      <c r="EI272" s="1"/>
      <c r="EJ272" s="1"/>
      <c r="EK272" s="1"/>
      <c r="EL272" s="4"/>
      <c r="EM272" s="1"/>
      <c r="EN272" s="1"/>
      <c r="EO272" s="1"/>
      <c r="EP272" s="1"/>
      <c r="EQ272" s="1"/>
      <c r="ER272" s="1"/>
    </row>
    <row r="273" spans="1:148" ht="12.75" x14ac:dyDescent="0.2">
      <c r="A273" s="118">
        <f t="shared" si="303"/>
        <v>44563</v>
      </c>
      <c r="B273" s="119">
        <f t="shared" si="295"/>
        <v>1075.3715778999999</v>
      </c>
      <c r="C273" s="119">
        <f t="shared" si="309"/>
        <v>1000</v>
      </c>
      <c r="D273" s="120">
        <f t="shared" si="304"/>
        <v>6018.51</v>
      </c>
      <c r="E273" s="120">
        <f t="shared" si="293"/>
        <v>6075.69</v>
      </c>
      <c r="F273" s="172">
        <f t="shared" si="283"/>
        <v>44517</v>
      </c>
      <c r="G273" s="123">
        <f t="shared" si="296"/>
        <v>9.5006903702077317E-3</v>
      </c>
      <c r="H273" s="124">
        <f t="shared" si="284"/>
        <v>44578</v>
      </c>
      <c r="I273" s="124">
        <f t="shared" si="297"/>
        <v>44578</v>
      </c>
      <c r="J273" s="125">
        <f t="shared" si="305"/>
        <v>23</v>
      </c>
      <c r="K273" s="125">
        <f t="shared" si="294"/>
        <v>13</v>
      </c>
      <c r="L273" s="8">
        <f t="shared" si="306"/>
        <v>1.00535891</v>
      </c>
      <c r="M273" s="126">
        <f t="shared" si="292"/>
        <v>1.01249955</v>
      </c>
      <c r="N273" s="126">
        <f t="shared" si="289"/>
        <v>1.0647987925142133</v>
      </c>
      <c r="O273" s="119">
        <f t="shared" si="291"/>
        <v>1.0705049499999999</v>
      </c>
      <c r="P273" s="119">
        <f t="shared" si="298"/>
        <v>1070.50495</v>
      </c>
      <c r="Q273" s="158">
        <f t="shared" si="310"/>
        <v>0</v>
      </c>
      <c r="R273" s="199">
        <f t="shared" si="307"/>
        <v>0</v>
      </c>
      <c r="S273" s="119">
        <f t="shared" si="299"/>
        <v>0</v>
      </c>
      <c r="T273" s="129">
        <f t="shared" si="308"/>
        <v>9.1906000000000002E-2</v>
      </c>
      <c r="U273" s="127">
        <f t="shared" si="290"/>
        <v>13</v>
      </c>
      <c r="V273" s="127">
        <v>252</v>
      </c>
      <c r="W273" s="126">
        <f t="shared" si="300"/>
        <v>1.004546105</v>
      </c>
      <c r="X273" s="119">
        <f t="shared" si="301"/>
        <v>4.8666279000000001</v>
      </c>
      <c r="Y273" s="119">
        <f t="shared" si="302"/>
        <v>0</v>
      </c>
      <c r="Z273" s="131" t="str">
        <f t="shared" si="311"/>
        <v>J=</v>
      </c>
      <c r="AA273" s="124">
        <f t="shared" si="312"/>
        <v>44578</v>
      </c>
      <c r="AB273" s="4"/>
      <c r="AD273" s="171">
        <f>[2]Plan1!$A366</f>
        <v>47802</v>
      </c>
      <c r="AE273" s="148" t="str">
        <f>[2]Plan1!$C366</f>
        <v>Proclamação da República</v>
      </c>
      <c r="AG273" s="138"/>
      <c r="AH273" s="140"/>
      <c r="AI273" s="140"/>
      <c r="AJ273" s="140"/>
      <c r="AK273" s="140"/>
      <c r="AL273" s="138"/>
      <c r="AM273" s="140"/>
      <c r="AT273" s="1"/>
      <c r="AU273" s="1"/>
      <c r="AV273" s="1"/>
      <c r="AW273" s="2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22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3"/>
      <c r="EC273" s="1"/>
      <c r="ED273" s="1"/>
      <c r="EE273" s="1"/>
      <c r="EF273" s="1"/>
      <c r="EG273" s="1"/>
      <c r="EH273" s="1"/>
      <c r="EI273" s="1"/>
      <c r="EJ273" s="1"/>
      <c r="EK273" s="1"/>
      <c r="EL273" s="4"/>
      <c r="EM273" s="1"/>
      <c r="EN273" s="1"/>
      <c r="EO273" s="1"/>
      <c r="EP273" s="1"/>
      <c r="EQ273" s="1"/>
      <c r="ER273" s="1"/>
    </row>
    <row r="274" spans="1:148" ht="12.75" x14ac:dyDescent="0.2">
      <c r="A274" s="118">
        <f t="shared" si="303"/>
        <v>44564</v>
      </c>
      <c r="B274" s="119">
        <f t="shared" si="295"/>
        <v>1075.3715778999999</v>
      </c>
      <c r="C274" s="119">
        <f t="shared" si="309"/>
        <v>1000</v>
      </c>
      <c r="D274" s="120">
        <f t="shared" si="304"/>
        <v>6018.51</v>
      </c>
      <c r="E274" s="120">
        <f t="shared" si="293"/>
        <v>6075.69</v>
      </c>
      <c r="F274" s="172">
        <f t="shared" si="283"/>
        <v>44517</v>
      </c>
      <c r="G274" s="123">
        <f t="shared" si="296"/>
        <v>9.5006903702077317E-3</v>
      </c>
      <c r="H274" s="124">
        <f t="shared" si="284"/>
        <v>44578</v>
      </c>
      <c r="I274" s="124">
        <f t="shared" si="297"/>
        <v>44578</v>
      </c>
      <c r="J274" s="125">
        <f t="shared" si="305"/>
        <v>23</v>
      </c>
      <c r="K274" s="125">
        <f t="shared" si="294"/>
        <v>13</v>
      </c>
      <c r="L274" s="8">
        <f t="shared" si="306"/>
        <v>1.00535891</v>
      </c>
      <c r="M274" s="126">
        <f t="shared" si="292"/>
        <v>1.01249955</v>
      </c>
      <c r="N274" s="126">
        <f t="shared" si="289"/>
        <v>1.0647987925142133</v>
      </c>
      <c r="O274" s="119">
        <f t="shared" si="291"/>
        <v>1.0705049499999999</v>
      </c>
      <c r="P274" s="119">
        <f t="shared" si="298"/>
        <v>1070.50495</v>
      </c>
      <c r="Q274" s="158">
        <f t="shared" si="310"/>
        <v>0</v>
      </c>
      <c r="R274" s="199">
        <f t="shared" si="307"/>
        <v>0</v>
      </c>
      <c r="S274" s="119">
        <f t="shared" si="299"/>
        <v>0</v>
      </c>
      <c r="T274" s="129">
        <f t="shared" si="308"/>
        <v>9.1906000000000002E-2</v>
      </c>
      <c r="U274" s="127">
        <f t="shared" si="290"/>
        <v>13</v>
      </c>
      <c r="V274" s="127">
        <v>252</v>
      </c>
      <c r="W274" s="126">
        <f t="shared" si="300"/>
        <v>1.004546105</v>
      </c>
      <c r="X274" s="119">
        <f t="shared" si="301"/>
        <v>4.8666279000000001</v>
      </c>
      <c r="Y274" s="119">
        <f t="shared" si="302"/>
        <v>0</v>
      </c>
      <c r="Z274" s="131" t="str">
        <f t="shared" si="311"/>
        <v>J=</v>
      </c>
      <c r="AA274" s="124">
        <f t="shared" si="312"/>
        <v>44578</v>
      </c>
      <c r="AB274" s="4"/>
      <c r="AD274" s="171">
        <f>[2]Plan1!$A367</f>
        <v>47807</v>
      </c>
      <c r="AE274" s="148" t="str">
        <f>[2]Plan1!$C367</f>
        <v>Dia Nacional de Zumbi e da Consciência Negra</v>
      </c>
      <c r="AG274" s="138"/>
      <c r="AH274" s="140"/>
      <c r="AI274" s="140"/>
      <c r="AJ274" s="140"/>
      <c r="AK274" s="140"/>
      <c r="AL274" s="138"/>
      <c r="AM274" s="140"/>
      <c r="AT274" s="1"/>
      <c r="AU274" s="1"/>
      <c r="AV274" s="1"/>
      <c r="AW274" s="2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22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3"/>
      <c r="EC274" s="1"/>
      <c r="ED274" s="1"/>
      <c r="EE274" s="1"/>
      <c r="EF274" s="1"/>
      <c r="EG274" s="1"/>
      <c r="EH274" s="1"/>
      <c r="EI274" s="1"/>
      <c r="EJ274" s="1"/>
      <c r="EK274" s="1"/>
      <c r="EL274" s="4"/>
      <c r="EM274" s="1"/>
      <c r="EN274" s="1"/>
      <c r="EO274" s="1"/>
      <c r="EP274" s="1"/>
      <c r="EQ274" s="1"/>
      <c r="ER274" s="1"/>
    </row>
    <row r="275" spans="1:148" ht="12.75" x14ac:dyDescent="0.2">
      <c r="A275" s="118">
        <f t="shared" si="303"/>
        <v>44565</v>
      </c>
      <c r="B275" s="119">
        <f t="shared" si="295"/>
        <v>1076.1892042700001</v>
      </c>
      <c r="C275" s="119">
        <f t="shared" si="309"/>
        <v>1000</v>
      </c>
      <c r="D275" s="120">
        <f t="shared" si="304"/>
        <v>6018.51</v>
      </c>
      <c r="E275" s="120">
        <f t="shared" si="293"/>
        <v>6075.69</v>
      </c>
      <c r="F275" s="172">
        <f t="shared" ref="F275:F338" si="313">IF($K275=1,VLOOKUP($A274,$AO$11:$AT$47,6),F274)</f>
        <v>44517</v>
      </c>
      <c r="G275" s="123">
        <f t="shared" si="296"/>
        <v>9.5006903702077317E-3</v>
      </c>
      <c r="H275" s="124">
        <f t="shared" ref="H275:H338" si="314">IF(Q274&gt;0,VLOOKUP(A275,AH$119:AN$451,4),H274)</f>
        <v>44578</v>
      </c>
      <c r="I275" s="124">
        <f t="shared" si="297"/>
        <v>44578</v>
      </c>
      <c r="J275" s="125">
        <f t="shared" si="305"/>
        <v>23</v>
      </c>
      <c r="K275" s="125">
        <f t="shared" si="294"/>
        <v>14</v>
      </c>
      <c r="L275" s="8">
        <f t="shared" si="306"/>
        <v>1.0057723199999999</v>
      </c>
      <c r="M275" s="126">
        <f t="shared" si="292"/>
        <v>1.01249955</v>
      </c>
      <c r="N275" s="126">
        <f t="shared" si="289"/>
        <v>1.0647987925142133</v>
      </c>
      <c r="O275" s="119">
        <f t="shared" si="291"/>
        <v>1.07094515</v>
      </c>
      <c r="P275" s="119">
        <f t="shared" si="298"/>
        <v>1070.94515</v>
      </c>
      <c r="Q275" s="158">
        <f t="shared" si="310"/>
        <v>0</v>
      </c>
      <c r="R275" s="199">
        <f t="shared" si="307"/>
        <v>0</v>
      </c>
      <c r="S275" s="119">
        <f t="shared" si="299"/>
        <v>0</v>
      </c>
      <c r="T275" s="129">
        <f t="shared" si="308"/>
        <v>9.1906000000000002E-2</v>
      </c>
      <c r="U275" s="127">
        <f t="shared" si="290"/>
        <v>14</v>
      </c>
      <c r="V275" s="127">
        <v>252</v>
      </c>
      <c r="W275" s="126">
        <f t="shared" si="300"/>
        <v>1.00489666</v>
      </c>
      <c r="X275" s="119">
        <f t="shared" si="301"/>
        <v>5.2440542700000004</v>
      </c>
      <c r="Y275" s="119">
        <f t="shared" si="302"/>
        <v>0</v>
      </c>
      <c r="Z275" s="131" t="str">
        <f t="shared" si="311"/>
        <v>J=</v>
      </c>
      <c r="AA275" s="124">
        <f t="shared" si="312"/>
        <v>44578</v>
      </c>
      <c r="AB275" s="4"/>
      <c r="AD275" s="171">
        <f>[2]Plan1!$A368</f>
        <v>47842</v>
      </c>
      <c r="AE275" s="148" t="str">
        <f>[2]Plan1!$C368</f>
        <v>Natal</v>
      </c>
      <c r="AG275" s="138"/>
      <c r="AH275" s="140"/>
      <c r="AI275" s="140"/>
      <c r="AJ275" s="140"/>
      <c r="AK275" s="140"/>
      <c r="AL275" s="138"/>
      <c r="AM275" s="140"/>
      <c r="AT275" s="1"/>
      <c r="AU275" s="1"/>
      <c r="AV275" s="1"/>
      <c r="AW275" s="2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22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3"/>
      <c r="EC275" s="1"/>
      <c r="ED275" s="1"/>
      <c r="EE275" s="1"/>
      <c r="EF275" s="1"/>
      <c r="EG275" s="1"/>
      <c r="EH275" s="1"/>
      <c r="EI275" s="1"/>
      <c r="EJ275" s="1"/>
      <c r="EK275" s="1"/>
      <c r="EL275" s="4"/>
      <c r="EM275" s="1"/>
      <c r="EN275" s="1"/>
      <c r="EO275" s="1"/>
      <c r="EP275" s="1"/>
      <c r="EQ275" s="1"/>
      <c r="ER275" s="1"/>
    </row>
    <row r="276" spans="1:148" ht="12.75" x14ac:dyDescent="0.2">
      <c r="A276" s="118">
        <f t="shared" si="303"/>
        <v>44566</v>
      </c>
      <c r="B276" s="119">
        <f t="shared" si="295"/>
        <v>1077.0074520000001</v>
      </c>
      <c r="C276" s="119">
        <f t="shared" si="309"/>
        <v>1000</v>
      </c>
      <c r="D276" s="120">
        <f t="shared" si="304"/>
        <v>6018.51</v>
      </c>
      <c r="E276" s="120">
        <f t="shared" si="293"/>
        <v>6075.69</v>
      </c>
      <c r="F276" s="172">
        <f t="shared" si="313"/>
        <v>44517</v>
      </c>
      <c r="G276" s="123">
        <f t="shared" si="296"/>
        <v>9.5006903702077317E-3</v>
      </c>
      <c r="H276" s="124">
        <f t="shared" si="314"/>
        <v>44578</v>
      </c>
      <c r="I276" s="124">
        <f t="shared" si="297"/>
        <v>44578</v>
      </c>
      <c r="J276" s="125">
        <f t="shared" si="305"/>
        <v>23</v>
      </c>
      <c r="K276" s="125">
        <f t="shared" si="294"/>
        <v>15</v>
      </c>
      <c r="L276" s="8">
        <f t="shared" si="306"/>
        <v>1.0061859</v>
      </c>
      <c r="M276" s="126">
        <f t="shared" si="292"/>
        <v>1.01249955</v>
      </c>
      <c r="N276" s="126">
        <f t="shared" si="289"/>
        <v>1.0647987925142133</v>
      </c>
      <c r="O276" s="119">
        <f t="shared" si="291"/>
        <v>1.0713855299999999</v>
      </c>
      <c r="P276" s="119">
        <f t="shared" si="298"/>
        <v>1071.38553</v>
      </c>
      <c r="Q276" s="158">
        <f t="shared" si="310"/>
        <v>0</v>
      </c>
      <c r="R276" s="199">
        <f t="shared" si="307"/>
        <v>0</v>
      </c>
      <c r="S276" s="119">
        <f t="shared" si="299"/>
        <v>0</v>
      </c>
      <c r="T276" s="129">
        <f t="shared" si="308"/>
        <v>9.1906000000000002E-2</v>
      </c>
      <c r="U276" s="127">
        <f t="shared" si="290"/>
        <v>15</v>
      </c>
      <c r="V276" s="127">
        <v>252</v>
      </c>
      <c r="W276" s="126">
        <f t="shared" si="300"/>
        <v>1.005247338</v>
      </c>
      <c r="X276" s="119">
        <f t="shared" si="301"/>
        <v>5.6219219999999996</v>
      </c>
      <c r="Y276" s="119">
        <f t="shared" si="302"/>
        <v>0</v>
      </c>
      <c r="Z276" s="131" t="str">
        <f t="shared" si="311"/>
        <v>J=</v>
      </c>
      <c r="AA276" s="124">
        <f t="shared" si="312"/>
        <v>44578</v>
      </c>
      <c r="AB276" s="4"/>
      <c r="AD276" s="171">
        <f>[2]Plan1!$A369</f>
        <v>47849</v>
      </c>
      <c r="AE276" s="148" t="str">
        <f>[2]Plan1!$C369</f>
        <v>Confraternização Universal</v>
      </c>
      <c r="AG276" s="138"/>
      <c r="AH276" s="140"/>
      <c r="AI276" s="140"/>
      <c r="AJ276" s="140"/>
      <c r="AK276" s="140"/>
      <c r="AL276" s="138"/>
      <c r="AM276" s="140"/>
      <c r="AT276" s="1"/>
      <c r="AU276" s="1"/>
      <c r="AV276" s="1"/>
      <c r="AW276" s="2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22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3"/>
      <c r="EC276" s="1"/>
      <c r="ED276" s="1"/>
      <c r="EE276" s="1"/>
      <c r="EF276" s="1"/>
      <c r="EG276" s="1"/>
      <c r="EH276" s="1"/>
      <c r="EI276" s="1"/>
      <c r="EJ276" s="1"/>
      <c r="EK276" s="1"/>
      <c r="EL276" s="4"/>
      <c r="EM276" s="1"/>
      <c r="EN276" s="1"/>
      <c r="EO276" s="1"/>
      <c r="EP276" s="1"/>
      <c r="EQ276" s="1"/>
      <c r="ER276" s="1"/>
    </row>
    <row r="277" spans="1:148" ht="12.75" x14ac:dyDescent="0.2">
      <c r="A277" s="118">
        <f t="shared" si="303"/>
        <v>44567</v>
      </c>
      <c r="B277" s="119">
        <f t="shared" si="295"/>
        <v>1077.82632036</v>
      </c>
      <c r="C277" s="119">
        <f t="shared" si="309"/>
        <v>1000</v>
      </c>
      <c r="D277" s="120">
        <f t="shared" si="304"/>
        <v>6018.51</v>
      </c>
      <c r="E277" s="120">
        <f t="shared" si="293"/>
        <v>6075.69</v>
      </c>
      <c r="F277" s="172">
        <f t="shared" si="313"/>
        <v>44517</v>
      </c>
      <c r="G277" s="123">
        <f t="shared" si="296"/>
        <v>9.5006903702077317E-3</v>
      </c>
      <c r="H277" s="124">
        <f t="shared" si="314"/>
        <v>44578</v>
      </c>
      <c r="I277" s="124">
        <f t="shared" si="297"/>
        <v>44578</v>
      </c>
      <c r="J277" s="125">
        <f t="shared" si="305"/>
        <v>23</v>
      </c>
      <c r="K277" s="125">
        <f t="shared" si="294"/>
        <v>16</v>
      </c>
      <c r="L277" s="8">
        <f t="shared" si="306"/>
        <v>1.0065996500000001</v>
      </c>
      <c r="M277" s="126">
        <f t="shared" si="292"/>
        <v>1.01249955</v>
      </c>
      <c r="N277" s="126">
        <f t="shared" si="289"/>
        <v>1.0647987925142133</v>
      </c>
      <c r="O277" s="119">
        <f t="shared" si="291"/>
        <v>1.0718260900000001</v>
      </c>
      <c r="P277" s="119">
        <f t="shared" si="298"/>
        <v>1071.82609</v>
      </c>
      <c r="Q277" s="158">
        <f t="shared" si="310"/>
        <v>0</v>
      </c>
      <c r="R277" s="199">
        <f t="shared" si="307"/>
        <v>0</v>
      </c>
      <c r="S277" s="119">
        <f t="shared" si="299"/>
        <v>0</v>
      </c>
      <c r="T277" s="129">
        <f t="shared" si="308"/>
        <v>9.1906000000000002E-2</v>
      </c>
      <c r="U277" s="127">
        <f t="shared" si="290"/>
        <v>16</v>
      </c>
      <c r="V277" s="127">
        <v>252</v>
      </c>
      <c r="W277" s="126">
        <f t="shared" si="300"/>
        <v>1.0055981380000001</v>
      </c>
      <c r="X277" s="119">
        <f t="shared" si="301"/>
        <v>6.0002303599999998</v>
      </c>
      <c r="Y277" s="119">
        <f t="shared" si="302"/>
        <v>0</v>
      </c>
      <c r="Z277" s="131" t="str">
        <f t="shared" si="311"/>
        <v>J=</v>
      </c>
      <c r="AA277" s="124">
        <f t="shared" si="312"/>
        <v>44578</v>
      </c>
      <c r="AB277" s="4"/>
      <c r="AD277" s="171">
        <f>[2]Plan1!$A370</f>
        <v>47903</v>
      </c>
      <c r="AE277" s="148" t="str">
        <f>[2]Plan1!$C370</f>
        <v>Carnaval</v>
      </c>
      <c r="AG277" s="138"/>
      <c r="AH277" s="140"/>
      <c r="AI277" s="140"/>
      <c r="AJ277" s="140"/>
      <c r="AK277" s="140"/>
      <c r="AL277" s="138"/>
      <c r="AM277" s="140"/>
      <c r="AT277" s="1"/>
      <c r="AU277" s="1"/>
      <c r="AV277" s="1"/>
      <c r="AW277" s="2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22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3"/>
      <c r="EC277" s="1"/>
      <c r="ED277" s="1"/>
      <c r="EE277" s="1"/>
      <c r="EF277" s="1"/>
      <c r="EG277" s="1"/>
      <c r="EH277" s="1"/>
      <c r="EI277" s="1"/>
      <c r="EJ277" s="1"/>
      <c r="EK277" s="1"/>
      <c r="EL277" s="4"/>
      <c r="EM277" s="1"/>
      <c r="EN277" s="1"/>
      <c r="EO277" s="1"/>
      <c r="EP277" s="1"/>
      <c r="EQ277" s="1"/>
      <c r="ER277" s="1"/>
    </row>
    <row r="278" spans="1:148" ht="12.75" x14ac:dyDescent="0.2">
      <c r="A278" s="118">
        <f t="shared" si="303"/>
        <v>44568</v>
      </c>
      <c r="B278" s="119">
        <f t="shared" si="295"/>
        <v>1078.64581976</v>
      </c>
      <c r="C278" s="119">
        <f t="shared" si="309"/>
        <v>1000</v>
      </c>
      <c r="D278" s="120">
        <f t="shared" si="304"/>
        <v>6018.51</v>
      </c>
      <c r="E278" s="120">
        <f t="shared" si="293"/>
        <v>6075.69</v>
      </c>
      <c r="F278" s="172">
        <f t="shared" si="313"/>
        <v>44517</v>
      </c>
      <c r="G278" s="123">
        <f t="shared" si="296"/>
        <v>9.5006903702077317E-3</v>
      </c>
      <c r="H278" s="124">
        <f t="shared" si="314"/>
        <v>44578</v>
      </c>
      <c r="I278" s="124">
        <f t="shared" si="297"/>
        <v>44578</v>
      </c>
      <c r="J278" s="125">
        <f t="shared" si="305"/>
        <v>23</v>
      </c>
      <c r="K278" s="125">
        <f t="shared" si="294"/>
        <v>17</v>
      </c>
      <c r="L278" s="8">
        <f t="shared" si="306"/>
        <v>1.00701358</v>
      </c>
      <c r="M278" s="126">
        <f t="shared" si="292"/>
        <v>1.01249955</v>
      </c>
      <c r="N278" s="126">
        <f t="shared" si="289"/>
        <v>1.0647987925142133</v>
      </c>
      <c r="O278" s="119">
        <f t="shared" si="291"/>
        <v>1.0722668399999999</v>
      </c>
      <c r="P278" s="119">
        <f t="shared" si="298"/>
        <v>1072.26684</v>
      </c>
      <c r="Q278" s="158">
        <f t="shared" si="310"/>
        <v>0</v>
      </c>
      <c r="R278" s="199">
        <f t="shared" si="307"/>
        <v>0</v>
      </c>
      <c r="S278" s="119">
        <f t="shared" si="299"/>
        <v>0</v>
      </c>
      <c r="T278" s="129">
        <f t="shared" si="308"/>
        <v>9.1906000000000002E-2</v>
      </c>
      <c r="U278" s="127">
        <f t="shared" si="290"/>
        <v>17</v>
      </c>
      <c r="V278" s="127">
        <v>252</v>
      </c>
      <c r="W278" s="126">
        <f t="shared" si="300"/>
        <v>1.0059490600000001</v>
      </c>
      <c r="X278" s="119">
        <f t="shared" si="301"/>
        <v>6.37897976</v>
      </c>
      <c r="Y278" s="119">
        <f t="shared" si="302"/>
        <v>0</v>
      </c>
      <c r="Z278" s="131" t="str">
        <f t="shared" si="311"/>
        <v>J=</v>
      </c>
      <c r="AA278" s="124">
        <f t="shared" si="312"/>
        <v>44578</v>
      </c>
      <c r="AB278" s="4"/>
      <c r="AD278" s="171">
        <f>[2]Plan1!$A371</f>
        <v>47904</v>
      </c>
      <c r="AE278" s="148" t="str">
        <f>[2]Plan1!$C371</f>
        <v>Carnaval</v>
      </c>
      <c r="AG278" s="138"/>
      <c r="AH278" s="140"/>
      <c r="AI278" s="140"/>
      <c r="AJ278" s="140"/>
      <c r="AK278" s="140"/>
      <c r="AL278" s="138"/>
      <c r="AM278" s="140"/>
      <c r="AT278" s="1"/>
      <c r="AU278" s="1"/>
      <c r="AV278" s="1"/>
      <c r="AW278" s="2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22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3"/>
      <c r="EC278" s="1"/>
      <c r="ED278" s="1"/>
      <c r="EE278" s="1"/>
      <c r="EF278" s="1"/>
      <c r="EG278" s="1"/>
      <c r="EH278" s="1"/>
      <c r="EI278" s="1"/>
      <c r="EJ278" s="1"/>
      <c r="EK278" s="1"/>
      <c r="EL278" s="4"/>
      <c r="EM278" s="1"/>
      <c r="EN278" s="1"/>
      <c r="EO278" s="1"/>
      <c r="EP278" s="1"/>
      <c r="EQ278" s="1"/>
      <c r="ER278" s="1"/>
    </row>
    <row r="279" spans="1:148" ht="12.75" x14ac:dyDescent="0.2">
      <c r="A279" s="118">
        <f t="shared" si="303"/>
        <v>44569</v>
      </c>
      <c r="B279" s="119">
        <f t="shared" si="295"/>
        <v>1079.4659315199999</v>
      </c>
      <c r="C279" s="119">
        <f t="shared" si="309"/>
        <v>1000</v>
      </c>
      <c r="D279" s="120">
        <f t="shared" si="304"/>
        <v>6018.51</v>
      </c>
      <c r="E279" s="120">
        <f t="shared" si="293"/>
        <v>6075.69</v>
      </c>
      <c r="F279" s="172">
        <f t="shared" si="313"/>
        <v>44517</v>
      </c>
      <c r="G279" s="123">
        <f t="shared" si="296"/>
        <v>9.5006903702077317E-3</v>
      </c>
      <c r="H279" s="124">
        <f t="shared" si="314"/>
        <v>44578</v>
      </c>
      <c r="I279" s="124">
        <f t="shared" si="297"/>
        <v>44578</v>
      </c>
      <c r="J279" s="125">
        <f t="shared" si="305"/>
        <v>23</v>
      </c>
      <c r="K279" s="125">
        <f t="shared" si="294"/>
        <v>18</v>
      </c>
      <c r="L279" s="8">
        <f t="shared" si="306"/>
        <v>1.00742767</v>
      </c>
      <c r="M279" s="126">
        <f t="shared" si="292"/>
        <v>1.01249955</v>
      </c>
      <c r="N279" s="126">
        <f t="shared" si="289"/>
        <v>1.0647987925142133</v>
      </c>
      <c r="O279" s="119">
        <f t="shared" si="291"/>
        <v>1.0727077599999999</v>
      </c>
      <c r="P279" s="119">
        <f t="shared" si="298"/>
        <v>1072.70776</v>
      </c>
      <c r="Q279" s="158">
        <f t="shared" si="310"/>
        <v>0</v>
      </c>
      <c r="R279" s="199">
        <f t="shared" si="307"/>
        <v>0</v>
      </c>
      <c r="S279" s="119">
        <f t="shared" si="299"/>
        <v>0</v>
      </c>
      <c r="T279" s="129">
        <f t="shared" si="308"/>
        <v>9.1906000000000002E-2</v>
      </c>
      <c r="U279" s="127">
        <f t="shared" si="290"/>
        <v>18</v>
      </c>
      <c r="V279" s="127">
        <v>252</v>
      </c>
      <c r="W279" s="126">
        <f t="shared" si="300"/>
        <v>1.006300105</v>
      </c>
      <c r="X279" s="119">
        <f t="shared" si="301"/>
        <v>6.7581715200000003</v>
      </c>
      <c r="Y279" s="119">
        <f t="shared" si="302"/>
        <v>0</v>
      </c>
      <c r="Z279" s="131" t="str">
        <f t="shared" si="311"/>
        <v>J=</v>
      </c>
      <c r="AA279" s="124">
        <f t="shared" si="312"/>
        <v>44578</v>
      </c>
      <c r="AB279" s="4"/>
      <c r="AD279" s="171">
        <f>[2]Plan1!$A372</f>
        <v>47949</v>
      </c>
      <c r="AE279" s="148" t="str">
        <f>[2]Plan1!$C372</f>
        <v>Paixão de Cristo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2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22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3"/>
      <c r="EC279" s="1"/>
      <c r="ED279" s="1"/>
      <c r="EE279" s="1"/>
      <c r="EF279" s="1"/>
      <c r="EG279" s="1"/>
      <c r="EH279" s="1"/>
      <c r="EI279" s="1"/>
      <c r="EJ279" s="1"/>
      <c r="EK279" s="1"/>
      <c r="EL279" s="4"/>
      <c r="EM279" s="1"/>
      <c r="EN279" s="1"/>
      <c r="EO279" s="1"/>
      <c r="EP279" s="1"/>
      <c r="EQ279" s="1"/>
      <c r="ER279" s="1"/>
    </row>
    <row r="280" spans="1:148" ht="12.75" x14ac:dyDescent="0.2">
      <c r="A280" s="118">
        <f t="shared" si="303"/>
        <v>44570</v>
      </c>
      <c r="B280" s="119">
        <f t="shared" si="295"/>
        <v>1079.4659315199999</v>
      </c>
      <c r="C280" s="119">
        <f t="shared" si="309"/>
        <v>1000</v>
      </c>
      <c r="D280" s="120">
        <f t="shared" si="304"/>
        <v>6018.51</v>
      </c>
      <c r="E280" s="120">
        <f t="shared" si="293"/>
        <v>6075.69</v>
      </c>
      <c r="F280" s="172">
        <f t="shared" si="313"/>
        <v>44517</v>
      </c>
      <c r="G280" s="123">
        <f t="shared" si="296"/>
        <v>9.5006903702077317E-3</v>
      </c>
      <c r="H280" s="124">
        <f t="shared" si="314"/>
        <v>44578</v>
      </c>
      <c r="I280" s="124">
        <f t="shared" si="297"/>
        <v>44578</v>
      </c>
      <c r="J280" s="125">
        <f t="shared" si="305"/>
        <v>23</v>
      </c>
      <c r="K280" s="125">
        <f t="shared" si="294"/>
        <v>18</v>
      </c>
      <c r="L280" s="8">
        <f t="shared" si="306"/>
        <v>1.00742767</v>
      </c>
      <c r="M280" s="126">
        <f t="shared" si="292"/>
        <v>1.01249955</v>
      </c>
      <c r="N280" s="126">
        <f t="shared" si="289"/>
        <v>1.0647987925142133</v>
      </c>
      <c r="O280" s="119">
        <f t="shared" si="291"/>
        <v>1.0727077599999999</v>
      </c>
      <c r="P280" s="119">
        <f t="shared" si="298"/>
        <v>1072.70776</v>
      </c>
      <c r="Q280" s="158">
        <f t="shared" si="310"/>
        <v>0</v>
      </c>
      <c r="R280" s="199">
        <f t="shared" si="307"/>
        <v>0</v>
      </c>
      <c r="S280" s="119">
        <f t="shared" si="299"/>
        <v>0</v>
      </c>
      <c r="T280" s="129">
        <f t="shared" si="308"/>
        <v>9.1906000000000002E-2</v>
      </c>
      <c r="U280" s="127">
        <f t="shared" si="290"/>
        <v>18</v>
      </c>
      <c r="V280" s="127">
        <v>252</v>
      </c>
      <c r="W280" s="126">
        <f t="shared" si="300"/>
        <v>1.006300105</v>
      </c>
      <c r="X280" s="119">
        <f t="shared" si="301"/>
        <v>6.7581715200000003</v>
      </c>
      <c r="Y280" s="119">
        <f t="shared" si="302"/>
        <v>0</v>
      </c>
      <c r="Z280" s="131" t="str">
        <f t="shared" si="311"/>
        <v>J=</v>
      </c>
      <c r="AA280" s="124">
        <f t="shared" si="312"/>
        <v>44578</v>
      </c>
      <c r="AB280" s="4"/>
      <c r="AD280" s="171">
        <f>[2]Plan1!$A373</f>
        <v>47959</v>
      </c>
      <c r="AE280" s="148" t="str">
        <f>[2]Plan1!$C373</f>
        <v>Tiradentes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2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22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3"/>
      <c r="EC280" s="1"/>
      <c r="ED280" s="1"/>
      <c r="EE280" s="1"/>
      <c r="EF280" s="1"/>
      <c r="EG280" s="1"/>
      <c r="EH280" s="1"/>
      <c r="EI280" s="1"/>
      <c r="EJ280" s="1"/>
      <c r="EK280" s="1"/>
      <c r="EL280" s="4"/>
      <c r="EM280" s="1"/>
      <c r="EN280" s="1"/>
      <c r="EO280" s="1"/>
      <c r="EP280" s="1"/>
      <c r="EQ280" s="1"/>
      <c r="ER280" s="1"/>
    </row>
    <row r="281" spans="1:148" ht="12.75" x14ac:dyDescent="0.2">
      <c r="A281" s="118">
        <f t="shared" si="303"/>
        <v>44571</v>
      </c>
      <c r="B281" s="119">
        <f t="shared" si="295"/>
        <v>1079.4659315199999</v>
      </c>
      <c r="C281" s="119">
        <f t="shared" si="309"/>
        <v>1000</v>
      </c>
      <c r="D281" s="120">
        <f t="shared" si="304"/>
        <v>6018.51</v>
      </c>
      <c r="E281" s="120">
        <f t="shared" si="293"/>
        <v>6075.69</v>
      </c>
      <c r="F281" s="172">
        <f t="shared" si="313"/>
        <v>44517</v>
      </c>
      <c r="G281" s="123">
        <f t="shared" si="296"/>
        <v>9.5006903702077317E-3</v>
      </c>
      <c r="H281" s="124">
        <f t="shared" si="314"/>
        <v>44578</v>
      </c>
      <c r="I281" s="124">
        <f t="shared" si="297"/>
        <v>44578</v>
      </c>
      <c r="J281" s="125">
        <f t="shared" si="305"/>
        <v>23</v>
      </c>
      <c r="K281" s="125">
        <f t="shared" si="294"/>
        <v>18</v>
      </c>
      <c r="L281" s="8">
        <f t="shared" si="306"/>
        <v>1.00742767</v>
      </c>
      <c r="M281" s="126">
        <f t="shared" si="292"/>
        <v>1.01249955</v>
      </c>
      <c r="N281" s="126">
        <f t="shared" si="289"/>
        <v>1.0647987925142133</v>
      </c>
      <c r="O281" s="119">
        <f t="shared" si="291"/>
        <v>1.0727077599999999</v>
      </c>
      <c r="P281" s="119">
        <f t="shared" si="298"/>
        <v>1072.70776</v>
      </c>
      <c r="Q281" s="158">
        <f t="shared" si="310"/>
        <v>0</v>
      </c>
      <c r="R281" s="199">
        <f t="shared" si="307"/>
        <v>0</v>
      </c>
      <c r="S281" s="119">
        <f t="shared" si="299"/>
        <v>0</v>
      </c>
      <c r="T281" s="129">
        <f t="shared" si="308"/>
        <v>9.1906000000000002E-2</v>
      </c>
      <c r="U281" s="127">
        <f t="shared" si="290"/>
        <v>18</v>
      </c>
      <c r="V281" s="127">
        <v>252</v>
      </c>
      <c r="W281" s="126">
        <f t="shared" si="300"/>
        <v>1.006300105</v>
      </c>
      <c r="X281" s="119">
        <f t="shared" si="301"/>
        <v>6.7581715200000003</v>
      </c>
      <c r="Y281" s="119">
        <f t="shared" si="302"/>
        <v>0</v>
      </c>
      <c r="Z281" s="131" t="str">
        <f t="shared" si="311"/>
        <v>J=</v>
      </c>
      <c r="AA281" s="124">
        <f t="shared" si="312"/>
        <v>44578</v>
      </c>
      <c r="AB281" s="4"/>
      <c r="AD281" s="171">
        <f>[2]Plan1!$A374</f>
        <v>47969</v>
      </c>
      <c r="AE281" s="148" t="str">
        <f>[2]Plan1!$C374</f>
        <v>Dia do Trabalho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2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22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3"/>
      <c r="EC281" s="1"/>
      <c r="ED281" s="1"/>
      <c r="EE281" s="1"/>
      <c r="EF281" s="1"/>
      <c r="EG281" s="1"/>
      <c r="EH281" s="1"/>
      <c r="EI281" s="1"/>
      <c r="EJ281" s="1"/>
      <c r="EK281" s="1"/>
      <c r="EL281" s="4"/>
      <c r="EM281" s="1"/>
      <c r="EN281" s="1"/>
      <c r="EO281" s="1"/>
      <c r="EP281" s="1"/>
      <c r="EQ281" s="1"/>
      <c r="ER281" s="1"/>
    </row>
    <row r="282" spans="1:148" ht="12.75" x14ac:dyDescent="0.2">
      <c r="A282" s="118">
        <f t="shared" si="303"/>
        <v>44572</v>
      </c>
      <c r="B282" s="119">
        <f t="shared" si="295"/>
        <v>1080.28667503</v>
      </c>
      <c r="C282" s="119">
        <f t="shared" si="309"/>
        <v>1000</v>
      </c>
      <c r="D282" s="120">
        <f t="shared" si="304"/>
        <v>6018.51</v>
      </c>
      <c r="E282" s="120">
        <f t="shared" si="293"/>
        <v>6075.69</v>
      </c>
      <c r="F282" s="172">
        <f t="shared" si="313"/>
        <v>44517</v>
      </c>
      <c r="G282" s="123">
        <f t="shared" si="296"/>
        <v>9.5006903702077317E-3</v>
      </c>
      <c r="H282" s="124">
        <f t="shared" si="314"/>
        <v>44578</v>
      </c>
      <c r="I282" s="124">
        <f t="shared" si="297"/>
        <v>44578</v>
      </c>
      <c r="J282" s="125">
        <f t="shared" si="305"/>
        <v>23</v>
      </c>
      <c r="K282" s="125">
        <f t="shared" si="294"/>
        <v>19</v>
      </c>
      <c r="L282" s="8">
        <f t="shared" si="306"/>
        <v>1.0078419300000001</v>
      </c>
      <c r="M282" s="126">
        <f t="shared" si="292"/>
        <v>1.01249955</v>
      </c>
      <c r="N282" s="126">
        <f t="shared" si="289"/>
        <v>1.0647987925142133</v>
      </c>
      <c r="O282" s="119">
        <f t="shared" si="291"/>
        <v>1.07314887</v>
      </c>
      <c r="P282" s="119">
        <f t="shared" si="298"/>
        <v>1073.14887</v>
      </c>
      <c r="Q282" s="158">
        <f t="shared" si="310"/>
        <v>0</v>
      </c>
      <c r="R282" s="199">
        <f t="shared" si="307"/>
        <v>0</v>
      </c>
      <c r="S282" s="119">
        <f t="shared" si="299"/>
        <v>0</v>
      </c>
      <c r="T282" s="129">
        <f t="shared" si="308"/>
        <v>9.1906000000000002E-2</v>
      </c>
      <c r="U282" s="127">
        <f t="shared" si="290"/>
        <v>19</v>
      </c>
      <c r="V282" s="127">
        <v>252</v>
      </c>
      <c r="W282" s="126">
        <f t="shared" si="300"/>
        <v>1.006651272</v>
      </c>
      <c r="X282" s="119">
        <f t="shared" si="301"/>
        <v>7.13780503</v>
      </c>
      <c r="Y282" s="119">
        <f t="shared" si="302"/>
        <v>0</v>
      </c>
      <c r="Z282" s="131" t="str">
        <f t="shared" si="311"/>
        <v>J=</v>
      </c>
      <c r="AA282" s="124">
        <f t="shared" si="312"/>
        <v>44578</v>
      </c>
      <c r="AB282" s="4"/>
      <c r="AD282" s="171">
        <f>[2]Plan1!$A375</f>
        <v>48011</v>
      </c>
      <c r="AE282" s="148" t="str">
        <f>[2]Plan1!$C375</f>
        <v>Corpus Christi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2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22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3"/>
      <c r="EC282" s="1"/>
      <c r="ED282" s="1"/>
      <c r="EE282" s="1"/>
      <c r="EF282" s="1"/>
      <c r="EG282" s="1"/>
      <c r="EH282" s="1"/>
      <c r="EI282" s="1"/>
      <c r="EJ282" s="1"/>
      <c r="EK282" s="1"/>
      <c r="EL282" s="4"/>
      <c r="EM282" s="1"/>
      <c r="EN282" s="1"/>
      <c r="EO282" s="1"/>
      <c r="EP282" s="1"/>
      <c r="EQ282" s="1"/>
      <c r="ER282" s="1"/>
    </row>
    <row r="283" spans="1:148" ht="12.75" x14ac:dyDescent="0.2">
      <c r="A283" s="118">
        <f t="shared" si="303"/>
        <v>44573</v>
      </c>
      <c r="B283" s="119">
        <f t="shared" si="295"/>
        <v>1081.10803158</v>
      </c>
      <c r="C283" s="119">
        <f t="shared" si="309"/>
        <v>1000</v>
      </c>
      <c r="D283" s="120">
        <f t="shared" si="304"/>
        <v>6018.51</v>
      </c>
      <c r="E283" s="120">
        <f t="shared" si="293"/>
        <v>6075.69</v>
      </c>
      <c r="F283" s="172">
        <f t="shared" si="313"/>
        <v>44517</v>
      </c>
      <c r="G283" s="123">
        <f t="shared" si="296"/>
        <v>9.5006903702077317E-3</v>
      </c>
      <c r="H283" s="124">
        <f t="shared" si="314"/>
        <v>44578</v>
      </c>
      <c r="I283" s="124">
        <f t="shared" si="297"/>
        <v>44578</v>
      </c>
      <c r="J283" s="125">
        <f t="shared" si="305"/>
        <v>23</v>
      </c>
      <c r="K283" s="125">
        <f t="shared" si="294"/>
        <v>20</v>
      </c>
      <c r="L283" s="8">
        <f t="shared" si="306"/>
        <v>1.0082563600000001</v>
      </c>
      <c r="M283" s="126">
        <f t="shared" si="292"/>
        <v>1.01249955</v>
      </c>
      <c r="N283" s="126">
        <f t="shared" si="289"/>
        <v>1.0647987925142133</v>
      </c>
      <c r="O283" s="119">
        <f t="shared" si="291"/>
        <v>1.07359015</v>
      </c>
      <c r="P283" s="119">
        <f t="shared" si="298"/>
        <v>1073.59015</v>
      </c>
      <c r="Q283" s="158">
        <f t="shared" si="310"/>
        <v>0</v>
      </c>
      <c r="R283" s="199">
        <f t="shared" si="307"/>
        <v>0</v>
      </c>
      <c r="S283" s="119">
        <f t="shared" si="299"/>
        <v>0</v>
      </c>
      <c r="T283" s="129">
        <f t="shared" si="308"/>
        <v>9.1906000000000002E-2</v>
      </c>
      <c r="U283" s="127">
        <f t="shared" si="290"/>
        <v>20</v>
      </c>
      <c r="V283" s="127">
        <v>252</v>
      </c>
      <c r="W283" s="126">
        <f t="shared" si="300"/>
        <v>1.007002562</v>
      </c>
      <c r="X283" s="119">
        <f t="shared" si="301"/>
        <v>7.5178815800000001</v>
      </c>
      <c r="Y283" s="119">
        <f t="shared" si="302"/>
        <v>0</v>
      </c>
      <c r="Z283" s="131" t="str">
        <f t="shared" si="311"/>
        <v>J=</v>
      </c>
      <c r="AA283" s="124">
        <f t="shared" si="312"/>
        <v>44578</v>
      </c>
      <c r="AB283" s="4"/>
      <c r="AD283" s="171">
        <f>[2]Plan1!$A376</f>
        <v>48098</v>
      </c>
      <c r="AE283" s="148" t="str">
        <f>[2]Plan1!$C376</f>
        <v>Independência do Brasil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2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22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3"/>
      <c r="EC283" s="1"/>
      <c r="ED283" s="1"/>
      <c r="EE283" s="1"/>
      <c r="EF283" s="1"/>
      <c r="EG283" s="1"/>
      <c r="EH283" s="1"/>
      <c r="EI283" s="1"/>
      <c r="EJ283" s="1"/>
      <c r="EK283" s="1"/>
      <c r="EL283" s="4"/>
      <c r="EM283" s="1"/>
      <c r="EN283" s="1"/>
      <c r="EO283" s="1"/>
      <c r="EP283" s="1"/>
      <c r="EQ283" s="1"/>
      <c r="ER283" s="1"/>
    </row>
    <row r="284" spans="1:148" ht="12.75" x14ac:dyDescent="0.2">
      <c r="A284" s="118">
        <f t="shared" si="303"/>
        <v>44574</v>
      </c>
      <c r="B284" s="119">
        <f t="shared" si="295"/>
        <v>1081.9300317499999</v>
      </c>
      <c r="C284" s="119">
        <f t="shared" si="309"/>
        <v>1000</v>
      </c>
      <c r="D284" s="120">
        <f t="shared" si="304"/>
        <v>6018.51</v>
      </c>
      <c r="E284" s="120">
        <f t="shared" si="293"/>
        <v>6075.69</v>
      </c>
      <c r="F284" s="172">
        <f t="shared" si="313"/>
        <v>44517</v>
      </c>
      <c r="G284" s="123">
        <f t="shared" si="296"/>
        <v>9.5006903702077317E-3</v>
      </c>
      <c r="H284" s="124">
        <f t="shared" si="314"/>
        <v>44578</v>
      </c>
      <c r="I284" s="124">
        <f t="shared" si="297"/>
        <v>44578</v>
      </c>
      <c r="J284" s="125">
        <f t="shared" si="305"/>
        <v>23</v>
      </c>
      <c r="K284" s="125">
        <f t="shared" si="294"/>
        <v>21</v>
      </c>
      <c r="L284" s="8">
        <f t="shared" si="306"/>
        <v>1.0086709700000001</v>
      </c>
      <c r="M284" s="126">
        <f t="shared" si="292"/>
        <v>1.01249955</v>
      </c>
      <c r="N284" s="126">
        <f t="shared" si="289"/>
        <v>1.0647987925142133</v>
      </c>
      <c r="O284" s="119">
        <f t="shared" si="291"/>
        <v>1.0740316299999999</v>
      </c>
      <c r="P284" s="119">
        <f t="shared" si="298"/>
        <v>1074.03163</v>
      </c>
      <c r="Q284" s="158">
        <f t="shared" si="310"/>
        <v>0</v>
      </c>
      <c r="R284" s="199">
        <f t="shared" si="307"/>
        <v>0</v>
      </c>
      <c r="S284" s="119">
        <f t="shared" si="299"/>
        <v>0</v>
      </c>
      <c r="T284" s="129">
        <f t="shared" si="308"/>
        <v>9.1906000000000002E-2</v>
      </c>
      <c r="U284" s="127">
        <f t="shared" si="290"/>
        <v>21</v>
      </c>
      <c r="V284" s="127">
        <v>252</v>
      </c>
      <c r="W284" s="126">
        <f t="shared" si="300"/>
        <v>1.007353975</v>
      </c>
      <c r="X284" s="119">
        <f t="shared" si="301"/>
        <v>7.8984017499999997</v>
      </c>
      <c r="Y284" s="119">
        <f t="shared" si="302"/>
        <v>0</v>
      </c>
      <c r="Z284" s="131" t="str">
        <f t="shared" si="311"/>
        <v>J=</v>
      </c>
      <c r="AA284" s="124">
        <f t="shared" si="312"/>
        <v>44578</v>
      </c>
      <c r="AB284" s="4"/>
      <c r="AD284" s="171">
        <f>[2]Plan1!$A377</f>
        <v>48133</v>
      </c>
      <c r="AE284" s="148" t="str">
        <f>[2]Plan1!$C377</f>
        <v>Nossa Sr.a Aparecida - Padroeira do Brasil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2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22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3"/>
      <c r="EC284" s="1"/>
      <c r="ED284" s="1"/>
      <c r="EE284" s="1"/>
      <c r="EF284" s="1"/>
      <c r="EG284" s="1"/>
      <c r="EH284" s="1"/>
      <c r="EI284" s="1"/>
      <c r="EJ284" s="1"/>
      <c r="EK284" s="1"/>
      <c r="EL284" s="4"/>
      <c r="EM284" s="1"/>
      <c r="EN284" s="1"/>
      <c r="EO284" s="1"/>
      <c r="EP284" s="1"/>
      <c r="EQ284" s="1"/>
      <c r="ER284" s="1"/>
    </row>
    <row r="285" spans="1:148" ht="12.75" x14ac:dyDescent="0.2">
      <c r="A285" s="118">
        <f t="shared" si="303"/>
        <v>44575</v>
      </c>
      <c r="B285" s="119">
        <f t="shared" si="295"/>
        <v>1082.7526345199999</v>
      </c>
      <c r="C285" s="119">
        <f t="shared" si="309"/>
        <v>1000</v>
      </c>
      <c r="D285" s="120">
        <f t="shared" si="304"/>
        <v>6018.51</v>
      </c>
      <c r="E285" s="120">
        <f t="shared" si="293"/>
        <v>6075.69</v>
      </c>
      <c r="F285" s="172">
        <f t="shared" si="313"/>
        <v>44517</v>
      </c>
      <c r="G285" s="123">
        <f t="shared" si="296"/>
        <v>9.5006903702077317E-3</v>
      </c>
      <c r="H285" s="124">
        <f t="shared" si="314"/>
        <v>44578</v>
      </c>
      <c r="I285" s="124">
        <f t="shared" si="297"/>
        <v>44578</v>
      </c>
      <c r="J285" s="125">
        <f t="shared" si="305"/>
        <v>23</v>
      </c>
      <c r="K285" s="125">
        <f t="shared" si="294"/>
        <v>22</v>
      </c>
      <c r="L285" s="8">
        <f t="shared" si="306"/>
        <v>1.00908574</v>
      </c>
      <c r="M285" s="126">
        <f t="shared" si="292"/>
        <v>1.01249955</v>
      </c>
      <c r="N285" s="126">
        <f t="shared" si="289"/>
        <v>1.0647987925142133</v>
      </c>
      <c r="O285" s="119">
        <f t="shared" si="291"/>
        <v>1.0744732699999999</v>
      </c>
      <c r="P285" s="119">
        <f t="shared" si="298"/>
        <v>1074.47327</v>
      </c>
      <c r="Q285" s="158">
        <f t="shared" si="310"/>
        <v>0</v>
      </c>
      <c r="R285" s="199">
        <f t="shared" si="307"/>
        <v>0</v>
      </c>
      <c r="S285" s="119">
        <f t="shared" si="299"/>
        <v>0</v>
      </c>
      <c r="T285" s="129">
        <f t="shared" si="308"/>
        <v>9.1906000000000002E-2</v>
      </c>
      <c r="U285" s="127">
        <f t="shared" si="290"/>
        <v>22</v>
      </c>
      <c r="V285" s="127">
        <v>252</v>
      </c>
      <c r="W285" s="126">
        <f t="shared" si="300"/>
        <v>1.0077055100000001</v>
      </c>
      <c r="X285" s="119">
        <f t="shared" si="301"/>
        <v>8.2793645199999997</v>
      </c>
      <c r="Y285" s="119">
        <f t="shared" si="302"/>
        <v>0</v>
      </c>
      <c r="Z285" s="131" t="str">
        <f t="shared" si="311"/>
        <v>J=</v>
      </c>
      <c r="AA285" s="124">
        <f t="shared" si="312"/>
        <v>44578</v>
      </c>
      <c r="AB285" s="4"/>
      <c r="AD285" s="171">
        <f>[2]Plan1!$A378</f>
        <v>48154</v>
      </c>
      <c r="AE285" s="148" t="str">
        <f>[2]Plan1!$C378</f>
        <v>Finados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2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22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3"/>
      <c r="EC285" s="1"/>
      <c r="ED285" s="1"/>
      <c r="EE285" s="1"/>
      <c r="EF285" s="1"/>
      <c r="EG285" s="1"/>
      <c r="EH285" s="1"/>
      <c r="EI285" s="1"/>
      <c r="EJ285" s="1"/>
      <c r="EK285" s="1"/>
      <c r="EL285" s="4"/>
      <c r="EM285" s="1"/>
      <c r="EN285" s="1"/>
      <c r="EO285" s="1"/>
      <c r="EP285" s="1"/>
      <c r="EQ285" s="1"/>
      <c r="ER285" s="1"/>
    </row>
    <row r="286" spans="1:148" ht="12.75" x14ac:dyDescent="0.2">
      <c r="A286" s="118">
        <f t="shared" si="303"/>
        <v>44576</v>
      </c>
      <c r="B286" s="119">
        <f t="shared" si="295"/>
        <v>1083.57588162</v>
      </c>
      <c r="C286" s="119">
        <f t="shared" si="309"/>
        <v>1000</v>
      </c>
      <c r="D286" s="120">
        <f t="shared" si="304"/>
        <v>6018.51</v>
      </c>
      <c r="E286" s="120">
        <f t="shared" si="293"/>
        <v>6075.69</v>
      </c>
      <c r="F286" s="172">
        <f t="shared" si="313"/>
        <v>44517</v>
      </c>
      <c r="G286" s="123">
        <f t="shared" si="296"/>
        <v>9.5006903702077317E-3</v>
      </c>
      <c r="H286" s="124">
        <f t="shared" si="314"/>
        <v>44578</v>
      </c>
      <c r="I286" s="124">
        <f t="shared" si="297"/>
        <v>44578</v>
      </c>
      <c r="J286" s="125">
        <f t="shared" si="305"/>
        <v>23</v>
      </c>
      <c r="K286" s="125">
        <f t="shared" si="294"/>
        <v>23</v>
      </c>
      <c r="L286" s="8">
        <f t="shared" si="306"/>
        <v>1.0095006900000001</v>
      </c>
      <c r="M286" s="126">
        <f t="shared" si="292"/>
        <v>1.01249955</v>
      </c>
      <c r="N286" s="126">
        <f t="shared" si="289"/>
        <v>1.0647987925142133</v>
      </c>
      <c r="O286" s="119">
        <f t="shared" si="291"/>
        <v>1.0749151100000001</v>
      </c>
      <c r="P286" s="119">
        <f t="shared" si="298"/>
        <v>1074.9151099999999</v>
      </c>
      <c r="Q286" s="158">
        <f t="shared" si="310"/>
        <v>0</v>
      </c>
      <c r="R286" s="199">
        <f t="shared" si="307"/>
        <v>0</v>
      </c>
      <c r="S286" s="119">
        <f t="shared" si="299"/>
        <v>0</v>
      </c>
      <c r="T286" s="129">
        <f t="shared" si="308"/>
        <v>9.1906000000000002E-2</v>
      </c>
      <c r="U286" s="127">
        <f t="shared" si="290"/>
        <v>23</v>
      </c>
      <c r="V286" s="127">
        <v>252</v>
      </c>
      <c r="W286" s="126">
        <f t="shared" si="300"/>
        <v>1.0080571679999999</v>
      </c>
      <c r="X286" s="119">
        <f t="shared" si="301"/>
        <v>8.6607716200000002</v>
      </c>
      <c r="Y286" s="119">
        <f t="shared" si="302"/>
        <v>0</v>
      </c>
      <c r="Z286" s="131" t="str">
        <f t="shared" si="311"/>
        <v>J=</v>
      </c>
      <c r="AA286" s="124">
        <f t="shared" si="312"/>
        <v>44578</v>
      </c>
      <c r="AB286" s="4"/>
      <c r="AD286" s="171">
        <f>[2]Plan1!$A379</f>
        <v>48167</v>
      </c>
      <c r="AE286" s="148" t="str">
        <f>[2]Plan1!$C379</f>
        <v>Proclamação da República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2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22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3"/>
      <c r="EC286" s="1"/>
      <c r="ED286" s="1"/>
      <c r="EE286" s="1"/>
      <c r="EF286" s="1"/>
      <c r="EG286" s="1"/>
      <c r="EH286" s="1"/>
      <c r="EI286" s="1"/>
      <c r="EJ286" s="1"/>
      <c r="EK286" s="1"/>
      <c r="EL286" s="4"/>
      <c r="EM286" s="1"/>
      <c r="EN286" s="1"/>
      <c r="EO286" s="1"/>
      <c r="EP286" s="1"/>
      <c r="EQ286" s="1"/>
      <c r="ER286" s="1"/>
    </row>
    <row r="287" spans="1:148" ht="12.75" x14ac:dyDescent="0.2">
      <c r="A287" s="118">
        <f t="shared" si="303"/>
        <v>44577</v>
      </c>
      <c r="B287" s="119">
        <f t="shared" si="295"/>
        <v>1083.57588162</v>
      </c>
      <c r="C287" s="119">
        <f t="shared" si="309"/>
        <v>1000</v>
      </c>
      <c r="D287" s="120">
        <f t="shared" si="304"/>
        <v>6018.51</v>
      </c>
      <c r="E287" s="120">
        <f t="shared" si="293"/>
        <v>6075.69</v>
      </c>
      <c r="F287" s="172">
        <f t="shared" si="313"/>
        <v>44517</v>
      </c>
      <c r="G287" s="123">
        <f t="shared" si="296"/>
        <v>9.5006903702077317E-3</v>
      </c>
      <c r="H287" s="124">
        <f t="shared" si="314"/>
        <v>44578</v>
      </c>
      <c r="I287" s="124">
        <f t="shared" si="297"/>
        <v>44578</v>
      </c>
      <c r="J287" s="125">
        <f t="shared" si="305"/>
        <v>23</v>
      </c>
      <c r="K287" s="125">
        <f t="shared" si="294"/>
        <v>23</v>
      </c>
      <c r="L287" s="8">
        <f t="shared" si="306"/>
        <v>1.0095006900000001</v>
      </c>
      <c r="M287" s="126">
        <f t="shared" si="292"/>
        <v>1.01249955</v>
      </c>
      <c r="N287" s="126">
        <f t="shared" si="289"/>
        <v>1.0647987925142133</v>
      </c>
      <c r="O287" s="119">
        <f t="shared" si="291"/>
        <v>1.0749151100000001</v>
      </c>
      <c r="P287" s="119">
        <f t="shared" si="298"/>
        <v>1074.9151099999999</v>
      </c>
      <c r="Q287" s="158">
        <f t="shared" si="310"/>
        <v>0</v>
      </c>
      <c r="R287" s="199">
        <f t="shared" si="307"/>
        <v>0</v>
      </c>
      <c r="S287" s="119">
        <f t="shared" si="299"/>
        <v>0</v>
      </c>
      <c r="T287" s="129">
        <f t="shared" si="308"/>
        <v>9.1906000000000002E-2</v>
      </c>
      <c r="U287" s="127">
        <f t="shared" si="290"/>
        <v>23</v>
      </c>
      <c r="V287" s="127">
        <v>252</v>
      </c>
      <c r="W287" s="126">
        <f t="shared" si="300"/>
        <v>1.0080571679999999</v>
      </c>
      <c r="X287" s="119">
        <f t="shared" si="301"/>
        <v>8.6607716200000002</v>
      </c>
      <c r="Y287" s="119">
        <f t="shared" si="302"/>
        <v>0</v>
      </c>
      <c r="Z287" s="131" t="str">
        <f t="shared" si="311"/>
        <v>J=</v>
      </c>
      <c r="AA287" s="124">
        <f t="shared" si="312"/>
        <v>44578</v>
      </c>
      <c r="AB287" s="4"/>
      <c r="AD287" s="171">
        <f>[2]Plan1!$A380</f>
        <v>48172</v>
      </c>
      <c r="AE287" s="148" t="str">
        <f>[2]Plan1!$C380</f>
        <v>Dia Nacional de Zumbi e da Consciência Negra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2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22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3"/>
      <c r="EC287" s="1"/>
      <c r="ED287" s="1"/>
      <c r="EE287" s="1"/>
      <c r="EF287" s="1"/>
      <c r="EG287" s="1"/>
      <c r="EH287" s="1"/>
      <c r="EI287" s="1"/>
      <c r="EJ287" s="1"/>
      <c r="EK287" s="1"/>
      <c r="EL287" s="4"/>
      <c r="EM287" s="1"/>
      <c r="EN287" s="1"/>
      <c r="EO287" s="1"/>
      <c r="EP287" s="1"/>
      <c r="EQ287" s="1"/>
      <c r="ER287" s="1"/>
    </row>
    <row r="288" spans="1:148" ht="12.75" x14ac:dyDescent="0.2">
      <c r="A288" s="118">
        <f t="shared" si="303"/>
        <v>44578</v>
      </c>
      <c r="B288" s="119">
        <f t="shared" si="295"/>
        <v>1083.57588162</v>
      </c>
      <c r="C288" s="119">
        <f t="shared" si="309"/>
        <v>1000</v>
      </c>
      <c r="D288" s="120">
        <f t="shared" si="304"/>
        <v>6018.51</v>
      </c>
      <c r="E288" s="120">
        <f t="shared" si="293"/>
        <v>6075.69</v>
      </c>
      <c r="F288" s="172">
        <f t="shared" si="313"/>
        <v>44517</v>
      </c>
      <c r="G288" s="123">
        <f t="shared" si="296"/>
        <v>9.5006903702077317E-3</v>
      </c>
      <c r="H288" s="124">
        <f t="shared" si="314"/>
        <v>44578</v>
      </c>
      <c r="I288" s="124">
        <f t="shared" si="297"/>
        <v>44578</v>
      </c>
      <c r="J288" s="125">
        <f t="shared" si="305"/>
        <v>23</v>
      </c>
      <c r="K288" s="125">
        <f t="shared" si="294"/>
        <v>23</v>
      </c>
      <c r="L288" s="8">
        <f t="shared" si="306"/>
        <v>1.0095006900000001</v>
      </c>
      <c r="M288" s="126">
        <f t="shared" si="292"/>
        <v>1.01249955</v>
      </c>
      <c r="N288" s="126">
        <f t="shared" ref="N288:N351" si="315">IF(I288&gt;I287,N287*M288,N287)</f>
        <v>1.0647987925142133</v>
      </c>
      <c r="O288" s="119">
        <f t="shared" si="291"/>
        <v>1.0749151100000001</v>
      </c>
      <c r="P288" s="119">
        <f t="shared" si="298"/>
        <v>1074.9151099999999</v>
      </c>
      <c r="Q288" s="158">
        <f t="shared" si="310"/>
        <v>9</v>
      </c>
      <c r="R288" s="199">
        <f t="shared" si="307"/>
        <v>0</v>
      </c>
      <c r="S288" s="119">
        <f t="shared" si="299"/>
        <v>0</v>
      </c>
      <c r="T288" s="129">
        <f t="shared" si="308"/>
        <v>9.1906000000000002E-2</v>
      </c>
      <c r="U288" s="127">
        <f t="shared" si="290"/>
        <v>23</v>
      </c>
      <c r="V288" s="127">
        <v>252</v>
      </c>
      <c r="W288" s="126">
        <f t="shared" si="300"/>
        <v>1.0080571679999999</v>
      </c>
      <c r="X288" s="119">
        <f t="shared" si="301"/>
        <v>8.6607716200000002</v>
      </c>
      <c r="Y288" s="119">
        <f t="shared" si="302"/>
        <v>8.6607716200000002</v>
      </c>
      <c r="Z288" s="131" t="str">
        <f t="shared" si="311"/>
        <v>J=</v>
      </c>
      <c r="AA288" s="124">
        <f t="shared" si="312"/>
        <v>44578</v>
      </c>
      <c r="AB288" s="4"/>
      <c r="AD288" s="171">
        <f>[2]Plan1!$A381</f>
        <v>48207</v>
      </c>
      <c r="AE288" s="148" t="str">
        <f>[2]Plan1!$C381</f>
        <v>Natal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2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22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3"/>
      <c r="EC288" s="1"/>
      <c r="ED288" s="1"/>
      <c r="EE288" s="1"/>
      <c r="EF288" s="1"/>
      <c r="EG288" s="1"/>
      <c r="EH288" s="1"/>
      <c r="EI288" s="1"/>
      <c r="EJ288" s="1"/>
      <c r="EK288" s="1"/>
      <c r="EL288" s="4"/>
      <c r="EM288" s="1"/>
      <c r="EN288" s="1"/>
      <c r="EO288" s="1"/>
      <c r="EP288" s="1"/>
      <c r="EQ288" s="1"/>
      <c r="ER288" s="1"/>
    </row>
    <row r="289" spans="1:148" ht="12.75" x14ac:dyDescent="0.2">
      <c r="A289" s="118">
        <f t="shared" si="303"/>
        <v>44579</v>
      </c>
      <c r="B289" s="119">
        <f t="shared" si="295"/>
        <v>1075.6626919800001</v>
      </c>
      <c r="C289" s="119">
        <f t="shared" si="309"/>
        <v>1000</v>
      </c>
      <c r="D289" s="120">
        <f t="shared" si="304"/>
        <v>6075.69</v>
      </c>
      <c r="E289" s="120">
        <f t="shared" si="293"/>
        <v>6120.04</v>
      </c>
      <c r="F289" s="172">
        <f t="shared" si="313"/>
        <v>44545</v>
      </c>
      <c r="G289" s="123">
        <f t="shared" si="296"/>
        <v>7.2995824342585447E-3</v>
      </c>
      <c r="H289" s="124">
        <f t="shared" si="314"/>
        <v>44607</v>
      </c>
      <c r="I289" s="124">
        <f t="shared" si="297"/>
        <v>44607</v>
      </c>
      <c r="J289" s="125">
        <f t="shared" si="305"/>
        <v>21</v>
      </c>
      <c r="K289" s="125">
        <f t="shared" si="294"/>
        <v>1</v>
      </c>
      <c r="L289" s="8">
        <f t="shared" si="306"/>
        <v>1.00034639</v>
      </c>
      <c r="M289" s="126">
        <f t="shared" si="292"/>
        <v>1.0095006900000001</v>
      </c>
      <c r="N289" s="126">
        <f t="shared" si="315"/>
        <v>1.0749151157542651</v>
      </c>
      <c r="O289" s="119">
        <f t="shared" si="291"/>
        <v>1.07528745</v>
      </c>
      <c r="P289" s="119">
        <f t="shared" si="298"/>
        <v>1075.28745</v>
      </c>
      <c r="Q289" s="158">
        <f t="shared" si="310"/>
        <v>0</v>
      </c>
      <c r="R289" s="199">
        <f t="shared" si="307"/>
        <v>0</v>
      </c>
      <c r="S289" s="119">
        <f t="shared" si="299"/>
        <v>0</v>
      </c>
      <c r="T289" s="129">
        <f t="shared" si="308"/>
        <v>9.1906000000000002E-2</v>
      </c>
      <c r="U289" s="127">
        <f t="shared" si="290"/>
        <v>1</v>
      </c>
      <c r="V289" s="127">
        <v>252</v>
      </c>
      <c r="W289" s="126">
        <f t="shared" si="300"/>
        <v>1.000348969</v>
      </c>
      <c r="X289" s="119">
        <f t="shared" si="301"/>
        <v>0.37524197999999997</v>
      </c>
      <c r="Y289" s="119">
        <f t="shared" si="302"/>
        <v>0</v>
      </c>
      <c r="Z289" s="131" t="str">
        <f t="shared" si="311"/>
        <v>J=</v>
      </c>
      <c r="AA289" s="124">
        <f t="shared" si="312"/>
        <v>44607</v>
      </c>
      <c r="AB289" s="4"/>
      <c r="AD289" s="171">
        <f>[2]Plan1!$A382</f>
        <v>48214</v>
      </c>
      <c r="AE289" s="148" t="str">
        <f>[2]Plan1!$C382</f>
        <v>Confraternização Universal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2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22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3"/>
      <c r="EC289" s="1"/>
      <c r="ED289" s="1"/>
      <c r="EE289" s="1"/>
      <c r="EF289" s="1"/>
      <c r="EG289" s="1"/>
      <c r="EH289" s="1"/>
      <c r="EI289" s="1"/>
      <c r="EJ289" s="1"/>
      <c r="EK289" s="1"/>
      <c r="EL289" s="4"/>
      <c r="EM289" s="1"/>
      <c r="EN289" s="1"/>
      <c r="EO289" s="1"/>
      <c r="EP289" s="1"/>
      <c r="EQ289" s="1"/>
      <c r="ER289" s="1"/>
    </row>
    <row r="290" spans="1:148" ht="12.75" x14ac:dyDescent="0.2">
      <c r="A290" s="118">
        <f t="shared" si="303"/>
        <v>44580</v>
      </c>
      <c r="B290" s="119">
        <f t="shared" si="295"/>
        <v>1076.4108040900001</v>
      </c>
      <c r="C290" s="119">
        <f t="shared" si="309"/>
        <v>1000</v>
      </c>
      <c r="D290" s="120">
        <f t="shared" si="304"/>
        <v>6075.69</v>
      </c>
      <c r="E290" s="120">
        <f t="shared" si="293"/>
        <v>6120.04</v>
      </c>
      <c r="F290" s="172">
        <f t="shared" si="313"/>
        <v>44545</v>
      </c>
      <c r="G290" s="123">
        <f t="shared" si="296"/>
        <v>7.2995824342585447E-3</v>
      </c>
      <c r="H290" s="124">
        <f t="shared" si="314"/>
        <v>44607</v>
      </c>
      <c r="I290" s="124">
        <f t="shared" si="297"/>
        <v>44607</v>
      </c>
      <c r="J290" s="125">
        <f t="shared" si="305"/>
        <v>21</v>
      </c>
      <c r="K290" s="125">
        <f t="shared" si="294"/>
        <v>2</v>
      </c>
      <c r="L290" s="8">
        <f t="shared" si="306"/>
        <v>1.0006929099999999</v>
      </c>
      <c r="M290" s="126">
        <f t="shared" si="292"/>
        <v>1.0095006900000001</v>
      </c>
      <c r="N290" s="126">
        <f t="shared" si="315"/>
        <v>1.0749151157542651</v>
      </c>
      <c r="O290" s="119">
        <f t="shared" si="291"/>
        <v>1.07565993</v>
      </c>
      <c r="P290" s="119">
        <f t="shared" si="298"/>
        <v>1075.65993</v>
      </c>
      <c r="Q290" s="158">
        <f t="shared" si="310"/>
        <v>0</v>
      </c>
      <c r="R290" s="199">
        <f t="shared" si="307"/>
        <v>0</v>
      </c>
      <c r="S290" s="119">
        <f t="shared" si="299"/>
        <v>0</v>
      </c>
      <c r="T290" s="129">
        <f t="shared" si="308"/>
        <v>9.1906000000000002E-2</v>
      </c>
      <c r="U290" s="127">
        <f t="shared" ref="U290:U353" si="316">IF(A289&lt;K$2,0,IF(Q289&gt;0,1,IF(K290=K289,U289,U289+1)))</f>
        <v>2</v>
      </c>
      <c r="V290" s="127">
        <v>252</v>
      </c>
      <c r="W290" s="126">
        <f t="shared" si="300"/>
        <v>1.0006980590000001</v>
      </c>
      <c r="X290" s="119">
        <f t="shared" si="301"/>
        <v>0.75087409000000005</v>
      </c>
      <c r="Y290" s="119">
        <f t="shared" si="302"/>
        <v>0</v>
      </c>
      <c r="Z290" s="131" t="str">
        <f t="shared" si="311"/>
        <v>J=</v>
      </c>
      <c r="AA290" s="124">
        <f t="shared" si="312"/>
        <v>44607</v>
      </c>
      <c r="AB290" s="4"/>
      <c r="AD290" s="171">
        <f>[2]Plan1!$A383</f>
        <v>48253</v>
      </c>
      <c r="AE290" s="148" t="str">
        <f>[2]Plan1!$C383</f>
        <v>Carnaval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2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22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3"/>
      <c r="EC290" s="1"/>
      <c r="ED290" s="1"/>
      <c r="EE290" s="1"/>
      <c r="EF290" s="1"/>
      <c r="EG290" s="1"/>
      <c r="EH290" s="1"/>
      <c r="EI290" s="1"/>
      <c r="EJ290" s="1"/>
      <c r="EK290" s="1"/>
      <c r="EL290" s="4"/>
      <c r="EM290" s="1"/>
      <c r="EN290" s="1"/>
      <c r="EO290" s="1"/>
      <c r="EP290" s="1"/>
      <c r="EQ290" s="1"/>
      <c r="ER290" s="1"/>
    </row>
    <row r="291" spans="1:148" ht="12.75" x14ac:dyDescent="0.2">
      <c r="A291" s="118">
        <f t="shared" si="303"/>
        <v>44581</v>
      </c>
      <c r="B291" s="119">
        <f t="shared" si="295"/>
        <v>1077.1594287299999</v>
      </c>
      <c r="C291" s="119">
        <f t="shared" si="309"/>
        <v>1000</v>
      </c>
      <c r="D291" s="120">
        <f t="shared" si="304"/>
        <v>6075.69</v>
      </c>
      <c r="E291" s="120">
        <f t="shared" si="293"/>
        <v>6120.04</v>
      </c>
      <c r="F291" s="172">
        <f t="shared" si="313"/>
        <v>44545</v>
      </c>
      <c r="G291" s="123">
        <f t="shared" si="296"/>
        <v>7.2995824342585447E-3</v>
      </c>
      <c r="H291" s="124">
        <f t="shared" si="314"/>
        <v>44607</v>
      </c>
      <c r="I291" s="124">
        <f t="shared" si="297"/>
        <v>44607</v>
      </c>
      <c r="J291" s="125">
        <f t="shared" si="305"/>
        <v>21</v>
      </c>
      <c r="K291" s="125">
        <f t="shared" si="294"/>
        <v>3</v>
      </c>
      <c r="L291" s="8">
        <f t="shared" si="306"/>
        <v>1.0010395400000001</v>
      </c>
      <c r="M291" s="126">
        <f t="shared" si="292"/>
        <v>1.0095006900000001</v>
      </c>
      <c r="N291" s="126">
        <f t="shared" si="315"/>
        <v>1.0749151157542651</v>
      </c>
      <c r="O291" s="119">
        <f t="shared" si="291"/>
        <v>1.07603253</v>
      </c>
      <c r="P291" s="119">
        <f t="shared" si="298"/>
        <v>1076.03253</v>
      </c>
      <c r="Q291" s="158">
        <f t="shared" si="310"/>
        <v>0</v>
      </c>
      <c r="R291" s="199">
        <f t="shared" si="307"/>
        <v>0</v>
      </c>
      <c r="S291" s="119">
        <f t="shared" si="299"/>
        <v>0</v>
      </c>
      <c r="T291" s="129">
        <f t="shared" si="308"/>
        <v>9.1906000000000002E-2</v>
      </c>
      <c r="U291" s="127">
        <f t="shared" si="316"/>
        <v>3</v>
      </c>
      <c r="V291" s="127">
        <v>252</v>
      </c>
      <c r="W291" s="126">
        <f t="shared" si="300"/>
        <v>1.0010472720000001</v>
      </c>
      <c r="X291" s="119">
        <f t="shared" si="301"/>
        <v>1.12689873</v>
      </c>
      <c r="Y291" s="119">
        <f t="shared" si="302"/>
        <v>0</v>
      </c>
      <c r="Z291" s="131" t="str">
        <f t="shared" si="311"/>
        <v>J=</v>
      </c>
      <c r="AA291" s="124">
        <f t="shared" si="312"/>
        <v>44607</v>
      </c>
      <c r="AB291" s="4"/>
      <c r="AD291" s="171">
        <f>[2]Plan1!$A384</f>
        <v>48254</v>
      </c>
      <c r="AE291" s="148" t="str">
        <f>[2]Plan1!$C384</f>
        <v>Carnaval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2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22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3"/>
      <c r="EC291" s="1"/>
      <c r="ED291" s="1"/>
      <c r="EE291" s="1"/>
      <c r="EF291" s="1"/>
      <c r="EG291" s="1"/>
      <c r="EH291" s="1"/>
      <c r="EI291" s="1"/>
      <c r="EJ291" s="1"/>
      <c r="EK291" s="1"/>
      <c r="EL291" s="4"/>
      <c r="EM291" s="1"/>
      <c r="EN291" s="1"/>
      <c r="EO291" s="1"/>
      <c r="EP291" s="1"/>
      <c r="EQ291" s="1"/>
      <c r="ER291" s="1"/>
    </row>
    <row r="292" spans="1:148" ht="12.75" x14ac:dyDescent="0.2">
      <c r="A292" s="118">
        <f t="shared" si="303"/>
        <v>44582</v>
      </c>
      <c r="B292" s="119">
        <f t="shared" si="295"/>
        <v>1077.9085840499999</v>
      </c>
      <c r="C292" s="119">
        <f t="shared" si="309"/>
        <v>1000</v>
      </c>
      <c r="D292" s="120">
        <f t="shared" si="304"/>
        <v>6075.69</v>
      </c>
      <c r="E292" s="120">
        <f t="shared" si="293"/>
        <v>6120.04</v>
      </c>
      <c r="F292" s="172">
        <f t="shared" si="313"/>
        <v>44545</v>
      </c>
      <c r="G292" s="123">
        <f t="shared" si="296"/>
        <v>7.2995824342585447E-3</v>
      </c>
      <c r="H292" s="124">
        <f t="shared" si="314"/>
        <v>44607</v>
      </c>
      <c r="I292" s="124">
        <f t="shared" si="297"/>
        <v>44607</v>
      </c>
      <c r="J292" s="125">
        <f t="shared" si="305"/>
        <v>21</v>
      </c>
      <c r="K292" s="125">
        <f t="shared" si="294"/>
        <v>4</v>
      </c>
      <c r="L292" s="8">
        <f t="shared" si="306"/>
        <v>1.0013863000000001</v>
      </c>
      <c r="M292" s="126">
        <f t="shared" si="292"/>
        <v>1.0095006900000001</v>
      </c>
      <c r="N292" s="126">
        <f t="shared" si="315"/>
        <v>1.0749151157542651</v>
      </c>
      <c r="O292" s="119">
        <f t="shared" si="291"/>
        <v>1.07640527</v>
      </c>
      <c r="P292" s="119">
        <f t="shared" si="298"/>
        <v>1076.40527</v>
      </c>
      <c r="Q292" s="158">
        <f t="shared" si="310"/>
        <v>0</v>
      </c>
      <c r="R292" s="199">
        <f t="shared" si="307"/>
        <v>0</v>
      </c>
      <c r="S292" s="119">
        <f t="shared" si="299"/>
        <v>0</v>
      </c>
      <c r="T292" s="129">
        <f t="shared" si="308"/>
        <v>9.1906000000000002E-2</v>
      </c>
      <c r="U292" s="127">
        <f t="shared" si="316"/>
        <v>4</v>
      </c>
      <c r="V292" s="127">
        <v>252</v>
      </c>
      <c r="W292" s="126">
        <f t="shared" si="300"/>
        <v>1.0013966059999999</v>
      </c>
      <c r="X292" s="119">
        <f t="shared" si="301"/>
        <v>1.50331405</v>
      </c>
      <c r="Y292" s="119">
        <f t="shared" si="302"/>
        <v>0</v>
      </c>
      <c r="Z292" s="131" t="str">
        <f t="shared" si="311"/>
        <v>J=</v>
      </c>
      <c r="AA292" s="124">
        <f t="shared" si="312"/>
        <v>44607</v>
      </c>
      <c r="AB292" s="4"/>
      <c r="AD292" s="171">
        <f>[2]Plan1!$A385</f>
        <v>48299</v>
      </c>
      <c r="AE292" s="148" t="str">
        <f>[2]Plan1!$C385</f>
        <v>Paixão de Cristo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2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22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3"/>
      <c r="EC292" s="1"/>
      <c r="ED292" s="1"/>
      <c r="EE292" s="1"/>
      <c r="EF292" s="1"/>
      <c r="EG292" s="1"/>
      <c r="EH292" s="1"/>
      <c r="EI292" s="1"/>
      <c r="EJ292" s="1"/>
      <c r="EK292" s="1"/>
      <c r="EL292" s="4"/>
      <c r="EM292" s="1"/>
      <c r="EN292" s="1"/>
      <c r="EO292" s="1"/>
      <c r="EP292" s="1"/>
      <c r="EQ292" s="1"/>
      <c r="ER292" s="1"/>
    </row>
    <row r="293" spans="1:148" ht="12.75" x14ac:dyDescent="0.2">
      <c r="A293" s="118">
        <f t="shared" si="303"/>
        <v>44583</v>
      </c>
      <c r="B293" s="119">
        <f t="shared" si="295"/>
        <v>1078.65825137</v>
      </c>
      <c r="C293" s="119">
        <f t="shared" si="309"/>
        <v>1000</v>
      </c>
      <c r="D293" s="120">
        <f t="shared" si="304"/>
        <v>6075.69</v>
      </c>
      <c r="E293" s="120">
        <f t="shared" si="293"/>
        <v>6120.04</v>
      </c>
      <c r="F293" s="172">
        <f t="shared" si="313"/>
        <v>44545</v>
      </c>
      <c r="G293" s="123">
        <f t="shared" si="296"/>
        <v>7.2995824342585447E-3</v>
      </c>
      <c r="H293" s="124">
        <f t="shared" si="314"/>
        <v>44607</v>
      </c>
      <c r="I293" s="124">
        <f t="shared" si="297"/>
        <v>44607</v>
      </c>
      <c r="J293" s="125">
        <f t="shared" si="305"/>
        <v>21</v>
      </c>
      <c r="K293" s="125">
        <f t="shared" si="294"/>
        <v>5</v>
      </c>
      <c r="L293" s="8">
        <f t="shared" si="306"/>
        <v>1.00173318</v>
      </c>
      <c r="M293" s="126">
        <f t="shared" si="292"/>
        <v>1.0095006900000001</v>
      </c>
      <c r="N293" s="126">
        <f t="shared" si="315"/>
        <v>1.0749151157542651</v>
      </c>
      <c r="O293" s="119">
        <f t="shared" si="291"/>
        <v>1.0767781300000001</v>
      </c>
      <c r="P293" s="119">
        <f t="shared" si="298"/>
        <v>1076.7781299999999</v>
      </c>
      <c r="Q293" s="158">
        <f t="shared" si="310"/>
        <v>0</v>
      </c>
      <c r="R293" s="199">
        <f t="shared" si="307"/>
        <v>0</v>
      </c>
      <c r="S293" s="119">
        <f t="shared" si="299"/>
        <v>0</v>
      </c>
      <c r="T293" s="129">
        <f t="shared" si="308"/>
        <v>9.1906000000000002E-2</v>
      </c>
      <c r="U293" s="127">
        <f t="shared" si="316"/>
        <v>5</v>
      </c>
      <c r="V293" s="127">
        <v>252</v>
      </c>
      <c r="W293" s="126">
        <f t="shared" si="300"/>
        <v>1.001746062</v>
      </c>
      <c r="X293" s="119">
        <f t="shared" si="301"/>
        <v>1.8801213699999999</v>
      </c>
      <c r="Y293" s="119">
        <f t="shared" si="302"/>
        <v>0</v>
      </c>
      <c r="Z293" s="131" t="str">
        <f t="shared" si="311"/>
        <v>J=</v>
      </c>
      <c r="AA293" s="124">
        <f t="shared" si="312"/>
        <v>44607</v>
      </c>
      <c r="AB293" s="4"/>
      <c r="AD293" s="171">
        <f>[2]Plan1!$A386</f>
        <v>48325</v>
      </c>
      <c r="AE293" s="148" t="str">
        <f>[2]Plan1!$C386</f>
        <v>Tiradentes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2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22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3"/>
      <c r="EC293" s="1"/>
      <c r="ED293" s="1"/>
      <c r="EE293" s="1"/>
      <c r="EF293" s="1"/>
      <c r="EG293" s="1"/>
      <c r="EH293" s="1"/>
      <c r="EI293" s="1"/>
      <c r="EJ293" s="1"/>
      <c r="EK293" s="1"/>
      <c r="EL293" s="4"/>
      <c r="EM293" s="1"/>
      <c r="EN293" s="1"/>
      <c r="EO293" s="1"/>
      <c r="EP293" s="1"/>
      <c r="EQ293" s="1"/>
      <c r="ER293" s="1"/>
    </row>
    <row r="294" spans="1:148" ht="12.75" x14ac:dyDescent="0.2">
      <c r="A294" s="118">
        <f t="shared" si="303"/>
        <v>44584</v>
      </c>
      <c r="B294" s="119">
        <f t="shared" si="295"/>
        <v>1078.65825137</v>
      </c>
      <c r="C294" s="119">
        <f t="shared" si="309"/>
        <v>1000</v>
      </c>
      <c r="D294" s="120">
        <f t="shared" si="304"/>
        <v>6075.69</v>
      </c>
      <c r="E294" s="120">
        <f t="shared" si="293"/>
        <v>6120.04</v>
      </c>
      <c r="F294" s="172">
        <f t="shared" si="313"/>
        <v>44545</v>
      </c>
      <c r="G294" s="123">
        <f t="shared" si="296"/>
        <v>7.2995824342585447E-3</v>
      </c>
      <c r="H294" s="124">
        <f t="shared" si="314"/>
        <v>44607</v>
      </c>
      <c r="I294" s="124">
        <f t="shared" si="297"/>
        <v>44607</v>
      </c>
      <c r="J294" s="125">
        <f t="shared" si="305"/>
        <v>21</v>
      </c>
      <c r="K294" s="125">
        <f t="shared" si="294"/>
        <v>5</v>
      </c>
      <c r="L294" s="8">
        <f t="shared" si="306"/>
        <v>1.00173318</v>
      </c>
      <c r="M294" s="126">
        <f t="shared" si="292"/>
        <v>1.0095006900000001</v>
      </c>
      <c r="N294" s="126">
        <f t="shared" si="315"/>
        <v>1.0749151157542651</v>
      </c>
      <c r="O294" s="119">
        <f t="shared" si="291"/>
        <v>1.0767781300000001</v>
      </c>
      <c r="P294" s="119">
        <f t="shared" si="298"/>
        <v>1076.7781299999999</v>
      </c>
      <c r="Q294" s="158">
        <f t="shared" si="310"/>
        <v>0</v>
      </c>
      <c r="R294" s="199">
        <f t="shared" si="307"/>
        <v>0</v>
      </c>
      <c r="S294" s="119">
        <f t="shared" si="299"/>
        <v>0</v>
      </c>
      <c r="T294" s="129">
        <f t="shared" si="308"/>
        <v>9.1906000000000002E-2</v>
      </c>
      <c r="U294" s="127">
        <f t="shared" si="316"/>
        <v>5</v>
      </c>
      <c r="V294" s="127">
        <v>252</v>
      </c>
      <c r="W294" s="126">
        <f t="shared" si="300"/>
        <v>1.001746062</v>
      </c>
      <c r="X294" s="119">
        <f t="shared" si="301"/>
        <v>1.8801213699999999</v>
      </c>
      <c r="Y294" s="119">
        <f t="shared" si="302"/>
        <v>0</v>
      </c>
      <c r="Z294" s="131" t="str">
        <f t="shared" si="311"/>
        <v>J=</v>
      </c>
      <c r="AA294" s="124">
        <f t="shared" si="312"/>
        <v>44607</v>
      </c>
      <c r="AB294" s="4"/>
      <c r="AD294" s="171">
        <f>[2]Plan1!$A387</f>
        <v>48335</v>
      </c>
      <c r="AE294" s="148" t="str">
        <f>[2]Plan1!$C387</f>
        <v>Dia do Trabalho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2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22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3"/>
      <c r="EC294" s="1"/>
      <c r="ED294" s="1"/>
      <c r="EE294" s="1"/>
      <c r="EF294" s="1"/>
      <c r="EG294" s="1"/>
      <c r="EH294" s="1"/>
      <c r="EI294" s="1"/>
      <c r="EJ294" s="1"/>
      <c r="EK294" s="1"/>
      <c r="EL294" s="4"/>
      <c r="EM294" s="1"/>
      <c r="EN294" s="1"/>
      <c r="EO294" s="1"/>
      <c r="EP294" s="1"/>
      <c r="EQ294" s="1"/>
      <c r="ER294" s="1"/>
    </row>
    <row r="295" spans="1:148" ht="12.75" x14ac:dyDescent="0.2">
      <c r="A295" s="118">
        <f t="shared" si="303"/>
        <v>44585</v>
      </c>
      <c r="B295" s="119">
        <f t="shared" si="295"/>
        <v>1078.65825137</v>
      </c>
      <c r="C295" s="119">
        <f t="shared" si="309"/>
        <v>1000</v>
      </c>
      <c r="D295" s="120">
        <f t="shared" si="304"/>
        <v>6075.69</v>
      </c>
      <c r="E295" s="120">
        <f t="shared" si="293"/>
        <v>6120.04</v>
      </c>
      <c r="F295" s="172">
        <f t="shared" si="313"/>
        <v>44545</v>
      </c>
      <c r="G295" s="123">
        <f t="shared" si="296"/>
        <v>7.2995824342585447E-3</v>
      </c>
      <c r="H295" s="124">
        <f t="shared" si="314"/>
        <v>44607</v>
      </c>
      <c r="I295" s="124">
        <f t="shared" si="297"/>
        <v>44607</v>
      </c>
      <c r="J295" s="125">
        <f t="shared" si="305"/>
        <v>21</v>
      </c>
      <c r="K295" s="125">
        <f t="shared" si="294"/>
        <v>5</v>
      </c>
      <c r="L295" s="8">
        <f t="shared" si="306"/>
        <v>1.00173318</v>
      </c>
      <c r="M295" s="126">
        <f t="shared" si="292"/>
        <v>1.0095006900000001</v>
      </c>
      <c r="N295" s="126">
        <f t="shared" si="315"/>
        <v>1.0749151157542651</v>
      </c>
      <c r="O295" s="119">
        <f t="shared" si="291"/>
        <v>1.0767781300000001</v>
      </c>
      <c r="P295" s="119">
        <f t="shared" si="298"/>
        <v>1076.7781299999999</v>
      </c>
      <c r="Q295" s="158">
        <f t="shared" si="310"/>
        <v>0</v>
      </c>
      <c r="R295" s="199">
        <f t="shared" si="307"/>
        <v>0</v>
      </c>
      <c r="S295" s="119">
        <f t="shared" si="299"/>
        <v>0</v>
      </c>
      <c r="T295" s="129">
        <f t="shared" si="308"/>
        <v>9.1906000000000002E-2</v>
      </c>
      <c r="U295" s="127">
        <f t="shared" si="316"/>
        <v>5</v>
      </c>
      <c r="V295" s="127">
        <v>252</v>
      </c>
      <c r="W295" s="126">
        <f t="shared" si="300"/>
        <v>1.001746062</v>
      </c>
      <c r="X295" s="119">
        <f t="shared" si="301"/>
        <v>1.8801213699999999</v>
      </c>
      <c r="Y295" s="119">
        <f t="shared" si="302"/>
        <v>0</v>
      </c>
      <c r="Z295" s="131" t="str">
        <f t="shared" si="311"/>
        <v>J=</v>
      </c>
      <c r="AA295" s="124">
        <f t="shared" si="312"/>
        <v>44607</v>
      </c>
      <c r="AB295" s="4"/>
      <c r="AD295" s="171">
        <f>[2]Plan1!$A388</f>
        <v>48361</v>
      </c>
      <c r="AE295" s="148" t="str">
        <f>[2]Plan1!$C388</f>
        <v>Corpus Christi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2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22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3"/>
      <c r="EC295" s="1"/>
      <c r="ED295" s="1"/>
      <c r="EE295" s="1"/>
      <c r="EF295" s="1"/>
      <c r="EG295" s="1"/>
      <c r="EH295" s="1"/>
      <c r="EI295" s="1"/>
      <c r="EJ295" s="1"/>
      <c r="EK295" s="1"/>
      <c r="EL295" s="4"/>
      <c r="EM295" s="1"/>
      <c r="EN295" s="1"/>
      <c r="EO295" s="1"/>
      <c r="EP295" s="1"/>
      <c r="EQ295" s="1"/>
      <c r="ER295" s="1"/>
    </row>
    <row r="296" spans="1:148" ht="12.75" x14ac:dyDescent="0.2">
      <c r="A296" s="118">
        <f t="shared" si="303"/>
        <v>44586</v>
      </c>
      <c r="B296" s="119">
        <f t="shared" si="295"/>
        <v>1079.4084509899999</v>
      </c>
      <c r="C296" s="119">
        <f t="shared" si="309"/>
        <v>1000</v>
      </c>
      <c r="D296" s="120">
        <f t="shared" si="304"/>
        <v>6075.69</v>
      </c>
      <c r="E296" s="120">
        <f t="shared" si="293"/>
        <v>6120.04</v>
      </c>
      <c r="F296" s="172">
        <f t="shared" si="313"/>
        <v>44545</v>
      </c>
      <c r="G296" s="123">
        <f t="shared" si="296"/>
        <v>7.2995824342585447E-3</v>
      </c>
      <c r="H296" s="124">
        <f t="shared" si="314"/>
        <v>44607</v>
      </c>
      <c r="I296" s="124">
        <f t="shared" si="297"/>
        <v>44607</v>
      </c>
      <c r="J296" s="125">
        <f t="shared" si="305"/>
        <v>21</v>
      </c>
      <c r="K296" s="125">
        <f t="shared" si="294"/>
        <v>6</v>
      </c>
      <c r="L296" s="8">
        <f t="shared" si="306"/>
        <v>1.0020801800000001</v>
      </c>
      <c r="M296" s="126">
        <f t="shared" si="292"/>
        <v>1.0095006900000001</v>
      </c>
      <c r="N296" s="126">
        <f t="shared" si="315"/>
        <v>1.0749151157542651</v>
      </c>
      <c r="O296" s="119">
        <f t="shared" si="291"/>
        <v>1.0771511300000001</v>
      </c>
      <c r="P296" s="119">
        <f t="shared" si="298"/>
        <v>1077.15113</v>
      </c>
      <c r="Q296" s="158">
        <f t="shared" si="310"/>
        <v>0</v>
      </c>
      <c r="R296" s="199">
        <f t="shared" si="307"/>
        <v>0</v>
      </c>
      <c r="S296" s="119">
        <f t="shared" si="299"/>
        <v>0</v>
      </c>
      <c r="T296" s="129">
        <f t="shared" si="308"/>
        <v>9.1906000000000002E-2</v>
      </c>
      <c r="U296" s="127">
        <f t="shared" si="316"/>
        <v>6</v>
      </c>
      <c r="V296" s="127">
        <v>252</v>
      </c>
      <c r="W296" s="126">
        <f t="shared" si="300"/>
        <v>1.0020956400000001</v>
      </c>
      <c r="X296" s="119">
        <f t="shared" si="301"/>
        <v>2.2573209900000002</v>
      </c>
      <c r="Y296" s="119">
        <f t="shared" si="302"/>
        <v>0</v>
      </c>
      <c r="Z296" s="131" t="str">
        <f t="shared" si="311"/>
        <v>J=</v>
      </c>
      <c r="AA296" s="124">
        <f t="shared" si="312"/>
        <v>44607</v>
      </c>
      <c r="AB296" s="4"/>
      <c r="AD296" s="171">
        <f>[2]Plan1!$A389</f>
        <v>48464</v>
      </c>
      <c r="AE296" s="148" t="str">
        <f>[2]Plan1!$C389</f>
        <v>Independência do Brasil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2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22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3"/>
      <c r="EC296" s="1"/>
      <c r="ED296" s="1"/>
      <c r="EE296" s="1"/>
      <c r="EF296" s="1"/>
      <c r="EG296" s="1"/>
      <c r="EH296" s="1"/>
      <c r="EI296" s="1"/>
      <c r="EJ296" s="1"/>
      <c r="EK296" s="1"/>
      <c r="EL296" s="4"/>
      <c r="EM296" s="1"/>
      <c r="EN296" s="1"/>
      <c r="EO296" s="1"/>
      <c r="EP296" s="1"/>
      <c r="EQ296" s="1"/>
      <c r="ER296" s="1"/>
    </row>
    <row r="297" spans="1:148" ht="12.75" x14ac:dyDescent="0.2">
      <c r="A297" s="118">
        <f t="shared" si="303"/>
        <v>44587</v>
      </c>
      <c r="B297" s="119">
        <f t="shared" si="295"/>
        <v>1080.1591531199999</v>
      </c>
      <c r="C297" s="119">
        <f t="shared" si="309"/>
        <v>1000</v>
      </c>
      <c r="D297" s="120">
        <f t="shared" si="304"/>
        <v>6075.69</v>
      </c>
      <c r="E297" s="120">
        <f t="shared" si="293"/>
        <v>6120.04</v>
      </c>
      <c r="F297" s="172">
        <f t="shared" si="313"/>
        <v>44545</v>
      </c>
      <c r="G297" s="123">
        <f t="shared" si="296"/>
        <v>7.2995824342585447E-3</v>
      </c>
      <c r="H297" s="124">
        <f t="shared" si="314"/>
        <v>44607</v>
      </c>
      <c r="I297" s="124">
        <f t="shared" si="297"/>
        <v>44607</v>
      </c>
      <c r="J297" s="125">
        <f t="shared" si="305"/>
        <v>21</v>
      </c>
      <c r="K297" s="125">
        <f t="shared" si="294"/>
        <v>7</v>
      </c>
      <c r="L297" s="8">
        <f t="shared" si="306"/>
        <v>1.00242729</v>
      </c>
      <c r="M297" s="126">
        <f t="shared" si="292"/>
        <v>1.0095006900000001</v>
      </c>
      <c r="N297" s="126">
        <f t="shared" si="315"/>
        <v>1.0749151157542651</v>
      </c>
      <c r="O297" s="119">
        <f t="shared" si="291"/>
        <v>1.07752424</v>
      </c>
      <c r="P297" s="119">
        <f t="shared" si="298"/>
        <v>1077.52424</v>
      </c>
      <c r="Q297" s="158">
        <f t="shared" si="310"/>
        <v>0</v>
      </c>
      <c r="R297" s="199">
        <f t="shared" si="307"/>
        <v>0</v>
      </c>
      <c r="S297" s="119">
        <f t="shared" si="299"/>
        <v>0</v>
      </c>
      <c r="T297" s="129">
        <f t="shared" si="308"/>
        <v>9.1906000000000002E-2</v>
      </c>
      <c r="U297" s="127">
        <f t="shared" si="316"/>
        <v>7</v>
      </c>
      <c r="V297" s="127">
        <v>252</v>
      </c>
      <c r="W297" s="126">
        <f t="shared" si="300"/>
        <v>1.00244534</v>
      </c>
      <c r="X297" s="119">
        <f t="shared" si="301"/>
        <v>2.6349131200000002</v>
      </c>
      <c r="Y297" s="119">
        <f t="shared" si="302"/>
        <v>0</v>
      </c>
      <c r="Z297" s="131" t="str">
        <f t="shared" si="311"/>
        <v>J=</v>
      </c>
      <c r="AA297" s="124">
        <f t="shared" si="312"/>
        <v>44607</v>
      </c>
      <c r="AB297" s="4"/>
      <c r="AD297" s="171">
        <f>[2]Plan1!$A390</f>
        <v>48499</v>
      </c>
      <c r="AE297" s="148" t="str">
        <f>[2]Plan1!$C390</f>
        <v>Nossa Sr.a Aparecida - Padroeira do Brasil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2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22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3"/>
      <c r="EC297" s="1"/>
      <c r="ED297" s="1"/>
      <c r="EE297" s="1"/>
      <c r="EF297" s="1"/>
      <c r="EG297" s="1"/>
      <c r="EH297" s="1"/>
      <c r="EI297" s="1"/>
      <c r="EJ297" s="1"/>
      <c r="EK297" s="1"/>
      <c r="EL297" s="4"/>
      <c r="EM297" s="1"/>
      <c r="EN297" s="1"/>
      <c r="EO297" s="1"/>
      <c r="EP297" s="1"/>
      <c r="EQ297" s="1"/>
      <c r="ER297" s="1"/>
    </row>
    <row r="298" spans="1:148" ht="12.75" x14ac:dyDescent="0.2">
      <c r="A298" s="118">
        <f t="shared" si="303"/>
        <v>44588</v>
      </c>
      <c r="B298" s="119">
        <f t="shared" si="295"/>
        <v>1080.9103881000001</v>
      </c>
      <c r="C298" s="119">
        <f t="shared" si="309"/>
        <v>1000</v>
      </c>
      <c r="D298" s="120">
        <f t="shared" si="304"/>
        <v>6075.69</v>
      </c>
      <c r="E298" s="120">
        <f t="shared" si="293"/>
        <v>6120.04</v>
      </c>
      <c r="F298" s="172">
        <f t="shared" si="313"/>
        <v>44545</v>
      </c>
      <c r="G298" s="123">
        <f t="shared" si="296"/>
        <v>7.2995824342585447E-3</v>
      </c>
      <c r="H298" s="124">
        <f t="shared" si="314"/>
        <v>44607</v>
      </c>
      <c r="I298" s="124">
        <f t="shared" si="297"/>
        <v>44607</v>
      </c>
      <c r="J298" s="125">
        <f t="shared" si="305"/>
        <v>21</v>
      </c>
      <c r="K298" s="125">
        <f t="shared" si="294"/>
        <v>8</v>
      </c>
      <c r="L298" s="8">
        <f t="shared" si="306"/>
        <v>1.0027745299999999</v>
      </c>
      <c r="M298" s="126">
        <f t="shared" si="292"/>
        <v>1.0095006900000001</v>
      </c>
      <c r="N298" s="126">
        <f t="shared" si="315"/>
        <v>1.0749151157542651</v>
      </c>
      <c r="O298" s="119">
        <f t="shared" ref="O298:O361" si="317">TRUNC(TRUNC((L298*N298),15),8)</f>
        <v>1.07789749</v>
      </c>
      <c r="P298" s="119">
        <f t="shared" si="298"/>
        <v>1077.8974900000001</v>
      </c>
      <c r="Q298" s="158">
        <f t="shared" si="310"/>
        <v>0</v>
      </c>
      <c r="R298" s="199">
        <f t="shared" si="307"/>
        <v>0</v>
      </c>
      <c r="S298" s="119">
        <f t="shared" si="299"/>
        <v>0</v>
      </c>
      <c r="T298" s="129">
        <f t="shared" si="308"/>
        <v>9.1906000000000002E-2</v>
      </c>
      <c r="U298" s="127">
        <f t="shared" si="316"/>
        <v>8</v>
      </c>
      <c r="V298" s="127">
        <v>252</v>
      </c>
      <c r="W298" s="126">
        <f t="shared" si="300"/>
        <v>1.002795162</v>
      </c>
      <c r="X298" s="119">
        <f t="shared" si="301"/>
        <v>3.0128981000000001</v>
      </c>
      <c r="Y298" s="119">
        <f t="shared" si="302"/>
        <v>0</v>
      </c>
      <c r="Z298" s="131" t="str">
        <f t="shared" si="311"/>
        <v>J=</v>
      </c>
      <c r="AA298" s="124">
        <f t="shared" si="312"/>
        <v>44607</v>
      </c>
      <c r="AB298" s="4"/>
      <c r="AD298" s="171">
        <f>[2]Plan1!$A391</f>
        <v>48520</v>
      </c>
      <c r="AE298" s="148" t="str">
        <f>[2]Plan1!$C391</f>
        <v>Finados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2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22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3"/>
      <c r="EC298" s="1"/>
      <c r="ED298" s="1"/>
      <c r="EE298" s="1"/>
      <c r="EF298" s="1"/>
      <c r="EG298" s="1"/>
      <c r="EH298" s="1"/>
      <c r="EI298" s="1"/>
      <c r="EJ298" s="1"/>
      <c r="EK298" s="1"/>
      <c r="EL298" s="4"/>
      <c r="EM298" s="1"/>
      <c r="EN298" s="1"/>
      <c r="EO298" s="1"/>
      <c r="EP298" s="1"/>
      <c r="EQ298" s="1"/>
      <c r="ER298" s="1"/>
    </row>
    <row r="299" spans="1:148" ht="12.75" x14ac:dyDescent="0.2">
      <c r="A299" s="118">
        <f t="shared" si="303"/>
        <v>44589</v>
      </c>
      <c r="B299" s="119">
        <f t="shared" si="295"/>
        <v>1081.6621572900001</v>
      </c>
      <c r="C299" s="119">
        <f t="shared" si="309"/>
        <v>1000</v>
      </c>
      <c r="D299" s="120">
        <f t="shared" si="304"/>
        <v>6075.69</v>
      </c>
      <c r="E299" s="120">
        <f t="shared" si="293"/>
        <v>6120.04</v>
      </c>
      <c r="F299" s="172">
        <f t="shared" si="313"/>
        <v>44545</v>
      </c>
      <c r="G299" s="123">
        <f t="shared" si="296"/>
        <v>7.2995824342585447E-3</v>
      </c>
      <c r="H299" s="124">
        <f t="shared" si="314"/>
        <v>44607</v>
      </c>
      <c r="I299" s="124">
        <f t="shared" si="297"/>
        <v>44607</v>
      </c>
      <c r="J299" s="125">
        <f t="shared" si="305"/>
        <v>21</v>
      </c>
      <c r="K299" s="125">
        <f t="shared" si="294"/>
        <v>9</v>
      </c>
      <c r="L299" s="8">
        <f t="shared" si="306"/>
        <v>1.0031218900000001</v>
      </c>
      <c r="M299" s="126">
        <f t="shared" ref="M299:M362" si="318">IF(I299&gt;I298,L298,M298)</f>
        <v>1.0095006900000001</v>
      </c>
      <c r="N299" s="126">
        <f t="shared" si="315"/>
        <v>1.0749151157542651</v>
      </c>
      <c r="O299" s="119">
        <f t="shared" si="317"/>
        <v>1.07827088</v>
      </c>
      <c r="P299" s="119">
        <f t="shared" si="298"/>
        <v>1078.27088</v>
      </c>
      <c r="Q299" s="158">
        <f t="shared" si="310"/>
        <v>0</v>
      </c>
      <c r="R299" s="199">
        <f t="shared" si="307"/>
        <v>0</v>
      </c>
      <c r="S299" s="119">
        <f t="shared" si="299"/>
        <v>0</v>
      </c>
      <c r="T299" s="129">
        <f t="shared" si="308"/>
        <v>9.1906000000000002E-2</v>
      </c>
      <c r="U299" s="127">
        <f t="shared" si="316"/>
        <v>9</v>
      </c>
      <c r="V299" s="127">
        <v>252</v>
      </c>
      <c r="W299" s="126">
        <f t="shared" si="300"/>
        <v>1.0031451069999999</v>
      </c>
      <c r="X299" s="119">
        <f t="shared" si="301"/>
        <v>3.3912772900000001</v>
      </c>
      <c r="Y299" s="119">
        <f t="shared" si="302"/>
        <v>0</v>
      </c>
      <c r="Z299" s="131" t="str">
        <f t="shared" si="311"/>
        <v>J=</v>
      </c>
      <c r="AA299" s="124">
        <f t="shared" si="312"/>
        <v>44607</v>
      </c>
      <c r="AB299" s="4"/>
      <c r="AD299" s="171">
        <f>[2]Plan1!$A392</f>
        <v>48533</v>
      </c>
      <c r="AE299" s="148" t="str">
        <f>[2]Plan1!$C392</f>
        <v>Proclamação da República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2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22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3"/>
      <c r="EC299" s="1"/>
      <c r="ED299" s="1"/>
      <c r="EE299" s="1"/>
      <c r="EF299" s="1"/>
      <c r="EG299" s="1"/>
      <c r="EH299" s="1"/>
      <c r="EI299" s="1"/>
      <c r="EJ299" s="1"/>
      <c r="EK299" s="1"/>
      <c r="EL299" s="4"/>
      <c r="EM299" s="1"/>
      <c r="EN299" s="1"/>
      <c r="EO299" s="1"/>
      <c r="EP299" s="1"/>
      <c r="EQ299" s="1"/>
      <c r="ER299" s="1"/>
    </row>
    <row r="300" spans="1:148" ht="12.75" x14ac:dyDescent="0.2">
      <c r="A300" s="118">
        <f t="shared" si="303"/>
        <v>44590</v>
      </c>
      <c r="B300" s="119">
        <f t="shared" si="295"/>
        <v>1082.4144387399999</v>
      </c>
      <c r="C300" s="119">
        <f t="shared" si="309"/>
        <v>1000</v>
      </c>
      <c r="D300" s="120">
        <f t="shared" si="304"/>
        <v>6075.69</v>
      </c>
      <c r="E300" s="120">
        <f t="shared" si="293"/>
        <v>6120.04</v>
      </c>
      <c r="F300" s="172">
        <f t="shared" si="313"/>
        <v>44545</v>
      </c>
      <c r="G300" s="123">
        <f t="shared" si="296"/>
        <v>7.2995824342585447E-3</v>
      </c>
      <c r="H300" s="124">
        <f t="shared" si="314"/>
        <v>44607</v>
      </c>
      <c r="I300" s="124">
        <f t="shared" si="297"/>
        <v>44607</v>
      </c>
      <c r="J300" s="125">
        <f t="shared" si="305"/>
        <v>21</v>
      </c>
      <c r="K300" s="125">
        <f t="shared" si="294"/>
        <v>10</v>
      </c>
      <c r="L300" s="8">
        <f t="shared" si="306"/>
        <v>1.0034693699999999</v>
      </c>
      <c r="M300" s="126">
        <f t="shared" si="318"/>
        <v>1.0095006900000001</v>
      </c>
      <c r="N300" s="126">
        <f t="shared" si="315"/>
        <v>1.0749151157542651</v>
      </c>
      <c r="O300" s="119">
        <f t="shared" si="317"/>
        <v>1.07864439</v>
      </c>
      <c r="P300" s="119">
        <f t="shared" si="298"/>
        <v>1078.6443899999999</v>
      </c>
      <c r="Q300" s="158">
        <f t="shared" si="310"/>
        <v>0</v>
      </c>
      <c r="R300" s="199">
        <f t="shared" si="307"/>
        <v>0</v>
      </c>
      <c r="S300" s="119">
        <f t="shared" si="299"/>
        <v>0</v>
      </c>
      <c r="T300" s="129">
        <f t="shared" si="308"/>
        <v>9.1906000000000002E-2</v>
      </c>
      <c r="U300" s="127">
        <f t="shared" si="316"/>
        <v>10</v>
      </c>
      <c r="V300" s="127">
        <v>252</v>
      </c>
      <c r="W300" s="126">
        <f t="shared" si="300"/>
        <v>1.0034951729999999</v>
      </c>
      <c r="X300" s="119">
        <f t="shared" si="301"/>
        <v>3.77004874</v>
      </c>
      <c r="Y300" s="119">
        <f t="shared" si="302"/>
        <v>0</v>
      </c>
      <c r="Z300" s="131" t="str">
        <f t="shared" si="311"/>
        <v>J=</v>
      </c>
      <c r="AA300" s="124">
        <f t="shared" si="312"/>
        <v>44607</v>
      </c>
      <c r="AB300" s="4"/>
      <c r="AD300" s="171">
        <f>[2]Plan1!$A393</f>
        <v>48538</v>
      </c>
      <c r="AE300" s="148" t="str">
        <f>[2]Plan1!$C393</f>
        <v>Dia Nacional de Zumbi e da Consciência Negra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2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22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3"/>
      <c r="EC300" s="1"/>
      <c r="ED300" s="1"/>
      <c r="EE300" s="1"/>
      <c r="EF300" s="1"/>
      <c r="EG300" s="1"/>
      <c r="EH300" s="1"/>
      <c r="EI300" s="1"/>
      <c r="EJ300" s="1"/>
      <c r="EK300" s="1"/>
      <c r="EL300" s="4"/>
      <c r="EM300" s="1"/>
      <c r="EN300" s="1"/>
      <c r="EO300" s="1"/>
      <c r="EP300" s="1"/>
      <c r="EQ300" s="1"/>
      <c r="ER300" s="1"/>
    </row>
    <row r="301" spans="1:148" ht="12.75" x14ac:dyDescent="0.2">
      <c r="A301" s="118">
        <f t="shared" si="303"/>
        <v>44591</v>
      </c>
      <c r="B301" s="119">
        <f t="shared" si="295"/>
        <v>1082.4144387399999</v>
      </c>
      <c r="C301" s="119">
        <f t="shared" si="309"/>
        <v>1000</v>
      </c>
      <c r="D301" s="120">
        <f t="shared" si="304"/>
        <v>6075.69</v>
      </c>
      <c r="E301" s="120">
        <f t="shared" ref="E301:E364" si="319">IF($K301=1,VLOOKUP($A300,$AO$11:$AT$150,5),E300)</f>
        <v>6120.04</v>
      </c>
      <c r="F301" s="172">
        <f t="shared" si="313"/>
        <v>44545</v>
      </c>
      <c r="G301" s="123">
        <f t="shared" si="296"/>
        <v>7.2995824342585447E-3</v>
      </c>
      <c r="H301" s="124">
        <f t="shared" si="314"/>
        <v>44607</v>
      </c>
      <c r="I301" s="124">
        <f t="shared" si="297"/>
        <v>44607</v>
      </c>
      <c r="J301" s="125">
        <f t="shared" si="305"/>
        <v>21</v>
      </c>
      <c r="K301" s="125">
        <f t="shared" si="294"/>
        <v>10</v>
      </c>
      <c r="L301" s="8">
        <f t="shared" si="306"/>
        <v>1.0034693699999999</v>
      </c>
      <c r="M301" s="126">
        <f t="shared" si="318"/>
        <v>1.0095006900000001</v>
      </c>
      <c r="N301" s="126">
        <f t="shared" si="315"/>
        <v>1.0749151157542651</v>
      </c>
      <c r="O301" s="119">
        <f t="shared" si="317"/>
        <v>1.07864439</v>
      </c>
      <c r="P301" s="119">
        <f t="shared" si="298"/>
        <v>1078.6443899999999</v>
      </c>
      <c r="Q301" s="158">
        <f t="shared" si="310"/>
        <v>0</v>
      </c>
      <c r="R301" s="199">
        <f t="shared" si="307"/>
        <v>0</v>
      </c>
      <c r="S301" s="119">
        <f t="shared" si="299"/>
        <v>0</v>
      </c>
      <c r="T301" s="129">
        <f t="shared" si="308"/>
        <v>9.1906000000000002E-2</v>
      </c>
      <c r="U301" s="127">
        <f t="shared" si="316"/>
        <v>10</v>
      </c>
      <c r="V301" s="127">
        <v>252</v>
      </c>
      <c r="W301" s="126">
        <f t="shared" si="300"/>
        <v>1.0034951729999999</v>
      </c>
      <c r="X301" s="119">
        <f t="shared" si="301"/>
        <v>3.77004874</v>
      </c>
      <c r="Y301" s="119">
        <f t="shared" si="302"/>
        <v>0</v>
      </c>
      <c r="Z301" s="131" t="str">
        <f t="shared" si="311"/>
        <v>J=</v>
      </c>
      <c r="AA301" s="124">
        <f t="shared" si="312"/>
        <v>44607</v>
      </c>
      <c r="AB301" s="4"/>
      <c r="AD301" s="171">
        <f>[2]Plan1!$A394</f>
        <v>48573</v>
      </c>
      <c r="AE301" s="148" t="str">
        <f>[2]Plan1!$C394</f>
        <v>Natal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2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22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3"/>
      <c r="EC301" s="1"/>
      <c r="ED301" s="1"/>
      <c r="EE301" s="1"/>
      <c r="EF301" s="1"/>
      <c r="EG301" s="1"/>
      <c r="EH301" s="1"/>
      <c r="EI301" s="1"/>
      <c r="EJ301" s="1"/>
      <c r="EK301" s="1"/>
      <c r="EL301" s="4"/>
      <c r="EM301" s="1"/>
      <c r="EN301" s="1"/>
      <c r="EO301" s="1"/>
      <c r="EP301" s="1"/>
      <c r="EQ301" s="1"/>
      <c r="ER301" s="1"/>
    </row>
    <row r="302" spans="1:148" ht="12.75" x14ac:dyDescent="0.2">
      <c r="A302" s="118">
        <f t="shared" si="303"/>
        <v>44592</v>
      </c>
      <c r="B302" s="119">
        <f t="shared" si="295"/>
        <v>1082.4144387399999</v>
      </c>
      <c r="C302" s="119">
        <f t="shared" si="309"/>
        <v>1000</v>
      </c>
      <c r="D302" s="120">
        <f t="shared" si="304"/>
        <v>6075.69</v>
      </c>
      <c r="E302" s="120">
        <f t="shared" si="319"/>
        <v>6120.04</v>
      </c>
      <c r="F302" s="172">
        <f t="shared" si="313"/>
        <v>44545</v>
      </c>
      <c r="G302" s="123">
        <f t="shared" si="296"/>
        <v>7.2995824342585447E-3</v>
      </c>
      <c r="H302" s="124">
        <f t="shared" si="314"/>
        <v>44607</v>
      </c>
      <c r="I302" s="124">
        <f t="shared" si="297"/>
        <v>44607</v>
      </c>
      <c r="J302" s="125">
        <f t="shared" si="305"/>
        <v>21</v>
      </c>
      <c r="K302" s="125">
        <f t="shared" si="294"/>
        <v>10</v>
      </c>
      <c r="L302" s="8">
        <f t="shared" si="306"/>
        <v>1.0034693699999999</v>
      </c>
      <c r="M302" s="126">
        <f t="shared" si="318"/>
        <v>1.0095006900000001</v>
      </c>
      <c r="N302" s="126">
        <f t="shared" si="315"/>
        <v>1.0749151157542651</v>
      </c>
      <c r="O302" s="119">
        <f t="shared" si="317"/>
        <v>1.07864439</v>
      </c>
      <c r="P302" s="119">
        <f t="shared" si="298"/>
        <v>1078.6443899999999</v>
      </c>
      <c r="Q302" s="158">
        <f t="shared" si="310"/>
        <v>0</v>
      </c>
      <c r="R302" s="199">
        <f t="shared" si="307"/>
        <v>0</v>
      </c>
      <c r="S302" s="119">
        <f t="shared" si="299"/>
        <v>0</v>
      </c>
      <c r="T302" s="129">
        <f t="shared" si="308"/>
        <v>9.1906000000000002E-2</v>
      </c>
      <c r="U302" s="127">
        <f t="shared" si="316"/>
        <v>10</v>
      </c>
      <c r="V302" s="127">
        <v>252</v>
      </c>
      <c r="W302" s="126">
        <f t="shared" si="300"/>
        <v>1.0034951729999999</v>
      </c>
      <c r="X302" s="119">
        <f t="shared" si="301"/>
        <v>3.77004874</v>
      </c>
      <c r="Y302" s="119">
        <f t="shared" si="302"/>
        <v>0</v>
      </c>
      <c r="Z302" s="131" t="str">
        <f t="shared" si="311"/>
        <v>J=</v>
      </c>
      <c r="AA302" s="124">
        <f t="shared" si="312"/>
        <v>44607</v>
      </c>
      <c r="AB302" s="4"/>
      <c r="AD302" s="171">
        <f>[2]Plan1!$A395</f>
        <v>48580</v>
      </c>
      <c r="AE302" s="148" t="str">
        <f>[2]Plan1!$C395</f>
        <v>Confraternização Universal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2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22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3"/>
      <c r="EC302" s="1"/>
      <c r="ED302" s="1"/>
      <c r="EE302" s="1"/>
      <c r="EF302" s="1"/>
      <c r="EG302" s="1"/>
      <c r="EH302" s="1"/>
      <c r="EI302" s="1"/>
      <c r="EJ302" s="1"/>
      <c r="EK302" s="1"/>
      <c r="EL302" s="4"/>
      <c r="EM302" s="1"/>
      <c r="EN302" s="1"/>
      <c r="EO302" s="1"/>
      <c r="EP302" s="1"/>
      <c r="EQ302" s="1"/>
      <c r="ER302" s="1"/>
    </row>
    <row r="303" spans="1:148" ht="12.75" x14ac:dyDescent="0.2">
      <c r="A303" s="118">
        <f t="shared" si="303"/>
        <v>44593</v>
      </c>
      <c r="B303" s="119">
        <f t="shared" si="295"/>
        <v>1083.16723381</v>
      </c>
      <c r="C303" s="119">
        <f t="shared" si="309"/>
        <v>1000</v>
      </c>
      <c r="D303" s="120">
        <f t="shared" si="304"/>
        <v>6075.69</v>
      </c>
      <c r="E303" s="120">
        <f t="shared" si="319"/>
        <v>6120.04</v>
      </c>
      <c r="F303" s="172">
        <f t="shared" si="313"/>
        <v>44545</v>
      </c>
      <c r="G303" s="123">
        <f t="shared" si="296"/>
        <v>7.2995824342585447E-3</v>
      </c>
      <c r="H303" s="124">
        <f t="shared" si="314"/>
        <v>44607</v>
      </c>
      <c r="I303" s="124">
        <f t="shared" si="297"/>
        <v>44607</v>
      </c>
      <c r="J303" s="125">
        <f t="shared" si="305"/>
        <v>21</v>
      </c>
      <c r="K303" s="125">
        <f t="shared" ref="K303:K366" si="320">(J303-(NETWORKDAYS(A303,I303,AD$149:AD$503)-1))</f>
        <v>11</v>
      </c>
      <c r="L303" s="8">
        <f t="shared" si="306"/>
        <v>1.00381696</v>
      </c>
      <c r="M303" s="126">
        <f t="shared" si="318"/>
        <v>1.0095006900000001</v>
      </c>
      <c r="N303" s="126">
        <f t="shared" si="315"/>
        <v>1.0749151157542651</v>
      </c>
      <c r="O303" s="119">
        <f t="shared" si="317"/>
        <v>1.0790180199999999</v>
      </c>
      <c r="P303" s="119">
        <f t="shared" si="298"/>
        <v>1079.01802</v>
      </c>
      <c r="Q303" s="158">
        <f t="shared" si="310"/>
        <v>0</v>
      </c>
      <c r="R303" s="199">
        <f t="shared" si="307"/>
        <v>0</v>
      </c>
      <c r="S303" s="119">
        <f t="shared" si="299"/>
        <v>0</v>
      </c>
      <c r="T303" s="129">
        <f t="shared" si="308"/>
        <v>9.1906000000000002E-2</v>
      </c>
      <c r="U303" s="127">
        <f t="shared" si="316"/>
        <v>11</v>
      </c>
      <c r="V303" s="127">
        <v>252</v>
      </c>
      <c r="W303" s="126">
        <f t="shared" si="300"/>
        <v>1.003845361</v>
      </c>
      <c r="X303" s="119">
        <f t="shared" si="301"/>
        <v>4.14921381</v>
      </c>
      <c r="Y303" s="119">
        <f t="shared" si="302"/>
        <v>0</v>
      </c>
      <c r="Z303" s="131" t="str">
        <f t="shared" si="311"/>
        <v>J=</v>
      </c>
      <c r="AA303" s="124">
        <f t="shared" si="312"/>
        <v>44607</v>
      </c>
      <c r="AB303" s="4"/>
      <c r="AD303" s="171">
        <f>[2]Plan1!$A396</f>
        <v>48638</v>
      </c>
      <c r="AE303" s="148" t="str">
        <f>[2]Plan1!$C396</f>
        <v>Carnaval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2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22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3"/>
      <c r="EC303" s="1"/>
      <c r="ED303" s="1"/>
      <c r="EE303" s="1"/>
      <c r="EF303" s="1"/>
      <c r="EG303" s="1"/>
      <c r="EH303" s="1"/>
      <c r="EI303" s="1"/>
      <c r="EJ303" s="1"/>
      <c r="EK303" s="1"/>
      <c r="EL303" s="4"/>
      <c r="EM303" s="1"/>
      <c r="EN303" s="1"/>
      <c r="EO303" s="1"/>
      <c r="EP303" s="1"/>
      <c r="EQ303" s="1"/>
      <c r="ER303" s="1"/>
    </row>
    <row r="304" spans="1:148" ht="12.75" x14ac:dyDescent="0.2">
      <c r="A304" s="118">
        <f t="shared" si="303"/>
        <v>44594</v>
      </c>
      <c r="B304" s="119">
        <f t="shared" si="295"/>
        <v>1083.9205639099998</v>
      </c>
      <c r="C304" s="119">
        <f t="shared" si="309"/>
        <v>1000</v>
      </c>
      <c r="D304" s="120">
        <f t="shared" si="304"/>
        <v>6075.69</v>
      </c>
      <c r="E304" s="120">
        <f t="shared" si="319"/>
        <v>6120.04</v>
      </c>
      <c r="F304" s="172">
        <f t="shared" si="313"/>
        <v>44545</v>
      </c>
      <c r="G304" s="123">
        <f t="shared" si="296"/>
        <v>7.2995824342585447E-3</v>
      </c>
      <c r="H304" s="124">
        <f t="shared" si="314"/>
        <v>44607</v>
      </c>
      <c r="I304" s="124">
        <f t="shared" si="297"/>
        <v>44607</v>
      </c>
      <c r="J304" s="125">
        <f t="shared" si="305"/>
        <v>21</v>
      </c>
      <c r="K304" s="125">
        <f t="shared" si="320"/>
        <v>12</v>
      </c>
      <c r="L304" s="8">
        <f t="shared" si="306"/>
        <v>1.0041646799999999</v>
      </c>
      <c r="M304" s="126">
        <f t="shared" si="318"/>
        <v>1.0095006900000001</v>
      </c>
      <c r="N304" s="126">
        <f t="shared" si="315"/>
        <v>1.0749151157542651</v>
      </c>
      <c r="O304" s="119">
        <f t="shared" si="317"/>
        <v>1.0793917900000001</v>
      </c>
      <c r="P304" s="119">
        <f t="shared" si="298"/>
        <v>1079.3917899999999</v>
      </c>
      <c r="Q304" s="158">
        <f t="shared" si="310"/>
        <v>0</v>
      </c>
      <c r="R304" s="199">
        <f t="shared" si="307"/>
        <v>0</v>
      </c>
      <c r="S304" s="119">
        <f t="shared" si="299"/>
        <v>0</v>
      </c>
      <c r="T304" s="129">
        <f t="shared" si="308"/>
        <v>9.1906000000000002E-2</v>
      </c>
      <c r="U304" s="127">
        <f t="shared" si="316"/>
        <v>12</v>
      </c>
      <c r="V304" s="127">
        <v>252</v>
      </c>
      <c r="W304" s="126">
        <f t="shared" si="300"/>
        <v>1.004195672</v>
      </c>
      <c r="X304" s="119">
        <f t="shared" si="301"/>
        <v>4.52877391</v>
      </c>
      <c r="Y304" s="119">
        <f t="shared" si="302"/>
        <v>0</v>
      </c>
      <c r="Z304" s="131" t="str">
        <f t="shared" si="311"/>
        <v>J=</v>
      </c>
      <c r="AA304" s="124">
        <f t="shared" si="312"/>
        <v>44607</v>
      </c>
      <c r="AB304" s="4"/>
      <c r="AD304" s="171">
        <f>[2]Plan1!$A397</f>
        <v>48639</v>
      </c>
      <c r="AE304" s="148" t="str">
        <f>[2]Plan1!$C397</f>
        <v>Carnaval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2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22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3"/>
      <c r="EC304" s="1"/>
      <c r="ED304" s="1"/>
      <c r="EE304" s="1"/>
      <c r="EF304" s="1"/>
      <c r="EG304" s="1"/>
      <c r="EH304" s="1"/>
      <c r="EI304" s="1"/>
      <c r="EJ304" s="1"/>
      <c r="EK304" s="1"/>
      <c r="EL304" s="4"/>
      <c r="EM304" s="1"/>
      <c r="EN304" s="1"/>
      <c r="EO304" s="1"/>
      <c r="EP304" s="1"/>
      <c r="EQ304" s="1"/>
      <c r="ER304" s="1"/>
    </row>
    <row r="305" spans="1:148" ht="12.75" x14ac:dyDescent="0.2">
      <c r="A305" s="118">
        <f t="shared" si="303"/>
        <v>44595</v>
      </c>
      <c r="B305" s="119">
        <f t="shared" si="295"/>
        <v>1084.6744182</v>
      </c>
      <c r="C305" s="119">
        <f t="shared" si="309"/>
        <v>1000</v>
      </c>
      <c r="D305" s="120">
        <f t="shared" si="304"/>
        <v>6075.69</v>
      </c>
      <c r="E305" s="120">
        <f t="shared" si="319"/>
        <v>6120.04</v>
      </c>
      <c r="F305" s="172">
        <f t="shared" si="313"/>
        <v>44545</v>
      </c>
      <c r="G305" s="123">
        <f t="shared" si="296"/>
        <v>7.2995824342585447E-3</v>
      </c>
      <c r="H305" s="124">
        <f t="shared" si="314"/>
        <v>44607</v>
      </c>
      <c r="I305" s="124">
        <f t="shared" si="297"/>
        <v>44607</v>
      </c>
      <c r="J305" s="125">
        <f t="shared" si="305"/>
        <v>21</v>
      </c>
      <c r="K305" s="125">
        <f t="shared" si="320"/>
        <v>13</v>
      </c>
      <c r="L305" s="8">
        <f t="shared" si="306"/>
        <v>1.00451252</v>
      </c>
      <c r="M305" s="126">
        <f t="shared" si="318"/>
        <v>1.0095006900000001</v>
      </c>
      <c r="N305" s="126">
        <f t="shared" si="315"/>
        <v>1.0749151157542651</v>
      </c>
      <c r="O305" s="119">
        <f t="shared" si="317"/>
        <v>1.0797656899999999</v>
      </c>
      <c r="P305" s="119">
        <f t="shared" si="298"/>
        <v>1079.7656899999999</v>
      </c>
      <c r="Q305" s="158">
        <f t="shared" si="310"/>
        <v>0</v>
      </c>
      <c r="R305" s="199">
        <f t="shared" si="307"/>
        <v>0</v>
      </c>
      <c r="S305" s="119">
        <f t="shared" si="299"/>
        <v>0</v>
      </c>
      <c r="T305" s="129">
        <f t="shared" si="308"/>
        <v>9.1906000000000002E-2</v>
      </c>
      <c r="U305" s="127">
        <f t="shared" si="316"/>
        <v>13</v>
      </c>
      <c r="V305" s="127">
        <v>252</v>
      </c>
      <c r="W305" s="126">
        <f t="shared" si="300"/>
        <v>1.004546105</v>
      </c>
      <c r="X305" s="119">
        <f t="shared" si="301"/>
        <v>4.9087281999999997</v>
      </c>
      <c r="Y305" s="119">
        <f t="shared" si="302"/>
        <v>0</v>
      </c>
      <c r="Z305" s="131" t="str">
        <f t="shared" si="311"/>
        <v>J=</v>
      </c>
      <c r="AA305" s="124">
        <f t="shared" si="312"/>
        <v>44607</v>
      </c>
      <c r="AB305" s="4"/>
      <c r="AD305" s="171">
        <f>[2]Plan1!$A398</f>
        <v>48684</v>
      </c>
      <c r="AE305" s="148" t="str">
        <f>[2]Plan1!$C398</f>
        <v>Paixão de Cristo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2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22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3"/>
      <c r="EC305" s="1"/>
      <c r="ED305" s="1"/>
      <c r="EE305" s="1"/>
      <c r="EF305" s="1"/>
      <c r="EG305" s="1"/>
      <c r="EH305" s="1"/>
      <c r="EI305" s="1"/>
      <c r="EJ305" s="1"/>
      <c r="EK305" s="1"/>
      <c r="EL305" s="4"/>
      <c r="EM305" s="1"/>
      <c r="EN305" s="1"/>
      <c r="EO305" s="1"/>
      <c r="EP305" s="1"/>
      <c r="EQ305" s="1"/>
      <c r="ER305" s="1"/>
    </row>
    <row r="306" spans="1:148" ht="12.75" x14ac:dyDescent="0.2">
      <c r="A306" s="118">
        <f t="shared" si="303"/>
        <v>44596</v>
      </c>
      <c r="B306" s="119">
        <f t="shared" si="295"/>
        <v>1085.4287869099999</v>
      </c>
      <c r="C306" s="119">
        <f t="shared" si="309"/>
        <v>1000</v>
      </c>
      <c r="D306" s="120">
        <f t="shared" si="304"/>
        <v>6075.69</v>
      </c>
      <c r="E306" s="120">
        <f t="shared" si="319"/>
        <v>6120.04</v>
      </c>
      <c r="F306" s="172">
        <f t="shared" si="313"/>
        <v>44545</v>
      </c>
      <c r="G306" s="123">
        <f t="shared" si="296"/>
        <v>7.2995824342585447E-3</v>
      </c>
      <c r="H306" s="124">
        <f t="shared" si="314"/>
        <v>44607</v>
      </c>
      <c r="I306" s="124">
        <f t="shared" si="297"/>
        <v>44607</v>
      </c>
      <c r="J306" s="125">
        <f t="shared" si="305"/>
        <v>21</v>
      </c>
      <c r="K306" s="125">
        <f t="shared" si="320"/>
        <v>14</v>
      </c>
      <c r="L306" s="8">
        <f t="shared" si="306"/>
        <v>1.0048604800000001</v>
      </c>
      <c r="M306" s="126">
        <f t="shared" si="318"/>
        <v>1.0095006900000001</v>
      </c>
      <c r="N306" s="126">
        <f t="shared" si="315"/>
        <v>1.0749151157542651</v>
      </c>
      <c r="O306" s="119">
        <f t="shared" si="317"/>
        <v>1.0801397100000001</v>
      </c>
      <c r="P306" s="119">
        <f t="shared" si="298"/>
        <v>1080.1397099999999</v>
      </c>
      <c r="Q306" s="158">
        <f t="shared" si="310"/>
        <v>0</v>
      </c>
      <c r="R306" s="199">
        <f t="shared" si="307"/>
        <v>0</v>
      </c>
      <c r="S306" s="119">
        <f t="shared" si="299"/>
        <v>0</v>
      </c>
      <c r="T306" s="129">
        <f t="shared" si="308"/>
        <v>9.1906000000000002E-2</v>
      </c>
      <c r="U306" s="127">
        <f t="shared" si="316"/>
        <v>14</v>
      </c>
      <c r="V306" s="127">
        <v>252</v>
      </c>
      <c r="W306" s="126">
        <f t="shared" si="300"/>
        <v>1.00489666</v>
      </c>
      <c r="X306" s="119">
        <f t="shared" si="301"/>
        <v>5.2890769100000004</v>
      </c>
      <c r="Y306" s="119">
        <f t="shared" si="302"/>
        <v>0</v>
      </c>
      <c r="Z306" s="131" t="str">
        <f t="shared" si="311"/>
        <v>J=</v>
      </c>
      <c r="AA306" s="124">
        <f t="shared" si="312"/>
        <v>44607</v>
      </c>
      <c r="AB306" s="4"/>
      <c r="AD306" s="171">
        <f>[2]Plan1!$A399</f>
        <v>48690</v>
      </c>
      <c r="AE306" s="148" t="str">
        <f>[2]Plan1!$C399</f>
        <v>Tiradentes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2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22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3"/>
      <c r="EC306" s="1"/>
      <c r="ED306" s="1"/>
      <c r="EE306" s="1"/>
      <c r="EF306" s="1"/>
      <c r="EG306" s="1"/>
      <c r="EH306" s="1"/>
      <c r="EI306" s="1"/>
      <c r="EJ306" s="1"/>
      <c r="EK306" s="1"/>
      <c r="EL306" s="4"/>
      <c r="EM306" s="1"/>
      <c r="EN306" s="1"/>
      <c r="EO306" s="1"/>
      <c r="EP306" s="1"/>
      <c r="EQ306" s="1"/>
      <c r="ER306" s="1"/>
    </row>
    <row r="307" spans="1:148" ht="12.75" x14ac:dyDescent="0.2">
      <c r="A307" s="118">
        <f t="shared" si="303"/>
        <v>44597</v>
      </c>
      <c r="B307" s="119">
        <f t="shared" si="295"/>
        <v>1086.1836914800001</v>
      </c>
      <c r="C307" s="119">
        <f t="shared" si="309"/>
        <v>1000</v>
      </c>
      <c r="D307" s="120">
        <f t="shared" si="304"/>
        <v>6075.69</v>
      </c>
      <c r="E307" s="120">
        <f t="shared" si="319"/>
        <v>6120.04</v>
      </c>
      <c r="F307" s="172">
        <f t="shared" si="313"/>
        <v>44545</v>
      </c>
      <c r="G307" s="123">
        <f t="shared" si="296"/>
        <v>7.2995824342585447E-3</v>
      </c>
      <c r="H307" s="124">
        <f t="shared" si="314"/>
        <v>44607</v>
      </c>
      <c r="I307" s="124">
        <f t="shared" si="297"/>
        <v>44607</v>
      </c>
      <c r="J307" s="125">
        <f t="shared" si="305"/>
        <v>21</v>
      </c>
      <c r="K307" s="125">
        <f t="shared" si="320"/>
        <v>15</v>
      </c>
      <c r="L307" s="8">
        <f t="shared" si="306"/>
        <v>1.00520856</v>
      </c>
      <c r="M307" s="126">
        <f t="shared" si="318"/>
        <v>1.0095006900000001</v>
      </c>
      <c r="N307" s="126">
        <f t="shared" si="315"/>
        <v>1.0749151157542651</v>
      </c>
      <c r="O307" s="119">
        <f t="shared" si="317"/>
        <v>1.0805138700000001</v>
      </c>
      <c r="P307" s="119">
        <f t="shared" si="298"/>
        <v>1080.51387</v>
      </c>
      <c r="Q307" s="158">
        <f t="shared" si="310"/>
        <v>0</v>
      </c>
      <c r="R307" s="199">
        <f t="shared" si="307"/>
        <v>0</v>
      </c>
      <c r="S307" s="119">
        <f t="shared" si="299"/>
        <v>0</v>
      </c>
      <c r="T307" s="129">
        <f t="shared" si="308"/>
        <v>9.1906000000000002E-2</v>
      </c>
      <c r="U307" s="127">
        <f t="shared" si="316"/>
        <v>15</v>
      </c>
      <c r="V307" s="127">
        <v>252</v>
      </c>
      <c r="W307" s="126">
        <f t="shared" si="300"/>
        <v>1.005247338</v>
      </c>
      <c r="X307" s="119">
        <f t="shared" si="301"/>
        <v>5.6698214800000004</v>
      </c>
      <c r="Y307" s="119">
        <f t="shared" si="302"/>
        <v>0</v>
      </c>
      <c r="Z307" s="131" t="str">
        <f t="shared" si="311"/>
        <v>J=</v>
      </c>
      <c r="AA307" s="124">
        <f t="shared" si="312"/>
        <v>44607</v>
      </c>
      <c r="AB307" s="4"/>
      <c r="AD307" s="171">
        <f>[2]Plan1!$A400</f>
        <v>48700</v>
      </c>
      <c r="AE307" s="148" t="str">
        <f>[2]Plan1!$C400</f>
        <v>Dia do Trabalho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2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22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3"/>
      <c r="EC307" s="1"/>
      <c r="ED307" s="1"/>
      <c r="EE307" s="1"/>
      <c r="EF307" s="1"/>
      <c r="EG307" s="1"/>
      <c r="EH307" s="1"/>
      <c r="EI307" s="1"/>
      <c r="EJ307" s="1"/>
      <c r="EK307" s="1"/>
      <c r="EL307" s="4"/>
      <c r="EM307" s="1"/>
      <c r="EN307" s="1"/>
      <c r="EO307" s="1"/>
      <c r="EP307" s="1"/>
      <c r="EQ307" s="1"/>
      <c r="ER307" s="1"/>
    </row>
    <row r="308" spans="1:148" ht="12.75" x14ac:dyDescent="0.2">
      <c r="A308" s="118">
        <f t="shared" si="303"/>
        <v>44598</v>
      </c>
      <c r="B308" s="119">
        <f t="shared" si="295"/>
        <v>1086.1836914800001</v>
      </c>
      <c r="C308" s="119">
        <f t="shared" si="309"/>
        <v>1000</v>
      </c>
      <c r="D308" s="120">
        <f t="shared" si="304"/>
        <v>6075.69</v>
      </c>
      <c r="E308" s="120">
        <f t="shared" si="319"/>
        <v>6120.04</v>
      </c>
      <c r="F308" s="172">
        <f t="shared" si="313"/>
        <v>44545</v>
      </c>
      <c r="G308" s="123">
        <f t="shared" si="296"/>
        <v>7.2995824342585447E-3</v>
      </c>
      <c r="H308" s="124">
        <f t="shared" si="314"/>
        <v>44607</v>
      </c>
      <c r="I308" s="124">
        <f t="shared" si="297"/>
        <v>44607</v>
      </c>
      <c r="J308" s="125">
        <f t="shared" si="305"/>
        <v>21</v>
      </c>
      <c r="K308" s="125">
        <f t="shared" si="320"/>
        <v>15</v>
      </c>
      <c r="L308" s="8">
        <f t="shared" si="306"/>
        <v>1.00520856</v>
      </c>
      <c r="M308" s="126">
        <f t="shared" si="318"/>
        <v>1.0095006900000001</v>
      </c>
      <c r="N308" s="126">
        <f t="shared" si="315"/>
        <v>1.0749151157542651</v>
      </c>
      <c r="O308" s="119">
        <f t="shared" si="317"/>
        <v>1.0805138700000001</v>
      </c>
      <c r="P308" s="119">
        <f t="shared" si="298"/>
        <v>1080.51387</v>
      </c>
      <c r="Q308" s="158">
        <f t="shared" si="310"/>
        <v>0</v>
      </c>
      <c r="R308" s="199">
        <f t="shared" si="307"/>
        <v>0</v>
      </c>
      <c r="S308" s="119">
        <f t="shared" si="299"/>
        <v>0</v>
      </c>
      <c r="T308" s="129">
        <f t="shared" si="308"/>
        <v>9.1906000000000002E-2</v>
      </c>
      <c r="U308" s="127">
        <f t="shared" si="316"/>
        <v>15</v>
      </c>
      <c r="V308" s="127">
        <v>252</v>
      </c>
      <c r="W308" s="126">
        <f t="shared" si="300"/>
        <v>1.005247338</v>
      </c>
      <c r="X308" s="119">
        <f t="shared" si="301"/>
        <v>5.6698214800000004</v>
      </c>
      <c r="Y308" s="119">
        <f t="shared" si="302"/>
        <v>0</v>
      </c>
      <c r="Z308" s="131" t="str">
        <f t="shared" si="311"/>
        <v>J=</v>
      </c>
      <c r="AA308" s="124">
        <f t="shared" si="312"/>
        <v>44607</v>
      </c>
      <c r="AB308" s="4"/>
      <c r="AD308" s="171">
        <f>[2]Plan1!$A401</f>
        <v>48746</v>
      </c>
      <c r="AE308" s="148" t="str">
        <f>[2]Plan1!$C401</f>
        <v>Corpus Christi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2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22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3"/>
      <c r="EC308" s="1"/>
      <c r="ED308" s="1"/>
      <c r="EE308" s="1"/>
      <c r="EF308" s="1"/>
      <c r="EG308" s="1"/>
      <c r="EH308" s="1"/>
      <c r="EI308" s="1"/>
      <c r="EJ308" s="1"/>
      <c r="EK308" s="1"/>
      <c r="EL308" s="4"/>
      <c r="EM308" s="1"/>
      <c r="EN308" s="1"/>
      <c r="EO308" s="1"/>
      <c r="EP308" s="1"/>
      <c r="EQ308" s="1"/>
      <c r="ER308" s="1"/>
    </row>
    <row r="309" spans="1:148" ht="12.75" x14ac:dyDescent="0.2">
      <c r="A309" s="118">
        <f t="shared" si="303"/>
        <v>44599</v>
      </c>
      <c r="B309" s="119">
        <f t="shared" si="295"/>
        <v>1086.1836914800001</v>
      </c>
      <c r="C309" s="119">
        <f t="shared" si="309"/>
        <v>1000</v>
      </c>
      <c r="D309" s="120">
        <f t="shared" si="304"/>
        <v>6075.69</v>
      </c>
      <c r="E309" s="120">
        <f t="shared" si="319"/>
        <v>6120.04</v>
      </c>
      <c r="F309" s="172">
        <f t="shared" si="313"/>
        <v>44545</v>
      </c>
      <c r="G309" s="123">
        <f t="shared" si="296"/>
        <v>7.2995824342585447E-3</v>
      </c>
      <c r="H309" s="124">
        <f t="shared" si="314"/>
        <v>44607</v>
      </c>
      <c r="I309" s="124">
        <f t="shared" si="297"/>
        <v>44607</v>
      </c>
      <c r="J309" s="125">
        <f t="shared" si="305"/>
        <v>21</v>
      </c>
      <c r="K309" s="125">
        <f t="shared" si="320"/>
        <v>15</v>
      </c>
      <c r="L309" s="8">
        <f t="shared" si="306"/>
        <v>1.00520856</v>
      </c>
      <c r="M309" s="126">
        <f t="shared" si="318"/>
        <v>1.0095006900000001</v>
      </c>
      <c r="N309" s="126">
        <f t="shared" si="315"/>
        <v>1.0749151157542651</v>
      </c>
      <c r="O309" s="119">
        <f t="shared" si="317"/>
        <v>1.0805138700000001</v>
      </c>
      <c r="P309" s="119">
        <f t="shared" si="298"/>
        <v>1080.51387</v>
      </c>
      <c r="Q309" s="158">
        <f t="shared" si="310"/>
        <v>0</v>
      </c>
      <c r="R309" s="199">
        <f t="shared" si="307"/>
        <v>0</v>
      </c>
      <c r="S309" s="119">
        <f t="shared" si="299"/>
        <v>0</v>
      </c>
      <c r="T309" s="129">
        <f t="shared" si="308"/>
        <v>9.1906000000000002E-2</v>
      </c>
      <c r="U309" s="127">
        <f t="shared" si="316"/>
        <v>15</v>
      </c>
      <c r="V309" s="127">
        <v>252</v>
      </c>
      <c r="W309" s="126">
        <f t="shared" si="300"/>
        <v>1.005247338</v>
      </c>
      <c r="X309" s="119">
        <f t="shared" si="301"/>
        <v>5.6698214800000004</v>
      </c>
      <c r="Y309" s="119">
        <f t="shared" si="302"/>
        <v>0</v>
      </c>
      <c r="Z309" s="131" t="str">
        <f t="shared" si="311"/>
        <v>J=</v>
      </c>
      <c r="AA309" s="124">
        <f t="shared" si="312"/>
        <v>44607</v>
      </c>
      <c r="AB309" s="4"/>
      <c r="AD309" s="171">
        <f>[2]Plan1!$A402</f>
        <v>48829</v>
      </c>
      <c r="AE309" s="148" t="str">
        <f>[2]Plan1!$C402</f>
        <v>Independência do Brasil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2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22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3"/>
      <c r="EC309" s="1"/>
      <c r="ED309" s="1"/>
      <c r="EE309" s="1"/>
      <c r="EF309" s="1"/>
      <c r="EG309" s="1"/>
      <c r="EH309" s="1"/>
      <c r="EI309" s="1"/>
      <c r="EJ309" s="1"/>
      <c r="EK309" s="1"/>
      <c r="EL309" s="4"/>
      <c r="EM309" s="1"/>
      <c r="EN309" s="1"/>
      <c r="EO309" s="1"/>
      <c r="EP309" s="1"/>
      <c r="EQ309" s="1"/>
      <c r="ER309" s="1"/>
    </row>
    <row r="310" spans="1:148" ht="12.75" x14ac:dyDescent="0.2">
      <c r="A310" s="118">
        <f t="shared" si="303"/>
        <v>44600</v>
      </c>
      <c r="B310" s="119">
        <f t="shared" si="295"/>
        <v>1086.9391210799999</v>
      </c>
      <c r="C310" s="119">
        <f t="shared" si="309"/>
        <v>1000</v>
      </c>
      <c r="D310" s="120">
        <f t="shared" si="304"/>
        <v>6075.69</v>
      </c>
      <c r="E310" s="120">
        <f t="shared" si="319"/>
        <v>6120.04</v>
      </c>
      <c r="F310" s="172">
        <f t="shared" si="313"/>
        <v>44545</v>
      </c>
      <c r="G310" s="123">
        <f t="shared" si="296"/>
        <v>7.2995824342585447E-3</v>
      </c>
      <c r="H310" s="124">
        <f t="shared" si="314"/>
        <v>44607</v>
      </c>
      <c r="I310" s="124">
        <f t="shared" si="297"/>
        <v>44607</v>
      </c>
      <c r="J310" s="125">
        <f t="shared" si="305"/>
        <v>21</v>
      </c>
      <c r="K310" s="125">
        <f t="shared" si="320"/>
        <v>16</v>
      </c>
      <c r="L310" s="8">
        <f t="shared" si="306"/>
        <v>1.0055567599999999</v>
      </c>
      <c r="M310" s="126">
        <f t="shared" si="318"/>
        <v>1.0095006900000001</v>
      </c>
      <c r="N310" s="126">
        <f t="shared" si="315"/>
        <v>1.0749151157542651</v>
      </c>
      <c r="O310" s="119">
        <f t="shared" si="317"/>
        <v>1.08088816</v>
      </c>
      <c r="P310" s="119">
        <f t="shared" si="298"/>
        <v>1080.88816</v>
      </c>
      <c r="Q310" s="158">
        <f t="shared" si="310"/>
        <v>0</v>
      </c>
      <c r="R310" s="199">
        <f t="shared" si="307"/>
        <v>0</v>
      </c>
      <c r="S310" s="119">
        <f t="shared" si="299"/>
        <v>0</v>
      </c>
      <c r="T310" s="129">
        <f t="shared" si="308"/>
        <v>9.1906000000000002E-2</v>
      </c>
      <c r="U310" s="127">
        <f t="shared" si="316"/>
        <v>16</v>
      </c>
      <c r="V310" s="127">
        <v>252</v>
      </c>
      <c r="W310" s="126">
        <f t="shared" si="300"/>
        <v>1.0055981380000001</v>
      </c>
      <c r="X310" s="119">
        <f t="shared" si="301"/>
        <v>6.0509610800000004</v>
      </c>
      <c r="Y310" s="119">
        <f t="shared" si="302"/>
        <v>0</v>
      </c>
      <c r="Z310" s="131" t="str">
        <f t="shared" si="311"/>
        <v>J=</v>
      </c>
      <c r="AA310" s="124">
        <f t="shared" si="312"/>
        <v>44607</v>
      </c>
      <c r="AB310" s="4"/>
      <c r="AD310" s="171">
        <f>[2]Plan1!$A403</f>
        <v>48864</v>
      </c>
      <c r="AE310" s="148" t="str">
        <f>[2]Plan1!$C403</f>
        <v>Nossa Sr.a Aparecida - Padroeira do Brasil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2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22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3"/>
      <c r="EC310" s="1"/>
      <c r="ED310" s="1"/>
      <c r="EE310" s="1"/>
      <c r="EF310" s="1"/>
      <c r="EG310" s="1"/>
      <c r="EH310" s="1"/>
      <c r="EI310" s="1"/>
      <c r="EJ310" s="1"/>
      <c r="EK310" s="1"/>
      <c r="EL310" s="4"/>
      <c r="EM310" s="1"/>
      <c r="EN310" s="1"/>
      <c r="EO310" s="1"/>
      <c r="EP310" s="1"/>
      <c r="EQ310" s="1"/>
      <c r="ER310" s="1"/>
    </row>
    <row r="311" spans="1:148" ht="12.75" x14ac:dyDescent="0.2">
      <c r="A311" s="118">
        <f t="shared" si="303"/>
        <v>44601</v>
      </c>
      <c r="B311" s="119">
        <f t="shared" si="295"/>
        <v>1087.6950659000001</v>
      </c>
      <c r="C311" s="119">
        <f t="shared" si="309"/>
        <v>1000</v>
      </c>
      <c r="D311" s="120">
        <f t="shared" si="304"/>
        <v>6075.69</v>
      </c>
      <c r="E311" s="120">
        <f t="shared" si="319"/>
        <v>6120.04</v>
      </c>
      <c r="F311" s="172">
        <f t="shared" si="313"/>
        <v>44545</v>
      </c>
      <c r="G311" s="123">
        <f t="shared" si="296"/>
        <v>7.2995824342585447E-3</v>
      </c>
      <c r="H311" s="124">
        <f t="shared" si="314"/>
        <v>44607</v>
      </c>
      <c r="I311" s="124">
        <f t="shared" si="297"/>
        <v>44607</v>
      </c>
      <c r="J311" s="125">
        <f t="shared" si="305"/>
        <v>21</v>
      </c>
      <c r="K311" s="125">
        <f t="shared" si="320"/>
        <v>17</v>
      </c>
      <c r="L311" s="8">
        <f t="shared" si="306"/>
        <v>1.00590508</v>
      </c>
      <c r="M311" s="126">
        <f t="shared" si="318"/>
        <v>1.0095006900000001</v>
      </c>
      <c r="N311" s="126">
        <f t="shared" si="315"/>
        <v>1.0749151157542651</v>
      </c>
      <c r="O311" s="119">
        <f t="shared" si="317"/>
        <v>1.08126257</v>
      </c>
      <c r="P311" s="119">
        <f t="shared" si="298"/>
        <v>1081.2625700000001</v>
      </c>
      <c r="Q311" s="158">
        <f t="shared" si="310"/>
        <v>0</v>
      </c>
      <c r="R311" s="199">
        <f t="shared" si="307"/>
        <v>0</v>
      </c>
      <c r="S311" s="119">
        <f t="shared" si="299"/>
        <v>0</v>
      </c>
      <c r="T311" s="129">
        <f t="shared" si="308"/>
        <v>9.1906000000000002E-2</v>
      </c>
      <c r="U311" s="127">
        <f t="shared" si="316"/>
        <v>17</v>
      </c>
      <c r="V311" s="127">
        <v>252</v>
      </c>
      <c r="W311" s="126">
        <f t="shared" si="300"/>
        <v>1.0059490600000001</v>
      </c>
      <c r="X311" s="119">
        <f t="shared" si="301"/>
        <v>6.4324959000000002</v>
      </c>
      <c r="Y311" s="119">
        <f t="shared" si="302"/>
        <v>0</v>
      </c>
      <c r="Z311" s="131" t="str">
        <f t="shared" si="311"/>
        <v>J=</v>
      </c>
      <c r="AA311" s="124">
        <f t="shared" si="312"/>
        <v>44607</v>
      </c>
      <c r="AB311" s="4"/>
      <c r="AD311" s="171">
        <f>[2]Plan1!$A404</f>
        <v>48885</v>
      </c>
      <c r="AE311" s="148" t="str">
        <f>[2]Plan1!$C404</f>
        <v>Finados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2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22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3"/>
      <c r="EC311" s="1"/>
      <c r="ED311" s="1"/>
      <c r="EE311" s="1"/>
      <c r="EF311" s="1"/>
      <c r="EG311" s="1"/>
      <c r="EH311" s="1"/>
      <c r="EI311" s="1"/>
      <c r="EJ311" s="1"/>
      <c r="EK311" s="1"/>
      <c r="EL311" s="4"/>
      <c r="EM311" s="1"/>
      <c r="EN311" s="1"/>
      <c r="EO311" s="1"/>
      <c r="EP311" s="1"/>
      <c r="EQ311" s="1"/>
      <c r="ER311" s="1"/>
    </row>
    <row r="312" spans="1:148" ht="12.75" x14ac:dyDescent="0.2">
      <c r="A312" s="118">
        <f t="shared" si="303"/>
        <v>44602</v>
      </c>
      <c r="B312" s="119">
        <f t="shared" si="295"/>
        <v>1088.45154742</v>
      </c>
      <c r="C312" s="119">
        <f t="shared" si="309"/>
        <v>1000</v>
      </c>
      <c r="D312" s="120">
        <f t="shared" si="304"/>
        <v>6075.69</v>
      </c>
      <c r="E312" s="120">
        <f t="shared" si="319"/>
        <v>6120.04</v>
      </c>
      <c r="F312" s="172">
        <f t="shared" si="313"/>
        <v>44545</v>
      </c>
      <c r="G312" s="123">
        <f t="shared" si="296"/>
        <v>7.2995824342585447E-3</v>
      </c>
      <c r="H312" s="124">
        <f t="shared" si="314"/>
        <v>44607</v>
      </c>
      <c r="I312" s="124">
        <f t="shared" si="297"/>
        <v>44607</v>
      </c>
      <c r="J312" s="125">
        <f t="shared" si="305"/>
        <v>21</v>
      </c>
      <c r="K312" s="125">
        <f t="shared" si="320"/>
        <v>18</v>
      </c>
      <c r="L312" s="8">
        <f t="shared" si="306"/>
        <v>1.00625353</v>
      </c>
      <c r="M312" s="126">
        <f t="shared" si="318"/>
        <v>1.0095006900000001</v>
      </c>
      <c r="N312" s="126">
        <f t="shared" si="315"/>
        <v>1.0749151157542651</v>
      </c>
      <c r="O312" s="119">
        <f t="shared" si="317"/>
        <v>1.0816371199999999</v>
      </c>
      <c r="P312" s="119">
        <f t="shared" si="298"/>
        <v>1081.6371200000001</v>
      </c>
      <c r="Q312" s="158">
        <f t="shared" si="310"/>
        <v>0</v>
      </c>
      <c r="R312" s="199">
        <f t="shared" si="307"/>
        <v>0</v>
      </c>
      <c r="S312" s="119">
        <f t="shared" si="299"/>
        <v>0</v>
      </c>
      <c r="T312" s="129">
        <f t="shared" si="308"/>
        <v>9.1906000000000002E-2</v>
      </c>
      <c r="U312" s="127">
        <f t="shared" si="316"/>
        <v>18</v>
      </c>
      <c r="V312" s="127">
        <v>252</v>
      </c>
      <c r="W312" s="126">
        <f t="shared" si="300"/>
        <v>1.006300105</v>
      </c>
      <c r="X312" s="119">
        <f t="shared" si="301"/>
        <v>6.8144274200000003</v>
      </c>
      <c r="Y312" s="119">
        <f t="shared" si="302"/>
        <v>0</v>
      </c>
      <c r="Z312" s="131" t="str">
        <f t="shared" si="311"/>
        <v>J=</v>
      </c>
      <c r="AA312" s="124">
        <f t="shared" si="312"/>
        <v>44607</v>
      </c>
      <c r="AB312" s="4"/>
      <c r="AD312" s="171">
        <f>[2]Plan1!$A405</f>
        <v>48898</v>
      </c>
      <c r="AE312" s="148" t="str">
        <f>[2]Plan1!$C405</f>
        <v>Proclamação da República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2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22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3"/>
      <c r="EC312" s="1"/>
      <c r="ED312" s="1"/>
      <c r="EE312" s="1"/>
      <c r="EF312" s="1"/>
      <c r="EG312" s="1"/>
      <c r="EH312" s="1"/>
      <c r="EI312" s="1"/>
      <c r="EJ312" s="1"/>
      <c r="EK312" s="1"/>
      <c r="EL312" s="4"/>
      <c r="EM312" s="1"/>
      <c r="EN312" s="1"/>
      <c r="EO312" s="1"/>
      <c r="EP312" s="1"/>
      <c r="EQ312" s="1"/>
      <c r="ER312" s="1"/>
    </row>
    <row r="313" spans="1:148" ht="12.75" x14ac:dyDescent="0.2">
      <c r="A313" s="118">
        <f t="shared" si="303"/>
        <v>44603</v>
      </c>
      <c r="B313" s="119">
        <f t="shared" si="295"/>
        <v>1089.20855478</v>
      </c>
      <c r="C313" s="119">
        <f t="shared" si="309"/>
        <v>1000</v>
      </c>
      <c r="D313" s="120">
        <f t="shared" si="304"/>
        <v>6075.69</v>
      </c>
      <c r="E313" s="120">
        <f t="shared" si="319"/>
        <v>6120.04</v>
      </c>
      <c r="F313" s="172">
        <f t="shared" si="313"/>
        <v>44545</v>
      </c>
      <c r="G313" s="123">
        <f t="shared" si="296"/>
        <v>7.2995824342585447E-3</v>
      </c>
      <c r="H313" s="124">
        <f t="shared" si="314"/>
        <v>44607</v>
      </c>
      <c r="I313" s="124">
        <f t="shared" si="297"/>
        <v>44607</v>
      </c>
      <c r="J313" s="125">
        <f t="shared" si="305"/>
        <v>21</v>
      </c>
      <c r="K313" s="125">
        <f t="shared" si="320"/>
        <v>19</v>
      </c>
      <c r="L313" s="8">
        <f t="shared" si="306"/>
        <v>1.0066020899999999</v>
      </c>
      <c r="M313" s="126">
        <f t="shared" si="318"/>
        <v>1.0095006900000001</v>
      </c>
      <c r="N313" s="126">
        <f t="shared" si="315"/>
        <v>1.0749151157542651</v>
      </c>
      <c r="O313" s="119">
        <f t="shared" si="317"/>
        <v>1.0820118000000001</v>
      </c>
      <c r="P313" s="119">
        <f t="shared" si="298"/>
        <v>1082.0118</v>
      </c>
      <c r="Q313" s="158">
        <f t="shared" si="310"/>
        <v>0</v>
      </c>
      <c r="R313" s="199">
        <f t="shared" si="307"/>
        <v>0</v>
      </c>
      <c r="S313" s="119">
        <f t="shared" si="299"/>
        <v>0</v>
      </c>
      <c r="T313" s="129">
        <f t="shared" si="308"/>
        <v>9.1906000000000002E-2</v>
      </c>
      <c r="U313" s="127">
        <f t="shared" si="316"/>
        <v>19</v>
      </c>
      <c r="V313" s="127">
        <v>252</v>
      </c>
      <c r="W313" s="126">
        <f t="shared" si="300"/>
        <v>1.006651272</v>
      </c>
      <c r="X313" s="119">
        <f t="shared" si="301"/>
        <v>7.19675478</v>
      </c>
      <c r="Y313" s="119">
        <f t="shared" si="302"/>
        <v>0</v>
      </c>
      <c r="Z313" s="131" t="str">
        <f t="shared" si="311"/>
        <v>J=</v>
      </c>
      <c r="AA313" s="124">
        <f t="shared" si="312"/>
        <v>44607</v>
      </c>
      <c r="AB313" s="4"/>
      <c r="AD313" s="171">
        <f>[2]Plan1!$A406</f>
        <v>48903</v>
      </c>
      <c r="AE313" s="148" t="str">
        <f>[2]Plan1!$C406</f>
        <v>Dia Nacional de Zumbi e da Consciência Negra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2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22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3"/>
      <c r="EC313" s="1"/>
      <c r="ED313" s="1"/>
      <c r="EE313" s="1"/>
      <c r="EF313" s="1"/>
      <c r="EG313" s="1"/>
      <c r="EH313" s="1"/>
      <c r="EI313" s="1"/>
      <c r="EJ313" s="1"/>
      <c r="EK313" s="1"/>
      <c r="EL313" s="4"/>
      <c r="EM313" s="1"/>
      <c r="EN313" s="1"/>
      <c r="EO313" s="1"/>
      <c r="EP313" s="1"/>
      <c r="EQ313" s="1"/>
      <c r="ER313" s="1"/>
    </row>
    <row r="314" spans="1:148" ht="12.75" x14ac:dyDescent="0.2">
      <c r="A314" s="118">
        <f t="shared" si="303"/>
        <v>44604</v>
      </c>
      <c r="B314" s="119">
        <f t="shared" si="295"/>
        <v>1089.9660792700001</v>
      </c>
      <c r="C314" s="119">
        <f t="shared" si="309"/>
        <v>1000</v>
      </c>
      <c r="D314" s="120">
        <f t="shared" si="304"/>
        <v>6075.69</v>
      </c>
      <c r="E314" s="120">
        <f t="shared" si="319"/>
        <v>6120.04</v>
      </c>
      <c r="F314" s="172">
        <f t="shared" si="313"/>
        <v>44545</v>
      </c>
      <c r="G314" s="123">
        <f t="shared" si="296"/>
        <v>7.2995824342585447E-3</v>
      </c>
      <c r="H314" s="124">
        <f t="shared" si="314"/>
        <v>44607</v>
      </c>
      <c r="I314" s="124">
        <f t="shared" si="297"/>
        <v>44607</v>
      </c>
      <c r="J314" s="125">
        <f t="shared" si="305"/>
        <v>21</v>
      </c>
      <c r="K314" s="125">
        <f t="shared" si="320"/>
        <v>20</v>
      </c>
      <c r="L314" s="8">
        <f t="shared" si="306"/>
        <v>1.00695077</v>
      </c>
      <c r="M314" s="126">
        <f t="shared" si="318"/>
        <v>1.0095006900000001</v>
      </c>
      <c r="N314" s="126">
        <f t="shared" si="315"/>
        <v>1.0749151157542651</v>
      </c>
      <c r="O314" s="119">
        <f t="shared" si="317"/>
        <v>1.0823866</v>
      </c>
      <c r="P314" s="119">
        <f t="shared" si="298"/>
        <v>1082.3866</v>
      </c>
      <c r="Q314" s="158">
        <f t="shared" si="310"/>
        <v>0</v>
      </c>
      <c r="R314" s="199">
        <f t="shared" si="307"/>
        <v>0</v>
      </c>
      <c r="S314" s="119">
        <f t="shared" si="299"/>
        <v>0</v>
      </c>
      <c r="T314" s="129">
        <f t="shared" si="308"/>
        <v>9.1906000000000002E-2</v>
      </c>
      <c r="U314" s="127">
        <f t="shared" si="316"/>
        <v>20</v>
      </c>
      <c r="V314" s="127">
        <v>252</v>
      </c>
      <c r="W314" s="126">
        <f t="shared" si="300"/>
        <v>1.007002562</v>
      </c>
      <c r="X314" s="119">
        <f t="shared" si="301"/>
        <v>7.5794792700000002</v>
      </c>
      <c r="Y314" s="119">
        <f t="shared" si="302"/>
        <v>0</v>
      </c>
      <c r="Z314" s="131" t="str">
        <f t="shared" si="311"/>
        <v>J=</v>
      </c>
      <c r="AA314" s="124">
        <f t="shared" si="312"/>
        <v>44607</v>
      </c>
      <c r="AB314" s="4"/>
      <c r="AD314" s="171">
        <f>[2]Plan1!$A407</f>
        <v>48938</v>
      </c>
      <c r="AE314" s="148" t="str">
        <f>[2]Plan1!$C407</f>
        <v>Natal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2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22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3"/>
      <c r="EC314" s="1"/>
      <c r="ED314" s="1"/>
      <c r="EE314" s="1"/>
      <c r="EF314" s="1"/>
      <c r="EG314" s="1"/>
      <c r="EH314" s="1"/>
      <c r="EI314" s="1"/>
      <c r="EJ314" s="1"/>
      <c r="EK314" s="1"/>
      <c r="EL314" s="4"/>
      <c r="EM314" s="1"/>
      <c r="EN314" s="1"/>
      <c r="EO314" s="1"/>
      <c r="EP314" s="1"/>
      <c r="EQ314" s="1"/>
      <c r="ER314" s="1"/>
    </row>
    <row r="315" spans="1:148" ht="12.75" x14ac:dyDescent="0.2">
      <c r="A315" s="118">
        <f t="shared" si="303"/>
        <v>44605</v>
      </c>
      <c r="B315" s="119">
        <f t="shared" si="295"/>
        <v>1089.9660792700001</v>
      </c>
      <c r="C315" s="119">
        <f t="shared" si="309"/>
        <v>1000</v>
      </c>
      <c r="D315" s="120">
        <f t="shared" si="304"/>
        <v>6075.69</v>
      </c>
      <c r="E315" s="120">
        <f t="shared" si="319"/>
        <v>6120.04</v>
      </c>
      <c r="F315" s="172">
        <f t="shared" si="313"/>
        <v>44545</v>
      </c>
      <c r="G315" s="123">
        <f t="shared" si="296"/>
        <v>7.2995824342585447E-3</v>
      </c>
      <c r="H315" s="124">
        <f t="shared" si="314"/>
        <v>44607</v>
      </c>
      <c r="I315" s="124">
        <f t="shared" si="297"/>
        <v>44607</v>
      </c>
      <c r="J315" s="125">
        <f t="shared" si="305"/>
        <v>21</v>
      </c>
      <c r="K315" s="125">
        <f t="shared" si="320"/>
        <v>20</v>
      </c>
      <c r="L315" s="8">
        <f t="shared" si="306"/>
        <v>1.00695077</v>
      </c>
      <c r="M315" s="126">
        <f t="shared" si="318"/>
        <v>1.0095006900000001</v>
      </c>
      <c r="N315" s="126">
        <f t="shared" si="315"/>
        <v>1.0749151157542651</v>
      </c>
      <c r="O315" s="119">
        <f t="shared" si="317"/>
        <v>1.0823866</v>
      </c>
      <c r="P315" s="119">
        <f t="shared" si="298"/>
        <v>1082.3866</v>
      </c>
      <c r="Q315" s="158">
        <f t="shared" si="310"/>
        <v>0</v>
      </c>
      <c r="R315" s="199">
        <f t="shared" si="307"/>
        <v>0</v>
      </c>
      <c r="S315" s="119">
        <f t="shared" si="299"/>
        <v>0</v>
      </c>
      <c r="T315" s="129">
        <f t="shared" si="308"/>
        <v>9.1906000000000002E-2</v>
      </c>
      <c r="U315" s="127">
        <f t="shared" si="316"/>
        <v>20</v>
      </c>
      <c r="V315" s="127">
        <v>252</v>
      </c>
      <c r="W315" s="126">
        <f t="shared" si="300"/>
        <v>1.007002562</v>
      </c>
      <c r="X315" s="119">
        <f t="shared" si="301"/>
        <v>7.5794792700000002</v>
      </c>
      <c r="Y315" s="119">
        <f t="shared" si="302"/>
        <v>0</v>
      </c>
      <c r="Z315" s="131" t="str">
        <f t="shared" si="311"/>
        <v>J=</v>
      </c>
      <c r="AA315" s="124">
        <f t="shared" si="312"/>
        <v>44607</v>
      </c>
      <c r="AB315" s="4"/>
      <c r="AD315" s="171">
        <f>[2]Plan1!$A408</f>
        <v>48945</v>
      </c>
      <c r="AE315" s="148" t="str">
        <f>[2]Plan1!$C408</f>
        <v>Confraternização Universal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2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22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3"/>
      <c r="EC315" s="1"/>
      <c r="ED315" s="1"/>
      <c r="EE315" s="1"/>
      <c r="EF315" s="1"/>
      <c r="EG315" s="1"/>
      <c r="EH315" s="1"/>
      <c r="EI315" s="1"/>
      <c r="EJ315" s="1"/>
      <c r="EK315" s="1"/>
      <c r="EL315" s="4"/>
      <c r="EM315" s="1"/>
      <c r="EN315" s="1"/>
      <c r="EO315" s="1"/>
      <c r="EP315" s="1"/>
      <c r="EQ315" s="1"/>
      <c r="ER315" s="1"/>
    </row>
    <row r="316" spans="1:148" ht="12.75" x14ac:dyDescent="0.2">
      <c r="A316" s="118">
        <f t="shared" si="303"/>
        <v>44606</v>
      </c>
      <c r="B316" s="119">
        <f t="shared" si="295"/>
        <v>1089.9660792700001</v>
      </c>
      <c r="C316" s="119">
        <f t="shared" si="309"/>
        <v>1000</v>
      </c>
      <c r="D316" s="120">
        <f t="shared" si="304"/>
        <v>6075.69</v>
      </c>
      <c r="E316" s="120">
        <f t="shared" si="319"/>
        <v>6120.04</v>
      </c>
      <c r="F316" s="172">
        <f t="shared" si="313"/>
        <v>44545</v>
      </c>
      <c r="G316" s="123">
        <f t="shared" si="296"/>
        <v>7.2995824342585447E-3</v>
      </c>
      <c r="H316" s="124">
        <f t="shared" si="314"/>
        <v>44607</v>
      </c>
      <c r="I316" s="124">
        <f t="shared" si="297"/>
        <v>44607</v>
      </c>
      <c r="J316" s="125">
        <f t="shared" si="305"/>
        <v>21</v>
      </c>
      <c r="K316" s="125">
        <f t="shared" si="320"/>
        <v>20</v>
      </c>
      <c r="L316" s="8">
        <f t="shared" si="306"/>
        <v>1.00695077</v>
      </c>
      <c r="M316" s="126">
        <f t="shared" si="318"/>
        <v>1.0095006900000001</v>
      </c>
      <c r="N316" s="126">
        <f t="shared" si="315"/>
        <v>1.0749151157542651</v>
      </c>
      <c r="O316" s="119">
        <f t="shared" si="317"/>
        <v>1.0823866</v>
      </c>
      <c r="P316" s="119">
        <f t="shared" si="298"/>
        <v>1082.3866</v>
      </c>
      <c r="Q316" s="158">
        <f t="shared" si="310"/>
        <v>0</v>
      </c>
      <c r="R316" s="199">
        <f t="shared" si="307"/>
        <v>0</v>
      </c>
      <c r="S316" s="119">
        <f t="shared" si="299"/>
        <v>0</v>
      </c>
      <c r="T316" s="129">
        <f t="shared" si="308"/>
        <v>9.1906000000000002E-2</v>
      </c>
      <c r="U316" s="127">
        <f t="shared" si="316"/>
        <v>20</v>
      </c>
      <c r="V316" s="127">
        <v>252</v>
      </c>
      <c r="W316" s="126">
        <f t="shared" si="300"/>
        <v>1.007002562</v>
      </c>
      <c r="X316" s="119">
        <f t="shared" si="301"/>
        <v>7.5794792700000002</v>
      </c>
      <c r="Y316" s="119">
        <f t="shared" si="302"/>
        <v>0</v>
      </c>
      <c r="Z316" s="131" t="str">
        <f t="shared" si="311"/>
        <v>J=</v>
      </c>
      <c r="AA316" s="124">
        <f t="shared" si="312"/>
        <v>44607</v>
      </c>
      <c r="AB316" s="4"/>
      <c r="AD316" s="171">
        <f>[2]Plan1!$A409</f>
        <v>48995</v>
      </c>
      <c r="AE316" s="148" t="str">
        <f>[2]Plan1!$C409</f>
        <v>Carnaval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2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22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3"/>
      <c r="EC316" s="1"/>
      <c r="ED316" s="1"/>
      <c r="EE316" s="1"/>
      <c r="EF316" s="1"/>
      <c r="EG316" s="1"/>
      <c r="EH316" s="1"/>
      <c r="EI316" s="1"/>
      <c r="EJ316" s="1"/>
      <c r="EK316" s="1"/>
      <c r="EL316" s="4"/>
      <c r="EM316" s="1"/>
      <c r="EN316" s="1"/>
      <c r="EO316" s="1"/>
      <c r="EP316" s="1"/>
      <c r="EQ316" s="1"/>
      <c r="ER316" s="1"/>
    </row>
    <row r="317" spans="1:148" ht="12.75" x14ac:dyDescent="0.2">
      <c r="A317" s="118">
        <f t="shared" si="303"/>
        <v>44607</v>
      </c>
      <c r="B317" s="119">
        <f t="shared" si="295"/>
        <v>1090.72414129</v>
      </c>
      <c r="C317" s="119">
        <f t="shared" si="309"/>
        <v>1000</v>
      </c>
      <c r="D317" s="120">
        <f t="shared" si="304"/>
        <v>6075.69</v>
      </c>
      <c r="E317" s="120">
        <f t="shared" si="319"/>
        <v>6120.04</v>
      </c>
      <c r="F317" s="172">
        <f t="shared" si="313"/>
        <v>44545</v>
      </c>
      <c r="G317" s="123">
        <f t="shared" si="296"/>
        <v>7.2995824342585447E-3</v>
      </c>
      <c r="H317" s="124">
        <f t="shared" si="314"/>
        <v>44607</v>
      </c>
      <c r="I317" s="124">
        <f t="shared" si="297"/>
        <v>44607</v>
      </c>
      <c r="J317" s="125">
        <f t="shared" si="305"/>
        <v>21</v>
      </c>
      <c r="K317" s="125">
        <f t="shared" si="320"/>
        <v>21</v>
      </c>
      <c r="L317" s="8">
        <f t="shared" si="306"/>
        <v>1.00729958</v>
      </c>
      <c r="M317" s="126">
        <f t="shared" si="318"/>
        <v>1.0095006900000001</v>
      </c>
      <c r="N317" s="126">
        <f t="shared" si="315"/>
        <v>1.0749151157542651</v>
      </c>
      <c r="O317" s="119">
        <f t="shared" si="317"/>
        <v>1.0827615399999999</v>
      </c>
      <c r="P317" s="119">
        <f t="shared" si="298"/>
        <v>1082.76154</v>
      </c>
      <c r="Q317" s="158">
        <f t="shared" si="310"/>
        <v>10</v>
      </c>
      <c r="R317" s="199">
        <f t="shared" si="307"/>
        <v>0</v>
      </c>
      <c r="S317" s="119">
        <f t="shared" si="299"/>
        <v>0</v>
      </c>
      <c r="T317" s="129">
        <f t="shared" si="308"/>
        <v>9.1906000000000002E-2</v>
      </c>
      <c r="U317" s="127">
        <f t="shared" si="316"/>
        <v>21</v>
      </c>
      <c r="V317" s="127">
        <v>252</v>
      </c>
      <c r="W317" s="126">
        <f t="shared" si="300"/>
        <v>1.007353975</v>
      </c>
      <c r="X317" s="119">
        <f t="shared" si="301"/>
        <v>7.9626012900000003</v>
      </c>
      <c r="Y317" s="119">
        <f t="shared" si="302"/>
        <v>7.9626012900000003</v>
      </c>
      <c r="Z317" s="131" t="str">
        <f t="shared" si="311"/>
        <v>J=</v>
      </c>
      <c r="AA317" s="124">
        <f t="shared" si="312"/>
        <v>44607</v>
      </c>
      <c r="AB317" s="4"/>
      <c r="AD317" s="171">
        <f>[2]Plan1!$A410</f>
        <v>48996</v>
      </c>
      <c r="AE317" s="148" t="str">
        <f>[2]Plan1!$C410</f>
        <v>Carnaval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2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22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3"/>
      <c r="EC317" s="1"/>
      <c r="ED317" s="1"/>
      <c r="EE317" s="1"/>
      <c r="EF317" s="1"/>
      <c r="EG317" s="1"/>
      <c r="EH317" s="1"/>
      <c r="EI317" s="1"/>
      <c r="EJ317" s="1"/>
      <c r="EK317" s="1"/>
      <c r="EL317" s="4"/>
      <c r="EM317" s="1"/>
      <c r="EN317" s="1"/>
      <c r="EO317" s="1"/>
      <c r="EP317" s="1"/>
      <c r="EQ317" s="1"/>
      <c r="ER317" s="1"/>
    </row>
    <row r="318" spans="1:148" ht="12.75" x14ac:dyDescent="0.2">
      <c r="A318" s="118">
        <f t="shared" si="303"/>
        <v>44608</v>
      </c>
      <c r="B318" s="119">
        <f t="shared" si="295"/>
        <v>1083.4635232799999</v>
      </c>
      <c r="C318" s="119">
        <f t="shared" si="309"/>
        <v>1000</v>
      </c>
      <c r="D318" s="120">
        <f t="shared" si="304"/>
        <v>6120.04</v>
      </c>
      <c r="E318" s="120">
        <f t="shared" si="319"/>
        <v>6153.09</v>
      </c>
      <c r="F318" s="172">
        <f t="shared" si="313"/>
        <v>44576</v>
      </c>
      <c r="G318" s="123">
        <f t="shared" si="296"/>
        <v>5.4002915013626751E-3</v>
      </c>
      <c r="H318" s="124">
        <f t="shared" si="314"/>
        <v>44635</v>
      </c>
      <c r="I318" s="124">
        <f t="shared" si="297"/>
        <v>44635</v>
      </c>
      <c r="J318" s="125">
        <f t="shared" si="305"/>
        <v>18</v>
      </c>
      <c r="K318" s="125">
        <f t="shared" si="320"/>
        <v>1</v>
      </c>
      <c r="L318" s="8">
        <f t="shared" si="306"/>
        <v>1.0002992500000001</v>
      </c>
      <c r="M318" s="126">
        <f t="shared" si="318"/>
        <v>1.00729958</v>
      </c>
      <c r="N318" s="126">
        <f t="shared" si="315"/>
        <v>1.0827615446349226</v>
      </c>
      <c r="O318" s="119">
        <f t="shared" si="317"/>
        <v>1.08308556</v>
      </c>
      <c r="P318" s="119">
        <f t="shared" si="298"/>
        <v>1083.08556</v>
      </c>
      <c r="Q318" s="158">
        <f t="shared" si="310"/>
        <v>0</v>
      </c>
      <c r="R318" s="199">
        <f t="shared" si="307"/>
        <v>0</v>
      </c>
      <c r="S318" s="119">
        <f t="shared" si="299"/>
        <v>0</v>
      </c>
      <c r="T318" s="129">
        <f t="shared" si="308"/>
        <v>9.1906000000000002E-2</v>
      </c>
      <c r="U318" s="127">
        <f t="shared" si="316"/>
        <v>1</v>
      </c>
      <c r="V318" s="127">
        <v>252</v>
      </c>
      <c r="W318" s="126">
        <f t="shared" si="300"/>
        <v>1.000348969</v>
      </c>
      <c r="X318" s="119">
        <f t="shared" si="301"/>
        <v>0.37796328000000001</v>
      </c>
      <c r="Y318" s="119">
        <f t="shared" si="302"/>
        <v>0</v>
      </c>
      <c r="Z318" s="131" t="str">
        <f t="shared" si="311"/>
        <v>J=</v>
      </c>
      <c r="AA318" s="124">
        <f t="shared" si="312"/>
        <v>44635</v>
      </c>
      <c r="AB318" s="4"/>
      <c r="AD318" s="171">
        <f>[2]Plan1!$A411</f>
        <v>49041</v>
      </c>
      <c r="AE318" s="148" t="str">
        <f>[2]Plan1!$C411</f>
        <v>Paixão de Cristo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2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22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3"/>
      <c r="EC318" s="1"/>
      <c r="ED318" s="1"/>
      <c r="EE318" s="1"/>
      <c r="EF318" s="1"/>
      <c r="EG318" s="1"/>
      <c r="EH318" s="1"/>
      <c r="EI318" s="1"/>
      <c r="EJ318" s="1"/>
      <c r="EK318" s="1"/>
      <c r="EL318" s="4"/>
      <c r="EM318" s="1"/>
      <c r="EN318" s="1"/>
      <c r="EO318" s="1"/>
      <c r="EP318" s="1"/>
      <c r="EQ318" s="1"/>
      <c r="ER318" s="1"/>
    </row>
    <row r="319" spans="1:148" ht="12.75" x14ac:dyDescent="0.2">
      <c r="A319" s="118">
        <f t="shared" si="303"/>
        <v>44609</v>
      </c>
      <c r="B319" s="119">
        <f t="shared" si="295"/>
        <v>1084.1659538700001</v>
      </c>
      <c r="C319" s="119">
        <f t="shared" si="309"/>
        <v>1000</v>
      </c>
      <c r="D319" s="120">
        <f t="shared" si="304"/>
        <v>6120.04</v>
      </c>
      <c r="E319" s="120">
        <f t="shared" si="319"/>
        <v>6153.09</v>
      </c>
      <c r="F319" s="172">
        <f t="shared" si="313"/>
        <v>44576</v>
      </c>
      <c r="G319" s="123">
        <f t="shared" si="296"/>
        <v>5.4002915013626751E-3</v>
      </c>
      <c r="H319" s="124">
        <f t="shared" si="314"/>
        <v>44635</v>
      </c>
      <c r="I319" s="124">
        <f t="shared" si="297"/>
        <v>44635</v>
      </c>
      <c r="J319" s="125">
        <f t="shared" si="305"/>
        <v>18</v>
      </c>
      <c r="K319" s="125">
        <f t="shared" si="320"/>
        <v>2</v>
      </c>
      <c r="L319" s="8">
        <f t="shared" si="306"/>
        <v>1.0005985900000001</v>
      </c>
      <c r="M319" s="126">
        <f t="shared" si="318"/>
        <v>1.00729958</v>
      </c>
      <c r="N319" s="126">
        <f t="shared" si="315"/>
        <v>1.0827615446349226</v>
      </c>
      <c r="O319" s="119">
        <f t="shared" si="317"/>
        <v>1.08340967</v>
      </c>
      <c r="P319" s="119">
        <f t="shared" si="298"/>
        <v>1083.40967</v>
      </c>
      <c r="Q319" s="158">
        <f t="shared" si="310"/>
        <v>0</v>
      </c>
      <c r="R319" s="199">
        <f t="shared" si="307"/>
        <v>0</v>
      </c>
      <c r="S319" s="119">
        <f t="shared" si="299"/>
        <v>0</v>
      </c>
      <c r="T319" s="129">
        <f t="shared" si="308"/>
        <v>9.1906000000000002E-2</v>
      </c>
      <c r="U319" s="127">
        <f t="shared" si="316"/>
        <v>2</v>
      </c>
      <c r="V319" s="127">
        <v>252</v>
      </c>
      <c r="W319" s="126">
        <f t="shared" si="300"/>
        <v>1.0006980590000001</v>
      </c>
      <c r="X319" s="119">
        <f t="shared" si="301"/>
        <v>0.75628386999999997</v>
      </c>
      <c r="Y319" s="119">
        <f t="shared" si="302"/>
        <v>0</v>
      </c>
      <c r="Z319" s="131" t="str">
        <f t="shared" si="311"/>
        <v>J=</v>
      </c>
      <c r="AA319" s="124">
        <f t="shared" si="312"/>
        <v>44635</v>
      </c>
      <c r="AB319" s="4"/>
      <c r="AD319" s="171">
        <f>[2]Plan1!$A412</f>
        <v>49055</v>
      </c>
      <c r="AE319" s="148" t="str">
        <f>[2]Plan1!$C412</f>
        <v>Tiradentes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2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22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3"/>
      <c r="EC319" s="1"/>
      <c r="ED319" s="1"/>
      <c r="EE319" s="1"/>
      <c r="EF319" s="1"/>
      <c r="EG319" s="1"/>
      <c r="EH319" s="1"/>
      <c r="EI319" s="1"/>
      <c r="EJ319" s="1"/>
      <c r="EK319" s="1"/>
      <c r="EL319" s="4"/>
      <c r="EM319" s="1"/>
      <c r="EN319" s="1"/>
      <c r="EO319" s="1"/>
      <c r="EP319" s="1"/>
      <c r="EQ319" s="1"/>
      <c r="ER319" s="1"/>
    </row>
    <row r="320" spans="1:148" ht="12.75" x14ac:dyDescent="0.2">
      <c r="A320" s="118">
        <f t="shared" si="303"/>
        <v>44610</v>
      </c>
      <c r="B320" s="119">
        <f t="shared" si="295"/>
        <v>1084.8688541500001</v>
      </c>
      <c r="C320" s="119">
        <f t="shared" si="309"/>
        <v>1000</v>
      </c>
      <c r="D320" s="120">
        <f t="shared" si="304"/>
        <v>6120.04</v>
      </c>
      <c r="E320" s="120">
        <f t="shared" si="319"/>
        <v>6153.09</v>
      </c>
      <c r="F320" s="172">
        <f t="shared" si="313"/>
        <v>44576</v>
      </c>
      <c r="G320" s="123">
        <f t="shared" si="296"/>
        <v>5.4002915013626751E-3</v>
      </c>
      <c r="H320" s="124">
        <f t="shared" si="314"/>
        <v>44635</v>
      </c>
      <c r="I320" s="124">
        <f t="shared" si="297"/>
        <v>44635</v>
      </c>
      <c r="J320" s="125">
        <f t="shared" si="305"/>
        <v>18</v>
      </c>
      <c r="K320" s="125">
        <f t="shared" si="320"/>
        <v>3</v>
      </c>
      <c r="L320" s="8">
        <f t="shared" si="306"/>
        <v>1.0008980300000001</v>
      </c>
      <c r="M320" s="126">
        <f t="shared" si="318"/>
        <v>1.00729958</v>
      </c>
      <c r="N320" s="126">
        <f t="shared" si="315"/>
        <v>1.0827615446349226</v>
      </c>
      <c r="O320" s="119">
        <f t="shared" si="317"/>
        <v>1.08373389</v>
      </c>
      <c r="P320" s="119">
        <f t="shared" si="298"/>
        <v>1083.73389</v>
      </c>
      <c r="Q320" s="158">
        <f t="shared" si="310"/>
        <v>0</v>
      </c>
      <c r="R320" s="199">
        <f t="shared" si="307"/>
        <v>0</v>
      </c>
      <c r="S320" s="119">
        <f t="shared" si="299"/>
        <v>0</v>
      </c>
      <c r="T320" s="129">
        <f t="shared" si="308"/>
        <v>9.1906000000000002E-2</v>
      </c>
      <c r="U320" s="127">
        <f t="shared" si="316"/>
        <v>3</v>
      </c>
      <c r="V320" s="127">
        <v>252</v>
      </c>
      <c r="W320" s="126">
        <f t="shared" si="300"/>
        <v>1.0010472720000001</v>
      </c>
      <c r="X320" s="119">
        <f t="shared" si="301"/>
        <v>1.1349641500000001</v>
      </c>
      <c r="Y320" s="119">
        <f t="shared" si="302"/>
        <v>0</v>
      </c>
      <c r="Z320" s="131" t="str">
        <f t="shared" si="311"/>
        <v>J=</v>
      </c>
      <c r="AA320" s="124">
        <f t="shared" si="312"/>
        <v>44635</v>
      </c>
      <c r="AB320" s="4"/>
      <c r="AD320" s="171">
        <f>[2]Plan1!$A413</f>
        <v>49065</v>
      </c>
      <c r="AE320" s="148" t="str">
        <f>[2]Plan1!$C413</f>
        <v>Dia do Trabalho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2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22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3"/>
      <c r="EC320" s="1"/>
      <c r="ED320" s="1"/>
      <c r="EE320" s="1"/>
      <c r="EF320" s="1"/>
      <c r="EG320" s="1"/>
      <c r="EH320" s="1"/>
      <c r="EI320" s="1"/>
      <c r="EJ320" s="1"/>
      <c r="EK320" s="1"/>
      <c r="EL320" s="4"/>
      <c r="EM320" s="1"/>
      <c r="EN320" s="1"/>
      <c r="EO320" s="1"/>
      <c r="EP320" s="1"/>
      <c r="EQ320" s="1"/>
      <c r="ER320" s="1"/>
    </row>
    <row r="321" spans="1:148" ht="12.75" x14ac:dyDescent="0.2">
      <c r="A321" s="118">
        <f t="shared" si="303"/>
        <v>44611</v>
      </c>
      <c r="B321" s="119">
        <f t="shared" si="295"/>
        <v>1085.57220218</v>
      </c>
      <c r="C321" s="119">
        <f t="shared" si="309"/>
        <v>1000</v>
      </c>
      <c r="D321" s="120">
        <f t="shared" si="304"/>
        <v>6120.04</v>
      </c>
      <c r="E321" s="120">
        <f t="shared" si="319"/>
        <v>6153.09</v>
      </c>
      <c r="F321" s="172">
        <f t="shared" si="313"/>
        <v>44576</v>
      </c>
      <c r="G321" s="123">
        <f t="shared" si="296"/>
        <v>5.4002915013626751E-3</v>
      </c>
      <c r="H321" s="124">
        <f t="shared" si="314"/>
        <v>44635</v>
      </c>
      <c r="I321" s="124">
        <f t="shared" si="297"/>
        <v>44635</v>
      </c>
      <c r="J321" s="125">
        <f t="shared" si="305"/>
        <v>18</v>
      </c>
      <c r="K321" s="125">
        <f t="shared" si="320"/>
        <v>4</v>
      </c>
      <c r="L321" s="8">
        <f t="shared" si="306"/>
        <v>1.0011975500000001</v>
      </c>
      <c r="M321" s="126">
        <f t="shared" si="318"/>
        <v>1.00729958</v>
      </c>
      <c r="N321" s="126">
        <f t="shared" si="315"/>
        <v>1.0827615446349226</v>
      </c>
      <c r="O321" s="119">
        <f t="shared" si="317"/>
        <v>1.0840582000000001</v>
      </c>
      <c r="P321" s="119">
        <f t="shared" si="298"/>
        <v>1084.0581999999999</v>
      </c>
      <c r="Q321" s="158">
        <f t="shared" si="310"/>
        <v>0</v>
      </c>
      <c r="R321" s="199">
        <f t="shared" si="307"/>
        <v>0</v>
      </c>
      <c r="S321" s="119">
        <f t="shared" si="299"/>
        <v>0</v>
      </c>
      <c r="T321" s="129">
        <f t="shared" si="308"/>
        <v>9.1906000000000002E-2</v>
      </c>
      <c r="U321" s="127">
        <f t="shared" si="316"/>
        <v>4</v>
      </c>
      <c r="V321" s="127">
        <v>252</v>
      </c>
      <c r="W321" s="126">
        <f t="shared" si="300"/>
        <v>1.0013966059999999</v>
      </c>
      <c r="X321" s="119">
        <f t="shared" si="301"/>
        <v>1.5140021800000001</v>
      </c>
      <c r="Y321" s="119">
        <f t="shared" si="302"/>
        <v>0</v>
      </c>
      <c r="Z321" s="131" t="str">
        <f t="shared" si="311"/>
        <v>J=</v>
      </c>
      <c r="AA321" s="124">
        <f t="shared" si="312"/>
        <v>44635</v>
      </c>
      <c r="AB321" s="4"/>
      <c r="AD321" s="171">
        <f>[2]Plan1!$A414</f>
        <v>49103</v>
      </c>
      <c r="AE321" s="148" t="str">
        <f>[2]Plan1!$C414</f>
        <v>Corpus Christi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2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22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3"/>
      <c r="EC321" s="1"/>
      <c r="ED321" s="1"/>
      <c r="EE321" s="1"/>
      <c r="EF321" s="1"/>
      <c r="EG321" s="1"/>
      <c r="EH321" s="1"/>
      <c r="EI321" s="1"/>
      <c r="EJ321" s="1"/>
      <c r="EK321" s="1"/>
      <c r="EL321" s="4"/>
      <c r="EM321" s="1"/>
      <c r="EN321" s="1"/>
      <c r="EO321" s="1"/>
      <c r="EP321" s="1"/>
      <c r="EQ321" s="1"/>
      <c r="ER321" s="1"/>
    </row>
    <row r="322" spans="1:148" ht="12.75" x14ac:dyDescent="0.2">
      <c r="A322" s="118">
        <f t="shared" si="303"/>
        <v>44612</v>
      </c>
      <c r="B322" s="119">
        <f t="shared" si="295"/>
        <v>1085.57220218</v>
      </c>
      <c r="C322" s="119">
        <f t="shared" si="309"/>
        <v>1000</v>
      </c>
      <c r="D322" s="120">
        <f t="shared" si="304"/>
        <v>6120.04</v>
      </c>
      <c r="E322" s="120">
        <f t="shared" si="319"/>
        <v>6153.09</v>
      </c>
      <c r="F322" s="172">
        <f t="shared" si="313"/>
        <v>44576</v>
      </c>
      <c r="G322" s="123">
        <f t="shared" si="296"/>
        <v>5.4002915013626751E-3</v>
      </c>
      <c r="H322" s="124">
        <f t="shared" si="314"/>
        <v>44635</v>
      </c>
      <c r="I322" s="124">
        <f t="shared" si="297"/>
        <v>44635</v>
      </c>
      <c r="J322" s="125">
        <f t="shared" si="305"/>
        <v>18</v>
      </c>
      <c r="K322" s="125">
        <f t="shared" si="320"/>
        <v>4</v>
      </c>
      <c r="L322" s="8">
        <f t="shared" si="306"/>
        <v>1.0011975500000001</v>
      </c>
      <c r="M322" s="126">
        <f t="shared" si="318"/>
        <v>1.00729958</v>
      </c>
      <c r="N322" s="126">
        <f t="shared" si="315"/>
        <v>1.0827615446349226</v>
      </c>
      <c r="O322" s="119">
        <f t="shared" si="317"/>
        <v>1.0840582000000001</v>
      </c>
      <c r="P322" s="119">
        <f t="shared" si="298"/>
        <v>1084.0581999999999</v>
      </c>
      <c r="Q322" s="158">
        <f t="shared" si="310"/>
        <v>0</v>
      </c>
      <c r="R322" s="199">
        <f t="shared" si="307"/>
        <v>0</v>
      </c>
      <c r="S322" s="119">
        <f t="shared" si="299"/>
        <v>0</v>
      </c>
      <c r="T322" s="129">
        <f t="shared" si="308"/>
        <v>9.1906000000000002E-2</v>
      </c>
      <c r="U322" s="127">
        <f t="shared" si="316"/>
        <v>4</v>
      </c>
      <c r="V322" s="127">
        <v>252</v>
      </c>
      <c r="W322" s="126">
        <f t="shared" si="300"/>
        <v>1.0013966059999999</v>
      </c>
      <c r="X322" s="119">
        <f t="shared" si="301"/>
        <v>1.5140021800000001</v>
      </c>
      <c r="Y322" s="119">
        <f t="shared" si="302"/>
        <v>0</v>
      </c>
      <c r="Z322" s="131" t="str">
        <f t="shared" si="311"/>
        <v>J=</v>
      </c>
      <c r="AA322" s="124">
        <f t="shared" si="312"/>
        <v>44635</v>
      </c>
      <c r="AB322" s="4"/>
      <c r="AD322" s="171">
        <f>[2]Plan1!$A415</f>
        <v>49194</v>
      </c>
      <c r="AE322" s="148" t="str">
        <f>[2]Plan1!$C415</f>
        <v>Independência do Brasil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2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22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3"/>
      <c r="EC322" s="1"/>
      <c r="ED322" s="1"/>
      <c r="EE322" s="1"/>
      <c r="EF322" s="1"/>
      <c r="EG322" s="1"/>
      <c r="EH322" s="1"/>
      <c r="EI322" s="1"/>
      <c r="EJ322" s="1"/>
      <c r="EK322" s="1"/>
      <c r="EL322" s="4"/>
      <c r="EM322" s="1"/>
      <c r="EN322" s="1"/>
      <c r="EO322" s="1"/>
      <c r="EP322" s="1"/>
      <c r="EQ322" s="1"/>
      <c r="ER322" s="1"/>
    </row>
    <row r="323" spans="1:148" ht="12.75" x14ac:dyDescent="0.2">
      <c r="A323" s="118">
        <f t="shared" si="303"/>
        <v>44613</v>
      </c>
      <c r="B323" s="119">
        <f t="shared" si="295"/>
        <v>1085.57220218</v>
      </c>
      <c r="C323" s="119">
        <f t="shared" si="309"/>
        <v>1000</v>
      </c>
      <c r="D323" s="120">
        <f t="shared" si="304"/>
        <v>6120.04</v>
      </c>
      <c r="E323" s="120">
        <f t="shared" si="319"/>
        <v>6153.09</v>
      </c>
      <c r="F323" s="172">
        <f t="shared" si="313"/>
        <v>44576</v>
      </c>
      <c r="G323" s="123">
        <f t="shared" si="296"/>
        <v>5.4002915013626751E-3</v>
      </c>
      <c r="H323" s="124">
        <f t="shared" si="314"/>
        <v>44635</v>
      </c>
      <c r="I323" s="124">
        <f t="shared" si="297"/>
        <v>44635</v>
      </c>
      <c r="J323" s="125">
        <f t="shared" si="305"/>
        <v>18</v>
      </c>
      <c r="K323" s="125">
        <f t="shared" si="320"/>
        <v>4</v>
      </c>
      <c r="L323" s="8">
        <f t="shared" si="306"/>
        <v>1.0011975500000001</v>
      </c>
      <c r="M323" s="126">
        <f t="shared" si="318"/>
        <v>1.00729958</v>
      </c>
      <c r="N323" s="126">
        <f t="shared" si="315"/>
        <v>1.0827615446349226</v>
      </c>
      <c r="O323" s="119">
        <f t="shared" si="317"/>
        <v>1.0840582000000001</v>
      </c>
      <c r="P323" s="119">
        <f t="shared" si="298"/>
        <v>1084.0581999999999</v>
      </c>
      <c r="Q323" s="158">
        <f t="shared" si="310"/>
        <v>0</v>
      </c>
      <c r="R323" s="199">
        <f t="shared" si="307"/>
        <v>0</v>
      </c>
      <c r="S323" s="119">
        <f t="shared" si="299"/>
        <v>0</v>
      </c>
      <c r="T323" s="129">
        <f t="shared" si="308"/>
        <v>9.1906000000000002E-2</v>
      </c>
      <c r="U323" s="127">
        <f t="shared" si="316"/>
        <v>4</v>
      </c>
      <c r="V323" s="127">
        <v>252</v>
      </c>
      <c r="W323" s="126">
        <f t="shared" si="300"/>
        <v>1.0013966059999999</v>
      </c>
      <c r="X323" s="119">
        <f t="shared" si="301"/>
        <v>1.5140021800000001</v>
      </c>
      <c r="Y323" s="119">
        <f t="shared" si="302"/>
        <v>0</v>
      </c>
      <c r="Z323" s="131" t="str">
        <f t="shared" si="311"/>
        <v>J=</v>
      </c>
      <c r="AA323" s="124">
        <f t="shared" si="312"/>
        <v>44635</v>
      </c>
      <c r="AB323" s="4"/>
      <c r="AD323" s="171">
        <f>[2]Plan1!$A416</f>
        <v>49229</v>
      </c>
      <c r="AE323" s="148" t="str">
        <f>[2]Plan1!$C416</f>
        <v>Nossa Sr.a Aparecida - Padroeira do Brasil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2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22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3"/>
      <c r="EC323" s="1"/>
      <c r="ED323" s="1"/>
      <c r="EE323" s="1"/>
      <c r="EF323" s="1"/>
      <c r="EG323" s="1"/>
      <c r="EH323" s="1"/>
      <c r="EI323" s="1"/>
      <c r="EJ323" s="1"/>
      <c r="EK323" s="1"/>
      <c r="EL323" s="4"/>
      <c r="EM323" s="1"/>
      <c r="EN323" s="1"/>
      <c r="EO323" s="1"/>
      <c r="EP323" s="1"/>
      <c r="EQ323" s="1"/>
      <c r="ER323" s="1"/>
    </row>
    <row r="324" spans="1:148" ht="12.75" x14ac:dyDescent="0.2">
      <c r="A324" s="118">
        <f t="shared" si="303"/>
        <v>44614</v>
      </c>
      <c r="B324" s="119">
        <f t="shared" si="295"/>
        <v>1086.2760092600001</v>
      </c>
      <c r="C324" s="119">
        <f t="shared" si="309"/>
        <v>1000</v>
      </c>
      <c r="D324" s="120">
        <f t="shared" si="304"/>
        <v>6120.04</v>
      </c>
      <c r="E324" s="120">
        <f t="shared" si="319"/>
        <v>6153.09</v>
      </c>
      <c r="F324" s="172">
        <f t="shared" si="313"/>
        <v>44576</v>
      </c>
      <c r="G324" s="123">
        <f t="shared" si="296"/>
        <v>5.4002915013626751E-3</v>
      </c>
      <c r="H324" s="124">
        <f t="shared" si="314"/>
        <v>44635</v>
      </c>
      <c r="I324" s="124">
        <f t="shared" si="297"/>
        <v>44635</v>
      </c>
      <c r="J324" s="125">
        <f t="shared" si="305"/>
        <v>18</v>
      </c>
      <c r="K324" s="125">
        <f t="shared" si="320"/>
        <v>5</v>
      </c>
      <c r="L324" s="8">
        <f t="shared" si="306"/>
        <v>1.00149716</v>
      </c>
      <c r="M324" s="126">
        <f t="shared" si="318"/>
        <v>1.00729958</v>
      </c>
      <c r="N324" s="126">
        <f t="shared" si="315"/>
        <v>1.0827615446349226</v>
      </c>
      <c r="O324" s="119">
        <f t="shared" si="317"/>
        <v>1.08438261</v>
      </c>
      <c r="P324" s="119">
        <f t="shared" si="298"/>
        <v>1084.3826100000001</v>
      </c>
      <c r="Q324" s="158">
        <f t="shared" si="310"/>
        <v>0</v>
      </c>
      <c r="R324" s="199">
        <f t="shared" si="307"/>
        <v>0</v>
      </c>
      <c r="S324" s="119">
        <f t="shared" si="299"/>
        <v>0</v>
      </c>
      <c r="T324" s="129">
        <f t="shared" si="308"/>
        <v>9.1906000000000002E-2</v>
      </c>
      <c r="U324" s="127">
        <f t="shared" si="316"/>
        <v>5</v>
      </c>
      <c r="V324" s="127">
        <v>252</v>
      </c>
      <c r="W324" s="126">
        <f t="shared" si="300"/>
        <v>1.001746062</v>
      </c>
      <c r="X324" s="119">
        <f t="shared" si="301"/>
        <v>1.89339926</v>
      </c>
      <c r="Y324" s="119">
        <f t="shared" si="302"/>
        <v>0</v>
      </c>
      <c r="Z324" s="131" t="str">
        <f t="shared" si="311"/>
        <v>J=</v>
      </c>
      <c r="AA324" s="124">
        <f t="shared" si="312"/>
        <v>44635</v>
      </c>
      <c r="AB324" s="4"/>
      <c r="AD324" s="171">
        <f>[2]Plan1!$A417</f>
        <v>49250</v>
      </c>
      <c r="AE324" s="148" t="str">
        <f>[2]Plan1!$C417</f>
        <v>Finados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2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22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3"/>
      <c r="EC324" s="1"/>
      <c r="ED324" s="1"/>
      <c r="EE324" s="1"/>
      <c r="EF324" s="1"/>
      <c r="EG324" s="1"/>
      <c r="EH324" s="1"/>
      <c r="EI324" s="1"/>
      <c r="EJ324" s="1"/>
      <c r="EK324" s="1"/>
      <c r="EL324" s="4"/>
      <c r="EM324" s="1"/>
      <c r="EN324" s="1"/>
      <c r="EO324" s="1"/>
      <c r="EP324" s="1"/>
      <c r="EQ324" s="1"/>
      <c r="ER324" s="1"/>
    </row>
    <row r="325" spans="1:148" ht="12.75" x14ac:dyDescent="0.2">
      <c r="A325" s="118">
        <f t="shared" si="303"/>
        <v>44615</v>
      </c>
      <c r="B325" s="119">
        <f t="shared" si="295"/>
        <v>1086.9802656000002</v>
      </c>
      <c r="C325" s="119">
        <f t="shared" si="309"/>
        <v>1000</v>
      </c>
      <c r="D325" s="120">
        <f t="shared" si="304"/>
        <v>6120.04</v>
      </c>
      <c r="E325" s="120">
        <f t="shared" si="319"/>
        <v>6153.09</v>
      </c>
      <c r="F325" s="172">
        <f t="shared" si="313"/>
        <v>44576</v>
      </c>
      <c r="G325" s="123">
        <f t="shared" si="296"/>
        <v>5.4002915013626751E-3</v>
      </c>
      <c r="H325" s="124">
        <f t="shared" si="314"/>
        <v>44635</v>
      </c>
      <c r="I325" s="124">
        <f t="shared" si="297"/>
        <v>44635</v>
      </c>
      <c r="J325" s="125">
        <f t="shared" si="305"/>
        <v>18</v>
      </c>
      <c r="K325" s="125">
        <f t="shared" si="320"/>
        <v>6</v>
      </c>
      <c r="L325" s="8">
        <f t="shared" si="306"/>
        <v>1.00179686</v>
      </c>
      <c r="M325" s="126">
        <f t="shared" si="318"/>
        <v>1.00729958</v>
      </c>
      <c r="N325" s="126">
        <f t="shared" si="315"/>
        <v>1.0827615446349226</v>
      </c>
      <c r="O325" s="119">
        <f t="shared" si="317"/>
        <v>1.0847071100000001</v>
      </c>
      <c r="P325" s="119">
        <f t="shared" si="298"/>
        <v>1084.7071100000001</v>
      </c>
      <c r="Q325" s="158">
        <f t="shared" si="310"/>
        <v>0</v>
      </c>
      <c r="R325" s="199">
        <f t="shared" si="307"/>
        <v>0</v>
      </c>
      <c r="S325" s="119">
        <f t="shared" si="299"/>
        <v>0</v>
      </c>
      <c r="T325" s="129">
        <f t="shared" si="308"/>
        <v>9.1906000000000002E-2</v>
      </c>
      <c r="U325" s="127">
        <f t="shared" si="316"/>
        <v>6</v>
      </c>
      <c r="V325" s="127">
        <v>252</v>
      </c>
      <c r="W325" s="126">
        <f t="shared" si="300"/>
        <v>1.0020956400000001</v>
      </c>
      <c r="X325" s="119">
        <f t="shared" si="301"/>
        <v>2.2731555999999999</v>
      </c>
      <c r="Y325" s="119">
        <f t="shared" si="302"/>
        <v>0</v>
      </c>
      <c r="Z325" s="131" t="str">
        <f t="shared" si="311"/>
        <v>J=</v>
      </c>
      <c r="AA325" s="124">
        <f t="shared" si="312"/>
        <v>44635</v>
      </c>
      <c r="AB325" s="4"/>
      <c r="AD325" s="171">
        <f>[2]Plan1!$A418</f>
        <v>49263</v>
      </c>
      <c r="AE325" s="148" t="str">
        <f>[2]Plan1!$C418</f>
        <v>Proclamação da República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2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22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3"/>
      <c r="EC325" s="1"/>
      <c r="ED325" s="1"/>
      <c r="EE325" s="1"/>
      <c r="EF325" s="1"/>
      <c r="EG325" s="1"/>
      <c r="EH325" s="1"/>
      <c r="EI325" s="1"/>
      <c r="EJ325" s="1"/>
      <c r="EK325" s="1"/>
      <c r="EL325" s="4"/>
      <c r="EM325" s="1"/>
      <c r="EN325" s="1"/>
      <c r="EO325" s="1"/>
      <c r="EP325" s="1"/>
      <c r="EQ325" s="1"/>
      <c r="ER325" s="1"/>
    </row>
    <row r="326" spans="1:148" ht="12.75" x14ac:dyDescent="0.2">
      <c r="A326" s="118">
        <f t="shared" si="303"/>
        <v>44616</v>
      </c>
      <c r="B326" s="119">
        <f t="shared" si="295"/>
        <v>1087.68498144</v>
      </c>
      <c r="C326" s="119">
        <f t="shared" si="309"/>
        <v>1000</v>
      </c>
      <c r="D326" s="120">
        <f t="shared" si="304"/>
        <v>6120.04</v>
      </c>
      <c r="E326" s="120">
        <f t="shared" si="319"/>
        <v>6153.09</v>
      </c>
      <c r="F326" s="172">
        <f t="shared" si="313"/>
        <v>44576</v>
      </c>
      <c r="G326" s="123">
        <f t="shared" si="296"/>
        <v>5.4002915013626751E-3</v>
      </c>
      <c r="H326" s="124">
        <f t="shared" si="314"/>
        <v>44635</v>
      </c>
      <c r="I326" s="124">
        <f t="shared" si="297"/>
        <v>44635</v>
      </c>
      <c r="J326" s="125">
        <f t="shared" si="305"/>
        <v>18</v>
      </c>
      <c r="K326" s="125">
        <f t="shared" si="320"/>
        <v>7</v>
      </c>
      <c r="L326" s="8">
        <f t="shared" si="306"/>
        <v>1.0020966499999999</v>
      </c>
      <c r="M326" s="126">
        <f t="shared" si="318"/>
        <v>1.00729958</v>
      </c>
      <c r="N326" s="126">
        <f t="shared" si="315"/>
        <v>1.0827615446349226</v>
      </c>
      <c r="O326" s="119">
        <f t="shared" si="317"/>
        <v>1.08503171</v>
      </c>
      <c r="P326" s="119">
        <f t="shared" si="298"/>
        <v>1085.03171</v>
      </c>
      <c r="Q326" s="158">
        <f t="shared" si="310"/>
        <v>0</v>
      </c>
      <c r="R326" s="199">
        <f t="shared" si="307"/>
        <v>0</v>
      </c>
      <c r="S326" s="119">
        <f t="shared" si="299"/>
        <v>0</v>
      </c>
      <c r="T326" s="129">
        <f t="shared" si="308"/>
        <v>9.1906000000000002E-2</v>
      </c>
      <c r="U326" s="127">
        <f t="shared" si="316"/>
        <v>7</v>
      </c>
      <c r="V326" s="127">
        <v>252</v>
      </c>
      <c r="W326" s="126">
        <f t="shared" si="300"/>
        <v>1.00244534</v>
      </c>
      <c r="X326" s="119">
        <f t="shared" si="301"/>
        <v>2.6532714400000001</v>
      </c>
      <c r="Y326" s="119">
        <f t="shared" si="302"/>
        <v>0</v>
      </c>
      <c r="Z326" s="131" t="str">
        <f t="shared" si="311"/>
        <v>J=</v>
      </c>
      <c r="AA326" s="124">
        <f t="shared" si="312"/>
        <v>44635</v>
      </c>
      <c r="AB326" s="4"/>
      <c r="AD326" s="171">
        <f>[2]Plan1!$A419</f>
        <v>49268</v>
      </c>
      <c r="AE326" s="148" t="str">
        <f>[2]Plan1!$C419</f>
        <v>Dia Nacional de Zumbi e da Consciência Negra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2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22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3"/>
      <c r="EC326" s="1"/>
      <c r="ED326" s="1"/>
      <c r="EE326" s="1"/>
      <c r="EF326" s="1"/>
      <c r="EG326" s="1"/>
      <c r="EH326" s="1"/>
      <c r="EI326" s="1"/>
      <c r="EJ326" s="1"/>
      <c r="EK326" s="1"/>
      <c r="EL326" s="4"/>
      <c r="EM326" s="1"/>
      <c r="EN326" s="1"/>
      <c r="EO326" s="1"/>
      <c r="EP326" s="1"/>
      <c r="EQ326" s="1"/>
      <c r="ER326" s="1"/>
    </row>
    <row r="327" spans="1:148" ht="12.75" x14ac:dyDescent="0.2">
      <c r="A327" s="118">
        <f t="shared" si="303"/>
        <v>44617</v>
      </c>
      <c r="B327" s="119">
        <f t="shared" si="295"/>
        <v>1088.3901569900002</v>
      </c>
      <c r="C327" s="119">
        <f t="shared" si="309"/>
        <v>1000</v>
      </c>
      <c r="D327" s="120">
        <f t="shared" si="304"/>
        <v>6120.04</v>
      </c>
      <c r="E327" s="120">
        <f t="shared" si="319"/>
        <v>6153.09</v>
      </c>
      <c r="F327" s="172">
        <f t="shared" si="313"/>
        <v>44576</v>
      </c>
      <c r="G327" s="123">
        <f t="shared" si="296"/>
        <v>5.4002915013626751E-3</v>
      </c>
      <c r="H327" s="124">
        <f t="shared" si="314"/>
        <v>44635</v>
      </c>
      <c r="I327" s="124">
        <f t="shared" si="297"/>
        <v>44635</v>
      </c>
      <c r="J327" s="125">
        <f t="shared" si="305"/>
        <v>18</v>
      </c>
      <c r="K327" s="125">
        <f t="shared" si="320"/>
        <v>8</v>
      </c>
      <c r="L327" s="8">
        <f t="shared" si="306"/>
        <v>1.00239653</v>
      </c>
      <c r="M327" s="126">
        <f t="shared" si="318"/>
        <v>1.00729958</v>
      </c>
      <c r="N327" s="126">
        <f t="shared" si="315"/>
        <v>1.0827615446349226</v>
      </c>
      <c r="O327" s="119">
        <f t="shared" si="317"/>
        <v>1.0853564099999999</v>
      </c>
      <c r="P327" s="119">
        <f t="shared" si="298"/>
        <v>1085.3564100000001</v>
      </c>
      <c r="Q327" s="158">
        <f t="shared" si="310"/>
        <v>0</v>
      </c>
      <c r="R327" s="199">
        <f t="shared" si="307"/>
        <v>0</v>
      </c>
      <c r="S327" s="119">
        <f t="shared" si="299"/>
        <v>0</v>
      </c>
      <c r="T327" s="129">
        <f t="shared" si="308"/>
        <v>9.1906000000000002E-2</v>
      </c>
      <c r="U327" s="127">
        <f t="shared" si="316"/>
        <v>8</v>
      </c>
      <c r="V327" s="127">
        <v>252</v>
      </c>
      <c r="W327" s="126">
        <f t="shared" si="300"/>
        <v>1.002795162</v>
      </c>
      <c r="X327" s="119">
        <f t="shared" si="301"/>
        <v>3.03374699</v>
      </c>
      <c r="Y327" s="119">
        <f t="shared" si="302"/>
        <v>0</v>
      </c>
      <c r="Z327" s="131" t="str">
        <f t="shared" si="311"/>
        <v>J=</v>
      </c>
      <c r="AA327" s="124">
        <f t="shared" si="312"/>
        <v>44635</v>
      </c>
      <c r="AB327" s="4"/>
      <c r="AD327" s="171">
        <f>[2]Plan1!$A420</f>
        <v>49303</v>
      </c>
      <c r="AE327" s="148" t="str">
        <f>[2]Plan1!$C420</f>
        <v>Natal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2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22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3"/>
      <c r="EC327" s="1"/>
      <c r="ED327" s="1"/>
      <c r="EE327" s="1"/>
      <c r="EF327" s="1"/>
      <c r="EG327" s="1"/>
      <c r="EH327" s="1"/>
      <c r="EI327" s="1"/>
      <c r="EJ327" s="1"/>
      <c r="EK327" s="1"/>
      <c r="EL327" s="4"/>
      <c r="EM327" s="1"/>
      <c r="EN327" s="1"/>
      <c r="EO327" s="1"/>
      <c r="EP327" s="1"/>
      <c r="EQ327" s="1"/>
      <c r="ER327" s="1"/>
    </row>
    <row r="328" spans="1:148" ht="12.75" x14ac:dyDescent="0.2">
      <c r="A328" s="118">
        <f t="shared" si="303"/>
        <v>44618</v>
      </c>
      <c r="B328" s="119">
        <f t="shared" si="295"/>
        <v>1089.0958036</v>
      </c>
      <c r="C328" s="119">
        <f t="shared" si="309"/>
        <v>1000</v>
      </c>
      <c r="D328" s="120">
        <f t="shared" si="304"/>
        <v>6120.04</v>
      </c>
      <c r="E328" s="120">
        <f t="shared" si="319"/>
        <v>6153.09</v>
      </c>
      <c r="F328" s="172">
        <f t="shared" si="313"/>
        <v>44576</v>
      </c>
      <c r="G328" s="123">
        <f t="shared" si="296"/>
        <v>5.4002915013626751E-3</v>
      </c>
      <c r="H328" s="124">
        <f t="shared" si="314"/>
        <v>44635</v>
      </c>
      <c r="I328" s="124">
        <f t="shared" si="297"/>
        <v>44635</v>
      </c>
      <c r="J328" s="125">
        <f t="shared" si="305"/>
        <v>18</v>
      </c>
      <c r="K328" s="125">
        <f t="shared" si="320"/>
        <v>9</v>
      </c>
      <c r="L328" s="8">
        <f t="shared" si="306"/>
        <v>1.00269651</v>
      </c>
      <c r="M328" s="126">
        <f t="shared" si="318"/>
        <v>1.00729958</v>
      </c>
      <c r="N328" s="126">
        <f t="shared" si="315"/>
        <v>1.0827615446349226</v>
      </c>
      <c r="O328" s="119">
        <f t="shared" si="317"/>
        <v>1.0856812199999999</v>
      </c>
      <c r="P328" s="119">
        <f t="shared" si="298"/>
        <v>1085.6812199999999</v>
      </c>
      <c r="Q328" s="158">
        <f t="shared" si="310"/>
        <v>0</v>
      </c>
      <c r="R328" s="199">
        <f t="shared" si="307"/>
        <v>0</v>
      </c>
      <c r="S328" s="119">
        <f t="shared" si="299"/>
        <v>0</v>
      </c>
      <c r="T328" s="129">
        <f t="shared" si="308"/>
        <v>9.1906000000000002E-2</v>
      </c>
      <c r="U328" s="127">
        <f t="shared" si="316"/>
        <v>9</v>
      </c>
      <c r="V328" s="127">
        <v>252</v>
      </c>
      <c r="W328" s="126">
        <f t="shared" si="300"/>
        <v>1.0031451069999999</v>
      </c>
      <c r="X328" s="119">
        <f t="shared" si="301"/>
        <v>3.4145835999999998</v>
      </c>
      <c r="Y328" s="119">
        <f t="shared" si="302"/>
        <v>0</v>
      </c>
      <c r="Z328" s="131" t="str">
        <f t="shared" si="311"/>
        <v>J=</v>
      </c>
      <c r="AA328" s="124">
        <f t="shared" si="312"/>
        <v>44635</v>
      </c>
      <c r="AB328" s="4"/>
      <c r="AD328" s="171">
        <f>[2]Plan1!$A421</f>
        <v>49310</v>
      </c>
      <c r="AE328" s="148" t="str">
        <f>[2]Plan1!$C421</f>
        <v>Confraternização Universal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2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22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3"/>
      <c r="EC328" s="1"/>
      <c r="ED328" s="1"/>
      <c r="EE328" s="1"/>
      <c r="EF328" s="1"/>
      <c r="EG328" s="1"/>
      <c r="EH328" s="1"/>
      <c r="EI328" s="1"/>
      <c r="EJ328" s="1"/>
      <c r="EK328" s="1"/>
      <c r="EL328" s="4"/>
      <c r="EM328" s="1"/>
      <c r="EN328" s="1"/>
      <c r="EO328" s="1"/>
      <c r="EP328" s="1"/>
      <c r="EQ328" s="1"/>
      <c r="ER328" s="1"/>
    </row>
    <row r="329" spans="1:148" ht="12.75" x14ac:dyDescent="0.2">
      <c r="A329" s="118">
        <f t="shared" si="303"/>
        <v>44619</v>
      </c>
      <c r="B329" s="119">
        <f t="shared" si="295"/>
        <v>1089.0958036</v>
      </c>
      <c r="C329" s="119">
        <f t="shared" si="309"/>
        <v>1000</v>
      </c>
      <c r="D329" s="120">
        <f t="shared" si="304"/>
        <v>6120.04</v>
      </c>
      <c r="E329" s="120">
        <f t="shared" si="319"/>
        <v>6153.09</v>
      </c>
      <c r="F329" s="172">
        <f t="shared" si="313"/>
        <v>44576</v>
      </c>
      <c r="G329" s="123">
        <f t="shared" si="296"/>
        <v>5.4002915013626751E-3</v>
      </c>
      <c r="H329" s="124">
        <f t="shared" si="314"/>
        <v>44635</v>
      </c>
      <c r="I329" s="124">
        <f t="shared" si="297"/>
        <v>44635</v>
      </c>
      <c r="J329" s="125">
        <f t="shared" si="305"/>
        <v>18</v>
      </c>
      <c r="K329" s="125">
        <f t="shared" si="320"/>
        <v>9</v>
      </c>
      <c r="L329" s="8">
        <f t="shared" si="306"/>
        <v>1.00269651</v>
      </c>
      <c r="M329" s="126">
        <f t="shared" si="318"/>
        <v>1.00729958</v>
      </c>
      <c r="N329" s="126">
        <f t="shared" si="315"/>
        <v>1.0827615446349226</v>
      </c>
      <c r="O329" s="119">
        <f t="shared" si="317"/>
        <v>1.0856812199999999</v>
      </c>
      <c r="P329" s="119">
        <f t="shared" si="298"/>
        <v>1085.6812199999999</v>
      </c>
      <c r="Q329" s="158">
        <f t="shared" si="310"/>
        <v>0</v>
      </c>
      <c r="R329" s="199">
        <f t="shared" si="307"/>
        <v>0</v>
      </c>
      <c r="S329" s="119">
        <f t="shared" si="299"/>
        <v>0</v>
      </c>
      <c r="T329" s="129">
        <f t="shared" si="308"/>
        <v>9.1906000000000002E-2</v>
      </c>
      <c r="U329" s="127">
        <f t="shared" si="316"/>
        <v>9</v>
      </c>
      <c r="V329" s="127">
        <v>252</v>
      </c>
      <c r="W329" s="126">
        <f t="shared" si="300"/>
        <v>1.0031451069999999</v>
      </c>
      <c r="X329" s="119">
        <f t="shared" si="301"/>
        <v>3.4145835999999998</v>
      </c>
      <c r="Y329" s="119">
        <f t="shared" si="302"/>
        <v>0</v>
      </c>
      <c r="Z329" s="131" t="str">
        <f t="shared" si="311"/>
        <v>J=</v>
      </c>
      <c r="AA329" s="124">
        <f t="shared" si="312"/>
        <v>44635</v>
      </c>
      <c r="AB329" s="4"/>
      <c r="AD329" s="171">
        <f>[2]Plan1!$A422</f>
        <v>49345</v>
      </c>
      <c r="AE329" s="148" t="str">
        <f>[2]Plan1!$C422</f>
        <v>Carnaval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2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22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3"/>
      <c r="EC329" s="1"/>
      <c r="ED329" s="1"/>
      <c r="EE329" s="1"/>
      <c r="EF329" s="1"/>
      <c r="EG329" s="1"/>
      <c r="EH329" s="1"/>
      <c r="EI329" s="1"/>
      <c r="EJ329" s="1"/>
      <c r="EK329" s="1"/>
      <c r="EL329" s="4"/>
      <c r="EM329" s="1"/>
      <c r="EN329" s="1"/>
      <c r="EO329" s="1"/>
      <c r="EP329" s="1"/>
      <c r="EQ329" s="1"/>
      <c r="ER329" s="1"/>
    </row>
    <row r="330" spans="1:148" ht="12.75" x14ac:dyDescent="0.2">
      <c r="A330" s="118">
        <f t="shared" si="303"/>
        <v>44620</v>
      </c>
      <c r="B330" s="119">
        <f t="shared" si="295"/>
        <v>1089.0958036</v>
      </c>
      <c r="C330" s="119">
        <f t="shared" si="309"/>
        <v>1000</v>
      </c>
      <c r="D330" s="120">
        <f t="shared" si="304"/>
        <v>6120.04</v>
      </c>
      <c r="E330" s="120">
        <f t="shared" si="319"/>
        <v>6153.09</v>
      </c>
      <c r="F330" s="172">
        <f t="shared" si="313"/>
        <v>44576</v>
      </c>
      <c r="G330" s="123">
        <f t="shared" si="296"/>
        <v>5.4002915013626751E-3</v>
      </c>
      <c r="H330" s="124">
        <f t="shared" si="314"/>
        <v>44635</v>
      </c>
      <c r="I330" s="124">
        <f t="shared" si="297"/>
        <v>44635</v>
      </c>
      <c r="J330" s="125">
        <f t="shared" si="305"/>
        <v>18</v>
      </c>
      <c r="K330" s="125">
        <f t="shared" si="320"/>
        <v>9</v>
      </c>
      <c r="L330" s="8">
        <f t="shared" si="306"/>
        <v>1.00269651</v>
      </c>
      <c r="M330" s="126">
        <f t="shared" si="318"/>
        <v>1.00729958</v>
      </c>
      <c r="N330" s="126">
        <f t="shared" si="315"/>
        <v>1.0827615446349226</v>
      </c>
      <c r="O330" s="119">
        <f t="shared" si="317"/>
        <v>1.0856812199999999</v>
      </c>
      <c r="P330" s="119">
        <f t="shared" si="298"/>
        <v>1085.6812199999999</v>
      </c>
      <c r="Q330" s="158">
        <f t="shared" si="310"/>
        <v>0</v>
      </c>
      <c r="R330" s="199">
        <f t="shared" si="307"/>
        <v>0</v>
      </c>
      <c r="S330" s="119">
        <f t="shared" si="299"/>
        <v>0</v>
      </c>
      <c r="T330" s="129">
        <f t="shared" si="308"/>
        <v>9.1906000000000002E-2</v>
      </c>
      <c r="U330" s="127">
        <f t="shared" si="316"/>
        <v>9</v>
      </c>
      <c r="V330" s="127">
        <v>252</v>
      </c>
      <c r="W330" s="126">
        <f t="shared" si="300"/>
        <v>1.0031451069999999</v>
      </c>
      <c r="X330" s="119">
        <f t="shared" si="301"/>
        <v>3.4145835999999998</v>
      </c>
      <c r="Y330" s="119">
        <f t="shared" si="302"/>
        <v>0</v>
      </c>
      <c r="Z330" s="131" t="str">
        <f t="shared" si="311"/>
        <v>J=</v>
      </c>
      <c r="AA330" s="124">
        <f t="shared" si="312"/>
        <v>44635</v>
      </c>
      <c r="AB330" s="4"/>
      <c r="AD330" s="171">
        <f>[2]Plan1!$A423</f>
        <v>49346</v>
      </c>
      <c r="AE330" s="148" t="str">
        <f>[2]Plan1!$C423</f>
        <v>Carnaval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2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22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3"/>
      <c r="EC330" s="1"/>
      <c r="ED330" s="1"/>
      <c r="EE330" s="1"/>
      <c r="EF330" s="1"/>
      <c r="EG330" s="1"/>
      <c r="EH330" s="1"/>
      <c r="EI330" s="1"/>
      <c r="EJ330" s="1"/>
      <c r="EK330" s="1"/>
      <c r="EL330" s="4"/>
      <c r="EM330" s="1"/>
      <c r="EN330" s="1"/>
      <c r="EO330" s="1"/>
      <c r="EP330" s="1"/>
      <c r="EQ330" s="1"/>
      <c r="ER330" s="1"/>
    </row>
    <row r="331" spans="1:148" ht="12.75" x14ac:dyDescent="0.2">
      <c r="A331" s="118">
        <f t="shared" si="303"/>
        <v>44621</v>
      </c>
      <c r="B331" s="119">
        <f t="shared" ref="B331:B394" si="321">(P331+X331)</f>
        <v>1089.0958036</v>
      </c>
      <c r="C331" s="119">
        <f t="shared" si="309"/>
        <v>1000</v>
      </c>
      <c r="D331" s="120">
        <f t="shared" si="304"/>
        <v>6120.04</v>
      </c>
      <c r="E331" s="120">
        <f t="shared" si="319"/>
        <v>6153.09</v>
      </c>
      <c r="F331" s="172">
        <f t="shared" si="313"/>
        <v>44576</v>
      </c>
      <c r="G331" s="123">
        <f t="shared" ref="G331:G394" si="322">(E331/D331)-1</f>
        <v>5.4002915013626751E-3</v>
      </c>
      <c r="H331" s="124">
        <f t="shared" si="314"/>
        <v>44635</v>
      </c>
      <c r="I331" s="124">
        <f t="shared" ref="I331:I394" si="323">IF(A331&gt;I330,H331,I330)</f>
        <v>44635</v>
      </c>
      <c r="J331" s="125">
        <f t="shared" si="305"/>
        <v>18</v>
      </c>
      <c r="K331" s="125">
        <f t="shared" si="320"/>
        <v>9</v>
      </c>
      <c r="L331" s="8">
        <f t="shared" si="306"/>
        <v>1.00269651</v>
      </c>
      <c r="M331" s="126">
        <f t="shared" si="318"/>
        <v>1.00729958</v>
      </c>
      <c r="N331" s="126">
        <f t="shared" si="315"/>
        <v>1.0827615446349226</v>
      </c>
      <c r="O331" s="119">
        <f t="shared" si="317"/>
        <v>1.0856812199999999</v>
      </c>
      <c r="P331" s="119">
        <f t="shared" ref="P331:P394" si="324">TRUNC(C331*O331,8)</f>
        <v>1085.6812199999999</v>
      </c>
      <c r="Q331" s="158">
        <f t="shared" si="310"/>
        <v>0</v>
      </c>
      <c r="R331" s="199">
        <f t="shared" si="307"/>
        <v>0</v>
      </c>
      <c r="S331" s="119">
        <f t="shared" ref="S331:S394" si="325">IF(R331&gt;0,TRUNC(R331*P331,8),0)</f>
        <v>0</v>
      </c>
      <c r="T331" s="129">
        <f t="shared" si="308"/>
        <v>9.1906000000000002E-2</v>
      </c>
      <c r="U331" s="127">
        <f t="shared" si="316"/>
        <v>9</v>
      </c>
      <c r="V331" s="127">
        <v>252</v>
      </c>
      <c r="W331" s="126">
        <f t="shared" ref="W331:W394" si="326">ROUND((1+T331)^TRUNC((U331/V331),9),9)</f>
        <v>1.0031451069999999</v>
      </c>
      <c r="X331" s="119">
        <f t="shared" ref="X331:X394" si="327">TRUNC((P331*(W331-1)),8)</f>
        <v>3.4145835999999998</v>
      </c>
      <c r="Y331" s="119">
        <f t="shared" ref="Y331:Y394" si="328">IF(Q331&gt;0,S331+X331,0)</f>
        <v>0</v>
      </c>
      <c r="Z331" s="131" t="str">
        <f t="shared" si="311"/>
        <v>J=</v>
      </c>
      <c r="AA331" s="124">
        <f t="shared" si="312"/>
        <v>44635</v>
      </c>
      <c r="AB331" s="4"/>
      <c r="AD331" s="171">
        <f>[2]Plan1!$A424</f>
        <v>49391</v>
      </c>
      <c r="AE331" s="148" t="str">
        <f>[2]Plan1!$C424</f>
        <v>Paixão de Cristo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2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22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3"/>
      <c r="EC331" s="1"/>
      <c r="ED331" s="1"/>
      <c r="EE331" s="1"/>
      <c r="EF331" s="1"/>
      <c r="EG331" s="1"/>
      <c r="EH331" s="1"/>
      <c r="EI331" s="1"/>
      <c r="EJ331" s="1"/>
      <c r="EK331" s="1"/>
      <c r="EL331" s="4"/>
      <c r="EM331" s="1"/>
      <c r="EN331" s="1"/>
      <c r="EO331" s="1"/>
      <c r="EP331" s="1"/>
      <c r="EQ331" s="1"/>
      <c r="ER331" s="1"/>
    </row>
    <row r="332" spans="1:148" ht="12.75" x14ac:dyDescent="0.2">
      <c r="A332" s="118">
        <f t="shared" ref="A332:A395" si="329">(A331+1)</f>
        <v>44622</v>
      </c>
      <c r="B332" s="119">
        <f t="shared" si="321"/>
        <v>1089.0958036</v>
      </c>
      <c r="C332" s="119">
        <f t="shared" si="309"/>
        <v>1000</v>
      </c>
      <c r="D332" s="120">
        <f t="shared" ref="D332:D395" si="330">IF(E332=E331,D331,E331)</f>
        <v>6120.04</v>
      </c>
      <c r="E332" s="120">
        <f t="shared" si="319"/>
        <v>6153.09</v>
      </c>
      <c r="F332" s="172">
        <f t="shared" si="313"/>
        <v>44576</v>
      </c>
      <c r="G332" s="123">
        <f t="shared" si="322"/>
        <v>5.4002915013626751E-3</v>
      </c>
      <c r="H332" s="124">
        <f t="shared" si="314"/>
        <v>44635</v>
      </c>
      <c r="I332" s="124">
        <f t="shared" si="323"/>
        <v>44635</v>
      </c>
      <c r="J332" s="125">
        <f t="shared" ref="J332:J395" si="331">IF(I332=I331,J331,NETWORKDAYS(I331,I332,$AD$149:$AD$503)-1)</f>
        <v>18</v>
      </c>
      <c r="K332" s="125">
        <f t="shared" si="320"/>
        <v>9</v>
      </c>
      <c r="L332" s="8">
        <f t="shared" ref="L332:L395" si="332">TRUNC((E332/D332)^TRUNC((K332/J332),9),8)</f>
        <v>1.00269651</v>
      </c>
      <c r="M332" s="126">
        <f t="shared" si="318"/>
        <v>1.00729958</v>
      </c>
      <c r="N332" s="126">
        <f t="shared" si="315"/>
        <v>1.0827615446349226</v>
      </c>
      <c r="O332" s="119">
        <f t="shared" si="317"/>
        <v>1.0856812199999999</v>
      </c>
      <c r="P332" s="119">
        <f t="shared" si="324"/>
        <v>1085.6812199999999</v>
      </c>
      <c r="Q332" s="158">
        <f t="shared" si="310"/>
        <v>0</v>
      </c>
      <c r="R332" s="199">
        <f t="shared" ref="R332:R395" si="333">IF(Q332&gt;0,VLOOKUP($A332,$AD$11:$AI$141,6),0)</f>
        <v>0</v>
      </c>
      <c r="S332" s="119">
        <f t="shared" si="325"/>
        <v>0</v>
      </c>
      <c r="T332" s="129">
        <f t="shared" ref="T332:T395" si="334">(T331)</f>
        <v>9.1906000000000002E-2</v>
      </c>
      <c r="U332" s="127">
        <f t="shared" si="316"/>
        <v>9</v>
      </c>
      <c r="V332" s="127">
        <v>252</v>
      </c>
      <c r="W332" s="126">
        <f t="shared" si="326"/>
        <v>1.0031451069999999</v>
      </c>
      <c r="X332" s="119">
        <f t="shared" si="327"/>
        <v>3.4145835999999998</v>
      </c>
      <c r="Y332" s="119">
        <f t="shared" si="328"/>
        <v>0</v>
      </c>
      <c r="Z332" s="131" t="str">
        <f t="shared" si="311"/>
        <v>J=</v>
      </c>
      <c r="AA332" s="124">
        <f t="shared" si="312"/>
        <v>44635</v>
      </c>
      <c r="AB332" s="4"/>
      <c r="AD332" s="171">
        <f>[2]Plan1!$A425</f>
        <v>49420</v>
      </c>
      <c r="AE332" s="148" t="str">
        <f>[2]Plan1!$C425</f>
        <v>Tiradentes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2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22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3"/>
      <c r="EC332" s="1"/>
      <c r="ED332" s="1"/>
      <c r="EE332" s="1"/>
      <c r="EF332" s="1"/>
      <c r="EG332" s="1"/>
      <c r="EH332" s="1"/>
      <c r="EI332" s="1"/>
      <c r="EJ332" s="1"/>
      <c r="EK332" s="1"/>
      <c r="EL332" s="4"/>
      <c r="EM332" s="1"/>
      <c r="EN332" s="1"/>
      <c r="EO332" s="1"/>
      <c r="EP332" s="1"/>
      <c r="EQ332" s="1"/>
      <c r="ER332" s="1"/>
    </row>
    <row r="333" spans="1:148" ht="12.75" x14ac:dyDescent="0.2">
      <c r="A333" s="118">
        <f t="shared" si="329"/>
        <v>44623</v>
      </c>
      <c r="B333" s="119">
        <f t="shared" si="321"/>
        <v>1089.8018892300001</v>
      </c>
      <c r="C333" s="119">
        <f t="shared" ref="C333:C396" si="335">TRUNC(IF(Q332&gt;0,VLOOKUP(A332,$AD$13:$AE$141,2),C332),8)</f>
        <v>1000</v>
      </c>
      <c r="D333" s="120">
        <f t="shared" si="330"/>
        <v>6120.04</v>
      </c>
      <c r="E333" s="120">
        <f t="shared" si="319"/>
        <v>6153.09</v>
      </c>
      <c r="F333" s="172">
        <f t="shared" si="313"/>
        <v>44576</v>
      </c>
      <c r="G333" s="123">
        <f t="shared" si="322"/>
        <v>5.4002915013626751E-3</v>
      </c>
      <c r="H333" s="124">
        <f t="shared" si="314"/>
        <v>44635</v>
      </c>
      <c r="I333" s="124">
        <f t="shared" si="323"/>
        <v>44635</v>
      </c>
      <c r="J333" s="125">
        <f t="shared" si="331"/>
        <v>18</v>
      </c>
      <c r="K333" s="125">
        <f t="shared" si="320"/>
        <v>10</v>
      </c>
      <c r="L333" s="8">
        <f t="shared" si="332"/>
        <v>1.0029965700000001</v>
      </c>
      <c r="M333" s="126">
        <f t="shared" si="318"/>
        <v>1.00729958</v>
      </c>
      <c r="N333" s="126">
        <f t="shared" si="315"/>
        <v>1.0827615446349226</v>
      </c>
      <c r="O333" s="119">
        <f t="shared" si="317"/>
        <v>1.08600611</v>
      </c>
      <c r="P333" s="119">
        <f t="shared" si="324"/>
        <v>1086.00611</v>
      </c>
      <c r="Q333" s="158">
        <f t="shared" ref="Q333:Q396" si="336">IF(VLOOKUP(A333,AD$11:AK$141,8)=VLOOKUP(A332,AD$11:AK$141,8),0,VLOOKUP(A333,AD$11:AK$141,8))</f>
        <v>0</v>
      </c>
      <c r="R333" s="199">
        <f t="shared" si="333"/>
        <v>0</v>
      </c>
      <c r="S333" s="119">
        <f t="shared" si="325"/>
        <v>0</v>
      </c>
      <c r="T333" s="129">
        <f t="shared" si="334"/>
        <v>9.1906000000000002E-2</v>
      </c>
      <c r="U333" s="127">
        <f t="shared" si="316"/>
        <v>10</v>
      </c>
      <c r="V333" s="127">
        <v>252</v>
      </c>
      <c r="W333" s="126">
        <f t="shared" si="326"/>
        <v>1.0034951729999999</v>
      </c>
      <c r="X333" s="119">
        <f t="shared" si="327"/>
        <v>3.7957792299999999</v>
      </c>
      <c r="Y333" s="119">
        <f t="shared" si="328"/>
        <v>0</v>
      </c>
      <c r="Z333" s="131" t="str">
        <f t="shared" ref="Z333:Z396" si="337">IF($Q332&gt;0,VLOOKUP($A332,$AD$11:$AM$141,9),Z332)</f>
        <v>J=</v>
      </c>
      <c r="AA333" s="124">
        <f t="shared" ref="AA333:AA396" si="338">IF($Q332&gt;0,VLOOKUP($A332,$AD$11:$AM$141,10),AA332)</f>
        <v>44635</v>
      </c>
      <c r="AB333" s="4"/>
      <c r="AD333" s="171">
        <f>[2]Plan1!$A426</f>
        <v>49430</v>
      </c>
      <c r="AE333" s="148" t="str">
        <f>[2]Plan1!$C426</f>
        <v>Dia do Trabalho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2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22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3"/>
      <c r="EC333" s="1"/>
      <c r="ED333" s="1"/>
      <c r="EE333" s="1"/>
      <c r="EF333" s="1"/>
      <c r="EG333" s="1"/>
      <c r="EH333" s="1"/>
      <c r="EI333" s="1"/>
      <c r="EJ333" s="1"/>
      <c r="EK333" s="1"/>
      <c r="EL333" s="4"/>
      <c r="EM333" s="1"/>
      <c r="EN333" s="1"/>
      <c r="EO333" s="1"/>
      <c r="EP333" s="1"/>
      <c r="EQ333" s="1"/>
      <c r="ER333" s="1"/>
    </row>
    <row r="334" spans="1:148" ht="12.75" x14ac:dyDescent="0.2">
      <c r="A334" s="118">
        <f t="shared" si="329"/>
        <v>44624</v>
      </c>
      <c r="B334" s="119">
        <f t="shared" si="321"/>
        <v>1090.5084352400002</v>
      </c>
      <c r="C334" s="119">
        <f t="shared" si="335"/>
        <v>1000</v>
      </c>
      <c r="D334" s="120">
        <f t="shared" si="330"/>
        <v>6120.04</v>
      </c>
      <c r="E334" s="120">
        <f t="shared" si="319"/>
        <v>6153.09</v>
      </c>
      <c r="F334" s="172">
        <f t="shared" si="313"/>
        <v>44576</v>
      </c>
      <c r="G334" s="123">
        <f t="shared" si="322"/>
        <v>5.4002915013626751E-3</v>
      </c>
      <c r="H334" s="124">
        <f t="shared" si="314"/>
        <v>44635</v>
      </c>
      <c r="I334" s="124">
        <f t="shared" si="323"/>
        <v>44635</v>
      </c>
      <c r="J334" s="125">
        <f t="shared" si="331"/>
        <v>18</v>
      </c>
      <c r="K334" s="125">
        <f t="shared" si="320"/>
        <v>11</v>
      </c>
      <c r="L334" s="8">
        <f t="shared" si="332"/>
        <v>1.00329672</v>
      </c>
      <c r="M334" s="126">
        <f t="shared" si="318"/>
        <v>1.00729958</v>
      </c>
      <c r="N334" s="126">
        <f t="shared" si="315"/>
        <v>1.0827615446349226</v>
      </c>
      <c r="O334" s="119">
        <f t="shared" si="317"/>
        <v>1.0863311</v>
      </c>
      <c r="P334" s="119">
        <f t="shared" si="324"/>
        <v>1086.3311000000001</v>
      </c>
      <c r="Q334" s="158">
        <f t="shared" si="336"/>
        <v>0</v>
      </c>
      <c r="R334" s="199">
        <f t="shared" si="333"/>
        <v>0</v>
      </c>
      <c r="S334" s="119">
        <f t="shared" si="325"/>
        <v>0</v>
      </c>
      <c r="T334" s="129">
        <f t="shared" si="334"/>
        <v>9.1906000000000002E-2</v>
      </c>
      <c r="U334" s="127">
        <f t="shared" si="316"/>
        <v>11</v>
      </c>
      <c r="V334" s="127">
        <v>252</v>
      </c>
      <c r="W334" s="126">
        <f t="shared" si="326"/>
        <v>1.003845361</v>
      </c>
      <c r="X334" s="119">
        <f t="shared" si="327"/>
        <v>4.1773352399999997</v>
      </c>
      <c r="Y334" s="119">
        <f t="shared" si="328"/>
        <v>0</v>
      </c>
      <c r="Z334" s="131" t="str">
        <f t="shared" si="337"/>
        <v>J=</v>
      </c>
      <c r="AA334" s="124">
        <f t="shared" si="338"/>
        <v>44635</v>
      </c>
      <c r="AB334" s="4"/>
      <c r="AD334" s="171">
        <f>[2]Plan1!$A427</f>
        <v>49453</v>
      </c>
      <c r="AE334" s="148" t="str">
        <f>[2]Plan1!$C427</f>
        <v>Corpus Christi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2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22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3"/>
      <c r="EC334" s="1"/>
      <c r="ED334" s="1"/>
      <c r="EE334" s="1"/>
      <c r="EF334" s="1"/>
      <c r="EG334" s="1"/>
      <c r="EH334" s="1"/>
      <c r="EI334" s="1"/>
      <c r="EJ334" s="1"/>
      <c r="EK334" s="1"/>
      <c r="EL334" s="4"/>
      <c r="EM334" s="1"/>
      <c r="EN334" s="1"/>
      <c r="EO334" s="1"/>
      <c r="EP334" s="1"/>
      <c r="EQ334" s="1"/>
      <c r="ER334" s="1"/>
    </row>
    <row r="335" spans="1:148" ht="12.75" x14ac:dyDescent="0.2">
      <c r="A335" s="118">
        <f t="shared" si="329"/>
        <v>44625</v>
      </c>
      <c r="B335" s="119">
        <f t="shared" si="321"/>
        <v>1091.2154429499999</v>
      </c>
      <c r="C335" s="119">
        <f t="shared" si="335"/>
        <v>1000</v>
      </c>
      <c r="D335" s="120">
        <f t="shared" si="330"/>
        <v>6120.04</v>
      </c>
      <c r="E335" s="120">
        <f t="shared" si="319"/>
        <v>6153.09</v>
      </c>
      <c r="F335" s="172">
        <f t="shared" si="313"/>
        <v>44576</v>
      </c>
      <c r="G335" s="123">
        <f t="shared" si="322"/>
        <v>5.4002915013626751E-3</v>
      </c>
      <c r="H335" s="124">
        <f t="shared" si="314"/>
        <v>44635</v>
      </c>
      <c r="I335" s="124">
        <f t="shared" si="323"/>
        <v>44635</v>
      </c>
      <c r="J335" s="125">
        <f t="shared" si="331"/>
        <v>18</v>
      </c>
      <c r="K335" s="125">
        <f t="shared" si="320"/>
        <v>12</v>
      </c>
      <c r="L335" s="8">
        <f t="shared" si="332"/>
        <v>1.0035969600000001</v>
      </c>
      <c r="M335" s="126">
        <f t="shared" si="318"/>
        <v>1.00729958</v>
      </c>
      <c r="N335" s="126">
        <f t="shared" si="315"/>
        <v>1.0827615446349226</v>
      </c>
      <c r="O335" s="119">
        <f t="shared" si="317"/>
        <v>1.08665619</v>
      </c>
      <c r="P335" s="119">
        <f t="shared" si="324"/>
        <v>1086.6561899999999</v>
      </c>
      <c r="Q335" s="158">
        <f t="shared" si="336"/>
        <v>0</v>
      </c>
      <c r="R335" s="199">
        <f t="shared" si="333"/>
        <v>0</v>
      </c>
      <c r="S335" s="119">
        <f t="shared" si="325"/>
        <v>0</v>
      </c>
      <c r="T335" s="129">
        <f t="shared" si="334"/>
        <v>9.1906000000000002E-2</v>
      </c>
      <c r="U335" s="127">
        <f t="shared" si="316"/>
        <v>12</v>
      </c>
      <c r="V335" s="127">
        <v>252</v>
      </c>
      <c r="W335" s="126">
        <f t="shared" si="326"/>
        <v>1.004195672</v>
      </c>
      <c r="X335" s="119">
        <f t="shared" si="327"/>
        <v>4.5592529500000003</v>
      </c>
      <c r="Y335" s="119">
        <f t="shared" si="328"/>
        <v>0</v>
      </c>
      <c r="Z335" s="131" t="str">
        <f t="shared" si="337"/>
        <v>J=</v>
      </c>
      <c r="AA335" s="124">
        <f t="shared" si="338"/>
        <v>44635</v>
      </c>
      <c r="AB335" s="4"/>
      <c r="AD335" s="171">
        <f>[2]Plan1!$A428</f>
        <v>49559</v>
      </c>
      <c r="AE335" s="148" t="str">
        <f>[2]Plan1!$C428</f>
        <v>Independência do Brasil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2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22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3"/>
      <c r="EC335" s="1"/>
      <c r="ED335" s="1"/>
      <c r="EE335" s="1"/>
      <c r="EF335" s="1"/>
      <c r="EG335" s="1"/>
      <c r="EH335" s="1"/>
      <c r="EI335" s="1"/>
      <c r="EJ335" s="1"/>
      <c r="EK335" s="1"/>
      <c r="EL335" s="4"/>
      <c r="EM335" s="1"/>
      <c r="EN335" s="1"/>
      <c r="EO335" s="1"/>
      <c r="EP335" s="1"/>
      <c r="EQ335" s="1"/>
      <c r="ER335" s="1"/>
    </row>
    <row r="336" spans="1:148" ht="12.75" x14ac:dyDescent="0.2">
      <c r="A336" s="118">
        <f t="shared" si="329"/>
        <v>44626</v>
      </c>
      <c r="B336" s="119">
        <f t="shared" si="321"/>
        <v>1091.2154429499999</v>
      </c>
      <c r="C336" s="119">
        <f t="shared" si="335"/>
        <v>1000</v>
      </c>
      <c r="D336" s="120">
        <f t="shared" si="330"/>
        <v>6120.04</v>
      </c>
      <c r="E336" s="120">
        <f t="shared" si="319"/>
        <v>6153.09</v>
      </c>
      <c r="F336" s="172">
        <f t="shared" si="313"/>
        <v>44576</v>
      </c>
      <c r="G336" s="123">
        <f t="shared" si="322"/>
        <v>5.4002915013626751E-3</v>
      </c>
      <c r="H336" s="124">
        <f t="shared" si="314"/>
        <v>44635</v>
      </c>
      <c r="I336" s="124">
        <f t="shared" si="323"/>
        <v>44635</v>
      </c>
      <c r="J336" s="125">
        <f t="shared" si="331"/>
        <v>18</v>
      </c>
      <c r="K336" s="125">
        <f t="shared" si="320"/>
        <v>12</v>
      </c>
      <c r="L336" s="8">
        <f t="shared" si="332"/>
        <v>1.0035969600000001</v>
      </c>
      <c r="M336" s="126">
        <f t="shared" si="318"/>
        <v>1.00729958</v>
      </c>
      <c r="N336" s="126">
        <f t="shared" si="315"/>
        <v>1.0827615446349226</v>
      </c>
      <c r="O336" s="119">
        <f t="shared" si="317"/>
        <v>1.08665619</v>
      </c>
      <c r="P336" s="119">
        <f t="shared" si="324"/>
        <v>1086.6561899999999</v>
      </c>
      <c r="Q336" s="158">
        <f t="shared" si="336"/>
        <v>0</v>
      </c>
      <c r="R336" s="199">
        <f t="shared" si="333"/>
        <v>0</v>
      </c>
      <c r="S336" s="119">
        <f t="shared" si="325"/>
        <v>0</v>
      </c>
      <c r="T336" s="129">
        <f t="shared" si="334"/>
        <v>9.1906000000000002E-2</v>
      </c>
      <c r="U336" s="127">
        <f t="shared" si="316"/>
        <v>12</v>
      </c>
      <c r="V336" s="127">
        <v>252</v>
      </c>
      <c r="W336" s="126">
        <f t="shared" si="326"/>
        <v>1.004195672</v>
      </c>
      <c r="X336" s="119">
        <f t="shared" si="327"/>
        <v>4.5592529500000003</v>
      </c>
      <c r="Y336" s="119">
        <f t="shared" si="328"/>
        <v>0</v>
      </c>
      <c r="Z336" s="131" t="str">
        <f t="shared" si="337"/>
        <v>J=</v>
      </c>
      <c r="AA336" s="124">
        <f t="shared" si="338"/>
        <v>44635</v>
      </c>
      <c r="AB336" s="4"/>
      <c r="AD336" s="171">
        <f>[2]Plan1!$A429</f>
        <v>49594</v>
      </c>
      <c r="AE336" s="148" t="str">
        <f>[2]Plan1!$C429</f>
        <v>Nossa Sr.a Aparecida - Padroeira do Brasil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2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22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3"/>
      <c r="EC336" s="1"/>
      <c r="ED336" s="1"/>
      <c r="EE336" s="1"/>
      <c r="EF336" s="1"/>
      <c r="EG336" s="1"/>
      <c r="EH336" s="1"/>
      <c r="EI336" s="1"/>
      <c r="EJ336" s="1"/>
      <c r="EK336" s="1"/>
      <c r="EL336" s="4"/>
      <c r="EM336" s="1"/>
      <c r="EN336" s="1"/>
      <c r="EO336" s="1"/>
      <c r="EP336" s="1"/>
      <c r="EQ336" s="1"/>
      <c r="ER336" s="1"/>
    </row>
    <row r="337" spans="1:148" ht="12.75" x14ac:dyDescent="0.2">
      <c r="A337" s="118">
        <f t="shared" si="329"/>
        <v>44627</v>
      </c>
      <c r="B337" s="119">
        <f t="shared" si="321"/>
        <v>1091.2154429499999</v>
      </c>
      <c r="C337" s="119">
        <f t="shared" si="335"/>
        <v>1000</v>
      </c>
      <c r="D337" s="120">
        <f t="shared" si="330"/>
        <v>6120.04</v>
      </c>
      <c r="E337" s="120">
        <f t="shared" si="319"/>
        <v>6153.09</v>
      </c>
      <c r="F337" s="172">
        <f t="shared" si="313"/>
        <v>44576</v>
      </c>
      <c r="G337" s="123">
        <f t="shared" si="322"/>
        <v>5.4002915013626751E-3</v>
      </c>
      <c r="H337" s="124">
        <f t="shared" si="314"/>
        <v>44635</v>
      </c>
      <c r="I337" s="124">
        <f t="shared" si="323"/>
        <v>44635</v>
      </c>
      <c r="J337" s="125">
        <f t="shared" si="331"/>
        <v>18</v>
      </c>
      <c r="K337" s="125">
        <f t="shared" si="320"/>
        <v>12</v>
      </c>
      <c r="L337" s="8">
        <f t="shared" si="332"/>
        <v>1.0035969600000001</v>
      </c>
      <c r="M337" s="126">
        <f t="shared" si="318"/>
        <v>1.00729958</v>
      </c>
      <c r="N337" s="126">
        <f t="shared" si="315"/>
        <v>1.0827615446349226</v>
      </c>
      <c r="O337" s="119">
        <f t="shared" si="317"/>
        <v>1.08665619</v>
      </c>
      <c r="P337" s="119">
        <f t="shared" si="324"/>
        <v>1086.6561899999999</v>
      </c>
      <c r="Q337" s="158">
        <f t="shared" si="336"/>
        <v>0</v>
      </c>
      <c r="R337" s="199">
        <f t="shared" si="333"/>
        <v>0</v>
      </c>
      <c r="S337" s="119">
        <f t="shared" si="325"/>
        <v>0</v>
      </c>
      <c r="T337" s="129">
        <f t="shared" si="334"/>
        <v>9.1906000000000002E-2</v>
      </c>
      <c r="U337" s="127">
        <f t="shared" si="316"/>
        <v>12</v>
      </c>
      <c r="V337" s="127">
        <v>252</v>
      </c>
      <c r="W337" s="126">
        <f t="shared" si="326"/>
        <v>1.004195672</v>
      </c>
      <c r="X337" s="119">
        <f t="shared" si="327"/>
        <v>4.5592529500000003</v>
      </c>
      <c r="Y337" s="119">
        <f t="shared" si="328"/>
        <v>0</v>
      </c>
      <c r="Z337" s="131" t="str">
        <f t="shared" si="337"/>
        <v>J=</v>
      </c>
      <c r="AA337" s="124">
        <f t="shared" si="338"/>
        <v>44635</v>
      </c>
      <c r="AB337" s="4"/>
      <c r="AD337" s="171">
        <f>[2]Plan1!$A430</f>
        <v>49615</v>
      </c>
      <c r="AE337" s="148" t="str">
        <f>[2]Plan1!$C430</f>
        <v>Finados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2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22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3"/>
      <c r="EC337" s="1"/>
      <c r="ED337" s="1"/>
      <c r="EE337" s="1"/>
      <c r="EF337" s="1"/>
      <c r="EG337" s="1"/>
      <c r="EH337" s="1"/>
      <c r="EI337" s="1"/>
      <c r="EJ337" s="1"/>
      <c r="EK337" s="1"/>
      <c r="EL337" s="4"/>
      <c r="EM337" s="1"/>
      <c r="EN337" s="1"/>
      <c r="EO337" s="1"/>
      <c r="EP337" s="1"/>
      <c r="EQ337" s="1"/>
      <c r="ER337" s="1"/>
    </row>
    <row r="338" spans="1:148" ht="12.75" x14ac:dyDescent="0.2">
      <c r="A338" s="118">
        <f t="shared" si="329"/>
        <v>44628</v>
      </c>
      <c r="B338" s="119">
        <f t="shared" si="321"/>
        <v>1091.92291148</v>
      </c>
      <c r="C338" s="119">
        <f t="shared" si="335"/>
        <v>1000</v>
      </c>
      <c r="D338" s="120">
        <f t="shared" si="330"/>
        <v>6120.04</v>
      </c>
      <c r="E338" s="120">
        <f t="shared" si="319"/>
        <v>6153.09</v>
      </c>
      <c r="F338" s="172">
        <f t="shared" si="313"/>
        <v>44576</v>
      </c>
      <c r="G338" s="123">
        <f t="shared" si="322"/>
        <v>5.4002915013626751E-3</v>
      </c>
      <c r="H338" s="124">
        <f t="shared" si="314"/>
        <v>44635</v>
      </c>
      <c r="I338" s="124">
        <f t="shared" si="323"/>
        <v>44635</v>
      </c>
      <c r="J338" s="125">
        <f t="shared" si="331"/>
        <v>18</v>
      </c>
      <c r="K338" s="125">
        <f t="shared" si="320"/>
        <v>13</v>
      </c>
      <c r="L338" s="8">
        <f t="shared" si="332"/>
        <v>1.0038972900000001</v>
      </c>
      <c r="M338" s="126">
        <f t="shared" si="318"/>
        <v>1.00729958</v>
      </c>
      <c r="N338" s="126">
        <f t="shared" si="315"/>
        <v>1.0827615446349226</v>
      </c>
      <c r="O338" s="119">
        <f t="shared" si="317"/>
        <v>1.0869813800000001</v>
      </c>
      <c r="P338" s="119">
        <f t="shared" si="324"/>
        <v>1086.9813799999999</v>
      </c>
      <c r="Q338" s="158">
        <f t="shared" si="336"/>
        <v>0</v>
      </c>
      <c r="R338" s="199">
        <f t="shared" si="333"/>
        <v>0</v>
      </c>
      <c r="S338" s="119">
        <f t="shared" si="325"/>
        <v>0</v>
      </c>
      <c r="T338" s="129">
        <f t="shared" si="334"/>
        <v>9.1906000000000002E-2</v>
      </c>
      <c r="U338" s="127">
        <f t="shared" si="316"/>
        <v>13</v>
      </c>
      <c r="V338" s="127">
        <v>252</v>
      </c>
      <c r="W338" s="126">
        <f t="shared" si="326"/>
        <v>1.004546105</v>
      </c>
      <c r="X338" s="119">
        <f t="shared" si="327"/>
        <v>4.9415314800000001</v>
      </c>
      <c r="Y338" s="119">
        <f t="shared" si="328"/>
        <v>0</v>
      </c>
      <c r="Z338" s="131" t="str">
        <f t="shared" si="337"/>
        <v>J=</v>
      </c>
      <c r="AA338" s="124">
        <f t="shared" si="338"/>
        <v>44635</v>
      </c>
      <c r="AB338" s="4"/>
      <c r="AD338" s="171">
        <f>[2]Plan1!$A431</f>
        <v>49628</v>
      </c>
      <c r="AE338" s="148" t="str">
        <f>[2]Plan1!$C431</f>
        <v>Proclamação da República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2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22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3"/>
      <c r="EC338" s="1"/>
      <c r="ED338" s="1"/>
      <c r="EE338" s="1"/>
      <c r="EF338" s="1"/>
      <c r="EG338" s="1"/>
      <c r="EH338" s="1"/>
      <c r="EI338" s="1"/>
      <c r="EJ338" s="1"/>
      <c r="EK338" s="1"/>
      <c r="EL338" s="4"/>
      <c r="EM338" s="1"/>
      <c r="EN338" s="1"/>
      <c r="EO338" s="1"/>
      <c r="EP338" s="1"/>
      <c r="EQ338" s="1"/>
      <c r="ER338" s="1"/>
    </row>
    <row r="339" spans="1:148" ht="12.75" x14ac:dyDescent="0.2">
      <c r="A339" s="118">
        <f t="shared" si="329"/>
        <v>44629</v>
      </c>
      <c r="B339" s="119">
        <f t="shared" si="321"/>
        <v>1092.63083102</v>
      </c>
      <c r="C339" s="119">
        <f t="shared" si="335"/>
        <v>1000</v>
      </c>
      <c r="D339" s="120">
        <f t="shared" si="330"/>
        <v>6120.04</v>
      </c>
      <c r="E339" s="120">
        <f t="shared" si="319"/>
        <v>6153.09</v>
      </c>
      <c r="F339" s="172">
        <f t="shared" ref="F339:F402" si="339">IF($K339=1,VLOOKUP($A338,$AO$11:$AT$47,6),F338)</f>
        <v>44576</v>
      </c>
      <c r="G339" s="123">
        <f t="shared" si="322"/>
        <v>5.4002915013626751E-3</v>
      </c>
      <c r="H339" s="124">
        <f t="shared" ref="H339:H402" si="340">IF(Q338&gt;0,VLOOKUP(A339,AH$119:AN$451,4),H338)</f>
        <v>44635</v>
      </c>
      <c r="I339" s="124">
        <f t="shared" si="323"/>
        <v>44635</v>
      </c>
      <c r="J339" s="125">
        <f t="shared" si="331"/>
        <v>18</v>
      </c>
      <c r="K339" s="125">
        <f t="shared" si="320"/>
        <v>14</v>
      </c>
      <c r="L339" s="8">
        <f t="shared" si="332"/>
        <v>1.0041977099999999</v>
      </c>
      <c r="M339" s="126">
        <f t="shared" si="318"/>
        <v>1.00729958</v>
      </c>
      <c r="N339" s="126">
        <f t="shared" si="315"/>
        <v>1.0827615446349226</v>
      </c>
      <c r="O339" s="119">
        <f t="shared" si="317"/>
        <v>1.0873066600000001</v>
      </c>
      <c r="P339" s="119">
        <f t="shared" si="324"/>
        <v>1087.30666</v>
      </c>
      <c r="Q339" s="158">
        <f t="shared" si="336"/>
        <v>0</v>
      </c>
      <c r="R339" s="199">
        <f t="shared" si="333"/>
        <v>0</v>
      </c>
      <c r="S339" s="119">
        <f t="shared" si="325"/>
        <v>0</v>
      </c>
      <c r="T339" s="129">
        <f t="shared" si="334"/>
        <v>9.1906000000000002E-2</v>
      </c>
      <c r="U339" s="127">
        <f t="shared" si="316"/>
        <v>14</v>
      </c>
      <c r="V339" s="127">
        <v>252</v>
      </c>
      <c r="W339" s="126">
        <f t="shared" si="326"/>
        <v>1.00489666</v>
      </c>
      <c r="X339" s="119">
        <f t="shared" si="327"/>
        <v>5.3241710199999996</v>
      </c>
      <c r="Y339" s="119">
        <f t="shared" si="328"/>
        <v>0</v>
      </c>
      <c r="Z339" s="131" t="str">
        <f t="shared" si="337"/>
        <v>J=</v>
      </c>
      <c r="AA339" s="124">
        <f t="shared" si="338"/>
        <v>44635</v>
      </c>
      <c r="AB339" s="4"/>
      <c r="AD339" s="171">
        <f>[2]Plan1!$A432</f>
        <v>49633</v>
      </c>
      <c r="AE339" s="148" t="str">
        <f>[2]Plan1!$C432</f>
        <v>Dia Nacional de Zumbi e da Consciência Negra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2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22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3"/>
      <c r="EC339" s="1"/>
      <c r="ED339" s="1"/>
      <c r="EE339" s="1"/>
      <c r="EF339" s="1"/>
      <c r="EG339" s="1"/>
      <c r="EH339" s="1"/>
      <c r="EI339" s="1"/>
      <c r="EJ339" s="1"/>
      <c r="EK339" s="1"/>
      <c r="EL339" s="4"/>
      <c r="EM339" s="1"/>
      <c r="EN339" s="1"/>
      <c r="EO339" s="1"/>
      <c r="EP339" s="1"/>
      <c r="EQ339" s="1"/>
      <c r="ER339" s="1"/>
    </row>
    <row r="340" spans="1:148" ht="12.75" x14ac:dyDescent="0.2">
      <c r="A340" s="118">
        <f t="shared" si="329"/>
        <v>44630</v>
      </c>
      <c r="B340" s="119">
        <f t="shared" si="321"/>
        <v>1093.33921293</v>
      </c>
      <c r="C340" s="119">
        <f t="shared" si="335"/>
        <v>1000</v>
      </c>
      <c r="D340" s="120">
        <f t="shared" si="330"/>
        <v>6120.04</v>
      </c>
      <c r="E340" s="120">
        <f t="shared" si="319"/>
        <v>6153.09</v>
      </c>
      <c r="F340" s="172">
        <f t="shared" si="339"/>
        <v>44576</v>
      </c>
      <c r="G340" s="123">
        <f t="shared" si="322"/>
        <v>5.4002915013626751E-3</v>
      </c>
      <c r="H340" s="124">
        <f t="shared" si="340"/>
        <v>44635</v>
      </c>
      <c r="I340" s="124">
        <f t="shared" si="323"/>
        <v>44635</v>
      </c>
      <c r="J340" s="125">
        <f t="shared" si="331"/>
        <v>18</v>
      </c>
      <c r="K340" s="125">
        <f t="shared" si="320"/>
        <v>15</v>
      </c>
      <c r="L340" s="8">
        <f t="shared" si="332"/>
        <v>1.0044982200000001</v>
      </c>
      <c r="M340" s="126">
        <f t="shared" si="318"/>
        <v>1.00729958</v>
      </c>
      <c r="N340" s="126">
        <f t="shared" si="315"/>
        <v>1.0827615446349226</v>
      </c>
      <c r="O340" s="119">
        <f t="shared" si="317"/>
        <v>1.0876320399999999</v>
      </c>
      <c r="P340" s="119">
        <f t="shared" si="324"/>
        <v>1087.63204</v>
      </c>
      <c r="Q340" s="158">
        <f t="shared" si="336"/>
        <v>0</v>
      </c>
      <c r="R340" s="199">
        <f t="shared" si="333"/>
        <v>0</v>
      </c>
      <c r="S340" s="119">
        <f t="shared" si="325"/>
        <v>0</v>
      </c>
      <c r="T340" s="129">
        <f t="shared" si="334"/>
        <v>9.1906000000000002E-2</v>
      </c>
      <c r="U340" s="127">
        <f t="shared" si="316"/>
        <v>15</v>
      </c>
      <c r="V340" s="127">
        <v>252</v>
      </c>
      <c r="W340" s="126">
        <f t="shared" si="326"/>
        <v>1.005247338</v>
      </c>
      <c r="X340" s="119">
        <f t="shared" si="327"/>
        <v>5.7071729299999996</v>
      </c>
      <c r="Y340" s="119">
        <f t="shared" si="328"/>
        <v>0</v>
      </c>
      <c r="Z340" s="131" t="str">
        <f t="shared" si="337"/>
        <v>J=</v>
      </c>
      <c r="AA340" s="124">
        <f t="shared" si="338"/>
        <v>44635</v>
      </c>
      <c r="AB340" s="4"/>
      <c r="AD340" s="171">
        <f>[2]Plan1!$A433</f>
        <v>49668</v>
      </c>
      <c r="AE340" s="148" t="str">
        <f>[2]Plan1!$C433</f>
        <v>Natal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2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22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3"/>
      <c r="EC340" s="1"/>
      <c r="ED340" s="1"/>
      <c r="EE340" s="1"/>
      <c r="EF340" s="1"/>
      <c r="EG340" s="1"/>
      <c r="EH340" s="1"/>
      <c r="EI340" s="1"/>
      <c r="EJ340" s="1"/>
      <c r="EK340" s="1"/>
      <c r="EL340" s="4"/>
      <c r="EM340" s="1"/>
      <c r="EN340" s="1"/>
      <c r="EO340" s="1"/>
      <c r="EP340" s="1"/>
      <c r="EQ340" s="1"/>
      <c r="ER340" s="1"/>
    </row>
    <row r="341" spans="1:148" ht="12.75" x14ac:dyDescent="0.2">
      <c r="A341" s="118">
        <f t="shared" si="329"/>
        <v>44631</v>
      </c>
      <c r="B341" s="119">
        <f t="shared" si="321"/>
        <v>1094.04805633</v>
      </c>
      <c r="C341" s="119">
        <f t="shared" si="335"/>
        <v>1000</v>
      </c>
      <c r="D341" s="120">
        <f t="shared" si="330"/>
        <v>6120.04</v>
      </c>
      <c r="E341" s="120">
        <f t="shared" si="319"/>
        <v>6153.09</v>
      </c>
      <c r="F341" s="172">
        <f t="shared" si="339"/>
        <v>44576</v>
      </c>
      <c r="G341" s="123">
        <f t="shared" si="322"/>
        <v>5.4002915013626751E-3</v>
      </c>
      <c r="H341" s="124">
        <f t="shared" si="340"/>
        <v>44635</v>
      </c>
      <c r="I341" s="124">
        <f t="shared" si="323"/>
        <v>44635</v>
      </c>
      <c r="J341" s="125">
        <f t="shared" si="331"/>
        <v>18</v>
      </c>
      <c r="K341" s="125">
        <f t="shared" si="320"/>
        <v>16</v>
      </c>
      <c r="L341" s="8">
        <f t="shared" si="332"/>
        <v>1.00479882</v>
      </c>
      <c r="M341" s="126">
        <f t="shared" si="318"/>
        <v>1.00729958</v>
      </c>
      <c r="N341" s="126">
        <f t="shared" si="315"/>
        <v>1.0827615446349226</v>
      </c>
      <c r="O341" s="119">
        <f t="shared" si="317"/>
        <v>1.08795752</v>
      </c>
      <c r="P341" s="119">
        <f t="shared" si="324"/>
        <v>1087.9575199999999</v>
      </c>
      <c r="Q341" s="158">
        <f t="shared" si="336"/>
        <v>0</v>
      </c>
      <c r="R341" s="199">
        <f t="shared" si="333"/>
        <v>0</v>
      </c>
      <c r="S341" s="119">
        <f t="shared" si="325"/>
        <v>0</v>
      </c>
      <c r="T341" s="129">
        <f t="shared" si="334"/>
        <v>9.1906000000000002E-2</v>
      </c>
      <c r="U341" s="127">
        <f t="shared" si="316"/>
        <v>16</v>
      </c>
      <c r="V341" s="127">
        <v>252</v>
      </c>
      <c r="W341" s="126">
        <f t="shared" si="326"/>
        <v>1.0055981380000001</v>
      </c>
      <c r="X341" s="119">
        <f t="shared" si="327"/>
        <v>6.0905363299999999</v>
      </c>
      <c r="Y341" s="119">
        <f t="shared" si="328"/>
        <v>0</v>
      </c>
      <c r="Z341" s="131" t="str">
        <f t="shared" si="337"/>
        <v>J=</v>
      </c>
      <c r="AA341" s="124">
        <f t="shared" si="338"/>
        <v>44635</v>
      </c>
      <c r="AB341" s="4"/>
      <c r="AD341" s="171">
        <f>[2]Plan1!$A434</f>
        <v>49675</v>
      </c>
      <c r="AE341" s="148" t="str">
        <f>[2]Plan1!$C434</f>
        <v>Confraternização Universal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2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22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3"/>
      <c r="EC341" s="1"/>
      <c r="ED341" s="1"/>
      <c r="EE341" s="1"/>
      <c r="EF341" s="1"/>
      <c r="EG341" s="1"/>
      <c r="EH341" s="1"/>
      <c r="EI341" s="1"/>
      <c r="EJ341" s="1"/>
      <c r="EK341" s="1"/>
      <c r="EL341" s="4"/>
      <c r="EM341" s="1"/>
      <c r="EN341" s="1"/>
      <c r="EO341" s="1"/>
      <c r="EP341" s="1"/>
      <c r="EQ341" s="1"/>
      <c r="ER341" s="1"/>
    </row>
    <row r="342" spans="1:148" ht="12.75" x14ac:dyDescent="0.2">
      <c r="A342" s="118">
        <f t="shared" si="329"/>
        <v>44632</v>
      </c>
      <c r="B342" s="119">
        <f t="shared" si="321"/>
        <v>1094.7573513899999</v>
      </c>
      <c r="C342" s="119">
        <f t="shared" si="335"/>
        <v>1000</v>
      </c>
      <c r="D342" s="120">
        <f t="shared" si="330"/>
        <v>6120.04</v>
      </c>
      <c r="E342" s="120">
        <f t="shared" si="319"/>
        <v>6153.09</v>
      </c>
      <c r="F342" s="172">
        <f t="shared" si="339"/>
        <v>44576</v>
      </c>
      <c r="G342" s="123">
        <f t="shared" si="322"/>
        <v>5.4002915013626751E-3</v>
      </c>
      <c r="H342" s="124">
        <f t="shared" si="340"/>
        <v>44635</v>
      </c>
      <c r="I342" s="124">
        <f t="shared" si="323"/>
        <v>44635</v>
      </c>
      <c r="J342" s="125">
        <f t="shared" si="331"/>
        <v>18</v>
      </c>
      <c r="K342" s="125">
        <f t="shared" si="320"/>
        <v>17</v>
      </c>
      <c r="L342" s="8">
        <f t="shared" si="332"/>
        <v>1.00509951</v>
      </c>
      <c r="M342" s="126">
        <f t="shared" si="318"/>
        <v>1.00729958</v>
      </c>
      <c r="N342" s="126">
        <f t="shared" si="315"/>
        <v>1.0827615446349226</v>
      </c>
      <c r="O342" s="119">
        <f t="shared" si="317"/>
        <v>1.08828309</v>
      </c>
      <c r="P342" s="119">
        <f t="shared" si="324"/>
        <v>1088.2830899999999</v>
      </c>
      <c r="Q342" s="158">
        <f t="shared" si="336"/>
        <v>0</v>
      </c>
      <c r="R342" s="199">
        <f t="shared" si="333"/>
        <v>0</v>
      </c>
      <c r="S342" s="119">
        <f t="shared" si="325"/>
        <v>0</v>
      </c>
      <c r="T342" s="129">
        <f t="shared" si="334"/>
        <v>9.1906000000000002E-2</v>
      </c>
      <c r="U342" s="127">
        <f t="shared" si="316"/>
        <v>17</v>
      </c>
      <c r="V342" s="127">
        <v>252</v>
      </c>
      <c r="W342" s="126">
        <f t="shared" si="326"/>
        <v>1.0059490600000001</v>
      </c>
      <c r="X342" s="119">
        <f t="shared" si="327"/>
        <v>6.4742613899999997</v>
      </c>
      <c r="Y342" s="119">
        <f t="shared" si="328"/>
        <v>0</v>
      </c>
      <c r="Z342" s="131" t="str">
        <f t="shared" si="337"/>
        <v>J=</v>
      </c>
      <c r="AA342" s="124">
        <f t="shared" si="338"/>
        <v>44635</v>
      </c>
      <c r="AB342" s="4"/>
      <c r="AD342" s="171">
        <f>[2]Plan1!$A435</f>
        <v>49730</v>
      </c>
      <c r="AE342" s="148" t="str">
        <f>[2]Plan1!$C435</f>
        <v>Carnaval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2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22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3"/>
      <c r="EC342" s="1"/>
      <c r="ED342" s="1"/>
      <c r="EE342" s="1"/>
      <c r="EF342" s="1"/>
      <c r="EG342" s="1"/>
      <c r="EH342" s="1"/>
      <c r="EI342" s="1"/>
      <c r="EJ342" s="1"/>
      <c r="EK342" s="1"/>
      <c r="EL342" s="4"/>
      <c r="EM342" s="1"/>
      <c r="EN342" s="1"/>
      <c r="EO342" s="1"/>
      <c r="EP342" s="1"/>
      <c r="EQ342" s="1"/>
      <c r="ER342" s="1"/>
    </row>
    <row r="343" spans="1:148" ht="12.75" x14ac:dyDescent="0.2">
      <c r="A343" s="118">
        <f t="shared" si="329"/>
        <v>44633</v>
      </c>
      <c r="B343" s="119">
        <f t="shared" si="321"/>
        <v>1094.7573513899999</v>
      </c>
      <c r="C343" s="119">
        <f t="shared" si="335"/>
        <v>1000</v>
      </c>
      <c r="D343" s="120">
        <f t="shared" si="330"/>
        <v>6120.04</v>
      </c>
      <c r="E343" s="120">
        <f t="shared" si="319"/>
        <v>6153.09</v>
      </c>
      <c r="F343" s="172">
        <f t="shared" si="339"/>
        <v>44576</v>
      </c>
      <c r="G343" s="123">
        <f t="shared" si="322"/>
        <v>5.4002915013626751E-3</v>
      </c>
      <c r="H343" s="124">
        <f t="shared" si="340"/>
        <v>44635</v>
      </c>
      <c r="I343" s="124">
        <f t="shared" si="323"/>
        <v>44635</v>
      </c>
      <c r="J343" s="125">
        <f t="shared" si="331"/>
        <v>18</v>
      </c>
      <c r="K343" s="125">
        <f t="shared" si="320"/>
        <v>17</v>
      </c>
      <c r="L343" s="8">
        <f t="shared" si="332"/>
        <v>1.00509951</v>
      </c>
      <c r="M343" s="126">
        <f t="shared" si="318"/>
        <v>1.00729958</v>
      </c>
      <c r="N343" s="126">
        <f t="shared" si="315"/>
        <v>1.0827615446349226</v>
      </c>
      <c r="O343" s="119">
        <f t="shared" si="317"/>
        <v>1.08828309</v>
      </c>
      <c r="P343" s="119">
        <f t="shared" si="324"/>
        <v>1088.2830899999999</v>
      </c>
      <c r="Q343" s="158">
        <f t="shared" si="336"/>
        <v>0</v>
      </c>
      <c r="R343" s="199">
        <f t="shared" si="333"/>
        <v>0</v>
      </c>
      <c r="S343" s="119">
        <f t="shared" si="325"/>
        <v>0</v>
      </c>
      <c r="T343" s="129">
        <f t="shared" si="334"/>
        <v>9.1906000000000002E-2</v>
      </c>
      <c r="U343" s="127">
        <f t="shared" si="316"/>
        <v>17</v>
      </c>
      <c r="V343" s="127">
        <v>252</v>
      </c>
      <c r="W343" s="126">
        <f t="shared" si="326"/>
        <v>1.0059490600000001</v>
      </c>
      <c r="X343" s="119">
        <f t="shared" si="327"/>
        <v>6.4742613899999997</v>
      </c>
      <c r="Y343" s="119">
        <f t="shared" si="328"/>
        <v>0</v>
      </c>
      <c r="Z343" s="131" t="str">
        <f t="shared" si="337"/>
        <v>J=</v>
      </c>
      <c r="AA343" s="124">
        <f t="shared" si="338"/>
        <v>44635</v>
      </c>
      <c r="AB343" s="4"/>
      <c r="AD343" s="171">
        <f>[2]Plan1!$A436</f>
        <v>49731</v>
      </c>
      <c r="AE343" s="148" t="str">
        <f>[2]Plan1!$C436</f>
        <v>Carnaval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2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22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3"/>
      <c r="EC343" s="1"/>
      <c r="ED343" s="1"/>
      <c r="EE343" s="1"/>
      <c r="EF343" s="1"/>
      <c r="EG343" s="1"/>
      <c r="EH343" s="1"/>
      <c r="EI343" s="1"/>
      <c r="EJ343" s="1"/>
      <c r="EK343" s="1"/>
      <c r="EL343" s="4"/>
      <c r="EM343" s="1"/>
      <c r="EN343" s="1"/>
      <c r="EO343" s="1"/>
      <c r="EP343" s="1"/>
      <c r="EQ343" s="1"/>
      <c r="ER343" s="1"/>
    </row>
    <row r="344" spans="1:148" ht="12.75" x14ac:dyDescent="0.2">
      <c r="A344" s="118">
        <f t="shared" si="329"/>
        <v>44634</v>
      </c>
      <c r="B344" s="119">
        <f t="shared" si="321"/>
        <v>1094.7573513899999</v>
      </c>
      <c r="C344" s="119">
        <f t="shared" si="335"/>
        <v>1000</v>
      </c>
      <c r="D344" s="120">
        <f t="shared" si="330"/>
        <v>6120.04</v>
      </c>
      <c r="E344" s="120">
        <f t="shared" si="319"/>
        <v>6153.09</v>
      </c>
      <c r="F344" s="172">
        <f t="shared" si="339"/>
        <v>44576</v>
      </c>
      <c r="G344" s="123">
        <f t="shared" si="322"/>
        <v>5.4002915013626751E-3</v>
      </c>
      <c r="H344" s="124">
        <f t="shared" si="340"/>
        <v>44635</v>
      </c>
      <c r="I344" s="124">
        <f t="shared" si="323"/>
        <v>44635</v>
      </c>
      <c r="J344" s="125">
        <f t="shared" si="331"/>
        <v>18</v>
      </c>
      <c r="K344" s="125">
        <f t="shared" si="320"/>
        <v>17</v>
      </c>
      <c r="L344" s="8">
        <f t="shared" si="332"/>
        <v>1.00509951</v>
      </c>
      <c r="M344" s="126">
        <f t="shared" si="318"/>
        <v>1.00729958</v>
      </c>
      <c r="N344" s="126">
        <f t="shared" si="315"/>
        <v>1.0827615446349226</v>
      </c>
      <c r="O344" s="119">
        <f t="shared" si="317"/>
        <v>1.08828309</v>
      </c>
      <c r="P344" s="119">
        <f t="shared" si="324"/>
        <v>1088.2830899999999</v>
      </c>
      <c r="Q344" s="158">
        <f t="shared" si="336"/>
        <v>0</v>
      </c>
      <c r="R344" s="199">
        <f t="shared" si="333"/>
        <v>0</v>
      </c>
      <c r="S344" s="119">
        <f t="shared" si="325"/>
        <v>0</v>
      </c>
      <c r="T344" s="129">
        <f t="shared" si="334"/>
        <v>9.1906000000000002E-2</v>
      </c>
      <c r="U344" s="127">
        <f t="shared" si="316"/>
        <v>17</v>
      </c>
      <c r="V344" s="127">
        <v>252</v>
      </c>
      <c r="W344" s="126">
        <f t="shared" si="326"/>
        <v>1.0059490600000001</v>
      </c>
      <c r="X344" s="119">
        <f t="shared" si="327"/>
        <v>6.4742613899999997</v>
      </c>
      <c r="Y344" s="119">
        <f t="shared" si="328"/>
        <v>0</v>
      </c>
      <c r="Z344" s="131" t="str">
        <f t="shared" si="337"/>
        <v>J=</v>
      </c>
      <c r="AA344" s="124">
        <f t="shared" si="338"/>
        <v>44635</v>
      </c>
      <c r="AB344" s="4"/>
      <c r="AD344" s="171">
        <f>[2]Plan1!$A437</f>
        <v>49776</v>
      </c>
      <c r="AE344" s="148" t="str">
        <f>[2]Plan1!$C437</f>
        <v>Paixão de Cristo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2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22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3"/>
      <c r="EC344" s="1"/>
      <c r="ED344" s="1"/>
      <c r="EE344" s="1"/>
      <c r="EF344" s="1"/>
      <c r="EG344" s="1"/>
      <c r="EH344" s="1"/>
      <c r="EI344" s="1"/>
      <c r="EJ344" s="1"/>
      <c r="EK344" s="1"/>
      <c r="EL344" s="4"/>
      <c r="EM344" s="1"/>
      <c r="EN344" s="1"/>
      <c r="EO344" s="1"/>
      <c r="EP344" s="1"/>
      <c r="EQ344" s="1"/>
      <c r="ER344" s="1"/>
    </row>
    <row r="345" spans="1:148" ht="12.75" x14ac:dyDescent="0.2">
      <c r="A345" s="118">
        <f t="shared" si="329"/>
        <v>44635</v>
      </c>
      <c r="B345" s="119">
        <f t="shared" si="321"/>
        <v>1095.46711955</v>
      </c>
      <c r="C345" s="119">
        <f t="shared" si="335"/>
        <v>1000</v>
      </c>
      <c r="D345" s="120">
        <f t="shared" si="330"/>
        <v>6120.04</v>
      </c>
      <c r="E345" s="120">
        <f t="shared" si="319"/>
        <v>6153.09</v>
      </c>
      <c r="F345" s="172">
        <f t="shared" si="339"/>
        <v>44576</v>
      </c>
      <c r="G345" s="123">
        <f t="shared" si="322"/>
        <v>5.4002915013626751E-3</v>
      </c>
      <c r="H345" s="124">
        <f t="shared" si="340"/>
        <v>44635</v>
      </c>
      <c r="I345" s="124">
        <f t="shared" si="323"/>
        <v>44635</v>
      </c>
      <c r="J345" s="125">
        <f t="shared" si="331"/>
        <v>18</v>
      </c>
      <c r="K345" s="125">
        <f t="shared" si="320"/>
        <v>18</v>
      </c>
      <c r="L345" s="8">
        <f t="shared" si="332"/>
        <v>1.0054002900000001</v>
      </c>
      <c r="M345" s="126">
        <f t="shared" si="318"/>
        <v>1.00729958</v>
      </c>
      <c r="N345" s="126">
        <f t="shared" si="315"/>
        <v>1.0827615446349226</v>
      </c>
      <c r="O345" s="119">
        <f t="shared" si="317"/>
        <v>1.08860877</v>
      </c>
      <c r="P345" s="119">
        <f t="shared" si="324"/>
        <v>1088.60877</v>
      </c>
      <c r="Q345" s="158">
        <f t="shared" si="336"/>
        <v>11</v>
      </c>
      <c r="R345" s="199">
        <f t="shared" si="333"/>
        <v>0</v>
      </c>
      <c r="S345" s="119">
        <f t="shared" si="325"/>
        <v>0</v>
      </c>
      <c r="T345" s="129">
        <f t="shared" si="334"/>
        <v>9.1906000000000002E-2</v>
      </c>
      <c r="U345" s="127">
        <f t="shared" si="316"/>
        <v>18</v>
      </c>
      <c r="V345" s="127">
        <v>252</v>
      </c>
      <c r="W345" s="126">
        <f t="shared" si="326"/>
        <v>1.006300105</v>
      </c>
      <c r="X345" s="119">
        <f t="shared" si="327"/>
        <v>6.8583495499999998</v>
      </c>
      <c r="Y345" s="119">
        <f t="shared" si="328"/>
        <v>6.8583495499999998</v>
      </c>
      <c r="Z345" s="131" t="str">
        <f t="shared" si="337"/>
        <v>J=</v>
      </c>
      <c r="AA345" s="124">
        <f t="shared" si="338"/>
        <v>44635</v>
      </c>
      <c r="AB345" s="4"/>
      <c r="AD345" s="171">
        <f>[2]Plan1!$A438</f>
        <v>49786</v>
      </c>
      <c r="AE345" s="148" t="str">
        <f>[2]Plan1!$C438</f>
        <v>Tiradentes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2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22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3"/>
      <c r="EC345" s="1"/>
      <c r="ED345" s="1"/>
      <c r="EE345" s="1"/>
      <c r="EF345" s="1"/>
      <c r="EG345" s="1"/>
      <c r="EH345" s="1"/>
      <c r="EI345" s="1"/>
      <c r="EJ345" s="1"/>
      <c r="EK345" s="1"/>
      <c r="EL345" s="4"/>
      <c r="EM345" s="1"/>
      <c r="EN345" s="1"/>
      <c r="EO345" s="1"/>
      <c r="EP345" s="1"/>
      <c r="EQ345" s="1"/>
      <c r="ER345" s="1"/>
    </row>
    <row r="346" spans="1:148" ht="12.75" x14ac:dyDescent="0.2">
      <c r="A346" s="118">
        <f t="shared" si="329"/>
        <v>44636</v>
      </c>
      <c r="B346" s="119">
        <f t="shared" si="321"/>
        <v>1089.4645867300001</v>
      </c>
      <c r="C346" s="119">
        <f t="shared" si="335"/>
        <v>1000</v>
      </c>
      <c r="D346" s="120">
        <f t="shared" si="330"/>
        <v>6153.09</v>
      </c>
      <c r="E346" s="120">
        <f t="shared" si="319"/>
        <v>6215.24</v>
      </c>
      <c r="F346" s="172">
        <f t="shared" si="339"/>
        <v>44610</v>
      </c>
      <c r="G346" s="123">
        <f t="shared" si="322"/>
        <v>1.0100616113204897E-2</v>
      </c>
      <c r="H346" s="124">
        <f t="shared" si="340"/>
        <v>44669</v>
      </c>
      <c r="I346" s="124">
        <f t="shared" si="323"/>
        <v>44669</v>
      </c>
      <c r="J346" s="125">
        <f t="shared" si="331"/>
        <v>23</v>
      </c>
      <c r="K346" s="125">
        <f t="shared" si="320"/>
        <v>1</v>
      </c>
      <c r="L346" s="8">
        <f t="shared" si="332"/>
        <v>1.00043704</v>
      </c>
      <c r="M346" s="126">
        <f t="shared" si="318"/>
        <v>1.0054002900000001</v>
      </c>
      <c r="N346" s="126">
        <f t="shared" si="315"/>
        <v>1.0886087709767991</v>
      </c>
      <c r="O346" s="119">
        <f t="shared" si="317"/>
        <v>1.0890845300000001</v>
      </c>
      <c r="P346" s="119">
        <f t="shared" si="324"/>
        <v>1089.0845300000001</v>
      </c>
      <c r="Q346" s="158">
        <f t="shared" si="336"/>
        <v>0</v>
      </c>
      <c r="R346" s="199">
        <f t="shared" si="333"/>
        <v>0</v>
      </c>
      <c r="S346" s="119">
        <f t="shared" si="325"/>
        <v>0</v>
      </c>
      <c r="T346" s="129">
        <f t="shared" si="334"/>
        <v>9.1906000000000002E-2</v>
      </c>
      <c r="U346" s="127">
        <f t="shared" si="316"/>
        <v>1</v>
      </c>
      <c r="V346" s="127">
        <v>252</v>
      </c>
      <c r="W346" s="126">
        <f t="shared" si="326"/>
        <v>1.000348969</v>
      </c>
      <c r="X346" s="119">
        <f t="shared" si="327"/>
        <v>0.38005673000000001</v>
      </c>
      <c r="Y346" s="119">
        <f t="shared" si="328"/>
        <v>0</v>
      </c>
      <c r="Z346" s="131" t="str">
        <f t="shared" si="337"/>
        <v>J=</v>
      </c>
      <c r="AA346" s="124">
        <f t="shared" si="338"/>
        <v>44669</v>
      </c>
      <c r="AB346" s="4"/>
      <c r="AD346" s="171">
        <f>[2]Plan1!$A439</f>
        <v>49796</v>
      </c>
      <c r="AE346" s="148" t="str">
        <f>[2]Plan1!$C439</f>
        <v>Dia do Trabalho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2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22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3"/>
      <c r="EC346" s="1"/>
      <c r="ED346" s="1"/>
      <c r="EE346" s="1"/>
      <c r="EF346" s="1"/>
      <c r="EG346" s="1"/>
      <c r="EH346" s="1"/>
      <c r="EI346" s="1"/>
      <c r="EJ346" s="1"/>
      <c r="EK346" s="1"/>
      <c r="EL346" s="4"/>
      <c r="EM346" s="1"/>
      <c r="EN346" s="1"/>
      <c r="EO346" s="1"/>
      <c r="EP346" s="1"/>
      <c r="EQ346" s="1"/>
      <c r="ER346" s="1"/>
    </row>
    <row r="347" spans="1:148" ht="12.75" x14ac:dyDescent="0.2">
      <c r="A347" s="118">
        <f t="shared" si="329"/>
        <v>44637</v>
      </c>
      <c r="B347" s="119">
        <f t="shared" si="321"/>
        <v>1090.3211075300001</v>
      </c>
      <c r="C347" s="119">
        <f t="shared" si="335"/>
        <v>1000</v>
      </c>
      <c r="D347" s="120">
        <f t="shared" si="330"/>
        <v>6153.09</v>
      </c>
      <c r="E347" s="120">
        <f t="shared" si="319"/>
        <v>6215.24</v>
      </c>
      <c r="F347" s="172">
        <f t="shared" si="339"/>
        <v>44610</v>
      </c>
      <c r="G347" s="123">
        <f t="shared" si="322"/>
        <v>1.0100616113204897E-2</v>
      </c>
      <c r="H347" s="124">
        <f t="shared" si="340"/>
        <v>44669</v>
      </c>
      <c r="I347" s="124">
        <f t="shared" si="323"/>
        <v>44669</v>
      </c>
      <c r="J347" s="125">
        <f t="shared" si="331"/>
        <v>23</v>
      </c>
      <c r="K347" s="125">
        <f t="shared" si="320"/>
        <v>2</v>
      </c>
      <c r="L347" s="8">
        <f t="shared" si="332"/>
        <v>1.0008742900000001</v>
      </c>
      <c r="M347" s="126">
        <f t="shared" si="318"/>
        <v>1.0054002900000001</v>
      </c>
      <c r="N347" s="126">
        <f t="shared" si="315"/>
        <v>1.0886087709767991</v>
      </c>
      <c r="O347" s="119">
        <f t="shared" si="317"/>
        <v>1.08956053</v>
      </c>
      <c r="P347" s="119">
        <f t="shared" si="324"/>
        <v>1089.56053</v>
      </c>
      <c r="Q347" s="158">
        <f t="shared" si="336"/>
        <v>0</v>
      </c>
      <c r="R347" s="199">
        <f t="shared" si="333"/>
        <v>0</v>
      </c>
      <c r="S347" s="119">
        <f t="shared" si="325"/>
        <v>0</v>
      </c>
      <c r="T347" s="129">
        <f t="shared" si="334"/>
        <v>9.1906000000000002E-2</v>
      </c>
      <c r="U347" s="127">
        <f t="shared" si="316"/>
        <v>2</v>
      </c>
      <c r="V347" s="127">
        <v>252</v>
      </c>
      <c r="W347" s="126">
        <f t="shared" si="326"/>
        <v>1.0006980590000001</v>
      </c>
      <c r="X347" s="119">
        <f t="shared" si="327"/>
        <v>0.76057752999999995</v>
      </c>
      <c r="Y347" s="119">
        <f t="shared" si="328"/>
        <v>0</v>
      </c>
      <c r="Z347" s="131" t="str">
        <f t="shared" si="337"/>
        <v>J=</v>
      </c>
      <c r="AA347" s="124">
        <f t="shared" si="338"/>
        <v>44669</v>
      </c>
      <c r="AB347" s="4"/>
      <c r="AD347" s="171">
        <f>[2]Plan1!$A440</f>
        <v>49838</v>
      </c>
      <c r="AE347" s="148" t="str">
        <f>[2]Plan1!$C440</f>
        <v>Corpus Christi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2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22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3"/>
      <c r="EC347" s="1"/>
      <c r="ED347" s="1"/>
      <c r="EE347" s="1"/>
      <c r="EF347" s="1"/>
      <c r="EG347" s="1"/>
      <c r="EH347" s="1"/>
      <c r="EI347" s="1"/>
      <c r="EJ347" s="1"/>
      <c r="EK347" s="1"/>
      <c r="EL347" s="4"/>
      <c r="EM347" s="1"/>
      <c r="EN347" s="1"/>
      <c r="EO347" s="1"/>
      <c r="EP347" s="1"/>
      <c r="EQ347" s="1"/>
      <c r="ER347" s="1"/>
    </row>
    <row r="348" spans="1:148" ht="12.75" x14ac:dyDescent="0.2">
      <c r="A348" s="118">
        <f t="shared" si="329"/>
        <v>44638</v>
      </c>
      <c r="B348" s="119">
        <f t="shared" si="321"/>
        <v>1091.17828493</v>
      </c>
      <c r="C348" s="119">
        <f t="shared" si="335"/>
        <v>1000</v>
      </c>
      <c r="D348" s="120">
        <f t="shared" si="330"/>
        <v>6153.09</v>
      </c>
      <c r="E348" s="120">
        <f t="shared" si="319"/>
        <v>6215.24</v>
      </c>
      <c r="F348" s="172">
        <f t="shared" si="339"/>
        <v>44610</v>
      </c>
      <c r="G348" s="123">
        <f t="shared" si="322"/>
        <v>1.0100616113204897E-2</v>
      </c>
      <c r="H348" s="124">
        <f t="shared" si="340"/>
        <v>44669</v>
      </c>
      <c r="I348" s="124">
        <f t="shared" si="323"/>
        <v>44669</v>
      </c>
      <c r="J348" s="125">
        <f t="shared" si="331"/>
        <v>23</v>
      </c>
      <c r="K348" s="125">
        <f t="shared" si="320"/>
        <v>3</v>
      </c>
      <c r="L348" s="8">
        <f t="shared" si="332"/>
        <v>1.0013117199999999</v>
      </c>
      <c r="M348" s="126">
        <f t="shared" si="318"/>
        <v>1.0054002900000001</v>
      </c>
      <c r="N348" s="126">
        <f t="shared" si="315"/>
        <v>1.0886087709767991</v>
      </c>
      <c r="O348" s="119">
        <f t="shared" si="317"/>
        <v>1.0900367200000001</v>
      </c>
      <c r="P348" s="119">
        <f t="shared" si="324"/>
        <v>1090.0367200000001</v>
      </c>
      <c r="Q348" s="158">
        <f t="shared" si="336"/>
        <v>0</v>
      </c>
      <c r="R348" s="199">
        <f t="shared" si="333"/>
        <v>0</v>
      </c>
      <c r="S348" s="119">
        <f t="shared" si="325"/>
        <v>0</v>
      </c>
      <c r="T348" s="129">
        <f t="shared" si="334"/>
        <v>9.1906000000000002E-2</v>
      </c>
      <c r="U348" s="127">
        <f t="shared" si="316"/>
        <v>3</v>
      </c>
      <c r="V348" s="127">
        <v>252</v>
      </c>
      <c r="W348" s="126">
        <f t="shared" si="326"/>
        <v>1.0010472720000001</v>
      </c>
      <c r="X348" s="119">
        <f t="shared" si="327"/>
        <v>1.1415649299999999</v>
      </c>
      <c r="Y348" s="119">
        <f t="shared" si="328"/>
        <v>0</v>
      </c>
      <c r="Z348" s="131" t="str">
        <f t="shared" si="337"/>
        <v>J=</v>
      </c>
      <c r="AA348" s="124">
        <f t="shared" si="338"/>
        <v>44669</v>
      </c>
      <c r="AB348" s="4"/>
      <c r="AD348" s="171">
        <f>[2]Plan1!$A441</f>
        <v>49925</v>
      </c>
      <c r="AE348" s="148" t="str">
        <f>[2]Plan1!$C441</f>
        <v>Independência do Brasil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2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22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3"/>
      <c r="EC348" s="1"/>
      <c r="ED348" s="1"/>
      <c r="EE348" s="1"/>
      <c r="EF348" s="1"/>
      <c r="EG348" s="1"/>
      <c r="EH348" s="1"/>
      <c r="EI348" s="1"/>
      <c r="EJ348" s="1"/>
      <c r="EK348" s="1"/>
      <c r="EL348" s="4"/>
      <c r="EM348" s="1"/>
      <c r="EN348" s="1"/>
      <c r="EO348" s="1"/>
      <c r="EP348" s="1"/>
      <c r="EQ348" s="1"/>
      <c r="ER348" s="1"/>
    </row>
    <row r="349" spans="1:148" ht="12.75" x14ac:dyDescent="0.2">
      <c r="A349" s="118">
        <f t="shared" si="329"/>
        <v>44639</v>
      </c>
      <c r="B349" s="119">
        <f t="shared" si="321"/>
        <v>1092.0361271500001</v>
      </c>
      <c r="C349" s="119">
        <f t="shared" si="335"/>
        <v>1000</v>
      </c>
      <c r="D349" s="120">
        <f t="shared" si="330"/>
        <v>6153.09</v>
      </c>
      <c r="E349" s="120">
        <f t="shared" si="319"/>
        <v>6215.24</v>
      </c>
      <c r="F349" s="172">
        <f t="shared" si="339"/>
        <v>44610</v>
      </c>
      <c r="G349" s="123">
        <f t="shared" si="322"/>
        <v>1.0100616113204897E-2</v>
      </c>
      <c r="H349" s="124">
        <f t="shared" si="340"/>
        <v>44669</v>
      </c>
      <c r="I349" s="124">
        <f t="shared" si="323"/>
        <v>44669</v>
      </c>
      <c r="J349" s="125">
        <f t="shared" si="331"/>
        <v>23</v>
      </c>
      <c r="K349" s="125">
        <f t="shared" si="320"/>
        <v>4</v>
      </c>
      <c r="L349" s="8">
        <f t="shared" si="332"/>
        <v>1.0017493399999999</v>
      </c>
      <c r="M349" s="126">
        <f t="shared" si="318"/>
        <v>1.0054002900000001</v>
      </c>
      <c r="N349" s="126">
        <f t="shared" si="315"/>
        <v>1.0886087709767991</v>
      </c>
      <c r="O349" s="119">
        <f t="shared" si="317"/>
        <v>1.0905131100000001</v>
      </c>
      <c r="P349" s="119">
        <f t="shared" si="324"/>
        <v>1090.5131100000001</v>
      </c>
      <c r="Q349" s="158">
        <f t="shared" si="336"/>
        <v>0</v>
      </c>
      <c r="R349" s="199">
        <f t="shared" si="333"/>
        <v>0</v>
      </c>
      <c r="S349" s="119">
        <f t="shared" si="325"/>
        <v>0</v>
      </c>
      <c r="T349" s="129">
        <f t="shared" si="334"/>
        <v>9.1906000000000002E-2</v>
      </c>
      <c r="U349" s="127">
        <f t="shared" si="316"/>
        <v>4</v>
      </c>
      <c r="V349" s="127">
        <v>252</v>
      </c>
      <c r="W349" s="126">
        <f t="shared" si="326"/>
        <v>1.0013966059999999</v>
      </c>
      <c r="X349" s="119">
        <f t="shared" si="327"/>
        <v>1.52301715</v>
      </c>
      <c r="Y349" s="119">
        <f t="shared" si="328"/>
        <v>0</v>
      </c>
      <c r="Z349" s="131" t="str">
        <f t="shared" si="337"/>
        <v>J=</v>
      </c>
      <c r="AA349" s="124">
        <f t="shared" si="338"/>
        <v>44669</v>
      </c>
      <c r="AB349" s="4"/>
      <c r="AD349" s="171">
        <f>[2]Plan1!$A442</f>
        <v>49960</v>
      </c>
      <c r="AE349" s="148" t="str">
        <f>[2]Plan1!$C442</f>
        <v>Nossa Sr.a Aparecida - Padroeira do Brasil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2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22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3"/>
      <c r="EC349" s="1"/>
      <c r="ED349" s="1"/>
      <c r="EE349" s="1"/>
      <c r="EF349" s="1"/>
      <c r="EG349" s="1"/>
      <c r="EH349" s="1"/>
      <c r="EI349" s="1"/>
      <c r="EJ349" s="1"/>
      <c r="EK349" s="1"/>
      <c r="EL349" s="4"/>
      <c r="EM349" s="1"/>
      <c r="EN349" s="1"/>
      <c r="EO349" s="1"/>
      <c r="EP349" s="1"/>
      <c r="EQ349" s="1"/>
      <c r="ER349" s="1"/>
    </row>
    <row r="350" spans="1:148" ht="12.75" x14ac:dyDescent="0.2">
      <c r="A350" s="118">
        <f t="shared" si="329"/>
        <v>44640</v>
      </c>
      <c r="B350" s="119">
        <f t="shared" si="321"/>
        <v>1092.0361271500001</v>
      </c>
      <c r="C350" s="119">
        <f t="shared" si="335"/>
        <v>1000</v>
      </c>
      <c r="D350" s="120">
        <f t="shared" si="330"/>
        <v>6153.09</v>
      </c>
      <c r="E350" s="120">
        <f t="shared" si="319"/>
        <v>6215.24</v>
      </c>
      <c r="F350" s="172">
        <f t="shared" si="339"/>
        <v>44610</v>
      </c>
      <c r="G350" s="123">
        <f t="shared" si="322"/>
        <v>1.0100616113204897E-2</v>
      </c>
      <c r="H350" s="124">
        <f t="shared" si="340"/>
        <v>44669</v>
      </c>
      <c r="I350" s="124">
        <f t="shared" si="323"/>
        <v>44669</v>
      </c>
      <c r="J350" s="125">
        <f t="shared" si="331"/>
        <v>23</v>
      </c>
      <c r="K350" s="125">
        <f t="shared" si="320"/>
        <v>4</v>
      </c>
      <c r="L350" s="8">
        <f t="shared" si="332"/>
        <v>1.0017493399999999</v>
      </c>
      <c r="M350" s="126">
        <f t="shared" si="318"/>
        <v>1.0054002900000001</v>
      </c>
      <c r="N350" s="126">
        <f t="shared" si="315"/>
        <v>1.0886087709767991</v>
      </c>
      <c r="O350" s="119">
        <f t="shared" si="317"/>
        <v>1.0905131100000001</v>
      </c>
      <c r="P350" s="119">
        <f t="shared" si="324"/>
        <v>1090.5131100000001</v>
      </c>
      <c r="Q350" s="158">
        <f t="shared" si="336"/>
        <v>0</v>
      </c>
      <c r="R350" s="199">
        <f t="shared" si="333"/>
        <v>0</v>
      </c>
      <c r="S350" s="119">
        <f t="shared" si="325"/>
        <v>0</v>
      </c>
      <c r="T350" s="129">
        <f t="shared" si="334"/>
        <v>9.1906000000000002E-2</v>
      </c>
      <c r="U350" s="127">
        <f t="shared" si="316"/>
        <v>4</v>
      </c>
      <c r="V350" s="127">
        <v>252</v>
      </c>
      <c r="W350" s="126">
        <f t="shared" si="326"/>
        <v>1.0013966059999999</v>
      </c>
      <c r="X350" s="119">
        <f t="shared" si="327"/>
        <v>1.52301715</v>
      </c>
      <c r="Y350" s="119">
        <f t="shared" si="328"/>
        <v>0</v>
      </c>
      <c r="Z350" s="131" t="str">
        <f t="shared" si="337"/>
        <v>J=</v>
      </c>
      <c r="AA350" s="124">
        <f t="shared" si="338"/>
        <v>44669</v>
      </c>
      <c r="AB350" s="4"/>
      <c r="AD350" s="171">
        <f>[2]Plan1!$A443</f>
        <v>49981</v>
      </c>
      <c r="AE350" s="148" t="str">
        <f>[2]Plan1!$C443</f>
        <v>Finados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2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22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3"/>
      <c r="EC350" s="1"/>
      <c r="ED350" s="1"/>
      <c r="EE350" s="1"/>
      <c r="EF350" s="1"/>
      <c r="EG350" s="1"/>
      <c r="EH350" s="1"/>
      <c r="EI350" s="1"/>
      <c r="EJ350" s="1"/>
      <c r="EK350" s="1"/>
      <c r="EL350" s="4"/>
      <c r="EM350" s="1"/>
      <c r="EN350" s="1"/>
      <c r="EO350" s="1"/>
      <c r="EP350" s="1"/>
      <c r="EQ350" s="1"/>
      <c r="ER350" s="1"/>
    </row>
    <row r="351" spans="1:148" ht="12.75" x14ac:dyDescent="0.2">
      <c r="A351" s="118">
        <f t="shared" si="329"/>
        <v>44641</v>
      </c>
      <c r="B351" s="119">
        <f t="shared" si="321"/>
        <v>1092.0361271500001</v>
      </c>
      <c r="C351" s="119">
        <f t="shared" si="335"/>
        <v>1000</v>
      </c>
      <c r="D351" s="120">
        <f t="shared" si="330"/>
        <v>6153.09</v>
      </c>
      <c r="E351" s="120">
        <f t="shared" si="319"/>
        <v>6215.24</v>
      </c>
      <c r="F351" s="172">
        <f t="shared" si="339"/>
        <v>44610</v>
      </c>
      <c r="G351" s="123">
        <f t="shared" si="322"/>
        <v>1.0100616113204897E-2</v>
      </c>
      <c r="H351" s="124">
        <f t="shared" si="340"/>
        <v>44669</v>
      </c>
      <c r="I351" s="124">
        <f t="shared" si="323"/>
        <v>44669</v>
      </c>
      <c r="J351" s="125">
        <f t="shared" si="331"/>
        <v>23</v>
      </c>
      <c r="K351" s="125">
        <f t="shared" si="320"/>
        <v>4</v>
      </c>
      <c r="L351" s="8">
        <f t="shared" si="332"/>
        <v>1.0017493399999999</v>
      </c>
      <c r="M351" s="126">
        <f t="shared" si="318"/>
        <v>1.0054002900000001</v>
      </c>
      <c r="N351" s="126">
        <f t="shared" si="315"/>
        <v>1.0886087709767991</v>
      </c>
      <c r="O351" s="119">
        <f t="shared" si="317"/>
        <v>1.0905131100000001</v>
      </c>
      <c r="P351" s="119">
        <f t="shared" si="324"/>
        <v>1090.5131100000001</v>
      </c>
      <c r="Q351" s="158">
        <f t="shared" si="336"/>
        <v>0</v>
      </c>
      <c r="R351" s="199">
        <f t="shared" si="333"/>
        <v>0</v>
      </c>
      <c r="S351" s="119">
        <f t="shared" si="325"/>
        <v>0</v>
      </c>
      <c r="T351" s="129">
        <f t="shared" si="334"/>
        <v>9.1906000000000002E-2</v>
      </c>
      <c r="U351" s="127">
        <f t="shared" si="316"/>
        <v>4</v>
      </c>
      <c r="V351" s="127">
        <v>252</v>
      </c>
      <c r="W351" s="126">
        <f t="shared" si="326"/>
        <v>1.0013966059999999</v>
      </c>
      <c r="X351" s="119">
        <f t="shared" si="327"/>
        <v>1.52301715</v>
      </c>
      <c r="Y351" s="119">
        <f t="shared" si="328"/>
        <v>0</v>
      </c>
      <c r="Z351" s="131" t="str">
        <f t="shared" si="337"/>
        <v>J=</v>
      </c>
      <c r="AA351" s="124">
        <f t="shared" si="338"/>
        <v>44669</v>
      </c>
      <c r="AB351" s="4"/>
      <c r="AD351" s="171">
        <f>[2]Plan1!$A444</f>
        <v>49994</v>
      </c>
      <c r="AE351" s="148" t="str">
        <f>[2]Plan1!$C444</f>
        <v>Proclamação da República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2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22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3"/>
      <c r="EC351" s="1"/>
      <c r="ED351" s="1"/>
      <c r="EE351" s="1"/>
      <c r="EF351" s="1"/>
      <c r="EG351" s="1"/>
      <c r="EH351" s="1"/>
      <c r="EI351" s="1"/>
      <c r="EJ351" s="1"/>
      <c r="EK351" s="1"/>
      <c r="EL351" s="4"/>
      <c r="EM351" s="1"/>
      <c r="EN351" s="1"/>
      <c r="EO351" s="1"/>
      <c r="EP351" s="1"/>
      <c r="EQ351" s="1"/>
      <c r="ER351" s="1"/>
    </row>
    <row r="352" spans="1:148" ht="12.75" x14ac:dyDescent="0.2">
      <c r="A352" s="118">
        <f t="shared" si="329"/>
        <v>44642</v>
      </c>
      <c r="B352" s="119">
        <f t="shared" si="321"/>
        <v>1092.89465569</v>
      </c>
      <c r="C352" s="119">
        <f t="shared" si="335"/>
        <v>1000</v>
      </c>
      <c r="D352" s="120">
        <f t="shared" si="330"/>
        <v>6153.09</v>
      </c>
      <c r="E352" s="120">
        <f t="shared" si="319"/>
        <v>6215.24</v>
      </c>
      <c r="F352" s="172">
        <f t="shared" si="339"/>
        <v>44610</v>
      </c>
      <c r="G352" s="123">
        <f t="shared" si="322"/>
        <v>1.0100616113204897E-2</v>
      </c>
      <c r="H352" s="124">
        <f t="shared" si="340"/>
        <v>44669</v>
      </c>
      <c r="I352" s="124">
        <f t="shared" si="323"/>
        <v>44669</v>
      </c>
      <c r="J352" s="125">
        <f t="shared" si="331"/>
        <v>23</v>
      </c>
      <c r="K352" s="125">
        <f t="shared" si="320"/>
        <v>5</v>
      </c>
      <c r="L352" s="8">
        <f t="shared" si="332"/>
        <v>1.0021871499999999</v>
      </c>
      <c r="M352" s="126">
        <f t="shared" si="318"/>
        <v>1.0054002900000001</v>
      </c>
      <c r="N352" s="126">
        <f t="shared" ref="N352:N415" si="341">IF(I352&gt;I351,N351*M352,N351)</f>
        <v>1.0886087709767991</v>
      </c>
      <c r="O352" s="119">
        <f t="shared" si="317"/>
        <v>1.0909897200000001</v>
      </c>
      <c r="P352" s="119">
        <f t="shared" si="324"/>
        <v>1090.98972</v>
      </c>
      <c r="Q352" s="158">
        <f t="shared" si="336"/>
        <v>0</v>
      </c>
      <c r="R352" s="199">
        <f t="shared" si="333"/>
        <v>0</v>
      </c>
      <c r="S352" s="119">
        <f t="shared" si="325"/>
        <v>0</v>
      </c>
      <c r="T352" s="129">
        <f t="shared" si="334"/>
        <v>9.1906000000000002E-2</v>
      </c>
      <c r="U352" s="127">
        <f t="shared" si="316"/>
        <v>5</v>
      </c>
      <c r="V352" s="127">
        <v>252</v>
      </c>
      <c r="W352" s="126">
        <f t="shared" si="326"/>
        <v>1.001746062</v>
      </c>
      <c r="X352" s="119">
        <f t="shared" si="327"/>
        <v>1.9049356900000001</v>
      </c>
      <c r="Y352" s="119">
        <f t="shared" si="328"/>
        <v>0</v>
      </c>
      <c r="Z352" s="131" t="str">
        <f t="shared" si="337"/>
        <v>J=</v>
      </c>
      <c r="AA352" s="124">
        <f t="shared" si="338"/>
        <v>44669</v>
      </c>
      <c r="AB352" s="4"/>
      <c r="AD352" s="171">
        <f>[2]Plan1!$A445</f>
        <v>49999</v>
      </c>
      <c r="AE352" s="148" t="str">
        <f>[2]Plan1!$C445</f>
        <v>Dia Nacional de Zumbi e da Consciência Negra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2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22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3"/>
      <c r="EC352" s="1"/>
      <c r="ED352" s="1"/>
      <c r="EE352" s="1"/>
      <c r="EF352" s="1"/>
      <c r="EG352" s="1"/>
      <c r="EH352" s="1"/>
      <c r="EI352" s="1"/>
      <c r="EJ352" s="1"/>
      <c r="EK352" s="1"/>
      <c r="EL352" s="4"/>
      <c r="EM352" s="1"/>
      <c r="EN352" s="1"/>
      <c r="EO352" s="1"/>
      <c r="EP352" s="1"/>
      <c r="EQ352" s="1"/>
      <c r="ER352" s="1"/>
    </row>
    <row r="353" spans="1:148" ht="12.75" x14ac:dyDescent="0.2">
      <c r="A353" s="118">
        <f t="shared" si="329"/>
        <v>44643</v>
      </c>
      <c r="B353" s="119">
        <f t="shared" si="321"/>
        <v>1093.75386093</v>
      </c>
      <c r="C353" s="119">
        <f t="shared" si="335"/>
        <v>1000</v>
      </c>
      <c r="D353" s="120">
        <f t="shared" si="330"/>
        <v>6153.09</v>
      </c>
      <c r="E353" s="120">
        <f t="shared" si="319"/>
        <v>6215.24</v>
      </c>
      <c r="F353" s="172">
        <f t="shared" si="339"/>
        <v>44610</v>
      </c>
      <c r="G353" s="123">
        <f t="shared" si="322"/>
        <v>1.0100616113204897E-2</v>
      </c>
      <c r="H353" s="124">
        <f t="shared" si="340"/>
        <v>44669</v>
      </c>
      <c r="I353" s="124">
        <f t="shared" si="323"/>
        <v>44669</v>
      </c>
      <c r="J353" s="125">
        <f t="shared" si="331"/>
        <v>23</v>
      </c>
      <c r="K353" s="125">
        <f t="shared" si="320"/>
        <v>6</v>
      </c>
      <c r="L353" s="8">
        <f t="shared" si="332"/>
        <v>1.00262516</v>
      </c>
      <c r="M353" s="126">
        <f t="shared" si="318"/>
        <v>1.0054002900000001</v>
      </c>
      <c r="N353" s="126">
        <f t="shared" si="341"/>
        <v>1.0886087709767991</v>
      </c>
      <c r="O353" s="119">
        <f t="shared" si="317"/>
        <v>1.0914665400000001</v>
      </c>
      <c r="P353" s="119">
        <f t="shared" si="324"/>
        <v>1091.4665399999999</v>
      </c>
      <c r="Q353" s="158">
        <f t="shared" si="336"/>
        <v>0</v>
      </c>
      <c r="R353" s="199">
        <f t="shared" si="333"/>
        <v>0</v>
      </c>
      <c r="S353" s="119">
        <f t="shared" si="325"/>
        <v>0</v>
      </c>
      <c r="T353" s="129">
        <f t="shared" si="334"/>
        <v>9.1906000000000002E-2</v>
      </c>
      <c r="U353" s="127">
        <f t="shared" si="316"/>
        <v>6</v>
      </c>
      <c r="V353" s="127">
        <v>252</v>
      </c>
      <c r="W353" s="126">
        <f t="shared" si="326"/>
        <v>1.0020956400000001</v>
      </c>
      <c r="X353" s="119">
        <f t="shared" si="327"/>
        <v>2.2873209299999999</v>
      </c>
      <c r="Y353" s="119">
        <f t="shared" si="328"/>
        <v>0</v>
      </c>
      <c r="Z353" s="131" t="str">
        <f t="shared" si="337"/>
        <v>J=</v>
      </c>
      <c r="AA353" s="124">
        <f t="shared" si="338"/>
        <v>44669</v>
      </c>
      <c r="AB353" s="4"/>
      <c r="AD353" s="171">
        <f>[2]Plan1!$A446</f>
        <v>50034</v>
      </c>
      <c r="AE353" s="148" t="str">
        <f>[2]Plan1!$C446</f>
        <v>Natal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2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22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3"/>
      <c r="EC353" s="1"/>
      <c r="ED353" s="1"/>
      <c r="EE353" s="1"/>
      <c r="EF353" s="1"/>
      <c r="EG353" s="1"/>
      <c r="EH353" s="1"/>
      <c r="EI353" s="1"/>
      <c r="EJ353" s="1"/>
      <c r="EK353" s="1"/>
      <c r="EL353" s="4"/>
      <c r="EM353" s="1"/>
      <c r="EN353" s="1"/>
      <c r="EO353" s="1"/>
      <c r="EP353" s="1"/>
      <c r="EQ353" s="1"/>
      <c r="ER353" s="1"/>
    </row>
    <row r="354" spans="1:148" ht="12.75" x14ac:dyDescent="0.2">
      <c r="A354" s="118">
        <f t="shared" si="329"/>
        <v>44644</v>
      </c>
      <c r="B354" s="119">
        <f t="shared" si="321"/>
        <v>1094.6137432799999</v>
      </c>
      <c r="C354" s="119">
        <f t="shared" si="335"/>
        <v>1000</v>
      </c>
      <c r="D354" s="120">
        <f t="shared" si="330"/>
        <v>6153.09</v>
      </c>
      <c r="E354" s="120">
        <f t="shared" si="319"/>
        <v>6215.24</v>
      </c>
      <c r="F354" s="172">
        <f t="shared" si="339"/>
        <v>44610</v>
      </c>
      <c r="G354" s="123">
        <f t="shared" si="322"/>
        <v>1.0100616113204897E-2</v>
      </c>
      <c r="H354" s="124">
        <f t="shared" si="340"/>
        <v>44669</v>
      </c>
      <c r="I354" s="124">
        <f t="shared" si="323"/>
        <v>44669</v>
      </c>
      <c r="J354" s="125">
        <f t="shared" si="331"/>
        <v>23</v>
      </c>
      <c r="K354" s="125">
        <f t="shared" si="320"/>
        <v>7</v>
      </c>
      <c r="L354" s="8">
        <f t="shared" si="332"/>
        <v>1.0030633600000001</v>
      </c>
      <c r="M354" s="126">
        <f t="shared" si="318"/>
        <v>1.0054002900000001</v>
      </c>
      <c r="N354" s="126">
        <f t="shared" si="341"/>
        <v>1.0886087709767991</v>
      </c>
      <c r="O354" s="119">
        <f t="shared" si="317"/>
        <v>1.09194357</v>
      </c>
      <c r="P354" s="119">
        <f t="shared" si="324"/>
        <v>1091.9435699999999</v>
      </c>
      <c r="Q354" s="158">
        <f t="shared" si="336"/>
        <v>0</v>
      </c>
      <c r="R354" s="199">
        <f t="shared" si="333"/>
        <v>0</v>
      </c>
      <c r="S354" s="119">
        <f t="shared" si="325"/>
        <v>0</v>
      </c>
      <c r="T354" s="129">
        <f t="shared" si="334"/>
        <v>9.1906000000000002E-2</v>
      </c>
      <c r="U354" s="127">
        <f t="shared" ref="U354:U417" si="342">IF(A353&lt;K$2,0,IF(Q353&gt;0,1,IF(K354=K353,U353,U353+1)))</f>
        <v>7</v>
      </c>
      <c r="V354" s="127">
        <v>252</v>
      </c>
      <c r="W354" s="126">
        <f t="shared" si="326"/>
        <v>1.00244534</v>
      </c>
      <c r="X354" s="119">
        <f t="shared" si="327"/>
        <v>2.6701732800000002</v>
      </c>
      <c r="Y354" s="119">
        <f t="shared" si="328"/>
        <v>0</v>
      </c>
      <c r="Z354" s="131" t="str">
        <f t="shared" si="337"/>
        <v>J=</v>
      </c>
      <c r="AA354" s="124">
        <f t="shared" si="338"/>
        <v>44669</v>
      </c>
      <c r="AB354" s="4"/>
      <c r="AD354" s="171">
        <f>[2]Plan1!$A447</f>
        <v>50041</v>
      </c>
      <c r="AE354" s="148" t="str">
        <f>[2]Plan1!$C447</f>
        <v>Confraternização Universal</v>
      </c>
      <c r="AH354" s="1"/>
      <c r="AI354" s="7"/>
      <c r="AJ354" s="1"/>
      <c r="AK354" s="1"/>
      <c r="AL354" s="1"/>
      <c r="AM354" s="1"/>
      <c r="AT354" s="1"/>
      <c r="AU354" s="1"/>
      <c r="AV354" s="1"/>
      <c r="AW354" s="2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22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3"/>
      <c r="EC354" s="1"/>
      <c r="ED354" s="1"/>
      <c r="EE354" s="1"/>
      <c r="EF354" s="1"/>
      <c r="EG354" s="1"/>
      <c r="EH354" s="1"/>
      <c r="EI354" s="1"/>
      <c r="EJ354" s="1"/>
      <c r="EK354" s="1"/>
      <c r="EL354" s="4"/>
      <c r="EM354" s="1"/>
      <c r="EN354" s="1"/>
      <c r="EO354" s="1"/>
      <c r="EP354" s="1"/>
      <c r="EQ354" s="1"/>
      <c r="ER354" s="1"/>
    </row>
    <row r="355" spans="1:148" ht="12.75" x14ac:dyDescent="0.2">
      <c r="A355" s="118">
        <f t="shared" si="329"/>
        <v>44645</v>
      </c>
      <c r="B355" s="119">
        <f t="shared" si="321"/>
        <v>1095.4742931000001</v>
      </c>
      <c r="C355" s="119">
        <f t="shared" si="335"/>
        <v>1000</v>
      </c>
      <c r="D355" s="120">
        <f t="shared" si="330"/>
        <v>6153.09</v>
      </c>
      <c r="E355" s="120">
        <f t="shared" si="319"/>
        <v>6215.24</v>
      </c>
      <c r="F355" s="172">
        <f t="shared" si="339"/>
        <v>44610</v>
      </c>
      <c r="G355" s="123">
        <f t="shared" si="322"/>
        <v>1.0100616113204897E-2</v>
      </c>
      <c r="H355" s="124">
        <f t="shared" si="340"/>
        <v>44669</v>
      </c>
      <c r="I355" s="124">
        <f t="shared" si="323"/>
        <v>44669</v>
      </c>
      <c r="J355" s="125">
        <f t="shared" si="331"/>
        <v>23</v>
      </c>
      <c r="K355" s="125">
        <f t="shared" si="320"/>
        <v>8</v>
      </c>
      <c r="L355" s="8">
        <f t="shared" si="332"/>
        <v>1.0035017500000001</v>
      </c>
      <c r="M355" s="126">
        <f t="shared" si="318"/>
        <v>1.0054002900000001</v>
      </c>
      <c r="N355" s="126">
        <f t="shared" si="341"/>
        <v>1.0886087709767991</v>
      </c>
      <c r="O355" s="119">
        <f t="shared" si="317"/>
        <v>1.0924208</v>
      </c>
      <c r="P355" s="119">
        <f t="shared" si="324"/>
        <v>1092.4208000000001</v>
      </c>
      <c r="Q355" s="158">
        <f t="shared" si="336"/>
        <v>0</v>
      </c>
      <c r="R355" s="199">
        <f t="shared" si="333"/>
        <v>0</v>
      </c>
      <c r="S355" s="119">
        <f t="shared" si="325"/>
        <v>0</v>
      </c>
      <c r="T355" s="129">
        <f t="shared" si="334"/>
        <v>9.1906000000000002E-2</v>
      </c>
      <c r="U355" s="127">
        <f t="shared" si="342"/>
        <v>8</v>
      </c>
      <c r="V355" s="127">
        <v>252</v>
      </c>
      <c r="W355" s="126">
        <f t="shared" si="326"/>
        <v>1.002795162</v>
      </c>
      <c r="X355" s="119">
        <f t="shared" si="327"/>
        <v>3.0534930999999998</v>
      </c>
      <c r="Y355" s="119">
        <f t="shared" si="328"/>
        <v>0</v>
      </c>
      <c r="Z355" s="131" t="str">
        <f t="shared" si="337"/>
        <v>J=</v>
      </c>
      <c r="AA355" s="124">
        <f t="shared" si="338"/>
        <v>44669</v>
      </c>
      <c r="AB355" s="4"/>
      <c r="AD355" s="171">
        <f>[2]Plan1!$A448</f>
        <v>50087</v>
      </c>
      <c r="AE355" s="148" t="str">
        <f>[2]Plan1!$C448</f>
        <v>Carnaval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2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22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3"/>
      <c r="EC355" s="1"/>
      <c r="ED355" s="1"/>
      <c r="EE355" s="1"/>
      <c r="EF355" s="1"/>
      <c r="EG355" s="1"/>
      <c r="EH355" s="1"/>
      <c r="EI355" s="1"/>
      <c r="EJ355" s="1"/>
      <c r="EK355" s="1"/>
      <c r="EL355" s="4"/>
      <c r="EM355" s="1"/>
      <c r="EN355" s="1"/>
      <c r="EO355" s="1"/>
      <c r="EP355" s="1"/>
      <c r="EQ355" s="1"/>
      <c r="ER355" s="1"/>
    </row>
    <row r="356" spans="1:148" ht="12.75" x14ac:dyDescent="0.2">
      <c r="A356" s="118">
        <f t="shared" si="329"/>
        <v>44646</v>
      </c>
      <c r="B356" s="119">
        <f t="shared" si="321"/>
        <v>1096.3355219</v>
      </c>
      <c r="C356" s="119">
        <f t="shared" si="335"/>
        <v>1000</v>
      </c>
      <c r="D356" s="120">
        <f t="shared" si="330"/>
        <v>6153.09</v>
      </c>
      <c r="E356" s="120">
        <f t="shared" si="319"/>
        <v>6215.24</v>
      </c>
      <c r="F356" s="172">
        <f t="shared" si="339"/>
        <v>44610</v>
      </c>
      <c r="G356" s="123">
        <f t="shared" si="322"/>
        <v>1.0100616113204897E-2</v>
      </c>
      <c r="H356" s="124">
        <f t="shared" si="340"/>
        <v>44669</v>
      </c>
      <c r="I356" s="124">
        <f t="shared" si="323"/>
        <v>44669</v>
      </c>
      <c r="J356" s="125">
        <f t="shared" si="331"/>
        <v>23</v>
      </c>
      <c r="K356" s="125">
        <f t="shared" si="320"/>
        <v>9</v>
      </c>
      <c r="L356" s="8">
        <f t="shared" si="332"/>
        <v>1.00394033</v>
      </c>
      <c r="M356" s="126">
        <f t="shared" si="318"/>
        <v>1.0054002900000001</v>
      </c>
      <c r="N356" s="126">
        <f t="shared" si="341"/>
        <v>1.0886087709767991</v>
      </c>
      <c r="O356" s="119">
        <f t="shared" si="317"/>
        <v>1.09289824</v>
      </c>
      <c r="P356" s="119">
        <f t="shared" si="324"/>
        <v>1092.89824</v>
      </c>
      <c r="Q356" s="158">
        <f t="shared" si="336"/>
        <v>0</v>
      </c>
      <c r="R356" s="199">
        <f t="shared" si="333"/>
        <v>0</v>
      </c>
      <c r="S356" s="119">
        <f t="shared" si="325"/>
        <v>0</v>
      </c>
      <c r="T356" s="129">
        <f t="shared" si="334"/>
        <v>9.1906000000000002E-2</v>
      </c>
      <c r="U356" s="127">
        <f t="shared" si="342"/>
        <v>9</v>
      </c>
      <c r="V356" s="127">
        <v>252</v>
      </c>
      <c r="W356" s="126">
        <f t="shared" si="326"/>
        <v>1.0031451069999999</v>
      </c>
      <c r="X356" s="119">
        <f t="shared" si="327"/>
        <v>3.4372818999999999</v>
      </c>
      <c r="Y356" s="119">
        <f t="shared" si="328"/>
        <v>0</v>
      </c>
      <c r="Z356" s="131" t="str">
        <f t="shared" si="337"/>
        <v>J=</v>
      </c>
      <c r="AA356" s="124">
        <f t="shared" si="338"/>
        <v>44669</v>
      </c>
      <c r="AB356" s="4"/>
      <c r="AD356" s="171">
        <f>[2]Plan1!$A449</f>
        <v>50088</v>
      </c>
      <c r="AE356" s="148" t="str">
        <f>[2]Plan1!$C449</f>
        <v>Carnaval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2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22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3"/>
      <c r="EC356" s="1"/>
      <c r="ED356" s="1"/>
      <c r="EE356" s="1"/>
      <c r="EF356" s="1"/>
      <c r="EG356" s="1"/>
      <c r="EH356" s="1"/>
      <c r="EI356" s="1"/>
      <c r="EJ356" s="1"/>
      <c r="EK356" s="1"/>
      <c r="EL356" s="4"/>
      <c r="EM356" s="1"/>
      <c r="EN356" s="1"/>
      <c r="EO356" s="1"/>
      <c r="EP356" s="1"/>
      <c r="EQ356" s="1"/>
      <c r="ER356" s="1"/>
    </row>
    <row r="357" spans="1:148" ht="12.75" x14ac:dyDescent="0.2">
      <c r="A357" s="118">
        <f t="shared" si="329"/>
        <v>44647</v>
      </c>
      <c r="B357" s="119">
        <f t="shared" si="321"/>
        <v>1096.3355219</v>
      </c>
      <c r="C357" s="119">
        <f t="shared" si="335"/>
        <v>1000</v>
      </c>
      <c r="D357" s="120">
        <f t="shared" si="330"/>
        <v>6153.09</v>
      </c>
      <c r="E357" s="120">
        <f t="shared" si="319"/>
        <v>6215.24</v>
      </c>
      <c r="F357" s="172">
        <f t="shared" si="339"/>
        <v>44610</v>
      </c>
      <c r="G357" s="123">
        <f t="shared" si="322"/>
        <v>1.0100616113204897E-2</v>
      </c>
      <c r="H357" s="124">
        <f t="shared" si="340"/>
        <v>44669</v>
      </c>
      <c r="I357" s="124">
        <f t="shared" si="323"/>
        <v>44669</v>
      </c>
      <c r="J357" s="125">
        <f t="shared" si="331"/>
        <v>23</v>
      </c>
      <c r="K357" s="125">
        <f t="shared" si="320"/>
        <v>9</v>
      </c>
      <c r="L357" s="8">
        <f t="shared" si="332"/>
        <v>1.00394033</v>
      </c>
      <c r="M357" s="126">
        <f t="shared" si="318"/>
        <v>1.0054002900000001</v>
      </c>
      <c r="N357" s="126">
        <f t="shared" si="341"/>
        <v>1.0886087709767991</v>
      </c>
      <c r="O357" s="119">
        <f t="shared" si="317"/>
        <v>1.09289824</v>
      </c>
      <c r="P357" s="119">
        <f t="shared" si="324"/>
        <v>1092.89824</v>
      </c>
      <c r="Q357" s="158">
        <f t="shared" si="336"/>
        <v>0</v>
      </c>
      <c r="R357" s="199">
        <f t="shared" si="333"/>
        <v>0</v>
      </c>
      <c r="S357" s="119">
        <f t="shared" si="325"/>
        <v>0</v>
      </c>
      <c r="T357" s="129">
        <f t="shared" si="334"/>
        <v>9.1906000000000002E-2</v>
      </c>
      <c r="U357" s="127">
        <f t="shared" si="342"/>
        <v>9</v>
      </c>
      <c r="V357" s="127">
        <v>252</v>
      </c>
      <c r="W357" s="126">
        <f t="shared" si="326"/>
        <v>1.0031451069999999</v>
      </c>
      <c r="X357" s="119">
        <f t="shared" si="327"/>
        <v>3.4372818999999999</v>
      </c>
      <c r="Y357" s="119">
        <f t="shared" si="328"/>
        <v>0</v>
      </c>
      <c r="Z357" s="131" t="str">
        <f t="shared" si="337"/>
        <v>J=</v>
      </c>
      <c r="AA357" s="124">
        <f t="shared" si="338"/>
        <v>44669</v>
      </c>
      <c r="AB357" s="4"/>
      <c r="AD357" s="171">
        <f>[2]Plan1!$A450</f>
        <v>50133</v>
      </c>
      <c r="AE357" s="148" t="str">
        <f>[2]Plan1!$C450</f>
        <v>Paixão de Cristo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2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22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3"/>
      <c r="EC357" s="1"/>
      <c r="ED357" s="1"/>
      <c r="EE357" s="1"/>
      <c r="EF357" s="1"/>
      <c r="EG357" s="1"/>
      <c r="EH357" s="1"/>
      <c r="EI357" s="1"/>
      <c r="EJ357" s="1"/>
      <c r="EK357" s="1"/>
      <c r="EL357" s="4"/>
      <c r="EM357" s="1"/>
      <c r="EN357" s="1"/>
      <c r="EO357" s="1"/>
      <c r="EP357" s="1"/>
      <c r="EQ357" s="1"/>
      <c r="ER357" s="1"/>
    </row>
    <row r="358" spans="1:148" ht="12.75" x14ac:dyDescent="0.2">
      <c r="A358" s="118">
        <f t="shared" si="329"/>
        <v>44648</v>
      </c>
      <c r="B358" s="119">
        <f t="shared" si="321"/>
        <v>1096.3355219</v>
      </c>
      <c r="C358" s="119">
        <f t="shared" si="335"/>
        <v>1000</v>
      </c>
      <c r="D358" s="120">
        <f t="shared" si="330"/>
        <v>6153.09</v>
      </c>
      <c r="E358" s="120">
        <f t="shared" si="319"/>
        <v>6215.24</v>
      </c>
      <c r="F358" s="172">
        <f t="shared" si="339"/>
        <v>44610</v>
      </c>
      <c r="G358" s="123">
        <f t="shared" si="322"/>
        <v>1.0100616113204897E-2</v>
      </c>
      <c r="H358" s="124">
        <f t="shared" si="340"/>
        <v>44669</v>
      </c>
      <c r="I358" s="124">
        <f t="shared" si="323"/>
        <v>44669</v>
      </c>
      <c r="J358" s="125">
        <f t="shared" si="331"/>
        <v>23</v>
      </c>
      <c r="K358" s="125">
        <f t="shared" si="320"/>
        <v>9</v>
      </c>
      <c r="L358" s="8">
        <f t="shared" si="332"/>
        <v>1.00394033</v>
      </c>
      <c r="M358" s="126">
        <f t="shared" si="318"/>
        <v>1.0054002900000001</v>
      </c>
      <c r="N358" s="126">
        <f t="shared" si="341"/>
        <v>1.0886087709767991</v>
      </c>
      <c r="O358" s="119">
        <f t="shared" si="317"/>
        <v>1.09289824</v>
      </c>
      <c r="P358" s="119">
        <f t="shared" si="324"/>
        <v>1092.89824</v>
      </c>
      <c r="Q358" s="158">
        <f t="shared" si="336"/>
        <v>0</v>
      </c>
      <c r="R358" s="199">
        <f t="shared" si="333"/>
        <v>0</v>
      </c>
      <c r="S358" s="119">
        <f t="shared" si="325"/>
        <v>0</v>
      </c>
      <c r="T358" s="129">
        <f t="shared" si="334"/>
        <v>9.1906000000000002E-2</v>
      </c>
      <c r="U358" s="127">
        <f t="shared" si="342"/>
        <v>9</v>
      </c>
      <c r="V358" s="127">
        <v>252</v>
      </c>
      <c r="W358" s="126">
        <f t="shared" si="326"/>
        <v>1.0031451069999999</v>
      </c>
      <c r="X358" s="119">
        <f t="shared" si="327"/>
        <v>3.4372818999999999</v>
      </c>
      <c r="Y358" s="119">
        <f t="shared" si="328"/>
        <v>0</v>
      </c>
      <c r="Z358" s="131" t="str">
        <f t="shared" si="337"/>
        <v>J=</v>
      </c>
      <c r="AA358" s="124">
        <f t="shared" si="338"/>
        <v>44669</v>
      </c>
      <c r="AB358" s="4"/>
      <c r="AD358" s="171">
        <f>[2]Plan1!$A451</f>
        <v>50151</v>
      </c>
      <c r="AE358" s="148" t="str">
        <f>[2]Plan1!$C451</f>
        <v>Tiradentes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2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22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3"/>
      <c r="EC358" s="1"/>
      <c r="ED358" s="1"/>
      <c r="EE358" s="1"/>
      <c r="EF358" s="1"/>
      <c r="EG358" s="1"/>
      <c r="EH358" s="1"/>
      <c r="EI358" s="1"/>
      <c r="EJ358" s="1"/>
      <c r="EK358" s="1"/>
      <c r="EL358" s="4"/>
      <c r="EM358" s="1"/>
      <c r="EN358" s="1"/>
      <c r="EO358" s="1"/>
      <c r="EP358" s="1"/>
      <c r="EQ358" s="1"/>
      <c r="ER358" s="1"/>
    </row>
    <row r="359" spans="1:148" ht="12.75" x14ac:dyDescent="0.2">
      <c r="A359" s="118">
        <f t="shared" si="329"/>
        <v>44649</v>
      </c>
      <c r="B359" s="119">
        <f t="shared" si="321"/>
        <v>1097.1974278800001</v>
      </c>
      <c r="C359" s="119">
        <f t="shared" si="335"/>
        <v>1000</v>
      </c>
      <c r="D359" s="120">
        <f t="shared" si="330"/>
        <v>6153.09</v>
      </c>
      <c r="E359" s="120">
        <f t="shared" si="319"/>
        <v>6215.24</v>
      </c>
      <c r="F359" s="172">
        <f t="shared" si="339"/>
        <v>44610</v>
      </c>
      <c r="G359" s="123">
        <f t="shared" si="322"/>
        <v>1.0100616113204897E-2</v>
      </c>
      <c r="H359" s="124">
        <f t="shared" si="340"/>
        <v>44669</v>
      </c>
      <c r="I359" s="124">
        <f t="shared" si="323"/>
        <v>44669</v>
      </c>
      <c r="J359" s="125">
        <f t="shared" si="331"/>
        <v>23</v>
      </c>
      <c r="K359" s="125">
        <f t="shared" si="320"/>
        <v>10</v>
      </c>
      <c r="L359" s="8">
        <f t="shared" si="332"/>
        <v>1.0043791</v>
      </c>
      <c r="M359" s="126">
        <f t="shared" si="318"/>
        <v>1.0054002900000001</v>
      </c>
      <c r="N359" s="126">
        <f t="shared" si="341"/>
        <v>1.0886087709767991</v>
      </c>
      <c r="O359" s="119">
        <f t="shared" si="317"/>
        <v>1.0933758899999999</v>
      </c>
      <c r="P359" s="119">
        <f t="shared" si="324"/>
        <v>1093.37589</v>
      </c>
      <c r="Q359" s="158">
        <f t="shared" si="336"/>
        <v>0</v>
      </c>
      <c r="R359" s="199">
        <f t="shared" si="333"/>
        <v>0</v>
      </c>
      <c r="S359" s="119">
        <f t="shared" si="325"/>
        <v>0</v>
      </c>
      <c r="T359" s="129">
        <f t="shared" si="334"/>
        <v>9.1906000000000002E-2</v>
      </c>
      <c r="U359" s="127">
        <f t="shared" si="342"/>
        <v>10</v>
      </c>
      <c r="V359" s="127">
        <v>252</v>
      </c>
      <c r="W359" s="126">
        <f t="shared" si="326"/>
        <v>1.0034951729999999</v>
      </c>
      <c r="X359" s="119">
        <f t="shared" si="327"/>
        <v>3.8215378800000002</v>
      </c>
      <c r="Y359" s="119">
        <f t="shared" si="328"/>
        <v>0</v>
      </c>
      <c r="Z359" s="131" t="str">
        <f t="shared" si="337"/>
        <v>J=</v>
      </c>
      <c r="AA359" s="124">
        <f t="shared" si="338"/>
        <v>44669</v>
      </c>
      <c r="AB359" s="4"/>
      <c r="AD359" s="171">
        <f>[2]Plan1!$A452</f>
        <v>50161</v>
      </c>
      <c r="AE359" s="148" t="str">
        <f>[2]Plan1!$C452</f>
        <v>Dia do Trabalho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2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22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3"/>
      <c r="EC359" s="1"/>
      <c r="ED359" s="1"/>
      <c r="EE359" s="1"/>
      <c r="EF359" s="1"/>
      <c r="EG359" s="1"/>
      <c r="EH359" s="1"/>
      <c r="EI359" s="1"/>
      <c r="EJ359" s="1"/>
      <c r="EK359" s="1"/>
      <c r="EL359" s="4"/>
      <c r="EM359" s="1"/>
      <c r="EN359" s="1"/>
      <c r="EO359" s="1"/>
      <c r="EP359" s="1"/>
      <c r="EQ359" s="1"/>
      <c r="ER359" s="1"/>
    </row>
    <row r="360" spans="1:148" ht="12.75" x14ac:dyDescent="0.2">
      <c r="A360" s="118">
        <f t="shared" si="329"/>
        <v>44650</v>
      </c>
      <c r="B360" s="119">
        <f t="shared" si="321"/>
        <v>1098.0600125399999</v>
      </c>
      <c r="C360" s="119">
        <f t="shared" si="335"/>
        <v>1000</v>
      </c>
      <c r="D360" s="120">
        <f t="shared" si="330"/>
        <v>6153.09</v>
      </c>
      <c r="E360" s="120">
        <f t="shared" si="319"/>
        <v>6215.24</v>
      </c>
      <c r="F360" s="172">
        <f t="shared" si="339"/>
        <v>44610</v>
      </c>
      <c r="G360" s="123">
        <f t="shared" si="322"/>
        <v>1.0100616113204897E-2</v>
      </c>
      <c r="H360" s="124">
        <f t="shared" si="340"/>
        <v>44669</v>
      </c>
      <c r="I360" s="124">
        <f t="shared" si="323"/>
        <v>44669</v>
      </c>
      <c r="J360" s="125">
        <f t="shared" si="331"/>
        <v>23</v>
      </c>
      <c r="K360" s="125">
        <f t="shared" si="320"/>
        <v>11</v>
      </c>
      <c r="L360" s="8">
        <f t="shared" si="332"/>
        <v>1.0048180600000001</v>
      </c>
      <c r="M360" s="126">
        <f t="shared" si="318"/>
        <v>1.0054002900000001</v>
      </c>
      <c r="N360" s="126">
        <f t="shared" si="341"/>
        <v>1.0886087709767991</v>
      </c>
      <c r="O360" s="119">
        <f t="shared" si="317"/>
        <v>1.0938537500000001</v>
      </c>
      <c r="P360" s="119">
        <f t="shared" si="324"/>
        <v>1093.85375</v>
      </c>
      <c r="Q360" s="158">
        <f t="shared" si="336"/>
        <v>0</v>
      </c>
      <c r="R360" s="199">
        <f t="shared" si="333"/>
        <v>0</v>
      </c>
      <c r="S360" s="119">
        <f t="shared" si="325"/>
        <v>0</v>
      </c>
      <c r="T360" s="129">
        <f t="shared" si="334"/>
        <v>9.1906000000000002E-2</v>
      </c>
      <c r="U360" s="127">
        <f t="shared" si="342"/>
        <v>11</v>
      </c>
      <c r="V360" s="127">
        <v>252</v>
      </c>
      <c r="W360" s="126">
        <f t="shared" si="326"/>
        <v>1.003845361</v>
      </c>
      <c r="X360" s="119">
        <f t="shared" si="327"/>
        <v>4.20626254</v>
      </c>
      <c r="Y360" s="119">
        <f t="shared" si="328"/>
        <v>0</v>
      </c>
      <c r="Z360" s="131" t="str">
        <f t="shared" si="337"/>
        <v>J=</v>
      </c>
      <c r="AA360" s="124">
        <f t="shared" si="338"/>
        <v>44669</v>
      </c>
      <c r="AB360" s="4"/>
      <c r="AD360" s="171">
        <f>[2]Plan1!$A453</f>
        <v>50195</v>
      </c>
      <c r="AE360" s="148" t="str">
        <f>[2]Plan1!$C453</f>
        <v>Corpus Christi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2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22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3"/>
      <c r="EC360" s="1"/>
      <c r="ED360" s="1"/>
      <c r="EE360" s="1"/>
      <c r="EF360" s="1"/>
      <c r="EG360" s="1"/>
      <c r="EH360" s="1"/>
      <c r="EI360" s="1"/>
      <c r="EJ360" s="1"/>
      <c r="EK360" s="1"/>
      <c r="EL360" s="4"/>
      <c r="EM360" s="1"/>
      <c r="EN360" s="1"/>
      <c r="EO360" s="1"/>
      <c r="EP360" s="1"/>
      <c r="EQ360" s="1"/>
      <c r="ER360" s="1"/>
    </row>
    <row r="361" spans="1:148" ht="12.75" x14ac:dyDescent="0.2">
      <c r="A361" s="118">
        <f t="shared" si="329"/>
        <v>44651</v>
      </c>
      <c r="B361" s="119">
        <f t="shared" si="321"/>
        <v>1098.9232773700001</v>
      </c>
      <c r="C361" s="119">
        <f t="shared" si="335"/>
        <v>1000</v>
      </c>
      <c r="D361" s="120">
        <f t="shared" si="330"/>
        <v>6153.09</v>
      </c>
      <c r="E361" s="120">
        <f t="shared" si="319"/>
        <v>6215.24</v>
      </c>
      <c r="F361" s="172">
        <f t="shared" si="339"/>
        <v>44610</v>
      </c>
      <c r="G361" s="123">
        <f t="shared" si="322"/>
        <v>1.0100616113204897E-2</v>
      </c>
      <c r="H361" s="124">
        <f t="shared" si="340"/>
        <v>44669</v>
      </c>
      <c r="I361" s="124">
        <f t="shared" si="323"/>
        <v>44669</v>
      </c>
      <c r="J361" s="125">
        <f t="shared" si="331"/>
        <v>23</v>
      </c>
      <c r="K361" s="125">
        <f t="shared" si="320"/>
        <v>12</v>
      </c>
      <c r="L361" s="8">
        <f t="shared" si="332"/>
        <v>1.0052572200000001</v>
      </c>
      <c r="M361" s="126">
        <f t="shared" si="318"/>
        <v>1.0054002900000001</v>
      </c>
      <c r="N361" s="126">
        <f t="shared" si="341"/>
        <v>1.0886087709767991</v>
      </c>
      <c r="O361" s="119">
        <f t="shared" si="317"/>
        <v>1.0943318200000001</v>
      </c>
      <c r="P361" s="119">
        <f t="shared" si="324"/>
        <v>1094.3318200000001</v>
      </c>
      <c r="Q361" s="158">
        <f t="shared" si="336"/>
        <v>0</v>
      </c>
      <c r="R361" s="199">
        <f t="shared" si="333"/>
        <v>0</v>
      </c>
      <c r="S361" s="119">
        <f t="shared" si="325"/>
        <v>0</v>
      </c>
      <c r="T361" s="129">
        <f t="shared" si="334"/>
        <v>9.1906000000000002E-2</v>
      </c>
      <c r="U361" s="127">
        <f t="shared" si="342"/>
        <v>12</v>
      </c>
      <c r="V361" s="127">
        <v>252</v>
      </c>
      <c r="W361" s="126">
        <f t="shared" si="326"/>
        <v>1.004195672</v>
      </c>
      <c r="X361" s="119">
        <f t="shared" si="327"/>
        <v>4.5914573699999996</v>
      </c>
      <c r="Y361" s="119">
        <f t="shared" si="328"/>
        <v>0</v>
      </c>
      <c r="Z361" s="131" t="str">
        <f t="shared" si="337"/>
        <v>J=</v>
      </c>
      <c r="AA361" s="124">
        <f t="shared" si="338"/>
        <v>44669</v>
      </c>
      <c r="AB361" s="4"/>
      <c r="AD361" s="171">
        <f>[2]Plan1!$A454</f>
        <v>50290</v>
      </c>
      <c r="AE361" s="148" t="str">
        <f>[2]Plan1!$C454</f>
        <v>Independência do Brasil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2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22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3"/>
      <c r="EC361" s="1"/>
      <c r="ED361" s="1"/>
      <c r="EE361" s="1"/>
      <c r="EF361" s="1"/>
      <c r="EG361" s="1"/>
      <c r="EH361" s="1"/>
      <c r="EI361" s="1"/>
      <c r="EJ361" s="1"/>
      <c r="EK361" s="1"/>
      <c r="EL361" s="4"/>
      <c r="EM361" s="1"/>
      <c r="EN361" s="1"/>
      <c r="EO361" s="1"/>
      <c r="EP361" s="1"/>
      <c r="EQ361" s="1"/>
      <c r="ER361" s="1"/>
    </row>
    <row r="362" spans="1:148" ht="12.75" x14ac:dyDescent="0.2">
      <c r="A362" s="118">
        <f t="shared" si="329"/>
        <v>44652</v>
      </c>
      <c r="B362" s="119">
        <f t="shared" si="321"/>
        <v>1099.7872116199999</v>
      </c>
      <c r="C362" s="119">
        <f t="shared" si="335"/>
        <v>1000</v>
      </c>
      <c r="D362" s="120">
        <f t="shared" si="330"/>
        <v>6153.09</v>
      </c>
      <c r="E362" s="120">
        <f t="shared" si="319"/>
        <v>6215.24</v>
      </c>
      <c r="F362" s="172">
        <f t="shared" si="339"/>
        <v>44610</v>
      </c>
      <c r="G362" s="123">
        <f t="shared" si="322"/>
        <v>1.0100616113204897E-2</v>
      </c>
      <c r="H362" s="124">
        <f t="shared" si="340"/>
        <v>44669</v>
      </c>
      <c r="I362" s="124">
        <f t="shared" si="323"/>
        <v>44669</v>
      </c>
      <c r="J362" s="125">
        <f t="shared" si="331"/>
        <v>23</v>
      </c>
      <c r="K362" s="125">
        <f t="shared" si="320"/>
        <v>13</v>
      </c>
      <c r="L362" s="8">
        <f t="shared" si="332"/>
        <v>1.0056965600000001</v>
      </c>
      <c r="M362" s="126">
        <f t="shared" si="318"/>
        <v>1.0054002900000001</v>
      </c>
      <c r="N362" s="126">
        <f t="shared" si="341"/>
        <v>1.0886087709767991</v>
      </c>
      <c r="O362" s="119">
        <f t="shared" ref="O362:O425" si="343">TRUNC(TRUNC((L362*N362),15),8)</f>
        <v>1.09481009</v>
      </c>
      <c r="P362" s="119">
        <f t="shared" si="324"/>
        <v>1094.8100899999999</v>
      </c>
      <c r="Q362" s="158">
        <f t="shared" si="336"/>
        <v>0</v>
      </c>
      <c r="R362" s="199">
        <f t="shared" si="333"/>
        <v>0</v>
      </c>
      <c r="S362" s="119">
        <f t="shared" si="325"/>
        <v>0</v>
      </c>
      <c r="T362" s="129">
        <f t="shared" si="334"/>
        <v>9.1906000000000002E-2</v>
      </c>
      <c r="U362" s="127">
        <f t="shared" si="342"/>
        <v>13</v>
      </c>
      <c r="V362" s="127">
        <v>252</v>
      </c>
      <c r="W362" s="126">
        <f t="shared" si="326"/>
        <v>1.004546105</v>
      </c>
      <c r="X362" s="119">
        <f t="shared" si="327"/>
        <v>4.9771216200000001</v>
      </c>
      <c r="Y362" s="119">
        <f t="shared" si="328"/>
        <v>0</v>
      </c>
      <c r="Z362" s="131" t="str">
        <f t="shared" si="337"/>
        <v>J=</v>
      </c>
      <c r="AA362" s="124">
        <f t="shared" si="338"/>
        <v>44669</v>
      </c>
      <c r="AB362" s="4"/>
      <c r="AD362" s="171">
        <f>[2]Plan1!$A455</f>
        <v>50325</v>
      </c>
      <c r="AE362" s="148" t="str">
        <f>[2]Plan1!$C455</f>
        <v>Nossa Sr.a Aparecida - Padroeira do Brasil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2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22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3"/>
      <c r="EC362" s="1"/>
      <c r="ED362" s="1"/>
      <c r="EE362" s="1"/>
      <c r="EF362" s="1"/>
      <c r="EG362" s="1"/>
      <c r="EH362" s="1"/>
      <c r="EI362" s="1"/>
      <c r="EJ362" s="1"/>
      <c r="EK362" s="1"/>
      <c r="EL362" s="4"/>
      <c r="EM362" s="1"/>
      <c r="EN362" s="1"/>
      <c r="EO362" s="1"/>
      <c r="EP362" s="1"/>
      <c r="EQ362" s="1"/>
      <c r="ER362" s="1"/>
    </row>
    <row r="363" spans="1:148" ht="12.75" x14ac:dyDescent="0.2">
      <c r="A363" s="118">
        <f t="shared" si="329"/>
        <v>44653</v>
      </c>
      <c r="B363" s="119">
        <f t="shared" si="321"/>
        <v>1100.6518357699999</v>
      </c>
      <c r="C363" s="119">
        <f t="shared" si="335"/>
        <v>1000</v>
      </c>
      <c r="D363" s="120">
        <f t="shared" si="330"/>
        <v>6153.09</v>
      </c>
      <c r="E363" s="120">
        <f t="shared" si="319"/>
        <v>6215.24</v>
      </c>
      <c r="F363" s="172">
        <f t="shared" si="339"/>
        <v>44610</v>
      </c>
      <c r="G363" s="123">
        <f t="shared" si="322"/>
        <v>1.0100616113204897E-2</v>
      </c>
      <c r="H363" s="124">
        <f t="shared" si="340"/>
        <v>44669</v>
      </c>
      <c r="I363" s="124">
        <f t="shared" si="323"/>
        <v>44669</v>
      </c>
      <c r="J363" s="125">
        <f t="shared" si="331"/>
        <v>23</v>
      </c>
      <c r="K363" s="125">
        <f t="shared" si="320"/>
        <v>14</v>
      </c>
      <c r="L363" s="8">
        <f t="shared" si="332"/>
        <v>1.0061361</v>
      </c>
      <c r="M363" s="126">
        <f t="shared" ref="M363:M426" si="344">IF(I363&gt;I362,L362,M362)</f>
        <v>1.0054002900000001</v>
      </c>
      <c r="N363" s="126">
        <f t="shared" si="341"/>
        <v>1.0886087709767991</v>
      </c>
      <c r="O363" s="119">
        <f t="shared" si="343"/>
        <v>1.0952885800000001</v>
      </c>
      <c r="P363" s="119">
        <f t="shared" si="324"/>
        <v>1095.2885799999999</v>
      </c>
      <c r="Q363" s="158">
        <f t="shared" si="336"/>
        <v>0</v>
      </c>
      <c r="R363" s="199">
        <f t="shared" si="333"/>
        <v>0</v>
      </c>
      <c r="S363" s="119">
        <f t="shared" si="325"/>
        <v>0</v>
      </c>
      <c r="T363" s="129">
        <f t="shared" si="334"/>
        <v>9.1906000000000002E-2</v>
      </c>
      <c r="U363" s="127">
        <f t="shared" si="342"/>
        <v>14</v>
      </c>
      <c r="V363" s="127">
        <v>252</v>
      </c>
      <c r="W363" s="126">
        <f t="shared" si="326"/>
        <v>1.00489666</v>
      </c>
      <c r="X363" s="119">
        <f t="shared" si="327"/>
        <v>5.3632557700000003</v>
      </c>
      <c r="Y363" s="119">
        <f t="shared" si="328"/>
        <v>0</v>
      </c>
      <c r="Z363" s="131" t="str">
        <f t="shared" si="337"/>
        <v>J=</v>
      </c>
      <c r="AA363" s="124">
        <f t="shared" si="338"/>
        <v>44669</v>
      </c>
      <c r="AB363" s="4"/>
      <c r="AD363" s="171">
        <f>[2]Plan1!$A456</f>
        <v>50346</v>
      </c>
      <c r="AE363" s="148" t="str">
        <f>[2]Plan1!$C456</f>
        <v>Finados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2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22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3"/>
      <c r="EC363" s="1"/>
      <c r="ED363" s="1"/>
      <c r="EE363" s="1"/>
      <c r="EF363" s="1"/>
      <c r="EG363" s="1"/>
      <c r="EH363" s="1"/>
      <c r="EI363" s="1"/>
      <c r="EJ363" s="1"/>
      <c r="EK363" s="1"/>
      <c r="EL363" s="4"/>
      <c r="EM363" s="1"/>
      <c r="EN363" s="1"/>
      <c r="EO363" s="1"/>
      <c r="EP363" s="1"/>
      <c r="EQ363" s="1"/>
      <c r="ER363" s="1"/>
    </row>
    <row r="364" spans="1:148" ht="12.75" x14ac:dyDescent="0.2">
      <c r="A364" s="118">
        <f t="shared" si="329"/>
        <v>44654</v>
      </c>
      <c r="B364" s="119">
        <f t="shared" si="321"/>
        <v>1100.6518357699999</v>
      </c>
      <c r="C364" s="119">
        <f t="shared" si="335"/>
        <v>1000</v>
      </c>
      <c r="D364" s="120">
        <f t="shared" si="330"/>
        <v>6153.09</v>
      </c>
      <c r="E364" s="120">
        <f t="shared" si="319"/>
        <v>6215.24</v>
      </c>
      <c r="F364" s="172">
        <f t="shared" si="339"/>
        <v>44610</v>
      </c>
      <c r="G364" s="123">
        <f t="shared" si="322"/>
        <v>1.0100616113204897E-2</v>
      </c>
      <c r="H364" s="124">
        <f t="shared" si="340"/>
        <v>44669</v>
      </c>
      <c r="I364" s="124">
        <f t="shared" si="323"/>
        <v>44669</v>
      </c>
      <c r="J364" s="125">
        <f t="shared" si="331"/>
        <v>23</v>
      </c>
      <c r="K364" s="125">
        <f t="shared" si="320"/>
        <v>14</v>
      </c>
      <c r="L364" s="8">
        <f t="shared" si="332"/>
        <v>1.0061361</v>
      </c>
      <c r="M364" s="126">
        <f t="shared" si="344"/>
        <v>1.0054002900000001</v>
      </c>
      <c r="N364" s="126">
        <f t="shared" si="341"/>
        <v>1.0886087709767991</v>
      </c>
      <c r="O364" s="119">
        <f t="shared" si="343"/>
        <v>1.0952885800000001</v>
      </c>
      <c r="P364" s="119">
        <f t="shared" si="324"/>
        <v>1095.2885799999999</v>
      </c>
      <c r="Q364" s="158">
        <f t="shared" si="336"/>
        <v>0</v>
      </c>
      <c r="R364" s="199">
        <f t="shared" si="333"/>
        <v>0</v>
      </c>
      <c r="S364" s="119">
        <f t="shared" si="325"/>
        <v>0</v>
      </c>
      <c r="T364" s="129">
        <f t="shared" si="334"/>
        <v>9.1906000000000002E-2</v>
      </c>
      <c r="U364" s="127">
        <f t="shared" si="342"/>
        <v>14</v>
      </c>
      <c r="V364" s="127">
        <v>252</v>
      </c>
      <c r="W364" s="126">
        <f t="shared" si="326"/>
        <v>1.00489666</v>
      </c>
      <c r="X364" s="119">
        <f t="shared" si="327"/>
        <v>5.3632557700000003</v>
      </c>
      <c r="Y364" s="119">
        <f t="shared" si="328"/>
        <v>0</v>
      </c>
      <c r="Z364" s="131" t="str">
        <f t="shared" si="337"/>
        <v>J=</v>
      </c>
      <c r="AA364" s="124">
        <f t="shared" si="338"/>
        <v>44669</v>
      </c>
      <c r="AB364" s="4"/>
      <c r="AD364" s="171">
        <f>[2]Plan1!$A457</f>
        <v>50359</v>
      </c>
      <c r="AE364" s="148" t="str">
        <f>[2]Plan1!$C457</f>
        <v>Proclamação da República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2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22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3"/>
      <c r="EC364" s="1"/>
      <c r="ED364" s="1"/>
      <c r="EE364" s="1"/>
      <c r="EF364" s="1"/>
      <c r="EG364" s="1"/>
      <c r="EH364" s="1"/>
      <c r="EI364" s="1"/>
      <c r="EJ364" s="1"/>
      <c r="EK364" s="1"/>
      <c r="EL364" s="4"/>
      <c r="EM364" s="1"/>
      <c r="EN364" s="1"/>
      <c r="EO364" s="1"/>
      <c r="EP364" s="1"/>
      <c r="EQ364" s="1"/>
      <c r="ER364" s="1"/>
    </row>
    <row r="365" spans="1:148" ht="12.75" x14ac:dyDescent="0.2">
      <c r="A365" s="118">
        <f t="shared" si="329"/>
        <v>44655</v>
      </c>
      <c r="B365" s="119">
        <f t="shared" si="321"/>
        <v>1100.6518357699999</v>
      </c>
      <c r="C365" s="119">
        <f t="shared" si="335"/>
        <v>1000</v>
      </c>
      <c r="D365" s="120">
        <f t="shared" si="330"/>
        <v>6153.09</v>
      </c>
      <c r="E365" s="120">
        <f t="shared" ref="E365:E428" si="345">IF($K365=1,VLOOKUP($A364,$AO$11:$AT$150,5),E364)</f>
        <v>6215.24</v>
      </c>
      <c r="F365" s="172">
        <f t="shared" si="339"/>
        <v>44610</v>
      </c>
      <c r="G365" s="123">
        <f t="shared" si="322"/>
        <v>1.0100616113204897E-2</v>
      </c>
      <c r="H365" s="124">
        <f t="shared" si="340"/>
        <v>44669</v>
      </c>
      <c r="I365" s="124">
        <f t="shared" si="323"/>
        <v>44669</v>
      </c>
      <c r="J365" s="125">
        <f t="shared" si="331"/>
        <v>23</v>
      </c>
      <c r="K365" s="125">
        <f t="shared" si="320"/>
        <v>14</v>
      </c>
      <c r="L365" s="8">
        <f t="shared" si="332"/>
        <v>1.0061361</v>
      </c>
      <c r="M365" s="126">
        <f t="shared" si="344"/>
        <v>1.0054002900000001</v>
      </c>
      <c r="N365" s="126">
        <f t="shared" si="341"/>
        <v>1.0886087709767991</v>
      </c>
      <c r="O365" s="119">
        <f t="shared" si="343"/>
        <v>1.0952885800000001</v>
      </c>
      <c r="P365" s="119">
        <f t="shared" si="324"/>
        <v>1095.2885799999999</v>
      </c>
      <c r="Q365" s="158">
        <f t="shared" si="336"/>
        <v>0</v>
      </c>
      <c r="R365" s="199">
        <f t="shared" si="333"/>
        <v>0</v>
      </c>
      <c r="S365" s="119">
        <f t="shared" si="325"/>
        <v>0</v>
      </c>
      <c r="T365" s="129">
        <f t="shared" si="334"/>
        <v>9.1906000000000002E-2</v>
      </c>
      <c r="U365" s="127">
        <f t="shared" si="342"/>
        <v>14</v>
      </c>
      <c r="V365" s="127">
        <v>252</v>
      </c>
      <c r="W365" s="126">
        <f t="shared" si="326"/>
        <v>1.00489666</v>
      </c>
      <c r="X365" s="119">
        <f t="shared" si="327"/>
        <v>5.3632557700000003</v>
      </c>
      <c r="Y365" s="119">
        <f t="shared" si="328"/>
        <v>0</v>
      </c>
      <c r="Z365" s="131" t="str">
        <f t="shared" si="337"/>
        <v>J=</v>
      </c>
      <c r="AA365" s="124">
        <f t="shared" si="338"/>
        <v>44669</v>
      </c>
      <c r="AB365" s="4"/>
      <c r="AD365" s="171">
        <f>[2]Plan1!$A458</f>
        <v>50364</v>
      </c>
      <c r="AE365" s="148" t="str">
        <f>[2]Plan1!$C458</f>
        <v>Dia Nacional de Zumbi e da Consciência Negra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2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22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3"/>
      <c r="EC365" s="1"/>
      <c r="ED365" s="1"/>
      <c r="EE365" s="1"/>
      <c r="EF365" s="1"/>
      <c r="EG365" s="1"/>
      <c r="EH365" s="1"/>
      <c r="EI365" s="1"/>
      <c r="EJ365" s="1"/>
      <c r="EK365" s="1"/>
      <c r="EL365" s="4"/>
      <c r="EM365" s="1"/>
      <c r="EN365" s="1"/>
      <c r="EO365" s="1"/>
      <c r="EP365" s="1"/>
      <c r="EQ365" s="1"/>
      <c r="ER365" s="1"/>
    </row>
    <row r="366" spans="1:148" ht="12.75" x14ac:dyDescent="0.2">
      <c r="A366" s="118">
        <f t="shared" si="329"/>
        <v>44656</v>
      </c>
      <c r="B366" s="119">
        <f t="shared" si="321"/>
        <v>1101.5171312300001</v>
      </c>
      <c r="C366" s="119">
        <f t="shared" si="335"/>
        <v>1000</v>
      </c>
      <c r="D366" s="120">
        <f t="shared" si="330"/>
        <v>6153.09</v>
      </c>
      <c r="E366" s="120">
        <f t="shared" si="345"/>
        <v>6215.24</v>
      </c>
      <c r="F366" s="172">
        <f t="shared" si="339"/>
        <v>44610</v>
      </c>
      <c r="G366" s="123">
        <f t="shared" si="322"/>
        <v>1.0100616113204897E-2</v>
      </c>
      <c r="H366" s="124">
        <f t="shared" si="340"/>
        <v>44669</v>
      </c>
      <c r="I366" s="124">
        <f t="shared" si="323"/>
        <v>44669</v>
      </c>
      <c r="J366" s="125">
        <f t="shared" si="331"/>
        <v>23</v>
      </c>
      <c r="K366" s="125">
        <f t="shared" si="320"/>
        <v>15</v>
      </c>
      <c r="L366" s="8">
        <f t="shared" si="332"/>
        <v>1.0065758300000001</v>
      </c>
      <c r="M366" s="126">
        <f t="shared" si="344"/>
        <v>1.0054002900000001</v>
      </c>
      <c r="N366" s="126">
        <f t="shared" si="341"/>
        <v>1.0886087709767991</v>
      </c>
      <c r="O366" s="119">
        <f t="shared" si="343"/>
        <v>1.0957672700000001</v>
      </c>
      <c r="P366" s="119">
        <f t="shared" si="324"/>
        <v>1095.7672700000001</v>
      </c>
      <c r="Q366" s="158">
        <f t="shared" si="336"/>
        <v>0</v>
      </c>
      <c r="R366" s="199">
        <f t="shared" si="333"/>
        <v>0</v>
      </c>
      <c r="S366" s="119">
        <f t="shared" si="325"/>
        <v>0</v>
      </c>
      <c r="T366" s="129">
        <f t="shared" si="334"/>
        <v>9.1906000000000002E-2</v>
      </c>
      <c r="U366" s="127">
        <f t="shared" si="342"/>
        <v>15</v>
      </c>
      <c r="V366" s="127">
        <v>252</v>
      </c>
      <c r="W366" s="126">
        <f t="shared" si="326"/>
        <v>1.005247338</v>
      </c>
      <c r="X366" s="119">
        <f t="shared" si="327"/>
        <v>5.7498612299999996</v>
      </c>
      <c r="Y366" s="119">
        <f t="shared" si="328"/>
        <v>0</v>
      </c>
      <c r="Z366" s="131" t="str">
        <f t="shared" si="337"/>
        <v>J=</v>
      </c>
      <c r="AA366" s="124">
        <f t="shared" si="338"/>
        <v>44669</v>
      </c>
      <c r="AB366" s="4"/>
      <c r="AD366" s="171">
        <f>[2]Plan1!$A459</f>
        <v>50399</v>
      </c>
      <c r="AE366" s="148" t="str">
        <f>[2]Plan1!$C459</f>
        <v>Natal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2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22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3"/>
      <c r="EC366" s="1"/>
      <c r="ED366" s="1"/>
      <c r="EE366" s="1"/>
      <c r="EF366" s="1"/>
      <c r="EG366" s="1"/>
      <c r="EH366" s="1"/>
      <c r="EI366" s="1"/>
      <c r="EJ366" s="1"/>
      <c r="EK366" s="1"/>
      <c r="EL366" s="4"/>
      <c r="EM366" s="1"/>
      <c r="EN366" s="1"/>
      <c r="EO366" s="1"/>
      <c r="EP366" s="1"/>
      <c r="EQ366" s="1"/>
      <c r="ER366" s="1"/>
    </row>
    <row r="367" spans="1:148" ht="12.75" x14ac:dyDescent="0.2">
      <c r="A367" s="118">
        <f t="shared" si="329"/>
        <v>44657</v>
      </c>
      <c r="B367" s="119">
        <f t="shared" si="321"/>
        <v>1102.3831173900001</v>
      </c>
      <c r="C367" s="119">
        <f t="shared" si="335"/>
        <v>1000</v>
      </c>
      <c r="D367" s="120">
        <f t="shared" si="330"/>
        <v>6153.09</v>
      </c>
      <c r="E367" s="120">
        <f t="shared" si="345"/>
        <v>6215.24</v>
      </c>
      <c r="F367" s="172">
        <f t="shared" si="339"/>
        <v>44610</v>
      </c>
      <c r="G367" s="123">
        <f t="shared" si="322"/>
        <v>1.0100616113204897E-2</v>
      </c>
      <c r="H367" s="124">
        <f t="shared" si="340"/>
        <v>44669</v>
      </c>
      <c r="I367" s="124">
        <f t="shared" si="323"/>
        <v>44669</v>
      </c>
      <c r="J367" s="125">
        <f t="shared" si="331"/>
        <v>23</v>
      </c>
      <c r="K367" s="125">
        <f t="shared" ref="K367:K430" si="346">(J367-(NETWORKDAYS(A367,I367,AD$149:AD$503)-1))</f>
        <v>16</v>
      </c>
      <c r="L367" s="8">
        <f t="shared" si="332"/>
        <v>1.00701576</v>
      </c>
      <c r="M367" s="126">
        <f t="shared" si="344"/>
        <v>1.0054002900000001</v>
      </c>
      <c r="N367" s="126">
        <f t="shared" si="341"/>
        <v>1.0886087709767991</v>
      </c>
      <c r="O367" s="119">
        <f t="shared" si="343"/>
        <v>1.0962461800000001</v>
      </c>
      <c r="P367" s="119">
        <f t="shared" si="324"/>
        <v>1096.2461800000001</v>
      </c>
      <c r="Q367" s="158">
        <f t="shared" si="336"/>
        <v>0</v>
      </c>
      <c r="R367" s="199">
        <f t="shared" si="333"/>
        <v>0</v>
      </c>
      <c r="S367" s="119">
        <f t="shared" si="325"/>
        <v>0</v>
      </c>
      <c r="T367" s="129">
        <f t="shared" si="334"/>
        <v>9.1906000000000002E-2</v>
      </c>
      <c r="U367" s="127">
        <f t="shared" si="342"/>
        <v>16</v>
      </c>
      <c r="V367" s="127">
        <v>252</v>
      </c>
      <c r="W367" s="126">
        <f t="shared" si="326"/>
        <v>1.0055981380000001</v>
      </c>
      <c r="X367" s="119">
        <f t="shared" si="327"/>
        <v>6.1369373899999999</v>
      </c>
      <c r="Y367" s="119">
        <f t="shared" si="328"/>
        <v>0</v>
      </c>
      <c r="Z367" s="131" t="str">
        <f t="shared" si="337"/>
        <v>J=</v>
      </c>
      <c r="AA367" s="124">
        <f t="shared" si="338"/>
        <v>44669</v>
      </c>
      <c r="AB367" s="4"/>
      <c r="AD367" s="171">
        <f>[2]Plan1!$A460</f>
        <v>50406</v>
      </c>
      <c r="AE367" s="148" t="str">
        <f>[2]Plan1!$C460</f>
        <v>Confraternização Universal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2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22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3"/>
      <c r="EC367" s="1"/>
      <c r="ED367" s="1"/>
      <c r="EE367" s="1"/>
      <c r="EF367" s="1"/>
      <c r="EG367" s="1"/>
      <c r="EH367" s="1"/>
      <c r="EI367" s="1"/>
      <c r="EJ367" s="1"/>
      <c r="EK367" s="1"/>
      <c r="EL367" s="4"/>
      <c r="EM367" s="1"/>
      <c r="EN367" s="1"/>
      <c r="EO367" s="1"/>
      <c r="EP367" s="1"/>
      <c r="EQ367" s="1"/>
      <c r="ER367" s="1"/>
    </row>
    <row r="368" spans="1:148" ht="12.75" x14ac:dyDescent="0.2">
      <c r="A368" s="118">
        <f t="shared" si="329"/>
        <v>44658</v>
      </c>
      <c r="B368" s="119">
        <f t="shared" si="321"/>
        <v>1103.24977455</v>
      </c>
      <c r="C368" s="119">
        <f t="shared" si="335"/>
        <v>1000</v>
      </c>
      <c r="D368" s="120">
        <f t="shared" si="330"/>
        <v>6153.09</v>
      </c>
      <c r="E368" s="120">
        <f t="shared" si="345"/>
        <v>6215.24</v>
      </c>
      <c r="F368" s="172">
        <f t="shared" si="339"/>
        <v>44610</v>
      </c>
      <c r="G368" s="123">
        <f t="shared" si="322"/>
        <v>1.0100616113204897E-2</v>
      </c>
      <c r="H368" s="124">
        <f t="shared" si="340"/>
        <v>44669</v>
      </c>
      <c r="I368" s="124">
        <f t="shared" si="323"/>
        <v>44669</v>
      </c>
      <c r="J368" s="125">
        <f t="shared" si="331"/>
        <v>23</v>
      </c>
      <c r="K368" s="125">
        <f t="shared" si="346"/>
        <v>17</v>
      </c>
      <c r="L368" s="8">
        <f t="shared" si="332"/>
        <v>1.00745587</v>
      </c>
      <c r="M368" s="126">
        <f t="shared" si="344"/>
        <v>1.0054002900000001</v>
      </c>
      <c r="N368" s="126">
        <f t="shared" si="341"/>
        <v>1.0886087709767991</v>
      </c>
      <c r="O368" s="119">
        <f t="shared" si="343"/>
        <v>1.09672529</v>
      </c>
      <c r="P368" s="119">
        <f t="shared" si="324"/>
        <v>1096.7252900000001</v>
      </c>
      <c r="Q368" s="158">
        <f t="shared" si="336"/>
        <v>0</v>
      </c>
      <c r="R368" s="199">
        <f t="shared" si="333"/>
        <v>0</v>
      </c>
      <c r="S368" s="119">
        <f t="shared" si="325"/>
        <v>0</v>
      </c>
      <c r="T368" s="129">
        <f t="shared" si="334"/>
        <v>9.1906000000000002E-2</v>
      </c>
      <c r="U368" s="127">
        <f t="shared" si="342"/>
        <v>17</v>
      </c>
      <c r="V368" s="127">
        <v>252</v>
      </c>
      <c r="W368" s="126">
        <f t="shared" si="326"/>
        <v>1.0059490600000001</v>
      </c>
      <c r="X368" s="119">
        <f t="shared" si="327"/>
        <v>6.5244845500000004</v>
      </c>
      <c r="Y368" s="119">
        <f t="shared" si="328"/>
        <v>0</v>
      </c>
      <c r="Z368" s="131" t="str">
        <f t="shared" si="337"/>
        <v>J=</v>
      </c>
      <c r="AA368" s="124">
        <f t="shared" si="338"/>
        <v>44669</v>
      </c>
      <c r="AB368" s="4"/>
      <c r="AD368" s="171">
        <f>[2]Plan1!$A461</f>
        <v>50472</v>
      </c>
      <c r="AE368" s="148" t="str">
        <f>[2]Plan1!$C461</f>
        <v>Carnaval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2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22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3"/>
      <c r="EC368" s="1"/>
      <c r="ED368" s="1"/>
      <c r="EE368" s="1"/>
      <c r="EF368" s="1"/>
      <c r="EG368" s="1"/>
      <c r="EH368" s="1"/>
      <c r="EI368" s="1"/>
      <c r="EJ368" s="1"/>
      <c r="EK368" s="1"/>
      <c r="EL368" s="4"/>
      <c r="EM368" s="1"/>
      <c r="EN368" s="1"/>
      <c r="EO368" s="1"/>
      <c r="EP368" s="1"/>
      <c r="EQ368" s="1"/>
      <c r="ER368" s="1"/>
    </row>
    <row r="369" spans="1:148" ht="12.75" x14ac:dyDescent="0.2">
      <c r="A369" s="118">
        <f t="shared" si="329"/>
        <v>44659</v>
      </c>
      <c r="B369" s="119">
        <f t="shared" si="321"/>
        <v>1104.11712431</v>
      </c>
      <c r="C369" s="119">
        <f t="shared" si="335"/>
        <v>1000</v>
      </c>
      <c r="D369" s="120">
        <f t="shared" si="330"/>
        <v>6153.09</v>
      </c>
      <c r="E369" s="120">
        <f t="shared" si="345"/>
        <v>6215.24</v>
      </c>
      <c r="F369" s="172">
        <f t="shared" si="339"/>
        <v>44610</v>
      </c>
      <c r="G369" s="123">
        <f t="shared" si="322"/>
        <v>1.0100616113204897E-2</v>
      </c>
      <c r="H369" s="124">
        <f t="shared" si="340"/>
        <v>44669</v>
      </c>
      <c r="I369" s="124">
        <f t="shared" si="323"/>
        <v>44669</v>
      </c>
      <c r="J369" s="125">
        <f t="shared" si="331"/>
        <v>23</v>
      </c>
      <c r="K369" s="125">
        <f t="shared" si="346"/>
        <v>18</v>
      </c>
      <c r="L369" s="8">
        <f t="shared" si="332"/>
        <v>1.0078961799999999</v>
      </c>
      <c r="M369" s="126">
        <f t="shared" si="344"/>
        <v>1.0054002900000001</v>
      </c>
      <c r="N369" s="126">
        <f t="shared" si="341"/>
        <v>1.0886087709767991</v>
      </c>
      <c r="O369" s="119">
        <f t="shared" si="343"/>
        <v>1.0972046200000001</v>
      </c>
      <c r="P369" s="119">
        <f t="shared" si="324"/>
        <v>1097.20462</v>
      </c>
      <c r="Q369" s="158">
        <f t="shared" si="336"/>
        <v>0</v>
      </c>
      <c r="R369" s="199">
        <f t="shared" si="333"/>
        <v>0</v>
      </c>
      <c r="S369" s="119">
        <f t="shared" si="325"/>
        <v>0</v>
      </c>
      <c r="T369" s="129">
        <f t="shared" si="334"/>
        <v>9.1906000000000002E-2</v>
      </c>
      <c r="U369" s="127">
        <f t="shared" si="342"/>
        <v>18</v>
      </c>
      <c r="V369" s="127">
        <v>252</v>
      </c>
      <c r="W369" s="126">
        <f t="shared" si="326"/>
        <v>1.006300105</v>
      </c>
      <c r="X369" s="119">
        <f t="shared" si="327"/>
        <v>6.9125043100000001</v>
      </c>
      <c r="Y369" s="119">
        <f t="shared" si="328"/>
        <v>0</v>
      </c>
      <c r="Z369" s="131" t="str">
        <f t="shared" si="337"/>
        <v>J=</v>
      </c>
      <c r="AA369" s="124">
        <f t="shared" si="338"/>
        <v>44669</v>
      </c>
      <c r="AB369" s="4"/>
      <c r="AD369" s="171">
        <f>[2]Plan1!$A462</f>
        <v>50473</v>
      </c>
      <c r="AE369" s="148" t="str">
        <f>[2]Plan1!$C462</f>
        <v>Carnaval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2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22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3"/>
      <c r="EC369" s="1"/>
      <c r="ED369" s="1"/>
      <c r="EE369" s="1"/>
      <c r="EF369" s="1"/>
      <c r="EG369" s="1"/>
      <c r="EH369" s="1"/>
      <c r="EI369" s="1"/>
      <c r="EJ369" s="1"/>
      <c r="EK369" s="1"/>
      <c r="EL369" s="4"/>
      <c r="EM369" s="1"/>
      <c r="EN369" s="1"/>
      <c r="EO369" s="1"/>
      <c r="EP369" s="1"/>
      <c r="EQ369" s="1"/>
      <c r="ER369" s="1"/>
    </row>
    <row r="370" spans="1:148" ht="12.75" x14ac:dyDescent="0.2">
      <c r="A370" s="118">
        <f t="shared" si="329"/>
        <v>44660</v>
      </c>
      <c r="B370" s="119">
        <f t="shared" si="321"/>
        <v>1104.98514585</v>
      </c>
      <c r="C370" s="119">
        <f t="shared" si="335"/>
        <v>1000</v>
      </c>
      <c r="D370" s="120">
        <f t="shared" si="330"/>
        <v>6153.09</v>
      </c>
      <c r="E370" s="120">
        <f t="shared" si="345"/>
        <v>6215.24</v>
      </c>
      <c r="F370" s="172">
        <f t="shared" si="339"/>
        <v>44610</v>
      </c>
      <c r="G370" s="123">
        <f t="shared" si="322"/>
        <v>1.0100616113204897E-2</v>
      </c>
      <c r="H370" s="124">
        <f t="shared" si="340"/>
        <v>44669</v>
      </c>
      <c r="I370" s="124">
        <f t="shared" si="323"/>
        <v>44669</v>
      </c>
      <c r="J370" s="125">
        <f t="shared" si="331"/>
        <v>23</v>
      </c>
      <c r="K370" s="125">
        <f t="shared" si="346"/>
        <v>19</v>
      </c>
      <c r="L370" s="8">
        <f t="shared" si="332"/>
        <v>1.00833668</v>
      </c>
      <c r="M370" s="126">
        <f t="shared" si="344"/>
        <v>1.0054002900000001</v>
      </c>
      <c r="N370" s="126">
        <f t="shared" si="341"/>
        <v>1.0886087709767991</v>
      </c>
      <c r="O370" s="119">
        <f t="shared" si="343"/>
        <v>1.0976841500000001</v>
      </c>
      <c r="P370" s="119">
        <f t="shared" si="324"/>
        <v>1097.68415</v>
      </c>
      <c r="Q370" s="158">
        <f t="shared" si="336"/>
        <v>0</v>
      </c>
      <c r="R370" s="199">
        <f t="shared" si="333"/>
        <v>0</v>
      </c>
      <c r="S370" s="119">
        <f t="shared" si="325"/>
        <v>0</v>
      </c>
      <c r="T370" s="129">
        <f t="shared" si="334"/>
        <v>9.1906000000000002E-2</v>
      </c>
      <c r="U370" s="127">
        <f t="shared" si="342"/>
        <v>19</v>
      </c>
      <c r="V370" s="127">
        <v>252</v>
      </c>
      <c r="W370" s="126">
        <f t="shared" si="326"/>
        <v>1.006651272</v>
      </c>
      <c r="X370" s="119">
        <f t="shared" si="327"/>
        <v>7.3009958499999996</v>
      </c>
      <c r="Y370" s="119">
        <f t="shared" si="328"/>
        <v>0</v>
      </c>
      <c r="Z370" s="131" t="str">
        <f t="shared" si="337"/>
        <v>J=</v>
      </c>
      <c r="AA370" s="124">
        <f t="shared" si="338"/>
        <v>44669</v>
      </c>
      <c r="AB370" s="4"/>
      <c r="AD370" s="171">
        <f>[2]Plan1!$A463</f>
        <v>50516</v>
      </c>
      <c r="AE370" s="148" t="str">
        <f>[2]Plan1!$C463</f>
        <v>Tiradentes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2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22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3"/>
      <c r="EC370" s="1"/>
      <c r="ED370" s="1"/>
      <c r="EE370" s="1"/>
      <c r="EF370" s="1"/>
      <c r="EG370" s="1"/>
      <c r="EH370" s="1"/>
      <c r="EI370" s="1"/>
      <c r="EJ370" s="1"/>
      <c r="EK370" s="1"/>
      <c r="EL370" s="4"/>
      <c r="EM370" s="1"/>
      <c r="EN370" s="1"/>
      <c r="EO370" s="1"/>
      <c r="EP370" s="1"/>
      <c r="EQ370" s="1"/>
      <c r="ER370" s="1"/>
    </row>
    <row r="371" spans="1:148" ht="12.75" x14ac:dyDescent="0.2">
      <c r="A371" s="118">
        <f t="shared" si="329"/>
        <v>44661</v>
      </c>
      <c r="B371" s="119">
        <f t="shared" si="321"/>
        <v>1104.98514585</v>
      </c>
      <c r="C371" s="119">
        <f t="shared" si="335"/>
        <v>1000</v>
      </c>
      <c r="D371" s="120">
        <f t="shared" si="330"/>
        <v>6153.09</v>
      </c>
      <c r="E371" s="120">
        <f t="shared" si="345"/>
        <v>6215.24</v>
      </c>
      <c r="F371" s="172">
        <f t="shared" si="339"/>
        <v>44610</v>
      </c>
      <c r="G371" s="123">
        <f t="shared" si="322"/>
        <v>1.0100616113204897E-2</v>
      </c>
      <c r="H371" s="124">
        <f t="shared" si="340"/>
        <v>44669</v>
      </c>
      <c r="I371" s="124">
        <f t="shared" si="323"/>
        <v>44669</v>
      </c>
      <c r="J371" s="125">
        <f t="shared" si="331"/>
        <v>23</v>
      </c>
      <c r="K371" s="125">
        <f t="shared" si="346"/>
        <v>19</v>
      </c>
      <c r="L371" s="8">
        <f t="shared" si="332"/>
        <v>1.00833668</v>
      </c>
      <c r="M371" s="126">
        <f t="shared" si="344"/>
        <v>1.0054002900000001</v>
      </c>
      <c r="N371" s="126">
        <f t="shared" si="341"/>
        <v>1.0886087709767991</v>
      </c>
      <c r="O371" s="119">
        <f t="shared" si="343"/>
        <v>1.0976841500000001</v>
      </c>
      <c r="P371" s="119">
        <f t="shared" si="324"/>
        <v>1097.68415</v>
      </c>
      <c r="Q371" s="158">
        <f t="shared" si="336"/>
        <v>0</v>
      </c>
      <c r="R371" s="199">
        <f t="shared" si="333"/>
        <v>0</v>
      </c>
      <c r="S371" s="119">
        <f t="shared" si="325"/>
        <v>0</v>
      </c>
      <c r="T371" s="129">
        <f t="shared" si="334"/>
        <v>9.1906000000000002E-2</v>
      </c>
      <c r="U371" s="127">
        <f t="shared" si="342"/>
        <v>19</v>
      </c>
      <c r="V371" s="127">
        <v>252</v>
      </c>
      <c r="W371" s="126">
        <f t="shared" si="326"/>
        <v>1.006651272</v>
      </c>
      <c r="X371" s="119">
        <f t="shared" si="327"/>
        <v>7.3009958499999996</v>
      </c>
      <c r="Y371" s="119">
        <f t="shared" si="328"/>
        <v>0</v>
      </c>
      <c r="Z371" s="131" t="str">
        <f t="shared" si="337"/>
        <v>J=</v>
      </c>
      <c r="AA371" s="124">
        <f t="shared" si="338"/>
        <v>44669</v>
      </c>
      <c r="AB371" s="4"/>
      <c r="AD371" s="171">
        <f>[2]Plan1!$A464</f>
        <v>50518</v>
      </c>
      <c r="AE371" s="148" t="str">
        <f>[2]Plan1!$C464</f>
        <v>Paixão de Cristo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2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22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3"/>
      <c r="EC371" s="1"/>
      <c r="ED371" s="1"/>
      <c r="EE371" s="1"/>
      <c r="EF371" s="1"/>
      <c r="EG371" s="1"/>
      <c r="EH371" s="1"/>
      <c r="EI371" s="1"/>
      <c r="EJ371" s="1"/>
      <c r="EK371" s="1"/>
      <c r="EL371" s="4"/>
      <c r="EM371" s="1"/>
      <c r="EN371" s="1"/>
      <c r="EO371" s="1"/>
      <c r="EP371" s="1"/>
      <c r="EQ371" s="1"/>
      <c r="ER371" s="1"/>
    </row>
    <row r="372" spans="1:148" ht="12.75" x14ac:dyDescent="0.2">
      <c r="A372" s="118">
        <f t="shared" si="329"/>
        <v>44662</v>
      </c>
      <c r="B372" s="119">
        <f t="shared" si="321"/>
        <v>1104.98514585</v>
      </c>
      <c r="C372" s="119">
        <f t="shared" si="335"/>
        <v>1000</v>
      </c>
      <c r="D372" s="120">
        <f t="shared" si="330"/>
        <v>6153.09</v>
      </c>
      <c r="E372" s="120">
        <f t="shared" si="345"/>
        <v>6215.24</v>
      </c>
      <c r="F372" s="172">
        <f t="shared" si="339"/>
        <v>44610</v>
      </c>
      <c r="G372" s="123">
        <f t="shared" si="322"/>
        <v>1.0100616113204897E-2</v>
      </c>
      <c r="H372" s="124">
        <f t="shared" si="340"/>
        <v>44669</v>
      </c>
      <c r="I372" s="124">
        <f t="shared" si="323"/>
        <v>44669</v>
      </c>
      <c r="J372" s="125">
        <f t="shared" si="331"/>
        <v>23</v>
      </c>
      <c r="K372" s="125">
        <f t="shared" si="346"/>
        <v>19</v>
      </c>
      <c r="L372" s="8">
        <f t="shared" si="332"/>
        <v>1.00833668</v>
      </c>
      <c r="M372" s="126">
        <f t="shared" si="344"/>
        <v>1.0054002900000001</v>
      </c>
      <c r="N372" s="126">
        <f t="shared" si="341"/>
        <v>1.0886087709767991</v>
      </c>
      <c r="O372" s="119">
        <f t="shared" si="343"/>
        <v>1.0976841500000001</v>
      </c>
      <c r="P372" s="119">
        <f t="shared" si="324"/>
        <v>1097.68415</v>
      </c>
      <c r="Q372" s="158">
        <f t="shared" si="336"/>
        <v>0</v>
      </c>
      <c r="R372" s="199">
        <f t="shared" si="333"/>
        <v>0</v>
      </c>
      <c r="S372" s="119">
        <f t="shared" si="325"/>
        <v>0</v>
      </c>
      <c r="T372" s="129">
        <f t="shared" si="334"/>
        <v>9.1906000000000002E-2</v>
      </c>
      <c r="U372" s="127">
        <f t="shared" si="342"/>
        <v>19</v>
      </c>
      <c r="V372" s="127">
        <v>252</v>
      </c>
      <c r="W372" s="126">
        <f t="shared" si="326"/>
        <v>1.006651272</v>
      </c>
      <c r="X372" s="119">
        <f t="shared" si="327"/>
        <v>7.3009958499999996</v>
      </c>
      <c r="Y372" s="119">
        <f t="shared" si="328"/>
        <v>0</v>
      </c>
      <c r="Z372" s="131" t="str">
        <f t="shared" si="337"/>
        <v>J=</v>
      </c>
      <c r="AA372" s="124">
        <f t="shared" si="338"/>
        <v>44669</v>
      </c>
      <c r="AB372" s="4"/>
      <c r="AD372" s="171">
        <f>[2]Plan1!$A465</f>
        <v>50526</v>
      </c>
      <c r="AE372" s="148" t="str">
        <f>[2]Plan1!$C465</f>
        <v>Dia do Trabalho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2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22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3"/>
      <c r="EC372" s="1"/>
      <c r="ED372" s="1"/>
      <c r="EE372" s="1"/>
      <c r="EF372" s="1"/>
      <c r="EG372" s="1"/>
      <c r="EH372" s="1"/>
      <c r="EI372" s="1"/>
      <c r="EJ372" s="1"/>
      <c r="EK372" s="1"/>
      <c r="EL372" s="4"/>
      <c r="EM372" s="1"/>
      <c r="EN372" s="1"/>
      <c r="EO372" s="1"/>
      <c r="EP372" s="1"/>
      <c r="EQ372" s="1"/>
      <c r="ER372" s="1"/>
    </row>
    <row r="373" spans="1:148" ht="12.75" x14ac:dyDescent="0.2">
      <c r="A373" s="118">
        <f t="shared" si="329"/>
        <v>44663</v>
      </c>
      <c r="B373" s="119">
        <f t="shared" si="321"/>
        <v>1105.85386079</v>
      </c>
      <c r="C373" s="119">
        <f t="shared" si="335"/>
        <v>1000</v>
      </c>
      <c r="D373" s="120">
        <f t="shared" si="330"/>
        <v>6153.09</v>
      </c>
      <c r="E373" s="120">
        <f t="shared" si="345"/>
        <v>6215.24</v>
      </c>
      <c r="F373" s="172">
        <f t="shared" si="339"/>
        <v>44610</v>
      </c>
      <c r="G373" s="123">
        <f t="shared" si="322"/>
        <v>1.0100616113204897E-2</v>
      </c>
      <c r="H373" s="124">
        <f t="shared" si="340"/>
        <v>44669</v>
      </c>
      <c r="I373" s="124">
        <f t="shared" si="323"/>
        <v>44669</v>
      </c>
      <c r="J373" s="125">
        <f t="shared" si="331"/>
        <v>23</v>
      </c>
      <c r="K373" s="125">
        <f t="shared" si="346"/>
        <v>20</v>
      </c>
      <c r="L373" s="8">
        <f t="shared" si="332"/>
        <v>1.0087773799999999</v>
      </c>
      <c r="M373" s="126">
        <f t="shared" si="344"/>
        <v>1.0054002900000001</v>
      </c>
      <c r="N373" s="126">
        <f t="shared" si="341"/>
        <v>1.0886087709767991</v>
      </c>
      <c r="O373" s="119">
        <f t="shared" si="343"/>
        <v>1.0981639000000001</v>
      </c>
      <c r="P373" s="119">
        <f t="shared" si="324"/>
        <v>1098.1639</v>
      </c>
      <c r="Q373" s="158">
        <f t="shared" si="336"/>
        <v>0</v>
      </c>
      <c r="R373" s="199">
        <f t="shared" si="333"/>
        <v>0</v>
      </c>
      <c r="S373" s="119">
        <f t="shared" si="325"/>
        <v>0</v>
      </c>
      <c r="T373" s="129">
        <f t="shared" si="334"/>
        <v>9.1906000000000002E-2</v>
      </c>
      <c r="U373" s="127">
        <f t="shared" si="342"/>
        <v>20</v>
      </c>
      <c r="V373" s="127">
        <v>252</v>
      </c>
      <c r="W373" s="126">
        <f t="shared" si="326"/>
        <v>1.007002562</v>
      </c>
      <c r="X373" s="119">
        <f t="shared" si="327"/>
        <v>7.6899607899999998</v>
      </c>
      <c r="Y373" s="119">
        <f t="shared" si="328"/>
        <v>0</v>
      </c>
      <c r="Z373" s="131" t="str">
        <f t="shared" si="337"/>
        <v>J=</v>
      </c>
      <c r="AA373" s="124">
        <f t="shared" si="338"/>
        <v>44669</v>
      </c>
      <c r="AB373" s="4"/>
      <c r="AD373" s="171">
        <f>[2]Plan1!$A466</f>
        <v>50580</v>
      </c>
      <c r="AE373" s="148" t="str">
        <f>[2]Plan1!$C466</f>
        <v>Corpus Christi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2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22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3"/>
      <c r="EC373" s="1"/>
      <c r="ED373" s="1"/>
      <c r="EE373" s="1"/>
      <c r="EF373" s="1"/>
      <c r="EG373" s="1"/>
      <c r="EH373" s="1"/>
      <c r="EI373" s="1"/>
      <c r="EJ373" s="1"/>
      <c r="EK373" s="1"/>
      <c r="EL373" s="4"/>
      <c r="EM373" s="1"/>
      <c r="EN373" s="1"/>
      <c r="EO373" s="1"/>
      <c r="EP373" s="1"/>
      <c r="EQ373" s="1"/>
      <c r="ER373" s="1"/>
    </row>
    <row r="374" spans="1:148" ht="12.75" x14ac:dyDescent="0.2">
      <c r="A374" s="118">
        <f t="shared" si="329"/>
        <v>44664</v>
      </c>
      <c r="B374" s="119">
        <f t="shared" si="321"/>
        <v>1106.7232393299998</v>
      </c>
      <c r="C374" s="119">
        <f t="shared" si="335"/>
        <v>1000</v>
      </c>
      <c r="D374" s="120">
        <f t="shared" si="330"/>
        <v>6153.09</v>
      </c>
      <c r="E374" s="120">
        <f t="shared" si="345"/>
        <v>6215.24</v>
      </c>
      <c r="F374" s="172">
        <f t="shared" si="339"/>
        <v>44610</v>
      </c>
      <c r="G374" s="123">
        <f t="shared" si="322"/>
        <v>1.0100616113204897E-2</v>
      </c>
      <c r="H374" s="124">
        <f t="shared" si="340"/>
        <v>44669</v>
      </c>
      <c r="I374" s="124">
        <f t="shared" si="323"/>
        <v>44669</v>
      </c>
      <c r="J374" s="125">
        <f t="shared" si="331"/>
        <v>23</v>
      </c>
      <c r="K374" s="125">
        <f t="shared" si="346"/>
        <v>21</v>
      </c>
      <c r="L374" s="8">
        <f t="shared" si="332"/>
        <v>1.0092182599999999</v>
      </c>
      <c r="M374" s="126">
        <f t="shared" si="344"/>
        <v>1.0054002900000001</v>
      </c>
      <c r="N374" s="126">
        <f t="shared" si="341"/>
        <v>1.0886087709767991</v>
      </c>
      <c r="O374" s="119">
        <f t="shared" si="343"/>
        <v>1.09864384</v>
      </c>
      <c r="P374" s="119">
        <f t="shared" si="324"/>
        <v>1098.64384</v>
      </c>
      <c r="Q374" s="158">
        <f t="shared" si="336"/>
        <v>0</v>
      </c>
      <c r="R374" s="199">
        <f t="shared" si="333"/>
        <v>0</v>
      </c>
      <c r="S374" s="119">
        <f t="shared" si="325"/>
        <v>0</v>
      </c>
      <c r="T374" s="129">
        <f t="shared" si="334"/>
        <v>9.1906000000000002E-2</v>
      </c>
      <c r="U374" s="127">
        <f t="shared" si="342"/>
        <v>21</v>
      </c>
      <c r="V374" s="127">
        <v>252</v>
      </c>
      <c r="W374" s="126">
        <f t="shared" si="326"/>
        <v>1.007353975</v>
      </c>
      <c r="X374" s="119">
        <f t="shared" si="327"/>
        <v>8.0793993299999993</v>
      </c>
      <c r="Y374" s="119">
        <f t="shared" si="328"/>
        <v>0</v>
      </c>
      <c r="Z374" s="131" t="str">
        <f t="shared" si="337"/>
        <v>J=</v>
      </c>
      <c r="AA374" s="124">
        <f t="shared" si="338"/>
        <v>44669</v>
      </c>
      <c r="AB374" s="4"/>
      <c r="AD374" s="171">
        <f>[2]Plan1!$A467</f>
        <v>50655</v>
      </c>
      <c r="AE374" s="148" t="str">
        <f>[2]Plan1!$C467</f>
        <v>Independência do Brasil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2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22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3"/>
      <c r="EC374" s="1"/>
      <c r="ED374" s="1"/>
      <c r="EE374" s="1"/>
      <c r="EF374" s="1"/>
      <c r="EG374" s="1"/>
      <c r="EH374" s="1"/>
      <c r="EI374" s="1"/>
      <c r="EJ374" s="1"/>
      <c r="EK374" s="1"/>
      <c r="EL374" s="4"/>
      <c r="EM374" s="1"/>
      <c r="EN374" s="1"/>
      <c r="EO374" s="1"/>
      <c r="EP374" s="1"/>
      <c r="EQ374" s="1"/>
      <c r="ER374" s="1"/>
    </row>
    <row r="375" spans="1:148" ht="12.75" x14ac:dyDescent="0.2">
      <c r="A375" s="118">
        <f t="shared" si="329"/>
        <v>44665</v>
      </c>
      <c r="B375" s="119">
        <f t="shared" si="321"/>
        <v>1107.59332105</v>
      </c>
      <c r="C375" s="119">
        <f t="shared" si="335"/>
        <v>1000</v>
      </c>
      <c r="D375" s="120">
        <f t="shared" si="330"/>
        <v>6153.09</v>
      </c>
      <c r="E375" s="120">
        <f t="shared" si="345"/>
        <v>6215.24</v>
      </c>
      <c r="F375" s="172">
        <f t="shared" si="339"/>
        <v>44610</v>
      </c>
      <c r="G375" s="123">
        <f t="shared" si="322"/>
        <v>1.0100616113204897E-2</v>
      </c>
      <c r="H375" s="124">
        <f t="shared" si="340"/>
        <v>44669</v>
      </c>
      <c r="I375" s="124">
        <f t="shared" si="323"/>
        <v>44669</v>
      </c>
      <c r="J375" s="125">
        <f t="shared" si="331"/>
        <v>23</v>
      </c>
      <c r="K375" s="125">
        <f t="shared" si="346"/>
        <v>22</v>
      </c>
      <c r="L375" s="8">
        <f t="shared" si="332"/>
        <v>1.00965934</v>
      </c>
      <c r="M375" s="126">
        <f t="shared" si="344"/>
        <v>1.0054002900000001</v>
      </c>
      <c r="N375" s="126">
        <f t="shared" si="341"/>
        <v>1.0886087709767991</v>
      </c>
      <c r="O375" s="119">
        <f t="shared" si="343"/>
        <v>1.0991240099999999</v>
      </c>
      <c r="P375" s="119">
        <f t="shared" si="324"/>
        <v>1099.12401</v>
      </c>
      <c r="Q375" s="158">
        <f t="shared" si="336"/>
        <v>0</v>
      </c>
      <c r="R375" s="199">
        <f t="shared" si="333"/>
        <v>0</v>
      </c>
      <c r="S375" s="119">
        <f t="shared" si="325"/>
        <v>0</v>
      </c>
      <c r="T375" s="129">
        <f t="shared" si="334"/>
        <v>9.1906000000000002E-2</v>
      </c>
      <c r="U375" s="127">
        <f t="shared" si="342"/>
        <v>22</v>
      </c>
      <c r="V375" s="127">
        <v>252</v>
      </c>
      <c r="W375" s="126">
        <f t="shared" si="326"/>
        <v>1.0077055100000001</v>
      </c>
      <c r="X375" s="119">
        <f t="shared" si="327"/>
        <v>8.46931105</v>
      </c>
      <c r="Y375" s="119">
        <f t="shared" si="328"/>
        <v>0</v>
      </c>
      <c r="Z375" s="131" t="str">
        <f t="shared" si="337"/>
        <v>J=</v>
      </c>
      <c r="AA375" s="124">
        <f t="shared" si="338"/>
        <v>44669</v>
      </c>
      <c r="AB375" s="4"/>
      <c r="AD375" s="171">
        <f>[2]Plan1!$A468</f>
        <v>50690</v>
      </c>
      <c r="AE375" s="148" t="str">
        <f>[2]Plan1!$C468</f>
        <v>Nossa Sr.a Aparecida - Padroeira do Brasil</v>
      </c>
      <c r="AG375" s="1"/>
      <c r="AH375" s="1"/>
      <c r="AI375" s="7"/>
      <c r="AJ375" s="1"/>
      <c r="AK375" s="1"/>
      <c r="AL375" s="1"/>
      <c r="AM375" s="1"/>
      <c r="AT375" s="1"/>
      <c r="AU375" s="1"/>
      <c r="AV375" s="1"/>
      <c r="AW375" s="2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22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3"/>
      <c r="EC375" s="1"/>
      <c r="ED375" s="1"/>
      <c r="EE375" s="1"/>
      <c r="EF375" s="1"/>
      <c r="EG375" s="1"/>
      <c r="EH375" s="1"/>
      <c r="EI375" s="1"/>
      <c r="EJ375" s="1"/>
      <c r="EK375" s="1"/>
      <c r="EL375" s="4"/>
      <c r="EM375" s="1"/>
      <c r="EN375" s="1"/>
      <c r="EO375" s="1"/>
      <c r="EP375" s="1"/>
      <c r="EQ375" s="1"/>
      <c r="ER375" s="1"/>
    </row>
    <row r="376" spans="1:148" ht="12.75" x14ac:dyDescent="0.2">
      <c r="A376" s="118">
        <f t="shared" si="329"/>
        <v>44666</v>
      </c>
      <c r="B376" s="119">
        <f t="shared" si="321"/>
        <v>1108.46407722</v>
      </c>
      <c r="C376" s="119">
        <f t="shared" si="335"/>
        <v>1000</v>
      </c>
      <c r="D376" s="120">
        <f t="shared" si="330"/>
        <v>6153.09</v>
      </c>
      <c r="E376" s="120">
        <f t="shared" si="345"/>
        <v>6215.24</v>
      </c>
      <c r="F376" s="172">
        <f t="shared" si="339"/>
        <v>44610</v>
      </c>
      <c r="G376" s="123">
        <f t="shared" si="322"/>
        <v>1.0100616113204897E-2</v>
      </c>
      <c r="H376" s="124">
        <f t="shared" si="340"/>
        <v>44669</v>
      </c>
      <c r="I376" s="124">
        <f t="shared" si="323"/>
        <v>44669</v>
      </c>
      <c r="J376" s="125">
        <f t="shared" si="331"/>
        <v>23</v>
      </c>
      <c r="K376" s="125">
        <f t="shared" si="346"/>
        <v>23</v>
      </c>
      <c r="L376" s="8">
        <f t="shared" si="332"/>
        <v>1.0101006100000001</v>
      </c>
      <c r="M376" s="126">
        <f t="shared" si="344"/>
        <v>1.0054002900000001</v>
      </c>
      <c r="N376" s="126">
        <f t="shared" si="341"/>
        <v>1.0886087709767991</v>
      </c>
      <c r="O376" s="119">
        <f t="shared" si="343"/>
        <v>1.0996043799999999</v>
      </c>
      <c r="P376" s="119">
        <f t="shared" si="324"/>
        <v>1099.60438</v>
      </c>
      <c r="Q376" s="158">
        <f t="shared" si="336"/>
        <v>0</v>
      </c>
      <c r="R376" s="199">
        <f t="shared" si="333"/>
        <v>0</v>
      </c>
      <c r="S376" s="119">
        <f t="shared" si="325"/>
        <v>0</v>
      </c>
      <c r="T376" s="129">
        <f t="shared" si="334"/>
        <v>9.1906000000000002E-2</v>
      </c>
      <c r="U376" s="127">
        <f t="shared" si="342"/>
        <v>23</v>
      </c>
      <c r="V376" s="127">
        <v>252</v>
      </c>
      <c r="W376" s="126">
        <f t="shared" si="326"/>
        <v>1.0080571679999999</v>
      </c>
      <c r="X376" s="119">
        <f t="shared" si="327"/>
        <v>8.8596972199999993</v>
      </c>
      <c r="Y376" s="119">
        <f t="shared" si="328"/>
        <v>0</v>
      </c>
      <c r="Z376" s="131" t="str">
        <f t="shared" si="337"/>
        <v>J=</v>
      </c>
      <c r="AA376" s="124">
        <f t="shared" si="338"/>
        <v>44669</v>
      </c>
      <c r="AB376" s="26"/>
      <c r="AD376" s="171">
        <f>[2]Plan1!$A469</f>
        <v>50711</v>
      </c>
      <c r="AE376" s="148" t="str">
        <f>[2]Plan1!$C469</f>
        <v>Finados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29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1"/>
      <c r="DM376" s="25"/>
      <c r="DN376" s="1"/>
      <c r="DO376" s="3"/>
      <c r="DP376" s="3"/>
      <c r="DQ376" s="3"/>
      <c r="DR376" s="3"/>
      <c r="DS376" s="1"/>
      <c r="DT376" s="3"/>
      <c r="DU376" s="1"/>
      <c r="DV376" s="3"/>
      <c r="DW376" s="3"/>
      <c r="DX376" s="3"/>
      <c r="DY376" s="3"/>
      <c r="DZ376" s="3"/>
      <c r="EA376" s="1"/>
      <c r="EB376" s="3"/>
      <c r="EC376" s="3"/>
      <c r="ED376" s="3"/>
      <c r="EE376" s="3"/>
      <c r="EF376" s="1"/>
      <c r="EG376" s="3"/>
      <c r="EH376" s="3"/>
      <c r="EI376" s="3"/>
      <c r="EJ376" s="3"/>
      <c r="EK376" s="3"/>
      <c r="EL376" s="26"/>
      <c r="EM376" s="3"/>
      <c r="EN376" s="3"/>
      <c r="EO376" s="3"/>
      <c r="EP376" s="3"/>
      <c r="EQ376" s="3"/>
      <c r="ER376" s="3"/>
    </row>
    <row r="377" spans="1:148" ht="12.75" x14ac:dyDescent="0.2">
      <c r="A377" s="118">
        <f t="shared" si="329"/>
        <v>44667</v>
      </c>
      <c r="B377" s="119">
        <f t="shared" si="321"/>
        <v>1108.46407722</v>
      </c>
      <c r="C377" s="119">
        <f t="shared" si="335"/>
        <v>1000</v>
      </c>
      <c r="D377" s="120">
        <f t="shared" si="330"/>
        <v>6153.09</v>
      </c>
      <c r="E377" s="120">
        <f t="shared" si="345"/>
        <v>6215.24</v>
      </c>
      <c r="F377" s="172">
        <f t="shared" si="339"/>
        <v>44610</v>
      </c>
      <c r="G377" s="123">
        <f t="shared" si="322"/>
        <v>1.0100616113204897E-2</v>
      </c>
      <c r="H377" s="124">
        <f t="shared" si="340"/>
        <v>44669</v>
      </c>
      <c r="I377" s="124">
        <f t="shared" si="323"/>
        <v>44669</v>
      </c>
      <c r="J377" s="125">
        <f t="shared" si="331"/>
        <v>23</v>
      </c>
      <c r="K377" s="125">
        <f t="shared" si="346"/>
        <v>23</v>
      </c>
      <c r="L377" s="8">
        <f t="shared" si="332"/>
        <v>1.0101006100000001</v>
      </c>
      <c r="M377" s="126">
        <f t="shared" si="344"/>
        <v>1.0054002900000001</v>
      </c>
      <c r="N377" s="126">
        <f t="shared" si="341"/>
        <v>1.0886087709767991</v>
      </c>
      <c r="O377" s="119">
        <f t="shared" si="343"/>
        <v>1.0996043799999999</v>
      </c>
      <c r="P377" s="119">
        <f t="shared" si="324"/>
        <v>1099.60438</v>
      </c>
      <c r="Q377" s="158">
        <f t="shared" si="336"/>
        <v>0</v>
      </c>
      <c r="R377" s="199">
        <f t="shared" si="333"/>
        <v>0</v>
      </c>
      <c r="S377" s="119">
        <f t="shared" si="325"/>
        <v>0</v>
      </c>
      <c r="T377" s="129">
        <f t="shared" si="334"/>
        <v>9.1906000000000002E-2</v>
      </c>
      <c r="U377" s="127">
        <f t="shared" si="342"/>
        <v>23</v>
      </c>
      <c r="V377" s="127">
        <v>252</v>
      </c>
      <c r="W377" s="126">
        <f t="shared" si="326"/>
        <v>1.0080571679999999</v>
      </c>
      <c r="X377" s="119">
        <f t="shared" si="327"/>
        <v>8.8596972199999993</v>
      </c>
      <c r="Y377" s="119">
        <f t="shared" si="328"/>
        <v>0</v>
      </c>
      <c r="Z377" s="131" t="str">
        <f t="shared" si="337"/>
        <v>J=</v>
      </c>
      <c r="AA377" s="124">
        <f t="shared" si="338"/>
        <v>44669</v>
      </c>
      <c r="AB377" s="26"/>
      <c r="AD377" s="171">
        <f>[2]Plan1!$A470</f>
        <v>50724</v>
      </c>
      <c r="AE377" s="148" t="str">
        <f>[2]Plan1!$C470</f>
        <v>Proclamação da República</v>
      </c>
      <c r="AG377" s="1"/>
      <c r="AH377" s="1"/>
      <c r="AI377" s="7"/>
      <c r="AJ377" s="1"/>
      <c r="AK377" s="1"/>
      <c r="AL377" s="1"/>
      <c r="AM377" s="1"/>
      <c r="AT377" s="3"/>
      <c r="AU377" s="3"/>
      <c r="AV377" s="3"/>
      <c r="AW377" s="29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1"/>
      <c r="DL377" s="1"/>
      <c r="DM377" s="22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3"/>
      <c r="EC377" s="1"/>
      <c r="ED377" s="1"/>
      <c r="EE377" s="1"/>
      <c r="EF377" s="1"/>
      <c r="EG377" s="1"/>
      <c r="EH377" s="1"/>
      <c r="EI377" s="1"/>
      <c r="EJ377" s="1"/>
      <c r="EK377" s="1"/>
      <c r="EL377" s="26"/>
      <c r="EM377" s="3"/>
      <c r="EN377" s="3"/>
      <c r="EO377" s="3"/>
      <c r="EP377" s="3"/>
      <c r="EQ377" s="3"/>
      <c r="ER377" s="3"/>
    </row>
    <row r="378" spans="1:148" ht="12.75" x14ac:dyDescent="0.2">
      <c r="A378" s="118">
        <f t="shared" si="329"/>
        <v>44668</v>
      </c>
      <c r="B378" s="119">
        <f t="shared" si="321"/>
        <v>1108.46407722</v>
      </c>
      <c r="C378" s="119">
        <f t="shared" si="335"/>
        <v>1000</v>
      </c>
      <c r="D378" s="120">
        <f t="shared" si="330"/>
        <v>6153.09</v>
      </c>
      <c r="E378" s="120">
        <f t="shared" si="345"/>
        <v>6215.24</v>
      </c>
      <c r="F378" s="172">
        <f t="shared" si="339"/>
        <v>44610</v>
      </c>
      <c r="G378" s="123">
        <f t="shared" si="322"/>
        <v>1.0100616113204897E-2</v>
      </c>
      <c r="H378" s="124">
        <f t="shared" si="340"/>
        <v>44669</v>
      </c>
      <c r="I378" s="124">
        <f t="shared" si="323"/>
        <v>44669</v>
      </c>
      <c r="J378" s="125">
        <f t="shared" si="331"/>
        <v>23</v>
      </c>
      <c r="K378" s="125">
        <f t="shared" si="346"/>
        <v>23</v>
      </c>
      <c r="L378" s="8">
        <f t="shared" si="332"/>
        <v>1.0101006100000001</v>
      </c>
      <c r="M378" s="126">
        <f t="shared" si="344"/>
        <v>1.0054002900000001</v>
      </c>
      <c r="N378" s="126">
        <f t="shared" si="341"/>
        <v>1.0886087709767991</v>
      </c>
      <c r="O378" s="119">
        <f t="shared" si="343"/>
        <v>1.0996043799999999</v>
      </c>
      <c r="P378" s="119">
        <f t="shared" si="324"/>
        <v>1099.60438</v>
      </c>
      <c r="Q378" s="158">
        <f t="shared" si="336"/>
        <v>0</v>
      </c>
      <c r="R378" s="199">
        <f t="shared" si="333"/>
        <v>0</v>
      </c>
      <c r="S378" s="119">
        <f t="shared" si="325"/>
        <v>0</v>
      </c>
      <c r="T378" s="129">
        <f t="shared" si="334"/>
        <v>9.1906000000000002E-2</v>
      </c>
      <c r="U378" s="127">
        <f t="shared" si="342"/>
        <v>23</v>
      </c>
      <c r="V378" s="127">
        <v>252</v>
      </c>
      <c r="W378" s="126">
        <f t="shared" si="326"/>
        <v>1.0080571679999999</v>
      </c>
      <c r="X378" s="119">
        <f t="shared" si="327"/>
        <v>8.8596972199999993</v>
      </c>
      <c r="Y378" s="119">
        <f t="shared" si="328"/>
        <v>0</v>
      </c>
      <c r="Z378" s="131" t="str">
        <f t="shared" si="337"/>
        <v>J=</v>
      </c>
      <c r="AA378" s="124">
        <f t="shared" si="338"/>
        <v>44669</v>
      </c>
      <c r="AB378" s="4"/>
      <c r="AD378" s="171">
        <f>[2]Plan1!$A471</f>
        <v>50729</v>
      </c>
      <c r="AE378" s="148" t="str">
        <f>[2]Plan1!$C471</f>
        <v>Dia Nacional de Zumbi e da Consciência Negra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2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22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3"/>
      <c r="EC378" s="1"/>
      <c r="ED378" s="1"/>
      <c r="EE378" s="1"/>
      <c r="EF378" s="1"/>
      <c r="EG378" s="1"/>
      <c r="EH378" s="1"/>
      <c r="EI378" s="1"/>
      <c r="EJ378" s="1"/>
      <c r="EK378" s="1"/>
      <c r="EL378" s="4"/>
      <c r="EM378" s="1"/>
      <c r="EN378" s="1"/>
      <c r="EO378" s="1"/>
      <c r="EP378" s="1"/>
      <c r="EQ378" s="1"/>
      <c r="ER378" s="1"/>
    </row>
    <row r="379" spans="1:148" ht="12.75" x14ac:dyDescent="0.2">
      <c r="A379" s="118">
        <f t="shared" si="329"/>
        <v>44669</v>
      </c>
      <c r="B379" s="119">
        <f t="shared" si="321"/>
        <v>1108.46407722</v>
      </c>
      <c r="C379" s="119">
        <f t="shared" si="335"/>
        <v>1000</v>
      </c>
      <c r="D379" s="120">
        <f t="shared" si="330"/>
        <v>6153.09</v>
      </c>
      <c r="E379" s="120">
        <f t="shared" si="345"/>
        <v>6215.24</v>
      </c>
      <c r="F379" s="172">
        <f t="shared" si="339"/>
        <v>44610</v>
      </c>
      <c r="G379" s="123">
        <f t="shared" si="322"/>
        <v>1.0100616113204897E-2</v>
      </c>
      <c r="H379" s="124">
        <f t="shared" si="340"/>
        <v>44669</v>
      </c>
      <c r="I379" s="124">
        <f t="shared" si="323"/>
        <v>44669</v>
      </c>
      <c r="J379" s="125">
        <f t="shared" si="331"/>
        <v>23</v>
      </c>
      <c r="K379" s="125">
        <f t="shared" si="346"/>
        <v>23</v>
      </c>
      <c r="L379" s="8">
        <f t="shared" si="332"/>
        <v>1.0101006100000001</v>
      </c>
      <c r="M379" s="126">
        <f t="shared" si="344"/>
        <v>1.0054002900000001</v>
      </c>
      <c r="N379" s="126">
        <f t="shared" si="341"/>
        <v>1.0886087709767991</v>
      </c>
      <c r="O379" s="119">
        <f t="shared" si="343"/>
        <v>1.0996043799999999</v>
      </c>
      <c r="P379" s="119">
        <f t="shared" si="324"/>
        <v>1099.60438</v>
      </c>
      <c r="Q379" s="158">
        <f t="shared" si="336"/>
        <v>12</v>
      </c>
      <c r="R379" s="199">
        <f t="shared" si="333"/>
        <v>0</v>
      </c>
      <c r="S379" s="119">
        <f t="shared" si="325"/>
        <v>0</v>
      </c>
      <c r="T379" s="129">
        <f t="shared" si="334"/>
        <v>9.1906000000000002E-2</v>
      </c>
      <c r="U379" s="127">
        <f t="shared" si="342"/>
        <v>23</v>
      </c>
      <c r="V379" s="127">
        <v>252</v>
      </c>
      <c r="W379" s="126">
        <f t="shared" si="326"/>
        <v>1.0080571679999999</v>
      </c>
      <c r="X379" s="119">
        <f t="shared" si="327"/>
        <v>8.8596972199999993</v>
      </c>
      <c r="Y379" s="119">
        <f t="shared" si="328"/>
        <v>8.8596972199999993</v>
      </c>
      <c r="Z379" s="131" t="str">
        <f t="shared" si="337"/>
        <v>J=</v>
      </c>
      <c r="AA379" s="124">
        <f t="shared" si="338"/>
        <v>44669</v>
      </c>
      <c r="AB379" s="4"/>
      <c r="AD379" s="171">
        <f>[2]Plan1!$A472</f>
        <v>50764</v>
      </c>
      <c r="AE379" s="148" t="str">
        <f>[2]Plan1!$C472</f>
        <v>Natal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2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22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3"/>
      <c r="EC379" s="1"/>
      <c r="ED379" s="1"/>
      <c r="EE379" s="1"/>
      <c r="EF379" s="1"/>
      <c r="EG379" s="1"/>
      <c r="EH379" s="1"/>
      <c r="EI379" s="1"/>
      <c r="EJ379" s="1"/>
      <c r="EK379" s="1"/>
      <c r="EL379" s="4"/>
      <c r="EM379" s="1"/>
      <c r="EN379" s="1"/>
      <c r="EO379" s="1"/>
      <c r="EP379" s="1"/>
      <c r="EQ379" s="1"/>
      <c r="ER379" s="1"/>
    </row>
    <row r="380" spans="1:148" ht="12.75" x14ac:dyDescent="0.2">
      <c r="A380" s="118">
        <f t="shared" si="329"/>
        <v>44670</v>
      </c>
      <c r="B380" s="119">
        <f t="shared" si="321"/>
        <v>1100.9188925400001</v>
      </c>
      <c r="C380" s="119">
        <f t="shared" si="335"/>
        <v>1000</v>
      </c>
      <c r="D380" s="120">
        <f t="shared" si="330"/>
        <v>6215.24</v>
      </c>
      <c r="E380" s="120">
        <f t="shared" si="345"/>
        <v>6315.93</v>
      </c>
      <c r="F380" s="172">
        <f t="shared" si="339"/>
        <v>44636</v>
      </c>
      <c r="G380" s="123">
        <f t="shared" si="322"/>
        <v>1.6200500704719456E-2</v>
      </c>
      <c r="H380" s="124">
        <f t="shared" si="340"/>
        <v>44697</v>
      </c>
      <c r="I380" s="124">
        <f t="shared" si="323"/>
        <v>44697</v>
      </c>
      <c r="J380" s="125">
        <f t="shared" si="331"/>
        <v>19</v>
      </c>
      <c r="K380" s="125">
        <f t="shared" si="346"/>
        <v>1</v>
      </c>
      <c r="L380" s="8">
        <f t="shared" si="332"/>
        <v>1.0008461799999999</v>
      </c>
      <c r="M380" s="126">
        <f t="shared" si="344"/>
        <v>1.0101006100000001</v>
      </c>
      <c r="N380" s="126">
        <f t="shared" si="341"/>
        <v>1.0996043836150151</v>
      </c>
      <c r="O380" s="119">
        <f t="shared" si="343"/>
        <v>1.1005348399999999</v>
      </c>
      <c r="P380" s="119">
        <f t="shared" si="324"/>
        <v>1100.53484</v>
      </c>
      <c r="Q380" s="158">
        <f t="shared" si="336"/>
        <v>0</v>
      </c>
      <c r="R380" s="199">
        <f t="shared" si="333"/>
        <v>0</v>
      </c>
      <c r="S380" s="119">
        <f t="shared" si="325"/>
        <v>0</v>
      </c>
      <c r="T380" s="129">
        <f t="shared" si="334"/>
        <v>9.1906000000000002E-2</v>
      </c>
      <c r="U380" s="127">
        <f t="shared" si="342"/>
        <v>1</v>
      </c>
      <c r="V380" s="127">
        <v>252</v>
      </c>
      <c r="W380" s="126">
        <f t="shared" si="326"/>
        <v>1.000348969</v>
      </c>
      <c r="X380" s="119">
        <f t="shared" si="327"/>
        <v>0.38405254</v>
      </c>
      <c r="Y380" s="119">
        <f t="shared" si="328"/>
        <v>0</v>
      </c>
      <c r="Z380" s="131" t="str">
        <f t="shared" si="337"/>
        <v>A+J=</v>
      </c>
      <c r="AA380" s="124">
        <f t="shared" si="338"/>
        <v>44697</v>
      </c>
      <c r="AB380" s="4"/>
      <c r="AD380" s="171">
        <f>[2]Plan1!$A473</f>
        <v>50771</v>
      </c>
      <c r="AE380" s="148" t="str">
        <f>[2]Plan1!$C473</f>
        <v>Confraternização Universal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2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22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3"/>
      <c r="EC380" s="1"/>
      <c r="ED380" s="1"/>
      <c r="EE380" s="1"/>
      <c r="EF380" s="1"/>
      <c r="EG380" s="1"/>
      <c r="EH380" s="1"/>
      <c r="EI380" s="1"/>
      <c r="EJ380" s="1"/>
      <c r="EK380" s="1"/>
      <c r="EL380" s="4"/>
      <c r="EM380" s="1"/>
      <c r="EN380" s="1"/>
      <c r="EO380" s="1"/>
      <c r="EP380" s="1"/>
      <c r="EQ380" s="1"/>
      <c r="ER380" s="1"/>
    </row>
    <row r="381" spans="1:148" ht="12.75" x14ac:dyDescent="0.2">
      <c r="A381" s="118">
        <f t="shared" si="329"/>
        <v>44671</v>
      </c>
      <c r="B381" s="119">
        <f t="shared" si="321"/>
        <v>1102.2349883200002</v>
      </c>
      <c r="C381" s="119">
        <f t="shared" si="335"/>
        <v>1000</v>
      </c>
      <c r="D381" s="120">
        <f t="shared" si="330"/>
        <v>6215.24</v>
      </c>
      <c r="E381" s="120">
        <f t="shared" si="345"/>
        <v>6315.93</v>
      </c>
      <c r="F381" s="172">
        <f t="shared" si="339"/>
        <v>44636</v>
      </c>
      <c r="G381" s="123">
        <f t="shared" si="322"/>
        <v>1.6200500704719456E-2</v>
      </c>
      <c r="H381" s="124">
        <f t="shared" si="340"/>
        <v>44697</v>
      </c>
      <c r="I381" s="124">
        <f t="shared" si="323"/>
        <v>44697</v>
      </c>
      <c r="J381" s="125">
        <f t="shared" si="331"/>
        <v>19</v>
      </c>
      <c r="K381" s="125">
        <f t="shared" si="346"/>
        <v>2</v>
      </c>
      <c r="L381" s="8">
        <f t="shared" si="332"/>
        <v>1.0016930799999999</v>
      </c>
      <c r="M381" s="126">
        <f t="shared" si="344"/>
        <v>1.0101006100000001</v>
      </c>
      <c r="N381" s="126">
        <f t="shared" si="341"/>
        <v>1.0996043836150151</v>
      </c>
      <c r="O381" s="119">
        <f t="shared" si="343"/>
        <v>1.1014660999999999</v>
      </c>
      <c r="P381" s="119">
        <f t="shared" si="324"/>
        <v>1101.4661000000001</v>
      </c>
      <c r="Q381" s="158">
        <f t="shared" si="336"/>
        <v>0</v>
      </c>
      <c r="R381" s="199">
        <f t="shared" si="333"/>
        <v>0</v>
      </c>
      <c r="S381" s="119">
        <f t="shared" si="325"/>
        <v>0</v>
      </c>
      <c r="T381" s="129">
        <f t="shared" si="334"/>
        <v>9.1906000000000002E-2</v>
      </c>
      <c r="U381" s="127">
        <f t="shared" si="342"/>
        <v>2</v>
      </c>
      <c r="V381" s="127">
        <v>252</v>
      </c>
      <c r="W381" s="126">
        <f t="shared" si="326"/>
        <v>1.0006980590000001</v>
      </c>
      <c r="X381" s="119">
        <f t="shared" si="327"/>
        <v>0.76888831999999996</v>
      </c>
      <c r="Y381" s="119">
        <f t="shared" si="328"/>
        <v>0</v>
      </c>
      <c r="Z381" s="131" t="str">
        <f t="shared" si="337"/>
        <v>A+J=</v>
      </c>
      <c r="AA381" s="124">
        <f t="shared" si="338"/>
        <v>44697</v>
      </c>
      <c r="AB381" s="4"/>
      <c r="AD381" s="171">
        <f>[2]Plan1!$A474</f>
        <v>50822</v>
      </c>
      <c r="AE381" s="148" t="str">
        <f>[2]Plan1!$C474</f>
        <v>Carnaval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2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22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3"/>
      <c r="EC381" s="1"/>
      <c r="ED381" s="1"/>
      <c r="EE381" s="1"/>
      <c r="EF381" s="1"/>
      <c r="EG381" s="1"/>
      <c r="EH381" s="1"/>
      <c r="EI381" s="1"/>
      <c r="EJ381" s="1"/>
      <c r="EK381" s="1"/>
      <c r="EL381" s="4"/>
      <c r="EM381" s="1"/>
      <c r="EN381" s="1"/>
      <c r="EO381" s="1"/>
      <c r="EP381" s="1"/>
      <c r="EQ381" s="1"/>
      <c r="ER381" s="1"/>
    </row>
    <row r="382" spans="1:148" ht="12.75" x14ac:dyDescent="0.2">
      <c r="A382" s="118">
        <f t="shared" si="329"/>
        <v>44672</v>
      </c>
      <c r="B382" s="119">
        <f t="shared" si="321"/>
        <v>1103.5526406900001</v>
      </c>
      <c r="C382" s="119">
        <f t="shared" si="335"/>
        <v>1000</v>
      </c>
      <c r="D382" s="120">
        <f t="shared" si="330"/>
        <v>6215.24</v>
      </c>
      <c r="E382" s="120">
        <f t="shared" si="345"/>
        <v>6315.93</v>
      </c>
      <c r="F382" s="172">
        <f t="shared" si="339"/>
        <v>44636</v>
      </c>
      <c r="G382" s="123">
        <f t="shared" si="322"/>
        <v>1.6200500704719456E-2</v>
      </c>
      <c r="H382" s="124">
        <f t="shared" si="340"/>
        <v>44697</v>
      </c>
      <c r="I382" s="124">
        <f t="shared" si="323"/>
        <v>44697</v>
      </c>
      <c r="J382" s="125">
        <f t="shared" si="331"/>
        <v>19</v>
      </c>
      <c r="K382" s="125">
        <f t="shared" si="346"/>
        <v>3</v>
      </c>
      <c r="L382" s="8">
        <f t="shared" si="332"/>
        <v>1.00254069</v>
      </c>
      <c r="M382" s="126">
        <f t="shared" si="344"/>
        <v>1.0101006100000001</v>
      </c>
      <c r="N382" s="126">
        <f t="shared" si="341"/>
        <v>1.0996043836150151</v>
      </c>
      <c r="O382" s="119">
        <f t="shared" si="343"/>
        <v>1.1023981300000001</v>
      </c>
      <c r="P382" s="119">
        <f t="shared" si="324"/>
        <v>1102.39813</v>
      </c>
      <c r="Q382" s="158">
        <f t="shared" si="336"/>
        <v>0</v>
      </c>
      <c r="R382" s="199">
        <f t="shared" si="333"/>
        <v>0</v>
      </c>
      <c r="S382" s="119">
        <f t="shared" si="325"/>
        <v>0</v>
      </c>
      <c r="T382" s="129">
        <f t="shared" si="334"/>
        <v>9.1906000000000002E-2</v>
      </c>
      <c r="U382" s="127">
        <f t="shared" si="342"/>
        <v>3</v>
      </c>
      <c r="V382" s="127">
        <v>252</v>
      </c>
      <c r="W382" s="126">
        <f t="shared" si="326"/>
        <v>1.0010472720000001</v>
      </c>
      <c r="X382" s="119">
        <f t="shared" si="327"/>
        <v>1.15451069</v>
      </c>
      <c r="Y382" s="119">
        <f t="shared" si="328"/>
        <v>0</v>
      </c>
      <c r="Z382" s="131" t="str">
        <f t="shared" si="337"/>
        <v>A+J=</v>
      </c>
      <c r="AA382" s="124">
        <f t="shared" si="338"/>
        <v>44697</v>
      </c>
      <c r="AB382" s="4"/>
      <c r="AD382" s="171">
        <f>[2]Plan1!$A475</f>
        <v>50823</v>
      </c>
      <c r="AE382" s="148" t="str">
        <f>[2]Plan1!$C475</f>
        <v>Carnaval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2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22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3"/>
      <c r="EC382" s="1"/>
      <c r="ED382" s="1"/>
      <c r="EE382" s="1"/>
      <c r="EF382" s="1"/>
      <c r="EG382" s="1"/>
      <c r="EH382" s="1"/>
      <c r="EI382" s="1"/>
      <c r="EJ382" s="1"/>
      <c r="EK382" s="1"/>
      <c r="EL382" s="4"/>
      <c r="EM382" s="1"/>
      <c r="EN382" s="1"/>
      <c r="EO382" s="1"/>
      <c r="EP382" s="1"/>
      <c r="EQ382" s="1"/>
      <c r="ER382" s="1"/>
    </row>
    <row r="383" spans="1:148" ht="12.75" x14ac:dyDescent="0.2">
      <c r="A383" s="118">
        <f t="shared" si="329"/>
        <v>44673</v>
      </c>
      <c r="B383" s="119">
        <f t="shared" si="321"/>
        <v>1103.5526406900001</v>
      </c>
      <c r="C383" s="119">
        <f t="shared" si="335"/>
        <v>1000</v>
      </c>
      <c r="D383" s="120">
        <f t="shared" si="330"/>
        <v>6215.24</v>
      </c>
      <c r="E383" s="120">
        <f t="shared" si="345"/>
        <v>6315.93</v>
      </c>
      <c r="F383" s="172">
        <f t="shared" si="339"/>
        <v>44636</v>
      </c>
      <c r="G383" s="123">
        <f t="shared" si="322"/>
        <v>1.6200500704719456E-2</v>
      </c>
      <c r="H383" s="124">
        <f t="shared" si="340"/>
        <v>44697</v>
      </c>
      <c r="I383" s="124">
        <f t="shared" si="323"/>
        <v>44697</v>
      </c>
      <c r="J383" s="125">
        <f t="shared" si="331"/>
        <v>19</v>
      </c>
      <c r="K383" s="125">
        <f t="shared" si="346"/>
        <v>3</v>
      </c>
      <c r="L383" s="8">
        <f t="shared" si="332"/>
        <v>1.00254069</v>
      </c>
      <c r="M383" s="126">
        <f t="shared" si="344"/>
        <v>1.0101006100000001</v>
      </c>
      <c r="N383" s="126">
        <f t="shared" si="341"/>
        <v>1.0996043836150151</v>
      </c>
      <c r="O383" s="119">
        <f t="shared" si="343"/>
        <v>1.1023981300000001</v>
      </c>
      <c r="P383" s="119">
        <f t="shared" si="324"/>
        <v>1102.39813</v>
      </c>
      <c r="Q383" s="158">
        <f t="shared" si="336"/>
        <v>0</v>
      </c>
      <c r="R383" s="199">
        <f t="shared" si="333"/>
        <v>0</v>
      </c>
      <c r="S383" s="119">
        <f t="shared" si="325"/>
        <v>0</v>
      </c>
      <c r="T383" s="129">
        <f t="shared" si="334"/>
        <v>9.1906000000000002E-2</v>
      </c>
      <c r="U383" s="127">
        <f t="shared" si="342"/>
        <v>3</v>
      </c>
      <c r="V383" s="127">
        <v>252</v>
      </c>
      <c r="W383" s="126">
        <f t="shared" si="326"/>
        <v>1.0010472720000001</v>
      </c>
      <c r="X383" s="119">
        <f t="shared" si="327"/>
        <v>1.15451069</v>
      </c>
      <c r="Y383" s="119">
        <f t="shared" si="328"/>
        <v>0</v>
      </c>
      <c r="Z383" s="131" t="str">
        <f t="shared" si="337"/>
        <v>A+J=</v>
      </c>
      <c r="AA383" s="124">
        <f t="shared" si="338"/>
        <v>44697</v>
      </c>
      <c r="AB383" s="4"/>
      <c r="AD383" s="171">
        <f>[2]Plan1!$A476</f>
        <v>50868</v>
      </c>
      <c r="AE383" s="148" t="str">
        <f>[2]Plan1!$C476</f>
        <v>Paixão de Cristo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2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22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3"/>
      <c r="EC383" s="1"/>
      <c r="ED383" s="1"/>
      <c r="EE383" s="1"/>
      <c r="EF383" s="1"/>
      <c r="EG383" s="1"/>
      <c r="EH383" s="1"/>
      <c r="EI383" s="1"/>
      <c r="EJ383" s="1"/>
      <c r="EK383" s="1"/>
      <c r="EL383" s="4"/>
      <c r="EM383" s="1"/>
      <c r="EN383" s="1"/>
      <c r="EO383" s="1"/>
      <c r="EP383" s="1"/>
      <c r="EQ383" s="1"/>
      <c r="ER383" s="1"/>
    </row>
    <row r="384" spans="1:148" ht="12.75" x14ac:dyDescent="0.2">
      <c r="A384" s="118">
        <f t="shared" si="329"/>
        <v>44674</v>
      </c>
      <c r="B384" s="119">
        <f t="shared" si="321"/>
        <v>1104.8718786300001</v>
      </c>
      <c r="C384" s="119">
        <f t="shared" si="335"/>
        <v>1000</v>
      </c>
      <c r="D384" s="120">
        <f t="shared" si="330"/>
        <v>6215.24</v>
      </c>
      <c r="E384" s="120">
        <f t="shared" si="345"/>
        <v>6315.93</v>
      </c>
      <c r="F384" s="172">
        <f t="shared" si="339"/>
        <v>44636</v>
      </c>
      <c r="G384" s="123">
        <f t="shared" si="322"/>
        <v>1.6200500704719456E-2</v>
      </c>
      <c r="H384" s="124">
        <f t="shared" si="340"/>
        <v>44697</v>
      </c>
      <c r="I384" s="124">
        <f t="shared" si="323"/>
        <v>44697</v>
      </c>
      <c r="J384" s="125">
        <f t="shared" si="331"/>
        <v>19</v>
      </c>
      <c r="K384" s="125">
        <f t="shared" si="346"/>
        <v>4</v>
      </c>
      <c r="L384" s="8">
        <f t="shared" si="332"/>
        <v>1.00338902</v>
      </c>
      <c r="M384" s="126">
        <f t="shared" si="344"/>
        <v>1.0101006100000001</v>
      </c>
      <c r="N384" s="126">
        <f t="shared" si="341"/>
        <v>1.0996043836150151</v>
      </c>
      <c r="O384" s="119">
        <f t="shared" si="343"/>
        <v>1.1033309600000001</v>
      </c>
      <c r="P384" s="119">
        <f t="shared" si="324"/>
        <v>1103.33096</v>
      </c>
      <c r="Q384" s="158">
        <f t="shared" si="336"/>
        <v>0</v>
      </c>
      <c r="R384" s="199">
        <f t="shared" si="333"/>
        <v>0</v>
      </c>
      <c r="S384" s="119">
        <f t="shared" si="325"/>
        <v>0</v>
      </c>
      <c r="T384" s="129">
        <f t="shared" si="334"/>
        <v>9.1906000000000002E-2</v>
      </c>
      <c r="U384" s="127">
        <f t="shared" si="342"/>
        <v>4</v>
      </c>
      <c r="V384" s="127">
        <v>252</v>
      </c>
      <c r="W384" s="126">
        <f t="shared" si="326"/>
        <v>1.0013966059999999</v>
      </c>
      <c r="X384" s="119">
        <f t="shared" si="327"/>
        <v>1.54091863</v>
      </c>
      <c r="Y384" s="119">
        <f t="shared" si="328"/>
        <v>0</v>
      </c>
      <c r="Z384" s="131" t="str">
        <f t="shared" si="337"/>
        <v>A+J=</v>
      </c>
      <c r="AA384" s="124">
        <f t="shared" si="338"/>
        <v>44697</v>
      </c>
      <c r="AB384" s="4"/>
      <c r="AD384" s="171">
        <f>[2]Plan1!$A477</f>
        <v>50881</v>
      </c>
      <c r="AE384" s="148" t="str">
        <f>[2]Plan1!$C477</f>
        <v>Tiradentes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2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22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3"/>
      <c r="EC384" s="1"/>
      <c r="ED384" s="1"/>
      <c r="EE384" s="1"/>
      <c r="EF384" s="1"/>
      <c r="EG384" s="1"/>
      <c r="EH384" s="1"/>
      <c r="EI384" s="1"/>
      <c r="EJ384" s="1"/>
      <c r="EK384" s="1"/>
      <c r="EL384" s="4"/>
      <c r="EM384" s="1"/>
      <c r="EN384" s="1"/>
      <c r="EO384" s="1"/>
      <c r="EP384" s="1"/>
      <c r="EQ384" s="1"/>
      <c r="ER384" s="1"/>
    </row>
    <row r="385" spans="1:148" ht="12.75" x14ac:dyDescent="0.2">
      <c r="A385" s="118">
        <f t="shared" si="329"/>
        <v>44675</v>
      </c>
      <c r="B385" s="119">
        <f t="shared" si="321"/>
        <v>1104.8718786300001</v>
      </c>
      <c r="C385" s="119">
        <f t="shared" si="335"/>
        <v>1000</v>
      </c>
      <c r="D385" s="120">
        <f t="shared" si="330"/>
        <v>6215.24</v>
      </c>
      <c r="E385" s="120">
        <f t="shared" si="345"/>
        <v>6315.93</v>
      </c>
      <c r="F385" s="172">
        <f t="shared" si="339"/>
        <v>44636</v>
      </c>
      <c r="G385" s="123">
        <f t="shared" si="322"/>
        <v>1.6200500704719456E-2</v>
      </c>
      <c r="H385" s="124">
        <f t="shared" si="340"/>
        <v>44697</v>
      </c>
      <c r="I385" s="124">
        <f t="shared" si="323"/>
        <v>44697</v>
      </c>
      <c r="J385" s="125">
        <f t="shared" si="331"/>
        <v>19</v>
      </c>
      <c r="K385" s="125">
        <f t="shared" si="346"/>
        <v>4</v>
      </c>
      <c r="L385" s="8">
        <f t="shared" si="332"/>
        <v>1.00338902</v>
      </c>
      <c r="M385" s="126">
        <f t="shared" si="344"/>
        <v>1.0101006100000001</v>
      </c>
      <c r="N385" s="126">
        <f t="shared" si="341"/>
        <v>1.0996043836150151</v>
      </c>
      <c r="O385" s="119">
        <f t="shared" si="343"/>
        <v>1.1033309600000001</v>
      </c>
      <c r="P385" s="119">
        <f t="shared" si="324"/>
        <v>1103.33096</v>
      </c>
      <c r="Q385" s="158">
        <f t="shared" si="336"/>
        <v>0</v>
      </c>
      <c r="R385" s="199">
        <f t="shared" si="333"/>
        <v>0</v>
      </c>
      <c r="S385" s="119">
        <f t="shared" si="325"/>
        <v>0</v>
      </c>
      <c r="T385" s="129">
        <f t="shared" si="334"/>
        <v>9.1906000000000002E-2</v>
      </c>
      <c r="U385" s="127">
        <f t="shared" si="342"/>
        <v>4</v>
      </c>
      <c r="V385" s="127">
        <v>252</v>
      </c>
      <c r="W385" s="126">
        <f t="shared" si="326"/>
        <v>1.0013966059999999</v>
      </c>
      <c r="X385" s="119">
        <f t="shared" si="327"/>
        <v>1.54091863</v>
      </c>
      <c r="Y385" s="119">
        <f t="shared" si="328"/>
        <v>0</v>
      </c>
      <c r="Z385" s="131" t="str">
        <f t="shared" si="337"/>
        <v>A+J=</v>
      </c>
      <c r="AA385" s="124">
        <f t="shared" si="338"/>
        <v>44697</v>
      </c>
      <c r="AB385" s="4"/>
      <c r="AD385" s="171">
        <f>[2]Plan1!$A478</f>
        <v>50891</v>
      </c>
      <c r="AE385" s="148" t="str">
        <f>[2]Plan1!$C478</f>
        <v>Dia do Trabalho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2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22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3"/>
      <c r="EC385" s="1"/>
      <c r="ED385" s="1"/>
      <c r="EE385" s="1"/>
      <c r="EF385" s="1"/>
      <c r="EG385" s="1"/>
      <c r="EH385" s="1"/>
      <c r="EI385" s="1"/>
      <c r="EJ385" s="1"/>
      <c r="EK385" s="1"/>
      <c r="EL385" s="4"/>
      <c r="EM385" s="1"/>
      <c r="EN385" s="1"/>
      <c r="EO385" s="1"/>
      <c r="EP385" s="1"/>
      <c r="EQ385" s="1"/>
      <c r="ER385" s="1"/>
    </row>
    <row r="386" spans="1:148" ht="12.75" x14ac:dyDescent="0.2">
      <c r="A386" s="118">
        <f t="shared" si="329"/>
        <v>44676</v>
      </c>
      <c r="B386" s="119">
        <f t="shared" si="321"/>
        <v>1104.8718786300001</v>
      </c>
      <c r="C386" s="119">
        <f t="shared" si="335"/>
        <v>1000</v>
      </c>
      <c r="D386" s="120">
        <f t="shared" si="330"/>
        <v>6215.24</v>
      </c>
      <c r="E386" s="120">
        <f t="shared" si="345"/>
        <v>6315.93</v>
      </c>
      <c r="F386" s="172">
        <f t="shared" si="339"/>
        <v>44636</v>
      </c>
      <c r="G386" s="123">
        <f t="shared" si="322"/>
        <v>1.6200500704719456E-2</v>
      </c>
      <c r="H386" s="124">
        <f t="shared" si="340"/>
        <v>44697</v>
      </c>
      <c r="I386" s="124">
        <f t="shared" si="323"/>
        <v>44697</v>
      </c>
      <c r="J386" s="125">
        <f t="shared" si="331"/>
        <v>19</v>
      </c>
      <c r="K386" s="125">
        <f t="shared" si="346"/>
        <v>4</v>
      </c>
      <c r="L386" s="8">
        <f t="shared" si="332"/>
        <v>1.00338902</v>
      </c>
      <c r="M386" s="126">
        <f t="shared" si="344"/>
        <v>1.0101006100000001</v>
      </c>
      <c r="N386" s="126">
        <f t="shared" si="341"/>
        <v>1.0996043836150151</v>
      </c>
      <c r="O386" s="119">
        <f t="shared" si="343"/>
        <v>1.1033309600000001</v>
      </c>
      <c r="P386" s="119">
        <f t="shared" si="324"/>
        <v>1103.33096</v>
      </c>
      <c r="Q386" s="158">
        <f t="shared" si="336"/>
        <v>0</v>
      </c>
      <c r="R386" s="199">
        <f t="shared" si="333"/>
        <v>0</v>
      </c>
      <c r="S386" s="119">
        <f t="shared" si="325"/>
        <v>0</v>
      </c>
      <c r="T386" s="129">
        <f t="shared" si="334"/>
        <v>9.1906000000000002E-2</v>
      </c>
      <c r="U386" s="127">
        <f t="shared" si="342"/>
        <v>4</v>
      </c>
      <c r="V386" s="127">
        <v>252</v>
      </c>
      <c r="W386" s="126">
        <f t="shared" si="326"/>
        <v>1.0013966059999999</v>
      </c>
      <c r="X386" s="119">
        <f t="shared" si="327"/>
        <v>1.54091863</v>
      </c>
      <c r="Y386" s="119">
        <f t="shared" si="328"/>
        <v>0</v>
      </c>
      <c r="Z386" s="131" t="str">
        <f t="shared" si="337"/>
        <v>A+J=</v>
      </c>
      <c r="AA386" s="124">
        <f t="shared" si="338"/>
        <v>44697</v>
      </c>
      <c r="AB386" s="4"/>
      <c r="AD386" s="171">
        <f>[2]Plan1!$A479</f>
        <v>50930</v>
      </c>
      <c r="AE386" s="148" t="str">
        <f>[2]Plan1!$C479</f>
        <v>Corpus Christi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2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22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3"/>
      <c r="EC386" s="1"/>
      <c r="ED386" s="1"/>
      <c r="EE386" s="1"/>
      <c r="EF386" s="1"/>
      <c r="EG386" s="1"/>
      <c r="EH386" s="1"/>
      <c r="EI386" s="1"/>
      <c r="EJ386" s="1"/>
      <c r="EK386" s="1"/>
      <c r="EL386" s="4"/>
      <c r="EM386" s="1"/>
      <c r="EN386" s="1"/>
      <c r="EO386" s="1"/>
      <c r="EP386" s="1"/>
      <c r="EQ386" s="1"/>
      <c r="ER386" s="1"/>
    </row>
    <row r="387" spans="1:148" ht="12.75" x14ac:dyDescent="0.2">
      <c r="A387" s="118">
        <f t="shared" si="329"/>
        <v>44677</v>
      </c>
      <c r="B387" s="119">
        <f t="shared" si="321"/>
        <v>1106.19269442</v>
      </c>
      <c r="C387" s="119">
        <f t="shared" si="335"/>
        <v>1000</v>
      </c>
      <c r="D387" s="120">
        <f t="shared" si="330"/>
        <v>6215.24</v>
      </c>
      <c r="E387" s="120">
        <f t="shared" si="345"/>
        <v>6315.93</v>
      </c>
      <c r="F387" s="172">
        <f t="shared" si="339"/>
        <v>44636</v>
      </c>
      <c r="G387" s="123">
        <f t="shared" si="322"/>
        <v>1.6200500704719456E-2</v>
      </c>
      <c r="H387" s="124">
        <f t="shared" si="340"/>
        <v>44697</v>
      </c>
      <c r="I387" s="124">
        <f t="shared" si="323"/>
        <v>44697</v>
      </c>
      <c r="J387" s="125">
        <f t="shared" si="331"/>
        <v>19</v>
      </c>
      <c r="K387" s="125">
        <f t="shared" si="346"/>
        <v>5</v>
      </c>
      <c r="L387" s="8">
        <f t="shared" si="332"/>
        <v>1.00423807</v>
      </c>
      <c r="M387" s="126">
        <f t="shared" si="344"/>
        <v>1.0101006100000001</v>
      </c>
      <c r="N387" s="126">
        <f t="shared" si="341"/>
        <v>1.0996043836150151</v>
      </c>
      <c r="O387" s="119">
        <f t="shared" si="343"/>
        <v>1.1042645799999999</v>
      </c>
      <c r="P387" s="119">
        <f t="shared" si="324"/>
        <v>1104.26458</v>
      </c>
      <c r="Q387" s="158">
        <f t="shared" si="336"/>
        <v>0</v>
      </c>
      <c r="R387" s="199">
        <f t="shared" si="333"/>
        <v>0</v>
      </c>
      <c r="S387" s="119">
        <f t="shared" si="325"/>
        <v>0</v>
      </c>
      <c r="T387" s="129">
        <f t="shared" si="334"/>
        <v>9.1906000000000002E-2</v>
      </c>
      <c r="U387" s="127">
        <f t="shared" si="342"/>
        <v>5</v>
      </c>
      <c r="V387" s="127">
        <v>252</v>
      </c>
      <c r="W387" s="126">
        <f t="shared" si="326"/>
        <v>1.001746062</v>
      </c>
      <c r="X387" s="119">
        <f t="shared" si="327"/>
        <v>1.92811442</v>
      </c>
      <c r="Y387" s="119">
        <f t="shared" si="328"/>
        <v>0</v>
      </c>
      <c r="Z387" s="131" t="str">
        <f t="shared" si="337"/>
        <v>A+J=</v>
      </c>
      <c r="AA387" s="124">
        <f t="shared" si="338"/>
        <v>44697</v>
      </c>
      <c r="AB387" s="4"/>
      <c r="AD387" s="171">
        <f>[2]Plan1!$A480</f>
        <v>51020</v>
      </c>
      <c r="AE387" s="148" t="str">
        <f>[2]Plan1!$C480</f>
        <v>Independência do Brasil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2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22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3"/>
      <c r="EC387" s="1"/>
      <c r="ED387" s="1"/>
      <c r="EE387" s="1"/>
      <c r="EF387" s="1"/>
      <c r="EG387" s="1"/>
      <c r="EH387" s="1"/>
      <c r="EI387" s="1"/>
      <c r="EJ387" s="1"/>
      <c r="EK387" s="1"/>
      <c r="EL387" s="4"/>
      <c r="EM387" s="1"/>
      <c r="EN387" s="1"/>
      <c r="EO387" s="1"/>
      <c r="EP387" s="1"/>
      <c r="EQ387" s="1"/>
      <c r="ER387" s="1"/>
    </row>
    <row r="388" spans="1:148" ht="12.75" x14ac:dyDescent="0.2">
      <c r="A388" s="118">
        <f t="shared" si="329"/>
        <v>44678</v>
      </c>
      <c r="B388" s="119">
        <f t="shared" si="321"/>
        <v>1107.51508921</v>
      </c>
      <c r="C388" s="119">
        <f t="shared" si="335"/>
        <v>1000</v>
      </c>
      <c r="D388" s="120">
        <f t="shared" si="330"/>
        <v>6215.24</v>
      </c>
      <c r="E388" s="120">
        <f t="shared" si="345"/>
        <v>6315.93</v>
      </c>
      <c r="F388" s="172">
        <f t="shared" si="339"/>
        <v>44636</v>
      </c>
      <c r="G388" s="123">
        <f t="shared" si="322"/>
        <v>1.6200500704719456E-2</v>
      </c>
      <c r="H388" s="124">
        <f t="shared" si="340"/>
        <v>44697</v>
      </c>
      <c r="I388" s="124">
        <f t="shared" si="323"/>
        <v>44697</v>
      </c>
      <c r="J388" s="125">
        <f t="shared" si="331"/>
        <v>19</v>
      </c>
      <c r="K388" s="125">
        <f t="shared" si="346"/>
        <v>6</v>
      </c>
      <c r="L388" s="8">
        <f t="shared" si="332"/>
        <v>1.0050878400000001</v>
      </c>
      <c r="M388" s="126">
        <f t="shared" si="344"/>
        <v>1.0101006100000001</v>
      </c>
      <c r="N388" s="126">
        <f t="shared" si="341"/>
        <v>1.0996043836150151</v>
      </c>
      <c r="O388" s="119">
        <f t="shared" si="343"/>
        <v>1.1051989900000001</v>
      </c>
      <c r="P388" s="119">
        <f t="shared" si="324"/>
        <v>1105.1989900000001</v>
      </c>
      <c r="Q388" s="158">
        <f t="shared" si="336"/>
        <v>0</v>
      </c>
      <c r="R388" s="199">
        <f t="shared" si="333"/>
        <v>0</v>
      </c>
      <c r="S388" s="119">
        <f t="shared" si="325"/>
        <v>0</v>
      </c>
      <c r="T388" s="129">
        <f t="shared" si="334"/>
        <v>9.1906000000000002E-2</v>
      </c>
      <c r="U388" s="127">
        <f t="shared" si="342"/>
        <v>6</v>
      </c>
      <c r="V388" s="127">
        <v>252</v>
      </c>
      <c r="W388" s="126">
        <f t="shared" si="326"/>
        <v>1.0020956400000001</v>
      </c>
      <c r="X388" s="119">
        <f t="shared" si="327"/>
        <v>2.31609921</v>
      </c>
      <c r="Y388" s="119">
        <f t="shared" si="328"/>
        <v>0</v>
      </c>
      <c r="Z388" s="131" t="str">
        <f t="shared" si="337"/>
        <v>A+J=</v>
      </c>
      <c r="AA388" s="124">
        <f t="shared" si="338"/>
        <v>44697</v>
      </c>
      <c r="AB388" s="4"/>
      <c r="AD388" s="171">
        <f>[2]Plan1!$A481</f>
        <v>51055</v>
      </c>
      <c r="AE388" s="148" t="str">
        <f>[2]Plan1!$C481</f>
        <v>Nossa Sr.a Aparecida - Padroeira do Brasil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2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22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3"/>
      <c r="EC388" s="1"/>
      <c r="ED388" s="1"/>
      <c r="EE388" s="1"/>
      <c r="EF388" s="1"/>
      <c r="EG388" s="1"/>
      <c r="EH388" s="1"/>
      <c r="EI388" s="1"/>
      <c r="EJ388" s="1"/>
      <c r="EK388" s="1"/>
      <c r="EL388" s="4"/>
      <c r="EM388" s="1"/>
      <c r="EN388" s="1"/>
      <c r="EO388" s="1"/>
      <c r="EP388" s="1"/>
      <c r="EQ388" s="1"/>
      <c r="ER388" s="1"/>
    </row>
    <row r="389" spans="1:148" ht="12.75" x14ac:dyDescent="0.2">
      <c r="A389" s="118">
        <f t="shared" si="329"/>
        <v>44679</v>
      </c>
      <c r="B389" s="119">
        <f t="shared" si="321"/>
        <v>1108.8390641799999</v>
      </c>
      <c r="C389" s="119">
        <f t="shared" si="335"/>
        <v>1000</v>
      </c>
      <c r="D389" s="120">
        <f t="shared" si="330"/>
        <v>6215.24</v>
      </c>
      <c r="E389" s="120">
        <f t="shared" si="345"/>
        <v>6315.93</v>
      </c>
      <c r="F389" s="172">
        <f t="shared" si="339"/>
        <v>44636</v>
      </c>
      <c r="G389" s="123">
        <f t="shared" si="322"/>
        <v>1.6200500704719456E-2</v>
      </c>
      <c r="H389" s="124">
        <f t="shared" si="340"/>
        <v>44697</v>
      </c>
      <c r="I389" s="124">
        <f t="shared" si="323"/>
        <v>44697</v>
      </c>
      <c r="J389" s="125">
        <f t="shared" si="331"/>
        <v>19</v>
      </c>
      <c r="K389" s="125">
        <f t="shared" si="346"/>
        <v>7</v>
      </c>
      <c r="L389" s="8">
        <f t="shared" si="332"/>
        <v>1.00593833</v>
      </c>
      <c r="M389" s="126">
        <f t="shared" si="344"/>
        <v>1.0101006100000001</v>
      </c>
      <c r="N389" s="126">
        <f t="shared" si="341"/>
        <v>1.0996043836150151</v>
      </c>
      <c r="O389" s="119">
        <f t="shared" si="343"/>
        <v>1.1061341899999999</v>
      </c>
      <c r="P389" s="119">
        <f t="shared" si="324"/>
        <v>1106.13419</v>
      </c>
      <c r="Q389" s="158">
        <f t="shared" si="336"/>
        <v>0</v>
      </c>
      <c r="R389" s="199">
        <f t="shared" si="333"/>
        <v>0</v>
      </c>
      <c r="S389" s="119">
        <f t="shared" si="325"/>
        <v>0</v>
      </c>
      <c r="T389" s="129">
        <f t="shared" si="334"/>
        <v>9.1906000000000002E-2</v>
      </c>
      <c r="U389" s="127">
        <f t="shared" si="342"/>
        <v>7</v>
      </c>
      <c r="V389" s="127">
        <v>252</v>
      </c>
      <c r="W389" s="126">
        <f t="shared" si="326"/>
        <v>1.00244534</v>
      </c>
      <c r="X389" s="119">
        <f t="shared" si="327"/>
        <v>2.70487418</v>
      </c>
      <c r="Y389" s="119">
        <f t="shared" si="328"/>
        <v>0</v>
      </c>
      <c r="Z389" s="131" t="str">
        <f t="shared" si="337"/>
        <v>A+J=</v>
      </c>
      <c r="AA389" s="124">
        <f t="shared" si="338"/>
        <v>44697</v>
      </c>
      <c r="AB389" s="4"/>
      <c r="AD389" s="171">
        <f>[2]Plan1!$A482</f>
        <v>51076</v>
      </c>
      <c r="AE389" s="148" t="str">
        <f>[2]Plan1!$C482</f>
        <v>Finados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2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22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3"/>
      <c r="EC389" s="1"/>
      <c r="ED389" s="1"/>
      <c r="EE389" s="1"/>
      <c r="EF389" s="1"/>
      <c r="EG389" s="1"/>
      <c r="EH389" s="1"/>
      <c r="EI389" s="1"/>
      <c r="EJ389" s="1"/>
      <c r="EK389" s="1"/>
      <c r="EL389" s="4"/>
      <c r="EM389" s="1"/>
      <c r="EN389" s="1"/>
      <c r="EO389" s="1"/>
      <c r="EP389" s="1"/>
      <c r="EQ389" s="1"/>
      <c r="ER389" s="1"/>
    </row>
    <row r="390" spans="1:148" ht="12.75" x14ac:dyDescent="0.2">
      <c r="A390" s="118">
        <f t="shared" si="329"/>
        <v>44680</v>
      </c>
      <c r="B390" s="119">
        <f t="shared" si="321"/>
        <v>1110.1646305199999</v>
      </c>
      <c r="C390" s="119">
        <f t="shared" si="335"/>
        <v>1000</v>
      </c>
      <c r="D390" s="120">
        <f t="shared" si="330"/>
        <v>6215.24</v>
      </c>
      <c r="E390" s="120">
        <f t="shared" si="345"/>
        <v>6315.93</v>
      </c>
      <c r="F390" s="172">
        <f t="shared" si="339"/>
        <v>44636</v>
      </c>
      <c r="G390" s="123">
        <f t="shared" si="322"/>
        <v>1.6200500704719456E-2</v>
      </c>
      <c r="H390" s="124">
        <f t="shared" si="340"/>
        <v>44697</v>
      </c>
      <c r="I390" s="124">
        <f t="shared" si="323"/>
        <v>44697</v>
      </c>
      <c r="J390" s="125">
        <f t="shared" si="331"/>
        <v>19</v>
      </c>
      <c r="K390" s="125">
        <f t="shared" si="346"/>
        <v>8</v>
      </c>
      <c r="L390" s="8">
        <f t="shared" si="332"/>
        <v>1.00678954</v>
      </c>
      <c r="M390" s="126">
        <f t="shared" si="344"/>
        <v>1.0101006100000001</v>
      </c>
      <c r="N390" s="126">
        <f t="shared" si="341"/>
        <v>1.0996043836150151</v>
      </c>
      <c r="O390" s="119">
        <f t="shared" si="343"/>
        <v>1.10707019</v>
      </c>
      <c r="P390" s="119">
        <f t="shared" si="324"/>
        <v>1107.0701899999999</v>
      </c>
      <c r="Q390" s="158">
        <f t="shared" si="336"/>
        <v>0</v>
      </c>
      <c r="R390" s="199">
        <f t="shared" si="333"/>
        <v>0</v>
      </c>
      <c r="S390" s="119">
        <f t="shared" si="325"/>
        <v>0</v>
      </c>
      <c r="T390" s="129">
        <f t="shared" si="334"/>
        <v>9.1906000000000002E-2</v>
      </c>
      <c r="U390" s="127">
        <f t="shared" si="342"/>
        <v>8</v>
      </c>
      <c r="V390" s="127">
        <v>252</v>
      </c>
      <c r="W390" s="126">
        <f t="shared" si="326"/>
        <v>1.002795162</v>
      </c>
      <c r="X390" s="119">
        <f t="shared" si="327"/>
        <v>3.09444052</v>
      </c>
      <c r="Y390" s="119">
        <f t="shared" si="328"/>
        <v>0</v>
      </c>
      <c r="Z390" s="131" t="str">
        <f t="shared" si="337"/>
        <v>A+J=</v>
      </c>
      <c r="AA390" s="124">
        <f t="shared" si="338"/>
        <v>44697</v>
      </c>
      <c r="AB390" s="4"/>
      <c r="AD390" s="171">
        <f>[2]Plan1!$A483</f>
        <v>51089</v>
      </c>
      <c r="AE390" s="148" t="str">
        <f>[2]Plan1!$C483</f>
        <v>Proclamação da República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2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22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3"/>
      <c r="EC390" s="1"/>
      <c r="ED390" s="1"/>
      <c r="EE390" s="1"/>
      <c r="EF390" s="1"/>
      <c r="EG390" s="1"/>
      <c r="EH390" s="1"/>
      <c r="EI390" s="1"/>
      <c r="EJ390" s="1"/>
      <c r="EK390" s="1"/>
      <c r="EL390" s="4"/>
      <c r="EM390" s="1"/>
      <c r="EN390" s="1"/>
      <c r="EO390" s="1"/>
      <c r="EP390" s="1"/>
      <c r="EQ390" s="1"/>
      <c r="ER390" s="1"/>
    </row>
    <row r="391" spans="1:148" ht="12.75" x14ac:dyDescent="0.2">
      <c r="A391" s="118">
        <f t="shared" si="329"/>
        <v>44681</v>
      </c>
      <c r="B391" s="119">
        <f t="shared" si="321"/>
        <v>1111.4917704699999</v>
      </c>
      <c r="C391" s="119">
        <f t="shared" si="335"/>
        <v>1000</v>
      </c>
      <c r="D391" s="120">
        <f t="shared" si="330"/>
        <v>6215.24</v>
      </c>
      <c r="E391" s="120">
        <f t="shared" si="345"/>
        <v>6315.93</v>
      </c>
      <c r="F391" s="172">
        <f t="shared" si="339"/>
        <v>44636</v>
      </c>
      <c r="G391" s="123">
        <f t="shared" si="322"/>
        <v>1.6200500704719456E-2</v>
      </c>
      <c r="H391" s="124">
        <f t="shared" si="340"/>
        <v>44697</v>
      </c>
      <c r="I391" s="124">
        <f t="shared" si="323"/>
        <v>44697</v>
      </c>
      <c r="J391" s="125">
        <f t="shared" si="331"/>
        <v>19</v>
      </c>
      <c r="K391" s="125">
        <f t="shared" si="346"/>
        <v>9</v>
      </c>
      <c r="L391" s="8">
        <f t="shared" si="332"/>
        <v>1.00764147</v>
      </c>
      <c r="M391" s="126">
        <f t="shared" si="344"/>
        <v>1.0101006100000001</v>
      </c>
      <c r="N391" s="126">
        <f t="shared" si="341"/>
        <v>1.0996043836150151</v>
      </c>
      <c r="O391" s="119">
        <f t="shared" si="343"/>
        <v>1.1080069699999999</v>
      </c>
      <c r="P391" s="119">
        <f t="shared" si="324"/>
        <v>1108.0069699999999</v>
      </c>
      <c r="Q391" s="158">
        <f t="shared" si="336"/>
        <v>0</v>
      </c>
      <c r="R391" s="199">
        <f t="shared" si="333"/>
        <v>0</v>
      </c>
      <c r="S391" s="119">
        <f t="shared" si="325"/>
        <v>0</v>
      </c>
      <c r="T391" s="129">
        <f t="shared" si="334"/>
        <v>9.1906000000000002E-2</v>
      </c>
      <c r="U391" s="127">
        <f t="shared" si="342"/>
        <v>9</v>
      </c>
      <c r="V391" s="127">
        <v>252</v>
      </c>
      <c r="W391" s="126">
        <f t="shared" si="326"/>
        <v>1.0031451069999999</v>
      </c>
      <c r="X391" s="119">
        <f t="shared" si="327"/>
        <v>3.4848004700000001</v>
      </c>
      <c r="Y391" s="119">
        <f t="shared" si="328"/>
        <v>0</v>
      </c>
      <c r="Z391" s="131" t="str">
        <f t="shared" si="337"/>
        <v>A+J=</v>
      </c>
      <c r="AA391" s="124">
        <f t="shared" si="338"/>
        <v>44697</v>
      </c>
      <c r="AB391" s="4"/>
      <c r="AD391" s="171">
        <f>[2]Plan1!$A484</f>
        <v>51094</v>
      </c>
      <c r="AE391" s="148" t="str">
        <f>[2]Plan1!$C484</f>
        <v>Dia Nacional de Zumbi e da Consciência Negra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2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22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3"/>
      <c r="EC391" s="1"/>
      <c r="ED391" s="1"/>
      <c r="EE391" s="1"/>
      <c r="EF391" s="1"/>
      <c r="EG391" s="1"/>
      <c r="EH391" s="1"/>
      <c r="EI391" s="1"/>
      <c r="EJ391" s="1"/>
      <c r="EK391" s="1"/>
      <c r="EL391" s="4"/>
      <c r="EM391" s="1"/>
      <c r="EN391" s="1"/>
      <c r="EO391" s="1"/>
      <c r="EP391" s="1"/>
      <c r="EQ391" s="1"/>
      <c r="ER391" s="1"/>
    </row>
    <row r="392" spans="1:148" ht="12.75" x14ac:dyDescent="0.2">
      <c r="A392" s="118">
        <f t="shared" si="329"/>
        <v>44682</v>
      </c>
      <c r="B392" s="119">
        <f t="shared" si="321"/>
        <v>1111.4917704699999</v>
      </c>
      <c r="C392" s="119">
        <f t="shared" si="335"/>
        <v>1000</v>
      </c>
      <c r="D392" s="120">
        <f t="shared" si="330"/>
        <v>6215.24</v>
      </c>
      <c r="E392" s="120">
        <f t="shared" si="345"/>
        <v>6315.93</v>
      </c>
      <c r="F392" s="172">
        <f t="shared" si="339"/>
        <v>44636</v>
      </c>
      <c r="G392" s="123">
        <f t="shared" si="322"/>
        <v>1.6200500704719456E-2</v>
      </c>
      <c r="H392" s="124">
        <f t="shared" si="340"/>
        <v>44697</v>
      </c>
      <c r="I392" s="124">
        <f t="shared" si="323"/>
        <v>44697</v>
      </c>
      <c r="J392" s="125">
        <f t="shared" si="331"/>
        <v>19</v>
      </c>
      <c r="K392" s="125">
        <f t="shared" si="346"/>
        <v>9</v>
      </c>
      <c r="L392" s="8">
        <f t="shared" si="332"/>
        <v>1.00764147</v>
      </c>
      <c r="M392" s="126">
        <f t="shared" si="344"/>
        <v>1.0101006100000001</v>
      </c>
      <c r="N392" s="126">
        <f t="shared" si="341"/>
        <v>1.0996043836150151</v>
      </c>
      <c r="O392" s="119">
        <f t="shared" si="343"/>
        <v>1.1080069699999999</v>
      </c>
      <c r="P392" s="119">
        <f t="shared" si="324"/>
        <v>1108.0069699999999</v>
      </c>
      <c r="Q392" s="158">
        <f t="shared" si="336"/>
        <v>0</v>
      </c>
      <c r="R392" s="199">
        <f t="shared" si="333"/>
        <v>0</v>
      </c>
      <c r="S392" s="119">
        <f t="shared" si="325"/>
        <v>0</v>
      </c>
      <c r="T392" s="129">
        <f t="shared" si="334"/>
        <v>9.1906000000000002E-2</v>
      </c>
      <c r="U392" s="127">
        <f t="shared" si="342"/>
        <v>9</v>
      </c>
      <c r="V392" s="127">
        <v>252</v>
      </c>
      <c r="W392" s="126">
        <f t="shared" si="326"/>
        <v>1.0031451069999999</v>
      </c>
      <c r="X392" s="119">
        <f t="shared" si="327"/>
        <v>3.4848004700000001</v>
      </c>
      <c r="Y392" s="119">
        <f t="shared" si="328"/>
        <v>0</v>
      </c>
      <c r="Z392" s="131" t="str">
        <f t="shared" si="337"/>
        <v>A+J=</v>
      </c>
      <c r="AA392" s="124">
        <f t="shared" si="338"/>
        <v>44697</v>
      </c>
      <c r="AB392" s="4"/>
      <c r="AD392" s="171">
        <f>[2]Plan1!$A485</f>
        <v>51129</v>
      </c>
      <c r="AE392" s="148" t="str">
        <f>[2]Plan1!$C485</f>
        <v>Natal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2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22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3"/>
      <c r="EC392" s="1"/>
      <c r="ED392" s="1"/>
      <c r="EE392" s="1"/>
      <c r="EF392" s="1"/>
      <c r="EG392" s="1"/>
      <c r="EH392" s="1"/>
      <c r="EI392" s="1"/>
      <c r="EJ392" s="1"/>
      <c r="EK392" s="1"/>
      <c r="EL392" s="4"/>
      <c r="EM392" s="1"/>
      <c r="EN392" s="1"/>
      <c r="EO392" s="1"/>
      <c r="EP392" s="1"/>
      <c r="EQ392" s="1"/>
      <c r="ER392" s="1"/>
    </row>
    <row r="393" spans="1:148" ht="12.75" x14ac:dyDescent="0.2">
      <c r="A393" s="118">
        <f t="shared" si="329"/>
        <v>44683</v>
      </c>
      <c r="B393" s="119">
        <f t="shared" si="321"/>
        <v>1111.4917704699999</v>
      </c>
      <c r="C393" s="119">
        <f t="shared" si="335"/>
        <v>1000</v>
      </c>
      <c r="D393" s="120">
        <f t="shared" si="330"/>
        <v>6215.24</v>
      </c>
      <c r="E393" s="120">
        <f t="shared" si="345"/>
        <v>6315.93</v>
      </c>
      <c r="F393" s="172">
        <f t="shared" si="339"/>
        <v>44636</v>
      </c>
      <c r="G393" s="123">
        <f t="shared" si="322"/>
        <v>1.6200500704719456E-2</v>
      </c>
      <c r="H393" s="124">
        <f t="shared" si="340"/>
        <v>44697</v>
      </c>
      <c r="I393" s="124">
        <f t="shared" si="323"/>
        <v>44697</v>
      </c>
      <c r="J393" s="125">
        <f t="shared" si="331"/>
        <v>19</v>
      </c>
      <c r="K393" s="125">
        <f t="shared" si="346"/>
        <v>9</v>
      </c>
      <c r="L393" s="8">
        <f t="shared" si="332"/>
        <v>1.00764147</v>
      </c>
      <c r="M393" s="126">
        <f t="shared" si="344"/>
        <v>1.0101006100000001</v>
      </c>
      <c r="N393" s="126">
        <f t="shared" si="341"/>
        <v>1.0996043836150151</v>
      </c>
      <c r="O393" s="119">
        <f t="shared" si="343"/>
        <v>1.1080069699999999</v>
      </c>
      <c r="P393" s="119">
        <f t="shared" si="324"/>
        <v>1108.0069699999999</v>
      </c>
      <c r="Q393" s="158">
        <f t="shared" si="336"/>
        <v>0</v>
      </c>
      <c r="R393" s="199">
        <f t="shared" si="333"/>
        <v>0</v>
      </c>
      <c r="S393" s="119">
        <f t="shared" si="325"/>
        <v>0</v>
      </c>
      <c r="T393" s="129">
        <f t="shared" si="334"/>
        <v>9.1906000000000002E-2</v>
      </c>
      <c r="U393" s="127">
        <f t="shared" si="342"/>
        <v>9</v>
      </c>
      <c r="V393" s="127">
        <v>252</v>
      </c>
      <c r="W393" s="126">
        <f t="shared" si="326"/>
        <v>1.0031451069999999</v>
      </c>
      <c r="X393" s="119">
        <f t="shared" si="327"/>
        <v>3.4848004700000001</v>
      </c>
      <c r="Y393" s="119">
        <f t="shared" si="328"/>
        <v>0</v>
      </c>
      <c r="Z393" s="131" t="str">
        <f t="shared" si="337"/>
        <v>A+J=</v>
      </c>
      <c r="AA393" s="124">
        <f t="shared" si="338"/>
        <v>44697</v>
      </c>
      <c r="AB393" s="4"/>
      <c r="AD393" s="171">
        <f>[2]Plan1!$A486</f>
        <v>51136</v>
      </c>
      <c r="AE393" s="148" t="str">
        <f>[2]Plan1!$C486</f>
        <v>Confraternização Universal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2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22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3"/>
      <c r="EC393" s="1"/>
      <c r="ED393" s="1"/>
      <c r="EE393" s="1"/>
      <c r="EF393" s="1"/>
      <c r="EG393" s="1"/>
      <c r="EH393" s="1"/>
      <c r="EI393" s="1"/>
      <c r="EJ393" s="1"/>
      <c r="EK393" s="1"/>
      <c r="EL393" s="4"/>
      <c r="EM393" s="1"/>
      <c r="EN393" s="1"/>
      <c r="EO393" s="1"/>
      <c r="EP393" s="1"/>
      <c r="EQ393" s="1"/>
      <c r="ER393" s="1"/>
    </row>
    <row r="394" spans="1:148" ht="12.75" x14ac:dyDescent="0.2">
      <c r="A394" s="118">
        <f t="shared" si="329"/>
        <v>44684</v>
      </c>
      <c r="B394" s="119">
        <f t="shared" si="321"/>
        <v>1112.8205030399999</v>
      </c>
      <c r="C394" s="119">
        <f t="shared" si="335"/>
        <v>1000</v>
      </c>
      <c r="D394" s="120">
        <f t="shared" si="330"/>
        <v>6215.24</v>
      </c>
      <c r="E394" s="120">
        <f t="shared" si="345"/>
        <v>6315.93</v>
      </c>
      <c r="F394" s="172">
        <f t="shared" si="339"/>
        <v>44636</v>
      </c>
      <c r="G394" s="123">
        <f t="shared" si="322"/>
        <v>1.6200500704719456E-2</v>
      </c>
      <c r="H394" s="124">
        <f t="shared" si="340"/>
        <v>44697</v>
      </c>
      <c r="I394" s="124">
        <f t="shared" si="323"/>
        <v>44697</v>
      </c>
      <c r="J394" s="125">
        <f t="shared" si="331"/>
        <v>19</v>
      </c>
      <c r="K394" s="125">
        <f t="shared" si="346"/>
        <v>10</v>
      </c>
      <c r="L394" s="8">
        <f t="shared" si="332"/>
        <v>1.0084941199999999</v>
      </c>
      <c r="M394" s="126">
        <f t="shared" si="344"/>
        <v>1.0101006100000001</v>
      </c>
      <c r="N394" s="126">
        <f t="shared" si="341"/>
        <v>1.0996043836150151</v>
      </c>
      <c r="O394" s="119">
        <f t="shared" si="343"/>
        <v>1.1089445499999999</v>
      </c>
      <c r="P394" s="119">
        <f t="shared" si="324"/>
        <v>1108.9445499999999</v>
      </c>
      <c r="Q394" s="158">
        <f t="shared" si="336"/>
        <v>0</v>
      </c>
      <c r="R394" s="199">
        <f t="shared" si="333"/>
        <v>0</v>
      </c>
      <c r="S394" s="119">
        <f t="shared" si="325"/>
        <v>0</v>
      </c>
      <c r="T394" s="129">
        <f t="shared" si="334"/>
        <v>9.1906000000000002E-2</v>
      </c>
      <c r="U394" s="127">
        <f t="shared" si="342"/>
        <v>10</v>
      </c>
      <c r="V394" s="127">
        <v>252</v>
      </c>
      <c r="W394" s="126">
        <f t="shared" si="326"/>
        <v>1.0034951729999999</v>
      </c>
      <c r="X394" s="119">
        <f t="shared" si="327"/>
        <v>3.8759530400000002</v>
      </c>
      <c r="Y394" s="119">
        <f t="shared" si="328"/>
        <v>0</v>
      </c>
      <c r="Z394" s="131" t="str">
        <f t="shared" si="337"/>
        <v>A+J=</v>
      </c>
      <c r="AA394" s="124">
        <f t="shared" si="338"/>
        <v>44697</v>
      </c>
      <c r="AB394" s="4"/>
      <c r="AD394" s="171">
        <f>[2]Plan1!$A487</f>
        <v>51179</v>
      </c>
      <c r="AE394" s="148" t="str">
        <f>[2]Plan1!$C487</f>
        <v>Carnaval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2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22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3"/>
      <c r="EC394" s="1"/>
      <c r="ED394" s="1"/>
      <c r="EE394" s="1"/>
      <c r="EF394" s="1"/>
      <c r="EG394" s="1"/>
      <c r="EH394" s="1"/>
      <c r="EI394" s="1"/>
      <c r="EJ394" s="1"/>
      <c r="EK394" s="1"/>
      <c r="EL394" s="4"/>
      <c r="EM394" s="1"/>
      <c r="EN394" s="1"/>
      <c r="EO394" s="1"/>
      <c r="EP394" s="1"/>
      <c r="EQ394" s="1"/>
      <c r="ER394" s="1"/>
    </row>
    <row r="395" spans="1:148" ht="12.75" x14ac:dyDescent="0.2">
      <c r="A395" s="118">
        <f t="shared" si="329"/>
        <v>44685</v>
      </c>
      <c r="B395" s="119">
        <f t="shared" ref="B395:B458" si="347">(P395+X395)</f>
        <v>1114.1508204900001</v>
      </c>
      <c r="C395" s="119">
        <f t="shared" si="335"/>
        <v>1000</v>
      </c>
      <c r="D395" s="120">
        <f t="shared" si="330"/>
        <v>6215.24</v>
      </c>
      <c r="E395" s="120">
        <f t="shared" si="345"/>
        <v>6315.93</v>
      </c>
      <c r="F395" s="172">
        <f t="shared" si="339"/>
        <v>44636</v>
      </c>
      <c r="G395" s="123">
        <f t="shared" ref="G395:G458" si="348">(E395/D395)-1</f>
        <v>1.6200500704719456E-2</v>
      </c>
      <c r="H395" s="124">
        <f t="shared" si="340"/>
        <v>44697</v>
      </c>
      <c r="I395" s="124">
        <f t="shared" ref="I395:I458" si="349">IF(A395&gt;I394,H395,I394)</f>
        <v>44697</v>
      </c>
      <c r="J395" s="125">
        <f t="shared" si="331"/>
        <v>19</v>
      </c>
      <c r="K395" s="125">
        <f t="shared" si="346"/>
        <v>11</v>
      </c>
      <c r="L395" s="8">
        <f t="shared" si="332"/>
        <v>1.0093474899999999</v>
      </c>
      <c r="M395" s="126">
        <f t="shared" si="344"/>
        <v>1.0101006100000001</v>
      </c>
      <c r="N395" s="126">
        <f t="shared" si="341"/>
        <v>1.0996043836150151</v>
      </c>
      <c r="O395" s="119">
        <f t="shared" si="343"/>
        <v>1.10988292</v>
      </c>
      <c r="P395" s="119">
        <f t="shared" ref="P395:P458" si="350">TRUNC(C395*O395,8)</f>
        <v>1109.88292</v>
      </c>
      <c r="Q395" s="158">
        <f t="shared" si="336"/>
        <v>0</v>
      </c>
      <c r="R395" s="199">
        <f t="shared" si="333"/>
        <v>0</v>
      </c>
      <c r="S395" s="119">
        <f t="shared" ref="S395:S458" si="351">IF(R395&gt;0,TRUNC(R395*P395,8),0)</f>
        <v>0</v>
      </c>
      <c r="T395" s="129">
        <f t="shared" si="334"/>
        <v>9.1906000000000002E-2</v>
      </c>
      <c r="U395" s="127">
        <f t="shared" si="342"/>
        <v>11</v>
      </c>
      <c r="V395" s="127">
        <v>252</v>
      </c>
      <c r="W395" s="126">
        <f t="shared" ref="W395:W458" si="352">ROUND((1+T395)^TRUNC((U395/V395),9),9)</f>
        <v>1.003845361</v>
      </c>
      <c r="X395" s="119">
        <f t="shared" ref="X395:X458" si="353">TRUNC((P395*(W395-1)),8)</f>
        <v>4.2679004899999997</v>
      </c>
      <c r="Y395" s="119">
        <f t="shared" ref="Y395:Y458" si="354">IF(Q395&gt;0,S395+X395,0)</f>
        <v>0</v>
      </c>
      <c r="Z395" s="131" t="str">
        <f t="shared" si="337"/>
        <v>A+J=</v>
      </c>
      <c r="AA395" s="124">
        <f t="shared" si="338"/>
        <v>44697</v>
      </c>
      <c r="AB395" s="4"/>
      <c r="AD395" s="171">
        <f>[2]Plan1!$A488</f>
        <v>51180</v>
      </c>
      <c r="AE395" s="148" t="str">
        <f>[2]Plan1!$C488</f>
        <v>Carnaval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2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22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3"/>
      <c r="EC395" s="1"/>
      <c r="ED395" s="1"/>
      <c r="EE395" s="1"/>
      <c r="EF395" s="1"/>
      <c r="EG395" s="1"/>
      <c r="EH395" s="1"/>
      <c r="EI395" s="1"/>
      <c r="EJ395" s="1"/>
      <c r="EK395" s="1"/>
      <c r="EL395" s="4"/>
      <c r="EM395" s="1"/>
      <c r="EN395" s="1"/>
      <c r="EO395" s="1"/>
      <c r="EP395" s="1"/>
      <c r="EQ395" s="1"/>
      <c r="ER395" s="1"/>
    </row>
    <row r="396" spans="1:148" ht="12.75" x14ac:dyDescent="0.2">
      <c r="A396" s="118">
        <f t="shared" ref="A396:A459" si="355">(A395+1)</f>
        <v>44686</v>
      </c>
      <c r="B396" s="119">
        <f t="shared" si="347"/>
        <v>1115.4827250899998</v>
      </c>
      <c r="C396" s="119">
        <f t="shared" si="335"/>
        <v>1000</v>
      </c>
      <c r="D396" s="120">
        <f t="shared" ref="D396:D459" si="356">IF(E396=E395,D395,E395)</f>
        <v>6215.24</v>
      </c>
      <c r="E396" s="120">
        <f t="shared" si="345"/>
        <v>6315.93</v>
      </c>
      <c r="F396" s="172">
        <f t="shared" si="339"/>
        <v>44636</v>
      </c>
      <c r="G396" s="123">
        <f t="shared" si="348"/>
        <v>1.6200500704719456E-2</v>
      </c>
      <c r="H396" s="124">
        <f t="shared" si="340"/>
        <v>44697</v>
      </c>
      <c r="I396" s="124">
        <f t="shared" si="349"/>
        <v>44697</v>
      </c>
      <c r="J396" s="125">
        <f t="shared" ref="J396:J459" si="357">IF(I396=I395,J395,NETWORKDAYS(I395,I396,$AD$149:$AD$503)-1)</f>
        <v>19</v>
      </c>
      <c r="K396" s="125">
        <f t="shared" si="346"/>
        <v>12</v>
      </c>
      <c r="L396" s="8">
        <f t="shared" ref="L396:L459" si="358">TRUNC((E396/D396)^TRUNC((K396/J396),9),8)</f>
        <v>1.0102015799999999</v>
      </c>
      <c r="M396" s="126">
        <f t="shared" si="344"/>
        <v>1.0101006100000001</v>
      </c>
      <c r="N396" s="126">
        <f t="shared" si="341"/>
        <v>1.0996043836150151</v>
      </c>
      <c r="O396" s="119">
        <f t="shared" si="343"/>
        <v>1.1108220799999999</v>
      </c>
      <c r="P396" s="119">
        <f t="shared" si="350"/>
        <v>1110.8220799999999</v>
      </c>
      <c r="Q396" s="158">
        <f t="shared" si="336"/>
        <v>0</v>
      </c>
      <c r="R396" s="199">
        <f t="shared" ref="R396:R459" si="359">IF(Q396&gt;0,VLOOKUP($A396,$AD$11:$AI$141,6),0)</f>
        <v>0</v>
      </c>
      <c r="S396" s="119">
        <f t="shared" si="351"/>
        <v>0</v>
      </c>
      <c r="T396" s="129">
        <f t="shared" ref="T396:T459" si="360">(T395)</f>
        <v>9.1906000000000002E-2</v>
      </c>
      <c r="U396" s="127">
        <f t="shared" si="342"/>
        <v>12</v>
      </c>
      <c r="V396" s="127">
        <v>252</v>
      </c>
      <c r="W396" s="126">
        <f t="shared" si="352"/>
        <v>1.004195672</v>
      </c>
      <c r="X396" s="119">
        <f t="shared" si="353"/>
        <v>4.66064509</v>
      </c>
      <c r="Y396" s="119">
        <f t="shared" si="354"/>
        <v>0</v>
      </c>
      <c r="Z396" s="131" t="str">
        <f t="shared" si="337"/>
        <v>A+J=</v>
      </c>
      <c r="AA396" s="124">
        <f t="shared" si="338"/>
        <v>44697</v>
      </c>
      <c r="AB396" s="4"/>
      <c r="AD396" s="171">
        <f>[2]Plan1!$A489</f>
        <v>51225</v>
      </c>
      <c r="AE396" s="148" t="str">
        <f>[2]Plan1!$C489</f>
        <v>Paixão de Cristo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2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22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3"/>
      <c r="EC396" s="1"/>
      <c r="ED396" s="1"/>
      <c r="EE396" s="1"/>
      <c r="EF396" s="1"/>
      <c r="EG396" s="1"/>
      <c r="EH396" s="1"/>
      <c r="EI396" s="1"/>
      <c r="EJ396" s="1"/>
      <c r="EK396" s="1"/>
      <c r="EL396" s="4"/>
      <c r="EM396" s="1"/>
      <c r="EN396" s="1"/>
      <c r="EO396" s="1"/>
      <c r="EP396" s="1"/>
      <c r="EQ396" s="1"/>
      <c r="ER396" s="1"/>
    </row>
    <row r="397" spans="1:148" ht="12.75" x14ac:dyDescent="0.2">
      <c r="A397" s="118">
        <f t="shared" si="355"/>
        <v>44687</v>
      </c>
      <c r="B397" s="119">
        <f t="shared" si="347"/>
        <v>1116.81621692</v>
      </c>
      <c r="C397" s="119">
        <f t="shared" ref="C397:C460" si="361">TRUNC(IF(Q396&gt;0,VLOOKUP(A396,$AD$13:$AE$141,2),C396),8)</f>
        <v>1000</v>
      </c>
      <c r="D397" s="120">
        <f t="shared" si="356"/>
        <v>6215.24</v>
      </c>
      <c r="E397" s="120">
        <f t="shared" si="345"/>
        <v>6315.93</v>
      </c>
      <c r="F397" s="172">
        <f t="shared" si="339"/>
        <v>44636</v>
      </c>
      <c r="G397" s="123">
        <f t="shared" si="348"/>
        <v>1.6200500704719456E-2</v>
      </c>
      <c r="H397" s="124">
        <f t="shared" si="340"/>
        <v>44697</v>
      </c>
      <c r="I397" s="124">
        <f t="shared" si="349"/>
        <v>44697</v>
      </c>
      <c r="J397" s="125">
        <f t="shared" si="357"/>
        <v>19</v>
      </c>
      <c r="K397" s="125">
        <f t="shared" si="346"/>
        <v>13</v>
      </c>
      <c r="L397" s="8">
        <f t="shared" si="358"/>
        <v>1.01105639</v>
      </c>
      <c r="M397" s="126">
        <f t="shared" si="344"/>
        <v>1.0101006100000001</v>
      </c>
      <c r="N397" s="126">
        <f t="shared" si="341"/>
        <v>1.0996043836150151</v>
      </c>
      <c r="O397" s="119">
        <f t="shared" si="343"/>
        <v>1.11176203</v>
      </c>
      <c r="P397" s="119">
        <f t="shared" si="350"/>
        <v>1111.7620300000001</v>
      </c>
      <c r="Q397" s="158">
        <f t="shared" ref="Q397:Q460" si="362">IF(VLOOKUP(A397,AD$11:AK$141,8)=VLOOKUP(A396,AD$11:AK$141,8),0,VLOOKUP(A397,AD$11:AK$141,8))</f>
        <v>0</v>
      </c>
      <c r="R397" s="199">
        <f t="shared" si="359"/>
        <v>0</v>
      </c>
      <c r="S397" s="119">
        <f t="shared" si="351"/>
        <v>0</v>
      </c>
      <c r="T397" s="129">
        <f t="shared" si="360"/>
        <v>9.1906000000000002E-2</v>
      </c>
      <c r="U397" s="127">
        <f t="shared" si="342"/>
        <v>13</v>
      </c>
      <c r="V397" s="127">
        <v>252</v>
      </c>
      <c r="W397" s="126">
        <f t="shared" si="352"/>
        <v>1.004546105</v>
      </c>
      <c r="X397" s="119">
        <f t="shared" si="353"/>
        <v>5.0541869200000002</v>
      </c>
      <c r="Y397" s="119">
        <f t="shared" si="354"/>
        <v>0</v>
      </c>
      <c r="Z397" s="131" t="str">
        <f t="shared" ref="Z397:Z460" si="363">IF($Q396&gt;0,VLOOKUP($A396,$AD$11:$AM$141,9),Z396)</f>
        <v>A+J=</v>
      </c>
      <c r="AA397" s="124">
        <f t="shared" ref="AA397:AA460" si="364">IF($Q396&gt;0,VLOOKUP($A396,$AD$11:$AM$141,10),AA396)</f>
        <v>44697</v>
      </c>
      <c r="AB397" s="4"/>
      <c r="AD397" s="171">
        <f>[2]Plan1!$A490</f>
        <v>51247</v>
      </c>
      <c r="AE397" s="148" t="str">
        <f>[2]Plan1!$C490</f>
        <v>Tiradentes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2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22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3"/>
      <c r="EC397" s="1"/>
      <c r="ED397" s="1"/>
      <c r="EE397" s="1"/>
      <c r="EF397" s="1"/>
      <c r="EG397" s="1"/>
      <c r="EH397" s="1"/>
      <c r="EI397" s="1"/>
      <c r="EJ397" s="1"/>
      <c r="EK397" s="1"/>
      <c r="EL397" s="4"/>
      <c r="EM397" s="1"/>
      <c r="EN397" s="1"/>
      <c r="EO397" s="1"/>
      <c r="EP397" s="1"/>
      <c r="EQ397" s="1"/>
      <c r="ER397" s="1"/>
    </row>
    <row r="398" spans="1:148" ht="12.75" x14ac:dyDescent="0.2">
      <c r="A398" s="118">
        <f t="shared" si="355"/>
        <v>44688</v>
      </c>
      <c r="B398" s="119">
        <f t="shared" si="347"/>
        <v>1118.15131724</v>
      </c>
      <c r="C398" s="119">
        <f t="shared" si="361"/>
        <v>1000</v>
      </c>
      <c r="D398" s="120">
        <f t="shared" si="356"/>
        <v>6215.24</v>
      </c>
      <c r="E398" s="120">
        <f t="shared" si="345"/>
        <v>6315.93</v>
      </c>
      <c r="F398" s="172">
        <f t="shared" si="339"/>
        <v>44636</v>
      </c>
      <c r="G398" s="123">
        <f t="shared" si="348"/>
        <v>1.6200500704719456E-2</v>
      </c>
      <c r="H398" s="124">
        <f t="shared" si="340"/>
        <v>44697</v>
      </c>
      <c r="I398" s="124">
        <f t="shared" si="349"/>
        <v>44697</v>
      </c>
      <c r="J398" s="125">
        <f t="shared" si="357"/>
        <v>19</v>
      </c>
      <c r="K398" s="125">
        <f t="shared" si="346"/>
        <v>14</v>
      </c>
      <c r="L398" s="8">
        <f t="shared" si="358"/>
        <v>1.0119119299999999</v>
      </c>
      <c r="M398" s="126">
        <f t="shared" si="344"/>
        <v>1.0101006100000001</v>
      </c>
      <c r="N398" s="126">
        <f t="shared" si="341"/>
        <v>1.0996043836150151</v>
      </c>
      <c r="O398" s="119">
        <f t="shared" si="343"/>
        <v>1.1127027899999999</v>
      </c>
      <c r="P398" s="119">
        <f t="shared" si="350"/>
        <v>1112.70279</v>
      </c>
      <c r="Q398" s="158">
        <f t="shared" si="362"/>
        <v>0</v>
      </c>
      <c r="R398" s="199">
        <f t="shared" si="359"/>
        <v>0</v>
      </c>
      <c r="S398" s="119">
        <f t="shared" si="351"/>
        <v>0</v>
      </c>
      <c r="T398" s="129">
        <f t="shared" si="360"/>
        <v>9.1906000000000002E-2</v>
      </c>
      <c r="U398" s="127">
        <f t="shared" si="342"/>
        <v>14</v>
      </c>
      <c r="V398" s="127">
        <v>252</v>
      </c>
      <c r="W398" s="126">
        <f t="shared" si="352"/>
        <v>1.00489666</v>
      </c>
      <c r="X398" s="119">
        <f t="shared" si="353"/>
        <v>5.4485272399999998</v>
      </c>
      <c r="Y398" s="119">
        <f t="shared" si="354"/>
        <v>0</v>
      </c>
      <c r="Z398" s="131" t="str">
        <f t="shared" si="363"/>
        <v>A+J=</v>
      </c>
      <c r="AA398" s="124">
        <f t="shared" si="364"/>
        <v>44697</v>
      </c>
      <c r="AB398" s="4"/>
      <c r="AD398" s="171">
        <f>[2]Plan1!$A491</f>
        <v>51257</v>
      </c>
      <c r="AE398" s="148" t="str">
        <f>[2]Plan1!$C491</f>
        <v>Dia do Trabalho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2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22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3"/>
      <c r="EC398" s="1"/>
      <c r="ED398" s="1"/>
      <c r="EE398" s="1"/>
      <c r="EF398" s="1"/>
      <c r="EG398" s="1"/>
      <c r="EH398" s="1"/>
      <c r="EI398" s="1"/>
      <c r="EJ398" s="1"/>
      <c r="EK398" s="1"/>
      <c r="EL398" s="4"/>
      <c r="EM398" s="1"/>
      <c r="EN398" s="1"/>
      <c r="EO398" s="1"/>
      <c r="EP398" s="1"/>
      <c r="EQ398" s="1"/>
      <c r="ER398" s="1"/>
    </row>
    <row r="399" spans="1:148" ht="12.75" x14ac:dyDescent="0.2">
      <c r="A399" s="118">
        <f t="shared" si="355"/>
        <v>44689</v>
      </c>
      <c r="B399" s="119">
        <f t="shared" si="347"/>
        <v>1118.15131724</v>
      </c>
      <c r="C399" s="119">
        <f t="shared" si="361"/>
        <v>1000</v>
      </c>
      <c r="D399" s="120">
        <f t="shared" si="356"/>
        <v>6215.24</v>
      </c>
      <c r="E399" s="120">
        <f t="shared" si="345"/>
        <v>6315.93</v>
      </c>
      <c r="F399" s="172">
        <f t="shared" si="339"/>
        <v>44636</v>
      </c>
      <c r="G399" s="123">
        <f t="shared" si="348"/>
        <v>1.6200500704719456E-2</v>
      </c>
      <c r="H399" s="124">
        <f t="shared" si="340"/>
        <v>44697</v>
      </c>
      <c r="I399" s="124">
        <f t="shared" si="349"/>
        <v>44697</v>
      </c>
      <c r="J399" s="125">
        <f t="shared" si="357"/>
        <v>19</v>
      </c>
      <c r="K399" s="125">
        <f t="shared" si="346"/>
        <v>14</v>
      </c>
      <c r="L399" s="8">
        <f t="shared" si="358"/>
        <v>1.0119119299999999</v>
      </c>
      <c r="M399" s="126">
        <f t="shared" si="344"/>
        <v>1.0101006100000001</v>
      </c>
      <c r="N399" s="126">
        <f t="shared" si="341"/>
        <v>1.0996043836150151</v>
      </c>
      <c r="O399" s="119">
        <f t="shared" si="343"/>
        <v>1.1127027899999999</v>
      </c>
      <c r="P399" s="119">
        <f t="shared" si="350"/>
        <v>1112.70279</v>
      </c>
      <c r="Q399" s="158">
        <f t="shared" si="362"/>
        <v>0</v>
      </c>
      <c r="R399" s="199">
        <f t="shared" si="359"/>
        <v>0</v>
      </c>
      <c r="S399" s="119">
        <f t="shared" si="351"/>
        <v>0</v>
      </c>
      <c r="T399" s="129">
        <f t="shared" si="360"/>
        <v>9.1906000000000002E-2</v>
      </c>
      <c r="U399" s="127">
        <f t="shared" si="342"/>
        <v>14</v>
      </c>
      <c r="V399" s="127">
        <v>252</v>
      </c>
      <c r="W399" s="126">
        <f t="shared" si="352"/>
        <v>1.00489666</v>
      </c>
      <c r="X399" s="119">
        <f t="shared" si="353"/>
        <v>5.4485272399999998</v>
      </c>
      <c r="Y399" s="119">
        <f t="shared" si="354"/>
        <v>0</v>
      </c>
      <c r="Z399" s="131" t="str">
        <f t="shared" si="363"/>
        <v>A+J=</v>
      </c>
      <c r="AA399" s="124">
        <f t="shared" si="364"/>
        <v>44697</v>
      </c>
      <c r="AB399" s="4"/>
      <c r="AD399" s="171">
        <f>[2]Plan1!$A492</f>
        <v>51287</v>
      </c>
      <c r="AE399" s="148" t="str">
        <f>[2]Plan1!$C492</f>
        <v>Corpus Christi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2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22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3"/>
      <c r="EC399" s="1"/>
      <c r="ED399" s="1"/>
      <c r="EE399" s="1"/>
      <c r="EF399" s="1"/>
      <c r="EG399" s="1"/>
      <c r="EH399" s="1"/>
      <c r="EI399" s="1"/>
      <c r="EJ399" s="1"/>
      <c r="EK399" s="1"/>
      <c r="EL399" s="4"/>
      <c r="EM399" s="1"/>
      <c r="EN399" s="1"/>
      <c r="EO399" s="1"/>
      <c r="EP399" s="1"/>
      <c r="EQ399" s="1"/>
      <c r="ER399" s="1"/>
    </row>
    <row r="400" spans="1:148" ht="12.75" x14ac:dyDescent="0.2">
      <c r="A400" s="118">
        <f t="shared" si="355"/>
        <v>44690</v>
      </c>
      <c r="B400" s="119">
        <f t="shared" si="347"/>
        <v>1118.15131724</v>
      </c>
      <c r="C400" s="119">
        <f t="shared" si="361"/>
        <v>1000</v>
      </c>
      <c r="D400" s="120">
        <f t="shared" si="356"/>
        <v>6215.24</v>
      </c>
      <c r="E400" s="120">
        <f t="shared" si="345"/>
        <v>6315.93</v>
      </c>
      <c r="F400" s="172">
        <f t="shared" si="339"/>
        <v>44636</v>
      </c>
      <c r="G400" s="123">
        <f t="shared" si="348"/>
        <v>1.6200500704719456E-2</v>
      </c>
      <c r="H400" s="124">
        <f t="shared" si="340"/>
        <v>44697</v>
      </c>
      <c r="I400" s="124">
        <f t="shared" si="349"/>
        <v>44697</v>
      </c>
      <c r="J400" s="125">
        <f t="shared" si="357"/>
        <v>19</v>
      </c>
      <c r="K400" s="125">
        <f t="shared" si="346"/>
        <v>14</v>
      </c>
      <c r="L400" s="8">
        <f t="shared" si="358"/>
        <v>1.0119119299999999</v>
      </c>
      <c r="M400" s="126">
        <f t="shared" si="344"/>
        <v>1.0101006100000001</v>
      </c>
      <c r="N400" s="126">
        <f t="shared" si="341"/>
        <v>1.0996043836150151</v>
      </c>
      <c r="O400" s="119">
        <f t="shared" si="343"/>
        <v>1.1127027899999999</v>
      </c>
      <c r="P400" s="119">
        <f t="shared" si="350"/>
        <v>1112.70279</v>
      </c>
      <c r="Q400" s="158">
        <f t="shared" si="362"/>
        <v>0</v>
      </c>
      <c r="R400" s="199">
        <f t="shared" si="359"/>
        <v>0</v>
      </c>
      <c r="S400" s="119">
        <f t="shared" si="351"/>
        <v>0</v>
      </c>
      <c r="T400" s="129">
        <f t="shared" si="360"/>
        <v>9.1906000000000002E-2</v>
      </c>
      <c r="U400" s="127">
        <f t="shared" si="342"/>
        <v>14</v>
      </c>
      <c r="V400" s="127">
        <v>252</v>
      </c>
      <c r="W400" s="126">
        <f t="shared" si="352"/>
        <v>1.00489666</v>
      </c>
      <c r="X400" s="119">
        <f t="shared" si="353"/>
        <v>5.4485272399999998</v>
      </c>
      <c r="Y400" s="119">
        <f t="shared" si="354"/>
        <v>0</v>
      </c>
      <c r="Z400" s="131" t="str">
        <f t="shared" si="363"/>
        <v>A+J=</v>
      </c>
      <c r="AA400" s="124">
        <f t="shared" si="364"/>
        <v>44697</v>
      </c>
      <c r="AB400" s="4"/>
      <c r="AD400" s="171">
        <f>[2]Plan1!$A493</f>
        <v>51386</v>
      </c>
      <c r="AE400" s="148" t="str">
        <f>[2]Plan1!$C493</f>
        <v>Independência do Brasil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2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22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3"/>
      <c r="EC400" s="1"/>
      <c r="ED400" s="1"/>
      <c r="EE400" s="1"/>
      <c r="EF400" s="1"/>
      <c r="EG400" s="1"/>
      <c r="EH400" s="1"/>
      <c r="EI400" s="1"/>
      <c r="EJ400" s="1"/>
      <c r="EK400" s="1"/>
      <c r="EL400" s="4"/>
      <c r="EM400" s="1"/>
      <c r="EN400" s="1"/>
      <c r="EO400" s="1"/>
      <c r="EP400" s="1"/>
      <c r="EQ400" s="1"/>
      <c r="ER400" s="1"/>
    </row>
    <row r="401" spans="1:148" ht="12.75" x14ac:dyDescent="0.2">
      <c r="A401" s="118">
        <f t="shared" si="355"/>
        <v>44691</v>
      </c>
      <c r="B401" s="119">
        <f t="shared" si="347"/>
        <v>1119.48800826</v>
      </c>
      <c r="C401" s="119">
        <f t="shared" si="361"/>
        <v>1000</v>
      </c>
      <c r="D401" s="120">
        <f t="shared" si="356"/>
        <v>6215.24</v>
      </c>
      <c r="E401" s="120">
        <f t="shared" si="345"/>
        <v>6315.93</v>
      </c>
      <c r="F401" s="172">
        <f t="shared" si="339"/>
        <v>44636</v>
      </c>
      <c r="G401" s="123">
        <f t="shared" si="348"/>
        <v>1.6200500704719456E-2</v>
      </c>
      <c r="H401" s="124">
        <f t="shared" si="340"/>
        <v>44697</v>
      </c>
      <c r="I401" s="124">
        <f t="shared" si="349"/>
        <v>44697</v>
      </c>
      <c r="J401" s="125">
        <f t="shared" si="357"/>
        <v>19</v>
      </c>
      <c r="K401" s="125">
        <f t="shared" si="346"/>
        <v>15</v>
      </c>
      <c r="L401" s="8">
        <f t="shared" si="358"/>
        <v>1.0127681900000001</v>
      </c>
      <c r="M401" s="126">
        <f t="shared" si="344"/>
        <v>1.0101006100000001</v>
      </c>
      <c r="N401" s="126">
        <f t="shared" si="341"/>
        <v>1.0996043836150151</v>
      </c>
      <c r="O401" s="119">
        <f t="shared" si="343"/>
        <v>1.11364434</v>
      </c>
      <c r="P401" s="119">
        <f t="shared" si="350"/>
        <v>1113.6443400000001</v>
      </c>
      <c r="Q401" s="158">
        <f t="shared" si="362"/>
        <v>0</v>
      </c>
      <c r="R401" s="199">
        <f t="shared" si="359"/>
        <v>0</v>
      </c>
      <c r="S401" s="119">
        <f t="shared" si="351"/>
        <v>0</v>
      </c>
      <c r="T401" s="129">
        <f t="shared" si="360"/>
        <v>9.1906000000000002E-2</v>
      </c>
      <c r="U401" s="127">
        <f t="shared" si="342"/>
        <v>15</v>
      </c>
      <c r="V401" s="127">
        <v>252</v>
      </c>
      <c r="W401" s="126">
        <f t="shared" si="352"/>
        <v>1.005247338</v>
      </c>
      <c r="X401" s="119">
        <f t="shared" si="353"/>
        <v>5.8436682600000003</v>
      </c>
      <c r="Y401" s="119">
        <f t="shared" si="354"/>
        <v>0</v>
      </c>
      <c r="Z401" s="131" t="str">
        <f t="shared" si="363"/>
        <v>A+J=</v>
      </c>
      <c r="AA401" s="124">
        <f t="shared" si="364"/>
        <v>44697</v>
      </c>
      <c r="AB401" s="4"/>
      <c r="AD401" s="171">
        <f>[2]Plan1!$A494</f>
        <v>51421</v>
      </c>
      <c r="AE401" s="148" t="str">
        <f>[2]Plan1!$C494</f>
        <v>Nossa Sr.a Aparecida - Padroeira do Brasil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2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22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3"/>
      <c r="EC401" s="1"/>
      <c r="ED401" s="1"/>
      <c r="EE401" s="1"/>
      <c r="EF401" s="1"/>
      <c r="EG401" s="1"/>
      <c r="EH401" s="1"/>
      <c r="EI401" s="1"/>
      <c r="EJ401" s="1"/>
      <c r="EK401" s="1"/>
      <c r="EL401" s="4"/>
      <c r="EM401" s="1"/>
      <c r="EN401" s="1"/>
      <c r="EO401" s="1"/>
      <c r="EP401" s="1"/>
      <c r="EQ401" s="1"/>
      <c r="ER401" s="1"/>
    </row>
    <row r="402" spans="1:148" ht="12.75" x14ac:dyDescent="0.2">
      <c r="A402" s="118">
        <f t="shared" si="355"/>
        <v>44692</v>
      </c>
      <c r="B402" s="119">
        <f t="shared" si="347"/>
        <v>1120.8263001</v>
      </c>
      <c r="C402" s="119">
        <f t="shared" si="361"/>
        <v>1000</v>
      </c>
      <c r="D402" s="120">
        <f t="shared" si="356"/>
        <v>6215.24</v>
      </c>
      <c r="E402" s="120">
        <f t="shared" si="345"/>
        <v>6315.93</v>
      </c>
      <c r="F402" s="172">
        <f t="shared" si="339"/>
        <v>44636</v>
      </c>
      <c r="G402" s="123">
        <f t="shared" si="348"/>
        <v>1.6200500704719456E-2</v>
      </c>
      <c r="H402" s="124">
        <f t="shared" si="340"/>
        <v>44697</v>
      </c>
      <c r="I402" s="124">
        <f t="shared" si="349"/>
        <v>44697</v>
      </c>
      <c r="J402" s="125">
        <f t="shared" si="357"/>
        <v>19</v>
      </c>
      <c r="K402" s="125">
        <f t="shared" si="346"/>
        <v>16</v>
      </c>
      <c r="L402" s="8">
        <f t="shared" si="358"/>
        <v>1.01362518</v>
      </c>
      <c r="M402" s="126">
        <f t="shared" si="344"/>
        <v>1.0101006100000001</v>
      </c>
      <c r="N402" s="126">
        <f t="shared" si="341"/>
        <v>1.0996043836150151</v>
      </c>
      <c r="O402" s="119">
        <f t="shared" si="343"/>
        <v>1.1145866900000001</v>
      </c>
      <c r="P402" s="119">
        <f t="shared" si="350"/>
        <v>1114.5866900000001</v>
      </c>
      <c r="Q402" s="158">
        <f t="shared" si="362"/>
        <v>0</v>
      </c>
      <c r="R402" s="199">
        <f t="shared" si="359"/>
        <v>0</v>
      </c>
      <c r="S402" s="119">
        <f t="shared" si="351"/>
        <v>0</v>
      </c>
      <c r="T402" s="129">
        <f t="shared" si="360"/>
        <v>9.1906000000000002E-2</v>
      </c>
      <c r="U402" s="127">
        <f t="shared" si="342"/>
        <v>16</v>
      </c>
      <c r="V402" s="127">
        <v>252</v>
      </c>
      <c r="W402" s="126">
        <f t="shared" si="352"/>
        <v>1.0055981380000001</v>
      </c>
      <c r="X402" s="119">
        <f t="shared" si="353"/>
        <v>6.2396101000000002</v>
      </c>
      <c r="Y402" s="119">
        <f t="shared" si="354"/>
        <v>0</v>
      </c>
      <c r="Z402" s="131" t="str">
        <f t="shared" si="363"/>
        <v>A+J=</v>
      </c>
      <c r="AA402" s="124">
        <f t="shared" si="364"/>
        <v>44697</v>
      </c>
      <c r="AB402" s="4"/>
      <c r="AD402" s="171">
        <f>[2]Plan1!$A495</f>
        <v>51442</v>
      </c>
      <c r="AE402" s="148" t="str">
        <f>[2]Plan1!$C495</f>
        <v>Finados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2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22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3"/>
      <c r="EC402" s="1"/>
      <c r="ED402" s="1"/>
      <c r="EE402" s="1"/>
      <c r="EF402" s="1"/>
      <c r="EG402" s="1"/>
      <c r="EH402" s="1"/>
      <c r="EI402" s="1"/>
      <c r="EJ402" s="1"/>
      <c r="EK402" s="1"/>
      <c r="EL402" s="4"/>
      <c r="EM402" s="1"/>
      <c r="EN402" s="1"/>
      <c r="EO402" s="1"/>
      <c r="EP402" s="1"/>
      <c r="EQ402" s="1"/>
      <c r="ER402" s="1"/>
    </row>
    <row r="403" spans="1:148" ht="12.75" x14ac:dyDescent="0.2">
      <c r="A403" s="118">
        <f t="shared" si="355"/>
        <v>44693</v>
      </c>
      <c r="B403" s="119">
        <f t="shared" si="347"/>
        <v>1122.16618389</v>
      </c>
      <c r="C403" s="119">
        <f t="shared" si="361"/>
        <v>1000</v>
      </c>
      <c r="D403" s="120">
        <f t="shared" si="356"/>
        <v>6215.24</v>
      </c>
      <c r="E403" s="120">
        <f t="shared" si="345"/>
        <v>6315.93</v>
      </c>
      <c r="F403" s="172">
        <f t="shared" ref="F403:F466" si="365">IF($K403=1,VLOOKUP($A402,$AO$11:$AT$47,6),F402)</f>
        <v>44636</v>
      </c>
      <c r="G403" s="123">
        <f t="shared" si="348"/>
        <v>1.6200500704719456E-2</v>
      </c>
      <c r="H403" s="124">
        <f t="shared" ref="H403:H466" si="366">IF(Q402&gt;0,VLOOKUP(A403,AH$119:AN$451,4),H402)</f>
        <v>44697</v>
      </c>
      <c r="I403" s="124">
        <f t="shared" si="349"/>
        <v>44697</v>
      </c>
      <c r="J403" s="125">
        <f t="shared" si="357"/>
        <v>19</v>
      </c>
      <c r="K403" s="125">
        <f t="shared" si="346"/>
        <v>17</v>
      </c>
      <c r="L403" s="8">
        <f t="shared" si="358"/>
        <v>1.01448289</v>
      </c>
      <c r="M403" s="126">
        <f t="shared" si="344"/>
        <v>1.0101006100000001</v>
      </c>
      <c r="N403" s="126">
        <f t="shared" si="341"/>
        <v>1.0996043836150151</v>
      </c>
      <c r="O403" s="119">
        <f t="shared" si="343"/>
        <v>1.1155298300000001</v>
      </c>
      <c r="P403" s="119">
        <f t="shared" si="350"/>
        <v>1115.5298299999999</v>
      </c>
      <c r="Q403" s="158">
        <f t="shared" si="362"/>
        <v>0</v>
      </c>
      <c r="R403" s="199">
        <f t="shared" si="359"/>
        <v>0</v>
      </c>
      <c r="S403" s="119">
        <f t="shared" si="351"/>
        <v>0</v>
      </c>
      <c r="T403" s="129">
        <f t="shared" si="360"/>
        <v>9.1906000000000002E-2</v>
      </c>
      <c r="U403" s="127">
        <f t="shared" si="342"/>
        <v>17</v>
      </c>
      <c r="V403" s="127">
        <v>252</v>
      </c>
      <c r="W403" s="126">
        <f t="shared" si="352"/>
        <v>1.0059490600000001</v>
      </c>
      <c r="X403" s="119">
        <f t="shared" si="353"/>
        <v>6.6363538899999996</v>
      </c>
      <c r="Y403" s="119">
        <f t="shared" si="354"/>
        <v>0</v>
      </c>
      <c r="Z403" s="131" t="str">
        <f t="shared" si="363"/>
        <v>A+J=</v>
      </c>
      <c r="AA403" s="124">
        <f t="shared" si="364"/>
        <v>44697</v>
      </c>
      <c r="AB403" s="4"/>
      <c r="AD403" s="171">
        <f>[2]Plan1!$A496</f>
        <v>51455</v>
      </c>
      <c r="AE403" s="148" t="str">
        <f>[2]Plan1!$C496</f>
        <v>Proclamação da República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2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22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3"/>
      <c r="EC403" s="1"/>
      <c r="ED403" s="1"/>
      <c r="EE403" s="1"/>
      <c r="EF403" s="1"/>
      <c r="EG403" s="1"/>
      <c r="EH403" s="1"/>
      <c r="EI403" s="1"/>
      <c r="EJ403" s="1"/>
      <c r="EK403" s="1"/>
      <c r="EL403" s="4"/>
      <c r="EM403" s="1"/>
      <c r="EN403" s="1"/>
      <c r="EO403" s="1"/>
      <c r="EP403" s="1"/>
      <c r="EQ403" s="1"/>
      <c r="ER403" s="1"/>
    </row>
    <row r="404" spans="1:148" ht="12.75" x14ac:dyDescent="0.2">
      <c r="A404" s="118">
        <f t="shared" si="355"/>
        <v>44694</v>
      </c>
      <c r="B404" s="119">
        <f t="shared" si="347"/>
        <v>1123.5076719800002</v>
      </c>
      <c r="C404" s="119">
        <f t="shared" si="361"/>
        <v>1000</v>
      </c>
      <c r="D404" s="120">
        <f t="shared" si="356"/>
        <v>6215.24</v>
      </c>
      <c r="E404" s="120">
        <f t="shared" si="345"/>
        <v>6315.93</v>
      </c>
      <c r="F404" s="172">
        <f t="shared" si="365"/>
        <v>44636</v>
      </c>
      <c r="G404" s="123">
        <f t="shared" si="348"/>
        <v>1.6200500704719456E-2</v>
      </c>
      <c r="H404" s="124">
        <f t="shared" si="366"/>
        <v>44697</v>
      </c>
      <c r="I404" s="124">
        <f t="shared" si="349"/>
        <v>44697</v>
      </c>
      <c r="J404" s="125">
        <f t="shared" si="357"/>
        <v>19</v>
      </c>
      <c r="K404" s="125">
        <f t="shared" si="346"/>
        <v>18</v>
      </c>
      <c r="L404" s="8">
        <f t="shared" si="358"/>
        <v>1.01534133</v>
      </c>
      <c r="M404" s="126">
        <f t="shared" si="344"/>
        <v>1.0101006100000001</v>
      </c>
      <c r="N404" s="126">
        <f t="shared" si="341"/>
        <v>1.0996043836150151</v>
      </c>
      <c r="O404" s="119">
        <f t="shared" si="343"/>
        <v>1.11647377</v>
      </c>
      <c r="P404" s="119">
        <f t="shared" si="350"/>
        <v>1116.4737700000001</v>
      </c>
      <c r="Q404" s="158">
        <f t="shared" si="362"/>
        <v>0</v>
      </c>
      <c r="R404" s="199">
        <f t="shared" si="359"/>
        <v>0</v>
      </c>
      <c r="S404" s="119">
        <f t="shared" si="351"/>
        <v>0</v>
      </c>
      <c r="T404" s="129">
        <f t="shared" si="360"/>
        <v>9.1906000000000002E-2</v>
      </c>
      <c r="U404" s="127">
        <f t="shared" si="342"/>
        <v>18</v>
      </c>
      <c r="V404" s="127">
        <v>252</v>
      </c>
      <c r="W404" s="126">
        <f t="shared" si="352"/>
        <v>1.006300105</v>
      </c>
      <c r="X404" s="119">
        <f t="shared" si="353"/>
        <v>7.0339019800000004</v>
      </c>
      <c r="Y404" s="119">
        <f t="shared" si="354"/>
        <v>0</v>
      </c>
      <c r="Z404" s="131" t="str">
        <f t="shared" si="363"/>
        <v>A+J=</v>
      </c>
      <c r="AA404" s="124">
        <f t="shared" si="364"/>
        <v>44697</v>
      </c>
      <c r="AB404" s="4"/>
      <c r="AD404" s="171">
        <f>[2]Plan1!$A497</f>
        <v>51460</v>
      </c>
      <c r="AE404" s="148" t="str">
        <f>[2]Plan1!$C497</f>
        <v>Dia Nacional de Zumbi e da Consciência Negra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2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22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3"/>
      <c r="EC404" s="1"/>
      <c r="ED404" s="1"/>
      <c r="EE404" s="1"/>
      <c r="EF404" s="1"/>
      <c r="EG404" s="1"/>
      <c r="EH404" s="1"/>
      <c r="EI404" s="1"/>
      <c r="EJ404" s="1"/>
      <c r="EK404" s="1"/>
      <c r="EL404" s="4"/>
      <c r="EM404" s="1"/>
      <c r="EN404" s="1"/>
      <c r="EO404" s="1"/>
      <c r="EP404" s="1"/>
      <c r="EQ404" s="1"/>
      <c r="ER404" s="1"/>
    </row>
    <row r="405" spans="1:148" ht="12.75" x14ac:dyDescent="0.2">
      <c r="A405" s="118">
        <f t="shared" si="355"/>
        <v>44695</v>
      </c>
      <c r="B405" s="119">
        <f t="shared" si="347"/>
        <v>1124.8507745099998</v>
      </c>
      <c r="C405" s="119">
        <f t="shared" si="361"/>
        <v>1000</v>
      </c>
      <c r="D405" s="120">
        <f t="shared" si="356"/>
        <v>6215.24</v>
      </c>
      <c r="E405" s="120">
        <f t="shared" si="345"/>
        <v>6315.93</v>
      </c>
      <c r="F405" s="172">
        <f t="shared" si="365"/>
        <v>44636</v>
      </c>
      <c r="G405" s="123">
        <f t="shared" si="348"/>
        <v>1.6200500704719456E-2</v>
      </c>
      <c r="H405" s="124">
        <f t="shared" si="366"/>
        <v>44697</v>
      </c>
      <c r="I405" s="124">
        <f t="shared" si="349"/>
        <v>44697</v>
      </c>
      <c r="J405" s="125">
        <f t="shared" si="357"/>
        <v>19</v>
      </c>
      <c r="K405" s="125">
        <f t="shared" si="346"/>
        <v>19</v>
      </c>
      <c r="L405" s="8">
        <f t="shared" si="358"/>
        <v>1.0162005000000001</v>
      </c>
      <c r="M405" s="126">
        <f t="shared" si="344"/>
        <v>1.0101006100000001</v>
      </c>
      <c r="N405" s="126">
        <f t="shared" si="341"/>
        <v>1.0996043836150151</v>
      </c>
      <c r="O405" s="119">
        <f t="shared" si="343"/>
        <v>1.11741852</v>
      </c>
      <c r="P405" s="119">
        <f t="shared" si="350"/>
        <v>1117.4185199999999</v>
      </c>
      <c r="Q405" s="158">
        <f t="shared" si="362"/>
        <v>0</v>
      </c>
      <c r="R405" s="199">
        <f t="shared" si="359"/>
        <v>0</v>
      </c>
      <c r="S405" s="119">
        <f t="shared" si="351"/>
        <v>0</v>
      </c>
      <c r="T405" s="129">
        <f t="shared" si="360"/>
        <v>9.1906000000000002E-2</v>
      </c>
      <c r="U405" s="127">
        <f t="shared" si="342"/>
        <v>19</v>
      </c>
      <c r="V405" s="127">
        <v>252</v>
      </c>
      <c r="W405" s="126">
        <f t="shared" si="352"/>
        <v>1.006651272</v>
      </c>
      <c r="X405" s="119">
        <f t="shared" si="353"/>
        <v>7.4322545099999999</v>
      </c>
      <c r="Y405" s="119">
        <f t="shared" si="354"/>
        <v>0</v>
      </c>
      <c r="Z405" s="131" t="str">
        <f t="shared" si="363"/>
        <v>A+J=</v>
      </c>
      <c r="AA405" s="124">
        <f t="shared" si="364"/>
        <v>44697</v>
      </c>
      <c r="AB405" s="4"/>
      <c r="AD405" s="171">
        <f>[2]Plan1!$A498</f>
        <v>51495</v>
      </c>
      <c r="AE405" s="148" t="str">
        <f>[2]Plan1!$C498</f>
        <v>Natal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2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22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3"/>
      <c r="EC405" s="1"/>
      <c r="ED405" s="1"/>
      <c r="EE405" s="1"/>
      <c r="EF405" s="1"/>
      <c r="EG405" s="1"/>
      <c r="EH405" s="1"/>
      <c r="EI405" s="1"/>
      <c r="EJ405" s="1"/>
      <c r="EK405" s="1"/>
      <c r="EL405" s="4"/>
      <c r="EM405" s="1"/>
      <c r="EN405" s="1"/>
      <c r="EO405" s="1"/>
      <c r="EP405" s="1"/>
      <c r="EQ405" s="1"/>
      <c r="ER405" s="1"/>
    </row>
    <row r="406" spans="1:148" ht="12.75" x14ac:dyDescent="0.2">
      <c r="A406" s="118">
        <f t="shared" si="355"/>
        <v>44696</v>
      </c>
      <c r="B406" s="119">
        <f t="shared" si="347"/>
        <v>1124.8507745099998</v>
      </c>
      <c r="C406" s="119">
        <f t="shared" si="361"/>
        <v>1000</v>
      </c>
      <c r="D406" s="120">
        <f t="shared" si="356"/>
        <v>6215.24</v>
      </c>
      <c r="E406" s="120">
        <f t="shared" si="345"/>
        <v>6315.93</v>
      </c>
      <c r="F406" s="172">
        <f t="shared" si="365"/>
        <v>44636</v>
      </c>
      <c r="G406" s="123">
        <f t="shared" si="348"/>
        <v>1.6200500704719456E-2</v>
      </c>
      <c r="H406" s="124">
        <f t="shared" si="366"/>
        <v>44697</v>
      </c>
      <c r="I406" s="124">
        <f t="shared" si="349"/>
        <v>44697</v>
      </c>
      <c r="J406" s="125">
        <f t="shared" si="357"/>
        <v>19</v>
      </c>
      <c r="K406" s="125">
        <f t="shared" si="346"/>
        <v>19</v>
      </c>
      <c r="L406" s="8">
        <f t="shared" si="358"/>
        <v>1.0162005000000001</v>
      </c>
      <c r="M406" s="126">
        <f t="shared" si="344"/>
        <v>1.0101006100000001</v>
      </c>
      <c r="N406" s="126">
        <f t="shared" si="341"/>
        <v>1.0996043836150151</v>
      </c>
      <c r="O406" s="119">
        <f t="shared" si="343"/>
        <v>1.11741852</v>
      </c>
      <c r="P406" s="119">
        <f t="shared" si="350"/>
        <v>1117.4185199999999</v>
      </c>
      <c r="Q406" s="158">
        <f t="shared" si="362"/>
        <v>0</v>
      </c>
      <c r="R406" s="199">
        <f t="shared" si="359"/>
        <v>0</v>
      </c>
      <c r="S406" s="119">
        <f t="shared" si="351"/>
        <v>0</v>
      </c>
      <c r="T406" s="129">
        <f t="shared" si="360"/>
        <v>9.1906000000000002E-2</v>
      </c>
      <c r="U406" s="127">
        <f t="shared" si="342"/>
        <v>19</v>
      </c>
      <c r="V406" s="127">
        <v>252</v>
      </c>
      <c r="W406" s="126">
        <f t="shared" si="352"/>
        <v>1.006651272</v>
      </c>
      <c r="X406" s="119">
        <f t="shared" si="353"/>
        <v>7.4322545099999999</v>
      </c>
      <c r="Y406" s="119">
        <f t="shared" si="354"/>
        <v>0</v>
      </c>
      <c r="Z406" s="131" t="str">
        <f t="shared" si="363"/>
        <v>A+J=</v>
      </c>
      <c r="AA406" s="124">
        <f t="shared" si="364"/>
        <v>44697</v>
      </c>
      <c r="AB406" s="4"/>
      <c r="AD406" s="171">
        <f>[2]Plan1!$A499</f>
        <v>51502</v>
      </c>
      <c r="AE406" s="148" t="str">
        <f>[2]Plan1!$C499</f>
        <v>Confraternização Universal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2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22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3"/>
      <c r="EC406" s="1"/>
      <c r="ED406" s="1"/>
      <c r="EE406" s="1"/>
      <c r="EF406" s="1"/>
      <c r="EG406" s="1"/>
      <c r="EH406" s="1"/>
      <c r="EI406" s="1"/>
      <c r="EJ406" s="1"/>
      <c r="EK406" s="1"/>
      <c r="EL406" s="4"/>
      <c r="EM406" s="1"/>
      <c r="EN406" s="1"/>
      <c r="EO406" s="1"/>
      <c r="EP406" s="1"/>
      <c r="EQ406" s="1"/>
      <c r="ER406" s="1"/>
    </row>
    <row r="407" spans="1:148" ht="12.75" x14ac:dyDescent="0.2">
      <c r="A407" s="118">
        <f t="shared" si="355"/>
        <v>44697</v>
      </c>
      <c r="B407" s="119">
        <f t="shared" si="347"/>
        <v>1124.8507745099998</v>
      </c>
      <c r="C407" s="119">
        <f t="shared" si="361"/>
        <v>1000</v>
      </c>
      <c r="D407" s="120">
        <f t="shared" si="356"/>
        <v>6215.24</v>
      </c>
      <c r="E407" s="120">
        <f t="shared" si="345"/>
        <v>6315.93</v>
      </c>
      <c r="F407" s="172">
        <f t="shared" si="365"/>
        <v>44636</v>
      </c>
      <c r="G407" s="123">
        <f t="shared" si="348"/>
        <v>1.6200500704719456E-2</v>
      </c>
      <c r="H407" s="124">
        <f t="shared" si="366"/>
        <v>44697</v>
      </c>
      <c r="I407" s="124">
        <f t="shared" si="349"/>
        <v>44697</v>
      </c>
      <c r="J407" s="125">
        <f t="shared" si="357"/>
        <v>19</v>
      </c>
      <c r="K407" s="125">
        <f t="shared" si="346"/>
        <v>19</v>
      </c>
      <c r="L407" s="8">
        <f t="shared" si="358"/>
        <v>1.0162005000000001</v>
      </c>
      <c r="M407" s="126">
        <f t="shared" si="344"/>
        <v>1.0101006100000001</v>
      </c>
      <c r="N407" s="126">
        <f t="shared" si="341"/>
        <v>1.0996043836150151</v>
      </c>
      <c r="O407" s="119">
        <f t="shared" si="343"/>
        <v>1.11741852</v>
      </c>
      <c r="P407" s="119">
        <f t="shared" si="350"/>
        <v>1117.4185199999999</v>
      </c>
      <c r="Q407" s="158">
        <f t="shared" si="362"/>
        <v>13</v>
      </c>
      <c r="R407" s="199">
        <f t="shared" si="359"/>
        <v>2.4364E-2</v>
      </c>
      <c r="S407" s="119">
        <f t="shared" si="351"/>
        <v>27.22478482</v>
      </c>
      <c r="T407" s="129">
        <f t="shared" si="360"/>
        <v>9.1906000000000002E-2</v>
      </c>
      <c r="U407" s="127">
        <f t="shared" si="342"/>
        <v>19</v>
      </c>
      <c r="V407" s="127">
        <v>252</v>
      </c>
      <c r="W407" s="126">
        <f t="shared" si="352"/>
        <v>1.006651272</v>
      </c>
      <c r="X407" s="119">
        <f t="shared" si="353"/>
        <v>7.4322545099999999</v>
      </c>
      <c r="Y407" s="119">
        <f t="shared" si="354"/>
        <v>34.657039330000003</v>
      </c>
      <c r="Z407" s="131" t="str">
        <f t="shared" si="363"/>
        <v>A+J=</v>
      </c>
      <c r="AA407" s="124">
        <f t="shared" si="364"/>
        <v>44697</v>
      </c>
      <c r="AB407" s="4"/>
      <c r="AD407" s="171">
        <f>[2]Plan1!$A500</f>
        <v>51564</v>
      </c>
      <c r="AE407" s="148" t="str">
        <f>[2]Plan1!$C500</f>
        <v>Carnaval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2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22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3"/>
      <c r="EC407" s="1"/>
      <c r="ED407" s="1"/>
      <c r="EE407" s="1"/>
      <c r="EF407" s="1"/>
      <c r="EG407" s="1"/>
      <c r="EH407" s="1"/>
      <c r="EI407" s="1"/>
      <c r="EJ407" s="1"/>
      <c r="EK407" s="1"/>
      <c r="EL407" s="4"/>
      <c r="EM407" s="1"/>
      <c r="EN407" s="1"/>
      <c r="EO407" s="1"/>
      <c r="EP407" s="1"/>
      <c r="EQ407" s="1"/>
      <c r="ER407" s="1"/>
    </row>
    <row r="408" spans="1:148" ht="12.75" x14ac:dyDescent="0.2">
      <c r="A408" s="118">
        <f t="shared" si="355"/>
        <v>44698</v>
      </c>
      <c r="B408" s="119">
        <f t="shared" si="347"/>
        <v>1091.0969998200001</v>
      </c>
      <c r="C408" s="119">
        <f t="shared" si="361"/>
        <v>975.63599999999997</v>
      </c>
      <c r="D408" s="120">
        <f t="shared" si="356"/>
        <v>6315.93</v>
      </c>
      <c r="E408" s="120">
        <f t="shared" si="345"/>
        <v>6382.88</v>
      </c>
      <c r="F408" s="172">
        <f t="shared" si="365"/>
        <v>44666</v>
      </c>
      <c r="G408" s="123">
        <f t="shared" si="348"/>
        <v>1.0600180812643467E-2</v>
      </c>
      <c r="H408" s="124">
        <f t="shared" si="366"/>
        <v>44727</v>
      </c>
      <c r="I408" s="124">
        <f t="shared" si="349"/>
        <v>44727</v>
      </c>
      <c r="J408" s="125">
        <f t="shared" si="357"/>
        <v>22</v>
      </c>
      <c r="K408" s="125">
        <f t="shared" si="346"/>
        <v>1</v>
      </c>
      <c r="L408" s="8">
        <f t="shared" si="358"/>
        <v>1.0004793999999999</v>
      </c>
      <c r="M408" s="126">
        <f t="shared" si="344"/>
        <v>1.0162005000000001</v>
      </c>
      <c r="N408" s="126">
        <f t="shared" si="341"/>
        <v>1.1174185244317703</v>
      </c>
      <c r="O408" s="119">
        <f t="shared" si="343"/>
        <v>1.1179542099999999</v>
      </c>
      <c r="P408" s="119">
        <f t="shared" si="350"/>
        <v>1090.71637362</v>
      </c>
      <c r="Q408" s="158">
        <f t="shared" si="362"/>
        <v>0</v>
      </c>
      <c r="R408" s="199">
        <f t="shared" si="359"/>
        <v>0</v>
      </c>
      <c r="S408" s="119">
        <f t="shared" si="351"/>
        <v>0</v>
      </c>
      <c r="T408" s="129">
        <f t="shared" si="360"/>
        <v>9.1906000000000002E-2</v>
      </c>
      <c r="U408" s="127">
        <f t="shared" si="342"/>
        <v>1</v>
      </c>
      <c r="V408" s="127">
        <v>252</v>
      </c>
      <c r="W408" s="126">
        <f t="shared" si="352"/>
        <v>1.000348969</v>
      </c>
      <c r="X408" s="119">
        <f t="shared" si="353"/>
        <v>0.38062620000000003</v>
      </c>
      <c r="Y408" s="119">
        <f t="shared" si="354"/>
        <v>0</v>
      </c>
      <c r="Z408" s="131" t="str">
        <f t="shared" si="363"/>
        <v>A+J=</v>
      </c>
      <c r="AA408" s="124">
        <f t="shared" si="364"/>
        <v>44727</v>
      </c>
      <c r="AB408" s="4"/>
      <c r="AD408" s="171">
        <f>[2]Plan1!$A501</f>
        <v>51565</v>
      </c>
      <c r="AE408" s="148" t="str">
        <f>[2]Plan1!$C501</f>
        <v>Carnaval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2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22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3"/>
      <c r="EC408" s="1"/>
      <c r="ED408" s="1"/>
      <c r="EE408" s="1"/>
      <c r="EF408" s="1"/>
      <c r="EG408" s="1"/>
      <c r="EH408" s="1"/>
      <c r="EI408" s="1"/>
      <c r="EJ408" s="1"/>
      <c r="EK408" s="1"/>
      <c r="EL408" s="4"/>
      <c r="EM408" s="1"/>
      <c r="EN408" s="1"/>
      <c r="EO408" s="1"/>
      <c r="EP408" s="1"/>
      <c r="EQ408" s="1"/>
      <c r="ER408" s="1"/>
    </row>
    <row r="409" spans="1:148" ht="12.75" x14ac:dyDescent="0.2">
      <c r="A409" s="118">
        <f t="shared" si="355"/>
        <v>44699</v>
      </c>
      <c r="B409" s="119">
        <f t="shared" si="347"/>
        <v>1092.0010248799999</v>
      </c>
      <c r="C409" s="119">
        <f t="shared" si="361"/>
        <v>975.63599999999997</v>
      </c>
      <c r="D409" s="120">
        <f t="shared" si="356"/>
        <v>6315.93</v>
      </c>
      <c r="E409" s="120">
        <f t="shared" si="345"/>
        <v>6382.88</v>
      </c>
      <c r="F409" s="172">
        <f t="shared" si="365"/>
        <v>44666</v>
      </c>
      <c r="G409" s="123">
        <f t="shared" si="348"/>
        <v>1.0600180812643467E-2</v>
      </c>
      <c r="H409" s="124">
        <f t="shared" si="366"/>
        <v>44727</v>
      </c>
      <c r="I409" s="124">
        <f t="shared" si="349"/>
        <v>44727</v>
      </c>
      <c r="J409" s="125">
        <f t="shared" si="357"/>
        <v>22</v>
      </c>
      <c r="K409" s="125">
        <f t="shared" si="346"/>
        <v>2</v>
      </c>
      <c r="L409" s="8">
        <f t="shared" si="358"/>
        <v>1.0009590399999999</v>
      </c>
      <c r="M409" s="126">
        <f t="shared" si="344"/>
        <v>1.0162005000000001</v>
      </c>
      <c r="N409" s="126">
        <f t="shared" si="341"/>
        <v>1.1174185244317703</v>
      </c>
      <c r="O409" s="119">
        <f t="shared" si="343"/>
        <v>1.1184901700000001</v>
      </c>
      <c r="P409" s="119">
        <f t="shared" si="350"/>
        <v>1091.23927549</v>
      </c>
      <c r="Q409" s="158">
        <f t="shared" si="362"/>
        <v>0</v>
      </c>
      <c r="R409" s="199">
        <f t="shared" si="359"/>
        <v>0</v>
      </c>
      <c r="S409" s="119">
        <f t="shared" si="351"/>
        <v>0</v>
      </c>
      <c r="T409" s="129">
        <f t="shared" si="360"/>
        <v>9.1906000000000002E-2</v>
      </c>
      <c r="U409" s="127">
        <f t="shared" si="342"/>
        <v>2</v>
      </c>
      <c r="V409" s="127">
        <v>252</v>
      </c>
      <c r="W409" s="126">
        <f t="shared" si="352"/>
        <v>1.0006980590000001</v>
      </c>
      <c r="X409" s="119">
        <f t="shared" si="353"/>
        <v>0.76174938999999997</v>
      </c>
      <c r="Y409" s="119">
        <f t="shared" si="354"/>
        <v>0</v>
      </c>
      <c r="Z409" s="131" t="str">
        <f t="shared" si="363"/>
        <v>A+J=</v>
      </c>
      <c r="AA409" s="124">
        <f t="shared" si="364"/>
        <v>44727</v>
      </c>
      <c r="AB409" s="4"/>
      <c r="AD409" s="171">
        <f>[2]Plan1!$A502</f>
        <v>51610</v>
      </c>
      <c r="AE409" s="148" t="str">
        <f>[2]Plan1!$C502</f>
        <v>Paixão de Cristo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2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22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3"/>
      <c r="EC409" s="1"/>
      <c r="ED409" s="1"/>
      <c r="EE409" s="1"/>
      <c r="EF409" s="1"/>
      <c r="EG409" s="1"/>
      <c r="EH409" s="1"/>
      <c r="EI409" s="1"/>
      <c r="EJ409" s="1"/>
      <c r="EK409" s="1"/>
      <c r="EL409" s="4"/>
      <c r="EM409" s="1"/>
      <c r="EN409" s="1"/>
      <c r="EO409" s="1"/>
      <c r="EP409" s="1"/>
      <c r="EQ409" s="1"/>
      <c r="ER409" s="1"/>
    </row>
    <row r="410" spans="1:148" ht="12.75" x14ac:dyDescent="0.2">
      <c r="A410" s="118">
        <f t="shared" si="355"/>
        <v>44700</v>
      </c>
      <c r="B410" s="119">
        <f t="shared" si="347"/>
        <v>1092.9057837199998</v>
      </c>
      <c r="C410" s="119">
        <f t="shared" si="361"/>
        <v>975.63599999999997</v>
      </c>
      <c r="D410" s="120">
        <f t="shared" si="356"/>
        <v>6315.93</v>
      </c>
      <c r="E410" s="120">
        <f t="shared" si="345"/>
        <v>6382.88</v>
      </c>
      <c r="F410" s="172">
        <f t="shared" si="365"/>
        <v>44666</v>
      </c>
      <c r="G410" s="123">
        <f t="shared" si="348"/>
        <v>1.0600180812643467E-2</v>
      </c>
      <c r="H410" s="124">
        <f t="shared" si="366"/>
        <v>44727</v>
      </c>
      <c r="I410" s="124">
        <f t="shared" si="349"/>
        <v>44727</v>
      </c>
      <c r="J410" s="125">
        <f t="shared" si="357"/>
        <v>22</v>
      </c>
      <c r="K410" s="125">
        <f t="shared" si="346"/>
        <v>3</v>
      </c>
      <c r="L410" s="8">
        <f t="shared" si="358"/>
        <v>1.0014388999999999</v>
      </c>
      <c r="M410" s="126">
        <f t="shared" si="344"/>
        <v>1.0162005000000001</v>
      </c>
      <c r="N410" s="126">
        <f t="shared" si="341"/>
        <v>1.1174185244317703</v>
      </c>
      <c r="O410" s="119">
        <f t="shared" si="343"/>
        <v>1.11902637</v>
      </c>
      <c r="P410" s="119">
        <f t="shared" si="350"/>
        <v>1091.7624115199999</v>
      </c>
      <c r="Q410" s="158">
        <f t="shared" si="362"/>
        <v>0</v>
      </c>
      <c r="R410" s="199">
        <f t="shared" si="359"/>
        <v>0</v>
      </c>
      <c r="S410" s="119">
        <f t="shared" si="351"/>
        <v>0</v>
      </c>
      <c r="T410" s="129">
        <f t="shared" si="360"/>
        <v>9.1906000000000002E-2</v>
      </c>
      <c r="U410" s="127">
        <f t="shared" si="342"/>
        <v>3</v>
      </c>
      <c r="V410" s="127">
        <v>252</v>
      </c>
      <c r="W410" s="126">
        <f t="shared" si="352"/>
        <v>1.0010472720000001</v>
      </c>
      <c r="X410" s="119">
        <f t="shared" si="353"/>
        <v>1.1433721999999999</v>
      </c>
      <c r="Y410" s="119">
        <f t="shared" si="354"/>
        <v>0</v>
      </c>
      <c r="Z410" s="131" t="str">
        <f t="shared" si="363"/>
        <v>A+J=</v>
      </c>
      <c r="AA410" s="124">
        <f t="shared" si="364"/>
        <v>44727</v>
      </c>
      <c r="AB410" s="4"/>
      <c r="AD410" s="171">
        <f>[2]Plan1!$A503</f>
        <v>51612</v>
      </c>
      <c r="AE410" s="148" t="str">
        <f>[2]Plan1!$C503</f>
        <v>Tiradentes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2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22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3"/>
      <c r="EC410" s="1"/>
      <c r="ED410" s="1"/>
      <c r="EE410" s="1"/>
      <c r="EF410" s="1"/>
      <c r="EG410" s="1"/>
      <c r="EH410" s="1"/>
      <c r="EI410" s="1"/>
      <c r="EJ410" s="1"/>
      <c r="EK410" s="1"/>
      <c r="EL410" s="4"/>
      <c r="EM410" s="1"/>
      <c r="EN410" s="1"/>
      <c r="EO410" s="1"/>
      <c r="EP410" s="1"/>
      <c r="EQ410" s="1"/>
      <c r="ER410" s="1"/>
    </row>
    <row r="411" spans="1:148" ht="12.75" x14ac:dyDescent="0.2">
      <c r="A411" s="118">
        <f t="shared" si="355"/>
        <v>44701</v>
      </c>
      <c r="B411" s="119">
        <f t="shared" si="347"/>
        <v>1093.8113136499999</v>
      </c>
      <c r="C411" s="119">
        <f t="shared" si="361"/>
        <v>975.63599999999997</v>
      </c>
      <c r="D411" s="120">
        <f t="shared" si="356"/>
        <v>6315.93</v>
      </c>
      <c r="E411" s="120">
        <f t="shared" si="345"/>
        <v>6382.88</v>
      </c>
      <c r="F411" s="172">
        <f t="shared" si="365"/>
        <v>44666</v>
      </c>
      <c r="G411" s="123">
        <f t="shared" si="348"/>
        <v>1.0600180812643467E-2</v>
      </c>
      <c r="H411" s="124">
        <f t="shared" si="366"/>
        <v>44727</v>
      </c>
      <c r="I411" s="124">
        <f t="shared" si="349"/>
        <v>44727</v>
      </c>
      <c r="J411" s="125">
        <f t="shared" si="357"/>
        <v>22</v>
      </c>
      <c r="K411" s="125">
        <f t="shared" si="346"/>
        <v>4</v>
      </c>
      <c r="L411" s="8">
        <f t="shared" si="358"/>
        <v>1.001919</v>
      </c>
      <c r="M411" s="126">
        <f t="shared" si="344"/>
        <v>1.0162005000000001</v>
      </c>
      <c r="N411" s="126">
        <f t="shared" si="341"/>
        <v>1.1174185244317703</v>
      </c>
      <c r="O411" s="119">
        <f t="shared" si="343"/>
        <v>1.1195628500000001</v>
      </c>
      <c r="P411" s="119">
        <f t="shared" si="350"/>
        <v>1092.2858207199999</v>
      </c>
      <c r="Q411" s="158">
        <f t="shared" si="362"/>
        <v>0</v>
      </c>
      <c r="R411" s="199">
        <f t="shared" si="359"/>
        <v>0</v>
      </c>
      <c r="S411" s="119">
        <f t="shared" si="351"/>
        <v>0</v>
      </c>
      <c r="T411" s="129">
        <f t="shared" si="360"/>
        <v>9.1906000000000002E-2</v>
      </c>
      <c r="U411" s="127">
        <f t="shared" si="342"/>
        <v>4</v>
      </c>
      <c r="V411" s="127">
        <v>252</v>
      </c>
      <c r="W411" s="126">
        <f t="shared" si="352"/>
        <v>1.0013966059999999</v>
      </c>
      <c r="X411" s="119">
        <f t="shared" si="353"/>
        <v>1.52549293</v>
      </c>
      <c r="Y411" s="119">
        <f t="shared" si="354"/>
        <v>0</v>
      </c>
      <c r="Z411" s="131" t="str">
        <f t="shared" si="363"/>
        <v>A+J=</v>
      </c>
      <c r="AA411" s="124">
        <f t="shared" si="364"/>
        <v>44727</v>
      </c>
      <c r="AB411" s="4"/>
      <c r="AD411" s="171">
        <f>[2]Plan1!$A504</f>
        <v>51622</v>
      </c>
      <c r="AE411" s="148" t="str">
        <f>[2]Plan1!$C504</f>
        <v>Dia do Trabalho</v>
      </c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2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22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3"/>
      <c r="EC411" s="1"/>
      <c r="ED411" s="1"/>
      <c r="EE411" s="1"/>
      <c r="EF411" s="1"/>
      <c r="EG411" s="1"/>
      <c r="EH411" s="1"/>
      <c r="EI411" s="1"/>
      <c r="EJ411" s="1"/>
      <c r="EK411" s="1"/>
      <c r="EL411" s="4"/>
      <c r="EM411" s="1"/>
      <c r="EN411" s="1"/>
      <c r="EO411" s="1"/>
      <c r="EP411" s="1"/>
      <c r="EQ411" s="1"/>
      <c r="ER411" s="1"/>
    </row>
    <row r="412" spans="1:148" ht="12.75" x14ac:dyDescent="0.2">
      <c r="A412" s="118">
        <f t="shared" si="355"/>
        <v>44702</v>
      </c>
      <c r="B412" s="119">
        <f t="shared" si="347"/>
        <v>1094.71756738</v>
      </c>
      <c r="C412" s="119">
        <f t="shared" si="361"/>
        <v>975.63599999999997</v>
      </c>
      <c r="D412" s="120">
        <f t="shared" si="356"/>
        <v>6315.93</v>
      </c>
      <c r="E412" s="120">
        <f t="shared" si="345"/>
        <v>6382.88</v>
      </c>
      <c r="F412" s="172">
        <f t="shared" si="365"/>
        <v>44666</v>
      </c>
      <c r="G412" s="123">
        <f t="shared" si="348"/>
        <v>1.0600180812643467E-2</v>
      </c>
      <c r="H412" s="124">
        <f t="shared" si="366"/>
        <v>44727</v>
      </c>
      <c r="I412" s="124">
        <f t="shared" si="349"/>
        <v>44727</v>
      </c>
      <c r="J412" s="125">
        <f t="shared" si="357"/>
        <v>22</v>
      </c>
      <c r="K412" s="125">
        <f t="shared" si="346"/>
        <v>5</v>
      </c>
      <c r="L412" s="8">
        <f t="shared" si="358"/>
        <v>1.0023993200000001</v>
      </c>
      <c r="M412" s="126">
        <f t="shared" si="344"/>
        <v>1.0162005000000001</v>
      </c>
      <c r="N412" s="126">
        <f t="shared" si="341"/>
        <v>1.1174185244317703</v>
      </c>
      <c r="O412" s="119">
        <f t="shared" si="343"/>
        <v>1.1200995600000001</v>
      </c>
      <c r="P412" s="119">
        <f t="shared" si="350"/>
        <v>1092.80945432</v>
      </c>
      <c r="Q412" s="158">
        <f t="shared" si="362"/>
        <v>0</v>
      </c>
      <c r="R412" s="199">
        <f t="shared" si="359"/>
        <v>0</v>
      </c>
      <c r="S412" s="119">
        <f t="shared" si="351"/>
        <v>0</v>
      </c>
      <c r="T412" s="129">
        <f t="shared" si="360"/>
        <v>9.1906000000000002E-2</v>
      </c>
      <c r="U412" s="127">
        <f t="shared" si="342"/>
        <v>5</v>
      </c>
      <c r="V412" s="127">
        <v>252</v>
      </c>
      <c r="W412" s="126">
        <f t="shared" si="352"/>
        <v>1.001746062</v>
      </c>
      <c r="X412" s="119">
        <f t="shared" si="353"/>
        <v>1.90811306</v>
      </c>
      <c r="Y412" s="119">
        <f t="shared" si="354"/>
        <v>0</v>
      </c>
      <c r="Z412" s="131" t="str">
        <f t="shared" si="363"/>
        <v>A+J=</v>
      </c>
      <c r="AA412" s="124">
        <f t="shared" si="364"/>
        <v>44727</v>
      </c>
      <c r="AB412" s="4"/>
      <c r="AC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2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22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3"/>
      <c r="EC412" s="1"/>
      <c r="ED412" s="1"/>
      <c r="EE412" s="1"/>
      <c r="EF412" s="1"/>
      <c r="EG412" s="1"/>
      <c r="EH412" s="1"/>
      <c r="EI412" s="1"/>
      <c r="EJ412" s="1"/>
      <c r="EK412" s="1"/>
      <c r="EL412" s="4"/>
      <c r="EM412" s="1"/>
      <c r="EN412" s="1"/>
      <c r="EO412" s="1"/>
      <c r="EP412" s="1"/>
      <c r="EQ412" s="1"/>
      <c r="ER412" s="1"/>
    </row>
    <row r="413" spans="1:148" ht="12.75" x14ac:dyDescent="0.2">
      <c r="A413" s="118">
        <f t="shared" si="355"/>
        <v>44703</v>
      </c>
      <c r="B413" s="119">
        <f t="shared" si="347"/>
        <v>1094.71756738</v>
      </c>
      <c r="C413" s="119">
        <f t="shared" si="361"/>
        <v>975.63599999999997</v>
      </c>
      <c r="D413" s="120">
        <f t="shared" si="356"/>
        <v>6315.93</v>
      </c>
      <c r="E413" s="120">
        <f t="shared" si="345"/>
        <v>6382.88</v>
      </c>
      <c r="F413" s="172">
        <f t="shared" si="365"/>
        <v>44666</v>
      </c>
      <c r="G413" s="123">
        <f t="shared" si="348"/>
        <v>1.0600180812643467E-2</v>
      </c>
      <c r="H413" s="124">
        <f t="shared" si="366"/>
        <v>44727</v>
      </c>
      <c r="I413" s="124">
        <f t="shared" si="349"/>
        <v>44727</v>
      </c>
      <c r="J413" s="125">
        <f t="shared" si="357"/>
        <v>22</v>
      </c>
      <c r="K413" s="125">
        <f t="shared" si="346"/>
        <v>5</v>
      </c>
      <c r="L413" s="8">
        <f t="shared" si="358"/>
        <v>1.0023993200000001</v>
      </c>
      <c r="M413" s="126">
        <f t="shared" si="344"/>
        <v>1.0162005000000001</v>
      </c>
      <c r="N413" s="126">
        <f t="shared" si="341"/>
        <v>1.1174185244317703</v>
      </c>
      <c r="O413" s="119">
        <f t="shared" si="343"/>
        <v>1.1200995600000001</v>
      </c>
      <c r="P413" s="119">
        <f t="shared" si="350"/>
        <v>1092.80945432</v>
      </c>
      <c r="Q413" s="158">
        <f t="shared" si="362"/>
        <v>0</v>
      </c>
      <c r="R413" s="199">
        <f t="shared" si="359"/>
        <v>0</v>
      </c>
      <c r="S413" s="119">
        <f t="shared" si="351"/>
        <v>0</v>
      </c>
      <c r="T413" s="129">
        <f t="shared" si="360"/>
        <v>9.1906000000000002E-2</v>
      </c>
      <c r="U413" s="127">
        <f t="shared" si="342"/>
        <v>5</v>
      </c>
      <c r="V413" s="127">
        <v>252</v>
      </c>
      <c r="W413" s="126">
        <f t="shared" si="352"/>
        <v>1.001746062</v>
      </c>
      <c r="X413" s="119">
        <f t="shared" si="353"/>
        <v>1.90811306</v>
      </c>
      <c r="Y413" s="119">
        <f t="shared" si="354"/>
        <v>0</v>
      </c>
      <c r="Z413" s="131" t="str">
        <f t="shared" si="363"/>
        <v>A+J=</v>
      </c>
      <c r="AA413" s="124">
        <f t="shared" si="364"/>
        <v>44727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2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22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3"/>
      <c r="EC413" s="1"/>
      <c r="ED413" s="1"/>
      <c r="EE413" s="1"/>
      <c r="EF413" s="1"/>
      <c r="EG413" s="1"/>
      <c r="EH413" s="1"/>
      <c r="EI413" s="1"/>
      <c r="EJ413" s="1"/>
      <c r="EK413" s="1"/>
      <c r="EL413" s="4"/>
      <c r="EM413" s="1"/>
      <c r="EN413" s="1"/>
      <c r="EO413" s="1"/>
      <c r="EP413" s="1"/>
      <c r="EQ413" s="1"/>
      <c r="ER413" s="1"/>
    </row>
    <row r="414" spans="1:148" ht="12.75" x14ac:dyDescent="0.2">
      <c r="A414" s="118">
        <f t="shared" si="355"/>
        <v>44704</v>
      </c>
      <c r="B414" s="119">
        <f t="shared" si="347"/>
        <v>1094.71756738</v>
      </c>
      <c r="C414" s="119">
        <f t="shared" si="361"/>
        <v>975.63599999999997</v>
      </c>
      <c r="D414" s="120">
        <f t="shared" si="356"/>
        <v>6315.93</v>
      </c>
      <c r="E414" s="120">
        <f t="shared" si="345"/>
        <v>6382.88</v>
      </c>
      <c r="F414" s="172">
        <f t="shared" si="365"/>
        <v>44666</v>
      </c>
      <c r="G414" s="123">
        <f t="shared" si="348"/>
        <v>1.0600180812643467E-2</v>
      </c>
      <c r="H414" s="124">
        <f t="shared" si="366"/>
        <v>44727</v>
      </c>
      <c r="I414" s="124">
        <f t="shared" si="349"/>
        <v>44727</v>
      </c>
      <c r="J414" s="125">
        <f t="shared" si="357"/>
        <v>22</v>
      </c>
      <c r="K414" s="125">
        <f t="shared" si="346"/>
        <v>5</v>
      </c>
      <c r="L414" s="8">
        <f t="shared" si="358"/>
        <v>1.0023993200000001</v>
      </c>
      <c r="M414" s="126">
        <f t="shared" si="344"/>
        <v>1.0162005000000001</v>
      </c>
      <c r="N414" s="126">
        <f t="shared" si="341"/>
        <v>1.1174185244317703</v>
      </c>
      <c r="O414" s="119">
        <f t="shared" si="343"/>
        <v>1.1200995600000001</v>
      </c>
      <c r="P414" s="119">
        <f t="shared" si="350"/>
        <v>1092.80945432</v>
      </c>
      <c r="Q414" s="158">
        <f t="shared" si="362"/>
        <v>0</v>
      </c>
      <c r="R414" s="199">
        <f t="shared" si="359"/>
        <v>0</v>
      </c>
      <c r="S414" s="119">
        <f t="shared" si="351"/>
        <v>0</v>
      </c>
      <c r="T414" s="129">
        <f t="shared" si="360"/>
        <v>9.1906000000000002E-2</v>
      </c>
      <c r="U414" s="127">
        <f t="shared" si="342"/>
        <v>5</v>
      </c>
      <c r="V414" s="127">
        <v>252</v>
      </c>
      <c r="W414" s="126">
        <f t="shared" si="352"/>
        <v>1.001746062</v>
      </c>
      <c r="X414" s="119">
        <f t="shared" si="353"/>
        <v>1.90811306</v>
      </c>
      <c r="Y414" s="119">
        <f t="shared" si="354"/>
        <v>0</v>
      </c>
      <c r="Z414" s="131" t="str">
        <f t="shared" si="363"/>
        <v>A+J=</v>
      </c>
      <c r="AA414" s="124">
        <f t="shared" si="364"/>
        <v>44727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2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22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3"/>
      <c r="EC414" s="1"/>
      <c r="ED414" s="1"/>
      <c r="EE414" s="1"/>
      <c r="EF414" s="1"/>
      <c r="EG414" s="1"/>
      <c r="EH414" s="1"/>
      <c r="EI414" s="1"/>
      <c r="EJ414" s="1"/>
      <c r="EK414" s="1"/>
      <c r="EL414" s="4"/>
      <c r="EM414" s="1"/>
      <c r="EN414" s="1"/>
      <c r="EO414" s="1"/>
      <c r="EP414" s="1"/>
      <c r="EQ414" s="1"/>
      <c r="ER414" s="1"/>
    </row>
    <row r="415" spans="1:148" ht="12.75" x14ac:dyDescent="0.2">
      <c r="A415" s="118">
        <f t="shared" si="355"/>
        <v>44705</v>
      </c>
      <c r="B415" s="119">
        <f t="shared" si="347"/>
        <v>1095.6245942099999</v>
      </c>
      <c r="C415" s="119">
        <f t="shared" si="361"/>
        <v>975.63599999999997</v>
      </c>
      <c r="D415" s="120">
        <f t="shared" si="356"/>
        <v>6315.93</v>
      </c>
      <c r="E415" s="120">
        <f t="shared" si="345"/>
        <v>6382.88</v>
      </c>
      <c r="F415" s="172">
        <f t="shared" si="365"/>
        <v>44666</v>
      </c>
      <c r="G415" s="123">
        <f t="shared" si="348"/>
        <v>1.0600180812643467E-2</v>
      </c>
      <c r="H415" s="124">
        <f t="shared" si="366"/>
        <v>44727</v>
      </c>
      <c r="I415" s="124">
        <f t="shared" si="349"/>
        <v>44727</v>
      </c>
      <c r="J415" s="125">
        <f t="shared" si="357"/>
        <v>22</v>
      </c>
      <c r="K415" s="125">
        <f t="shared" si="346"/>
        <v>6</v>
      </c>
      <c r="L415" s="8">
        <f t="shared" si="358"/>
        <v>1.0028798800000001</v>
      </c>
      <c r="M415" s="126">
        <f t="shared" si="344"/>
        <v>1.0162005000000001</v>
      </c>
      <c r="N415" s="126">
        <f t="shared" si="341"/>
        <v>1.1174185244317703</v>
      </c>
      <c r="O415" s="119">
        <f t="shared" si="343"/>
        <v>1.12063655</v>
      </c>
      <c r="P415" s="119">
        <f t="shared" si="350"/>
        <v>1093.3333610899999</v>
      </c>
      <c r="Q415" s="158">
        <f t="shared" si="362"/>
        <v>0</v>
      </c>
      <c r="R415" s="199">
        <f t="shared" si="359"/>
        <v>0</v>
      </c>
      <c r="S415" s="119">
        <f t="shared" si="351"/>
        <v>0</v>
      </c>
      <c r="T415" s="129">
        <f t="shared" si="360"/>
        <v>9.1906000000000002E-2</v>
      </c>
      <c r="U415" s="127">
        <f t="shared" si="342"/>
        <v>6</v>
      </c>
      <c r="V415" s="127">
        <v>252</v>
      </c>
      <c r="W415" s="126">
        <f t="shared" si="352"/>
        <v>1.0020956400000001</v>
      </c>
      <c r="X415" s="119">
        <f t="shared" si="353"/>
        <v>2.2912331199999998</v>
      </c>
      <c r="Y415" s="119">
        <f t="shared" si="354"/>
        <v>0</v>
      </c>
      <c r="Z415" s="131" t="str">
        <f t="shared" si="363"/>
        <v>A+J=</v>
      </c>
      <c r="AA415" s="124">
        <f t="shared" si="364"/>
        <v>44727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2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22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3"/>
      <c r="EC415" s="1"/>
      <c r="ED415" s="1"/>
      <c r="EE415" s="1"/>
      <c r="EF415" s="1"/>
      <c r="EG415" s="1"/>
      <c r="EH415" s="1"/>
      <c r="EI415" s="1"/>
      <c r="EJ415" s="1"/>
      <c r="EK415" s="1"/>
      <c r="EL415" s="4"/>
      <c r="EM415" s="1"/>
      <c r="EN415" s="1"/>
      <c r="EO415" s="1"/>
      <c r="EP415" s="1"/>
      <c r="EQ415" s="1"/>
      <c r="ER415" s="1"/>
    </row>
    <row r="416" spans="1:148" ht="12.75" x14ac:dyDescent="0.2">
      <c r="A416" s="118">
        <f t="shared" si="355"/>
        <v>44706</v>
      </c>
      <c r="B416" s="119">
        <f t="shared" si="347"/>
        <v>1096.53235552</v>
      </c>
      <c r="C416" s="119">
        <f t="shared" si="361"/>
        <v>975.63599999999997</v>
      </c>
      <c r="D416" s="120">
        <f t="shared" si="356"/>
        <v>6315.93</v>
      </c>
      <c r="E416" s="120">
        <f t="shared" si="345"/>
        <v>6382.88</v>
      </c>
      <c r="F416" s="172">
        <f t="shared" si="365"/>
        <v>44666</v>
      </c>
      <c r="G416" s="123">
        <f t="shared" si="348"/>
        <v>1.0600180812643467E-2</v>
      </c>
      <c r="H416" s="124">
        <f t="shared" si="366"/>
        <v>44727</v>
      </c>
      <c r="I416" s="124">
        <f t="shared" si="349"/>
        <v>44727</v>
      </c>
      <c r="J416" s="125">
        <f t="shared" si="357"/>
        <v>22</v>
      </c>
      <c r="K416" s="125">
        <f t="shared" si="346"/>
        <v>7</v>
      </c>
      <c r="L416" s="8">
        <f t="shared" si="358"/>
        <v>1.00336066</v>
      </c>
      <c r="M416" s="126">
        <f t="shared" si="344"/>
        <v>1.0162005000000001</v>
      </c>
      <c r="N416" s="126">
        <f t="shared" ref="N416:N479" si="367">IF(I416&gt;I415,N415*M416,N415)</f>
        <v>1.1174185244317703</v>
      </c>
      <c r="O416" s="119">
        <f t="shared" si="343"/>
        <v>1.1211737799999999</v>
      </c>
      <c r="P416" s="119">
        <f t="shared" si="350"/>
        <v>1093.8575020200001</v>
      </c>
      <c r="Q416" s="158">
        <f t="shared" si="362"/>
        <v>0</v>
      </c>
      <c r="R416" s="199">
        <f t="shared" si="359"/>
        <v>0</v>
      </c>
      <c r="S416" s="119">
        <f t="shared" si="351"/>
        <v>0</v>
      </c>
      <c r="T416" s="129">
        <f t="shared" si="360"/>
        <v>9.1906000000000002E-2</v>
      </c>
      <c r="U416" s="127">
        <f t="shared" si="342"/>
        <v>7</v>
      </c>
      <c r="V416" s="127">
        <v>252</v>
      </c>
      <c r="W416" s="126">
        <f t="shared" si="352"/>
        <v>1.00244534</v>
      </c>
      <c r="X416" s="119">
        <f t="shared" si="353"/>
        <v>2.6748535000000002</v>
      </c>
      <c r="Y416" s="119">
        <f t="shared" si="354"/>
        <v>0</v>
      </c>
      <c r="Z416" s="131" t="str">
        <f t="shared" si="363"/>
        <v>A+J=</v>
      </c>
      <c r="AA416" s="124">
        <f t="shared" si="364"/>
        <v>44727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2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22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3"/>
      <c r="EC416" s="1"/>
      <c r="ED416" s="1"/>
      <c r="EE416" s="1"/>
      <c r="EF416" s="1"/>
      <c r="EG416" s="1"/>
      <c r="EH416" s="1"/>
      <c r="EI416" s="1"/>
      <c r="EJ416" s="1"/>
      <c r="EK416" s="1"/>
      <c r="EL416" s="4"/>
      <c r="EM416" s="1"/>
      <c r="EN416" s="1"/>
      <c r="EO416" s="1"/>
      <c r="EP416" s="1"/>
      <c r="EQ416" s="1"/>
      <c r="ER416" s="1"/>
    </row>
    <row r="417" spans="1:148" ht="12.75" x14ac:dyDescent="0.2">
      <c r="A417" s="118">
        <f t="shared" si="355"/>
        <v>44707</v>
      </c>
      <c r="B417" s="119">
        <f t="shared" si="347"/>
        <v>1097.4408810800001</v>
      </c>
      <c r="C417" s="119">
        <f t="shared" si="361"/>
        <v>975.63599999999997</v>
      </c>
      <c r="D417" s="120">
        <f t="shared" si="356"/>
        <v>6315.93</v>
      </c>
      <c r="E417" s="120">
        <f t="shared" si="345"/>
        <v>6382.88</v>
      </c>
      <c r="F417" s="172">
        <f t="shared" si="365"/>
        <v>44666</v>
      </c>
      <c r="G417" s="123">
        <f t="shared" si="348"/>
        <v>1.0600180812643467E-2</v>
      </c>
      <c r="H417" s="124">
        <f t="shared" si="366"/>
        <v>44727</v>
      </c>
      <c r="I417" s="124">
        <f t="shared" si="349"/>
        <v>44727</v>
      </c>
      <c r="J417" s="125">
        <f t="shared" si="357"/>
        <v>22</v>
      </c>
      <c r="K417" s="125">
        <f t="shared" si="346"/>
        <v>8</v>
      </c>
      <c r="L417" s="8">
        <f t="shared" si="358"/>
        <v>1.0038416800000001</v>
      </c>
      <c r="M417" s="126">
        <f t="shared" si="344"/>
        <v>1.0162005000000001</v>
      </c>
      <c r="N417" s="126">
        <f t="shared" si="367"/>
        <v>1.1174185244317703</v>
      </c>
      <c r="O417" s="119">
        <f t="shared" si="343"/>
        <v>1.12171128</v>
      </c>
      <c r="P417" s="119">
        <f t="shared" si="350"/>
        <v>1094.38190637</v>
      </c>
      <c r="Q417" s="158">
        <f t="shared" si="362"/>
        <v>0</v>
      </c>
      <c r="R417" s="199">
        <f t="shared" si="359"/>
        <v>0</v>
      </c>
      <c r="S417" s="119">
        <f t="shared" si="351"/>
        <v>0</v>
      </c>
      <c r="T417" s="129">
        <f t="shared" si="360"/>
        <v>9.1906000000000002E-2</v>
      </c>
      <c r="U417" s="127">
        <f t="shared" si="342"/>
        <v>8</v>
      </c>
      <c r="V417" s="127">
        <v>252</v>
      </c>
      <c r="W417" s="126">
        <f t="shared" si="352"/>
        <v>1.002795162</v>
      </c>
      <c r="X417" s="119">
        <f t="shared" si="353"/>
        <v>3.0589747100000002</v>
      </c>
      <c r="Y417" s="119">
        <f t="shared" si="354"/>
        <v>0</v>
      </c>
      <c r="Z417" s="131" t="str">
        <f t="shared" si="363"/>
        <v>A+J=</v>
      </c>
      <c r="AA417" s="124">
        <f t="shared" si="364"/>
        <v>44727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2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22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3"/>
      <c r="EC417" s="1"/>
      <c r="ED417" s="1"/>
      <c r="EE417" s="1"/>
      <c r="EF417" s="1"/>
      <c r="EG417" s="1"/>
      <c r="EH417" s="1"/>
      <c r="EI417" s="1"/>
      <c r="EJ417" s="1"/>
      <c r="EK417" s="1"/>
      <c r="EL417" s="4"/>
      <c r="EM417" s="1"/>
      <c r="EN417" s="1"/>
      <c r="EO417" s="1"/>
      <c r="EP417" s="1"/>
      <c r="EQ417" s="1"/>
      <c r="ER417" s="1"/>
    </row>
    <row r="418" spans="1:148" ht="12.75" x14ac:dyDescent="0.2">
      <c r="A418" s="118">
        <f t="shared" si="355"/>
        <v>44708</v>
      </c>
      <c r="B418" s="119">
        <f t="shared" si="347"/>
        <v>1098.3501626699999</v>
      </c>
      <c r="C418" s="119">
        <f t="shared" si="361"/>
        <v>975.63599999999997</v>
      </c>
      <c r="D418" s="120">
        <f t="shared" si="356"/>
        <v>6315.93</v>
      </c>
      <c r="E418" s="120">
        <f t="shared" si="345"/>
        <v>6382.88</v>
      </c>
      <c r="F418" s="172">
        <f t="shared" si="365"/>
        <v>44666</v>
      </c>
      <c r="G418" s="123">
        <f t="shared" si="348"/>
        <v>1.0600180812643467E-2</v>
      </c>
      <c r="H418" s="124">
        <f t="shared" si="366"/>
        <v>44727</v>
      </c>
      <c r="I418" s="124">
        <f t="shared" si="349"/>
        <v>44727</v>
      </c>
      <c r="J418" s="125">
        <f t="shared" si="357"/>
        <v>22</v>
      </c>
      <c r="K418" s="125">
        <f t="shared" si="346"/>
        <v>9</v>
      </c>
      <c r="L418" s="8">
        <f t="shared" si="358"/>
        <v>1.0043229300000001</v>
      </c>
      <c r="M418" s="126">
        <f t="shared" si="344"/>
        <v>1.0162005000000001</v>
      </c>
      <c r="N418" s="126">
        <f t="shared" si="367"/>
        <v>1.1174185244317703</v>
      </c>
      <c r="O418" s="119">
        <f t="shared" si="343"/>
        <v>1.12224904</v>
      </c>
      <c r="P418" s="119">
        <f t="shared" si="350"/>
        <v>1094.90656438</v>
      </c>
      <c r="Q418" s="158">
        <f t="shared" si="362"/>
        <v>0</v>
      </c>
      <c r="R418" s="199">
        <f t="shared" si="359"/>
        <v>0</v>
      </c>
      <c r="S418" s="119">
        <f t="shared" si="351"/>
        <v>0</v>
      </c>
      <c r="T418" s="129">
        <f t="shared" si="360"/>
        <v>9.1906000000000002E-2</v>
      </c>
      <c r="U418" s="127">
        <f t="shared" ref="U418:U481" si="368">IF(A417&lt;K$2,0,IF(Q417&gt;0,1,IF(K418=K417,U417,U417+1)))</f>
        <v>9</v>
      </c>
      <c r="V418" s="127">
        <v>252</v>
      </c>
      <c r="W418" s="126">
        <f t="shared" si="352"/>
        <v>1.0031451069999999</v>
      </c>
      <c r="X418" s="119">
        <f t="shared" si="353"/>
        <v>3.4435982900000002</v>
      </c>
      <c r="Y418" s="119">
        <f t="shared" si="354"/>
        <v>0</v>
      </c>
      <c r="Z418" s="131" t="str">
        <f t="shared" si="363"/>
        <v>A+J=</v>
      </c>
      <c r="AA418" s="124">
        <f t="shared" si="364"/>
        <v>44727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2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22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3"/>
      <c r="EC418" s="1"/>
      <c r="ED418" s="1"/>
      <c r="EE418" s="1"/>
      <c r="EF418" s="1"/>
      <c r="EG418" s="1"/>
      <c r="EH418" s="1"/>
      <c r="EI418" s="1"/>
      <c r="EJ418" s="1"/>
      <c r="EK418" s="1"/>
      <c r="EL418" s="4"/>
      <c r="EM418" s="1"/>
      <c r="EN418" s="1"/>
      <c r="EO418" s="1"/>
      <c r="EP418" s="1"/>
      <c r="EQ418" s="1"/>
      <c r="ER418" s="1"/>
    </row>
    <row r="419" spans="1:148" ht="12.75" x14ac:dyDescent="0.2">
      <c r="A419" s="118">
        <f t="shared" si="355"/>
        <v>44709</v>
      </c>
      <c r="B419" s="119">
        <f t="shared" si="347"/>
        <v>1099.26019858</v>
      </c>
      <c r="C419" s="119">
        <f t="shared" si="361"/>
        <v>975.63599999999997</v>
      </c>
      <c r="D419" s="120">
        <f t="shared" si="356"/>
        <v>6315.93</v>
      </c>
      <c r="E419" s="120">
        <f t="shared" si="345"/>
        <v>6382.88</v>
      </c>
      <c r="F419" s="172">
        <f t="shared" si="365"/>
        <v>44666</v>
      </c>
      <c r="G419" s="123">
        <f t="shared" si="348"/>
        <v>1.0600180812643467E-2</v>
      </c>
      <c r="H419" s="124">
        <f t="shared" si="366"/>
        <v>44727</v>
      </c>
      <c r="I419" s="124">
        <f t="shared" si="349"/>
        <v>44727</v>
      </c>
      <c r="J419" s="125">
        <f t="shared" si="357"/>
        <v>22</v>
      </c>
      <c r="K419" s="125">
        <f t="shared" si="346"/>
        <v>10</v>
      </c>
      <c r="L419" s="8">
        <f t="shared" si="358"/>
        <v>1.00480441</v>
      </c>
      <c r="M419" s="126">
        <f t="shared" si="344"/>
        <v>1.0162005000000001</v>
      </c>
      <c r="N419" s="126">
        <f t="shared" si="367"/>
        <v>1.1174185244317703</v>
      </c>
      <c r="O419" s="119">
        <f t="shared" si="343"/>
        <v>1.1227870600000001</v>
      </c>
      <c r="P419" s="119">
        <f t="shared" si="350"/>
        <v>1095.4314760699999</v>
      </c>
      <c r="Q419" s="158">
        <f t="shared" si="362"/>
        <v>0</v>
      </c>
      <c r="R419" s="199">
        <f t="shared" si="359"/>
        <v>0</v>
      </c>
      <c r="S419" s="119">
        <f t="shared" si="351"/>
        <v>0</v>
      </c>
      <c r="T419" s="129">
        <f t="shared" si="360"/>
        <v>9.1906000000000002E-2</v>
      </c>
      <c r="U419" s="127">
        <f t="shared" si="368"/>
        <v>10</v>
      </c>
      <c r="V419" s="127">
        <v>252</v>
      </c>
      <c r="W419" s="126">
        <f t="shared" si="352"/>
        <v>1.0034951729999999</v>
      </c>
      <c r="X419" s="119">
        <f t="shared" si="353"/>
        <v>3.82872251</v>
      </c>
      <c r="Y419" s="119">
        <f t="shared" si="354"/>
        <v>0</v>
      </c>
      <c r="Z419" s="131" t="str">
        <f t="shared" si="363"/>
        <v>A+J=</v>
      </c>
      <c r="AA419" s="124">
        <f t="shared" si="364"/>
        <v>44727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2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22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3"/>
      <c r="EC419" s="1"/>
      <c r="ED419" s="1"/>
      <c r="EE419" s="1"/>
      <c r="EF419" s="1"/>
      <c r="EG419" s="1"/>
      <c r="EH419" s="1"/>
      <c r="EI419" s="1"/>
      <c r="EJ419" s="1"/>
      <c r="EK419" s="1"/>
      <c r="EL419" s="4"/>
      <c r="EM419" s="1"/>
      <c r="EN419" s="1"/>
      <c r="EO419" s="1"/>
      <c r="EP419" s="1"/>
      <c r="EQ419" s="1"/>
      <c r="ER419" s="1"/>
    </row>
    <row r="420" spans="1:148" ht="12.75" x14ac:dyDescent="0.2">
      <c r="A420" s="118">
        <f t="shared" si="355"/>
        <v>44710</v>
      </c>
      <c r="B420" s="119">
        <f t="shared" si="347"/>
        <v>1099.26019858</v>
      </c>
      <c r="C420" s="119">
        <f t="shared" si="361"/>
        <v>975.63599999999997</v>
      </c>
      <c r="D420" s="120">
        <f t="shared" si="356"/>
        <v>6315.93</v>
      </c>
      <c r="E420" s="120">
        <f t="shared" si="345"/>
        <v>6382.88</v>
      </c>
      <c r="F420" s="172">
        <f t="shared" si="365"/>
        <v>44666</v>
      </c>
      <c r="G420" s="123">
        <f t="shared" si="348"/>
        <v>1.0600180812643467E-2</v>
      </c>
      <c r="H420" s="124">
        <f t="shared" si="366"/>
        <v>44727</v>
      </c>
      <c r="I420" s="124">
        <f t="shared" si="349"/>
        <v>44727</v>
      </c>
      <c r="J420" s="125">
        <f t="shared" si="357"/>
        <v>22</v>
      </c>
      <c r="K420" s="125">
        <f t="shared" si="346"/>
        <v>10</v>
      </c>
      <c r="L420" s="8">
        <f t="shared" si="358"/>
        <v>1.00480441</v>
      </c>
      <c r="M420" s="126">
        <f t="shared" si="344"/>
        <v>1.0162005000000001</v>
      </c>
      <c r="N420" s="126">
        <f t="shared" si="367"/>
        <v>1.1174185244317703</v>
      </c>
      <c r="O420" s="119">
        <f t="shared" si="343"/>
        <v>1.1227870600000001</v>
      </c>
      <c r="P420" s="119">
        <f t="shared" si="350"/>
        <v>1095.4314760699999</v>
      </c>
      <c r="Q420" s="158">
        <f t="shared" si="362"/>
        <v>0</v>
      </c>
      <c r="R420" s="199">
        <f t="shared" si="359"/>
        <v>0</v>
      </c>
      <c r="S420" s="119">
        <f t="shared" si="351"/>
        <v>0</v>
      </c>
      <c r="T420" s="129">
        <f t="shared" si="360"/>
        <v>9.1906000000000002E-2</v>
      </c>
      <c r="U420" s="127">
        <f t="shared" si="368"/>
        <v>10</v>
      </c>
      <c r="V420" s="127">
        <v>252</v>
      </c>
      <c r="W420" s="126">
        <f t="shared" si="352"/>
        <v>1.0034951729999999</v>
      </c>
      <c r="X420" s="119">
        <f t="shared" si="353"/>
        <v>3.82872251</v>
      </c>
      <c r="Y420" s="119">
        <f t="shared" si="354"/>
        <v>0</v>
      </c>
      <c r="Z420" s="131" t="str">
        <f t="shared" si="363"/>
        <v>A+J=</v>
      </c>
      <c r="AA420" s="124">
        <f t="shared" si="364"/>
        <v>44727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2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22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3"/>
      <c r="EC420" s="1"/>
      <c r="ED420" s="1"/>
      <c r="EE420" s="1"/>
      <c r="EF420" s="1"/>
      <c r="EG420" s="1"/>
      <c r="EH420" s="1"/>
      <c r="EI420" s="1"/>
      <c r="EJ420" s="1"/>
      <c r="EK420" s="1"/>
      <c r="EL420" s="4"/>
      <c r="EM420" s="1"/>
      <c r="EN420" s="1"/>
      <c r="EO420" s="1"/>
      <c r="EP420" s="1"/>
      <c r="EQ420" s="1"/>
      <c r="ER420" s="1"/>
    </row>
    <row r="421" spans="1:148" ht="12.75" x14ac:dyDescent="0.2">
      <c r="A421" s="118">
        <f t="shared" si="355"/>
        <v>44711</v>
      </c>
      <c r="B421" s="119">
        <f t="shared" si="347"/>
        <v>1099.26019858</v>
      </c>
      <c r="C421" s="119">
        <f t="shared" si="361"/>
        <v>975.63599999999997</v>
      </c>
      <c r="D421" s="120">
        <f t="shared" si="356"/>
        <v>6315.93</v>
      </c>
      <c r="E421" s="120">
        <f t="shared" si="345"/>
        <v>6382.88</v>
      </c>
      <c r="F421" s="172">
        <f t="shared" si="365"/>
        <v>44666</v>
      </c>
      <c r="G421" s="123">
        <f t="shared" si="348"/>
        <v>1.0600180812643467E-2</v>
      </c>
      <c r="H421" s="124">
        <f t="shared" si="366"/>
        <v>44727</v>
      </c>
      <c r="I421" s="124">
        <f t="shared" si="349"/>
        <v>44727</v>
      </c>
      <c r="J421" s="125">
        <f t="shared" si="357"/>
        <v>22</v>
      </c>
      <c r="K421" s="125">
        <f t="shared" si="346"/>
        <v>10</v>
      </c>
      <c r="L421" s="8">
        <f t="shared" si="358"/>
        <v>1.00480441</v>
      </c>
      <c r="M421" s="126">
        <f t="shared" si="344"/>
        <v>1.0162005000000001</v>
      </c>
      <c r="N421" s="126">
        <f t="shared" si="367"/>
        <v>1.1174185244317703</v>
      </c>
      <c r="O421" s="119">
        <f t="shared" si="343"/>
        <v>1.1227870600000001</v>
      </c>
      <c r="P421" s="119">
        <f t="shared" si="350"/>
        <v>1095.4314760699999</v>
      </c>
      <c r="Q421" s="158">
        <f t="shared" si="362"/>
        <v>0</v>
      </c>
      <c r="R421" s="199">
        <f t="shared" si="359"/>
        <v>0</v>
      </c>
      <c r="S421" s="119">
        <f t="shared" si="351"/>
        <v>0</v>
      </c>
      <c r="T421" s="129">
        <f t="shared" si="360"/>
        <v>9.1906000000000002E-2</v>
      </c>
      <c r="U421" s="127">
        <f t="shared" si="368"/>
        <v>10</v>
      </c>
      <c r="V421" s="127">
        <v>252</v>
      </c>
      <c r="W421" s="126">
        <f t="shared" si="352"/>
        <v>1.0034951729999999</v>
      </c>
      <c r="X421" s="119">
        <f t="shared" si="353"/>
        <v>3.82872251</v>
      </c>
      <c r="Y421" s="119">
        <f t="shared" si="354"/>
        <v>0</v>
      </c>
      <c r="Z421" s="131" t="str">
        <f t="shared" si="363"/>
        <v>A+J=</v>
      </c>
      <c r="AA421" s="124">
        <f t="shared" si="364"/>
        <v>44727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2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22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3"/>
      <c r="EC421" s="1"/>
      <c r="ED421" s="1"/>
      <c r="EE421" s="1"/>
      <c r="EF421" s="1"/>
      <c r="EG421" s="1"/>
      <c r="EH421" s="1"/>
      <c r="EI421" s="1"/>
      <c r="EJ421" s="1"/>
      <c r="EK421" s="1"/>
      <c r="EL421" s="4"/>
      <c r="EM421" s="1"/>
      <c r="EN421" s="1"/>
      <c r="EO421" s="1"/>
      <c r="EP421" s="1"/>
      <c r="EQ421" s="1"/>
      <c r="ER421" s="1"/>
    </row>
    <row r="422" spans="1:148" ht="12.75" x14ac:dyDescent="0.2">
      <c r="A422" s="118">
        <f t="shared" si="355"/>
        <v>44712</v>
      </c>
      <c r="B422" s="119">
        <f t="shared" si="347"/>
        <v>1100.1709707500002</v>
      </c>
      <c r="C422" s="119">
        <f t="shared" si="361"/>
        <v>975.63599999999997</v>
      </c>
      <c r="D422" s="120">
        <f t="shared" si="356"/>
        <v>6315.93</v>
      </c>
      <c r="E422" s="120">
        <f t="shared" si="345"/>
        <v>6382.88</v>
      </c>
      <c r="F422" s="172">
        <f t="shared" si="365"/>
        <v>44666</v>
      </c>
      <c r="G422" s="123">
        <f t="shared" si="348"/>
        <v>1.0600180812643467E-2</v>
      </c>
      <c r="H422" s="124">
        <f t="shared" si="366"/>
        <v>44727</v>
      </c>
      <c r="I422" s="124">
        <f t="shared" si="349"/>
        <v>44727</v>
      </c>
      <c r="J422" s="125">
        <f t="shared" si="357"/>
        <v>22</v>
      </c>
      <c r="K422" s="125">
        <f t="shared" si="346"/>
        <v>11</v>
      </c>
      <c r="L422" s="8">
        <f t="shared" si="358"/>
        <v>1.0052861099999999</v>
      </c>
      <c r="M422" s="126">
        <f t="shared" si="344"/>
        <v>1.0162005000000001</v>
      </c>
      <c r="N422" s="126">
        <f t="shared" si="367"/>
        <v>1.1174185244317703</v>
      </c>
      <c r="O422" s="119">
        <f t="shared" si="343"/>
        <v>1.12332532</v>
      </c>
      <c r="P422" s="119">
        <f t="shared" si="350"/>
        <v>1095.9566219000001</v>
      </c>
      <c r="Q422" s="158">
        <f t="shared" si="362"/>
        <v>0</v>
      </c>
      <c r="R422" s="199">
        <f t="shared" si="359"/>
        <v>0</v>
      </c>
      <c r="S422" s="119">
        <f t="shared" si="351"/>
        <v>0</v>
      </c>
      <c r="T422" s="129">
        <f t="shared" si="360"/>
        <v>9.1906000000000002E-2</v>
      </c>
      <c r="U422" s="127">
        <f t="shared" si="368"/>
        <v>11</v>
      </c>
      <c r="V422" s="127">
        <v>252</v>
      </c>
      <c r="W422" s="126">
        <f t="shared" si="352"/>
        <v>1.003845361</v>
      </c>
      <c r="X422" s="119">
        <f t="shared" si="353"/>
        <v>4.2143488500000004</v>
      </c>
      <c r="Y422" s="119">
        <f t="shared" si="354"/>
        <v>0</v>
      </c>
      <c r="Z422" s="131" t="str">
        <f t="shared" si="363"/>
        <v>A+J=</v>
      </c>
      <c r="AA422" s="124">
        <f t="shared" si="364"/>
        <v>44727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2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22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3"/>
      <c r="EC422" s="1"/>
      <c r="ED422" s="1"/>
      <c r="EE422" s="1"/>
      <c r="EF422" s="1"/>
      <c r="EG422" s="1"/>
      <c r="EH422" s="1"/>
      <c r="EI422" s="1"/>
      <c r="EJ422" s="1"/>
      <c r="EK422" s="1"/>
      <c r="EL422" s="4"/>
      <c r="EM422" s="1"/>
      <c r="EN422" s="1"/>
      <c r="EO422" s="1"/>
      <c r="EP422" s="1"/>
      <c r="EQ422" s="1"/>
      <c r="ER422" s="1"/>
    </row>
    <row r="423" spans="1:148" ht="12.75" x14ac:dyDescent="0.2">
      <c r="A423" s="118">
        <f t="shared" si="355"/>
        <v>44713</v>
      </c>
      <c r="B423" s="119">
        <f t="shared" si="347"/>
        <v>1101.0825101</v>
      </c>
      <c r="C423" s="119">
        <f t="shared" si="361"/>
        <v>975.63599999999997</v>
      </c>
      <c r="D423" s="120">
        <f t="shared" si="356"/>
        <v>6315.93</v>
      </c>
      <c r="E423" s="120">
        <f t="shared" si="345"/>
        <v>6382.88</v>
      </c>
      <c r="F423" s="172">
        <f t="shared" si="365"/>
        <v>44666</v>
      </c>
      <c r="G423" s="123">
        <f t="shared" si="348"/>
        <v>1.0600180812643467E-2</v>
      </c>
      <c r="H423" s="124">
        <f t="shared" si="366"/>
        <v>44727</v>
      </c>
      <c r="I423" s="124">
        <f t="shared" si="349"/>
        <v>44727</v>
      </c>
      <c r="J423" s="125">
        <f t="shared" si="357"/>
        <v>22</v>
      </c>
      <c r="K423" s="125">
        <f t="shared" si="346"/>
        <v>12</v>
      </c>
      <c r="L423" s="8">
        <f t="shared" si="358"/>
        <v>1.0057680499999999</v>
      </c>
      <c r="M423" s="126">
        <f t="shared" si="344"/>
        <v>1.0162005000000001</v>
      </c>
      <c r="N423" s="126">
        <f t="shared" si="367"/>
        <v>1.1174185244317703</v>
      </c>
      <c r="O423" s="119">
        <f t="shared" si="343"/>
        <v>1.12386385</v>
      </c>
      <c r="P423" s="119">
        <f t="shared" si="350"/>
        <v>1096.48203115</v>
      </c>
      <c r="Q423" s="158">
        <f t="shared" si="362"/>
        <v>0</v>
      </c>
      <c r="R423" s="199">
        <f t="shared" si="359"/>
        <v>0</v>
      </c>
      <c r="S423" s="119">
        <f t="shared" si="351"/>
        <v>0</v>
      </c>
      <c r="T423" s="129">
        <f t="shared" si="360"/>
        <v>9.1906000000000002E-2</v>
      </c>
      <c r="U423" s="127">
        <f t="shared" si="368"/>
        <v>12</v>
      </c>
      <c r="V423" s="127">
        <v>252</v>
      </c>
      <c r="W423" s="126">
        <f t="shared" si="352"/>
        <v>1.004195672</v>
      </c>
      <c r="X423" s="119">
        <f t="shared" si="353"/>
        <v>4.6004789500000003</v>
      </c>
      <c r="Y423" s="119">
        <f t="shared" si="354"/>
        <v>0</v>
      </c>
      <c r="Z423" s="131" t="str">
        <f t="shared" si="363"/>
        <v>A+J=</v>
      </c>
      <c r="AA423" s="124">
        <f t="shared" si="364"/>
        <v>44727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2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22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3"/>
      <c r="EC423" s="1"/>
      <c r="ED423" s="1"/>
      <c r="EE423" s="1"/>
      <c r="EF423" s="1"/>
      <c r="EG423" s="1"/>
      <c r="EH423" s="1"/>
      <c r="EI423" s="1"/>
      <c r="EJ423" s="1"/>
      <c r="EK423" s="1"/>
      <c r="EL423" s="4"/>
      <c r="EM423" s="1"/>
      <c r="EN423" s="1"/>
      <c r="EO423" s="1"/>
      <c r="EP423" s="1"/>
      <c r="EQ423" s="1"/>
      <c r="ER423" s="1"/>
    </row>
    <row r="424" spans="1:148" ht="12.75" x14ac:dyDescent="0.2">
      <c r="A424" s="118">
        <f t="shared" si="355"/>
        <v>44714</v>
      </c>
      <c r="B424" s="119">
        <f t="shared" si="347"/>
        <v>1101.99479643</v>
      </c>
      <c r="C424" s="119">
        <f t="shared" si="361"/>
        <v>975.63599999999997</v>
      </c>
      <c r="D424" s="120">
        <f t="shared" si="356"/>
        <v>6315.93</v>
      </c>
      <c r="E424" s="120">
        <f t="shared" si="345"/>
        <v>6382.88</v>
      </c>
      <c r="F424" s="172">
        <f t="shared" si="365"/>
        <v>44666</v>
      </c>
      <c r="G424" s="123">
        <f t="shared" si="348"/>
        <v>1.0600180812643467E-2</v>
      </c>
      <c r="H424" s="124">
        <f t="shared" si="366"/>
        <v>44727</v>
      </c>
      <c r="I424" s="124">
        <f t="shared" si="349"/>
        <v>44727</v>
      </c>
      <c r="J424" s="125">
        <f t="shared" si="357"/>
        <v>22</v>
      </c>
      <c r="K424" s="125">
        <f t="shared" si="346"/>
        <v>13</v>
      </c>
      <c r="L424" s="8">
        <f t="shared" si="358"/>
        <v>1.0062502200000001</v>
      </c>
      <c r="M424" s="126">
        <f t="shared" si="344"/>
        <v>1.0162005000000001</v>
      </c>
      <c r="N424" s="126">
        <f t="shared" si="367"/>
        <v>1.1174185244317703</v>
      </c>
      <c r="O424" s="119">
        <f t="shared" si="343"/>
        <v>1.1244026300000001</v>
      </c>
      <c r="P424" s="119">
        <f t="shared" si="350"/>
        <v>1097.00768432</v>
      </c>
      <c r="Q424" s="158">
        <f t="shared" si="362"/>
        <v>0</v>
      </c>
      <c r="R424" s="199">
        <f t="shared" si="359"/>
        <v>0</v>
      </c>
      <c r="S424" s="119">
        <f t="shared" si="351"/>
        <v>0</v>
      </c>
      <c r="T424" s="129">
        <f t="shared" si="360"/>
        <v>9.1906000000000002E-2</v>
      </c>
      <c r="U424" s="127">
        <f t="shared" si="368"/>
        <v>13</v>
      </c>
      <c r="V424" s="127">
        <v>252</v>
      </c>
      <c r="W424" s="126">
        <f t="shared" si="352"/>
        <v>1.004546105</v>
      </c>
      <c r="X424" s="119">
        <f t="shared" si="353"/>
        <v>4.98711211</v>
      </c>
      <c r="Y424" s="119">
        <f t="shared" si="354"/>
        <v>0</v>
      </c>
      <c r="Z424" s="131" t="str">
        <f t="shared" si="363"/>
        <v>A+J=</v>
      </c>
      <c r="AA424" s="124">
        <f t="shared" si="364"/>
        <v>44727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2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22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3"/>
      <c r="EC424" s="1"/>
      <c r="ED424" s="1"/>
      <c r="EE424" s="1"/>
      <c r="EF424" s="1"/>
      <c r="EG424" s="1"/>
      <c r="EH424" s="1"/>
      <c r="EI424" s="1"/>
      <c r="EJ424" s="1"/>
      <c r="EK424" s="1"/>
      <c r="EL424" s="4"/>
      <c r="EM424" s="1"/>
      <c r="EN424" s="1"/>
      <c r="EO424" s="1"/>
      <c r="EP424" s="1"/>
      <c r="EQ424" s="1"/>
      <c r="ER424" s="1"/>
    </row>
    <row r="425" spans="1:148" ht="12.75" x14ac:dyDescent="0.2">
      <c r="A425" s="118">
        <f t="shared" si="355"/>
        <v>44715</v>
      </c>
      <c r="B425" s="119">
        <f t="shared" si="347"/>
        <v>1102.9078497800001</v>
      </c>
      <c r="C425" s="119">
        <f t="shared" si="361"/>
        <v>975.63599999999997</v>
      </c>
      <c r="D425" s="120">
        <f t="shared" si="356"/>
        <v>6315.93</v>
      </c>
      <c r="E425" s="120">
        <f t="shared" si="345"/>
        <v>6382.88</v>
      </c>
      <c r="F425" s="172">
        <f t="shared" si="365"/>
        <v>44666</v>
      </c>
      <c r="G425" s="123">
        <f t="shared" si="348"/>
        <v>1.0600180812643467E-2</v>
      </c>
      <c r="H425" s="124">
        <f t="shared" si="366"/>
        <v>44727</v>
      </c>
      <c r="I425" s="124">
        <f t="shared" si="349"/>
        <v>44727</v>
      </c>
      <c r="J425" s="125">
        <f t="shared" si="357"/>
        <v>22</v>
      </c>
      <c r="K425" s="125">
        <f t="shared" si="346"/>
        <v>14</v>
      </c>
      <c r="L425" s="8">
        <f t="shared" si="358"/>
        <v>1.0067326299999999</v>
      </c>
      <c r="M425" s="126">
        <f t="shared" si="344"/>
        <v>1.0162005000000001</v>
      </c>
      <c r="N425" s="126">
        <f t="shared" si="367"/>
        <v>1.1174185244317703</v>
      </c>
      <c r="O425" s="119">
        <f t="shared" si="343"/>
        <v>1.1249416800000001</v>
      </c>
      <c r="P425" s="119">
        <f t="shared" si="350"/>
        <v>1097.5336009</v>
      </c>
      <c r="Q425" s="158">
        <f t="shared" si="362"/>
        <v>0</v>
      </c>
      <c r="R425" s="199">
        <f t="shared" si="359"/>
        <v>0</v>
      </c>
      <c r="S425" s="119">
        <f t="shared" si="351"/>
        <v>0</v>
      </c>
      <c r="T425" s="129">
        <f t="shared" si="360"/>
        <v>9.1906000000000002E-2</v>
      </c>
      <c r="U425" s="127">
        <f t="shared" si="368"/>
        <v>14</v>
      </c>
      <c r="V425" s="127">
        <v>252</v>
      </c>
      <c r="W425" s="126">
        <f t="shared" si="352"/>
        <v>1.00489666</v>
      </c>
      <c r="X425" s="119">
        <f t="shared" si="353"/>
        <v>5.3742488799999997</v>
      </c>
      <c r="Y425" s="119">
        <f t="shared" si="354"/>
        <v>0</v>
      </c>
      <c r="Z425" s="131" t="str">
        <f t="shared" si="363"/>
        <v>A+J=</v>
      </c>
      <c r="AA425" s="124">
        <f t="shared" si="364"/>
        <v>44727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2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22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3"/>
      <c r="EC425" s="1"/>
      <c r="ED425" s="1"/>
      <c r="EE425" s="1"/>
      <c r="EF425" s="1"/>
      <c r="EG425" s="1"/>
      <c r="EH425" s="1"/>
      <c r="EI425" s="1"/>
      <c r="EJ425" s="1"/>
      <c r="EK425" s="1"/>
      <c r="EL425" s="4"/>
      <c r="EM425" s="1"/>
      <c r="EN425" s="1"/>
      <c r="EO425" s="1"/>
      <c r="EP425" s="1"/>
      <c r="EQ425" s="1"/>
      <c r="ER425" s="1"/>
    </row>
    <row r="426" spans="1:148" ht="12.75" x14ac:dyDescent="0.2">
      <c r="A426" s="118">
        <f t="shared" si="355"/>
        <v>44716</v>
      </c>
      <c r="B426" s="119">
        <f t="shared" si="347"/>
        <v>1103.8216521100001</v>
      </c>
      <c r="C426" s="119">
        <f t="shared" si="361"/>
        <v>975.63599999999997</v>
      </c>
      <c r="D426" s="120">
        <f t="shared" si="356"/>
        <v>6315.93</v>
      </c>
      <c r="E426" s="120">
        <f t="shared" si="345"/>
        <v>6382.88</v>
      </c>
      <c r="F426" s="172">
        <f t="shared" si="365"/>
        <v>44666</v>
      </c>
      <c r="G426" s="123">
        <f t="shared" si="348"/>
        <v>1.0600180812643467E-2</v>
      </c>
      <c r="H426" s="124">
        <f t="shared" si="366"/>
        <v>44727</v>
      </c>
      <c r="I426" s="124">
        <f t="shared" si="349"/>
        <v>44727</v>
      </c>
      <c r="J426" s="125">
        <f t="shared" si="357"/>
        <v>22</v>
      </c>
      <c r="K426" s="125">
        <f t="shared" si="346"/>
        <v>15</v>
      </c>
      <c r="L426" s="8">
        <f t="shared" si="358"/>
        <v>1.0072152599999999</v>
      </c>
      <c r="M426" s="126">
        <f t="shared" si="344"/>
        <v>1.0162005000000001</v>
      </c>
      <c r="N426" s="126">
        <f t="shared" si="367"/>
        <v>1.1174185244317703</v>
      </c>
      <c r="O426" s="119">
        <f t="shared" ref="O426:O489" si="369">TRUNC(TRUNC((L426*N426),15),8)</f>
        <v>1.1254809800000001</v>
      </c>
      <c r="P426" s="119">
        <f t="shared" si="350"/>
        <v>1098.0597614000001</v>
      </c>
      <c r="Q426" s="158">
        <f t="shared" si="362"/>
        <v>0</v>
      </c>
      <c r="R426" s="199">
        <f t="shared" si="359"/>
        <v>0</v>
      </c>
      <c r="S426" s="119">
        <f t="shared" si="351"/>
        <v>0</v>
      </c>
      <c r="T426" s="129">
        <f t="shared" si="360"/>
        <v>9.1906000000000002E-2</v>
      </c>
      <c r="U426" s="127">
        <f t="shared" si="368"/>
        <v>15</v>
      </c>
      <c r="V426" s="127">
        <v>252</v>
      </c>
      <c r="W426" s="126">
        <f t="shared" si="352"/>
        <v>1.005247338</v>
      </c>
      <c r="X426" s="119">
        <f t="shared" si="353"/>
        <v>5.7618907100000003</v>
      </c>
      <c r="Y426" s="119">
        <f t="shared" si="354"/>
        <v>0</v>
      </c>
      <c r="Z426" s="131" t="str">
        <f t="shared" si="363"/>
        <v>A+J=</v>
      </c>
      <c r="AA426" s="124">
        <f t="shared" si="364"/>
        <v>44727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2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22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3"/>
      <c r="EC426" s="1"/>
      <c r="ED426" s="1"/>
      <c r="EE426" s="1"/>
      <c r="EF426" s="1"/>
      <c r="EG426" s="1"/>
      <c r="EH426" s="1"/>
      <c r="EI426" s="1"/>
      <c r="EJ426" s="1"/>
      <c r="EK426" s="1"/>
      <c r="EL426" s="4"/>
      <c r="EM426" s="1"/>
      <c r="EN426" s="1"/>
      <c r="EO426" s="1"/>
      <c r="EP426" s="1"/>
      <c r="EQ426" s="1"/>
      <c r="ER426" s="1"/>
    </row>
    <row r="427" spans="1:148" ht="12.75" x14ac:dyDescent="0.2">
      <c r="A427" s="118">
        <f t="shared" si="355"/>
        <v>44717</v>
      </c>
      <c r="B427" s="119">
        <f t="shared" si="347"/>
        <v>1103.8216521100001</v>
      </c>
      <c r="C427" s="119">
        <f t="shared" si="361"/>
        <v>975.63599999999997</v>
      </c>
      <c r="D427" s="120">
        <f t="shared" si="356"/>
        <v>6315.93</v>
      </c>
      <c r="E427" s="120">
        <f t="shared" si="345"/>
        <v>6382.88</v>
      </c>
      <c r="F427" s="172">
        <f t="shared" si="365"/>
        <v>44666</v>
      </c>
      <c r="G427" s="123">
        <f t="shared" si="348"/>
        <v>1.0600180812643467E-2</v>
      </c>
      <c r="H427" s="124">
        <f t="shared" si="366"/>
        <v>44727</v>
      </c>
      <c r="I427" s="124">
        <f t="shared" si="349"/>
        <v>44727</v>
      </c>
      <c r="J427" s="125">
        <f t="shared" si="357"/>
        <v>22</v>
      </c>
      <c r="K427" s="125">
        <f t="shared" si="346"/>
        <v>15</v>
      </c>
      <c r="L427" s="8">
        <f t="shared" si="358"/>
        <v>1.0072152599999999</v>
      </c>
      <c r="M427" s="126">
        <f t="shared" ref="M427:M490" si="370">IF(I427&gt;I426,L426,M426)</f>
        <v>1.0162005000000001</v>
      </c>
      <c r="N427" s="126">
        <f t="shared" si="367"/>
        <v>1.1174185244317703</v>
      </c>
      <c r="O427" s="119">
        <f t="shared" si="369"/>
        <v>1.1254809800000001</v>
      </c>
      <c r="P427" s="119">
        <f t="shared" si="350"/>
        <v>1098.0597614000001</v>
      </c>
      <c r="Q427" s="158">
        <f t="shared" si="362"/>
        <v>0</v>
      </c>
      <c r="R427" s="199">
        <f t="shared" si="359"/>
        <v>0</v>
      </c>
      <c r="S427" s="119">
        <f t="shared" si="351"/>
        <v>0</v>
      </c>
      <c r="T427" s="129">
        <f t="shared" si="360"/>
        <v>9.1906000000000002E-2</v>
      </c>
      <c r="U427" s="127">
        <f t="shared" si="368"/>
        <v>15</v>
      </c>
      <c r="V427" s="127">
        <v>252</v>
      </c>
      <c r="W427" s="126">
        <f t="shared" si="352"/>
        <v>1.005247338</v>
      </c>
      <c r="X427" s="119">
        <f t="shared" si="353"/>
        <v>5.7618907100000003</v>
      </c>
      <c r="Y427" s="119">
        <f t="shared" si="354"/>
        <v>0</v>
      </c>
      <c r="Z427" s="131" t="str">
        <f t="shared" si="363"/>
        <v>A+J=</v>
      </c>
      <c r="AA427" s="124">
        <f t="shared" si="364"/>
        <v>44727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2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22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3"/>
      <c r="EC427" s="1"/>
      <c r="ED427" s="1"/>
      <c r="EE427" s="1"/>
      <c r="EF427" s="1"/>
      <c r="EG427" s="1"/>
      <c r="EH427" s="1"/>
      <c r="EI427" s="1"/>
      <c r="EJ427" s="1"/>
      <c r="EK427" s="1"/>
      <c r="EL427" s="4"/>
      <c r="EM427" s="1"/>
      <c r="EN427" s="1"/>
      <c r="EO427" s="1"/>
      <c r="EP427" s="1"/>
      <c r="EQ427" s="1"/>
      <c r="ER427" s="1"/>
    </row>
    <row r="428" spans="1:148" ht="12.75" x14ac:dyDescent="0.2">
      <c r="A428" s="118">
        <f t="shared" si="355"/>
        <v>44718</v>
      </c>
      <c r="B428" s="119">
        <f t="shared" si="347"/>
        <v>1103.8216521100001</v>
      </c>
      <c r="C428" s="119">
        <f t="shared" si="361"/>
        <v>975.63599999999997</v>
      </c>
      <c r="D428" s="120">
        <f t="shared" si="356"/>
        <v>6315.93</v>
      </c>
      <c r="E428" s="120">
        <f t="shared" si="345"/>
        <v>6382.88</v>
      </c>
      <c r="F428" s="172">
        <f t="shared" si="365"/>
        <v>44666</v>
      </c>
      <c r="G428" s="123">
        <f t="shared" si="348"/>
        <v>1.0600180812643467E-2</v>
      </c>
      <c r="H428" s="124">
        <f t="shared" si="366"/>
        <v>44727</v>
      </c>
      <c r="I428" s="124">
        <f t="shared" si="349"/>
        <v>44727</v>
      </c>
      <c r="J428" s="125">
        <f t="shared" si="357"/>
        <v>22</v>
      </c>
      <c r="K428" s="125">
        <f t="shared" si="346"/>
        <v>15</v>
      </c>
      <c r="L428" s="8">
        <f t="shared" si="358"/>
        <v>1.0072152599999999</v>
      </c>
      <c r="M428" s="126">
        <f t="shared" si="370"/>
        <v>1.0162005000000001</v>
      </c>
      <c r="N428" s="126">
        <f t="shared" si="367"/>
        <v>1.1174185244317703</v>
      </c>
      <c r="O428" s="119">
        <f t="shared" si="369"/>
        <v>1.1254809800000001</v>
      </c>
      <c r="P428" s="119">
        <f t="shared" si="350"/>
        <v>1098.0597614000001</v>
      </c>
      <c r="Q428" s="158">
        <f t="shared" si="362"/>
        <v>0</v>
      </c>
      <c r="R428" s="199">
        <f t="shared" si="359"/>
        <v>0</v>
      </c>
      <c r="S428" s="119">
        <f t="shared" si="351"/>
        <v>0</v>
      </c>
      <c r="T428" s="129">
        <f t="shared" si="360"/>
        <v>9.1906000000000002E-2</v>
      </c>
      <c r="U428" s="127">
        <f t="shared" si="368"/>
        <v>15</v>
      </c>
      <c r="V428" s="127">
        <v>252</v>
      </c>
      <c r="W428" s="126">
        <f t="shared" si="352"/>
        <v>1.005247338</v>
      </c>
      <c r="X428" s="119">
        <f t="shared" si="353"/>
        <v>5.7618907100000003</v>
      </c>
      <c r="Y428" s="119">
        <f t="shared" si="354"/>
        <v>0</v>
      </c>
      <c r="Z428" s="131" t="str">
        <f t="shared" si="363"/>
        <v>A+J=</v>
      </c>
      <c r="AA428" s="124">
        <f t="shared" si="364"/>
        <v>44727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2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22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3"/>
      <c r="EC428" s="1"/>
      <c r="ED428" s="1"/>
      <c r="EE428" s="1"/>
      <c r="EF428" s="1"/>
      <c r="EG428" s="1"/>
      <c r="EH428" s="1"/>
      <c r="EI428" s="1"/>
      <c r="EJ428" s="1"/>
      <c r="EK428" s="1"/>
      <c r="EL428" s="4"/>
      <c r="EM428" s="1"/>
      <c r="EN428" s="1"/>
      <c r="EO428" s="1"/>
      <c r="EP428" s="1"/>
      <c r="EQ428" s="1"/>
      <c r="ER428" s="1"/>
    </row>
    <row r="429" spans="1:148" ht="12.75" x14ac:dyDescent="0.2">
      <c r="A429" s="118">
        <f t="shared" si="355"/>
        <v>44719</v>
      </c>
      <c r="B429" s="119">
        <f t="shared" si="347"/>
        <v>1104.7362125699999</v>
      </c>
      <c r="C429" s="119">
        <f t="shared" si="361"/>
        <v>975.63599999999997</v>
      </c>
      <c r="D429" s="120">
        <f t="shared" si="356"/>
        <v>6315.93</v>
      </c>
      <c r="E429" s="120">
        <f t="shared" ref="E429:E492" si="371">IF($K429=1,VLOOKUP($A428,$AO$11:$AT$150,5),E428)</f>
        <v>6382.88</v>
      </c>
      <c r="F429" s="172">
        <f t="shared" si="365"/>
        <v>44666</v>
      </c>
      <c r="G429" s="123">
        <f t="shared" si="348"/>
        <v>1.0600180812643467E-2</v>
      </c>
      <c r="H429" s="124">
        <f t="shared" si="366"/>
        <v>44727</v>
      </c>
      <c r="I429" s="124">
        <f t="shared" si="349"/>
        <v>44727</v>
      </c>
      <c r="J429" s="125">
        <f t="shared" si="357"/>
        <v>22</v>
      </c>
      <c r="K429" s="125">
        <f t="shared" si="346"/>
        <v>16</v>
      </c>
      <c r="L429" s="8">
        <f t="shared" si="358"/>
        <v>1.0076981199999999</v>
      </c>
      <c r="M429" s="126">
        <f t="shared" si="370"/>
        <v>1.0162005000000001</v>
      </c>
      <c r="N429" s="126">
        <f t="shared" si="367"/>
        <v>1.1174185244317703</v>
      </c>
      <c r="O429" s="119">
        <f t="shared" si="369"/>
        <v>1.1260205400000001</v>
      </c>
      <c r="P429" s="119">
        <f t="shared" si="350"/>
        <v>1098.5861755599999</v>
      </c>
      <c r="Q429" s="158">
        <f t="shared" si="362"/>
        <v>0</v>
      </c>
      <c r="R429" s="199">
        <f t="shared" si="359"/>
        <v>0</v>
      </c>
      <c r="S429" s="119">
        <f t="shared" si="351"/>
        <v>0</v>
      </c>
      <c r="T429" s="129">
        <f t="shared" si="360"/>
        <v>9.1906000000000002E-2</v>
      </c>
      <c r="U429" s="127">
        <f t="shared" si="368"/>
        <v>16</v>
      </c>
      <c r="V429" s="127">
        <v>252</v>
      </c>
      <c r="W429" s="126">
        <f t="shared" si="352"/>
        <v>1.0055981380000001</v>
      </c>
      <c r="X429" s="119">
        <f t="shared" si="353"/>
        <v>6.1500370100000001</v>
      </c>
      <c r="Y429" s="119">
        <f t="shared" si="354"/>
        <v>0</v>
      </c>
      <c r="Z429" s="131" t="str">
        <f t="shared" si="363"/>
        <v>A+J=</v>
      </c>
      <c r="AA429" s="124">
        <f t="shared" si="364"/>
        <v>44727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2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22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3"/>
      <c r="EC429" s="1"/>
      <c r="ED429" s="1"/>
      <c r="EE429" s="1"/>
      <c r="EF429" s="1"/>
      <c r="EG429" s="1"/>
      <c r="EH429" s="1"/>
      <c r="EI429" s="1"/>
      <c r="EJ429" s="1"/>
      <c r="EK429" s="1"/>
      <c r="EL429" s="4"/>
      <c r="EM429" s="1"/>
      <c r="EN429" s="1"/>
      <c r="EO429" s="1"/>
      <c r="EP429" s="1"/>
      <c r="EQ429" s="1"/>
      <c r="ER429" s="1"/>
    </row>
    <row r="430" spans="1:148" ht="12.75" x14ac:dyDescent="0.2">
      <c r="A430" s="118">
        <f t="shared" si="355"/>
        <v>44720</v>
      </c>
      <c r="B430" s="119">
        <f t="shared" si="347"/>
        <v>1105.65154145</v>
      </c>
      <c r="C430" s="119">
        <f t="shared" si="361"/>
        <v>975.63599999999997</v>
      </c>
      <c r="D430" s="120">
        <f t="shared" si="356"/>
        <v>6315.93</v>
      </c>
      <c r="E430" s="120">
        <f t="shared" si="371"/>
        <v>6382.88</v>
      </c>
      <c r="F430" s="172">
        <f t="shared" si="365"/>
        <v>44666</v>
      </c>
      <c r="G430" s="123">
        <f t="shared" si="348"/>
        <v>1.0600180812643467E-2</v>
      </c>
      <c r="H430" s="124">
        <f t="shared" si="366"/>
        <v>44727</v>
      </c>
      <c r="I430" s="124">
        <f t="shared" si="349"/>
        <v>44727</v>
      </c>
      <c r="J430" s="125">
        <f t="shared" si="357"/>
        <v>22</v>
      </c>
      <c r="K430" s="125">
        <f t="shared" si="346"/>
        <v>17</v>
      </c>
      <c r="L430" s="8">
        <f t="shared" si="358"/>
        <v>1.00818122</v>
      </c>
      <c r="M430" s="126">
        <f t="shared" si="370"/>
        <v>1.0162005000000001</v>
      </c>
      <c r="N430" s="126">
        <f t="shared" si="367"/>
        <v>1.1174185244317703</v>
      </c>
      <c r="O430" s="119">
        <f t="shared" si="369"/>
        <v>1.12656037</v>
      </c>
      <c r="P430" s="119">
        <f t="shared" si="350"/>
        <v>1099.11285314</v>
      </c>
      <c r="Q430" s="158">
        <f t="shared" si="362"/>
        <v>0</v>
      </c>
      <c r="R430" s="199">
        <f t="shared" si="359"/>
        <v>0</v>
      </c>
      <c r="S430" s="119">
        <f t="shared" si="351"/>
        <v>0</v>
      </c>
      <c r="T430" s="129">
        <f t="shared" si="360"/>
        <v>9.1906000000000002E-2</v>
      </c>
      <c r="U430" s="127">
        <f t="shared" si="368"/>
        <v>17</v>
      </c>
      <c r="V430" s="127">
        <v>252</v>
      </c>
      <c r="W430" s="126">
        <f t="shared" si="352"/>
        <v>1.0059490600000001</v>
      </c>
      <c r="X430" s="119">
        <f t="shared" si="353"/>
        <v>6.5386883100000004</v>
      </c>
      <c r="Y430" s="119">
        <f t="shared" si="354"/>
        <v>0</v>
      </c>
      <c r="Z430" s="131" t="str">
        <f t="shared" si="363"/>
        <v>A+J=</v>
      </c>
      <c r="AA430" s="124">
        <f t="shared" si="364"/>
        <v>44727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2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22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3"/>
      <c r="EC430" s="1"/>
      <c r="ED430" s="1"/>
      <c r="EE430" s="1"/>
      <c r="EF430" s="1"/>
      <c r="EG430" s="1"/>
      <c r="EH430" s="1"/>
      <c r="EI430" s="1"/>
      <c r="EJ430" s="1"/>
      <c r="EK430" s="1"/>
      <c r="EL430" s="4"/>
      <c r="EM430" s="1"/>
      <c r="EN430" s="1"/>
      <c r="EO430" s="1"/>
      <c r="EP430" s="1"/>
      <c r="EQ430" s="1"/>
      <c r="ER430" s="1"/>
    </row>
    <row r="431" spans="1:148" ht="12.75" x14ac:dyDescent="0.2">
      <c r="A431" s="118">
        <f t="shared" si="355"/>
        <v>44721</v>
      </c>
      <c r="B431" s="119">
        <f t="shared" si="347"/>
        <v>1106.56762067</v>
      </c>
      <c r="C431" s="119">
        <f t="shared" si="361"/>
        <v>975.63599999999997</v>
      </c>
      <c r="D431" s="120">
        <f t="shared" si="356"/>
        <v>6315.93</v>
      </c>
      <c r="E431" s="120">
        <f t="shared" si="371"/>
        <v>6382.88</v>
      </c>
      <c r="F431" s="172">
        <f t="shared" si="365"/>
        <v>44666</v>
      </c>
      <c r="G431" s="123">
        <f t="shared" si="348"/>
        <v>1.0600180812643467E-2</v>
      </c>
      <c r="H431" s="124">
        <f t="shared" si="366"/>
        <v>44727</v>
      </c>
      <c r="I431" s="124">
        <f t="shared" si="349"/>
        <v>44727</v>
      </c>
      <c r="J431" s="125">
        <f t="shared" si="357"/>
        <v>22</v>
      </c>
      <c r="K431" s="125">
        <f t="shared" ref="K431:K494" si="372">(J431-(NETWORKDAYS(A431,I431,AD$149:AD$503)-1))</f>
        <v>18</v>
      </c>
      <c r="L431" s="8">
        <f t="shared" si="358"/>
        <v>1.00866455</v>
      </c>
      <c r="M431" s="126">
        <f t="shared" si="370"/>
        <v>1.0162005000000001</v>
      </c>
      <c r="N431" s="126">
        <f t="shared" si="367"/>
        <v>1.1174185244317703</v>
      </c>
      <c r="O431" s="119">
        <f t="shared" si="369"/>
        <v>1.1271004499999999</v>
      </c>
      <c r="P431" s="119">
        <f t="shared" si="350"/>
        <v>1099.6397746299999</v>
      </c>
      <c r="Q431" s="158">
        <f t="shared" si="362"/>
        <v>0</v>
      </c>
      <c r="R431" s="199">
        <f t="shared" si="359"/>
        <v>0</v>
      </c>
      <c r="S431" s="119">
        <f t="shared" si="351"/>
        <v>0</v>
      </c>
      <c r="T431" s="129">
        <f t="shared" si="360"/>
        <v>9.1906000000000002E-2</v>
      </c>
      <c r="U431" s="127">
        <f t="shared" si="368"/>
        <v>18</v>
      </c>
      <c r="V431" s="127">
        <v>252</v>
      </c>
      <c r="W431" s="126">
        <f t="shared" si="352"/>
        <v>1.006300105</v>
      </c>
      <c r="X431" s="119">
        <f t="shared" si="353"/>
        <v>6.9278460400000004</v>
      </c>
      <c r="Y431" s="119">
        <f t="shared" si="354"/>
        <v>0</v>
      </c>
      <c r="Z431" s="131" t="str">
        <f t="shared" si="363"/>
        <v>A+J=</v>
      </c>
      <c r="AA431" s="124">
        <f t="shared" si="364"/>
        <v>44727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2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22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3"/>
      <c r="EC431" s="1"/>
      <c r="ED431" s="1"/>
      <c r="EE431" s="1"/>
      <c r="EF431" s="1"/>
      <c r="EG431" s="1"/>
      <c r="EH431" s="1"/>
      <c r="EI431" s="1"/>
      <c r="EJ431" s="1"/>
      <c r="EK431" s="1"/>
      <c r="EL431" s="4"/>
      <c r="EM431" s="1"/>
      <c r="EN431" s="1"/>
      <c r="EO431" s="1"/>
      <c r="EP431" s="1"/>
      <c r="EQ431" s="1"/>
      <c r="ER431" s="1"/>
    </row>
    <row r="432" spans="1:148" ht="12.75" x14ac:dyDescent="0.2">
      <c r="A432" s="118">
        <f t="shared" si="355"/>
        <v>44722</v>
      </c>
      <c r="B432" s="119">
        <f t="shared" si="347"/>
        <v>1107.48445941</v>
      </c>
      <c r="C432" s="119">
        <f t="shared" si="361"/>
        <v>975.63599999999997</v>
      </c>
      <c r="D432" s="120">
        <f t="shared" si="356"/>
        <v>6315.93</v>
      </c>
      <c r="E432" s="120">
        <f t="shared" si="371"/>
        <v>6382.88</v>
      </c>
      <c r="F432" s="172">
        <f t="shared" si="365"/>
        <v>44666</v>
      </c>
      <c r="G432" s="123">
        <f t="shared" si="348"/>
        <v>1.0600180812643467E-2</v>
      </c>
      <c r="H432" s="124">
        <f t="shared" si="366"/>
        <v>44727</v>
      </c>
      <c r="I432" s="124">
        <f t="shared" si="349"/>
        <v>44727</v>
      </c>
      <c r="J432" s="125">
        <f t="shared" si="357"/>
        <v>22</v>
      </c>
      <c r="K432" s="125">
        <f t="shared" si="372"/>
        <v>19</v>
      </c>
      <c r="L432" s="8">
        <f t="shared" si="358"/>
        <v>1.0091481099999999</v>
      </c>
      <c r="M432" s="126">
        <f t="shared" si="370"/>
        <v>1.0162005000000001</v>
      </c>
      <c r="N432" s="126">
        <f t="shared" si="367"/>
        <v>1.1174185244317703</v>
      </c>
      <c r="O432" s="119">
        <f t="shared" si="369"/>
        <v>1.1276407900000001</v>
      </c>
      <c r="P432" s="119">
        <f t="shared" si="350"/>
        <v>1100.16694979</v>
      </c>
      <c r="Q432" s="158">
        <f t="shared" si="362"/>
        <v>0</v>
      </c>
      <c r="R432" s="199">
        <f t="shared" si="359"/>
        <v>0</v>
      </c>
      <c r="S432" s="119">
        <f t="shared" si="351"/>
        <v>0</v>
      </c>
      <c r="T432" s="129">
        <f t="shared" si="360"/>
        <v>9.1906000000000002E-2</v>
      </c>
      <c r="U432" s="127">
        <f t="shared" si="368"/>
        <v>19</v>
      </c>
      <c r="V432" s="127">
        <v>252</v>
      </c>
      <c r="W432" s="126">
        <f t="shared" si="352"/>
        <v>1.006651272</v>
      </c>
      <c r="X432" s="119">
        <f t="shared" si="353"/>
        <v>7.31750962</v>
      </c>
      <c r="Y432" s="119">
        <f t="shared" si="354"/>
        <v>0</v>
      </c>
      <c r="Z432" s="131" t="str">
        <f t="shared" si="363"/>
        <v>A+J=</v>
      </c>
      <c r="AA432" s="124">
        <f t="shared" si="364"/>
        <v>44727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2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22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3"/>
      <c r="EC432" s="1"/>
      <c r="ED432" s="1"/>
      <c r="EE432" s="1"/>
      <c r="EF432" s="1"/>
      <c r="EG432" s="1"/>
      <c r="EH432" s="1"/>
      <c r="EI432" s="1"/>
      <c r="EJ432" s="1"/>
      <c r="EK432" s="1"/>
      <c r="EL432" s="4"/>
      <c r="EM432" s="1"/>
      <c r="EN432" s="1"/>
      <c r="EO432" s="1"/>
      <c r="EP432" s="1"/>
      <c r="EQ432" s="1"/>
      <c r="ER432" s="1"/>
    </row>
    <row r="433" spans="1:148" ht="12.75" x14ac:dyDescent="0.2">
      <c r="A433" s="118">
        <f t="shared" si="355"/>
        <v>44723</v>
      </c>
      <c r="B433" s="119">
        <f t="shared" si="347"/>
        <v>1108.40204941</v>
      </c>
      <c r="C433" s="119">
        <f t="shared" si="361"/>
        <v>975.63599999999997</v>
      </c>
      <c r="D433" s="120">
        <f t="shared" si="356"/>
        <v>6315.93</v>
      </c>
      <c r="E433" s="120">
        <f t="shared" si="371"/>
        <v>6382.88</v>
      </c>
      <c r="F433" s="172">
        <f t="shared" si="365"/>
        <v>44666</v>
      </c>
      <c r="G433" s="123">
        <f t="shared" si="348"/>
        <v>1.0600180812643467E-2</v>
      </c>
      <c r="H433" s="124">
        <f t="shared" si="366"/>
        <v>44727</v>
      </c>
      <c r="I433" s="124">
        <f t="shared" si="349"/>
        <v>44727</v>
      </c>
      <c r="J433" s="125">
        <f t="shared" si="357"/>
        <v>22</v>
      </c>
      <c r="K433" s="125">
        <f t="shared" si="372"/>
        <v>20</v>
      </c>
      <c r="L433" s="8">
        <f t="shared" si="358"/>
        <v>1.0096319</v>
      </c>
      <c r="M433" s="126">
        <f t="shared" si="370"/>
        <v>1.0162005000000001</v>
      </c>
      <c r="N433" s="126">
        <f t="shared" si="367"/>
        <v>1.1174185244317703</v>
      </c>
      <c r="O433" s="119">
        <f t="shared" si="369"/>
        <v>1.12818138</v>
      </c>
      <c r="P433" s="119">
        <f t="shared" si="350"/>
        <v>1100.69436885</v>
      </c>
      <c r="Q433" s="158">
        <f t="shared" si="362"/>
        <v>0</v>
      </c>
      <c r="R433" s="199">
        <f t="shared" si="359"/>
        <v>0</v>
      </c>
      <c r="S433" s="119">
        <f t="shared" si="351"/>
        <v>0</v>
      </c>
      <c r="T433" s="129">
        <f t="shared" si="360"/>
        <v>9.1906000000000002E-2</v>
      </c>
      <c r="U433" s="127">
        <f t="shared" si="368"/>
        <v>20</v>
      </c>
      <c r="V433" s="127">
        <v>252</v>
      </c>
      <c r="W433" s="126">
        <f t="shared" si="352"/>
        <v>1.007002562</v>
      </c>
      <c r="X433" s="119">
        <f t="shared" si="353"/>
        <v>7.70768056</v>
      </c>
      <c r="Y433" s="119">
        <f t="shared" si="354"/>
        <v>0</v>
      </c>
      <c r="Z433" s="131" t="str">
        <f t="shared" si="363"/>
        <v>A+J=</v>
      </c>
      <c r="AA433" s="124">
        <f t="shared" si="364"/>
        <v>44727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2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22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3"/>
      <c r="EC433" s="1"/>
      <c r="ED433" s="1"/>
      <c r="EE433" s="1"/>
      <c r="EF433" s="1"/>
      <c r="EG433" s="1"/>
      <c r="EH433" s="1"/>
      <c r="EI433" s="1"/>
      <c r="EJ433" s="1"/>
      <c r="EK433" s="1"/>
      <c r="EL433" s="4"/>
      <c r="EM433" s="1"/>
      <c r="EN433" s="1"/>
      <c r="EO433" s="1"/>
      <c r="EP433" s="1"/>
      <c r="EQ433" s="1"/>
      <c r="ER433" s="1"/>
    </row>
    <row r="434" spans="1:148" ht="12.75" x14ac:dyDescent="0.2">
      <c r="A434" s="118">
        <f t="shared" si="355"/>
        <v>44724</v>
      </c>
      <c r="B434" s="119">
        <f t="shared" si="347"/>
        <v>1108.40204941</v>
      </c>
      <c r="C434" s="119">
        <f t="shared" si="361"/>
        <v>975.63599999999997</v>
      </c>
      <c r="D434" s="120">
        <f t="shared" si="356"/>
        <v>6315.93</v>
      </c>
      <c r="E434" s="120">
        <f t="shared" si="371"/>
        <v>6382.88</v>
      </c>
      <c r="F434" s="172">
        <f t="shared" si="365"/>
        <v>44666</v>
      </c>
      <c r="G434" s="123">
        <f t="shared" si="348"/>
        <v>1.0600180812643467E-2</v>
      </c>
      <c r="H434" s="124">
        <f t="shared" si="366"/>
        <v>44727</v>
      </c>
      <c r="I434" s="124">
        <f t="shared" si="349"/>
        <v>44727</v>
      </c>
      <c r="J434" s="125">
        <f t="shared" si="357"/>
        <v>22</v>
      </c>
      <c r="K434" s="125">
        <f t="shared" si="372"/>
        <v>20</v>
      </c>
      <c r="L434" s="8">
        <f t="shared" si="358"/>
        <v>1.0096319</v>
      </c>
      <c r="M434" s="126">
        <f t="shared" si="370"/>
        <v>1.0162005000000001</v>
      </c>
      <c r="N434" s="126">
        <f t="shared" si="367"/>
        <v>1.1174185244317703</v>
      </c>
      <c r="O434" s="119">
        <f t="shared" si="369"/>
        <v>1.12818138</v>
      </c>
      <c r="P434" s="119">
        <f t="shared" si="350"/>
        <v>1100.69436885</v>
      </c>
      <c r="Q434" s="158">
        <f t="shared" si="362"/>
        <v>0</v>
      </c>
      <c r="R434" s="199">
        <f t="shared" si="359"/>
        <v>0</v>
      </c>
      <c r="S434" s="119">
        <f t="shared" si="351"/>
        <v>0</v>
      </c>
      <c r="T434" s="129">
        <f t="shared" si="360"/>
        <v>9.1906000000000002E-2</v>
      </c>
      <c r="U434" s="127">
        <f t="shared" si="368"/>
        <v>20</v>
      </c>
      <c r="V434" s="127">
        <v>252</v>
      </c>
      <c r="W434" s="126">
        <f t="shared" si="352"/>
        <v>1.007002562</v>
      </c>
      <c r="X434" s="119">
        <f t="shared" si="353"/>
        <v>7.70768056</v>
      </c>
      <c r="Y434" s="119">
        <f t="shared" si="354"/>
        <v>0</v>
      </c>
      <c r="Z434" s="131" t="str">
        <f t="shared" si="363"/>
        <v>A+J=</v>
      </c>
      <c r="AA434" s="124">
        <f t="shared" si="364"/>
        <v>44727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2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22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3"/>
      <c r="EC434" s="1"/>
      <c r="ED434" s="1"/>
      <c r="EE434" s="1"/>
      <c r="EF434" s="1"/>
      <c r="EG434" s="1"/>
      <c r="EH434" s="1"/>
      <c r="EI434" s="1"/>
      <c r="EJ434" s="1"/>
      <c r="EK434" s="1"/>
      <c r="EL434" s="4"/>
      <c r="EM434" s="1"/>
      <c r="EN434" s="1"/>
      <c r="EO434" s="1"/>
      <c r="EP434" s="1"/>
      <c r="EQ434" s="1"/>
      <c r="ER434" s="1"/>
    </row>
    <row r="435" spans="1:148" ht="12.75" x14ac:dyDescent="0.2">
      <c r="A435" s="118">
        <f t="shared" si="355"/>
        <v>44725</v>
      </c>
      <c r="B435" s="119">
        <f t="shared" si="347"/>
        <v>1108.40204941</v>
      </c>
      <c r="C435" s="119">
        <f t="shared" si="361"/>
        <v>975.63599999999997</v>
      </c>
      <c r="D435" s="120">
        <f t="shared" si="356"/>
        <v>6315.93</v>
      </c>
      <c r="E435" s="120">
        <f t="shared" si="371"/>
        <v>6382.88</v>
      </c>
      <c r="F435" s="172">
        <f t="shared" si="365"/>
        <v>44666</v>
      </c>
      <c r="G435" s="123">
        <f t="shared" si="348"/>
        <v>1.0600180812643467E-2</v>
      </c>
      <c r="H435" s="124">
        <f t="shared" si="366"/>
        <v>44727</v>
      </c>
      <c r="I435" s="124">
        <f t="shared" si="349"/>
        <v>44727</v>
      </c>
      <c r="J435" s="125">
        <f t="shared" si="357"/>
        <v>22</v>
      </c>
      <c r="K435" s="125">
        <f t="shared" si="372"/>
        <v>20</v>
      </c>
      <c r="L435" s="8">
        <f t="shared" si="358"/>
        <v>1.0096319</v>
      </c>
      <c r="M435" s="126">
        <f t="shared" si="370"/>
        <v>1.0162005000000001</v>
      </c>
      <c r="N435" s="126">
        <f t="shared" si="367"/>
        <v>1.1174185244317703</v>
      </c>
      <c r="O435" s="119">
        <f t="shared" si="369"/>
        <v>1.12818138</v>
      </c>
      <c r="P435" s="119">
        <f t="shared" si="350"/>
        <v>1100.69436885</v>
      </c>
      <c r="Q435" s="158">
        <f t="shared" si="362"/>
        <v>0</v>
      </c>
      <c r="R435" s="199">
        <f t="shared" si="359"/>
        <v>0</v>
      </c>
      <c r="S435" s="119">
        <f t="shared" si="351"/>
        <v>0</v>
      </c>
      <c r="T435" s="129">
        <f t="shared" si="360"/>
        <v>9.1906000000000002E-2</v>
      </c>
      <c r="U435" s="127">
        <f t="shared" si="368"/>
        <v>20</v>
      </c>
      <c r="V435" s="127">
        <v>252</v>
      </c>
      <c r="W435" s="126">
        <f t="shared" si="352"/>
        <v>1.007002562</v>
      </c>
      <c r="X435" s="119">
        <f t="shared" si="353"/>
        <v>7.70768056</v>
      </c>
      <c r="Y435" s="119">
        <f t="shared" si="354"/>
        <v>0</v>
      </c>
      <c r="Z435" s="131" t="str">
        <f t="shared" si="363"/>
        <v>A+J=</v>
      </c>
      <c r="AA435" s="124">
        <f t="shared" si="364"/>
        <v>44727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2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22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3"/>
      <c r="EC435" s="1"/>
      <c r="ED435" s="1"/>
      <c r="EE435" s="1"/>
      <c r="EF435" s="1"/>
      <c r="EG435" s="1"/>
      <c r="EH435" s="1"/>
      <c r="EI435" s="1"/>
      <c r="EJ435" s="1"/>
      <c r="EK435" s="1"/>
      <c r="EL435" s="4"/>
      <c r="EM435" s="1"/>
      <c r="EN435" s="1"/>
      <c r="EO435" s="1"/>
      <c r="EP435" s="1"/>
      <c r="EQ435" s="1"/>
      <c r="ER435" s="1"/>
    </row>
    <row r="436" spans="1:148" ht="12.75" x14ac:dyDescent="0.2">
      <c r="A436" s="118">
        <f t="shared" si="355"/>
        <v>44726</v>
      </c>
      <c r="B436" s="119">
        <f t="shared" si="347"/>
        <v>1109.3204107700001</v>
      </c>
      <c r="C436" s="119">
        <f t="shared" si="361"/>
        <v>975.63599999999997</v>
      </c>
      <c r="D436" s="120">
        <f t="shared" si="356"/>
        <v>6315.93</v>
      </c>
      <c r="E436" s="120">
        <f t="shared" si="371"/>
        <v>6382.88</v>
      </c>
      <c r="F436" s="172">
        <f t="shared" si="365"/>
        <v>44666</v>
      </c>
      <c r="G436" s="123">
        <f t="shared" si="348"/>
        <v>1.0600180812643467E-2</v>
      </c>
      <c r="H436" s="124">
        <f t="shared" si="366"/>
        <v>44727</v>
      </c>
      <c r="I436" s="124">
        <f t="shared" si="349"/>
        <v>44727</v>
      </c>
      <c r="J436" s="125">
        <f t="shared" si="357"/>
        <v>22</v>
      </c>
      <c r="K436" s="125">
        <f t="shared" si="372"/>
        <v>21</v>
      </c>
      <c r="L436" s="8">
        <f t="shared" si="358"/>
        <v>1.0101159200000001</v>
      </c>
      <c r="M436" s="126">
        <f t="shared" si="370"/>
        <v>1.0162005000000001</v>
      </c>
      <c r="N436" s="126">
        <f t="shared" si="367"/>
        <v>1.1174185244317703</v>
      </c>
      <c r="O436" s="119">
        <f t="shared" si="369"/>
        <v>1.1287222400000001</v>
      </c>
      <c r="P436" s="119">
        <f t="shared" si="350"/>
        <v>1101.22205134</v>
      </c>
      <c r="Q436" s="158">
        <f t="shared" si="362"/>
        <v>0</v>
      </c>
      <c r="R436" s="199">
        <f t="shared" si="359"/>
        <v>0</v>
      </c>
      <c r="S436" s="119">
        <f t="shared" si="351"/>
        <v>0</v>
      </c>
      <c r="T436" s="129">
        <f t="shared" si="360"/>
        <v>9.1906000000000002E-2</v>
      </c>
      <c r="U436" s="127">
        <f t="shared" si="368"/>
        <v>21</v>
      </c>
      <c r="V436" s="127">
        <v>252</v>
      </c>
      <c r="W436" s="126">
        <f t="shared" si="352"/>
        <v>1.007353975</v>
      </c>
      <c r="X436" s="119">
        <f t="shared" si="353"/>
        <v>8.0983594300000004</v>
      </c>
      <c r="Y436" s="119">
        <f t="shared" si="354"/>
        <v>0</v>
      </c>
      <c r="Z436" s="131" t="str">
        <f t="shared" si="363"/>
        <v>A+J=</v>
      </c>
      <c r="AA436" s="124">
        <f t="shared" si="364"/>
        <v>44727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2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22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3"/>
      <c r="EC436" s="1"/>
      <c r="ED436" s="1"/>
      <c r="EE436" s="1"/>
      <c r="EF436" s="1"/>
      <c r="EG436" s="1"/>
      <c r="EH436" s="1"/>
      <c r="EI436" s="1"/>
      <c r="EJ436" s="1"/>
      <c r="EK436" s="1"/>
      <c r="EL436" s="4"/>
      <c r="EM436" s="1"/>
      <c r="EN436" s="1"/>
      <c r="EO436" s="1"/>
      <c r="EP436" s="1"/>
      <c r="EQ436" s="1"/>
      <c r="ER436" s="1"/>
    </row>
    <row r="437" spans="1:148" ht="12.75" x14ac:dyDescent="0.2">
      <c r="A437" s="118">
        <f t="shared" si="355"/>
        <v>44727</v>
      </c>
      <c r="B437" s="119">
        <f t="shared" si="347"/>
        <v>1110.2395330300001</v>
      </c>
      <c r="C437" s="119">
        <f t="shared" si="361"/>
        <v>975.63599999999997</v>
      </c>
      <c r="D437" s="120">
        <f t="shared" si="356"/>
        <v>6315.93</v>
      </c>
      <c r="E437" s="120">
        <f t="shared" si="371"/>
        <v>6382.88</v>
      </c>
      <c r="F437" s="172">
        <f t="shared" si="365"/>
        <v>44666</v>
      </c>
      <c r="G437" s="123">
        <f t="shared" si="348"/>
        <v>1.0600180812643467E-2</v>
      </c>
      <c r="H437" s="124">
        <f t="shared" si="366"/>
        <v>44727</v>
      </c>
      <c r="I437" s="124">
        <f t="shared" si="349"/>
        <v>44727</v>
      </c>
      <c r="J437" s="125">
        <f t="shared" si="357"/>
        <v>22</v>
      </c>
      <c r="K437" s="125">
        <f t="shared" si="372"/>
        <v>22</v>
      </c>
      <c r="L437" s="8">
        <f t="shared" si="358"/>
        <v>1.01060018</v>
      </c>
      <c r="M437" s="126">
        <f t="shared" si="370"/>
        <v>1.0162005000000001</v>
      </c>
      <c r="N437" s="126">
        <f t="shared" si="367"/>
        <v>1.1174185244317703</v>
      </c>
      <c r="O437" s="119">
        <f t="shared" si="369"/>
        <v>1.1292633599999999</v>
      </c>
      <c r="P437" s="119">
        <f t="shared" si="350"/>
        <v>1101.74998749</v>
      </c>
      <c r="Q437" s="158">
        <f t="shared" si="362"/>
        <v>14</v>
      </c>
      <c r="R437" s="199">
        <f t="shared" si="359"/>
        <v>2.5156000000000001E-2</v>
      </c>
      <c r="S437" s="119">
        <f t="shared" si="351"/>
        <v>27.715622679999999</v>
      </c>
      <c r="T437" s="129">
        <f t="shared" si="360"/>
        <v>9.1906000000000002E-2</v>
      </c>
      <c r="U437" s="127">
        <f t="shared" si="368"/>
        <v>22</v>
      </c>
      <c r="V437" s="127">
        <v>252</v>
      </c>
      <c r="W437" s="126">
        <f t="shared" si="352"/>
        <v>1.0077055100000001</v>
      </c>
      <c r="X437" s="119">
        <f t="shared" si="353"/>
        <v>8.4895455399999999</v>
      </c>
      <c r="Y437" s="119">
        <f t="shared" si="354"/>
        <v>36.205168219999997</v>
      </c>
      <c r="Z437" s="131" t="str">
        <f t="shared" si="363"/>
        <v>A+J=</v>
      </c>
      <c r="AA437" s="124">
        <f t="shared" si="364"/>
        <v>44727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2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22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3"/>
      <c r="EC437" s="1"/>
      <c r="ED437" s="1"/>
      <c r="EE437" s="1"/>
      <c r="EF437" s="1"/>
      <c r="EG437" s="1"/>
      <c r="EH437" s="1"/>
      <c r="EI437" s="1"/>
      <c r="EJ437" s="1"/>
      <c r="EK437" s="1"/>
      <c r="EL437" s="4"/>
      <c r="EM437" s="1"/>
      <c r="EN437" s="1"/>
      <c r="EO437" s="1"/>
      <c r="EP437" s="1"/>
      <c r="EQ437" s="1"/>
      <c r="ER437" s="1"/>
    </row>
    <row r="438" spans="1:148" ht="12.75" x14ac:dyDescent="0.2">
      <c r="A438" s="118">
        <f t="shared" si="355"/>
        <v>44728</v>
      </c>
      <c r="B438" s="119">
        <f t="shared" si="347"/>
        <v>1074.6490903000001</v>
      </c>
      <c r="C438" s="119">
        <f t="shared" si="361"/>
        <v>951.09290079000004</v>
      </c>
      <c r="D438" s="120">
        <f t="shared" si="356"/>
        <v>6382.88</v>
      </c>
      <c r="E438" s="120">
        <f t="shared" si="371"/>
        <v>6412.88</v>
      </c>
      <c r="F438" s="172">
        <f t="shared" si="365"/>
        <v>44696</v>
      </c>
      <c r="G438" s="123">
        <f t="shared" si="348"/>
        <v>4.7000726944577131E-3</v>
      </c>
      <c r="H438" s="124">
        <f t="shared" si="366"/>
        <v>44757</v>
      </c>
      <c r="I438" s="124">
        <f t="shared" si="349"/>
        <v>44757</v>
      </c>
      <c r="J438" s="125">
        <f t="shared" si="357"/>
        <v>21</v>
      </c>
      <c r="K438" s="125">
        <f t="shared" si="372"/>
        <v>1</v>
      </c>
      <c r="L438" s="8">
        <f t="shared" si="358"/>
        <v>1.00022331</v>
      </c>
      <c r="M438" s="126">
        <f t="shared" si="370"/>
        <v>1.01060018</v>
      </c>
      <c r="N438" s="126">
        <f t="shared" si="367"/>
        <v>1.1292633619260815</v>
      </c>
      <c r="O438" s="119">
        <f t="shared" si="369"/>
        <v>1.1295155299999999</v>
      </c>
      <c r="P438" s="119">
        <f t="shared" si="350"/>
        <v>1074.2742019100001</v>
      </c>
      <c r="Q438" s="158">
        <f t="shared" si="362"/>
        <v>0</v>
      </c>
      <c r="R438" s="199">
        <f t="shared" si="359"/>
        <v>0</v>
      </c>
      <c r="S438" s="119">
        <f t="shared" si="351"/>
        <v>0</v>
      </c>
      <c r="T438" s="129">
        <f t="shared" si="360"/>
        <v>9.1906000000000002E-2</v>
      </c>
      <c r="U438" s="127">
        <f t="shared" si="368"/>
        <v>1</v>
      </c>
      <c r="V438" s="127">
        <v>252</v>
      </c>
      <c r="W438" s="126">
        <f t="shared" si="352"/>
        <v>1.000348969</v>
      </c>
      <c r="X438" s="119">
        <f t="shared" si="353"/>
        <v>0.37488839000000002</v>
      </c>
      <c r="Y438" s="119">
        <f t="shared" si="354"/>
        <v>0</v>
      </c>
      <c r="Z438" s="131" t="str">
        <f t="shared" si="363"/>
        <v>A+J=</v>
      </c>
      <c r="AA438" s="124">
        <f t="shared" si="364"/>
        <v>44757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2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22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3"/>
      <c r="EC438" s="1"/>
      <c r="ED438" s="1"/>
      <c r="EE438" s="1"/>
      <c r="EF438" s="1"/>
      <c r="EG438" s="1"/>
      <c r="EH438" s="1"/>
      <c r="EI438" s="1"/>
      <c r="EJ438" s="1"/>
      <c r="EK438" s="1"/>
      <c r="EL438" s="4"/>
      <c r="EM438" s="1"/>
      <c r="EN438" s="1"/>
      <c r="EO438" s="1"/>
      <c r="EP438" s="1"/>
      <c r="EQ438" s="1"/>
      <c r="ER438" s="1"/>
    </row>
    <row r="439" spans="1:148" ht="12.75" x14ac:dyDescent="0.2">
      <c r="A439" s="118">
        <f t="shared" si="355"/>
        <v>44729</v>
      </c>
      <c r="B439" s="119">
        <f t="shared" si="347"/>
        <v>1074.6490903000001</v>
      </c>
      <c r="C439" s="119">
        <f t="shared" si="361"/>
        <v>951.09290079000004</v>
      </c>
      <c r="D439" s="120">
        <f t="shared" si="356"/>
        <v>6382.88</v>
      </c>
      <c r="E439" s="120">
        <f t="shared" si="371"/>
        <v>6412.88</v>
      </c>
      <c r="F439" s="172">
        <f t="shared" si="365"/>
        <v>44696</v>
      </c>
      <c r="G439" s="123">
        <f t="shared" si="348"/>
        <v>4.7000726944577131E-3</v>
      </c>
      <c r="H439" s="124">
        <f t="shared" si="366"/>
        <v>44757</v>
      </c>
      <c r="I439" s="124">
        <f t="shared" si="349"/>
        <v>44757</v>
      </c>
      <c r="J439" s="125">
        <f t="shared" si="357"/>
        <v>21</v>
      </c>
      <c r="K439" s="125">
        <f t="shared" si="372"/>
        <v>1</v>
      </c>
      <c r="L439" s="8">
        <f t="shared" si="358"/>
        <v>1.00022331</v>
      </c>
      <c r="M439" s="126">
        <f t="shared" si="370"/>
        <v>1.01060018</v>
      </c>
      <c r="N439" s="126">
        <f t="shared" si="367"/>
        <v>1.1292633619260815</v>
      </c>
      <c r="O439" s="119">
        <f t="shared" si="369"/>
        <v>1.1295155299999999</v>
      </c>
      <c r="P439" s="119">
        <f t="shared" si="350"/>
        <v>1074.2742019100001</v>
      </c>
      <c r="Q439" s="158">
        <f t="shared" si="362"/>
        <v>0</v>
      </c>
      <c r="R439" s="199">
        <f t="shared" si="359"/>
        <v>0</v>
      </c>
      <c r="S439" s="119">
        <f t="shared" si="351"/>
        <v>0</v>
      </c>
      <c r="T439" s="129">
        <f t="shared" si="360"/>
        <v>9.1906000000000002E-2</v>
      </c>
      <c r="U439" s="127">
        <f t="shared" si="368"/>
        <v>1</v>
      </c>
      <c r="V439" s="127">
        <v>252</v>
      </c>
      <c r="W439" s="126">
        <f t="shared" si="352"/>
        <v>1.000348969</v>
      </c>
      <c r="X439" s="119">
        <f t="shared" si="353"/>
        <v>0.37488839000000002</v>
      </c>
      <c r="Y439" s="119">
        <f t="shared" si="354"/>
        <v>0</v>
      </c>
      <c r="Z439" s="131" t="str">
        <f t="shared" si="363"/>
        <v>A+J=</v>
      </c>
      <c r="AA439" s="124">
        <f t="shared" si="364"/>
        <v>44757</v>
      </c>
      <c r="AB439" s="4"/>
      <c r="AD439" s="4"/>
      <c r="AE439" s="4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2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22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3"/>
      <c r="EC439" s="1"/>
      <c r="ED439" s="1"/>
      <c r="EE439" s="1"/>
      <c r="EF439" s="1"/>
      <c r="EG439" s="1"/>
      <c r="EH439" s="1"/>
      <c r="EI439" s="1"/>
      <c r="EJ439" s="1"/>
      <c r="EK439" s="1"/>
      <c r="EL439" s="4"/>
      <c r="EM439" s="1"/>
      <c r="EN439" s="1"/>
      <c r="EO439" s="1"/>
      <c r="EP439" s="1"/>
      <c r="EQ439" s="1"/>
      <c r="ER439" s="1"/>
    </row>
    <row r="440" spans="1:148" ht="12.75" x14ac:dyDescent="0.2">
      <c r="A440" s="118">
        <f t="shared" si="355"/>
        <v>44730</v>
      </c>
      <c r="B440" s="119">
        <f t="shared" si="347"/>
        <v>1075.2641703000002</v>
      </c>
      <c r="C440" s="119">
        <f t="shared" si="361"/>
        <v>951.09290079000004</v>
      </c>
      <c r="D440" s="120">
        <f t="shared" si="356"/>
        <v>6382.88</v>
      </c>
      <c r="E440" s="120">
        <f t="shared" si="371"/>
        <v>6412.88</v>
      </c>
      <c r="F440" s="172">
        <f t="shared" si="365"/>
        <v>44696</v>
      </c>
      <c r="G440" s="123">
        <f t="shared" si="348"/>
        <v>4.7000726944577131E-3</v>
      </c>
      <c r="H440" s="124">
        <f t="shared" si="366"/>
        <v>44757</v>
      </c>
      <c r="I440" s="124">
        <f t="shared" si="349"/>
        <v>44757</v>
      </c>
      <c r="J440" s="125">
        <f t="shared" si="357"/>
        <v>21</v>
      </c>
      <c r="K440" s="125">
        <f t="shared" si="372"/>
        <v>2</v>
      </c>
      <c r="L440" s="8">
        <f t="shared" si="358"/>
        <v>1.0004466700000001</v>
      </c>
      <c r="M440" s="126">
        <f t="shared" si="370"/>
        <v>1.01060018</v>
      </c>
      <c r="N440" s="126">
        <f t="shared" si="367"/>
        <v>1.1292633619260815</v>
      </c>
      <c r="O440" s="119">
        <f t="shared" si="369"/>
        <v>1.12976776</v>
      </c>
      <c r="P440" s="119">
        <f t="shared" si="350"/>
        <v>1074.5140960700001</v>
      </c>
      <c r="Q440" s="158">
        <f t="shared" si="362"/>
        <v>0</v>
      </c>
      <c r="R440" s="199">
        <f t="shared" si="359"/>
        <v>0</v>
      </c>
      <c r="S440" s="119">
        <f t="shared" si="351"/>
        <v>0</v>
      </c>
      <c r="T440" s="129">
        <f t="shared" si="360"/>
        <v>9.1906000000000002E-2</v>
      </c>
      <c r="U440" s="127">
        <f t="shared" si="368"/>
        <v>2</v>
      </c>
      <c r="V440" s="127">
        <v>252</v>
      </c>
      <c r="W440" s="126">
        <f t="shared" si="352"/>
        <v>1.0006980590000001</v>
      </c>
      <c r="X440" s="119">
        <f t="shared" si="353"/>
        <v>0.75007422999999995</v>
      </c>
      <c r="Y440" s="119">
        <f t="shared" si="354"/>
        <v>0</v>
      </c>
      <c r="Z440" s="131" t="str">
        <f t="shared" si="363"/>
        <v>A+J=</v>
      </c>
      <c r="AA440" s="124">
        <f t="shared" si="364"/>
        <v>44757</v>
      </c>
      <c r="AB440" s="4"/>
      <c r="AD440" s="4"/>
      <c r="AE440" s="4"/>
      <c r="AF440" s="1"/>
      <c r="AG440" s="1"/>
      <c r="AH440" s="1"/>
      <c r="AI440" s="7"/>
      <c r="AJ440" s="1"/>
      <c r="AK440" s="1"/>
      <c r="AL440" s="1"/>
      <c r="AM440" s="1"/>
      <c r="AT440" s="1"/>
      <c r="AU440" s="1"/>
      <c r="AV440" s="1"/>
      <c r="AW440" s="2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22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3"/>
      <c r="EC440" s="1"/>
      <c r="ED440" s="1"/>
      <c r="EE440" s="1"/>
      <c r="EF440" s="1"/>
      <c r="EG440" s="1"/>
      <c r="EH440" s="1"/>
      <c r="EI440" s="1"/>
      <c r="EJ440" s="1"/>
      <c r="EK440" s="1"/>
      <c r="EL440" s="4"/>
      <c r="EM440" s="1"/>
      <c r="EN440" s="1"/>
      <c r="EO440" s="1"/>
      <c r="EP440" s="1"/>
      <c r="EQ440" s="1"/>
      <c r="ER440" s="1"/>
    </row>
    <row r="441" spans="1:148" ht="12.75" x14ac:dyDescent="0.2">
      <c r="A441" s="118">
        <f t="shared" si="355"/>
        <v>44731</v>
      </c>
      <c r="B441" s="119">
        <f t="shared" si="347"/>
        <v>1075.2641703000002</v>
      </c>
      <c r="C441" s="119">
        <f t="shared" si="361"/>
        <v>951.09290079000004</v>
      </c>
      <c r="D441" s="120">
        <f t="shared" si="356"/>
        <v>6382.88</v>
      </c>
      <c r="E441" s="120">
        <f t="shared" si="371"/>
        <v>6412.88</v>
      </c>
      <c r="F441" s="172">
        <f t="shared" si="365"/>
        <v>44696</v>
      </c>
      <c r="G441" s="123">
        <f t="shared" si="348"/>
        <v>4.7000726944577131E-3</v>
      </c>
      <c r="H441" s="124">
        <f t="shared" si="366"/>
        <v>44757</v>
      </c>
      <c r="I441" s="124">
        <f t="shared" si="349"/>
        <v>44757</v>
      </c>
      <c r="J441" s="125">
        <f t="shared" si="357"/>
        <v>21</v>
      </c>
      <c r="K441" s="125">
        <f t="shared" si="372"/>
        <v>2</v>
      </c>
      <c r="L441" s="8">
        <f t="shared" si="358"/>
        <v>1.0004466700000001</v>
      </c>
      <c r="M441" s="126">
        <f t="shared" si="370"/>
        <v>1.01060018</v>
      </c>
      <c r="N441" s="126">
        <f t="shared" si="367"/>
        <v>1.1292633619260815</v>
      </c>
      <c r="O441" s="119">
        <f t="shared" si="369"/>
        <v>1.12976776</v>
      </c>
      <c r="P441" s="119">
        <f t="shared" si="350"/>
        <v>1074.5140960700001</v>
      </c>
      <c r="Q441" s="158">
        <f t="shared" si="362"/>
        <v>0</v>
      </c>
      <c r="R441" s="199">
        <f t="shared" si="359"/>
        <v>0</v>
      </c>
      <c r="S441" s="119">
        <f t="shared" si="351"/>
        <v>0</v>
      </c>
      <c r="T441" s="129">
        <f t="shared" si="360"/>
        <v>9.1906000000000002E-2</v>
      </c>
      <c r="U441" s="127">
        <f t="shared" si="368"/>
        <v>2</v>
      </c>
      <c r="V441" s="127">
        <v>252</v>
      </c>
      <c r="W441" s="126">
        <f t="shared" si="352"/>
        <v>1.0006980590000001</v>
      </c>
      <c r="X441" s="119">
        <f t="shared" si="353"/>
        <v>0.75007422999999995</v>
      </c>
      <c r="Y441" s="119">
        <f t="shared" si="354"/>
        <v>0</v>
      </c>
      <c r="Z441" s="131" t="str">
        <f t="shared" si="363"/>
        <v>A+J=</v>
      </c>
      <c r="AA441" s="124">
        <f t="shared" si="364"/>
        <v>44757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2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22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3"/>
      <c r="EC441" s="1"/>
      <c r="ED441" s="1"/>
      <c r="EE441" s="1"/>
      <c r="EF441" s="1"/>
      <c r="EG441" s="1"/>
      <c r="EH441" s="1"/>
      <c r="EI441" s="1"/>
      <c r="EJ441" s="1"/>
      <c r="EK441" s="1"/>
      <c r="EL441" s="4"/>
      <c r="EM441" s="1"/>
      <c r="EN441" s="1"/>
      <c r="EO441" s="1"/>
      <c r="EP441" s="1"/>
      <c r="EQ441" s="1"/>
      <c r="ER441" s="1"/>
    </row>
    <row r="442" spans="1:148" ht="12.75" x14ac:dyDescent="0.2">
      <c r="A442" s="118">
        <f t="shared" si="355"/>
        <v>44732</v>
      </c>
      <c r="B442" s="119">
        <f t="shared" si="347"/>
        <v>1075.2641703000002</v>
      </c>
      <c r="C442" s="119">
        <f t="shared" si="361"/>
        <v>951.09290079000004</v>
      </c>
      <c r="D442" s="120">
        <f t="shared" si="356"/>
        <v>6382.88</v>
      </c>
      <c r="E442" s="120">
        <f t="shared" si="371"/>
        <v>6412.88</v>
      </c>
      <c r="F442" s="172">
        <f t="shared" si="365"/>
        <v>44696</v>
      </c>
      <c r="G442" s="123">
        <f t="shared" si="348"/>
        <v>4.7000726944577131E-3</v>
      </c>
      <c r="H442" s="124">
        <f t="shared" si="366"/>
        <v>44757</v>
      </c>
      <c r="I442" s="124">
        <f t="shared" si="349"/>
        <v>44757</v>
      </c>
      <c r="J442" s="125">
        <f t="shared" si="357"/>
        <v>21</v>
      </c>
      <c r="K442" s="125">
        <f t="shared" si="372"/>
        <v>2</v>
      </c>
      <c r="L442" s="8">
        <f t="shared" si="358"/>
        <v>1.0004466700000001</v>
      </c>
      <c r="M442" s="126">
        <f t="shared" si="370"/>
        <v>1.01060018</v>
      </c>
      <c r="N442" s="126">
        <f t="shared" si="367"/>
        <v>1.1292633619260815</v>
      </c>
      <c r="O442" s="119">
        <f t="shared" si="369"/>
        <v>1.12976776</v>
      </c>
      <c r="P442" s="119">
        <f t="shared" si="350"/>
        <v>1074.5140960700001</v>
      </c>
      <c r="Q442" s="158">
        <f t="shared" si="362"/>
        <v>0</v>
      </c>
      <c r="R442" s="199">
        <f t="shared" si="359"/>
        <v>0</v>
      </c>
      <c r="S442" s="119">
        <f t="shared" si="351"/>
        <v>0</v>
      </c>
      <c r="T442" s="129">
        <f t="shared" si="360"/>
        <v>9.1906000000000002E-2</v>
      </c>
      <c r="U442" s="127">
        <f t="shared" si="368"/>
        <v>2</v>
      </c>
      <c r="V442" s="127">
        <v>252</v>
      </c>
      <c r="W442" s="126">
        <f t="shared" si="352"/>
        <v>1.0006980590000001</v>
      </c>
      <c r="X442" s="119">
        <f t="shared" si="353"/>
        <v>0.75007422999999995</v>
      </c>
      <c r="Y442" s="119">
        <f t="shared" si="354"/>
        <v>0</v>
      </c>
      <c r="Z442" s="131" t="str">
        <f t="shared" si="363"/>
        <v>A+J=</v>
      </c>
      <c r="AA442" s="124">
        <f t="shared" si="364"/>
        <v>44757</v>
      </c>
      <c r="AB442" s="4"/>
      <c r="AD442" s="4"/>
      <c r="AE442" s="4"/>
      <c r="AF442" s="3"/>
      <c r="AG442" s="3"/>
      <c r="AH442" s="3"/>
      <c r="AI442" s="28"/>
      <c r="AJ442" s="3"/>
      <c r="AK442" s="3"/>
      <c r="AL442" s="3"/>
      <c r="AM442" s="3"/>
      <c r="AT442" s="1"/>
      <c r="AU442" s="1"/>
      <c r="AV442" s="1"/>
      <c r="AW442" s="2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22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3"/>
      <c r="EC442" s="1"/>
      <c r="ED442" s="1"/>
      <c r="EE442" s="1"/>
      <c r="EF442" s="1"/>
      <c r="EG442" s="1"/>
      <c r="EH442" s="1"/>
      <c r="EI442" s="1"/>
      <c r="EJ442" s="1"/>
      <c r="EK442" s="1"/>
      <c r="EL442" s="4"/>
      <c r="EM442" s="1"/>
      <c r="EN442" s="1"/>
      <c r="EO442" s="1"/>
      <c r="EP442" s="1"/>
      <c r="EQ442" s="1"/>
      <c r="ER442" s="1"/>
    </row>
    <row r="443" spans="1:148" ht="12.75" x14ac:dyDescent="0.2">
      <c r="A443" s="118">
        <f t="shared" si="355"/>
        <v>44733</v>
      </c>
      <c r="B443" s="119">
        <f t="shared" si="347"/>
        <v>1075.87962616</v>
      </c>
      <c r="C443" s="119">
        <f t="shared" si="361"/>
        <v>951.09290079000004</v>
      </c>
      <c r="D443" s="120">
        <f t="shared" si="356"/>
        <v>6382.88</v>
      </c>
      <c r="E443" s="120">
        <f t="shared" si="371"/>
        <v>6412.88</v>
      </c>
      <c r="F443" s="172">
        <f t="shared" si="365"/>
        <v>44696</v>
      </c>
      <c r="G443" s="123">
        <f t="shared" si="348"/>
        <v>4.7000726944577131E-3</v>
      </c>
      <c r="H443" s="124">
        <f t="shared" si="366"/>
        <v>44757</v>
      </c>
      <c r="I443" s="124">
        <f t="shared" si="349"/>
        <v>44757</v>
      </c>
      <c r="J443" s="125">
        <f t="shared" si="357"/>
        <v>21</v>
      </c>
      <c r="K443" s="125">
        <f t="shared" si="372"/>
        <v>3</v>
      </c>
      <c r="L443" s="8">
        <f t="shared" si="358"/>
        <v>1.0006700900000001</v>
      </c>
      <c r="M443" s="126">
        <f t="shared" si="370"/>
        <v>1.01060018</v>
      </c>
      <c r="N443" s="126">
        <f t="shared" si="367"/>
        <v>1.1292633619260815</v>
      </c>
      <c r="O443" s="119">
        <f t="shared" si="369"/>
        <v>1.13002007</v>
      </c>
      <c r="P443" s="119">
        <f t="shared" si="350"/>
        <v>1074.75406632</v>
      </c>
      <c r="Q443" s="158">
        <f t="shared" si="362"/>
        <v>0</v>
      </c>
      <c r="R443" s="199">
        <f t="shared" si="359"/>
        <v>0</v>
      </c>
      <c r="S443" s="119">
        <f t="shared" si="351"/>
        <v>0</v>
      </c>
      <c r="T443" s="129">
        <f t="shared" si="360"/>
        <v>9.1906000000000002E-2</v>
      </c>
      <c r="U443" s="127">
        <f t="shared" si="368"/>
        <v>3</v>
      </c>
      <c r="V443" s="127">
        <v>252</v>
      </c>
      <c r="W443" s="126">
        <f t="shared" si="352"/>
        <v>1.0010472720000001</v>
      </c>
      <c r="X443" s="119">
        <f t="shared" si="353"/>
        <v>1.12555984</v>
      </c>
      <c r="Y443" s="119">
        <f t="shared" si="354"/>
        <v>0</v>
      </c>
      <c r="Z443" s="131" t="str">
        <f t="shared" si="363"/>
        <v>A+J=</v>
      </c>
      <c r="AA443" s="124">
        <f t="shared" si="364"/>
        <v>44757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2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22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3"/>
      <c r="EC443" s="1"/>
      <c r="ED443" s="1"/>
      <c r="EE443" s="1"/>
      <c r="EF443" s="1"/>
      <c r="EG443" s="1"/>
      <c r="EH443" s="1"/>
      <c r="EI443" s="1"/>
      <c r="EJ443" s="1"/>
      <c r="EK443" s="1"/>
      <c r="EL443" s="4"/>
      <c r="EM443" s="1"/>
      <c r="EN443" s="1"/>
      <c r="EO443" s="1"/>
      <c r="EP443" s="1"/>
      <c r="EQ443" s="1"/>
      <c r="ER443" s="1"/>
    </row>
    <row r="444" spans="1:148" ht="12.75" x14ac:dyDescent="0.2">
      <c r="A444" s="118">
        <f t="shared" si="355"/>
        <v>44734</v>
      </c>
      <c r="B444" s="119">
        <f t="shared" si="347"/>
        <v>1076.49540826</v>
      </c>
      <c r="C444" s="119">
        <f t="shared" si="361"/>
        <v>951.09290079000004</v>
      </c>
      <c r="D444" s="120">
        <f t="shared" si="356"/>
        <v>6382.88</v>
      </c>
      <c r="E444" s="120">
        <f t="shared" si="371"/>
        <v>6412.88</v>
      </c>
      <c r="F444" s="172">
        <f t="shared" si="365"/>
        <v>44696</v>
      </c>
      <c r="G444" s="123">
        <f t="shared" si="348"/>
        <v>4.7000726944577131E-3</v>
      </c>
      <c r="H444" s="124">
        <f t="shared" si="366"/>
        <v>44757</v>
      </c>
      <c r="I444" s="124">
        <f t="shared" si="349"/>
        <v>44757</v>
      </c>
      <c r="J444" s="125">
        <f t="shared" si="357"/>
        <v>21</v>
      </c>
      <c r="K444" s="125">
        <f t="shared" si="372"/>
        <v>4</v>
      </c>
      <c r="L444" s="8">
        <f t="shared" si="358"/>
        <v>1.00089355</v>
      </c>
      <c r="M444" s="126">
        <f t="shared" si="370"/>
        <v>1.01060018</v>
      </c>
      <c r="N444" s="126">
        <f t="shared" si="367"/>
        <v>1.1292633619260815</v>
      </c>
      <c r="O444" s="119">
        <f t="shared" si="369"/>
        <v>1.1302724099999999</v>
      </c>
      <c r="P444" s="119">
        <f t="shared" si="350"/>
        <v>1074.9940650999999</v>
      </c>
      <c r="Q444" s="158">
        <f t="shared" si="362"/>
        <v>0</v>
      </c>
      <c r="R444" s="199">
        <f t="shared" si="359"/>
        <v>0</v>
      </c>
      <c r="S444" s="119">
        <f t="shared" si="351"/>
        <v>0</v>
      </c>
      <c r="T444" s="129">
        <f t="shared" si="360"/>
        <v>9.1906000000000002E-2</v>
      </c>
      <c r="U444" s="127">
        <f t="shared" si="368"/>
        <v>4</v>
      </c>
      <c r="V444" s="127">
        <v>252</v>
      </c>
      <c r="W444" s="126">
        <f t="shared" si="352"/>
        <v>1.0013966059999999</v>
      </c>
      <c r="X444" s="119">
        <f t="shared" si="353"/>
        <v>1.50134316</v>
      </c>
      <c r="Y444" s="119">
        <f t="shared" si="354"/>
        <v>0</v>
      </c>
      <c r="Z444" s="131" t="str">
        <f t="shared" si="363"/>
        <v>A+J=</v>
      </c>
      <c r="AA444" s="124">
        <f t="shared" si="364"/>
        <v>44757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2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22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3"/>
      <c r="EC444" s="1"/>
      <c r="ED444" s="1"/>
      <c r="EE444" s="1"/>
      <c r="EF444" s="1"/>
      <c r="EG444" s="1"/>
      <c r="EH444" s="1"/>
      <c r="EI444" s="1"/>
      <c r="EJ444" s="1"/>
      <c r="EK444" s="1"/>
      <c r="EL444" s="4"/>
      <c r="EM444" s="1"/>
      <c r="EN444" s="1"/>
      <c r="EO444" s="1"/>
      <c r="EP444" s="1"/>
      <c r="EQ444" s="1"/>
      <c r="ER444" s="1"/>
    </row>
    <row r="445" spans="1:148" ht="12.75" x14ac:dyDescent="0.2">
      <c r="A445" s="118">
        <f t="shared" si="355"/>
        <v>44735</v>
      </c>
      <c r="B445" s="119">
        <f t="shared" si="347"/>
        <v>1077.1115463799999</v>
      </c>
      <c r="C445" s="119">
        <f t="shared" si="361"/>
        <v>951.09290079000004</v>
      </c>
      <c r="D445" s="120">
        <f t="shared" si="356"/>
        <v>6382.88</v>
      </c>
      <c r="E445" s="120">
        <f t="shared" si="371"/>
        <v>6412.88</v>
      </c>
      <c r="F445" s="172">
        <f t="shared" si="365"/>
        <v>44696</v>
      </c>
      <c r="G445" s="123">
        <f t="shared" si="348"/>
        <v>4.7000726944577131E-3</v>
      </c>
      <c r="H445" s="124">
        <f t="shared" si="366"/>
        <v>44757</v>
      </c>
      <c r="I445" s="124">
        <f t="shared" si="349"/>
        <v>44757</v>
      </c>
      <c r="J445" s="125">
        <f t="shared" si="357"/>
        <v>21</v>
      </c>
      <c r="K445" s="125">
        <f t="shared" si="372"/>
        <v>5</v>
      </c>
      <c r="L445" s="8">
        <f t="shared" si="358"/>
        <v>1.0011170599999999</v>
      </c>
      <c r="M445" s="126">
        <f t="shared" si="370"/>
        <v>1.01060018</v>
      </c>
      <c r="N445" s="126">
        <f t="shared" si="367"/>
        <v>1.1292633619260815</v>
      </c>
      <c r="O445" s="119">
        <f t="shared" si="369"/>
        <v>1.13052481</v>
      </c>
      <c r="P445" s="119">
        <f t="shared" si="350"/>
        <v>1075.23412095</v>
      </c>
      <c r="Q445" s="158">
        <f t="shared" si="362"/>
        <v>0</v>
      </c>
      <c r="R445" s="199">
        <f t="shared" si="359"/>
        <v>0</v>
      </c>
      <c r="S445" s="119">
        <f t="shared" si="351"/>
        <v>0</v>
      </c>
      <c r="T445" s="129">
        <f t="shared" si="360"/>
        <v>9.1906000000000002E-2</v>
      </c>
      <c r="U445" s="127">
        <f t="shared" si="368"/>
        <v>5</v>
      </c>
      <c r="V445" s="127">
        <v>252</v>
      </c>
      <c r="W445" s="126">
        <f t="shared" si="352"/>
        <v>1.001746062</v>
      </c>
      <c r="X445" s="119">
        <f t="shared" si="353"/>
        <v>1.87742543</v>
      </c>
      <c r="Y445" s="119">
        <f t="shared" si="354"/>
        <v>0</v>
      </c>
      <c r="Z445" s="131" t="str">
        <f t="shared" si="363"/>
        <v>A+J=</v>
      </c>
      <c r="AA445" s="124">
        <f t="shared" si="364"/>
        <v>44757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2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22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3"/>
      <c r="EC445" s="1"/>
      <c r="ED445" s="1"/>
      <c r="EE445" s="1"/>
      <c r="EF445" s="1"/>
      <c r="EG445" s="1"/>
      <c r="EH445" s="1"/>
      <c r="EI445" s="1"/>
      <c r="EJ445" s="1"/>
      <c r="EK445" s="1"/>
      <c r="EL445" s="4"/>
      <c r="EM445" s="1"/>
      <c r="EN445" s="1"/>
      <c r="EO445" s="1"/>
      <c r="EP445" s="1"/>
      <c r="EQ445" s="1"/>
      <c r="ER445" s="1"/>
    </row>
    <row r="446" spans="1:148" ht="12.75" x14ac:dyDescent="0.2">
      <c r="A446" s="118">
        <f t="shared" si="355"/>
        <v>44736</v>
      </c>
      <c r="B446" s="119">
        <f t="shared" si="347"/>
        <v>1077.7280406899999</v>
      </c>
      <c r="C446" s="119">
        <f t="shared" si="361"/>
        <v>951.09290079000004</v>
      </c>
      <c r="D446" s="120">
        <f t="shared" si="356"/>
        <v>6382.88</v>
      </c>
      <c r="E446" s="120">
        <f t="shared" si="371"/>
        <v>6412.88</v>
      </c>
      <c r="F446" s="172">
        <f t="shared" si="365"/>
        <v>44696</v>
      </c>
      <c r="G446" s="123">
        <f t="shared" si="348"/>
        <v>4.7000726944577131E-3</v>
      </c>
      <c r="H446" s="124">
        <f t="shared" si="366"/>
        <v>44757</v>
      </c>
      <c r="I446" s="124">
        <f t="shared" si="349"/>
        <v>44757</v>
      </c>
      <c r="J446" s="125">
        <f t="shared" si="357"/>
        <v>21</v>
      </c>
      <c r="K446" s="125">
        <f t="shared" si="372"/>
        <v>6</v>
      </c>
      <c r="L446" s="8">
        <f t="shared" si="358"/>
        <v>1.0013406199999999</v>
      </c>
      <c r="M446" s="126">
        <f t="shared" si="370"/>
        <v>1.01060018</v>
      </c>
      <c r="N446" s="126">
        <f t="shared" si="367"/>
        <v>1.1292633619260815</v>
      </c>
      <c r="O446" s="119">
        <f t="shared" si="369"/>
        <v>1.1307772700000001</v>
      </c>
      <c r="P446" s="119">
        <f t="shared" si="350"/>
        <v>1075.47423387</v>
      </c>
      <c r="Q446" s="158">
        <f t="shared" si="362"/>
        <v>0</v>
      </c>
      <c r="R446" s="199">
        <f t="shared" si="359"/>
        <v>0</v>
      </c>
      <c r="S446" s="119">
        <f t="shared" si="351"/>
        <v>0</v>
      </c>
      <c r="T446" s="129">
        <f t="shared" si="360"/>
        <v>9.1906000000000002E-2</v>
      </c>
      <c r="U446" s="127">
        <f t="shared" si="368"/>
        <v>6</v>
      </c>
      <c r="V446" s="127">
        <v>252</v>
      </c>
      <c r="W446" s="126">
        <f t="shared" si="352"/>
        <v>1.0020956400000001</v>
      </c>
      <c r="X446" s="119">
        <f t="shared" si="353"/>
        <v>2.2538068199999999</v>
      </c>
      <c r="Y446" s="119">
        <f t="shared" si="354"/>
        <v>0</v>
      </c>
      <c r="Z446" s="131" t="str">
        <f t="shared" si="363"/>
        <v>A+J=</v>
      </c>
      <c r="AA446" s="124">
        <f t="shared" si="364"/>
        <v>44757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2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22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3"/>
      <c r="EC446" s="1"/>
      <c r="ED446" s="1"/>
      <c r="EE446" s="1"/>
      <c r="EF446" s="1"/>
      <c r="EG446" s="1"/>
      <c r="EH446" s="1"/>
      <c r="EI446" s="1"/>
      <c r="EJ446" s="1"/>
      <c r="EK446" s="1"/>
      <c r="EL446" s="4"/>
      <c r="EM446" s="1"/>
      <c r="EN446" s="1"/>
      <c r="EO446" s="1"/>
      <c r="EP446" s="1"/>
      <c r="EQ446" s="1"/>
      <c r="ER446" s="1"/>
    </row>
    <row r="447" spans="1:148" ht="12.75" x14ac:dyDescent="0.2">
      <c r="A447" s="118">
        <f t="shared" si="355"/>
        <v>44737</v>
      </c>
      <c r="B447" s="119">
        <f t="shared" si="347"/>
        <v>1078.34490084</v>
      </c>
      <c r="C447" s="119">
        <f t="shared" si="361"/>
        <v>951.09290079000004</v>
      </c>
      <c r="D447" s="120">
        <f t="shared" si="356"/>
        <v>6382.88</v>
      </c>
      <c r="E447" s="120">
        <f t="shared" si="371"/>
        <v>6412.88</v>
      </c>
      <c r="F447" s="172">
        <f t="shared" si="365"/>
        <v>44696</v>
      </c>
      <c r="G447" s="123">
        <f t="shared" si="348"/>
        <v>4.7000726944577131E-3</v>
      </c>
      <c r="H447" s="124">
        <f t="shared" si="366"/>
        <v>44757</v>
      </c>
      <c r="I447" s="124">
        <f t="shared" si="349"/>
        <v>44757</v>
      </c>
      <c r="J447" s="125">
        <f t="shared" si="357"/>
        <v>21</v>
      </c>
      <c r="K447" s="125">
        <f t="shared" si="372"/>
        <v>7</v>
      </c>
      <c r="L447" s="8">
        <f t="shared" si="358"/>
        <v>1.00156424</v>
      </c>
      <c r="M447" s="126">
        <f t="shared" si="370"/>
        <v>1.01060018</v>
      </c>
      <c r="N447" s="126">
        <f t="shared" si="367"/>
        <v>1.1292633619260815</v>
      </c>
      <c r="O447" s="119">
        <f t="shared" si="369"/>
        <v>1.1310298000000001</v>
      </c>
      <c r="P447" s="119">
        <f t="shared" si="350"/>
        <v>1075.71441336</v>
      </c>
      <c r="Q447" s="158">
        <f t="shared" si="362"/>
        <v>0</v>
      </c>
      <c r="R447" s="199">
        <f t="shared" si="359"/>
        <v>0</v>
      </c>
      <c r="S447" s="119">
        <f t="shared" si="351"/>
        <v>0</v>
      </c>
      <c r="T447" s="129">
        <f t="shared" si="360"/>
        <v>9.1906000000000002E-2</v>
      </c>
      <c r="U447" s="127">
        <f t="shared" si="368"/>
        <v>7</v>
      </c>
      <c r="V447" s="127">
        <v>252</v>
      </c>
      <c r="W447" s="126">
        <f t="shared" si="352"/>
        <v>1.00244534</v>
      </c>
      <c r="X447" s="119">
        <f t="shared" si="353"/>
        <v>2.6304874800000002</v>
      </c>
      <c r="Y447" s="119">
        <f t="shared" si="354"/>
        <v>0</v>
      </c>
      <c r="Z447" s="131" t="str">
        <f t="shared" si="363"/>
        <v>A+J=</v>
      </c>
      <c r="AA447" s="124">
        <f t="shared" si="364"/>
        <v>44757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2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22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3"/>
      <c r="EC447" s="1"/>
      <c r="ED447" s="1"/>
      <c r="EE447" s="1"/>
      <c r="EF447" s="1"/>
      <c r="EG447" s="1"/>
      <c r="EH447" s="1"/>
      <c r="EI447" s="1"/>
      <c r="EJ447" s="1"/>
      <c r="EK447" s="1"/>
      <c r="EL447" s="4"/>
      <c r="EM447" s="1"/>
      <c r="EN447" s="1"/>
      <c r="EO447" s="1"/>
      <c r="EP447" s="1"/>
      <c r="EQ447" s="1"/>
      <c r="ER447" s="1"/>
    </row>
    <row r="448" spans="1:148" ht="12.75" x14ac:dyDescent="0.2">
      <c r="A448" s="118">
        <f t="shared" si="355"/>
        <v>44738</v>
      </c>
      <c r="B448" s="119">
        <f t="shared" si="347"/>
        <v>1078.34490084</v>
      </c>
      <c r="C448" s="119">
        <f t="shared" si="361"/>
        <v>951.09290079000004</v>
      </c>
      <c r="D448" s="120">
        <f t="shared" si="356"/>
        <v>6382.88</v>
      </c>
      <c r="E448" s="120">
        <f t="shared" si="371"/>
        <v>6412.88</v>
      </c>
      <c r="F448" s="172">
        <f t="shared" si="365"/>
        <v>44696</v>
      </c>
      <c r="G448" s="123">
        <f t="shared" si="348"/>
        <v>4.7000726944577131E-3</v>
      </c>
      <c r="H448" s="124">
        <f t="shared" si="366"/>
        <v>44757</v>
      </c>
      <c r="I448" s="124">
        <f t="shared" si="349"/>
        <v>44757</v>
      </c>
      <c r="J448" s="125">
        <f t="shared" si="357"/>
        <v>21</v>
      </c>
      <c r="K448" s="125">
        <f t="shared" si="372"/>
        <v>7</v>
      </c>
      <c r="L448" s="8">
        <f t="shared" si="358"/>
        <v>1.00156424</v>
      </c>
      <c r="M448" s="126">
        <f t="shared" si="370"/>
        <v>1.01060018</v>
      </c>
      <c r="N448" s="126">
        <f t="shared" si="367"/>
        <v>1.1292633619260815</v>
      </c>
      <c r="O448" s="119">
        <f t="shared" si="369"/>
        <v>1.1310298000000001</v>
      </c>
      <c r="P448" s="119">
        <f t="shared" si="350"/>
        <v>1075.71441336</v>
      </c>
      <c r="Q448" s="158">
        <f t="shared" si="362"/>
        <v>0</v>
      </c>
      <c r="R448" s="199">
        <f t="shared" si="359"/>
        <v>0</v>
      </c>
      <c r="S448" s="119">
        <f t="shared" si="351"/>
        <v>0</v>
      </c>
      <c r="T448" s="129">
        <f t="shared" si="360"/>
        <v>9.1906000000000002E-2</v>
      </c>
      <c r="U448" s="127">
        <f t="shared" si="368"/>
        <v>7</v>
      </c>
      <c r="V448" s="127">
        <v>252</v>
      </c>
      <c r="W448" s="126">
        <f t="shared" si="352"/>
        <v>1.00244534</v>
      </c>
      <c r="X448" s="119">
        <f t="shared" si="353"/>
        <v>2.6304874800000002</v>
      </c>
      <c r="Y448" s="119">
        <f t="shared" si="354"/>
        <v>0</v>
      </c>
      <c r="Z448" s="131" t="str">
        <f t="shared" si="363"/>
        <v>A+J=</v>
      </c>
      <c r="AA448" s="124">
        <f t="shared" si="364"/>
        <v>44757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2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22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3"/>
      <c r="EC448" s="1"/>
      <c r="ED448" s="1"/>
      <c r="EE448" s="1"/>
      <c r="EF448" s="1"/>
      <c r="EG448" s="1"/>
      <c r="EH448" s="1"/>
      <c r="EI448" s="1"/>
      <c r="EJ448" s="1"/>
      <c r="EK448" s="1"/>
      <c r="EL448" s="4"/>
      <c r="EM448" s="1"/>
      <c r="EN448" s="1"/>
      <c r="EO448" s="1"/>
      <c r="EP448" s="1"/>
      <c r="EQ448" s="1"/>
      <c r="ER448" s="1"/>
    </row>
    <row r="449" spans="1:148" ht="12.75" x14ac:dyDescent="0.2">
      <c r="A449" s="118">
        <f t="shared" si="355"/>
        <v>44739</v>
      </c>
      <c r="B449" s="119">
        <f t="shared" si="347"/>
        <v>1078.34490084</v>
      </c>
      <c r="C449" s="119">
        <f t="shared" si="361"/>
        <v>951.09290079000004</v>
      </c>
      <c r="D449" s="120">
        <f t="shared" si="356"/>
        <v>6382.88</v>
      </c>
      <c r="E449" s="120">
        <f t="shared" si="371"/>
        <v>6412.88</v>
      </c>
      <c r="F449" s="172">
        <f t="shared" si="365"/>
        <v>44696</v>
      </c>
      <c r="G449" s="123">
        <f t="shared" si="348"/>
        <v>4.7000726944577131E-3</v>
      </c>
      <c r="H449" s="124">
        <f t="shared" si="366"/>
        <v>44757</v>
      </c>
      <c r="I449" s="124">
        <f t="shared" si="349"/>
        <v>44757</v>
      </c>
      <c r="J449" s="125">
        <f t="shared" si="357"/>
        <v>21</v>
      </c>
      <c r="K449" s="125">
        <f t="shared" si="372"/>
        <v>7</v>
      </c>
      <c r="L449" s="8">
        <f t="shared" si="358"/>
        <v>1.00156424</v>
      </c>
      <c r="M449" s="126">
        <f t="shared" si="370"/>
        <v>1.01060018</v>
      </c>
      <c r="N449" s="126">
        <f t="shared" si="367"/>
        <v>1.1292633619260815</v>
      </c>
      <c r="O449" s="119">
        <f t="shared" si="369"/>
        <v>1.1310298000000001</v>
      </c>
      <c r="P449" s="119">
        <f t="shared" si="350"/>
        <v>1075.71441336</v>
      </c>
      <c r="Q449" s="158">
        <f t="shared" si="362"/>
        <v>0</v>
      </c>
      <c r="R449" s="199">
        <f t="shared" si="359"/>
        <v>0</v>
      </c>
      <c r="S449" s="119">
        <f t="shared" si="351"/>
        <v>0</v>
      </c>
      <c r="T449" s="129">
        <f t="shared" si="360"/>
        <v>9.1906000000000002E-2</v>
      </c>
      <c r="U449" s="127">
        <f t="shared" si="368"/>
        <v>7</v>
      </c>
      <c r="V449" s="127">
        <v>252</v>
      </c>
      <c r="W449" s="126">
        <f t="shared" si="352"/>
        <v>1.00244534</v>
      </c>
      <c r="X449" s="119">
        <f t="shared" si="353"/>
        <v>2.6304874800000002</v>
      </c>
      <c r="Y449" s="119">
        <f t="shared" si="354"/>
        <v>0</v>
      </c>
      <c r="Z449" s="131" t="str">
        <f t="shared" si="363"/>
        <v>A+J=</v>
      </c>
      <c r="AA449" s="124">
        <f t="shared" si="364"/>
        <v>44757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2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22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3"/>
      <c r="EC449" s="1"/>
      <c r="ED449" s="1"/>
      <c r="EE449" s="1"/>
      <c r="EF449" s="1"/>
      <c r="EG449" s="1"/>
      <c r="EH449" s="1"/>
      <c r="EI449" s="1"/>
      <c r="EJ449" s="1"/>
      <c r="EK449" s="1"/>
      <c r="EL449" s="4"/>
      <c r="EM449" s="1"/>
      <c r="EN449" s="1"/>
      <c r="EO449" s="1"/>
      <c r="EP449" s="1"/>
      <c r="EQ449" s="1"/>
      <c r="ER449" s="1"/>
    </row>
    <row r="450" spans="1:148" ht="12.75" x14ac:dyDescent="0.2">
      <c r="A450" s="118">
        <f t="shared" si="355"/>
        <v>44740</v>
      </c>
      <c r="B450" s="119">
        <f t="shared" si="347"/>
        <v>1078.96209838</v>
      </c>
      <c r="C450" s="119">
        <f t="shared" si="361"/>
        <v>951.09290079000004</v>
      </c>
      <c r="D450" s="120">
        <f t="shared" si="356"/>
        <v>6382.88</v>
      </c>
      <c r="E450" s="120">
        <f t="shared" si="371"/>
        <v>6412.88</v>
      </c>
      <c r="F450" s="172">
        <f t="shared" si="365"/>
        <v>44696</v>
      </c>
      <c r="G450" s="123">
        <f t="shared" si="348"/>
        <v>4.7000726944577131E-3</v>
      </c>
      <c r="H450" s="124">
        <f t="shared" si="366"/>
        <v>44757</v>
      </c>
      <c r="I450" s="124">
        <f t="shared" si="349"/>
        <v>44757</v>
      </c>
      <c r="J450" s="125">
        <f t="shared" si="357"/>
        <v>21</v>
      </c>
      <c r="K450" s="125">
        <f t="shared" si="372"/>
        <v>8</v>
      </c>
      <c r="L450" s="8">
        <f t="shared" si="358"/>
        <v>1.0017879000000001</v>
      </c>
      <c r="M450" s="126">
        <f t="shared" si="370"/>
        <v>1.01060018</v>
      </c>
      <c r="N450" s="126">
        <f t="shared" si="367"/>
        <v>1.1292633619260815</v>
      </c>
      <c r="O450" s="119">
        <f t="shared" si="369"/>
        <v>1.1312823700000001</v>
      </c>
      <c r="P450" s="119">
        <f t="shared" si="350"/>
        <v>1075.9546308900001</v>
      </c>
      <c r="Q450" s="158">
        <f t="shared" si="362"/>
        <v>0</v>
      </c>
      <c r="R450" s="199">
        <f t="shared" si="359"/>
        <v>0</v>
      </c>
      <c r="S450" s="119">
        <f t="shared" si="351"/>
        <v>0</v>
      </c>
      <c r="T450" s="129">
        <f t="shared" si="360"/>
        <v>9.1906000000000002E-2</v>
      </c>
      <c r="U450" s="127">
        <f t="shared" si="368"/>
        <v>8</v>
      </c>
      <c r="V450" s="127">
        <v>252</v>
      </c>
      <c r="W450" s="126">
        <f t="shared" si="352"/>
        <v>1.002795162</v>
      </c>
      <c r="X450" s="119">
        <f t="shared" si="353"/>
        <v>3.0074674899999998</v>
      </c>
      <c r="Y450" s="119">
        <f t="shared" si="354"/>
        <v>0</v>
      </c>
      <c r="Z450" s="131" t="str">
        <f t="shared" si="363"/>
        <v>A+J=</v>
      </c>
      <c r="AA450" s="124">
        <f t="shared" si="364"/>
        <v>44757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2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22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3"/>
      <c r="EC450" s="1"/>
      <c r="ED450" s="1"/>
      <c r="EE450" s="1"/>
      <c r="EF450" s="1"/>
      <c r="EG450" s="1"/>
      <c r="EH450" s="1"/>
      <c r="EI450" s="1"/>
      <c r="EJ450" s="1"/>
      <c r="EK450" s="1"/>
      <c r="EL450" s="4"/>
      <c r="EM450" s="1"/>
      <c r="EN450" s="1"/>
      <c r="EO450" s="1"/>
      <c r="EP450" s="1"/>
      <c r="EQ450" s="1"/>
      <c r="ER450" s="1"/>
    </row>
    <row r="451" spans="1:148" ht="12.75" x14ac:dyDescent="0.2">
      <c r="A451" s="118">
        <f t="shared" si="355"/>
        <v>44741</v>
      </c>
      <c r="B451" s="119">
        <f t="shared" si="347"/>
        <v>1079.57964408</v>
      </c>
      <c r="C451" s="119">
        <f t="shared" si="361"/>
        <v>951.09290079000004</v>
      </c>
      <c r="D451" s="120">
        <f t="shared" si="356"/>
        <v>6382.88</v>
      </c>
      <c r="E451" s="120">
        <f t="shared" si="371"/>
        <v>6412.88</v>
      </c>
      <c r="F451" s="172">
        <f t="shared" si="365"/>
        <v>44696</v>
      </c>
      <c r="G451" s="123">
        <f t="shared" si="348"/>
        <v>4.7000726944577131E-3</v>
      </c>
      <c r="H451" s="124">
        <f t="shared" si="366"/>
        <v>44757</v>
      </c>
      <c r="I451" s="124">
        <f t="shared" si="349"/>
        <v>44757</v>
      </c>
      <c r="J451" s="125">
        <f t="shared" si="357"/>
        <v>21</v>
      </c>
      <c r="K451" s="125">
        <f t="shared" si="372"/>
        <v>9</v>
      </c>
      <c r="L451" s="8">
        <f t="shared" si="358"/>
        <v>1.0020116100000001</v>
      </c>
      <c r="M451" s="126">
        <f t="shared" si="370"/>
        <v>1.01060018</v>
      </c>
      <c r="N451" s="126">
        <f t="shared" si="367"/>
        <v>1.1292633619260815</v>
      </c>
      <c r="O451" s="119">
        <f t="shared" si="369"/>
        <v>1.13153499</v>
      </c>
      <c r="P451" s="119">
        <f t="shared" si="350"/>
        <v>1076.19489598</v>
      </c>
      <c r="Q451" s="158">
        <f t="shared" si="362"/>
        <v>0</v>
      </c>
      <c r="R451" s="199">
        <f t="shared" si="359"/>
        <v>0</v>
      </c>
      <c r="S451" s="119">
        <f t="shared" si="351"/>
        <v>0</v>
      </c>
      <c r="T451" s="129">
        <f t="shared" si="360"/>
        <v>9.1906000000000002E-2</v>
      </c>
      <c r="U451" s="127">
        <f t="shared" si="368"/>
        <v>9</v>
      </c>
      <c r="V451" s="127">
        <v>252</v>
      </c>
      <c r="W451" s="126">
        <f t="shared" si="352"/>
        <v>1.0031451069999999</v>
      </c>
      <c r="X451" s="119">
        <f t="shared" si="353"/>
        <v>3.3847480999999999</v>
      </c>
      <c r="Y451" s="119">
        <f t="shared" si="354"/>
        <v>0</v>
      </c>
      <c r="Z451" s="131" t="str">
        <f t="shared" si="363"/>
        <v>A+J=</v>
      </c>
      <c r="AA451" s="124">
        <f t="shared" si="364"/>
        <v>44757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2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22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3"/>
      <c r="EC451" s="1"/>
      <c r="ED451" s="1"/>
      <c r="EE451" s="1"/>
      <c r="EF451" s="1"/>
      <c r="EG451" s="1"/>
      <c r="EH451" s="1"/>
      <c r="EI451" s="1"/>
      <c r="EJ451" s="1"/>
      <c r="EK451" s="1"/>
      <c r="EL451" s="4"/>
      <c r="EM451" s="1"/>
      <c r="EN451" s="1"/>
      <c r="EO451" s="1"/>
      <c r="EP451" s="1"/>
      <c r="EQ451" s="1"/>
      <c r="ER451" s="1"/>
    </row>
    <row r="452" spans="1:148" ht="12.75" x14ac:dyDescent="0.2">
      <c r="A452" s="118">
        <f t="shared" si="355"/>
        <v>44742</v>
      </c>
      <c r="B452" s="119">
        <f t="shared" si="347"/>
        <v>1080.1975645300001</v>
      </c>
      <c r="C452" s="119">
        <f t="shared" si="361"/>
        <v>951.09290079000004</v>
      </c>
      <c r="D452" s="120">
        <f t="shared" si="356"/>
        <v>6382.88</v>
      </c>
      <c r="E452" s="120">
        <f t="shared" si="371"/>
        <v>6412.88</v>
      </c>
      <c r="F452" s="172">
        <f t="shared" si="365"/>
        <v>44696</v>
      </c>
      <c r="G452" s="123">
        <f t="shared" si="348"/>
        <v>4.7000726944577131E-3</v>
      </c>
      <c r="H452" s="124">
        <f t="shared" si="366"/>
        <v>44757</v>
      </c>
      <c r="I452" s="124">
        <f t="shared" si="349"/>
        <v>44757</v>
      </c>
      <c r="J452" s="125">
        <f t="shared" si="357"/>
        <v>21</v>
      </c>
      <c r="K452" s="125">
        <f t="shared" si="372"/>
        <v>10</v>
      </c>
      <c r="L452" s="8">
        <f t="shared" si="358"/>
        <v>1.0022353799999999</v>
      </c>
      <c r="M452" s="126">
        <f t="shared" si="370"/>
        <v>1.01060018</v>
      </c>
      <c r="N452" s="126">
        <f t="shared" si="367"/>
        <v>1.1292633619260815</v>
      </c>
      <c r="O452" s="119">
        <f t="shared" si="369"/>
        <v>1.1317876899999999</v>
      </c>
      <c r="P452" s="119">
        <f t="shared" si="350"/>
        <v>1076.43523716</v>
      </c>
      <c r="Q452" s="158">
        <f t="shared" si="362"/>
        <v>0</v>
      </c>
      <c r="R452" s="199">
        <f t="shared" si="359"/>
        <v>0</v>
      </c>
      <c r="S452" s="119">
        <f t="shared" si="351"/>
        <v>0</v>
      </c>
      <c r="T452" s="129">
        <f t="shared" si="360"/>
        <v>9.1906000000000002E-2</v>
      </c>
      <c r="U452" s="127">
        <f t="shared" si="368"/>
        <v>10</v>
      </c>
      <c r="V452" s="127">
        <v>252</v>
      </c>
      <c r="W452" s="126">
        <f t="shared" si="352"/>
        <v>1.0034951729999999</v>
      </c>
      <c r="X452" s="119">
        <f t="shared" si="353"/>
        <v>3.7623273699999999</v>
      </c>
      <c r="Y452" s="119">
        <f t="shared" si="354"/>
        <v>0</v>
      </c>
      <c r="Z452" s="131" t="str">
        <f t="shared" si="363"/>
        <v>A+J=</v>
      </c>
      <c r="AA452" s="124">
        <f t="shared" si="364"/>
        <v>44757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2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22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3"/>
      <c r="EC452" s="1"/>
      <c r="ED452" s="1"/>
      <c r="EE452" s="1"/>
      <c r="EF452" s="1"/>
      <c r="EG452" s="1"/>
      <c r="EH452" s="1"/>
      <c r="EI452" s="1"/>
      <c r="EJ452" s="1"/>
      <c r="EK452" s="1"/>
      <c r="EL452" s="4"/>
      <c r="EM452" s="1"/>
      <c r="EN452" s="1"/>
      <c r="EO452" s="1"/>
      <c r="EP452" s="1"/>
      <c r="EQ452" s="1"/>
      <c r="ER452" s="1"/>
    </row>
    <row r="453" spans="1:148" ht="12.75" x14ac:dyDescent="0.2">
      <c r="A453" s="118">
        <f t="shared" si="355"/>
        <v>44743</v>
      </c>
      <c r="B453" s="119">
        <f t="shared" si="347"/>
        <v>1080.8158228</v>
      </c>
      <c r="C453" s="119">
        <f t="shared" si="361"/>
        <v>951.09290079000004</v>
      </c>
      <c r="D453" s="120">
        <f t="shared" si="356"/>
        <v>6382.88</v>
      </c>
      <c r="E453" s="120">
        <f t="shared" si="371"/>
        <v>6412.88</v>
      </c>
      <c r="F453" s="172">
        <f t="shared" si="365"/>
        <v>44696</v>
      </c>
      <c r="G453" s="123">
        <f t="shared" si="348"/>
        <v>4.7000726944577131E-3</v>
      </c>
      <c r="H453" s="124">
        <f t="shared" si="366"/>
        <v>44757</v>
      </c>
      <c r="I453" s="124">
        <f t="shared" si="349"/>
        <v>44757</v>
      </c>
      <c r="J453" s="125">
        <f t="shared" si="357"/>
        <v>21</v>
      </c>
      <c r="K453" s="125">
        <f t="shared" si="372"/>
        <v>11</v>
      </c>
      <c r="L453" s="8">
        <f t="shared" si="358"/>
        <v>1.0024591899999999</v>
      </c>
      <c r="M453" s="126">
        <f t="shared" si="370"/>
        <v>1.01060018</v>
      </c>
      <c r="N453" s="126">
        <f t="shared" si="367"/>
        <v>1.1292633619260815</v>
      </c>
      <c r="O453" s="119">
        <f t="shared" si="369"/>
        <v>1.13204043</v>
      </c>
      <c r="P453" s="119">
        <f t="shared" si="350"/>
        <v>1076.6756163800001</v>
      </c>
      <c r="Q453" s="158">
        <f t="shared" si="362"/>
        <v>0</v>
      </c>
      <c r="R453" s="199">
        <f t="shared" si="359"/>
        <v>0</v>
      </c>
      <c r="S453" s="119">
        <f t="shared" si="351"/>
        <v>0</v>
      </c>
      <c r="T453" s="129">
        <f t="shared" si="360"/>
        <v>9.1906000000000002E-2</v>
      </c>
      <c r="U453" s="127">
        <f t="shared" si="368"/>
        <v>11</v>
      </c>
      <c r="V453" s="127">
        <v>252</v>
      </c>
      <c r="W453" s="126">
        <f t="shared" si="352"/>
        <v>1.003845361</v>
      </c>
      <c r="X453" s="119">
        <f t="shared" si="353"/>
        <v>4.1402064200000002</v>
      </c>
      <c r="Y453" s="119">
        <f t="shared" si="354"/>
        <v>0</v>
      </c>
      <c r="Z453" s="131" t="str">
        <f t="shared" si="363"/>
        <v>A+J=</v>
      </c>
      <c r="AA453" s="124">
        <f t="shared" si="364"/>
        <v>44757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2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22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3"/>
      <c r="EC453" s="1"/>
      <c r="ED453" s="1"/>
      <c r="EE453" s="1"/>
      <c r="EF453" s="1"/>
      <c r="EG453" s="1"/>
      <c r="EH453" s="1"/>
      <c r="EI453" s="1"/>
      <c r="EJ453" s="1"/>
      <c r="EK453" s="1"/>
      <c r="EL453" s="4"/>
      <c r="EM453" s="1"/>
      <c r="EN453" s="1"/>
      <c r="EO453" s="1"/>
      <c r="EP453" s="1"/>
      <c r="EQ453" s="1"/>
      <c r="ER453" s="1"/>
    </row>
    <row r="454" spans="1:148" ht="12.75" x14ac:dyDescent="0.2">
      <c r="A454" s="118">
        <f t="shared" si="355"/>
        <v>44744</v>
      </c>
      <c r="B454" s="119">
        <f t="shared" si="347"/>
        <v>1081.43443918</v>
      </c>
      <c r="C454" s="119">
        <f t="shared" si="361"/>
        <v>951.09290079000004</v>
      </c>
      <c r="D454" s="120">
        <f t="shared" si="356"/>
        <v>6382.88</v>
      </c>
      <c r="E454" s="120">
        <f t="shared" si="371"/>
        <v>6412.88</v>
      </c>
      <c r="F454" s="172">
        <f t="shared" si="365"/>
        <v>44696</v>
      </c>
      <c r="G454" s="123">
        <f t="shared" si="348"/>
        <v>4.7000726944577131E-3</v>
      </c>
      <c r="H454" s="124">
        <f t="shared" si="366"/>
        <v>44757</v>
      </c>
      <c r="I454" s="124">
        <f t="shared" si="349"/>
        <v>44757</v>
      </c>
      <c r="J454" s="125">
        <f t="shared" si="357"/>
        <v>21</v>
      </c>
      <c r="K454" s="125">
        <f t="shared" si="372"/>
        <v>12</v>
      </c>
      <c r="L454" s="8">
        <f t="shared" si="358"/>
        <v>1.0026830499999999</v>
      </c>
      <c r="M454" s="126">
        <f t="shared" si="370"/>
        <v>1.01060018</v>
      </c>
      <c r="N454" s="126">
        <f t="shared" si="367"/>
        <v>1.1292633619260815</v>
      </c>
      <c r="O454" s="119">
        <f t="shared" si="369"/>
        <v>1.1322932299999999</v>
      </c>
      <c r="P454" s="119">
        <f t="shared" si="350"/>
        <v>1076.9160526600001</v>
      </c>
      <c r="Q454" s="158">
        <f t="shared" si="362"/>
        <v>0</v>
      </c>
      <c r="R454" s="199">
        <f t="shared" si="359"/>
        <v>0</v>
      </c>
      <c r="S454" s="119">
        <f t="shared" si="351"/>
        <v>0</v>
      </c>
      <c r="T454" s="129">
        <f t="shared" si="360"/>
        <v>9.1906000000000002E-2</v>
      </c>
      <c r="U454" s="127">
        <f t="shared" si="368"/>
        <v>12</v>
      </c>
      <c r="V454" s="127">
        <v>252</v>
      </c>
      <c r="W454" s="126">
        <f t="shared" si="352"/>
        <v>1.004195672</v>
      </c>
      <c r="X454" s="119">
        <f t="shared" si="353"/>
        <v>4.51838652</v>
      </c>
      <c r="Y454" s="119">
        <f t="shared" si="354"/>
        <v>0</v>
      </c>
      <c r="Z454" s="131" t="str">
        <f t="shared" si="363"/>
        <v>A+J=</v>
      </c>
      <c r="AA454" s="124">
        <f t="shared" si="364"/>
        <v>44757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2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22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3"/>
      <c r="EC454" s="1"/>
      <c r="ED454" s="1"/>
      <c r="EE454" s="1"/>
      <c r="EF454" s="1"/>
      <c r="EG454" s="1"/>
      <c r="EH454" s="1"/>
      <c r="EI454" s="1"/>
      <c r="EJ454" s="1"/>
      <c r="EK454" s="1"/>
      <c r="EL454" s="4"/>
      <c r="EM454" s="1"/>
      <c r="EN454" s="1"/>
      <c r="EO454" s="1"/>
      <c r="EP454" s="1"/>
      <c r="EQ454" s="1"/>
      <c r="ER454" s="1"/>
    </row>
    <row r="455" spans="1:148" ht="12.75" x14ac:dyDescent="0.2">
      <c r="A455" s="118">
        <f t="shared" si="355"/>
        <v>44745</v>
      </c>
      <c r="B455" s="119">
        <f t="shared" si="347"/>
        <v>1081.43443918</v>
      </c>
      <c r="C455" s="119">
        <f t="shared" si="361"/>
        <v>951.09290079000004</v>
      </c>
      <c r="D455" s="120">
        <f t="shared" si="356"/>
        <v>6382.88</v>
      </c>
      <c r="E455" s="120">
        <f t="shared" si="371"/>
        <v>6412.88</v>
      </c>
      <c r="F455" s="172">
        <f t="shared" si="365"/>
        <v>44696</v>
      </c>
      <c r="G455" s="123">
        <f t="shared" si="348"/>
        <v>4.7000726944577131E-3</v>
      </c>
      <c r="H455" s="124">
        <f t="shared" si="366"/>
        <v>44757</v>
      </c>
      <c r="I455" s="124">
        <f t="shared" si="349"/>
        <v>44757</v>
      </c>
      <c r="J455" s="125">
        <f t="shared" si="357"/>
        <v>21</v>
      </c>
      <c r="K455" s="125">
        <f t="shared" si="372"/>
        <v>12</v>
      </c>
      <c r="L455" s="8">
        <f t="shared" si="358"/>
        <v>1.0026830499999999</v>
      </c>
      <c r="M455" s="126">
        <f t="shared" si="370"/>
        <v>1.01060018</v>
      </c>
      <c r="N455" s="126">
        <f t="shared" si="367"/>
        <v>1.1292633619260815</v>
      </c>
      <c r="O455" s="119">
        <f t="shared" si="369"/>
        <v>1.1322932299999999</v>
      </c>
      <c r="P455" s="119">
        <f t="shared" si="350"/>
        <v>1076.9160526600001</v>
      </c>
      <c r="Q455" s="158">
        <f t="shared" si="362"/>
        <v>0</v>
      </c>
      <c r="R455" s="199">
        <f t="shared" si="359"/>
        <v>0</v>
      </c>
      <c r="S455" s="119">
        <f t="shared" si="351"/>
        <v>0</v>
      </c>
      <c r="T455" s="129">
        <f t="shared" si="360"/>
        <v>9.1906000000000002E-2</v>
      </c>
      <c r="U455" s="127">
        <f t="shared" si="368"/>
        <v>12</v>
      </c>
      <c r="V455" s="127">
        <v>252</v>
      </c>
      <c r="W455" s="126">
        <f t="shared" si="352"/>
        <v>1.004195672</v>
      </c>
      <c r="X455" s="119">
        <f t="shared" si="353"/>
        <v>4.51838652</v>
      </c>
      <c r="Y455" s="119">
        <f t="shared" si="354"/>
        <v>0</v>
      </c>
      <c r="Z455" s="131" t="str">
        <f t="shared" si="363"/>
        <v>A+J=</v>
      </c>
      <c r="AA455" s="124">
        <f t="shared" si="364"/>
        <v>44757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2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22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3"/>
      <c r="EC455" s="1"/>
      <c r="ED455" s="1"/>
      <c r="EE455" s="1"/>
      <c r="EF455" s="1"/>
      <c r="EG455" s="1"/>
      <c r="EH455" s="1"/>
      <c r="EI455" s="1"/>
      <c r="EJ455" s="1"/>
      <c r="EK455" s="1"/>
      <c r="EL455" s="4"/>
      <c r="EM455" s="1"/>
      <c r="EN455" s="1"/>
      <c r="EO455" s="1"/>
      <c r="EP455" s="1"/>
      <c r="EQ455" s="1"/>
      <c r="ER455" s="1"/>
    </row>
    <row r="456" spans="1:148" ht="12.75" x14ac:dyDescent="0.2">
      <c r="A456" s="118">
        <f t="shared" si="355"/>
        <v>44746</v>
      </c>
      <c r="B456" s="119">
        <f t="shared" si="347"/>
        <v>1081.43443918</v>
      </c>
      <c r="C456" s="119">
        <f t="shared" si="361"/>
        <v>951.09290079000004</v>
      </c>
      <c r="D456" s="120">
        <f t="shared" si="356"/>
        <v>6382.88</v>
      </c>
      <c r="E456" s="120">
        <f t="shared" si="371"/>
        <v>6412.88</v>
      </c>
      <c r="F456" s="172">
        <f t="shared" si="365"/>
        <v>44696</v>
      </c>
      <c r="G456" s="123">
        <f t="shared" si="348"/>
        <v>4.7000726944577131E-3</v>
      </c>
      <c r="H456" s="124">
        <f t="shared" si="366"/>
        <v>44757</v>
      </c>
      <c r="I456" s="124">
        <f t="shared" si="349"/>
        <v>44757</v>
      </c>
      <c r="J456" s="125">
        <f t="shared" si="357"/>
        <v>21</v>
      </c>
      <c r="K456" s="125">
        <f t="shared" si="372"/>
        <v>12</v>
      </c>
      <c r="L456" s="8">
        <f t="shared" si="358"/>
        <v>1.0026830499999999</v>
      </c>
      <c r="M456" s="126">
        <f t="shared" si="370"/>
        <v>1.01060018</v>
      </c>
      <c r="N456" s="126">
        <f t="shared" si="367"/>
        <v>1.1292633619260815</v>
      </c>
      <c r="O456" s="119">
        <f t="shared" si="369"/>
        <v>1.1322932299999999</v>
      </c>
      <c r="P456" s="119">
        <f t="shared" si="350"/>
        <v>1076.9160526600001</v>
      </c>
      <c r="Q456" s="158">
        <f t="shared" si="362"/>
        <v>0</v>
      </c>
      <c r="R456" s="199">
        <f t="shared" si="359"/>
        <v>0</v>
      </c>
      <c r="S456" s="119">
        <f t="shared" si="351"/>
        <v>0</v>
      </c>
      <c r="T456" s="129">
        <f t="shared" si="360"/>
        <v>9.1906000000000002E-2</v>
      </c>
      <c r="U456" s="127">
        <f t="shared" si="368"/>
        <v>12</v>
      </c>
      <c r="V456" s="127">
        <v>252</v>
      </c>
      <c r="W456" s="126">
        <f t="shared" si="352"/>
        <v>1.004195672</v>
      </c>
      <c r="X456" s="119">
        <f t="shared" si="353"/>
        <v>4.51838652</v>
      </c>
      <c r="Y456" s="119">
        <f t="shared" si="354"/>
        <v>0</v>
      </c>
      <c r="Z456" s="131" t="str">
        <f t="shared" si="363"/>
        <v>A+J=</v>
      </c>
      <c r="AA456" s="124">
        <f t="shared" si="364"/>
        <v>44757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2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22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3"/>
      <c r="EC456" s="1"/>
      <c r="ED456" s="1"/>
      <c r="EE456" s="1"/>
      <c r="EF456" s="1"/>
      <c r="EG456" s="1"/>
      <c r="EH456" s="1"/>
      <c r="EI456" s="1"/>
      <c r="EJ456" s="1"/>
      <c r="EK456" s="1"/>
      <c r="EL456" s="4"/>
      <c r="EM456" s="1"/>
      <c r="EN456" s="1"/>
      <c r="EO456" s="1"/>
      <c r="EP456" s="1"/>
      <c r="EQ456" s="1"/>
      <c r="ER456" s="1"/>
    </row>
    <row r="457" spans="1:148" ht="12.75" x14ac:dyDescent="0.2">
      <c r="A457" s="118">
        <f t="shared" si="355"/>
        <v>44747</v>
      </c>
      <c r="B457" s="119">
        <f t="shared" si="347"/>
        <v>1082.0534032099999</v>
      </c>
      <c r="C457" s="119">
        <f t="shared" si="361"/>
        <v>951.09290079000004</v>
      </c>
      <c r="D457" s="120">
        <f t="shared" si="356"/>
        <v>6382.88</v>
      </c>
      <c r="E457" s="120">
        <f t="shared" si="371"/>
        <v>6412.88</v>
      </c>
      <c r="F457" s="172">
        <f t="shared" si="365"/>
        <v>44696</v>
      </c>
      <c r="G457" s="123">
        <f t="shared" si="348"/>
        <v>4.7000726944577131E-3</v>
      </c>
      <c r="H457" s="124">
        <f t="shared" si="366"/>
        <v>44757</v>
      </c>
      <c r="I457" s="124">
        <f t="shared" si="349"/>
        <v>44757</v>
      </c>
      <c r="J457" s="125">
        <f t="shared" si="357"/>
        <v>21</v>
      </c>
      <c r="K457" s="125">
        <f t="shared" si="372"/>
        <v>13</v>
      </c>
      <c r="L457" s="8">
        <f t="shared" si="358"/>
        <v>1.00290696</v>
      </c>
      <c r="M457" s="126">
        <f t="shared" si="370"/>
        <v>1.01060018</v>
      </c>
      <c r="N457" s="126">
        <f t="shared" si="367"/>
        <v>1.1292633619260815</v>
      </c>
      <c r="O457" s="119">
        <f t="shared" si="369"/>
        <v>1.13254608</v>
      </c>
      <c r="P457" s="119">
        <f t="shared" si="350"/>
        <v>1077.1565364999999</v>
      </c>
      <c r="Q457" s="158">
        <f t="shared" si="362"/>
        <v>0</v>
      </c>
      <c r="R457" s="199">
        <f t="shared" si="359"/>
        <v>0</v>
      </c>
      <c r="S457" s="119">
        <f t="shared" si="351"/>
        <v>0</v>
      </c>
      <c r="T457" s="129">
        <f t="shared" si="360"/>
        <v>9.1906000000000002E-2</v>
      </c>
      <c r="U457" s="127">
        <f t="shared" si="368"/>
        <v>13</v>
      </c>
      <c r="V457" s="127">
        <v>252</v>
      </c>
      <c r="W457" s="126">
        <f t="shared" si="352"/>
        <v>1.004546105</v>
      </c>
      <c r="X457" s="119">
        <f t="shared" si="353"/>
        <v>4.8968667100000003</v>
      </c>
      <c r="Y457" s="119">
        <f t="shared" si="354"/>
        <v>0</v>
      </c>
      <c r="Z457" s="131" t="str">
        <f t="shared" si="363"/>
        <v>A+J=</v>
      </c>
      <c r="AA457" s="124">
        <f t="shared" si="364"/>
        <v>44757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2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22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3"/>
      <c r="EC457" s="1"/>
      <c r="ED457" s="1"/>
      <c r="EE457" s="1"/>
      <c r="EF457" s="1"/>
      <c r="EG457" s="1"/>
      <c r="EH457" s="1"/>
      <c r="EI457" s="1"/>
      <c r="EJ457" s="1"/>
      <c r="EK457" s="1"/>
      <c r="EL457" s="4"/>
      <c r="EM457" s="1"/>
      <c r="EN457" s="1"/>
      <c r="EO457" s="1"/>
      <c r="EP457" s="1"/>
      <c r="EQ457" s="1"/>
      <c r="ER457" s="1"/>
    </row>
    <row r="458" spans="1:148" ht="12.75" x14ac:dyDescent="0.2">
      <c r="A458" s="118">
        <f t="shared" si="355"/>
        <v>44748</v>
      </c>
      <c r="B458" s="119">
        <f t="shared" si="347"/>
        <v>1082.67273413</v>
      </c>
      <c r="C458" s="119">
        <f t="shared" si="361"/>
        <v>951.09290079000004</v>
      </c>
      <c r="D458" s="120">
        <f t="shared" si="356"/>
        <v>6382.88</v>
      </c>
      <c r="E458" s="120">
        <f t="shared" si="371"/>
        <v>6412.88</v>
      </c>
      <c r="F458" s="172">
        <f t="shared" si="365"/>
        <v>44696</v>
      </c>
      <c r="G458" s="123">
        <f t="shared" si="348"/>
        <v>4.7000726944577131E-3</v>
      </c>
      <c r="H458" s="124">
        <f t="shared" si="366"/>
        <v>44757</v>
      </c>
      <c r="I458" s="124">
        <f t="shared" si="349"/>
        <v>44757</v>
      </c>
      <c r="J458" s="125">
        <f t="shared" si="357"/>
        <v>21</v>
      </c>
      <c r="K458" s="125">
        <f t="shared" si="372"/>
        <v>14</v>
      </c>
      <c r="L458" s="8">
        <f t="shared" si="358"/>
        <v>1.00313093</v>
      </c>
      <c r="M458" s="126">
        <f t="shared" si="370"/>
        <v>1.01060018</v>
      </c>
      <c r="N458" s="126">
        <f t="shared" si="367"/>
        <v>1.1292633619260815</v>
      </c>
      <c r="O458" s="119">
        <f t="shared" si="369"/>
        <v>1.1327989999999999</v>
      </c>
      <c r="P458" s="119">
        <f t="shared" si="350"/>
        <v>1077.39708692</v>
      </c>
      <c r="Q458" s="158">
        <f t="shared" si="362"/>
        <v>0</v>
      </c>
      <c r="R458" s="199">
        <f t="shared" si="359"/>
        <v>0</v>
      </c>
      <c r="S458" s="119">
        <f t="shared" si="351"/>
        <v>0</v>
      </c>
      <c r="T458" s="129">
        <f t="shared" si="360"/>
        <v>9.1906000000000002E-2</v>
      </c>
      <c r="U458" s="127">
        <f t="shared" si="368"/>
        <v>14</v>
      </c>
      <c r="V458" s="127">
        <v>252</v>
      </c>
      <c r="W458" s="126">
        <f t="shared" si="352"/>
        <v>1.00489666</v>
      </c>
      <c r="X458" s="119">
        <f t="shared" si="353"/>
        <v>5.2756472099999998</v>
      </c>
      <c r="Y458" s="119">
        <f t="shared" si="354"/>
        <v>0</v>
      </c>
      <c r="Z458" s="131" t="str">
        <f t="shared" si="363"/>
        <v>A+J=</v>
      </c>
      <c r="AA458" s="124">
        <f t="shared" si="364"/>
        <v>44757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2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22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3"/>
      <c r="EC458" s="1"/>
      <c r="ED458" s="1"/>
      <c r="EE458" s="1"/>
      <c r="EF458" s="1"/>
      <c r="EG458" s="1"/>
      <c r="EH458" s="1"/>
      <c r="EI458" s="1"/>
      <c r="EJ458" s="1"/>
      <c r="EK458" s="1"/>
      <c r="EL458" s="4"/>
      <c r="EM458" s="1"/>
      <c r="EN458" s="1"/>
      <c r="EO458" s="1"/>
      <c r="EP458" s="1"/>
      <c r="EQ458" s="1"/>
      <c r="ER458" s="1"/>
    </row>
    <row r="459" spans="1:148" ht="12.75" x14ac:dyDescent="0.2">
      <c r="A459" s="118">
        <f t="shared" si="355"/>
        <v>44749</v>
      </c>
      <c r="B459" s="119">
        <f t="shared" ref="B459:B522" si="373">(P459+X459)</f>
        <v>1083.2924140600001</v>
      </c>
      <c r="C459" s="119">
        <f t="shared" si="361"/>
        <v>951.09290079000004</v>
      </c>
      <c r="D459" s="120">
        <f t="shared" si="356"/>
        <v>6382.88</v>
      </c>
      <c r="E459" s="120">
        <f t="shared" si="371"/>
        <v>6412.88</v>
      </c>
      <c r="F459" s="172">
        <f t="shared" si="365"/>
        <v>44696</v>
      </c>
      <c r="G459" s="123">
        <f t="shared" ref="G459:G522" si="374">(E459/D459)-1</f>
        <v>4.7000726944577131E-3</v>
      </c>
      <c r="H459" s="124">
        <f t="shared" si="366"/>
        <v>44757</v>
      </c>
      <c r="I459" s="124">
        <f t="shared" ref="I459:I522" si="375">IF(A459&gt;I458,H459,I458)</f>
        <v>44757</v>
      </c>
      <c r="J459" s="125">
        <f t="shared" si="357"/>
        <v>21</v>
      </c>
      <c r="K459" s="125">
        <f t="shared" si="372"/>
        <v>15</v>
      </c>
      <c r="L459" s="8">
        <f t="shared" si="358"/>
        <v>1.0033549399999999</v>
      </c>
      <c r="M459" s="126">
        <f t="shared" si="370"/>
        <v>1.01060018</v>
      </c>
      <c r="N459" s="126">
        <f t="shared" si="367"/>
        <v>1.1292633619260815</v>
      </c>
      <c r="O459" s="119">
        <f t="shared" si="369"/>
        <v>1.1330519699999999</v>
      </c>
      <c r="P459" s="119">
        <f t="shared" ref="P459:P522" si="376">TRUNC(C459*O459,8)</f>
        <v>1077.6376848899999</v>
      </c>
      <c r="Q459" s="158">
        <f t="shared" si="362"/>
        <v>0</v>
      </c>
      <c r="R459" s="199">
        <f t="shared" si="359"/>
        <v>0</v>
      </c>
      <c r="S459" s="119">
        <f t="shared" ref="S459:S522" si="377">IF(R459&gt;0,TRUNC(R459*P459,8),0)</f>
        <v>0</v>
      </c>
      <c r="T459" s="129">
        <f t="shared" si="360"/>
        <v>9.1906000000000002E-2</v>
      </c>
      <c r="U459" s="127">
        <f t="shared" si="368"/>
        <v>15</v>
      </c>
      <c r="V459" s="127">
        <v>252</v>
      </c>
      <c r="W459" s="126">
        <f t="shared" ref="W459:W522" si="378">ROUND((1+T459)^TRUNC((U459/V459),9),9)</f>
        <v>1.005247338</v>
      </c>
      <c r="X459" s="119">
        <f t="shared" ref="X459:X522" si="379">TRUNC((P459*(W459-1)),8)</f>
        <v>5.6547291700000004</v>
      </c>
      <c r="Y459" s="119">
        <f t="shared" ref="Y459:Y522" si="380">IF(Q459&gt;0,S459+X459,0)</f>
        <v>0</v>
      </c>
      <c r="Z459" s="131" t="str">
        <f t="shared" si="363"/>
        <v>A+J=</v>
      </c>
      <c r="AA459" s="124">
        <f t="shared" si="364"/>
        <v>44757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2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22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3"/>
      <c r="EC459" s="1"/>
      <c r="ED459" s="1"/>
      <c r="EE459" s="1"/>
      <c r="EF459" s="1"/>
      <c r="EG459" s="1"/>
      <c r="EH459" s="1"/>
      <c r="EI459" s="1"/>
      <c r="EJ459" s="1"/>
      <c r="EK459" s="1"/>
      <c r="EL459" s="4"/>
      <c r="EM459" s="1"/>
      <c r="EN459" s="1"/>
      <c r="EO459" s="1"/>
      <c r="EP459" s="1"/>
      <c r="EQ459" s="1"/>
      <c r="ER459" s="1"/>
    </row>
    <row r="460" spans="1:148" ht="12.75" x14ac:dyDescent="0.2">
      <c r="A460" s="118">
        <f t="shared" ref="A460:A523" si="381">(A459+1)</f>
        <v>44750</v>
      </c>
      <c r="B460" s="119">
        <f t="shared" si="373"/>
        <v>1083.91244205</v>
      </c>
      <c r="C460" s="119">
        <f t="shared" si="361"/>
        <v>951.09290079000004</v>
      </c>
      <c r="D460" s="120">
        <f t="shared" ref="D460:D523" si="382">IF(E460=E459,D459,E459)</f>
        <v>6382.88</v>
      </c>
      <c r="E460" s="120">
        <f t="shared" si="371"/>
        <v>6412.88</v>
      </c>
      <c r="F460" s="172">
        <f t="shared" si="365"/>
        <v>44696</v>
      </c>
      <c r="G460" s="123">
        <f t="shared" si="374"/>
        <v>4.7000726944577131E-3</v>
      </c>
      <c r="H460" s="124">
        <f t="shared" si="366"/>
        <v>44757</v>
      </c>
      <c r="I460" s="124">
        <f t="shared" si="375"/>
        <v>44757</v>
      </c>
      <c r="J460" s="125">
        <f t="shared" ref="J460:J523" si="383">IF(I460=I459,J459,NETWORKDAYS(I459,I460,$AD$149:$AD$503)-1)</f>
        <v>21</v>
      </c>
      <c r="K460" s="125">
        <f t="shared" si="372"/>
        <v>16</v>
      </c>
      <c r="L460" s="8">
        <f t="shared" ref="L460:L523" si="384">TRUNC((E460/D460)^TRUNC((K460/J460),9),8)</f>
        <v>1.003579</v>
      </c>
      <c r="M460" s="126">
        <f t="shared" si="370"/>
        <v>1.01060018</v>
      </c>
      <c r="N460" s="126">
        <f t="shared" si="367"/>
        <v>1.1292633619260815</v>
      </c>
      <c r="O460" s="119">
        <f t="shared" si="369"/>
        <v>1.1333049900000001</v>
      </c>
      <c r="P460" s="119">
        <f t="shared" si="376"/>
        <v>1077.87833041</v>
      </c>
      <c r="Q460" s="158">
        <f t="shared" si="362"/>
        <v>0</v>
      </c>
      <c r="R460" s="199">
        <f t="shared" ref="R460:R523" si="385">IF(Q460&gt;0,VLOOKUP($A460,$AD$11:$AI$141,6),0)</f>
        <v>0</v>
      </c>
      <c r="S460" s="119">
        <f t="shared" si="377"/>
        <v>0</v>
      </c>
      <c r="T460" s="129">
        <f t="shared" ref="T460:T523" si="386">(T459)</f>
        <v>9.1906000000000002E-2</v>
      </c>
      <c r="U460" s="127">
        <f t="shared" si="368"/>
        <v>16</v>
      </c>
      <c r="V460" s="127">
        <v>252</v>
      </c>
      <c r="W460" s="126">
        <f t="shared" si="378"/>
        <v>1.0055981380000001</v>
      </c>
      <c r="X460" s="119">
        <f t="shared" si="379"/>
        <v>6.0341116399999999</v>
      </c>
      <c r="Y460" s="119">
        <f t="shared" si="380"/>
        <v>0</v>
      </c>
      <c r="Z460" s="131" t="str">
        <f t="shared" si="363"/>
        <v>A+J=</v>
      </c>
      <c r="AA460" s="124">
        <f t="shared" si="364"/>
        <v>44757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2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22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3"/>
      <c r="EC460" s="1"/>
      <c r="ED460" s="1"/>
      <c r="EE460" s="1"/>
      <c r="EF460" s="1"/>
      <c r="EG460" s="1"/>
      <c r="EH460" s="1"/>
      <c r="EI460" s="1"/>
      <c r="EJ460" s="1"/>
      <c r="EK460" s="1"/>
      <c r="EL460" s="4"/>
      <c r="EM460" s="1"/>
      <c r="EN460" s="1"/>
      <c r="EO460" s="1"/>
      <c r="EP460" s="1"/>
      <c r="EQ460" s="1"/>
      <c r="ER460" s="1"/>
    </row>
    <row r="461" spans="1:148" ht="12.75" x14ac:dyDescent="0.2">
      <c r="A461" s="118">
        <f t="shared" si="381"/>
        <v>44751</v>
      </c>
      <c r="B461" s="119">
        <f t="shared" si="373"/>
        <v>1084.5328373899999</v>
      </c>
      <c r="C461" s="119">
        <f t="shared" ref="C461:C524" si="387">TRUNC(IF(Q460&gt;0,VLOOKUP(A460,$AD$13:$AE$141,2),C460),8)</f>
        <v>951.09290079000004</v>
      </c>
      <c r="D461" s="120">
        <f t="shared" si="382"/>
        <v>6382.88</v>
      </c>
      <c r="E461" s="120">
        <f t="shared" si="371"/>
        <v>6412.88</v>
      </c>
      <c r="F461" s="172">
        <f t="shared" si="365"/>
        <v>44696</v>
      </c>
      <c r="G461" s="123">
        <f t="shared" si="374"/>
        <v>4.7000726944577131E-3</v>
      </c>
      <c r="H461" s="124">
        <f t="shared" si="366"/>
        <v>44757</v>
      </c>
      <c r="I461" s="124">
        <f t="shared" si="375"/>
        <v>44757</v>
      </c>
      <c r="J461" s="125">
        <f t="shared" si="383"/>
        <v>21</v>
      </c>
      <c r="K461" s="125">
        <f t="shared" si="372"/>
        <v>17</v>
      </c>
      <c r="L461" s="8">
        <f t="shared" si="384"/>
        <v>1.0038031199999999</v>
      </c>
      <c r="M461" s="126">
        <f t="shared" si="370"/>
        <v>1.01060018</v>
      </c>
      <c r="N461" s="126">
        <f t="shared" si="367"/>
        <v>1.1292633619260815</v>
      </c>
      <c r="O461" s="119">
        <f t="shared" si="369"/>
        <v>1.13355808</v>
      </c>
      <c r="P461" s="119">
        <f t="shared" si="376"/>
        <v>1078.11904252</v>
      </c>
      <c r="Q461" s="158">
        <f t="shared" ref="Q461:Q524" si="388">IF(VLOOKUP(A461,AD$11:AK$141,8)=VLOOKUP(A460,AD$11:AK$141,8),0,VLOOKUP(A461,AD$11:AK$141,8))</f>
        <v>0</v>
      </c>
      <c r="R461" s="199">
        <f t="shared" si="385"/>
        <v>0</v>
      </c>
      <c r="S461" s="119">
        <f t="shared" si="377"/>
        <v>0</v>
      </c>
      <c r="T461" s="129">
        <f t="shared" si="386"/>
        <v>9.1906000000000002E-2</v>
      </c>
      <c r="U461" s="127">
        <f t="shared" si="368"/>
        <v>17</v>
      </c>
      <c r="V461" s="127">
        <v>252</v>
      </c>
      <c r="W461" s="126">
        <f t="shared" si="378"/>
        <v>1.0059490600000001</v>
      </c>
      <c r="X461" s="119">
        <f t="shared" si="379"/>
        <v>6.4137948700000003</v>
      </c>
      <c r="Y461" s="119">
        <f t="shared" si="380"/>
        <v>0</v>
      </c>
      <c r="Z461" s="131" t="str">
        <f t="shared" ref="Z461:Z524" si="389">IF($Q460&gt;0,VLOOKUP($A460,$AD$11:$AM$141,9),Z460)</f>
        <v>A+J=</v>
      </c>
      <c r="AA461" s="124">
        <f t="shared" ref="AA461:AA524" si="390">IF($Q460&gt;0,VLOOKUP($A460,$AD$11:$AM$141,10),AA460)</f>
        <v>44757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2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22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3"/>
      <c r="EC461" s="1"/>
      <c r="ED461" s="1"/>
      <c r="EE461" s="1"/>
      <c r="EF461" s="1"/>
      <c r="EG461" s="1"/>
      <c r="EH461" s="1"/>
      <c r="EI461" s="1"/>
      <c r="EJ461" s="1"/>
      <c r="EK461" s="1"/>
      <c r="EL461" s="4"/>
      <c r="EM461" s="1"/>
      <c r="EN461" s="1"/>
      <c r="EO461" s="1"/>
      <c r="EP461" s="1"/>
      <c r="EQ461" s="1"/>
      <c r="ER461" s="1"/>
    </row>
    <row r="462" spans="1:148" ht="12.75" x14ac:dyDescent="0.2">
      <c r="A462" s="118">
        <f t="shared" si="381"/>
        <v>44752</v>
      </c>
      <c r="B462" s="119">
        <f t="shared" si="373"/>
        <v>1084.5328373899999</v>
      </c>
      <c r="C462" s="119">
        <f t="shared" si="387"/>
        <v>951.09290079000004</v>
      </c>
      <c r="D462" s="120">
        <f t="shared" si="382"/>
        <v>6382.88</v>
      </c>
      <c r="E462" s="120">
        <f t="shared" si="371"/>
        <v>6412.88</v>
      </c>
      <c r="F462" s="172">
        <f t="shared" si="365"/>
        <v>44696</v>
      </c>
      <c r="G462" s="123">
        <f t="shared" si="374"/>
        <v>4.7000726944577131E-3</v>
      </c>
      <c r="H462" s="124">
        <f t="shared" si="366"/>
        <v>44757</v>
      </c>
      <c r="I462" s="124">
        <f t="shared" si="375"/>
        <v>44757</v>
      </c>
      <c r="J462" s="125">
        <f t="shared" si="383"/>
        <v>21</v>
      </c>
      <c r="K462" s="125">
        <f t="shared" si="372"/>
        <v>17</v>
      </c>
      <c r="L462" s="8">
        <f t="shared" si="384"/>
        <v>1.0038031199999999</v>
      </c>
      <c r="M462" s="126">
        <f t="shared" si="370"/>
        <v>1.01060018</v>
      </c>
      <c r="N462" s="126">
        <f t="shared" si="367"/>
        <v>1.1292633619260815</v>
      </c>
      <c r="O462" s="119">
        <f t="shared" si="369"/>
        <v>1.13355808</v>
      </c>
      <c r="P462" s="119">
        <f t="shared" si="376"/>
        <v>1078.11904252</v>
      </c>
      <c r="Q462" s="158">
        <f t="shared" si="388"/>
        <v>0</v>
      </c>
      <c r="R462" s="199">
        <f t="shared" si="385"/>
        <v>0</v>
      </c>
      <c r="S462" s="119">
        <f t="shared" si="377"/>
        <v>0</v>
      </c>
      <c r="T462" s="129">
        <f t="shared" si="386"/>
        <v>9.1906000000000002E-2</v>
      </c>
      <c r="U462" s="127">
        <f t="shared" si="368"/>
        <v>17</v>
      </c>
      <c r="V462" s="127">
        <v>252</v>
      </c>
      <c r="W462" s="126">
        <f t="shared" si="378"/>
        <v>1.0059490600000001</v>
      </c>
      <c r="X462" s="119">
        <f t="shared" si="379"/>
        <v>6.4137948700000003</v>
      </c>
      <c r="Y462" s="119">
        <f t="shared" si="380"/>
        <v>0</v>
      </c>
      <c r="Z462" s="131" t="str">
        <f t="shared" si="389"/>
        <v>A+J=</v>
      </c>
      <c r="AA462" s="124">
        <f t="shared" si="390"/>
        <v>44757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2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22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3"/>
      <c r="EC462" s="1"/>
      <c r="ED462" s="1"/>
      <c r="EE462" s="1"/>
      <c r="EF462" s="1"/>
      <c r="EG462" s="1"/>
      <c r="EH462" s="1"/>
      <c r="EI462" s="1"/>
      <c r="EJ462" s="1"/>
      <c r="EK462" s="1"/>
      <c r="EL462" s="4"/>
      <c r="EM462" s="1"/>
      <c r="EN462" s="1"/>
      <c r="EO462" s="1"/>
      <c r="EP462" s="1"/>
      <c r="EQ462" s="1"/>
      <c r="ER462" s="1"/>
    </row>
    <row r="463" spans="1:148" ht="12.75" x14ac:dyDescent="0.2">
      <c r="A463" s="118">
        <f t="shared" si="381"/>
        <v>44753</v>
      </c>
      <c r="B463" s="119">
        <f t="shared" si="373"/>
        <v>1084.5328373899999</v>
      </c>
      <c r="C463" s="119">
        <f t="shared" si="387"/>
        <v>951.09290079000004</v>
      </c>
      <c r="D463" s="120">
        <f t="shared" si="382"/>
        <v>6382.88</v>
      </c>
      <c r="E463" s="120">
        <f t="shared" si="371"/>
        <v>6412.88</v>
      </c>
      <c r="F463" s="172">
        <f t="shared" si="365"/>
        <v>44696</v>
      </c>
      <c r="G463" s="123">
        <f t="shared" si="374"/>
        <v>4.7000726944577131E-3</v>
      </c>
      <c r="H463" s="124">
        <f t="shared" si="366"/>
        <v>44757</v>
      </c>
      <c r="I463" s="124">
        <f t="shared" si="375"/>
        <v>44757</v>
      </c>
      <c r="J463" s="125">
        <f t="shared" si="383"/>
        <v>21</v>
      </c>
      <c r="K463" s="125">
        <f t="shared" si="372"/>
        <v>17</v>
      </c>
      <c r="L463" s="8">
        <f t="shared" si="384"/>
        <v>1.0038031199999999</v>
      </c>
      <c r="M463" s="126">
        <f t="shared" si="370"/>
        <v>1.01060018</v>
      </c>
      <c r="N463" s="126">
        <f t="shared" si="367"/>
        <v>1.1292633619260815</v>
      </c>
      <c r="O463" s="119">
        <f t="shared" si="369"/>
        <v>1.13355808</v>
      </c>
      <c r="P463" s="119">
        <f t="shared" si="376"/>
        <v>1078.11904252</v>
      </c>
      <c r="Q463" s="158">
        <f t="shared" si="388"/>
        <v>0</v>
      </c>
      <c r="R463" s="199">
        <f t="shared" si="385"/>
        <v>0</v>
      </c>
      <c r="S463" s="119">
        <f t="shared" si="377"/>
        <v>0</v>
      </c>
      <c r="T463" s="129">
        <f t="shared" si="386"/>
        <v>9.1906000000000002E-2</v>
      </c>
      <c r="U463" s="127">
        <f t="shared" si="368"/>
        <v>17</v>
      </c>
      <c r="V463" s="127">
        <v>252</v>
      </c>
      <c r="W463" s="126">
        <f t="shared" si="378"/>
        <v>1.0059490600000001</v>
      </c>
      <c r="X463" s="119">
        <f t="shared" si="379"/>
        <v>6.4137948700000003</v>
      </c>
      <c r="Y463" s="119">
        <f t="shared" si="380"/>
        <v>0</v>
      </c>
      <c r="Z463" s="131" t="str">
        <f t="shared" si="389"/>
        <v>A+J=</v>
      </c>
      <c r="AA463" s="124">
        <f t="shared" si="390"/>
        <v>44757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2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22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3"/>
      <c r="EC463" s="1"/>
      <c r="ED463" s="1"/>
      <c r="EE463" s="1"/>
      <c r="EF463" s="1"/>
      <c r="EG463" s="1"/>
      <c r="EH463" s="1"/>
      <c r="EI463" s="1"/>
      <c r="EJ463" s="1"/>
      <c r="EK463" s="1"/>
      <c r="EL463" s="4"/>
      <c r="EM463" s="1"/>
      <c r="EN463" s="1"/>
      <c r="EO463" s="1"/>
      <c r="EP463" s="1"/>
      <c r="EQ463" s="1"/>
      <c r="ER463" s="1"/>
    </row>
    <row r="464" spans="1:148" ht="12.75" x14ac:dyDescent="0.2">
      <c r="A464" s="118">
        <f t="shared" si="381"/>
        <v>44754</v>
      </c>
      <c r="B464" s="119">
        <f t="shared" si="373"/>
        <v>1085.1535821499999</v>
      </c>
      <c r="C464" s="119">
        <f t="shared" si="387"/>
        <v>951.09290079000004</v>
      </c>
      <c r="D464" s="120">
        <f t="shared" si="382"/>
        <v>6382.88</v>
      </c>
      <c r="E464" s="120">
        <f t="shared" si="371"/>
        <v>6412.88</v>
      </c>
      <c r="F464" s="172">
        <f t="shared" si="365"/>
        <v>44696</v>
      </c>
      <c r="G464" s="123">
        <f t="shared" si="374"/>
        <v>4.7000726944577131E-3</v>
      </c>
      <c r="H464" s="124">
        <f t="shared" si="366"/>
        <v>44757</v>
      </c>
      <c r="I464" s="124">
        <f t="shared" si="375"/>
        <v>44757</v>
      </c>
      <c r="J464" s="125">
        <f t="shared" si="383"/>
        <v>21</v>
      </c>
      <c r="K464" s="125">
        <f t="shared" si="372"/>
        <v>18</v>
      </c>
      <c r="L464" s="8">
        <f t="shared" si="384"/>
        <v>1.0040272800000001</v>
      </c>
      <c r="M464" s="126">
        <f t="shared" si="370"/>
        <v>1.01060018</v>
      </c>
      <c r="N464" s="126">
        <f t="shared" si="367"/>
        <v>1.1292633619260815</v>
      </c>
      <c r="O464" s="119">
        <f t="shared" si="369"/>
        <v>1.1338112199999999</v>
      </c>
      <c r="P464" s="119">
        <f t="shared" si="376"/>
        <v>1078.35980217</v>
      </c>
      <c r="Q464" s="158">
        <f t="shared" si="388"/>
        <v>0</v>
      </c>
      <c r="R464" s="199">
        <f t="shared" si="385"/>
        <v>0</v>
      </c>
      <c r="S464" s="119">
        <f t="shared" si="377"/>
        <v>0</v>
      </c>
      <c r="T464" s="129">
        <f t="shared" si="386"/>
        <v>9.1906000000000002E-2</v>
      </c>
      <c r="U464" s="127">
        <f t="shared" si="368"/>
        <v>18</v>
      </c>
      <c r="V464" s="127">
        <v>252</v>
      </c>
      <c r="W464" s="126">
        <f t="shared" si="378"/>
        <v>1.006300105</v>
      </c>
      <c r="X464" s="119">
        <f t="shared" si="379"/>
        <v>6.7937799800000001</v>
      </c>
      <c r="Y464" s="119">
        <f t="shared" si="380"/>
        <v>0</v>
      </c>
      <c r="Z464" s="131" t="str">
        <f t="shared" si="389"/>
        <v>A+J=</v>
      </c>
      <c r="AA464" s="124">
        <f t="shared" si="390"/>
        <v>44757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2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22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3"/>
      <c r="EC464" s="1"/>
      <c r="ED464" s="1"/>
      <c r="EE464" s="1"/>
      <c r="EF464" s="1"/>
      <c r="EG464" s="1"/>
      <c r="EH464" s="1"/>
      <c r="EI464" s="1"/>
      <c r="EJ464" s="1"/>
      <c r="EK464" s="1"/>
      <c r="EL464" s="4"/>
      <c r="EM464" s="1"/>
      <c r="EN464" s="1"/>
      <c r="EO464" s="1"/>
      <c r="EP464" s="1"/>
      <c r="EQ464" s="1"/>
      <c r="ER464" s="1"/>
    </row>
    <row r="465" spans="1:148" ht="12.75" x14ac:dyDescent="0.2">
      <c r="A465" s="118">
        <f t="shared" si="381"/>
        <v>44755</v>
      </c>
      <c r="B465" s="119">
        <f t="shared" si="373"/>
        <v>1085.7746754099999</v>
      </c>
      <c r="C465" s="119">
        <f t="shared" si="387"/>
        <v>951.09290079000004</v>
      </c>
      <c r="D465" s="120">
        <f t="shared" si="382"/>
        <v>6382.88</v>
      </c>
      <c r="E465" s="120">
        <f t="shared" si="371"/>
        <v>6412.88</v>
      </c>
      <c r="F465" s="172">
        <f t="shared" si="365"/>
        <v>44696</v>
      </c>
      <c r="G465" s="123">
        <f t="shared" si="374"/>
        <v>4.7000726944577131E-3</v>
      </c>
      <c r="H465" s="124">
        <f t="shared" si="366"/>
        <v>44757</v>
      </c>
      <c r="I465" s="124">
        <f t="shared" si="375"/>
        <v>44757</v>
      </c>
      <c r="J465" s="125">
        <f t="shared" si="383"/>
        <v>21</v>
      </c>
      <c r="K465" s="125">
        <f t="shared" si="372"/>
        <v>19</v>
      </c>
      <c r="L465" s="8">
        <f t="shared" si="384"/>
        <v>1.0042514899999999</v>
      </c>
      <c r="M465" s="126">
        <f t="shared" si="370"/>
        <v>1.01060018</v>
      </c>
      <c r="N465" s="126">
        <f t="shared" si="367"/>
        <v>1.1292633619260815</v>
      </c>
      <c r="O465" s="119">
        <f t="shared" si="369"/>
        <v>1.1340644099999999</v>
      </c>
      <c r="P465" s="119">
        <f t="shared" si="376"/>
        <v>1078.6006093799999</v>
      </c>
      <c r="Q465" s="158">
        <f t="shared" si="388"/>
        <v>0</v>
      </c>
      <c r="R465" s="199">
        <f t="shared" si="385"/>
        <v>0</v>
      </c>
      <c r="S465" s="119">
        <f t="shared" si="377"/>
        <v>0</v>
      </c>
      <c r="T465" s="129">
        <f t="shared" si="386"/>
        <v>9.1906000000000002E-2</v>
      </c>
      <c r="U465" s="127">
        <f t="shared" si="368"/>
        <v>19</v>
      </c>
      <c r="V465" s="127">
        <v>252</v>
      </c>
      <c r="W465" s="126">
        <f t="shared" si="378"/>
        <v>1.006651272</v>
      </c>
      <c r="X465" s="119">
        <f t="shared" si="379"/>
        <v>7.1740660299999996</v>
      </c>
      <c r="Y465" s="119">
        <f t="shared" si="380"/>
        <v>0</v>
      </c>
      <c r="Z465" s="131" t="str">
        <f t="shared" si="389"/>
        <v>A+J=</v>
      </c>
      <c r="AA465" s="124">
        <f t="shared" si="390"/>
        <v>44757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2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22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3"/>
      <c r="EC465" s="1"/>
      <c r="ED465" s="1"/>
      <c r="EE465" s="1"/>
      <c r="EF465" s="1"/>
      <c r="EG465" s="1"/>
      <c r="EH465" s="1"/>
      <c r="EI465" s="1"/>
      <c r="EJ465" s="1"/>
      <c r="EK465" s="1"/>
      <c r="EL465" s="4"/>
      <c r="EM465" s="1"/>
      <c r="EN465" s="1"/>
      <c r="EO465" s="1"/>
      <c r="EP465" s="1"/>
      <c r="EQ465" s="1"/>
      <c r="ER465" s="1"/>
    </row>
    <row r="466" spans="1:148" ht="12.75" x14ac:dyDescent="0.2">
      <c r="A466" s="118">
        <f t="shared" si="381"/>
        <v>44756</v>
      </c>
      <c r="B466" s="119">
        <f t="shared" si="373"/>
        <v>1086.3961279600001</v>
      </c>
      <c r="C466" s="119">
        <f t="shared" si="387"/>
        <v>951.09290079000004</v>
      </c>
      <c r="D466" s="120">
        <f t="shared" si="382"/>
        <v>6382.88</v>
      </c>
      <c r="E466" s="120">
        <f t="shared" si="371"/>
        <v>6412.88</v>
      </c>
      <c r="F466" s="172">
        <f t="shared" si="365"/>
        <v>44696</v>
      </c>
      <c r="G466" s="123">
        <f t="shared" si="374"/>
        <v>4.7000726944577131E-3</v>
      </c>
      <c r="H466" s="124">
        <f t="shared" si="366"/>
        <v>44757</v>
      </c>
      <c r="I466" s="124">
        <f t="shared" si="375"/>
        <v>44757</v>
      </c>
      <c r="J466" s="125">
        <f t="shared" si="383"/>
        <v>21</v>
      </c>
      <c r="K466" s="125">
        <f t="shared" si="372"/>
        <v>20</v>
      </c>
      <c r="L466" s="8">
        <f t="shared" si="384"/>
        <v>1.0044757499999999</v>
      </c>
      <c r="M466" s="126">
        <f t="shared" si="370"/>
        <v>1.01060018</v>
      </c>
      <c r="N466" s="126">
        <f t="shared" si="367"/>
        <v>1.1292633619260815</v>
      </c>
      <c r="O466" s="119">
        <f t="shared" si="369"/>
        <v>1.13431766</v>
      </c>
      <c r="P466" s="119">
        <f t="shared" si="376"/>
        <v>1078.84147366</v>
      </c>
      <c r="Q466" s="158">
        <f t="shared" si="388"/>
        <v>0</v>
      </c>
      <c r="R466" s="199">
        <f t="shared" si="385"/>
        <v>0</v>
      </c>
      <c r="S466" s="119">
        <f t="shared" si="377"/>
        <v>0</v>
      </c>
      <c r="T466" s="129">
        <f t="shared" si="386"/>
        <v>9.1906000000000002E-2</v>
      </c>
      <c r="U466" s="127">
        <f t="shared" si="368"/>
        <v>20</v>
      </c>
      <c r="V466" s="127">
        <v>252</v>
      </c>
      <c r="W466" s="126">
        <f t="shared" si="378"/>
        <v>1.007002562</v>
      </c>
      <c r="X466" s="119">
        <f t="shared" si="379"/>
        <v>7.5546543000000002</v>
      </c>
      <c r="Y466" s="119">
        <f t="shared" si="380"/>
        <v>0</v>
      </c>
      <c r="Z466" s="131" t="str">
        <f t="shared" si="389"/>
        <v>A+J=</v>
      </c>
      <c r="AA466" s="124">
        <f t="shared" si="390"/>
        <v>44757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2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22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3"/>
      <c r="EC466" s="1"/>
      <c r="ED466" s="1"/>
      <c r="EE466" s="1"/>
      <c r="EF466" s="1"/>
      <c r="EG466" s="1"/>
      <c r="EH466" s="1"/>
      <c r="EI466" s="1"/>
      <c r="EJ466" s="1"/>
      <c r="EK466" s="1"/>
      <c r="EL466" s="4"/>
      <c r="EM466" s="1"/>
      <c r="EN466" s="1"/>
      <c r="EO466" s="1"/>
      <c r="EP466" s="1"/>
      <c r="EQ466" s="1"/>
      <c r="ER466" s="1"/>
    </row>
    <row r="467" spans="1:148" ht="12.75" x14ac:dyDescent="0.2">
      <c r="A467" s="118">
        <f t="shared" si="381"/>
        <v>44757</v>
      </c>
      <c r="B467" s="119">
        <f t="shared" si="373"/>
        <v>1087.0179399499998</v>
      </c>
      <c r="C467" s="119">
        <f t="shared" si="387"/>
        <v>951.09290079000004</v>
      </c>
      <c r="D467" s="120">
        <f t="shared" si="382"/>
        <v>6382.88</v>
      </c>
      <c r="E467" s="120">
        <f t="shared" si="371"/>
        <v>6412.88</v>
      </c>
      <c r="F467" s="172">
        <f t="shared" ref="F467:F530" si="391">IF($K467=1,VLOOKUP($A466,$AO$11:$AT$47,6),F466)</f>
        <v>44696</v>
      </c>
      <c r="G467" s="123">
        <f t="shared" si="374"/>
        <v>4.7000726944577131E-3</v>
      </c>
      <c r="H467" s="124">
        <f t="shared" ref="H467:H530" si="392">IF(Q466&gt;0,VLOOKUP(A467,AH$119:AN$451,4),H466)</f>
        <v>44757</v>
      </c>
      <c r="I467" s="124">
        <f t="shared" si="375"/>
        <v>44757</v>
      </c>
      <c r="J467" s="125">
        <f t="shared" si="383"/>
        <v>21</v>
      </c>
      <c r="K467" s="125">
        <f t="shared" si="372"/>
        <v>21</v>
      </c>
      <c r="L467" s="8">
        <f t="shared" si="384"/>
        <v>1.0047000699999999</v>
      </c>
      <c r="M467" s="126">
        <f t="shared" si="370"/>
        <v>1.01060018</v>
      </c>
      <c r="N467" s="126">
        <f t="shared" si="367"/>
        <v>1.1292633619260815</v>
      </c>
      <c r="O467" s="119">
        <f t="shared" si="369"/>
        <v>1.13457097</v>
      </c>
      <c r="P467" s="119">
        <f t="shared" si="376"/>
        <v>1079.0823949999999</v>
      </c>
      <c r="Q467" s="158">
        <f t="shared" si="388"/>
        <v>15</v>
      </c>
      <c r="R467" s="199">
        <f t="shared" si="385"/>
        <v>2.5995000000000001E-2</v>
      </c>
      <c r="S467" s="119">
        <f t="shared" si="377"/>
        <v>28.050746849999999</v>
      </c>
      <c r="T467" s="129">
        <f t="shared" si="386"/>
        <v>9.1906000000000002E-2</v>
      </c>
      <c r="U467" s="127">
        <f t="shared" si="368"/>
        <v>21</v>
      </c>
      <c r="V467" s="127">
        <v>252</v>
      </c>
      <c r="W467" s="126">
        <f t="shared" si="378"/>
        <v>1.007353975</v>
      </c>
      <c r="X467" s="119">
        <f t="shared" si="379"/>
        <v>7.9355449499999997</v>
      </c>
      <c r="Y467" s="119">
        <f t="shared" si="380"/>
        <v>35.986291799999996</v>
      </c>
      <c r="Z467" s="131" t="str">
        <f t="shared" si="389"/>
        <v>A+J=</v>
      </c>
      <c r="AA467" s="124">
        <f t="shared" si="390"/>
        <v>44757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2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22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3"/>
      <c r="EC467" s="1"/>
      <c r="ED467" s="1"/>
      <c r="EE467" s="1"/>
      <c r="EF467" s="1"/>
      <c r="EG467" s="1"/>
      <c r="EH467" s="1"/>
      <c r="EI467" s="1"/>
      <c r="EJ467" s="1"/>
      <c r="EK467" s="1"/>
      <c r="EL467" s="4"/>
      <c r="EM467" s="1"/>
      <c r="EN467" s="1"/>
      <c r="EO467" s="1"/>
      <c r="EP467" s="1"/>
      <c r="EQ467" s="1"/>
      <c r="ER467" s="1"/>
    </row>
    <row r="468" spans="1:148" ht="12.75" x14ac:dyDescent="0.2">
      <c r="A468" s="118">
        <f t="shared" si="381"/>
        <v>44758</v>
      </c>
      <c r="B468" s="119">
        <f t="shared" si="373"/>
        <v>1051.7328411400001</v>
      </c>
      <c r="C468" s="119">
        <f t="shared" si="387"/>
        <v>926.36924083999997</v>
      </c>
      <c r="D468" s="120">
        <f t="shared" si="382"/>
        <v>6412.88</v>
      </c>
      <c r="E468" s="120">
        <f t="shared" si="371"/>
        <v>6455.85</v>
      </c>
      <c r="F468" s="172">
        <f t="shared" si="391"/>
        <v>44727</v>
      </c>
      <c r="G468" s="123">
        <f t="shared" si="374"/>
        <v>6.7005775876050055E-3</v>
      </c>
      <c r="H468" s="124">
        <f t="shared" si="392"/>
        <v>44788</v>
      </c>
      <c r="I468" s="124">
        <f t="shared" si="375"/>
        <v>44788</v>
      </c>
      <c r="J468" s="125">
        <f t="shared" si="383"/>
        <v>21</v>
      </c>
      <c r="K468" s="125">
        <f t="shared" si="372"/>
        <v>1</v>
      </c>
      <c r="L468" s="8">
        <f t="shared" si="384"/>
        <v>1.0003180599999999</v>
      </c>
      <c r="M468" s="126">
        <f t="shared" si="370"/>
        <v>1.0047000699999999</v>
      </c>
      <c r="N468" s="126">
        <f t="shared" si="367"/>
        <v>1.1345709787755693</v>
      </c>
      <c r="O468" s="119">
        <f t="shared" si="369"/>
        <v>1.1349318399999999</v>
      </c>
      <c r="P468" s="119">
        <f t="shared" si="376"/>
        <v>1051.36594702</v>
      </c>
      <c r="Q468" s="158">
        <f t="shared" si="388"/>
        <v>0</v>
      </c>
      <c r="R468" s="199">
        <f t="shared" si="385"/>
        <v>0</v>
      </c>
      <c r="S468" s="119">
        <f t="shared" si="377"/>
        <v>0</v>
      </c>
      <c r="T468" s="129">
        <f t="shared" si="386"/>
        <v>9.1906000000000002E-2</v>
      </c>
      <c r="U468" s="127">
        <f t="shared" si="368"/>
        <v>1</v>
      </c>
      <c r="V468" s="127">
        <v>252</v>
      </c>
      <c r="W468" s="126">
        <f t="shared" si="378"/>
        <v>1.000348969</v>
      </c>
      <c r="X468" s="119">
        <f t="shared" si="379"/>
        <v>0.36689411999999999</v>
      </c>
      <c r="Y468" s="119">
        <f t="shared" si="380"/>
        <v>0</v>
      </c>
      <c r="Z468" s="131" t="str">
        <f t="shared" si="389"/>
        <v>A+J=</v>
      </c>
      <c r="AA468" s="124">
        <f t="shared" si="390"/>
        <v>44788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2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22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3"/>
      <c r="EC468" s="1"/>
      <c r="ED468" s="1"/>
      <c r="EE468" s="1"/>
      <c r="EF468" s="1"/>
      <c r="EG468" s="1"/>
      <c r="EH468" s="1"/>
      <c r="EI468" s="1"/>
      <c r="EJ468" s="1"/>
      <c r="EK468" s="1"/>
      <c r="EL468" s="4"/>
      <c r="EM468" s="1"/>
      <c r="EN468" s="1"/>
      <c r="EO468" s="1"/>
      <c r="EP468" s="1"/>
      <c r="EQ468" s="1"/>
      <c r="ER468" s="1"/>
    </row>
    <row r="469" spans="1:148" ht="12.75" x14ac:dyDescent="0.2">
      <c r="A469" s="118">
        <f t="shared" si="381"/>
        <v>44759</v>
      </c>
      <c r="B469" s="119">
        <f t="shared" si="373"/>
        <v>1051.7328411400001</v>
      </c>
      <c r="C469" s="119">
        <f t="shared" si="387"/>
        <v>926.36924083999997</v>
      </c>
      <c r="D469" s="120">
        <f t="shared" si="382"/>
        <v>6412.88</v>
      </c>
      <c r="E469" s="120">
        <f t="shared" si="371"/>
        <v>6455.85</v>
      </c>
      <c r="F469" s="172">
        <f t="shared" si="391"/>
        <v>44727</v>
      </c>
      <c r="G469" s="123">
        <f t="shared" si="374"/>
        <v>6.7005775876050055E-3</v>
      </c>
      <c r="H469" s="124">
        <f t="shared" si="392"/>
        <v>44788</v>
      </c>
      <c r="I469" s="124">
        <f t="shared" si="375"/>
        <v>44788</v>
      </c>
      <c r="J469" s="125">
        <f t="shared" si="383"/>
        <v>21</v>
      </c>
      <c r="K469" s="125">
        <f t="shared" si="372"/>
        <v>1</v>
      </c>
      <c r="L469" s="8">
        <f t="shared" si="384"/>
        <v>1.0003180599999999</v>
      </c>
      <c r="M469" s="126">
        <f t="shared" si="370"/>
        <v>1.0047000699999999</v>
      </c>
      <c r="N469" s="126">
        <f t="shared" si="367"/>
        <v>1.1345709787755693</v>
      </c>
      <c r="O469" s="119">
        <f t="shared" si="369"/>
        <v>1.1349318399999999</v>
      </c>
      <c r="P469" s="119">
        <f t="shared" si="376"/>
        <v>1051.36594702</v>
      </c>
      <c r="Q469" s="158">
        <f t="shared" si="388"/>
        <v>0</v>
      </c>
      <c r="R469" s="199">
        <f t="shared" si="385"/>
        <v>0</v>
      </c>
      <c r="S469" s="119">
        <f t="shared" si="377"/>
        <v>0</v>
      </c>
      <c r="T469" s="129">
        <f t="shared" si="386"/>
        <v>9.1906000000000002E-2</v>
      </c>
      <c r="U469" s="127">
        <f t="shared" si="368"/>
        <v>1</v>
      </c>
      <c r="V469" s="127">
        <v>252</v>
      </c>
      <c r="W469" s="126">
        <f t="shared" si="378"/>
        <v>1.000348969</v>
      </c>
      <c r="X469" s="119">
        <f t="shared" si="379"/>
        <v>0.36689411999999999</v>
      </c>
      <c r="Y469" s="119">
        <f t="shared" si="380"/>
        <v>0</v>
      </c>
      <c r="Z469" s="131" t="str">
        <f t="shared" si="389"/>
        <v>A+J=</v>
      </c>
      <c r="AA469" s="124">
        <f t="shared" si="390"/>
        <v>44788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2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22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3"/>
      <c r="EC469" s="1"/>
      <c r="ED469" s="1"/>
      <c r="EE469" s="1"/>
      <c r="EF469" s="1"/>
      <c r="EG469" s="1"/>
      <c r="EH469" s="1"/>
      <c r="EI469" s="1"/>
      <c r="EJ469" s="1"/>
      <c r="EK469" s="1"/>
      <c r="EL469" s="4"/>
      <c r="EM469" s="1"/>
      <c r="EN469" s="1"/>
      <c r="EO469" s="1"/>
      <c r="EP469" s="1"/>
      <c r="EQ469" s="1"/>
      <c r="ER469" s="1"/>
    </row>
    <row r="470" spans="1:148" ht="12.75" x14ac:dyDescent="0.2">
      <c r="A470" s="118">
        <f t="shared" si="381"/>
        <v>44760</v>
      </c>
      <c r="B470" s="119">
        <f t="shared" si="373"/>
        <v>1051.7328411400001</v>
      </c>
      <c r="C470" s="119">
        <f t="shared" si="387"/>
        <v>926.36924083999997</v>
      </c>
      <c r="D470" s="120">
        <f t="shared" si="382"/>
        <v>6412.88</v>
      </c>
      <c r="E470" s="120">
        <f t="shared" si="371"/>
        <v>6455.85</v>
      </c>
      <c r="F470" s="172">
        <f t="shared" si="391"/>
        <v>44727</v>
      </c>
      <c r="G470" s="123">
        <f t="shared" si="374"/>
        <v>6.7005775876050055E-3</v>
      </c>
      <c r="H470" s="124">
        <f t="shared" si="392"/>
        <v>44788</v>
      </c>
      <c r="I470" s="124">
        <f t="shared" si="375"/>
        <v>44788</v>
      </c>
      <c r="J470" s="125">
        <f t="shared" si="383"/>
        <v>21</v>
      </c>
      <c r="K470" s="125">
        <f t="shared" si="372"/>
        <v>1</v>
      </c>
      <c r="L470" s="8">
        <f t="shared" si="384"/>
        <v>1.0003180599999999</v>
      </c>
      <c r="M470" s="126">
        <f t="shared" si="370"/>
        <v>1.0047000699999999</v>
      </c>
      <c r="N470" s="126">
        <f t="shared" si="367"/>
        <v>1.1345709787755693</v>
      </c>
      <c r="O470" s="119">
        <f t="shared" si="369"/>
        <v>1.1349318399999999</v>
      </c>
      <c r="P470" s="119">
        <f t="shared" si="376"/>
        <v>1051.36594702</v>
      </c>
      <c r="Q470" s="158">
        <f t="shared" si="388"/>
        <v>0</v>
      </c>
      <c r="R470" s="199">
        <f t="shared" si="385"/>
        <v>0</v>
      </c>
      <c r="S470" s="119">
        <f t="shared" si="377"/>
        <v>0</v>
      </c>
      <c r="T470" s="129">
        <f t="shared" si="386"/>
        <v>9.1906000000000002E-2</v>
      </c>
      <c r="U470" s="127">
        <f t="shared" si="368"/>
        <v>1</v>
      </c>
      <c r="V470" s="127">
        <v>252</v>
      </c>
      <c r="W470" s="126">
        <f t="shared" si="378"/>
        <v>1.000348969</v>
      </c>
      <c r="X470" s="119">
        <f t="shared" si="379"/>
        <v>0.36689411999999999</v>
      </c>
      <c r="Y470" s="119">
        <f t="shared" si="380"/>
        <v>0</v>
      </c>
      <c r="Z470" s="131" t="str">
        <f t="shared" si="389"/>
        <v>A+J=</v>
      </c>
      <c r="AA470" s="124">
        <f t="shared" si="390"/>
        <v>44788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2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22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3"/>
      <c r="EC470" s="1"/>
      <c r="ED470" s="1"/>
      <c r="EE470" s="1"/>
      <c r="EF470" s="1"/>
      <c r="EG470" s="1"/>
      <c r="EH470" s="1"/>
      <c r="EI470" s="1"/>
      <c r="EJ470" s="1"/>
      <c r="EK470" s="1"/>
      <c r="EL470" s="4"/>
      <c r="EM470" s="1"/>
      <c r="EN470" s="1"/>
      <c r="EO470" s="1"/>
      <c r="EP470" s="1"/>
      <c r="EQ470" s="1"/>
      <c r="ER470" s="1"/>
    </row>
    <row r="471" spans="1:148" ht="12.75" x14ac:dyDescent="0.2">
      <c r="A471" s="118">
        <f t="shared" si="381"/>
        <v>44761</v>
      </c>
      <c r="B471" s="119">
        <f t="shared" si="373"/>
        <v>1052.43448741</v>
      </c>
      <c r="C471" s="119">
        <f t="shared" si="387"/>
        <v>926.36924083999997</v>
      </c>
      <c r="D471" s="120">
        <f t="shared" si="382"/>
        <v>6412.88</v>
      </c>
      <c r="E471" s="120">
        <f t="shared" si="371"/>
        <v>6455.85</v>
      </c>
      <c r="F471" s="172">
        <f t="shared" si="391"/>
        <v>44727</v>
      </c>
      <c r="G471" s="123">
        <f t="shared" si="374"/>
        <v>6.7005775876050055E-3</v>
      </c>
      <c r="H471" s="124">
        <f t="shared" si="392"/>
        <v>44788</v>
      </c>
      <c r="I471" s="124">
        <f t="shared" si="375"/>
        <v>44788</v>
      </c>
      <c r="J471" s="125">
        <f t="shared" si="383"/>
        <v>21</v>
      </c>
      <c r="K471" s="125">
        <f t="shared" si="372"/>
        <v>2</v>
      </c>
      <c r="L471" s="8">
        <f t="shared" si="384"/>
        <v>1.0006362200000001</v>
      </c>
      <c r="M471" s="126">
        <f t="shared" si="370"/>
        <v>1.0047000699999999</v>
      </c>
      <c r="N471" s="126">
        <f t="shared" si="367"/>
        <v>1.1345709787755693</v>
      </c>
      <c r="O471" s="119">
        <f t="shared" si="369"/>
        <v>1.1352928099999999</v>
      </c>
      <c r="P471" s="119">
        <f t="shared" si="376"/>
        <v>1051.70033853</v>
      </c>
      <c r="Q471" s="158">
        <f t="shared" si="388"/>
        <v>0</v>
      </c>
      <c r="R471" s="199">
        <f t="shared" si="385"/>
        <v>0</v>
      </c>
      <c r="S471" s="119">
        <f t="shared" si="377"/>
        <v>0</v>
      </c>
      <c r="T471" s="129">
        <f t="shared" si="386"/>
        <v>9.1906000000000002E-2</v>
      </c>
      <c r="U471" s="127">
        <f t="shared" si="368"/>
        <v>2</v>
      </c>
      <c r="V471" s="127">
        <v>252</v>
      </c>
      <c r="W471" s="126">
        <f t="shared" si="378"/>
        <v>1.0006980590000001</v>
      </c>
      <c r="X471" s="119">
        <f t="shared" si="379"/>
        <v>0.73414888</v>
      </c>
      <c r="Y471" s="119">
        <f t="shared" si="380"/>
        <v>0</v>
      </c>
      <c r="Z471" s="131" t="str">
        <f t="shared" si="389"/>
        <v>A+J=</v>
      </c>
      <c r="AA471" s="124">
        <f t="shared" si="390"/>
        <v>44788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2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22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3"/>
      <c r="EC471" s="1"/>
      <c r="ED471" s="1"/>
      <c r="EE471" s="1"/>
      <c r="EF471" s="1"/>
      <c r="EG471" s="1"/>
      <c r="EH471" s="1"/>
      <c r="EI471" s="1"/>
      <c r="EJ471" s="1"/>
      <c r="EK471" s="1"/>
      <c r="EL471" s="4"/>
      <c r="EM471" s="1"/>
      <c r="EN471" s="1"/>
      <c r="EO471" s="1"/>
      <c r="EP471" s="1"/>
      <c r="EQ471" s="1"/>
      <c r="ER471" s="1"/>
    </row>
    <row r="472" spans="1:148" ht="12.75" x14ac:dyDescent="0.2">
      <c r="A472" s="118">
        <f t="shared" si="381"/>
        <v>44762</v>
      </c>
      <c r="B472" s="119">
        <f t="shared" si="373"/>
        <v>1053.1366078199999</v>
      </c>
      <c r="C472" s="119">
        <f t="shared" si="387"/>
        <v>926.36924083999997</v>
      </c>
      <c r="D472" s="120">
        <f t="shared" si="382"/>
        <v>6412.88</v>
      </c>
      <c r="E472" s="120">
        <f t="shared" si="371"/>
        <v>6455.85</v>
      </c>
      <c r="F472" s="172">
        <f t="shared" si="391"/>
        <v>44727</v>
      </c>
      <c r="G472" s="123">
        <f t="shared" si="374"/>
        <v>6.7005775876050055E-3</v>
      </c>
      <c r="H472" s="124">
        <f t="shared" si="392"/>
        <v>44788</v>
      </c>
      <c r="I472" s="124">
        <f t="shared" si="375"/>
        <v>44788</v>
      </c>
      <c r="J472" s="125">
        <f t="shared" si="383"/>
        <v>21</v>
      </c>
      <c r="K472" s="125">
        <f t="shared" si="372"/>
        <v>3</v>
      </c>
      <c r="L472" s="8">
        <f t="shared" si="384"/>
        <v>1.0009544800000001</v>
      </c>
      <c r="M472" s="126">
        <f t="shared" si="370"/>
        <v>1.0047000699999999</v>
      </c>
      <c r="N472" s="126">
        <f t="shared" si="367"/>
        <v>1.1345709787755693</v>
      </c>
      <c r="O472" s="119">
        <f t="shared" si="369"/>
        <v>1.1356539000000001</v>
      </c>
      <c r="P472" s="119">
        <f t="shared" si="376"/>
        <v>1052.03484119</v>
      </c>
      <c r="Q472" s="158">
        <f t="shared" si="388"/>
        <v>0</v>
      </c>
      <c r="R472" s="199">
        <f t="shared" si="385"/>
        <v>0</v>
      </c>
      <c r="S472" s="119">
        <f t="shared" si="377"/>
        <v>0</v>
      </c>
      <c r="T472" s="129">
        <f t="shared" si="386"/>
        <v>9.1906000000000002E-2</v>
      </c>
      <c r="U472" s="127">
        <f t="shared" si="368"/>
        <v>3</v>
      </c>
      <c r="V472" s="127">
        <v>252</v>
      </c>
      <c r="W472" s="126">
        <f t="shared" si="378"/>
        <v>1.0010472720000001</v>
      </c>
      <c r="X472" s="119">
        <f t="shared" si="379"/>
        <v>1.10176663</v>
      </c>
      <c r="Y472" s="119">
        <f t="shared" si="380"/>
        <v>0</v>
      </c>
      <c r="Z472" s="131" t="str">
        <f t="shared" si="389"/>
        <v>A+J=</v>
      </c>
      <c r="AA472" s="124">
        <f t="shared" si="390"/>
        <v>44788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2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22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3"/>
      <c r="EC472" s="1"/>
      <c r="ED472" s="1"/>
      <c r="EE472" s="1"/>
      <c r="EF472" s="1"/>
      <c r="EG472" s="1"/>
      <c r="EH472" s="1"/>
      <c r="EI472" s="1"/>
      <c r="EJ472" s="1"/>
      <c r="EK472" s="1"/>
      <c r="EL472" s="4"/>
      <c r="EM472" s="1"/>
      <c r="EN472" s="1"/>
      <c r="EO472" s="1"/>
      <c r="EP472" s="1"/>
      <c r="EQ472" s="1"/>
      <c r="ER472" s="1"/>
    </row>
    <row r="473" spans="1:148" ht="12.75" x14ac:dyDescent="0.2">
      <c r="A473" s="118">
        <f t="shared" si="381"/>
        <v>44763</v>
      </c>
      <c r="B473" s="119">
        <f t="shared" si="373"/>
        <v>1053.8392005199998</v>
      </c>
      <c r="C473" s="119">
        <f t="shared" si="387"/>
        <v>926.36924083999997</v>
      </c>
      <c r="D473" s="120">
        <f t="shared" si="382"/>
        <v>6412.88</v>
      </c>
      <c r="E473" s="120">
        <f t="shared" si="371"/>
        <v>6455.85</v>
      </c>
      <c r="F473" s="172">
        <f t="shared" si="391"/>
        <v>44727</v>
      </c>
      <c r="G473" s="123">
        <f t="shared" si="374"/>
        <v>6.7005775876050055E-3</v>
      </c>
      <c r="H473" s="124">
        <f t="shared" si="392"/>
        <v>44788</v>
      </c>
      <c r="I473" s="124">
        <f t="shared" si="375"/>
        <v>44788</v>
      </c>
      <c r="J473" s="125">
        <f t="shared" si="383"/>
        <v>21</v>
      </c>
      <c r="K473" s="125">
        <f t="shared" si="372"/>
        <v>4</v>
      </c>
      <c r="L473" s="8">
        <f t="shared" si="384"/>
        <v>1.0012728500000001</v>
      </c>
      <c r="M473" s="126">
        <f t="shared" si="370"/>
        <v>1.0047000699999999</v>
      </c>
      <c r="N473" s="126">
        <f t="shared" si="367"/>
        <v>1.1345709787755693</v>
      </c>
      <c r="O473" s="119">
        <f t="shared" si="369"/>
        <v>1.13601511</v>
      </c>
      <c r="P473" s="119">
        <f t="shared" si="376"/>
        <v>1052.3694550299999</v>
      </c>
      <c r="Q473" s="158">
        <f t="shared" si="388"/>
        <v>0</v>
      </c>
      <c r="R473" s="199">
        <f t="shared" si="385"/>
        <v>0</v>
      </c>
      <c r="S473" s="119">
        <f t="shared" si="377"/>
        <v>0</v>
      </c>
      <c r="T473" s="129">
        <f t="shared" si="386"/>
        <v>9.1906000000000002E-2</v>
      </c>
      <c r="U473" s="127">
        <f t="shared" si="368"/>
        <v>4</v>
      </c>
      <c r="V473" s="127">
        <v>252</v>
      </c>
      <c r="W473" s="126">
        <f t="shared" si="378"/>
        <v>1.0013966059999999</v>
      </c>
      <c r="X473" s="119">
        <f t="shared" si="379"/>
        <v>1.46974549</v>
      </c>
      <c r="Y473" s="119">
        <f t="shared" si="380"/>
        <v>0</v>
      </c>
      <c r="Z473" s="131" t="str">
        <f t="shared" si="389"/>
        <v>A+J=</v>
      </c>
      <c r="AA473" s="124">
        <f t="shared" si="390"/>
        <v>44788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2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22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3"/>
      <c r="EC473" s="1"/>
      <c r="ED473" s="1"/>
      <c r="EE473" s="1"/>
      <c r="EF473" s="1"/>
      <c r="EG473" s="1"/>
      <c r="EH473" s="1"/>
      <c r="EI473" s="1"/>
      <c r="EJ473" s="1"/>
      <c r="EK473" s="1"/>
      <c r="EL473" s="4"/>
      <c r="EM473" s="1"/>
      <c r="EN473" s="1"/>
      <c r="EO473" s="1"/>
      <c r="EP473" s="1"/>
      <c r="EQ473" s="1"/>
      <c r="ER473" s="1"/>
    </row>
    <row r="474" spans="1:148" ht="12.75" x14ac:dyDescent="0.2">
      <c r="A474" s="118">
        <f t="shared" si="381"/>
        <v>44764</v>
      </c>
      <c r="B474" s="119">
        <f t="shared" si="373"/>
        <v>1054.5422575</v>
      </c>
      <c r="C474" s="119">
        <f t="shared" si="387"/>
        <v>926.36924083999997</v>
      </c>
      <c r="D474" s="120">
        <f t="shared" si="382"/>
        <v>6412.88</v>
      </c>
      <c r="E474" s="120">
        <f t="shared" si="371"/>
        <v>6455.85</v>
      </c>
      <c r="F474" s="172">
        <f t="shared" si="391"/>
        <v>44727</v>
      </c>
      <c r="G474" s="123">
        <f t="shared" si="374"/>
        <v>6.7005775876050055E-3</v>
      </c>
      <c r="H474" s="124">
        <f t="shared" si="392"/>
        <v>44788</v>
      </c>
      <c r="I474" s="124">
        <f t="shared" si="375"/>
        <v>44788</v>
      </c>
      <c r="J474" s="125">
        <f t="shared" si="383"/>
        <v>21</v>
      </c>
      <c r="K474" s="125">
        <f t="shared" si="372"/>
        <v>5</v>
      </c>
      <c r="L474" s="8">
        <f t="shared" si="384"/>
        <v>1.00159131</v>
      </c>
      <c r="M474" s="126">
        <f t="shared" si="370"/>
        <v>1.0047000699999999</v>
      </c>
      <c r="N474" s="126">
        <f t="shared" si="367"/>
        <v>1.1345709787755693</v>
      </c>
      <c r="O474" s="119">
        <f t="shared" si="369"/>
        <v>1.1363764300000001</v>
      </c>
      <c r="P474" s="119">
        <f t="shared" si="376"/>
        <v>1052.7041707599999</v>
      </c>
      <c r="Q474" s="158">
        <f t="shared" si="388"/>
        <v>0</v>
      </c>
      <c r="R474" s="199">
        <f t="shared" si="385"/>
        <v>0</v>
      </c>
      <c r="S474" s="119">
        <f t="shared" si="377"/>
        <v>0</v>
      </c>
      <c r="T474" s="129">
        <f t="shared" si="386"/>
        <v>9.1906000000000002E-2</v>
      </c>
      <c r="U474" s="127">
        <f t="shared" si="368"/>
        <v>5</v>
      </c>
      <c r="V474" s="127">
        <v>252</v>
      </c>
      <c r="W474" s="126">
        <f t="shared" si="378"/>
        <v>1.001746062</v>
      </c>
      <c r="X474" s="119">
        <f t="shared" si="379"/>
        <v>1.8380867400000001</v>
      </c>
      <c r="Y474" s="119">
        <f t="shared" si="380"/>
        <v>0</v>
      </c>
      <c r="Z474" s="131" t="str">
        <f t="shared" si="389"/>
        <v>A+J=</v>
      </c>
      <c r="AA474" s="124">
        <f t="shared" si="390"/>
        <v>44788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2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22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3"/>
      <c r="EC474" s="1"/>
      <c r="ED474" s="1"/>
      <c r="EE474" s="1"/>
      <c r="EF474" s="1"/>
      <c r="EG474" s="1"/>
      <c r="EH474" s="1"/>
      <c r="EI474" s="1"/>
      <c r="EJ474" s="1"/>
      <c r="EK474" s="1"/>
      <c r="EL474" s="4"/>
      <c r="EM474" s="1"/>
      <c r="EN474" s="1"/>
      <c r="EO474" s="1"/>
      <c r="EP474" s="1"/>
      <c r="EQ474" s="1"/>
      <c r="ER474" s="1"/>
    </row>
    <row r="475" spans="1:148" ht="12.75" x14ac:dyDescent="0.2">
      <c r="A475" s="118">
        <f t="shared" si="381"/>
        <v>44765</v>
      </c>
      <c r="B475" s="119">
        <f t="shared" si="373"/>
        <v>1055.2457883</v>
      </c>
      <c r="C475" s="119">
        <f t="shared" si="387"/>
        <v>926.36924083999997</v>
      </c>
      <c r="D475" s="120">
        <f t="shared" si="382"/>
        <v>6412.88</v>
      </c>
      <c r="E475" s="120">
        <f t="shared" si="371"/>
        <v>6455.85</v>
      </c>
      <c r="F475" s="172">
        <f t="shared" si="391"/>
        <v>44727</v>
      </c>
      <c r="G475" s="123">
        <f t="shared" si="374"/>
        <v>6.7005775876050055E-3</v>
      </c>
      <c r="H475" s="124">
        <f t="shared" si="392"/>
        <v>44788</v>
      </c>
      <c r="I475" s="124">
        <f t="shared" si="375"/>
        <v>44788</v>
      </c>
      <c r="J475" s="125">
        <f t="shared" si="383"/>
        <v>21</v>
      </c>
      <c r="K475" s="125">
        <f t="shared" si="372"/>
        <v>6</v>
      </c>
      <c r="L475" s="8">
        <f t="shared" si="384"/>
        <v>1.0019098799999999</v>
      </c>
      <c r="M475" s="126">
        <f t="shared" si="370"/>
        <v>1.0047000699999999</v>
      </c>
      <c r="N475" s="126">
        <f t="shared" si="367"/>
        <v>1.1345709787755693</v>
      </c>
      <c r="O475" s="119">
        <f t="shared" si="369"/>
        <v>1.1367378699999999</v>
      </c>
      <c r="P475" s="119">
        <f t="shared" si="376"/>
        <v>1053.0389976599999</v>
      </c>
      <c r="Q475" s="158">
        <f t="shared" si="388"/>
        <v>0</v>
      </c>
      <c r="R475" s="199">
        <f t="shared" si="385"/>
        <v>0</v>
      </c>
      <c r="S475" s="119">
        <f t="shared" si="377"/>
        <v>0</v>
      </c>
      <c r="T475" s="129">
        <f t="shared" si="386"/>
        <v>9.1906000000000002E-2</v>
      </c>
      <c r="U475" s="127">
        <f t="shared" si="368"/>
        <v>6</v>
      </c>
      <c r="V475" s="127">
        <v>252</v>
      </c>
      <c r="W475" s="126">
        <f t="shared" si="378"/>
        <v>1.0020956400000001</v>
      </c>
      <c r="X475" s="119">
        <f t="shared" si="379"/>
        <v>2.2067906399999999</v>
      </c>
      <c r="Y475" s="119">
        <f t="shared" si="380"/>
        <v>0</v>
      </c>
      <c r="Z475" s="131" t="str">
        <f t="shared" si="389"/>
        <v>A+J=</v>
      </c>
      <c r="AA475" s="124">
        <f t="shared" si="390"/>
        <v>44788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2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22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3"/>
      <c r="EC475" s="1"/>
      <c r="ED475" s="1"/>
      <c r="EE475" s="1"/>
      <c r="EF475" s="1"/>
      <c r="EG475" s="1"/>
      <c r="EH475" s="1"/>
      <c r="EI475" s="1"/>
      <c r="EJ475" s="1"/>
      <c r="EK475" s="1"/>
      <c r="EL475" s="4"/>
      <c r="EM475" s="1"/>
      <c r="EN475" s="1"/>
      <c r="EO475" s="1"/>
      <c r="EP475" s="1"/>
      <c r="EQ475" s="1"/>
      <c r="ER475" s="1"/>
    </row>
    <row r="476" spans="1:148" ht="12.75" x14ac:dyDescent="0.2">
      <c r="A476" s="118">
        <f t="shared" si="381"/>
        <v>44766</v>
      </c>
      <c r="B476" s="119">
        <f t="shared" si="373"/>
        <v>1055.2457883</v>
      </c>
      <c r="C476" s="119">
        <f t="shared" si="387"/>
        <v>926.36924083999997</v>
      </c>
      <c r="D476" s="120">
        <f t="shared" si="382"/>
        <v>6412.88</v>
      </c>
      <c r="E476" s="120">
        <f t="shared" si="371"/>
        <v>6455.85</v>
      </c>
      <c r="F476" s="172">
        <f t="shared" si="391"/>
        <v>44727</v>
      </c>
      <c r="G476" s="123">
        <f t="shared" si="374"/>
        <v>6.7005775876050055E-3</v>
      </c>
      <c r="H476" s="124">
        <f t="shared" si="392"/>
        <v>44788</v>
      </c>
      <c r="I476" s="124">
        <f t="shared" si="375"/>
        <v>44788</v>
      </c>
      <c r="J476" s="125">
        <f t="shared" si="383"/>
        <v>21</v>
      </c>
      <c r="K476" s="125">
        <f t="shared" si="372"/>
        <v>6</v>
      </c>
      <c r="L476" s="8">
        <f t="shared" si="384"/>
        <v>1.0019098799999999</v>
      </c>
      <c r="M476" s="126">
        <f t="shared" si="370"/>
        <v>1.0047000699999999</v>
      </c>
      <c r="N476" s="126">
        <f t="shared" si="367"/>
        <v>1.1345709787755693</v>
      </c>
      <c r="O476" s="119">
        <f t="shared" si="369"/>
        <v>1.1367378699999999</v>
      </c>
      <c r="P476" s="119">
        <f t="shared" si="376"/>
        <v>1053.0389976599999</v>
      </c>
      <c r="Q476" s="158">
        <f t="shared" si="388"/>
        <v>0</v>
      </c>
      <c r="R476" s="199">
        <f t="shared" si="385"/>
        <v>0</v>
      </c>
      <c r="S476" s="119">
        <f t="shared" si="377"/>
        <v>0</v>
      </c>
      <c r="T476" s="129">
        <f t="shared" si="386"/>
        <v>9.1906000000000002E-2</v>
      </c>
      <c r="U476" s="127">
        <f t="shared" si="368"/>
        <v>6</v>
      </c>
      <c r="V476" s="127">
        <v>252</v>
      </c>
      <c r="W476" s="126">
        <f t="shared" si="378"/>
        <v>1.0020956400000001</v>
      </c>
      <c r="X476" s="119">
        <f t="shared" si="379"/>
        <v>2.2067906399999999</v>
      </c>
      <c r="Y476" s="119">
        <f t="shared" si="380"/>
        <v>0</v>
      </c>
      <c r="Z476" s="131" t="str">
        <f t="shared" si="389"/>
        <v>A+J=</v>
      </c>
      <c r="AA476" s="124">
        <f t="shared" si="390"/>
        <v>44788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2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22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3"/>
      <c r="EC476" s="1"/>
      <c r="ED476" s="1"/>
      <c r="EE476" s="1"/>
      <c r="EF476" s="1"/>
      <c r="EG476" s="1"/>
      <c r="EH476" s="1"/>
      <c r="EI476" s="1"/>
      <c r="EJ476" s="1"/>
      <c r="EK476" s="1"/>
      <c r="EL476" s="4"/>
      <c r="EM476" s="1"/>
      <c r="EN476" s="1"/>
      <c r="EO476" s="1"/>
      <c r="EP476" s="1"/>
      <c r="EQ476" s="1"/>
      <c r="ER476" s="1"/>
    </row>
    <row r="477" spans="1:148" ht="12.75" x14ac:dyDescent="0.2">
      <c r="A477" s="118">
        <f t="shared" si="381"/>
        <v>44767</v>
      </c>
      <c r="B477" s="119">
        <f t="shared" si="373"/>
        <v>1055.2457883</v>
      </c>
      <c r="C477" s="119">
        <f t="shared" si="387"/>
        <v>926.36924083999997</v>
      </c>
      <c r="D477" s="120">
        <f t="shared" si="382"/>
        <v>6412.88</v>
      </c>
      <c r="E477" s="120">
        <f t="shared" si="371"/>
        <v>6455.85</v>
      </c>
      <c r="F477" s="172">
        <f t="shared" si="391"/>
        <v>44727</v>
      </c>
      <c r="G477" s="123">
        <f t="shared" si="374"/>
        <v>6.7005775876050055E-3</v>
      </c>
      <c r="H477" s="124">
        <f t="shared" si="392"/>
        <v>44788</v>
      </c>
      <c r="I477" s="124">
        <f t="shared" si="375"/>
        <v>44788</v>
      </c>
      <c r="J477" s="125">
        <f t="shared" si="383"/>
        <v>21</v>
      </c>
      <c r="K477" s="125">
        <f t="shared" si="372"/>
        <v>6</v>
      </c>
      <c r="L477" s="8">
        <f t="shared" si="384"/>
        <v>1.0019098799999999</v>
      </c>
      <c r="M477" s="126">
        <f t="shared" si="370"/>
        <v>1.0047000699999999</v>
      </c>
      <c r="N477" s="126">
        <f t="shared" si="367"/>
        <v>1.1345709787755693</v>
      </c>
      <c r="O477" s="119">
        <f t="shared" si="369"/>
        <v>1.1367378699999999</v>
      </c>
      <c r="P477" s="119">
        <f t="shared" si="376"/>
        <v>1053.0389976599999</v>
      </c>
      <c r="Q477" s="158">
        <f t="shared" si="388"/>
        <v>0</v>
      </c>
      <c r="R477" s="199">
        <f t="shared" si="385"/>
        <v>0</v>
      </c>
      <c r="S477" s="119">
        <f t="shared" si="377"/>
        <v>0</v>
      </c>
      <c r="T477" s="129">
        <f t="shared" si="386"/>
        <v>9.1906000000000002E-2</v>
      </c>
      <c r="U477" s="127">
        <f t="shared" si="368"/>
        <v>6</v>
      </c>
      <c r="V477" s="127">
        <v>252</v>
      </c>
      <c r="W477" s="126">
        <f t="shared" si="378"/>
        <v>1.0020956400000001</v>
      </c>
      <c r="X477" s="119">
        <f t="shared" si="379"/>
        <v>2.2067906399999999</v>
      </c>
      <c r="Y477" s="119">
        <f t="shared" si="380"/>
        <v>0</v>
      </c>
      <c r="Z477" s="131" t="str">
        <f t="shared" si="389"/>
        <v>A+J=</v>
      </c>
      <c r="AA477" s="124">
        <f t="shared" si="390"/>
        <v>44788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2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22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3"/>
      <c r="EC477" s="1"/>
      <c r="ED477" s="1"/>
      <c r="EE477" s="1"/>
      <c r="EF477" s="1"/>
      <c r="EG477" s="1"/>
      <c r="EH477" s="1"/>
      <c r="EI477" s="1"/>
      <c r="EJ477" s="1"/>
      <c r="EK477" s="1"/>
      <c r="EL477" s="4"/>
      <c r="EM477" s="1"/>
      <c r="EN477" s="1"/>
      <c r="EO477" s="1"/>
      <c r="EP477" s="1"/>
      <c r="EQ477" s="1"/>
      <c r="ER477" s="1"/>
    </row>
    <row r="478" spans="1:148" ht="12.75" x14ac:dyDescent="0.2">
      <c r="A478" s="118">
        <f t="shared" si="381"/>
        <v>44768</v>
      </c>
      <c r="B478" s="119">
        <f t="shared" si="373"/>
        <v>1055.9497838499999</v>
      </c>
      <c r="C478" s="119">
        <f t="shared" si="387"/>
        <v>926.36924083999997</v>
      </c>
      <c r="D478" s="120">
        <f t="shared" si="382"/>
        <v>6412.88</v>
      </c>
      <c r="E478" s="120">
        <f t="shared" si="371"/>
        <v>6455.85</v>
      </c>
      <c r="F478" s="172">
        <f t="shared" si="391"/>
        <v>44727</v>
      </c>
      <c r="G478" s="123">
        <f t="shared" si="374"/>
        <v>6.7005775876050055E-3</v>
      </c>
      <c r="H478" s="124">
        <f t="shared" si="392"/>
        <v>44788</v>
      </c>
      <c r="I478" s="124">
        <f t="shared" si="375"/>
        <v>44788</v>
      </c>
      <c r="J478" s="125">
        <f t="shared" si="383"/>
        <v>21</v>
      </c>
      <c r="K478" s="125">
        <f t="shared" si="372"/>
        <v>7</v>
      </c>
      <c r="L478" s="8">
        <f t="shared" si="384"/>
        <v>1.0022285500000001</v>
      </c>
      <c r="M478" s="126">
        <f t="shared" si="370"/>
        <v>1.0047000699999999</v>
      </c>
      <c r="N478" s="126">
        <f t="shared" si="367"/>
        <v>1.1345709787755693</v>
      </c>
      <c r="O478" s="119">
        <f t="shared" si="369"/>
        <v>1.13709942</v>
      </c>
      <c r="P478" s="119">
        <f t="shared" si="376"/>
        <v>1053.3739264599999</v>
      </c>
      <c r="Q478" s="158">
        <f t="shared" si="388"/>
        <v>0</v>
      </c>
      <c r="R478" s="199">
        <f t="shared" si="385"/>
        <v>0</v>
      </c>
      <c r="S478" s="119">
        <f t="shared" si="377"/>
        <v>0</v>
      </c>
      <c r="T478" s="129">
        <f t="shared" si="386"/>
        <v>9.1906000000000002E-2</v>
      </c>
      <c r="U478" s="127">
        <f t="shared" si="368"/>
        <v>7</v>
      </c>
      <c r="V478" s="127">
        <v>252</v>
      </c>
      <c r="W478" s="126">
        <f t="shared" si="378"/>
        <v>1.00244534</v>
      </c>
      <c r="X478" s="119">
        <f t="shared" si="379"/>
        <v>2.5758573899999999</v>
      </c>
      <c r="Y478" s="119">
        <f t="shared" si="380"/>
        <v>0</v>
      </c>
      <c r="Z478" s="131" t="str">
        <f t="shared" si="389"/>
        <v>A+J=</v>
      </c>
      <c r="AA478" s="124">
        <f t="shared" si="390"/>
        <v>44788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2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22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3"/>
      <c r="EC478" s="1"/>
      <c r="ED478" s="1"/>
      <c r="EE478" s="1"/>
      <c r="EF478" s="1"/>
      <c r="EG478" s="1"/>
      <c r="EH478" s="1"/>
      <c r="EI478" s="1"/>
      <c r="EJ478" s="1"/>
      <c r="EK478" s="1"/>
      <c r="EL478" s="4"/>
      <c r="EM478" s="1"/>
      <c r="EN478" s="1"/>
      <c r="EO478" s="1"/>
      <c r="EP478" s="1"/>
      <c r="EQ478" s="1"/>
      <c r="ER478" s="1"/>
    </row>
    <row r="479" spans="1:148" ht="12.75" x14ac:dyDescent="0.2">
      <c r="A479" s="118">
        <f t="shared" si="381"/>
        <v>44769</v>
      </c>
      <c r="B479" s="119">
        <f t="shared" si="373"/>
        <v>1056.65425368</v>
      </c>
      <c r="C479" s="119">
        <f t="shared" si="387"/>
        <v>926.36924083999997</v>
      </c>
      <c r="D479" s="120">
        <f t="shared" si="382"/>
        <v>6412.88</v>
      </c>
      <c r="E479" s="120">
        <f t="shared" si="371"/>
        <v>6455.85</v>
      </c>
      <c r="F479" s="172">
        <f t="shared" si="391"/>
        <v>44727</v>
      </c>
      <c r="G479" s="123">
        <f t="shared" si="374"/>
        <v>6.7005775876050055E-3</v>
      </c>
      <c r="H479" s="124">
        <f t="shared" si="392"/>
        <v>44788</v>
      </c>
      <c r="I479" s="124">
        <f t="shared" si="375"/>
        <v>44788</v>
      </c>
      <c r="J479" s="125">
        <f t="shared" si="383"/>
        <v>21</v>
      </c>
      <c r="K479" s="125">
        <f t="shared" si="372"/>
        <v>8</v>
      </c>
      <c r="L479" s="8">
        <f t="shared" si="384"/>
        <v>1.0025473199999999</v>
      </c>
      <c r="M479" s="126">
        <f t="shared" si="370"/>
        <v>1.0047000699999999</v>
      </c>
      <c r="N479" s="126">
        <f t="shared" si="367"/>
        <v>1.1345709787755693</v>
      </c>
      <c r="O479" s="119">
        <f t="shared" si="369"/>
        <v>1.13746109</v>
      </c>
      <c r="P479" s="119">
        <f t="shared" si="376"/>
        <v>1053.70896642</v>
      </c>
      <c r="Q479" s="158">
        <f t="shared" si="388"/>
        <v>0</v>
      </c>
      <c r="R479" s="199">
        <f t="shared" si="385"/>
        <v>0</v>
      </c>
      <c r="S479" s="119">
        <f t="shared" si="377"/>
        <v>0</v>
      </c>
      <c r="T479" s="129">
        <f t="shared" si="386"/>
        <v>9.1906000000000002E-2</v>
      </c>
      <c r="U479" s="127">
        <f t="shared" si="368"/>
        <v>8</v>
      </c>
      <c r="V479" s="127">
        <v>252</v>
      </c>
      <c r="W479" s="126">
        <f t="shared" si="378"/>
        <v>1.002795162</v>
      </c>
      <c r="X479" s="119">
        <f t="shared" si="379"/>
        <v>2.9452872600000002</v>
      </c>
      <c r="Y479" s="119">
        <f t="shared" si="380"/>
        <v>0</v>
      </c>
      <c r="Z479" s="131" t="str">
        <f t="shared" si="389"/>
        <v>A+J=</v>
      </c>
      <c r="AA479" s="124">
        <f t="shared" si="390"/>
        <v>44788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2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22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3"/>
      <c r="EC479" s="1"/>
      <c r="ED479" s="1"/>
      <c r="EE479" s="1"/>
      <c r="EF479" s="1"/>
      <c r="EG479" s="1"/>
      <c r="EH479" s="1"/>
      <c r="EI479" s="1"/>
      <c r="EJ479" s="1"/>
      <c r="EK479" s="1"/>
      <c r="EL479" s="4"/>
      <c r="EM479" s="1"/>
      <c r="EN479" s="1"/>
      <c r="EO479" s="1"/>
      <c r="EP479" s="1"/>
      <c r="EQ479" s="1"/>
      <c r="ER479" s="1"/>
    </row>
    <row r="480" spans="1:148" ht="12.75" x14ac:dyDescent="0.2">
      <c r="A480" s="118">
        <f t="shared" si="381"/>
        <v>44770</v>
      </c>
      <c r="B480" s="119">
        <f t="shared" si="373"/>
        <v>1057.3591897899998</v>
      </c>
      <c r="C480" s="119">
        <f t="shared" si="387"/>
        <v>926.36924083999997</v>
      </c>
      <c r="D480" s="120">
        <f t="shared" si="382"/>
        <v>6412.88</v>
      </c>
      <c r="E480" s="120">
        <f t="shared" si="371"/>
        <v>6455.85</v>
      </c>
      <c r="F480" s="172">
        <f t="shared" si="391"/>
        <v>44727</v>
      </c>
      <c r="G480" s="123">
        <f t="shared" si="374"/>
        <v>6.7005775876050055E-3</v>
      </c>
      <c r="H480" s="124">
        <f t="shared" si="392"/>
        <v>44788</v>
      </c>
      <c r="I480" s="124">
        <f t="shared" si="375"/>
        <v>44788</v>
      </c>
      <c r="J480" s="125">
        <f t="shared" si="383"/>
        <v>21</v>
      </c>
      <c r="K480" s="125">
        <f t="shared" si="372"/>
        <v>9</v>
      </c>
      <c r="L480" s="8">
        <f t="shared" si="384"/>
        <v>1.00286619</v>
      </c>
      <c r="M480" s="126">
        <f t="shared" si="370"/>
        <v>1.0047000699999999</v>
      </c>
      <c r="N480" s="126">
        <f t="shared" ref="N480:N543" si="393">IF(I480&gt;I479,N479*M480,N479)</f>
        <v>1.1345709787755693</v>
      </c>
      <c r="O480" s="119">
        <f t="shared" si="369"/>
        <v>1.1378228699999999</v>
      </c>
      <c r="P480" s="119">
        <f t="shared" si="376"/>
        <v>1054.0441082899999</v>
      </c>
      <c r="Q480" s="158">
        <f t="shared" si="388"/>
        <v>0</v>
      </c>
      <c r="R480" s="199">
        <f t="shared" si="385"/>
        <v>0</v>
      </c>
      <c r="S480" s="119">
        <f t="shared" si="377"/>
        <v>0</v>
      </c>
      <c r="T480" s="129">
        <f t="shared" si="386"/>
        <v>9.1906000000000002E-2</v>
      </c>
      <c r="U480" s="127">
        <f t="shared" si="368"/>
        <v>9</v>
      </c>
      <c r="V480" s="127">
        <v>252</v>
      </c>
      <c r="W480" s="126">
        <f t="shared" si="378"/>
        <v>1.0031451069999999</v>
      </c>
      <c r="X480" s="119">
        <f t="shared" si="379"/>
        <v>3.3150814999999998</v>
      </c>
      <c r="Y480" s="119">
        <f t="shared" si="380"/>
        <v>0</v>
      </c>
      <c r="Z480" s="131" t="str">
        <f t="shared" si="389"/>
        <v>A+J=</v>
      </c>
      <c r="AA480" s="124">
        <f t="shared" si="390"/>
        <v>44788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2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22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3"/>
      <c r="EC480" s="1"/>
      <c r="ED480" s="1"/>
      <c r="EE480" s="1"/>
      <c r="EF480" s="1"/>
      <c r="EG480" s="1"/>
      <c r="EH480" s="1"/>
      <c r="EI480" s="1"/>
      <c r="EJ480" s="1"/>
      <c r="EK480" s="1"/>
      <c r="EL480" s="4"/>
      <c r="EM480" s="1"/>
      <c r="EN480" s="1"/>
      <c r="EO480" s="1"/>
      <c r="EP480" s="1"/>
      <c r="EQ480" s="1"/>
      <c r="ER480" s="1"/>
    </row>
    <row r="481" spans="1:148" ht="12.75" x14ac:dyDescent="0.2">
      <c r="A481" s="118">
        <f t="shared" si="381"/>
        <v>44771</v>
      </c>
      <c r="B481" s="119">
        <f t="shared" si="373"/>
        <v>1058.0646088800002</v>
      </c>
      <c r="C481" s="119">
        <f t="shared" si="387"/>
        <v>926.36924083999997</v>
      </c>
      <c r="D481" s="120">
        <f t="shared" si="382"/>
        <v>6412.88</v>
      </c>
      <c r="E481" s="120">
        <f t="shared" si="371"/>
        <v>6455.85</v>
      </c>
      <c r="F481" s="172">
        <f t="shared" si="391"/>
        <v>44727</v>
      </c>
      <c r="G481" s="123">
        <f t="shared" si="374"/>
        <v>6.7005775876050055E-3</v>
      </c>
      <c r="H481" s="124">
        <f t="shared" si="392"/>
        <v>44788</v>
      </c>
      <c r="I481" s="124">
        <f t="shared" si="375"/>
        <v>44788</v>
      </c>
      <c r="J481" s="125">
        <f t="shared" si="383"/>
        <v>21</v>
      </c>
      <c r="K481" s="125">
        <f t="shared" si="372"/>
        <v>10</v>
      </c>
      <c r="L481" s="8">
        <f t="shared" si="384"/>
        <v>1.0031851700000001</v>
      </c>
      <c r="M481" s="126">
        <f t="shared" si="370"/>
        <v>1.0047000699999999</v>
      </c>
      <c r="N481" s="126">
        <f t="shared" si="393"/>
        <v>1.1345709787755693</v>
      </c>
      <c r="O481" s="119">
        <f t="shared" si="369"/>
        <v>1.13818478</v>
      </c>
      <c r="P481" s="119">
        <f t="shared" si="376"/>
        <v>1054.3793705800001</v>
      </c>
      <c r="Q481" s="158">
        <f t="shared" si="388"/>
        <v>0</v>
      </c>
      <c r="R481" s="199">
        <f t="shared" si="385"/>
        <v>0</v>
      </c>
      <c r="S481" s="119">
        <f t="shared" si="377"/>
        <v>0</v>
      </c>
      <c r="T481" s="129">
        <f t="shared" si="386"/>
        <v>9.1906000000000002E-2</v>
      </c>
      <c r="U481" s="127">
        <f t="shared" si="368"/>
        <v>10</v>
      </c>
      <c r="V481" s="127">
        <v>252</v>
      </c>
      <c r="W481" s="126">
        <f t="shared" si="378"/>
        <v>1.0034951729999999</v>
      </c>
      <c r="X481" s="119">
        <f t="shared" si="379"/>
        <v>3.6852383</v>
      </c>
      <c r="Y481" s="119">
        <f t="shared" si="380"/>
        <v>0</v>
      </c>
      <c r="Z481" s="131" t="str">
        <f t="shared" si="389"/>
        <v>A+J=</v>
      </c>
      <c r="AA481" s="124">
        <f t="shared" si="390"/>
        <v>44788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2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22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3"/>
      <c r="EC481" s="1"/>
      <c r="ED481" s="1"/>
      <c r="EE481" s="1"/>
      <c r="EF481" s="1"/>
      <c r="EG481" s="1"/>
      <c r="EH481" s="1"/>
      <c r="EI481" s="1"/>
      <c r="EJ481" s="1"/>
      <c r="EK481" s="1"/>
      <c r="EL481" s="4"/>
      <c r="EM481" s="1"/>
      <c r="EN481" s="1"/>
      <c r="EO481" s="1"/>
      <c r="EP481" s="1"/>
      <c r="EQ481" s="1"/>
      <c r="ER481" s="1"/>
    </row>
    <row r="482" spans="1:148" ht="12.75" x14ac:dyDescent="0.2">
      <c r="A482" s="118">
        <f t="shared" si="381"/>
        <v>44772</v>
      </c>
      <c r="B482" s="119">
        <f t="shared" si="373"/>
        <v>1058.77047507</v>
      </c>
      <c r="C482" s="119">
        <f t="shared" si="387"/>
        <v>926.36924083999997</v>
      </c>
      <c r="D482" s="120">
        <f t="shared" si="382"/>
        <v>6412.88</v>
      </c>
      <c r="E482" s="120">
        <f t="shared" si="371"/>
        <v>6455.85</v>
      </c>
      <c r="F482" s="172">
        <f t="shared" si="391"/>
        <v>44727</v>
      </c>
      <c r="G482" s="123">
        <f t="shared" si="374"/>
        <v>6.7005775876050055E-3</v>
      </c>
      <c r="H482" s="124">
        <f t="shared" si="392"/>
        <v>44788</v>
      </c>
      <c r="I482" s="124">
        <f t="shared" si="375"/>
        <v>44788</v>
      </c>
      <c r="J482" s="125">
        <f t="shared" si="383"/>
        <v>21</v>
      </c>
      <c r="K482" s="125">
        <f t="shared" si="372"/>
        <v>11</v>
      </c>
      <c r="L482" s="8">
        <f t="shared" si="384"/>
        <v>1.00350424</v>
      </c>
      <c r="M482" s="126">
        <f t="shared" si="370"/>
        <v>1.0047000699999999</v>
      </c>
      <c r="N482" s="126">
        <f t="shared" si="393"/>
        <v>1.1345709787755693</v>
      </c>
      <c r="O482" s="119">
        <f t="shared" si="369"/>
        <v>1.13854678</v>
      </c>
      <c r="P482" s="119">
        <f t="shared" si="376"/>
        <v>1054.7147162399999</v>
      </c>
      <c r="Q482" s="158">
        <f t="shared" si="388"/>
        <v>0</v>
      </c>
      <c r="R482" s="199">
        <f t="shared" si="385"/>
        <v>0</v>
      </c>
      <c r="S482" s="119">
        <f t="shared" si="377"/>
        <v>0</v>
      </c>
      <c r="T482" s="129">
        <f t="shared" si="386"/>
        <v>9.1906000000000002E-2</v>
      </c>
      <c r="U482" s="127">
        <f t="shared" ref="U482:U545" si="394">IF(A481&lt;K$2,0,IF(Q481&gt;0,1,IF(K482=K481,U481,U481+1)))</f>
        <v>11</v>
      </c>
      <c r="V482" s="127">
        <v>252</v>
      </c>
      <c r="W482" s="126">
        <f t="shared" si="378"/>
        <v>1.003845361</v>
      </c>
      <c r="X482" s="119">
        <f t="shared" si="379"/>
        <v>4.0557588300000003</v>
      </c>
      <c r="Y482" s="119">
        <f t="shared" si="380"/>
        <v>0</v>
      </c>
      <c r="Z482" s="131" t="str">
        <f t="shared" si="389"/>
        <v>A+J=</v>
      </c>
      <c r="AA482" s="124">
        <f t="shared" si="390"/>
        <v>44788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2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22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3"/>
      <c r="EC482" s="1"/>
      <c r="ED482" s="1"/>
      <c r="EE482" s="1"/>
      <c r="EF482" s="1"/>
      <c r="EG482" s="1"/>
      <c r="EH482" s="1"/>
      <c r="EI482" s="1"/>
      <c r="EJ482" s="1"/>
      <c r="EK482" s="1"/>
      <c r="EL482" s="4"/>
      <c r="EM482" s="1"/>
      <c r="EN482" s="1"/>
      <c r="EO482" s="1"/>
      <c r="EP482" s="1"/>
      <c r="EQ482" s="1"/>
      <c r="ER482" s="1"/>
    </row>
    <row r="483" spans="1:148" ht="12.75" x14ac:dyDescent="0.2">
      <c r="A483" s="118">
        <f t="shared" si="381"/>
        <v>44773</v>
      </c>
      <c r="B483" s="119">
        <f t="shared" si="373"/>
        <v>1058.77047507</v>
      </c>
      <c r="C483" s="119">
        <f t="shared" si="387"/>
        <v>926.36924083999997</v>
      </c>
      <c r="D483" s="120">
        <f t="shared" si="382"/>
        <v>6412.88</v>
      </c>
      <c r="E483" s="120">
        <f t="shared" si="371"/>
        <v>6455.85</v>
      </c>
      <c r="F483" s="172">
        <f t="shared" si="391"/>
        <v>44727</v>
      </c>
      <c r="G483" s="123">
        <f t="shared" si="374"/>
        <v>6.7005775876050055E-3</v>
      </c>
      <c r="H483" s="124">
        <f t="shared" si="392"/>
        <v>44788</v>
      </c>
      <c r="I483" s="124">
        <f t="shared" si="375"/>
        <v>44788</v>
      </c>
      <c r="J483" s="125">
        <f t="shared" si="383"/>
        <v>21</v>
      </c>
      <c r="K483" s="125">
        <f t="shared" si="372"/>
        <v>11</v>
      </c>
      <c r="L483" s="8">
        <f t="shared" si="384"/>
        <v>1.00350424</v>
      </c>
      <c r="M483" s="126">
        <f t="shared" si="370"/>
        <v>1.0047000699999999</v>
      </c>
      <c r="N483" s="126">
        <f t="shared" si="393"/>
        <v>1.1345709787755693</v>
      </c>
      <c r="O483" s="119">
        <f t="shared" si="369"/>
        <v>1.13854678</v>
      </c>
      <c r="P483" s="119">
        <f t="shared" si="376"/>
        <v>1054.7147162399999</v>
      </c>
      <c r="Q483" s="158">
        <f t="shared" si="388"/>
        <v>0</v>
      </c>
      <c r="R483" s="199">
        <f t="shared" si="385"/>
        <v>0</v>
      </c>
      <c r="S483" s="119">
        <f t="shared" si="377"/>
        <v>0</v>
      </c>
      <c r="T483" s="129">
        <f t="shared" si="386"/>
        <v>9.1906000000000002E-2</v>
      </c>
      <c r="U483" s="127">
        <f t="shared" si="394"/>
        <v>11</v>
      </c>
      <c r="V483" s="127">
        <v>252</v>
      </c>
      <c r="W483" s="126">
        <f t="shared" si="378"/>
        <v>1.003845361</v>
      </c>
      <c r="X483" s="119">
        <f t="shared" si="379"/>
        <v>4.0557588300000003</v>
      </c>
      <c r="Y483" s="119">
        <f t="shared" si="380"/>
        <v>0</v>
      </c>
      <c r="Z483" s="131" t="str">
        <f t="shared" si="389"/>
        <v>A+J=</v>
      </c>
      <c r="AA483" s="124">
        <f t="shared" si="390"/>
        <v>44788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2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22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3"/>
      <c r="EC483" s="1"/>
      <c r="ED483" s="1"/>
      <c r="EE483" s="1"/>
      <c r="EF483" s="1"/>
      <c r="EG483" s="1"/>
      <c r="EH483" s="1"/>
      <c r="EI483" s="1"/>
      <c r="EJ483" s="1"/>
      <c r="EK483" s="1"/>
      <c r="EL483" s="4"/>
      <c r="EM483" s="1"/>
      <c r="EN483" s="1"/>
      <c r="EO483" s="1"/>
      <c r="EP483" s="1"/>
      <c r="EQ483" s="1"/>
      <c r="ER483" s="1"/>
    </row>
    <row r="484" spans="1:148" ht="12.75" x14ac:dyDescent="0.2">
      <c r="A484" s="118">
        <f t="shared" si="381"/>
        <v>44774</v>
      </c>
      <c r="B484" s="119">
        <f t="shared" si="373"/>
        <v>1058.77047507</v>
      </c>
      <c r="C484" s="119">
        <f t="shared" si="387"/>
        <v>926.36924083999997</v>
      </c>
      <c r="D484" s="120">
        <f t="shared" si="382"/>
        <v>6412.88</v>
      </c>
      <c r="E484" s="120">
        <f t="shared" si="371"/>
        <v>6455.85</v>
      </c>
      <c r="F484" s="172">
        <f t="shared" si="391"/>
        <v>44727</v>
      </c>
      <c r="G484" s="123">
        <f t="shared" si="374"/>
        <v>6.7005775876050055E-3</v>
      </c>
      <c r="H484" s="124">
        <f t="shared" si="392"/>
        <v>44788</v>
      </c>
      <c r="I484" s="124">
        <f t="shared" si="375"/>
        <v>44788</v>
      </c>
      <c r="J484" s="125">
        <f t="shared" si="383"/>
        <v>21</v>
      </c>
      <c r="K484" s="125">
        <f t="shared" si="372"/>
        <v>11</v>
      </c>
      <c r="L484" s="8">
        <f t="shared" si="384"/>
        <v>1.00350424</v>
      </c>
      <c r="M484" s="126">
        <f t="shared" si="370"/>
        <v>1.0047000699999999</v>
      </c>
      <c r="N484" s="126">
        <f t="shared" si="393"/>
        <v>1.1345709787755693</v>
      </c>
      <c r="O484" s="119">
        <f t="shared" si="369"/>
        <v>1.13854678</v>
      </c>
      <c r="P484" s="119">
        <f t="shared" si="376"/>
        <v>1054.7147162399999</v>
      </c>
      <c r="Q484" s="158">
        <f t="shared" si="388"/>
        <v>0</v>
      </c>
      <c r="R484" s="199">
        <f t="shared" si="385"/>
        <v>0</v>
      </c>
      <c r="S484" s="119">
        <f t="shared" si="377"/>
        <v>0</v>
      </c>
      <c r="T484" s="129">
        <f t="shared" si="386"/>
        <v>9.1906000000000002E-2</v>
      </c>
      <c r="U484" s="127">
        <f t="shared" si="394"/>
        <v>11</v>
      </c>
      <c r="V484" s="127">
        <v>252</v>
      </c>
      <c r="W484" s="126">
        <f t="shared" si="378"/>
        <v>1.003845361</v>
      </c>
      <c r="X484" s="119">
        <f t="shared" si="379"/>
        <v>4.0557588300000003</v>
      </c>
      <c r="Y484" s="119">
        <f t="shared" si="380"/>
        <v>0</v>
      </c>
      <c r="Z484" s="131" t="str">
        <f t="shared" si="389"/>
        <v>A+J=</v>
      </c>
      <c r="AA484" s="124">
        <f t="shared" si="390"/>
        <v>44788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2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22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3"/>
      <c r="EC484" s="1"/>
      <c r="ED484" s="1"/>
      <c r="EE484" s="1"/>
      <c r="EF484" s="1"/>
      <c r="EG484" s="1"/>
      <c r="EH484" s="1"/>
      <c r="EI484" s="1"/>
      <c r="EJ484" s="1"/>
      <c r="EK484" s="1"/>
      <c r="EL484" s="4"/>
      <c r="EM484" s="1"/>
      <c r="EN484" s="1"/>
      <c r="EO484" s="1"/>
      <c r="EP484" s="1"/>
      <c r="EQ484" s="1"/>
      <c r="ER484" s="1"/>
    </row>
    <row r="485" spans="1:148" ht="12.75" x14ac:dyDescent="0.2">
      <c r="A485" s="118">
        <f t="shared" si="381"/>
        <v>44775</v>
      </c>
      <c r="B485" s="119">
        <f t="shared" si="373"/>
        <v>1059.4768361400002</v>
      </c>
      <c r="C485" s="119">
        <f t="shared" si="387"/>
        <v>926.36924083999997</v>
      </c>
      <c r="D485" s="120">
        <f t="shared" si="382"/>
        <v>6412.88</v>
      </c>
      <c r="E485" s="120">
        <f t="shared" si="371"/>
        <v>6455.85</v>
      </c>
      <c r="F485" s="172">
        <f t="shared" si="391"/>
        <v>44727</v>
      </c>
      <c r="G485" s="123">
        <f t="shared" si="374"/>
        <v>6.7005775876050055E-3</v>
      </c>
      <c r="H485" s="124">
        <f t="shared" si="392"/>
        <v>44788</v>
      </c>
      <c r="I485" s="124">
        <f t="shared" si="375"/>
        <v>44788</v>
      </c>
      <c r="J485" s="125">
        <f t="shared" si="383"/>
        <v>21</v>
      </c>
      <c r="K485" s="125">
        <f t="shared" si="372"/>
        <v>12</v>
      </c>
      <c r="L485" s="8">
        <f t="shared" si="384"/>
        <v>1.00382342</v>
      </c>
      <c r="M485" s="126">
        <f t="shared" si="370"/>
        <v>1.0047000699999999</v>
      </c>
      <c r="N485" s="126">
        <f t="shared" si="393"/>
        <v>1.1345709787755693</v>
      </c>
      <c r="O485" s="119">
        <f t="shared" si="369"/>
        <v>1.13890892</v>
      </c>
      <c r="P485" s="119">
        <f t="shared" si="376"/>
        <v>1055.0501916000001</v>
      </c>
      <c r="Q485" s="158">
        <f t="shared" si="388"/>
        <v>0</v>
      </c>
      <c r="R485" s="199">
        <f t="shared" si="385"/>
        <v>0</v>
      </c>
      <c r="S485" s="119">
        <f t="shared" si="377"/>
        <v>0</v>
      </c>
      <c r="T485" s="129">
        <f t="shared" si="386"/>
        <v>9.1906000000000002E-2</v>
      </c>
      <c r="U485" s="127">
        <f t="shared" si="394"/>
        <v>12</v>
      </c>
      <c r="V485" s="127">
        <v>252</v>
      </c>
      <c r="W485" s="126">
        <f t="shared" si="378"/>
        <v>1.004195672</v>
      </c>
      <c r="X485" s="119">
        <f t="shared" si="379"/>
        <v>4.4266445399999999</v>
      </c>
      <c r="Y485" s="119">
        <f t="shared" si="380"/>
        <v>0</v>
      </c>
      <c r="Z485" s="131" t="str">
        <f t="shared" si="389"/>
        <v>A+J=</v>
      </c>
      <c r="AA485" s="124">
        <f t="shared" si="390"/>
        <v>44788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2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22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3"/>
      <c r="EC485" s="1"/>
      <c r="ED485" s="1"/>
      <c r="EE485" s="1"/>
      <c r="EF485" s="1"/>
      <c r="EG485" s="1"/>
      <c r="EH485" s="1"/>
      <c r="EI485" s="1"/>
      <c r="EJ485" s="1"/>
      <c r="EK485" s="1"/>
      <c r="EL485" s="4"/>
      <c r="EM485" s="1"/>
      <c r="EN485" s="1"/>
      <c r="EO485" s="1"/>
      <c r="EP485" s="1"/>
      <c r="EQ485" s="1"/>
      <c r="ER485" s="1"/>
    </row>
    <row r="486" spans="1:148" ht="12.75" x14ac:dyDescent="0.2">
      <c r="A486" s="118">
        <f t="shared" si="381"/>
        <v>44776</v>
      </c>
      <c r="B486" s="119">
        <f t="shared" si="373"/>
        <v>1060.1836447600001</v>
      </c>
      <c r="C486" s="119">
        <f t="shared" si="387"/>
        <v>926.36924083999997</v>
      </c>
      <c r="D486" s="120">
        <f t="shared" si="382"/>
        <v>6412.88</v>
      </c>
      <c r="E486" s="120">
        <f t="shared" si="371"/>
        <v>6455.85</v>
      </c>
      <c r="F486" s="172">
        <f t="shared" si="391"/>
        <v>44727</v>
      </c>
      <c r="G486" s="123">
        <f t="shared" si="374"/>
        <v>6.7005775876050055E-3</v>
      </c>
      <c r="H486" s="124">
        <f t="shared" si="392"/>
        <v>44788</v>
      </c>
      <c r="I486" s="124">
        <f t="shared" si="375"/>
        <v>44788</v>
      </c>
      <c r="J486" s="125">
        <f t="shared" si="383"/>
        <v>21</v>
      </c>
      <c r="K486" s="125">
        <f t="shared" si="372"/>
        <v>13</v>
      </c>
      <c r="L486" s="8">
        <f t="shared" si="384"/>
        <v>1.0041426899999999</v>
      </c>
      <c r="M486" s="126">
        <f t="shared" si="370"/>
        <v>1.0047000699999999</v>
      </c>
      <c r="N486" s="126">
        <f t="shared" si="393"/>
        <v>1.1345709787755693</v>
      </c>
      <c r="O486" s="119">
        <f t="shared" si="369"/>
        <v>1.1392711499999999</v>
      </c>
      <c r="P486" s="119">
        <f t="shared" si="376"/>
        <v>1055.3857503300001</v>
      </c>
      <c r="Q486" s="158">
        <f t="shared" si="388"/>
        <v>0</v>
      </c>
      <c r="R486" s="199">
        <f t="shared" si="385"/>
        <v>0</v>
      </c>
      <c r="S486" s="119">
        <f t="shared" si="377"/>
        <v>0</v>
      </c>
      <c r="T486" s="129">
        <f t="shared" si="386"/>
        <v>9.1906000000000002E-2</v>
      </c>
      <c r="U486" s="127">
        <f t="shared" si="394"/>
        <v>13</v>
      </c>
      <c r="V486" s="127">
        <v>252</v>
      </c>
      <c r="W486" s="126">
        <f t="shared" si="378"/>
        <v>1.004546105</v>
      </c>
      <c r="X486" s="119">
        <f t="shared" si="379"/>
        <v>4.7978944300000004</v>
      </c>
      <c r="Y486" s="119">
        <f t="shared" si="380"/>
        <v>0</v>
      </c>
      <c r="Z486" s="131" t="str">
        <f t="shared" si="389"/>
        <v>A+J=</v>
      </c>
      <c r="AA486" s="124">
        <f t="shared" si="390"/>
        <v>44788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2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22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3"/>
      <c r="EC486" s="1"/>
      <c r="ED486" s="1"/>
      <c r="EE486" s="1"/>
      <c r="EF486" s="1"/>
      <c r="EG486" s="1"/>
      <c r="EH486" s="1"/>
      <c r="EI486" s="1"/>
      <c r="EJ486" s="1"/>
      <c r="EK486" s="1"/>
      <c r="EL486" s="4"/>
      <c r="EM486" s="1"/>
      <c r="EN486" s="1"/>
      <c r="EO486" s="1"/>
      <c r="EP486" s="1"/>
      <c r="EQ486" s="1"/>
      <c r="ER486" s="1"/>
    </row>
    <row r="487" spans="1:148" ht="12.75" x14ac:dyDescent="0.2">
      <c r="A487" s="118">
        <f t="shared" si="381"/>
        <v>44777</v>
      </c>
      <c r="B487" s="119">
        <f t="shared" si="373"/>
        <v>1060.8909383800001</v>
      </c>
      <c r="C487" s="119">
        <f t="shared" si="387"/>
        <v>926.36924083999997</v>
      </c>
      <c r="D487" s="120">
        <f t="shared" si="382"/>
        <v>6412.88</v>
      </c>
      <c r="E487" s="120">
        <f t="shared" si="371"/>
        <v>6455.85</v>
      </c>
      <c r="F487" s="172">
        <f t="shared" si="391"/>
        <v>44727</v>
      </c>
      <c r="G487" s="123">
        <f t="shared" si="374"/>
        <v>6.7005775876050055E-3</v>
      </c>
      <c r="H487" s="124">
        <f t="shared" si="392"/>
        <v>44788</v>
      </c>
      <c r="I487" s="124">
        <f t="shared" si="375"/>
        <v>44788</v>
      </c>
      <c r="J487" s="125">
        <f t="shared" si="383"/>
        <v>21</v>
      </c>
      <c r="K487" s="125">
        <f t="shared" si="372"/>
        <v>14</v>
      </c>
      <c r="L487" s="8">
        <f t="shared" si="384"/>
        <v>1.00446207</v>
      </c>
      <c r="M487" s="126">
        <f t="shared" si="370"/>
        <v>1.0047000699999999</v>
      </c>
      <c r="N487" s="126">
        <f t="shared" si="393"/>
        <v>1.1345709787755693</v>
      </c>
      <c r="O487" s="119">
        <f t="shared" si="369"/>
        <v>1.1396335099999999</v>
      </c>
      <c r="P487" s="119">
        <f t="shared" si="376"/>
        <v>1055.72142949</v>
      </c>
      <c r="Q487" s="158">
        <f t="shared" si="388"/>
        <v>0</v>
      </c>
      <c r="R487" s="199">
        <f t="shared" si="385"/>
        <v>0</v>
      </c>
      <c r="S487" s="119">
        <f t="shared" si="377"/>
        <v>0</v>
      </c>
      <c r="T487" s="129">
        <f t="shared" si="386"/>
        <v>9.1906000000000002E-2</v>
      </c>
      <c r="U487" s="127">
        <f t="shared" si="394"/>
        <v>14</v>
      </c>
      <c r="V487" s="127">
        <v>252</v>
      </c>
      <c r="W487" s="126">
        <f t="shared" si="378"/>
        <v>1.00489666</v>
      </c>
      <c r="X487" s="119">
        <f t="shared" si="379"/>
        <v>5.1695088900000004</v>
      </c>
      <c r="Y487" s="119">
        <f t="shared" si="380"/>
        <v>0</v>
      </c>
      <c r="Z487" s="131" t="str">
        <f t="shared" si="389"/>
        <v>A+J=</v>
      </c>
      <c r="AA487" s="124">
        <f t="shared" si="390"/>
        <v>44788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2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22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3"/>
      <c r="EC487" s="1"/>
      <c r="ED487" s="1"/>
      <c r="EE487" s="1"/>
      <c r="EF487" s="1"/>
      <c r="EG487" s="1"/>
      <c r="EH487" s="1"/>
      <c r="EI487" s="1"/>
      <c r="EJ487" s="1"/>
      <c r="EK487" s="1"/>
      <c r="EL487" s="4"/>
      <c r="EM487" s="1"/>
      <c r="EN487" s="1"/>
      <c r="EO487" s="1"/>
      <c r="EP487" s="1"/>
      <c r="EQ487" s="1"/>
      <c r="ER487" s="1"/>
    </row>
    <row r="488" spans="1:148" ht="12.75" x14ac:dyDescent="0.2">
      <c r="A488" s="118">
        <f t="shared" si="381"/>
        <v>44778</v>
      </c>
      <c r="B488" s="119">
        <f t="shared" si="373"/>
        <v>1061.59869968</v>
      </c>
      <c r="C488" s="119">
        <f t="shared" si="387"/>
        <v>926.36924083999997</v>
      </c>
      <c r="D488" s="120">
        <f t="shared" si="382"/>
        <v>6412.88</v>
      </c>
      <c r="E488" s="120">
        <f t="shared" si="371"/>
        <v>6455.85</v>
      </c>
      <c r="F488" s="172">
        <f t="shared" si="391"/>
        <v>44727</v>
      </c>
      <c r="G488" s="123">
        <f t="shared" si="374"/>
        <v>6.7005775876050055E-3</v>
      </c>
      <c r="H488" s="124">
        <f t="shared" si="392"/>
        <v>44788</v>
      </c>
      <c r="I488" s="124">
        <f t="shared" si="375"/>
        <v>44788</v>
      </c>
      <c r="J488" s="125">
        <f t="shared" si="383"/>
        <v>21</v>
      </c>
      <c r="K488" s="125">
        <f t="shared" si="372"/>
        <v>15</v>
      </c>
      <c r="L488" s="8">
        <f t="shared" si="384"/>
        <v>1.0047815499999999</v>
      </c>
      <c r="M488" s="126">
        <f t="shared" si="370"/>
        <v>1.0047000699999999</v>
      </c>
      <c r="N488" s="126">
        <f t="shared" si="393"/>
        <v>1.1345709787755693</v>
      </c>
      <c r="O488" s="119">
        <f t="shared" si="369"/>
        <v>1.1399959799999999</v>
      </c>
      <c r="P488" s="119">
        <f t="shared" si="376"/>
        <v>1056.05721055</v>
      </c>
      <c r="Q488" s="158">
        <f t="shared" si="388"/>
        <v>0</v>
      </c>
      <c r="R488" s="199">
        <f t="shared" si="385"/>
        <v>0</v>
      </c>
      <c r="S488" s="119">
        <f t="shared" si="377"/>
        <v>0</v>
      </c>
      <c r="T488" s="129">
        <f t="shared" si="386"/>
        <v>9.1906000000000002E-2</v>
      </c>
      <c r="U488" s="127">
        <f t="shared" si="394"/>
        <v>15</v>
      </c>
      <c r="V488" s="127">
        <v>252</v>
      </c>
      <c r="W488" s="126">
        <f t="shared" si="378"/>
        <v>1.005247338</v>
      </c>
      <c r="X488" s="119">
        <f t="shared" si="379"/>
        <v>5.5414891300000004</v>
      </c>
      <c r="Y488" s="119">
        <f t="shared" si="380"/>
        <v>0</v>
      </c>
      <c r="Z488" s="131" t="str">
        <f t="shared" si="389"/>
        <v>A+J=</v>
      </c>
      <c r="AA488" s="124">
        <f t="shared" si="390"/>
        <v>44788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2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22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3"/>
      <c r="EC488" s="1"/>
      <c r="ED488" s="1"/>
      <c r="EE488" s="1"/>
      <c r="EF488" s="1"/>
      <c r="EG488" s="1"/>
      <c r="EH488" s="1"/>
      <c r="EI488" s="1"/>
      <c r="EJ488" s="1"/>
      <c r="EK488" s="1"/>
      <c r="EL488" s="4"/>
      <c r="EM488" s="1"/>
      <c r="EN488" s="1"/>
      <c r="EO488" s="1"/>
      <c r="EP488" s="1"/>
      <c r="EQ488" s="1"/>
      <c r="ER488" s="1"/>
    </row>
    <row r="489" spans="1:148" ht="12.75" x14ac:dyDescent="0.2">
      <c r="A489" s="118">
        <f t="shared" si="381"/>
        <v>44779</v>
      </c>
      <c r="B489" s="119">
        <f t="shared" si="373"/>
        <v>1062.3069464500002</v>
      </c>
      <c r="C489" s="119">
        <f t="shared" si="387"/>
        <v>926.36924083999997</v>
      </c>
      <c r="D489" s="120">
        <f t="shared" si="382"/>
        <v>6412.88</v>
      </c>
      <c r="E489" s="120">
        <f t="shared" si="371"/>
        <v>6455.85</v>
      </c>
      <c r="F489" s="172">
        <f t="shared" si="391"/>
        <v>44727</v>
      </c>
      <c r="G489" s="123">
        <f t="shared" si="374"/>
        <v>6.7005775876050055E-3</v>
      </c>
      <c r="H489" s="124">
        <f t="shared" si="392"/>
        <v>44788</v>
      </c>
      <c r="I489" s="124">
        <f t="shared" si="375"/>
        <v>44788</v>
      </c>
      <c r="J489" s="125">
        <f t="shared" si="383"/>
        <v>21</v>
      </c>
      <c r="K489" s="125">
        <f t="shared" si="372"/>
        <v>16</v>
      </c>
      <c r="L489" s="8">
        <f t="shared" si="384"/>
        <v>1.0051011400000001</v>
      </c>
      <c r="M489" s="126">
        <f t="shared" si="370"/>
        <v>1.0047000699999999</v>
      </c>
      <c r="N489" s="126">
        <f t="shared" si="393"/>
        <v>1.1345709787755693</v>
      </c>
      <c r="O489" s="119">
        <f t="shared" si="369"/>
        <v>1.14035858</v>
      </c>
      <c r="P489" s="119">
        <f t="shared" si="376"/>
        <v>1056.3931120300001</v>
      </c>
      <c r="Q489" s="158">
        <f t="shared" si="388"/>
        <v>0</v>
      </c>
      <c r="R489" s="199">
        <f t="shared" si="385"/>
        <v>0</v>
      </c>
      <c r="S489" s="119">
        <f t="shared" si="377"/>
        <v>0</v>
      </c>
      <c r="T489" s="129">
        <f t="shared" si="386"/>
        <v>9.1906000000000002E-2</v>
      </c>
      <c r="U489" s="127">
        <f t="shared" si="394"/>
        <v>16</v>
      </c>
      <c r="V489" s="127">
        <v>252</v>
      </c>
      <c r="W489" s="126">
        <f t="shared" si="378"/>
        <v>1.0055981380000001</v>
      </c>
      <c r="X489" s="119">
        <f t="shared" si="379"/>
        <v>5.9138344199999997</v>
      </c>
      <c r="Y489" s="119">
        <f t="shared" si="380"/>
        <v>0</v>
      </c>
      <c r="Z489" s="131" t="str">
        <f t="shared" si="389"/>
        <v>A+J=</v>
      </c>
      <c r="AA489" s="124">
        <f t="shared" si="390"/>
        <v>44788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2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22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3"/>
      <c r="EC489" s="1"/>
      <c r="ED489" s="1"/>
      <c r="EE489" s="1"/>
      <c r="EF489" s="1"/>
      <c r="EG489" s="1"/>
      <c r="EH489" s="1"/>
      <c r="EI489" s="1"/>
      <c r="EJ489" s="1"/>
      <c r="EK489" s="1"/>
      <c r="EL489" s="4"/>
      <c r="EM489" s="1"/>
      <c r="EN489" s="1"/>
      <c r="EO489" s="1"/>
      <c r="EP489" s="1"/>
      <c r="EQ489" s="1"/>
      <c r="ER489" s="1"/>
    </row>
    <row r="490" spans="1:148" ht="12.75" x14ac:dyDescent="0.2">
      <c r="A490" s="118">
        <f t="shared" si="381"/>
        <v>44780</v>
      </c>
      <c r="B490" s="119">
        <f t="shared" si="373"/>
        <v>1062.3069464500002</v>
      </c>
      <c r="C490" s="119">
        <f t="shared" si="387"/>
        <v>926.36924083999997</v>
      </c>
      <c r="D490" s="120">
        <f t="shared" si="382"/>
        <v>6412.88</v>
      </c>
      <c r="E490" s="120">
        <f t="shared" si="371"/>
        <v>6455.85</v>
      </c>
      <c r="F490" s="172">
        <f t="shared" si="391"/>
        <v>44727</v>
      </c>
      <c r="G490" s="123">
        <f t="shared" si="374"/>
        <v>6.7005775876050055E-3</v>
      </c>
      <c r="H490" s="124">
        <f t="shared" si="392"/>
        <v>44788</v>
      </c>
      <c r="I490" s="124">
        <f t="shared" si="375"/>
        <v>44788</v>
      </c>
      <c r="J490" s="125">
        <f t="shared" si="383"/>
        <v>21</v>
      </c>
      <c r="K490" s="125">
        <f t="shared" si="372"/>
        <v>16</v>
      </c>
      <c r="L490" s="8">
        <f t="shared" si="384"/>
        <v>1.0051011400000001</v>
      </c>
      <c r="M490" s="126">
        <f t="shared" si="370"/>
        <v>1.0047000699999999</v>
      </c>
      <c r="N490" s="126">
        <f t="shared" si="393"/>
        <v>1.1345709787755693</v>
      </c>
      <c r="O490" s="119">
        <f t="shared" ref="O490:O553" si="395">TRUNC(TRUNC((L490*N490),15),8)</f>
        <v>1.14035858</v>
      </c>
      <c r="P490" s="119">
        <f t="shared" si="376"/>
        <v>1056.3931120300001</v>
      </c>
      <c r="Q490" s="158">
        <f t="shared" si="388"/>
        <v>0</v>
      </c>
      <c r="R490" s="199">
        <f t="shared" si="385"/>
        <v>0</v>
      </c>
      <c r="S490" s="119">
        <f t="shared" si="377"/>
        <v>0</v>
      </c>
      <c r="T490" s="129">
        <f t="shared" si="386"/>
        <v>9.1906000000000002E-2</v>
      </c>
      <c r="U490" s="127">
        <f t="shared" si="394"/>
        <v>16</v>
      </c>
      <c r="V490" s="127">
        <v>252</v>
      </c>
      <c r="W490" s="126">
        <f t="shared" si="378"/>
        <v>1.0055981380000001</v>
      </c>
      <c r="X490" s="119">
        <f t="shared" si="379"/>
        <v>5.9138344199999997</v>
      </c>
      <c r="Y490" s="119">
        <f t="shared" si="380"/>
        <v>0</v>
      </c>
      <c r="Z490" s="131" t="str">
        <f t="shared" si="389"/>
        <v>A+J=</v>
      </c>
      <c r="AA490" s="124">
        <f t="shared" si="390"/>
        <v>44788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2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22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3"/>
      <c r="EC490" s="1"/>
      <c r="ED490" s="1"/>
      <c r="EE490" s="1"/>
      <c r="EF490" s="1"/>
      <c r="EG490" s="1"/>
      <c r="EH490" s="1"/>
      <c r="EI490" s="1"/>
      <c r="EJ490" s="1"/>
      <c r="EK490" s="1"/>
      <c r="EL490" s="4"/>
      <c r="EM490" s="1"/>
      <c r="EN490" s="1"/>
      <c r="EO490" s="1"/>
      <c r="EP490" s="1"/>
      <c r="EQ490" s="1"/>
      <c r="ER490" s="1"/>
    </row>
    <row r="491" spans="1:148" ht="12.75" x14ac:dyDescent="0.2">
      <c r="A491" s="118">
        <f t="shared" si="381"/>
        <v>44781</v>
      </c>
      <c r="B491" s="119">
        <f t="shared" si="373"/>
        <v>1062.3069464500002</v>
      </c>
      <c r="C491" s="119">
        <f t="shared" si="387"/>
        <v>926.36924083999997</v>
      </c>
      <c r="D491" s="120">
        <f t="shared" si="382"/>
        <v>6412.88</v>
      </c>
      <c r="E491" s="120">
        <f t="shared" si="371"/>
        <v>6455.85</v>
      </c>
      <c r="F491" s="172">
        <f t="shared" si="391"/>
        <v>44727</v>
      </c>
      <c r="G491" s="123">
        <f t="shared" si="374"/>
        <v>6.7005775876050055E-3</v>
      </c>
      <c r="H491" s="124">
        <f t="shared" si="392"/>
        <v>44788</v>
      </c>
      <c r="I491" s="124">
        <f t="shared" si="375"/>
        <v>44788</v>
      </c>
      <c r="J491" s="125">
        <f t="shared" si="383"/>
        <v>21</v>
      </c>
      <c r="K491" s="125">
        <f t="shared" si="372"/>
        <v>16</v>
      </c>
      <c r="L491" s="8">
        <f t="shared" si="384"/>
        <v>1.0051011400000001</v>
      </c>
      <c r="M491" s="126">
        <f t="shared" ref="M491:M554" si="396">IF(I491&gt;I490,L490,M490)</f>
        <v>1.0047000699999999</v>
      </c>
      <c r="N491" s="126">
        <f t="shared" si="393"/>
        <v>1.1345709787755693</v>
      </c>
      <c r="O491" s="119">
        <f t="shared" si="395"/>
        <v>1.14035858</v>
      </c>
      <c r="P491" s="119">
        <f t="shared" si="376"/>
        <v>1056.3931120300001</v>
      </c>
      <c r="Q491" s="158">
        <f t="shared" si="388"/>
        <v>0</v>
      </c>
      <c r="R491" s="199">
        <f t="shared" si="385"/>
        <v>0</v>
      </c>
      <c r="S491" s="119">
        <f t="shared" si="377"/>
        <v>0</v>
      </c>
      <c r="T491" s="129">
        <f t="shared" si="386"/>
        <v>9.1906000000000002E-2</v>
      </c>
      <c r="U491" s="127">
        <f t="shared" si="394"/>
        <v>16</v>
      </c>
      <c r="V491" s="127">
        <v>252</v>
      </c>
      <c r="W491" s="126">
        <f t="shared" si="378"/>
        <v>1.0055981380000001</v>
      </c>
      <c r="X491" s="119">
        <f t="shared" si="379"/>
        <v>5.9138344199999997</v>
      </c>
      <c r="Y491" s="119">
        <f t="shared" si="380"/>
        <v>0</v>
      </c>
      <c r="Z491" s="131" t="str">
        <f t="shared" si="389"/>
        <v>A+J=</v>
      </c>
      <c r="AA491" s="124">
        <f t="shared" si="390"/>
        <v>44788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2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22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3"/>
      <c r="EC491" s="1"/>
      <c r="ED491" s="1"/>
      <c r="EE491" s="1"/>
      <c r="EF491" s="1"/>
      <c r="EG491" s="1"/>
      <c r="EH491" s="1"/>
      <c r="EI491" s="1"/>
      <c r="EJ491" s="1"/>
      <c r="EK491" s="1"/>
      <c r="EL491" s="4"/>
      <c r="EM491" s="1"/>
      <c r="EN491" s="1"/>
      <c r="EO491" s="1"/>
      <c r="EP491" s="1"/>
      <c r="EQ491" s="1"/>
      <c r="ER491" s="1"/>
    </row>
    <row r="492" spans="1:148" ht="12.75" x14ac:dyDescent="0.2">
      <c r="A492" s="118">
        <f t="shared" si="381"/>
        <v>44782</v>
      </c>
      <c r="B492" s="119">
        <f t="shared" si="373"/>
        <v>1063.0156510099998</v>
      </c>
      <c r="C492" s="119">
        <f t="shared" si="387"/>
        <v>926.36924083999997</v>
      </c>
      <c r="D492" s="120">
        <f t="shared" si="382"/>
        <v>6412.88</v>
      </c>
      <c r="E492" s="120">
        <f t="shared" si="371"/>
        <v>6455.85</v>
      </c>
      <c r="F492" s="172">
        <f t="shared" si="391"/>
        <v>44727</v>
      </c>
      <c r="G492" s="123">
        <f t="shared" si="374"/>
        <v>6.7005775876050055E-3</v>
      </c>
      <c r="H492" s="124">
        <f t="shared" si="392"/>
        <v>44788</v>
      </c>
      <c r="I492" s="124">
        <f t="shared" si="375"/>
        <v>44788</v>
      </c>
      <c r="J492" s="125">
        <f t="shared" si="383"/>
        <v>21</v>
      </c>
      <c r="K492" s="125">
        <f t="shared" si="372"/>
        <v>17</v>
      </c>
      <c r="L492" s="8">
        <f t="shared" si="384"/>
        <v>1.0054208200000001</v>
      </c>
      <c r="M492" s="126">
        <f t="shared" si="396"/>
        <v>1.0047000699999999</v>
      </c>
      <c r="N492" s="126">
        <f t="shared" si="393"/>
        <v>1.1345709787755693</v>
      </c>
      <c r="O492" s="119">
        <f t="shared" si="395"/>
        <v>1.1407212799999999</v>
      </c>
      <c r="P492" s="119">
        <f t="shared" si="376"/>
        <v>1056.7291061599999</v>
      </c>
      <c r="Q492" s="158">
        <f t="shared" si="388"/>
        <v>0</v>
      </c>
      <c r="R492" s="199">
        <f t="shared" si="385"/>
        <v>0</v>
      </c>
      <c r="S492" s="119">
        <f t="shared" si="377"/>
        <v>0</v>
      </c>
      <c r="T492" s="129">
        <f t="shared" si="386"/>
        <v>9.1906000000000002E-2</v>
      </c>
      <c r="U492" s="127">
        <f t="shared" si="394"/>
        <v>17</v>
      </c>
      <c r="V492" s="127">
        <v>252</v>
      </c>
      <c r="W492" s="126">
        <f t="shared" si="378"/>
        <v>1.0059490600000001</v>
      </c>
      <c r="X492" s="119">
        <f t="shared" si="379"/>
        <v>6.2865448500000003</v>
      </c>
      <c r="Y492" s="119">
        <f t="shared" si="380"/>
        <v>0</v>
      </c>
      <c r="Z492" s="131" t="str">
        <f t="shared" si="389"/>
        <v>A+J=</v>
      </c>
      <c r="AA492" s="124">
        <f t="shared" si="390"/>
        <v>44788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2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22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3"/>
      <c r="EC492" s="1"/>
      <c r="ED492" s="1"/>
      <c r="EE492" s="1"/>
      <c r="EF492" s="1"/>
      <c r="EG492" s="1"/>
      <c r="EH492" s="1"/>
      <c r="EI492" s="1"/>
      <c r="EJ492" s="1"/>
      <c r="EK492" s="1"/>
      <c r="EL492" s="4"/>
      <c r="EM492" s="1"/>
      <c r="EN492" s="1"/>
      <c r="EO492" s="1"/>
      <c r="EP492" s="1"/>
      <c r="EQ492" s="1"/>
      <c r="ER492" s="1"/>
    </row>
    <row r="493" spans="1:148" ht="12.75" x14ac:dyDescent="0.2">
      <c r="A493" s="118">
        <f t="shared" si="381"/>
        <v>44783</v>
      </c>
      <c r="B493" s="119">
        <f t="shared" si="373"/>
        <v>1063.7248332700001</v>
      </c>
      <c r="C493" s="119">
        <f t="shared" si="387"/>
        <v>926.36924083999997</v>
      </c>
      <c r="D493" s="120">
        <f t="shared" si="382"/>
        <v>6412.88</v>
      </c>
      <c r="E493" s="120">
        <f t="shared" ref="E493:E556" si="397">IF($K493=1,VLOOKUP($A492,$AO$11:$AT$150,5),E492)</f>
        <v>6455.85</v>
      </c>
      <c r="F493" s="172">
        <f t="shared" si="391"/>
        <v>44727</v>
      </c>
      <c r="G493" s="123">
        <f t="shared" si="374"/>
        <v>6.7005775876050055E-3</v>
      </c>
      <c r="H493" s="124">
        <f t="shared" si="392"/>
        <v>44788</v>
      </c>
      <c r="I493" s="124">
        <f t="shared" si="375"/>
        <v>44788</v>
      </c>
      <c r="J493" s="125">
        <f t="shared" si="383"/>
        <v>21</v>
      </c>
      <c r="K493" s="125">
        <f t="shared" si="372"/>
        <v>18</v>
      </c>
      <c r="L493" s="8">
        <f t="shared" si="384"/>
        <v>1.0057406099999999</v>
      </c>
      <c r="M493" s="126">
        <f t="shared" si="396"/>
        <v>1.0047000699999999</v>
      </c>
      <c r="N493" s="126">
        <f t="shared" si="393"/>
        <v>1.1345709787755693</v>
      </c>
      <c r="O493" s="119">
        <f t="shared" si="395"/>
        <v>1.1410841</v>
      </c>
      <c r="P493" s="119">
        <f t="shared" si="376"/>
        <v>1057.0652114500001</v>
      </c>
      <c r="Q493" s="158">
        <f t="shared" si="388"/>
        <v>0</v>
      </c>
      <c r="R493" s="199">
        <f t="shared" si="385"/>
        <v>0</v>
      </c>
      <c r="S493" s="119">
        <f t="shared" si="377"/>
        <v>0</v>
      </c>
      <c r="T493" s="129">
        <f t="shared" si="386"/>
        <v>9.1906000000000002E-2</v>
      </c>
      <c r="U493" s="127">
        <f t="shared" si="394"/>
        <v>18</v>
      </c>
      <c r="V493" s="127">
        <v>252</v>
      </c>
      <c r="W493" s="126">
        <f t="shared" si="378"/>
        <v>1.006300105</v>
      </c>
      <c r="X493" s="119">
        <f t="shared" si="379"/>
        <v>6.6596218199999999</v>
      </c>
      <c r="Y493" s="119">
        <f t="shared" si="380"/>
        <v>0</v>
      </c>
      <c r="Z493" s="131" t="str">
        <f t="shared" si="389"/>
        <v>A+J=</v>
      </c>
      <c r="AA493" s="124">
        <f t="shared" si="390"/>
        <v>44788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2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22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3"/>
      <c r="EC493" s="1"/>
      <c r="ED493" s="1"/>
      <c r="EE493" s="1"/>
      <c r="EF493" s="1"/>
      <c r="EG493" s="1"/>
      <c r="EH493" s="1"/>
      <c r="EI493" s="1"/>
      <c r="EJ493" s="1"/>
      <c r="EK493" s="1"/>
      <c r="EL493" s="4"/>
      <c r="EM493" s="1"/>
      <c r="EN493" s="1"/>
      <c r="EO493" s="1"/>
      <c r="EP493" s="1"/>
      <c r="EQ493" s="1"/>
      <c r="ER493" s="1"/>
    </row>
    <row r="494" spans="1:148" ht="12.75" x14ac:dyDescent="0.2">
      <c r="A494" s="118">
        <f t="shared" si="381"/>
        <v>44784</v>
      </c>
      <c r="B494" s="119">
        <f t="shared" si="373"/>
        <v>1064.4344830800001</v>
      </c>
      <c r="C494" s="119">
        <f t="shared" si="387"/>
        <v>926.36924083999997</v>
      </c>
      <c r="D494" s="120">
        <f t="shared" si="382"/>
        <v>6412.88</v>
      </c>
      <c r="E494" s="120">
        <f t="shared" si="397"/>
        <v>6455.85</v>
      </c>
      <c r="F494" s="172">
        <f t="shared" si="391"/>
        <v>44727</v>
      </c>
      <c r="G494" s="123">
        <f t="shared" si="374"/>
        <v>6.7005775876050055E-3</v>
      </c>
      <c r="H494" s="124">
        <f t="shared" si="392"/>
        <v>44788</v>
      </c>
      <c r="I494" s="124">
        <f t="shared" si="375"/>
        <v>44788</v>
      </c>
      <c r="J494" s="125">
        <f t="shared" si="383"/>
        <v>21</v>
      </c>
      <c r="K494" s="125">
        <f t="shared" si="372"/>
        <v>19</v>
      </c>
      <c r="L494" s="8">
        <f t="shared" si="384"/>
        <v>1.0060604900000001</v>
      </c>
      <c r="M494" s="126">
        <f t="shared" si="396"/>
        <v>1.0047000699999999</v>
      </c>
      <c r="N494" s="126">
        <f t="shared" si="393"/>
        <v>1.1345709787755693</v>
      </c>
      <c r="O494" s="119">
        <f t="shared" si="395"/>
        <v>1.1414470299999999</v>
      </c>
      <c r="P494" s="119">
        <f t="shared" si="376"/>
        <v>1057.40141864</v>
      </c>
      <c r="Q494" s="158">
        <f t="shared" si="388"/>
        <v>0</v>
      </c>
      <c r="R494" s="199">
        <f t="shared" si="385"/>
        <v>0</v>
      </c>
      <c r="S494" s="119">
        <f t="shared" si="377"/>
        <v>0</v>
      </c>
      <c r="T494" s="129">
        <f t="shared" si="386"/>
        <v>9.1906000000000002E-2</v>
      </c>
      <c r="U494" s="127">
        <f t="shared" si="394"/>
        <v>19</v>
      </c>
      <c r="V494" s="127">
        <v>252</v>
      </c>
      <c r="W494" s="126">
        <f t="shared" si="378"/>
        <v>1.006651272</v>
      </c>
      <c r="X494" s="119">
        <f t="shared" si="379"/>
        <v>7.0330644400000004</v>
      </c>
      <c r="Y494" s="119">
        <f t="shared" si="380"/>
        <v>0</v>
      </c>
      <c r="Z494" s="131" t="str">
        <f t="shared" si="389"/>
        <v>A+J=</v>
      </c>
      <c r="AA494" s="124">
        <f t="shared" si="390"/>
        <v>44788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2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22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3"/>
      <c r="EC494" s="1"/>
      <c r="ED494" s="1"/>
      <c r="EE494" s="1"/>
      <c r="EF494" s="1"/>
      <c r="EG494" s="1"/>
      <c r="EH494" s="1"/>
      <c r="EI494" s="1"/>
      <c r="EJ494" s="1"/>
      <c r="EK494" s="1"/>
      <c r="EL494" s="4"/>
      <c r="EM494" s="1"/>
      <c r="EN494" s="1"/>
      <c r="EO494" s="1"/>
      <c r="EP494" s="1"/>
      <c r="EQ494" s="1"/>
      <c r="ER494" s="1"/>
    </row>
    <row r="495" spans="1:148" ht="12.75" x14ac:dyDescent="0.2">
      <c r="A495" s="118">
        <f t="shared" si="381"/>
        <v>44785</v>
      </c>
      <c r="B495" s="119">
        <f t="shared" si="373"/>
        <v>1065.1446110700001</v>
      </c>
      <c r="C495" s="119">
        <f t="shared" si="387"/>
        <v>926.36924083999997</v>
      </c>
      <c r="D495" s="120">
        <f t="shared" si="382"/>
        <v>6412.88</v>
      </c>
      <c r="E495" s="120">
        <f t="shared" si="397"/>
        <v>6455.85</v>
      </c>
      <c r="F495" s="172">
        <f t="shared" si="391"/>
        <v>44727</v>
      </c>
      <c r="G495" s="123">
        <f t="shared" si="374"/>
        <v>6.7005775876050055E-3</v>
      </c>
      <c r="H495" s="124">
        <f t="shared" si="392"/>
        <v>44788</v>
      </c>
      <c r="I495" s="124">
        <f t="shared" si="375"/>
        <v>44788</v>
      </c>
      <c r="J495" s="125">
        <f t="shared" si="383"/>
        <v>21</v>
      </c>
      <c r="K495" s="125">
        <f t="shared" ref="K495:K558" si="398">(J495-(NETWORKDAYS(A495,I495,AD$149:AD$503)-1))</f>
        <v>20</v>
      </c>
      <c r="L495" s="8">
        <f t="shared" si="384"/>
        <v>1.00638048</v>
      </c>
      <c r="M495" s="126">
        <f t="shared" si="396"/>
        <v>1.0047000699999999</v>
      </c>
      <c r="N495" s="126">
        <f t="shared" si="393"/>
        <v>1.1345709787755693</v>
      </c>
      <c r="O495" s="119">
        <f t="shared" si="395"/>
        <v>1.1418100799999999</v>
      </c>
      <c r="P495" s="119">
        <f t="shared" si="376"/>
        <v>1057.73773699</v>
      </c>
      <c r="Q495" s="158">
        <f t="shared" si="388"/>
        <v>0</v>
      </c>
      <c r="R495" s="199">
        <f t="shared" si="385"/>
        <v>0</v>
      </c>
      <c r="S495" s="119">
        <f t="shared" si="377"/>
        <v>0</v>
      </c>
      <c r="T495" s="129">
        <f t="shared" si="386"/>
        <v>9.1906000000000002E-2</v>
      </c>
      <c r="U495" s="127">
        <f t="shared" si="394"/>
        <v>20</v>
      </c>
      <c r="V495" s="127">
        <v>252</v>
      </c>
      <c r="W495" s="126">
        <f t="shared" si="378"/>
        <v>1.007002562</v>
      </c>
      <c r="X495" s="119">
        <f t="shared" si="379"/>
        <v>7.4068740799999997</v>
      </c>
      <c r="Y495" s="119">
        <f t="shared" si="380"/>
        <v>0</v>
      </c>
      <c r="Z495" s="131" t="str">
        <f t="shared" si="389"/>
        <v>A+J=</v>
      </c>
      <c r="AA495" s="124">
        <f t="shared" si="390"/>
        <v>44788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2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22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3"/>
      <c r="EC495" s="1"/>
      <c r="ED495" s="1"/>
      <c r="EE495" s="1"/>
      <c r="EF495" s="1"/>
      <c r="EG495" s="1"/>
      <c r="EH495" s="1"/>
      <c r="EI495" s="1"/>
      <c r="EJ495" s="1"/>
      <c r="EK495" s="1"/>
      <c r="EL495" s="4"/>
      <c r="EM495" s="1"/>
      <c r="EN495" s="1"/>
      <c r="EO495" s="1"/>
      <c r="EP495" s="1"/>
      <c r="EQ495" s="1"/>
      <c r="ER495" s="1"/>
    </row>
    <row r="496" spans="1:148" ht="12.75" x14ac:dyDescent="0.2">
      <c r="A496" s="118">
        <f t="shared" si="381"/>
        <v>44786</v>
      </c>
      <c r="B496" s="119">
        <f t="shared" si="373"/>
        <v>1065.8552174699998</v>
      </c>
      <c r="C496" s="119">
        <f t="shared" si="387"/>
        <v>926.36924083999997</v>
      </c>
      <c r="D496" s="120">
        <f t="shared" si="382"/>
        <v>6412.88</v>
      </c>
      <c r="E496" s="120">
        <f t="shared" si="397"/>
        <v>6455.85</v>
      </c>
      <c r="F496" s="172">
        <f t="shared" si="391"/>
        <v>44727</v>
      </c>
      <c r="G496" s="123">
        <f t="shared" si="374"/>
        <v>6.7005775876050055E-3</v>
      </c>
      <c r="H496" s="124">
        <f t="shared" si="392"/>
        <v>44788</v>
      </c>
      <c r="I496" s="124">
        <f t="shared" si="375"/>
        <v>44788</v>
      </c>
      <c r="J496" s="125">
        <f t="shared" si="383"/>
        <v>21</v>
      </c>
      <c r="K496" s="125">
        <f t="shared" si="398"/>
        <v>21</v>
      </c>
      <c r="L496" s="8">
        <f t="shared" si="384"/>
        <v>1.00670057</v>
      </c>
      <c r="M496" s="126">
        <f t="shared" si="396"/>
        <v>1.0047000699999999</v>
      </c>
      <c r="N496" s="126">
        <f t="shared" si="393"/>
        <v>1.1345709787755693</v>
      </c>
      <c r="O496" s="119">
        <f t="shared" si="395"/>
        <v>1.1421732499999999</v>
      </c>
      <c r="P496" s="119">
        <f t="shared" si="376"/>
        <v>1058.0741665099999</v>
      </c>
      <c r="Q496" s="158">
        <f t="shared" si="388"/>
        <v>0</v>
      </c>
      <c r="R496" s="199">
        <f t="shared" si="385"/>
        <v>0</v>
      </c>
      <c r="S496" s="119">
        <f t="shared" si="377"/>
        <v>0</v>
      </c>
      <c r="T496" s="129">
        <f t="shared" si="386"/>
        <v>9.1906000000000002E-2</v>
      </c>
      <c r="U496" s="127">
        <f t="shared" si="394"/>
        <v>21</v>
      </c>
      <c r="V496" s="127">
        <v>252</v>
      </c>
      <c r="W496" s="126">
        <f t="shared" si="378"/>
        <v>1.007353975</v>
      </c>
      <c r="X496" s="119">
        <f t="shared" si="379"/>
        <v>7.78105096</v>
      </c>
      <c r="Y496" s="119">
        <f t="shared" si="380"/>
        <v>0</v>
      </c>
      <c r="Z496" s="131" t="str">
        <f t="shared" si="389"/>
        <v>A+J=</v>
      </c>
      <c r="AA496" s="124">
        <f t="shared" si="390"/>
        <v>44788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2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22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3"/>
      <c r="EC496" s="1"/>
      <c r="ED496" s="1"/>
      <c r="EE496" s="1"/>
      <c r="EF496" s="1"/>
      <c r="EG496" s="1"/>
      <c r="EH496" s="1"/>
      <c r="EI496" s="1"/>
      <c r="EJ496" s="1"/>
      <c r="EK496" s="1"/>
      <c r="EL496" s="4"/>
      <c r="EM496" s="1"/>
      <c r="EN496" s="1"/>
      <c r="EO496" s="1"/>
      <c r="EP496" s="1"/>
      <c r="EQ496" s="1"/>
      <c r="ER496" s="1"/>
    </row>
    <row r="497" spans="1:148" ht="12.75" x14ac:dyDescent="0.2">
      <c r="A497" s="118">
        <f t="shared" si="381"/>
        <v>44787</v>
      </c>
      <c r="B497" s="119">
        <f t="shared" si="373"/>
        <v>1065.8552174699998</v>
      </c>
      <c r="C497" s="119">
        <f t="shared" si="387"/>
        <v>926.36924083999997</v>
      </c>
      <c r="D497" s="120">
        <f t="shared" si="382"/>
        <v>6412.88</v>
      </c>
      <c r="E497" s="120">
        <f t="shared" si="397"/>
        <v>6455.85</v>
      </c>
      <c r="F497" s="172">
        <f t="shared" si="391"/>
        <v>44727</v>
      </c>
      <c r="G497" s="123">
        <f t="shared" si="374"/>
        <v>6.7005775876050055E-3</v>
      </c>
      <c r="H497" s="124">
        <f t="shared" si="392"/>
        <v>44788</v>
      </c>
      <c r="I497" s="124">
        <f t="shared" si="375"/>
        <v>44788</v>
      </c>
      <c r="J497" s="125">
        <f t="shared" si="383"/>
        <v>21</v>
      </c>
      <c r="K497" s="125">
        <f t="shared" si="398"/>
        <v>21</v>
      </c>
      <c r="L497" s="8">
        <f t="shared" si="384"/>
        <v>1.00670057</v>
      </c>
      <c r="M497" s="126">
        <f t="shared" si="396"/>
        <v>1.0047000699999999</v>
      </c>
      <c r="N497" s="126">
        <f t="shared" si="393"/>
        <v>1.1345709787755693</v>
      </c>
      <c r="O497" s="119">
        <f t="shared" si="395"/>
        <v>1.1421732499999999</v>
      </c>
      <c r="P497" s="119">
        <f t="shared" si="376"/>
        <v>1058.0741665099999</v>
      </c>
      <c r="Q497" s="158">
        <f t="shared" si="388"/>
        <v>0</v>
      </c>
      <c r="R497" s="199">
        <f t="shared" si="385"/>
        <v>0</v>
      </c>
      <c r="S497" s="119">
        <f t="shared" si="377"/>
        <v>0</v>
      </c>
      <c r="T497" s="129">
        <f t="shared" si="386"/>
        <v>9.1906000000000002E-2</v>
      </c>
      <c r="U497" s="127">
        <f t="shared" si="394"/>
        <v>21</v>
      </c>
      <c r="V497" s="127">
        <v>252</v>
      </c>
      <c r="W497" s="126">
        <f t="shared" si="378"/>
        <v>1.007353975</v>
      </c>
      <c r="X497" s="119">
        <f t="shared" si="379"/>
        <v>7.78105096</v>
      </c>
      <c r="Y497" s="119">
        <f t="shared" si="380"/>
        <v>0</v>
      </c>
      <c r="Z497" s="131" t="str">
        <f t="shared" si="389"/>
        <v>A+J=</v>
      </c>
      <c r="AA497" s="124">
        <f t="shared" si="390"/>
        <v>44788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2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22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3"/>
      <c r="EC497" s="1"/>
      <c r="ED497" s="1"/>
      <c r="EE497" s="1"/>
      <c r="EF497" s="1"/>
      <c r="EG497" s="1"/>
      <c r="EH497" s="1"/>
      <c r="EI497" s="1"/>
      <c r="EJ497" s="1"/>
      <c r="EK497" s="1"/>
      <c r="EL497" s="4"/>
      <c r="EM497" s="1"/>
      <c r="EN497" s="1"/>
      <c r="EO497" s="1"/>
      <c r="EP497" s="1"/>
      <c r="EQ497" s="1"/>
      <c r="ER497" s="1"/>
    </row>
    <row r="498" spans="1:148" ht="12.75" x14ac:dyDescent="0.2">
      <c r="A498" s="118">
        <f t="shared" si="381"/>
        <v>44788</v>
      </c>
      <c r="B498" s="119">
        <f t="shared" si="373"/>
        <v>1065.8552174699998</v>
      </c>
      <c r="C498" s="119">
        <f t="shared" si="387"/>
        <v>926.36924083999997</v>
      </c>
      <c r="D498" s="120">
        <f t="shared" si="382"/>
        <v>6412.88</v>
      </c>
      <c r="E498" s="120">
        <f t="shared" si="397"/>
        <v>6455.85</v>
      </c>
      <c r="F498" s="172">
        <f t="shared" si="391"/>
        <v>44727</v>
      </c>
      <c r="G498" s="123">
        <f t="shared" si="374"/>
        <v>6.7005775876050055E-3</v>
      </c>
      <c r="H498" s="124">
        <f t="shared" si="392"/>
        <v>44788</v>
      </c>
      <c r="I498" s="124">
        <f t="shared" si="375"/>
        <v>44788</v>
      </c>
      <c r="J498" s="125">
        <f t="shared" si="383"/>
        <v>21</v>
      </c>
      <c r="K498" s="125">
        <f t="shared" si="398"/>
        <v>21</v>
      </c>
      <c r="L498" s="8">
        <f t="shared" si="384"/>
        <v>1.00670057</v>
      </c>
      <c r="M498" s="126">
        <f t="shared" si="396"/>
        <v>1.0047000699999999</v>
      </c>
      <c r="N498" s="126">
        <f t="shared" si="393"/>
        <v>1.1345709787755693</v>
      </c>
      <c r="O498" s="119">
        <f t="shared" si="395"/>
        <v>1.1421732499999999</v>
      </c>
      <c r="P498" s="119">
        <f t="shared" si="376"/>
        <v>1058.0741665099999</v>
      </c>
      <c r="Q498" s="158">
        <f t="shared" si="388"/>
        <v>16</v>
      </c>
      <c r="R498" s="199">
        <f t="shared" si="385"/>
        <v>2.6884999999999999E-2</v>
      </c>
      <c r="S498" s="119">
        <f t="shared" si="377"/>
        <v>28.446323960000001</v>
      </c>
      <c r="T498" s="129">
        <f t="shared" si="386"/>
        <v>9.1906000000000002E-2</v>
      </c>
      <c r="U498" s="127">
        <f t="shared" si="394"/>
        <v>21</v>
      </c>
      <c r="V498" s="127">
        <v>252</v>
      </c>
      <c r="W498" s="126">
        <f t="shared" si="378"/>
        <v>1.007353975</v>
      </c>
      <c r="X498" s="119">
        <f t="shared" si="379"/>
        <v>7.78105096</v>
      </c>
      <c r="Y498" s="119">
        <f t="shared" si="380"/>
        <v>36.227374920000003</v>
      </c>
      <c r="Z498" s="131" t="str">
        <f t="shared" si="389"/>
        <v>A+J=</v>
      </c>
      <c r="AA498" s="124">
        <f t="shared" si="390"/>
        <v>44788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2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22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3"/>
      <c r="EC498" s="1"/>
      <c r="ED498" s="1"/>
      <c r="EE498" s="1"/>
      <c r="EF498" s="1"/>
      <c r="EG498" s="1"/>
      <c r="EH498" s="1"/>
      <c r="EI498" s="1"/>
      <c r="EJ498" s="1"/>
      <c r="EK498" s="1"/>
      <c r="EL498" s="4"/>
      <c r="EM498" s="1"/>
      <c r="EN498" s="1"/>
      <c r="EO498" s="1"/>
      <c r="EP498" s="1"/>
      <c r="EQ498" s="1"/>
      <c r="ER498" s="1"/>
    </row>
    <row r="499" spans="1:148" ht="12.75" x14ac:dyDescent="0.2">
      <c r="A499" s="118">
        <f t="shared" si="381"/>
        <v>44789</v>
      </c>
      <c r="B499" s="119">
        <f t="shared" si="373"/>
        <v>1029.6677408399999</v>
      </c>
      <c r="C499" s="119">
        <f t="shared" si="387"/>
        <v>901.46380380999994</v>
      </c>
      <c r="D499" s="120">
        <f t="shared" si="382"/>
        <v>6455.85</v>
      </c>
      <c r="E499" s="120">
        <f t="shared" si="397"/>
        <v>6411.95</v>
      </c>
      <c r="F499" s="172">
        <f t="shared" si="391"/>
        <v>44757</v>
      </c>
      <c r="G499" s="123">
        <f t="shared" si="374"/>
        <v>-6.8000340776196433E-3</v>
      </c>
      <c r="H499" s="124">
        <f t="shared" si="392"/>
        <v>44819</v>
      </c>
      <c r="I499" s="124">
        <f t="shared" si="375"/>
        <v>44819</v>
      </c>
      <c r="J499" s="125">
        <f t="shared" si="383"/>
        <v>22</v>
      </c>
      <c r="K499" s="125">
        <f t="shared" si="398"/>
        <v>1</v>
      </c>
      <c r="L499" s="8">
        <f t="shared" si="384"/>
        <v>0.99968988999999997</v>
      </c>
      <c r="M499" s="126">
        <f t="shared" si="396"/>
        <v>1.00670057</v>
      </c>
      <c r="N499" s="126">
        <f t="shared" si="393"/>
        <v>1.1421732510388236</v>
      </c>
      <c r="O499" s="119">
        <f t="shared" si="395"/>
        <v>1.1418190500000001</v>
      </c>
      <c r="P499" s="119">
        <f t="shared" si="376"/>
        <v>1029.3085440699999</v>
      </c>
      <c r="Q499" s="158">
        <f t="shared" si="388"/>
        <v>0</v>
      </c>
      <c r="R499" s="199">
        <f t="shared" si="385"/>
        <v>0</v>
      </c>
      <c r="S499" s="119">
        <f t="shared" si="377"/>
        <v>0</v>
      </c>
      <c r="T499" s="129">
        <f t="shared" si="386"/>
        <v>9.1906000000000002E-2</v>
      </c>
      <c r="U499" s="127">
        <f t="shared" si="394"/>
        <v>1</v>
      </c>
      <c r="V499" s="127">
        <v>252</v>
      </c>
      <c r="W499" s="126">
        <f t="shared" si="378"/>
        <v>1.000348969</v>
      </c>
      <c r="X499" s="119">
        <f t="shared" si="379"/>
        <v>0.35919677</v>
      </c>
      <c r="Y499" s="119">
        <f t="shared" si="380"/>
        <v>0</v>
      </c>
      <c r="Z499" s="131" t="str">
        <f t="shared" si="389"/>
        <v>A+J=</v>
      </c>
      <c r="AA499" s="124">
        <f t="shared" si="390"/>
        <v>44819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2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22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3"/>
      <c r="EC499" s="1"/>
      <c r="ED499" s="1"/>
      <c r="EE499" s="1"/>
      <c r="EF499" s="1"/>
      <c r="EG499" s="1"/>
      <c r="EH499" s="1"/>
      <c r="EI499" s="1"/>
      <c r="EJ499" s="1"/>
      <c r="EK499" s="1"/>
      <c r="EL499" s="4"/>
      <c r="EM499" s="1"/>
      <c r="EN499" s="1"/>
      <c r="EO499" s="1"/>
      <c r="EP499" s="1"/>
      <c r="EQ499" s="1"/>
      <c r="ER499" s="1"/>
    </row>
    <row r="500" spans="1:148" ht="12.75" x14ac:dyDescent="0.2">
      <c r="A500" s="118">
        <f t="shared" si="381"/>
        <v>44790</v>
      </c>
      <c r="B500" s="119">
        <f t="shared" si="373"/>
        <v>1029.70764904</v>
      </c>
      <c r="C500" s="119">
        <f t="shared" si="387"/>
        <v>901.46380380999994</v>
      </c>
      <c r="D500" s="120">
        <f t="shared" si="382"/>
        <v>6455.85</v>
      </c>
      <c r="E500" s="120">
        <f t="shared" si="397"/>
        <v>6411.95</v>
      </c>
      <c r="F500" s="172">
        <f t="shared" si="391"/>
        <v>44757</v>
      </c>
      <c r="G500" s="123">
        <f t="shared" si="374"/>
        <v>-6.8000340776196433E-3</v>
      </c>
      <c r="H500" s="124">
        <f t="shared" si="392"/>
        <v>44819</v>
      </c>
      <c r="I500" s="124">
        <f t="shared" si="375"/>
        <v>44819</v>
      </c>
      <c r="J500" s="125">
        <f t="shared" si="383"/>
        <v>22</v>
      </c>
      <c r="K500" s="125">
        <f t="shared" si="398"/>
        <v>2</v>
      </c>
      <c r="L500" s="8">
        <f t="shared" si="384"/>
        <v>0.99937989000000005</v>
      </c>
      <c r="M500" s="126">
        <f t="shared" si="396"/>
        <v>1.00670057</v>
      </c>
      <c r="N500" s="126">
        <f t="shared" si="393"/>
        <v>1.1421732510388236</v>
      </c>
      <c r="O500" s="119">
        <f t="shared" si="395"/>
        <v>1.1414649699999999</v>
      </c>
      <c r="P500" s="119">
        <f t="shared" si="376"/>
        <v>1028.98935377</v>
      </c>
      <c r="Q500" s="158">
        <f t="shared" si="388"/>
        <v>0</v>
      </c>
      <c r="R500" s="199">
        <f t="shared" si="385"/>
        <v>0</v>
      </c>
      <c r="S500" s="119">
        <f t="shared" si="377"/>
        <v>0</v>
      </c>
      <c r="T500" s="129">
        <f t="shared" si="386"/>
        <v>9.1906000000000002E-2</v>
      </c>
      <c r="U500" s="127">
        <f t="shared" si="394"/>
        <v>2</v>
      </c>
      <c r="V500" s="127">
        <v>252</v>
      </c>
      <c r="W500" s="126">
        <f t="shared" si="378"/>
        <v>1.0006980590000001</v>
      </c>
      <c r="X500" s="119">
        <f t="shared" si="379"/>
        <v>0.71829527000000004</v>
      </c>
      <c r="Y500" s="119">
        <f t="shared" si="380"/>
        <v>0</v>
      </c>
      <c r="Z500" s="131" t="str">
        <f t="shared" si="389"/>
        <v>A+J=</v>
      </c>
      <c r="AA500" s="124">
        <f t="shared" si="390"/>
        <v>44819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2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22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3"/>
      <c r="EC500" s="1"/>
      <c r="ED500" s="1"/>
      <c r="EE500" s="1"/>
      <c r="EF500" s="1"/>
      <c r="EG500" s="1"/>
      <c r="EH500" s="1"/>
      <c r="EI500" s="1"/>
      <c r="EJ500" s="1"/>
      <c r="EK500" s="1"/>
      <c r="EL500" s="4"/>
      <c r="EM500" s="1"/>
      <c r="EN500" s="1"/>
      <c r="EO500" s="1"/>
      <c r="EP500" s="1"/>
      <c r="EQ500" s="1"/>
      <c r="ER500" s="1"/>
    </row>
    <row r="501" spans="1:148" ht="12.75" x14ac:dyDescent="0.2">
      <c r="A501" s="118">
        <f t="shared" si="381"/>
        <v>44791</v>
      </c>
      <c r="B501" s="119">
        <f t="shared" si="373"/>
        <v>1029.7475601799999</v>
      </c>
      <c r="C501" s="119">
        <f t="shared" si="387"/>
        <v>901.46380380999994</v>
      </c>
      <c r="D501" s="120">
        <f t="shared" si="382"/>
        <v>6455.85</v>
      </c>
      <c r="E501" s="120">
        <f t="shared" si="397"/>
        <v>6411.95</v>
      </c>
      <c r="F501" s="172">
        <f t="shared" si="391"/>
        <v>44757</v>
      </c>
      <c r="G501" s="123">
        <f t="shared" si="374"/>
        <v>-6.8000340776196433E-3</v>
      </c>
      <c r="H501" s="124">
        <f t="shared" si="392"/>
        <v>44819</v>
      </c>
      <c r="I501" s="124">
        <f t="shared" si="375"/>
        <v>44819</v>
      </c>
      <c r="J501" s="125">
        <f t="shared" si="383"/>
        <v>22</v>
      </c>
      <c r="K501" s="125">
        <f t="shared" si="398"/>
        <v>3</v>
      </c>
      <c r="L501" s="8">
        <f t="shared" si="384"/>
        <v>0.99906998000000002</v>
      </c>
      <c r="M501" s="126">
        <f t="shared" si="396"/>
        <v>1.00670057</v>
      </c>
      <c r="N501" s="126">
        <f t="shared" si="393"/>
        <v>1.1421732510388236</v>
      </c>
      <c r="O501" s="119">
        <f t="shared" si="395"/>
        <v>1.141111</v>
      </c>
      <c r="P501" s="119">
        <f t="shared" si="376"/>
        <v>1028.6702626199999</v>
      </c>
      <c r="Q501" s="158">
        <f t="shared" si="388"/>
        <v>0</v>
      </c>
      <c r="R501" s="199">
        <f t="shared" si="385"/>
        <v>0</v>
      </c>
      <c r="S501" s="119">
        <f t="shared" si="377"/>
        <v>0</v>
      </c>
      <c r="T501" s="129">
        <f t="shared" si="386"/>
        <v>9.1906000000000002E-2</v>
      </c>
      <c r="U501" s="127">
        <f t="shared" si="394"/>
        <v>3</v>
      </c>
      <c r="V501" s="127">
        <v>252</v>
      </c>
      <c r="W501" s="126">
        <f t="shared" si="378"/>
        <v>1.0010472720000001</v>
      </c>
      <c r="X501" s="119">
        <f t="shared" si="379"/>
        <v>1.0772975600000001</v>
      </c>
      <c r="Y501" s="119">
        <f t="shared" si="380"/>
        <v>0</v>
      </c>
      <c r="Z501" s="131" t="str">
        <f t="shared" si="389"/>
        <v>A+J=</v>
      </c>
      <c r="AA501" s="124">
        <f t="shared" si="390"/>
        <v>44819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2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22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3"/>
      <c r="EC501" s="1"/>
      <c r="ED501" s="1"/>
      <c r="EE501" s="1"/>
      <c r="EF501" s="1"/>
      <c r="EG501" s="1"/>
      <c r="EH501" s="1"/>
      <c r="EI501" s="1"/>
      <c r="EJ501" s="1"/>
      <c r="EK501" s="1"/>
      <c r="EL501" s="4"/>
      <c r="EM501" s="1"/>
      <c r="EN501" s="1"/>
      <c r="EO501" s="1"/>
      <c r="EP501" s="1"/>
      <c r="EQ501" s="1"/>
      <c r="ER501" s="1"/>
    </row>
    <row r="502" spans="1:148" ht="12.75" x14ac:dyDescent="0.2">
      <c r="A502" s="118">
        <f t="shared" si="381"/>
        <v>44792</v>
      </c>
      <c r="B502" s="119">
        <f t="shared" si="373"/>
        <v>1029.78748122</v>
      </c>
      <c r="C502" s="119">
        <f t="shared" si="387"/>
        <v>901.46380380999994</v>
      </c>
      <c r="D502" s="120">
        <f t="shared" si="382"/>
        <v>6455.85</v>
      </c>
      <c r="E502" s="120">
        <f t="shared" si="397"/>
        <v>6411.95</v>
      </c>
      <c r="F502" s="172">
        <f t="shared" si="391"/>
        <v>44757</v>
      </c>
      <c r="G502" s="123">
        <f t="shared" si="374"/>
        <v>-6.8000340776196433E-3</v>
      </c>
      <c r="H502" s="124">
        <f t="shared" si="392"/>
        <v>44819</v>
      </c>
      <c r="I502" s="124">
        <f t="shared" si="375"/>
        <v>44819</v>
      </c>
      <c r="J502" s="125">
        <f t="shared" si="383"/>
        <v>22</v>
      </c>
      <c r="K502" s="125">
        <f t="shared" si="398"/>
        <v>4</v>
      </c>
      <c r="L502" s="8">
        <f t="shared" si="384"/>
        <v>0.99876016999999995</v>
      </c>
      <c r="M502" s="126">
        <f t="shared" si="396"/>
        <v>1.00670057</v>
      </c>
      <c r="N502" s="126">
        <f t="shared" si="393"/>
        <v>1.1421732510388236</v>
      </c>
      <c r="O502" s="119">
        <f t="shared" si="395"/>
        <v>1.14075715</v>
      </c>
      <c r="P502" s="119">
        <f t="shared" si="376"/>
        <v>1028.35127966</v>
      </c>
      <c r="Q502" s="158">
        <f t="shared" si="388"/>
        <v>0</v>
      </c>
      <c r="R502" s="199">
        <f t="shared" si="385"/>
        <v>0</v>
      </c>
      <c r="S502" s="119">
        <f t="shared" si="377"/>
        <v>0</v>
      </c>
      <c r="T502" s="129">
        <f t="shared" si="386"/>
        <v>9.1906000000000002E-2</v>
      </c>
      <c r="U502" s="127">
        <f t="shared" si="394"/>
        <v>4</v>
      </c>
      <c r="V502" s="127">
        <v>252</v>
      </c>
      <c r="W502" s="126">
        <f t="shared" si="378"/>
        <v>1.0013966059999999</v>
      </c>
      <c r="X502" s="119">
        <f t="shared" si="379"/>
        <v>1.43620156</v>
      </c>
      <c r="Y502" s="119">
        <f t="shared" si="380"/>
        <v>0</v>
      </c>
      <c r="Z502" s="131" t="str">
        <f t="shared" si="389"/>
        <v>A+J=</v>
      </c>
      <c r="AA502" s="124">
        <f t="shared" si="390"/>
        <v>44819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2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22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3"/>
      <c r="EC502" s="1"/>
      <c r="ED502" s="1"/>
      <c r="EE502" s="1"/>
      <c r="EF502" s="1"/>
      <c r="EG502" s="1"/>
      <c r="EH502" s="1"/>
      <c r="EI502" s="1"/>
      <c r="EJ502" s="1"/>
      <c r="EK502" s="1"/>
      <c r="EL502" s="4"/>
      <c r="EM502" s="1"/>
      <c r="EN502" s="1"/>
      <c r="EO502" s="1"/>
      <c r="EP502" s="1"/>
      <c r="EQ502" s="1"/>
      <c r="ER502" s="1"/>
    </row>
    <row r="503" spans="1:148" ht="12.75" x14ac:dyDescent="0.2">
      <c r="A503" s="118">
        <f t="shared" si="381"/>
        <v>44793</v>
      </c>
      <c r="B503" s="119">
        <f t="shared" si="373"/>
        <v>1029.8273951200001</v>
      </c>
      <c r="C503" s="119">
        <f t="shared" si="387"/>
        <v>901.46380380999994</v>
      </c>
      <c r="D503" s="120">
        <f t="shared" si="382"/>
        <v>6455.85</v>
      </c>
      <c r="E503" s="120">
        <f t="shared" si="397"/>
        <v>6411.95</v>
      </c>
      <c r="F503" s="172">
        <f t="shared" si="391"/>
        <v>44757</v>
      </c>
      <c r="G503" s="123">
        <f t="shared" si="374"/>
        <v>-6.8000340776196433E-3</v>
      </c>
      <c r="H503" s="124">
        <f t="shared" si="392"/>
        <v>44819</v>
      </c>
      <c r="I503" s="124">
        <f t="shared" si="375"/>
        <v>44819</v>
      </c>
      <c r="J503" s="125">
        <f t="shared" si="383"/>
        <v>22</v>
      </c>
      <c r="K503" s="125">
        <f t="shared" si="398"/>
        <v>5</v>
      </c>
      <c r="L503" s="8">
        <f t="shared" si="384"/>
        <v>0.99845046000000004</v>
      </c>
      <c r="M503" s="126">
        <f t="shared" si="396"/>
        <v>1.00670057</v>
      </c>
      <c r="N503" s="126">
        <f t="shared" si="393"/>
        <v>1.1421732510388236</v>
      </c>
      <c r="O503" s="119">
        <f t="shared" si="395"/>
        <v>1.1404034000000001</v>
      </c>
      <c r="P503" s="119">
        <f t="shared" si="376"/>
        <v>1028.0323868400001</v>
      </c>
      <c r="Q503" s="158">
        <f t="shared" si="388"/>
        <v>0</v>
      </c>
      <c r="R503" s="199">
        <f t="shared" si="385"/>
        <v>0</v>
      </c>
      <c r="S503" s="119">
        <f t="shared" si="377"/>
        <v>0</v>
      </c>
      <c r="T503" s="129">
        <f t="shared" si="386"/>
        <v>9.1906000000000002E-2</v>
      </c>
      <c r="U503" s="127">
        <f t="shared" si="394"/>
        <v>5</v>
      </c>
      <c r="V503" s="127">
        <v>252</v>
      </c>
      <c r="W503" s="126">
        <f t="shared" si="378"/>
        <v>1.001746062</v>
      </c>
      <c r="X503" s="119">
        <f t="shared" si="379"/>
        <v>1.79500828</v>
      </c>
      <c r="Y503" s="119">
        <f t="shared" si="380"/>
        <v>0</v>
      </c>
      <c r="Z503" s="131" t="str">
        <f t="shared" si="389"/>
        <v>A+J=</v>
      </c>
      <c r="AA503" s="124">
        <f t="shared" si="390"/>
        <v>44819</v>
      </c>
      <c r="AB503" s="4"/>
      <c r="AD503" s="4"/>
      <c r="AE503" s="4"/>
      <c r="AF503" s="1"/>
      <c r="AG503" s="1"/>
      <c r="AH503" s="1"/>
      <c r="AI503" s="7"/>
      <c r="AJ503" s="1"/>
      <c r="AK503" s="1"/>
      <c r="AL503" s="1"/>
      <c r="AM503" s="1"/>
      <c r="AT503" s="1"/>
      <c r="AU503" s="1"/>
      <c r="AV503" s="1"/>
      <c r="AW503" s="2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22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3"/>
      <c r="EC503" s="1"/>
      <c r="ED503" s="1"/>
      <c r="EE503" s="1"/>
      <c r="EF503" s="1"/>
      <c r="EG503" s="1"/>
      <c r="EH503" s="1"/>
      <c r="EI503" s="1"/>
      <c r="EJ503" s="1"/>
      <c r="EK503" s="1"/>
      <c r="EL503" s="4"/>
      <c r="EM503" s="1"/>
      <c r="EN503" s="1"/>
      <c r="EO503" s="1"/>
      <c r="EP503" s="1"/>
      <c r="EQ503" s="1"/>
      <c r="ER503" s="1"/>
    </row>
    <row r="504" spans="1:148" ht="12.75" x14ac:dyDescent="0.2">
      <c r="A504" s="118">
        <f t="shared" si="381"/>
        <v>44794</v>
      </c>
      <c r="B504" s="119">
        <f t="shared" si="373"/>
        <v>1029.8273951200001</v>
      </c>
      <c r="C504" s="119">
        <f t="shared" si="387"/>
        <v>901.46380380999994</v>
      </c>
      <c r="D504" s="120">
        <f t="shared" si="382"/>
        <v>6455.85</v>
      </c>
      <c r="E504" s="120">
        <f t="shared" si="397"/>
        <v>6411.95</v>
      </c>
      <c r="F504" s="172">
        <f t="shared" si="391"/>
        <v>44757</v>
      </c>
      <c r="G504" s="123">
        <f t="shared" si="374"/>
        <v>-6.8000340776196433E-3</v>
      </c>
      <c r="H504" s="124">
        <f t="shared" si="392"/>
        <v>44819</v>
      </c>
      <c r="I504" s="124">
        <f t="shared" si="375"/>
        <v>44819</v>
      </c>
      <c r="J504" s="125">
        <f t="shared" si="383"/>
        <v>22</v>
      </c>
      <c r="K504" s="125">
        <f t="shared" si="398"/>
        <v>5</v>
      </c>
      <c r="L504" s="8">
        <f t="shared" si="384"/>
        <v>0.99845046000000004</v>
      </c>
      <c r="M504" s="126">
        <f t="shared" si="396"/>
        <v>1.00670057</v>
      </c>
      <c r="N504" s="126">
        <f t="shared" si="393"/>
        <v>1.1421732510388236</v>
      </c>
      <c r="O504" s="119">
        <f t="shared" si="395"/>
        <v>1.1404034000000001</v>
      </c>
      <c r="P504" s="119">
        <f t="shared" si="376"/>
        <v>1028.0323868400001</v>
      </c>
      <c r="Q504" s="158">
        <f t="shared" si="388"/>
        <v>0</v>
      </c>
      <c r="R504" s="199">
        <f t="shared" si="385"/>
        <v>0</v>
      </c>
      <c r="S504" s="119">
        <f t="shared" si="377"/>
        <v>0</v>
      </c>
      <c r="T504" s="129">
        <f t="shared" si="386"/>
        <v>9.1906000000000002E-2</v>
      </c>
      <c r="U504" s="127">
        <f t="shared" si="394"/>
        <v>5</v>
      </c>
      <c r="V504" s="127">
        <v>252</v>
      </c>
      <c r="W504" s="126">
        <f t="shared" si="378"/>
        <v>1.001746062</v>
      </c>
      <c r="X504" s="119">
        <f t="shared" si="379"/>
        <v>1.79500828</v>
      </c>
      <c r="Y504" s="119">
        <f t="shared" si="380"/>
        <v>0</v>
      </c>
      <c r="Z504" s="131" t="str">
        <f t="shared" si="389"/>
        <v>A+J=</v>
      </c>
      <c r="AA504" s="124">
        <f t="shared" si="390"/>
        <v>44819</v>
      </c>
      <c r="AB504" s="4"/>
      <c r="AD504" s="4"/>
      <c r="AE504" s="4"/>
      <c r="AT504" s="1"/>
      <c r="AU504" s="1"/>
      <c r="AV504" s="1"/>
      <c r="AW504" s="2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22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3"/>
      <c r="EC504" s="1"/>
      <c r="ED504" s="1"/>
      <c r="EE504" s="1"/>
      <c r="EF504" s="1"/>
      <c r="EG504" s="1"/>
      <c r="EH504" s="1"/>
      <c r="EI504" s="1"/>
      <c r="EJ504" s="1"/>
      <c r="EK504" s="1"/>
      <c r="EL504" s="4"/>
      <c r="EM504" s="1"/>
      <c r="EN504" s="1"/>
      <c r="EO504" s="1"/>
      <c r="EP504" s="1"/>
      <c r="EQ504" s="1"/>
      <c r="ER504" s="1"/>
    </row>
    <row r="505" spans="1:148" ht="12.75" x14ac:dyDescent="0.2">
      <c r="A505" s="118">
        <f t="shared" si="381"/>
        <v>44795</v>
      </c>
      <c r="B505" s="119">
        <f t="shared" si="373"/>
        <v>1029.8273951200001</v>
      </c>
      <c r="C505" s="119">
        <f t="shared" si="387"/>
        <v>901.46380380999994</v>
      </c>
      <c r="D505" s="120">
        <f t="shared" si="382"/>
        <v>6455.85</v>
      </c>
      <c r="E505" s="120">
        <f t="shared" si="397"/>
        <v>6411.95</v>
      </c>
      <c r="F505" s="172">
        <f t="shared" si="391"/>
        <v>44757</v>
      </c>
      <c r="G505" s="123">
        <f t="shared" si="374"/>
        <v>-6.8000340776196433E-3</v>
      </c>
      <c r="H505" s="124">
        <f t="shared" si="392"/>
        <v>44819</v>
      </c>
      <c r="I505" s="124">
        <f t="shared" si="375"/>
        <v>44819</v>
      </c>
      <c r="J505" s="125">
        <f t="shared" si="383"/>
        <v>22</v>
      </c>
      <c r="K505" s="125">
        <f t="shared" si="398"/>
        <v>5</v>
      </c>
      <c r="L505" s="8">
        <f t="shared" si="384"/>
        <v>0.99845046000000004</v>
      </c>
      <c r="M505" s="126">
        <f t="shared" si="396"/>
        <v>1.00670057</v>
      </c>
      <c r="N505" s="126">
        <f t="shared" si="393"/>
        <v>1.1421732510388236</v>
      </c>
      <c r="O505" s="119">
        <f t="shared" si="395"/>
        <v>1.1404034000000001</v>
      </c>
      <c r="P505" s="119">
        <f t="shared" si="376"/>
        <v>1028.0323868400001</v>
      </c>
      <c r="Q505" s="158">
        <f t="shared" si="388"/>
        <v>0</v>
      </c>
      <c r="R505" s="199">
        <f t="shared" si="385"/>
        <v>0</v>
      </c>
      <c r="S505" s="119">
        <f t="shared" si="377"/>
        <v>0</v>
      </c>
      <c r="T505" s="129">
        <f t="shared" si="386"/>
        <v>9.1906000000000002E-2</v>
      </c>
      <c r="U505" s="127">
        <f t="shared" si="394"/>
        <v>5</v>
      </c>
      <c r="V505" s="127">
        <v>252</v>
      </c>
      <c r="W505" s="126">
        <f t="shared" si="378"/>
        <v>1.001746062</v>
      </c>
      <c r="X505" s="119">
        <f t="shared" si="379"/>
        <v>1.79500828</v>
      </c>
      <c r="Y505" s="119">
        <f t="shared" si="380"/>
        <v>0</v>
      </c>
      <c r="Z505" s="131" t="str">
        <f t="shared" si="389"/>
        <v>A+J=</v>
      </c>
      <c r="AA505" s="124">
        <f t="shared" si="390"/>
        <v>44819</v>
      </c>
      <c r="AB505" s="4"/>
      <c r="AD505" s="4"/>
      <c r="AE505" s="4"/>
      <c r="AT505" s="1"/>
      <c r="AU505" s="1"/>
      <c r="AV505" s="1"/>
      <c r="AW505" s="2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22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3"/>
      <c r="EC505" s="1"/>
      <c r="ED505" s="1"/>
      <c r="EE505" s="1"/>
      <c r="EF505" s="1"/>
      <c r="EG505" s="1"/>
      <c r="EH505" s="1"/>
      <c r="EI505" s="1"/>
      <c r="EJ505" s="1"/>
      <c r="EK505" s="1"/>
      <c r="EL505" s="4"/>
      <c r="EM505" s="1"/>
      <c r="EN505" s="1"/>
      <c r="EO505" s="1"/>
      <c r="EP505" s="1"/>
      <c r="EQ505" s="1"/>
      <c r="ER505" s="1"/>
    </row>
    <row r="506" spans="1:148" ht="12.75" x14ac:dyDescent="0.2">
      <c r="A506" s="118">
        <f t="shared" si="381"/>
        <v>44796</v>
      </c>
      <c r="B506" s="119">
        <f t="shared" si="373"/>
        <v>1029.86731089</v>
      </c>
      <c r="C506" s="119">
        <f t="shared" si="387"/>
        <v>901.46380380999994</v>
      </c>
      <c r="D506" s="120">
        <f t="shared" si="382"/>
        <v>6455.85</v>
      </c>
      <c r="E506" s="120">
        <f t="shared" si="397"/>
        <v>6411.95</v>
      </c>
      <c r="F506" s="172">
        <f t="shared" si="391"/>
        <v>44757</v>
      </c>
      <c r="G506" s="123">
        <f t="shared" si="374"/>
        <v>-6.8000340776196433E-3</v>
      </c>
      <c r="H506" s="124">
        <f t="shared" si="392"/>
        <v>44819</v>
      </c>
      <c r="I506" s="124">
        <f t="shared" si="375"/>
        <v>44819</v>
      </c>
      <c r="J506" s="125">
        <f t="shared" si="383"/>
        <v>22</v>
      </c>
      <c r="K506" s="125">
        <f t="shared" si="398"/>
        <v>6</v>
      </c>
      <c r="L506" s="8">
        <f t="shared" si="384"/>
        <v>0.99814084000000003</v>
      </c>
      <c r="M506" s="126">
        <f t="shared" si="396"/>
        <v>1.00670057</v>
      </c>
      <c r="N506" s="126">
        <f t="shared" si="393"/>
        <v>1.1421732510388236</v>
      </c>
      <c r="O506" s="119">
        <f t="shared" si="395"/>
        <v>1.1400497599999999</v>
      </c>
      <c r="P506" s="119">
        <f t="shared" si="376"/>
        <v>1027.7135931800001</v>
      </c>
      <c r="Q506" s="158">
        <f t="shared" si="388"/>
        <v>0</v>
      </c>
      <c r="R506" s="199">
        <f t="shared" si="385"/>
        <v>0</v>
      </c>
      <c r="S506" s="119">
        <f t="shared" si="377"/>
        <v>0</v>
      </c>
      <c r="T506" s="129">
        <f t="shared" si="386"/>
        <v>9.1906000000000002E-2</v>
      </c>
      <c r="U506" s="127">
        <f t="shared" si="394"/>
        <v>6</v>
      </c>
      <c r="V506" s="127">
        <v>252</v>
      </c>
      <c r="W506" s="126">
        <f t="shared" si="378"/>
        <v>1.0020956400000001</v>
      </c>
      <c r="X506" s="119">
        <f t="shared" si="379"/>
        <v>2.15371771</v>
      </c>
      <c r="Y506" s="119">
        <f t="shared" si="380"/>
        <v>0</v>
      </c>
      <c r="Z506" s="131" t="str">
        <f t="shared" si="389"/>
        <v>A+J=</v>
      </c>
      <c r="AA506" s="124">
        <f t="shared" si="390"/>
        <v>44819</v>
      </c>
      <c r="AB506" s="4"/>
      <c r="AD506" s="4"/>
      <c r="AE506" s="4"/>
      <c r="AT506" s="1"/>
      <c r="AU506" s="1"/>
      <c r="AV506" s="1"/>
      <c r="AW506" s="2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22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3"/>
      <c r="EC506" s="1"/>
      <c r="ED506" s="1"/>
      <c r="EE506" s="1"/>
      <c r="EF506" s="1"/>
      <c r="EG506" s="1"/>
      <c r="EH506" s="1"/>
      <c r="EI506" s="1"/>
      <c r="EJ506" s="1"/>
      <c r="EK506" s="1"/>
      <c r="EL506" s="4"/>
      <c r="EM506" s="1"/>
      <c r="EN506" s="1"/>
      <c r="EO506" s="1"/>
      <c r="EP506" s="1"/>
      <c r="EQ506" s="1"/>
      <c r="ER506" s="1"/>
    </row>
    <row r="507" spans="1:148" ht="12.75" x14ac:dyDescent="0.2">
      <c r="A507" s="118">
        <f t="shared" si="381"/>
        <v>44797</v>
      </c>
      <c r="B507" s="119">
        <f t="shared" si="373"/>
        <v>1029.90722852</v>
      </c>
      <c r="C507" s="119">
        <f t="shared" si="387"/>
        <v>901.46380380999994</v>
      </c>
      <c r="D507" s="120">
        <f t="shared" si="382"/>
        <v>6455.85</v>
      </c>
      <c r="E507" s="120">
        <f t="shared" si="397"/>
        <v>6411.95</v>
      </c>
      <c r="F507" s="172">
        <f t="shared" si="391"/>
        <v>44757</v>
      </c>
      <c r="G507" s="123">
        <f t="shared" si="374"/>
        <v>-6.8000340776196433E-3</v>
      </c>
      <c r="H507" s="124">
        <f t="shared" si="392"/>
        <v>44819</v>
      </c>
      <c r="I507" s="124">
        <f t="shared" si="375"/>
        <v>44819</v>
      </c>
      <c r="J507" s="125">
        <f t="shared" si="383"/>
        <v>22</v>
      </c>
      <c r="K507" s="125">
        <f t="shared" si="398"/>
        <v>7</v>
      </c>
      <c r="L507" s="8">
        <f t="shared" si="384"/>
        <v>0.99783131000000003</v>
      </c>
      <c r="M507" s="126">
        <f t="shared" si="396"/>
        <v>1.00670057</v>
      </c>
      <c r="N507" s="126">
        <f t="shared" si="393"/>
        <v>1.1421732510388236</v>
      </c>
      <c r="O507" s="119">
        <f t="shared" si="395"/>
        <v>1.13969623</v>
      </c>
      <c r="P507" s="119">
        <f t="shared" si="376"/>
        <v>1027.3948986800001</v>
      </c>
      <c r="Q507" s="158">
        <f t="shared" si="388"/>
        <v>0</v>
      </c>
      <c r="R507" s="199">
        <f t="shared" si="385"/>
        <v>0</v>
      </c>
      <c r="S507" s="119">
        <f t="shared" si="377"/>
        <v>0</v>
      </c>
      <c r="T507" s="129">
        <f t="shared" si="386"/>
        <v>9.1906000000000002E-2</v>
      </c>
      <c r="U507" s="127">
        <f t="shared" si="394"/>
        <v>7</v>
      </c>
      <c r="V507" s="127">
        <v>252</v>
      </c>
      <c r="W507" s="126">
        <f t="shared" si="378"/>
        <v>1.00244534</v>
      </c>
      <c r="X507" s="119">
        <f t="shared" si="379"/>
        <v>2.51232984</v>
      </c>
      <c r="Y507" s="119">
        <f t="shared" si="380"/>
        <v>0</v>
      </c>
      <c r="Z507" s="131" t="str">
        <f t="shared" si="389"/>
        <v>A+J=</v>
      </c>
      <c r="AA507" s="124">
        <f t="shared" si="390"/>
        <v>44819</v>
      </c>
      <c r="AB507" s="4"/>
      <c r="AD507" s="4"/>
      <c r="AE507" s="4"/>
      <c r="AT507" s="1"/>
      <c r="AU507" s="1"/>
      <c r="AV507" s="1"/>
      <c r="AW507" s="2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22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3"/>
      <c r="EC507" s="1"/>
      <c r="ED507" s="1"/>
      <c r="EE507" s="1"/>
      <c r="EF507" s="1"/>
      <c r="EG507" s="1"/>
      <c r="EH507" s="1"/>
      <c r="EI507" s="1"/>
      <c r="EJ507" s="1"/>
      <c r="EK507" s="1"/>
      <c r="EL507" s="4"/>
      <c r="EM507" s="1"/>
      <c r="EN507" s="1"/>
      <c r="EO507" s="1"/>
      <c r="EP507" s="1"/>
      <c r="EQ507" s="1"/>
      <c r="ER507" s="1"/>
    </row>
    <row r="508" spans="1:148" ht="12.75" x14ac:dyDescent="0.2">
      <c r="A508" s="118">
        <f t="shared" si="381"/>
        <v>44798</v>
      </c>
      <c r="B508" s="119">
        <f t="shared" si="373"/>
        <v>1029.94715703</v>
      </c>
      <c r="C508" s="119">
        <f t="shared" si="387"/>
        <v>901.46380380999994</v>
      </c>
      <c r="D508" s="120">
        <f t="shared" si="382"/>
        <v>6455.85</v>
      </c>
      <c r="E508" s="120">
        <f t="shared" si="397"/>
        <v>6411.95</v>
      </c>
      <c r="F508" s="172">
        <f t="shared" si="391"/>
        <v>44757</v>
      </c>
      <c r="G508" s="123">
        <f t="shared" si="374"/>
        <v>-6.8000340776196433E-3</v>
      </c>
      <c r="H508" s="124">
        <f t="shared" si="392"/>
        <v>44819</v>
      </c>
      <c r="I508" s="124">
        <f t="shared" si="375"/>
        <v>44819</v>
      </c>
      <c r="J508" s="125">
        <f t="shared" si="383"/>
        <v>22</v>
      </c>
      <c r="K508" s="125">
        <f t="shared" si="398"/>
        <v>8</v>
      </c>
      <c r="L508" s="8">
        <f t="shared" si="384"/>
        <v>0.99752189000000002</v>
      </c>
      <c r="M508" s="126">
        <f t="shared" si="396"/>
        <v>1.00670057</v>
      </c>
      <c r="N508" s="126">
        <f t="shared" si="393"/>
        <v>1.1421732510388236</v>
      </c>
      <c r="O508" s="119">
        <f t="shared" si="395"/>
        <v>1.13934282</v>
      </c>
      <c r="P508" s="119">
        <f t="shared" si="376"/>
        <v>1027.07631236</v>
      </c>
      <c r="Q508" s="158">
        <f t="shared" si="388"/>
        <v>0</v>
      </c>
      <c r="R508" s="199">
        <f t="shared" si="385"/>
        <v>0</v>
      </c>
      <c r="S508" s="119">
        <f t="shared" si="377"/>
        <v>0</v>
      </c>
      <c r="T508" s="129">
        <f t="shared" si="386"/>
        <v>9.1906000000000002E-2</v>
      </c>
      <c r="U508" s="127">
        <f t="shared" si="394"/>
        <v>8</v>
      </c>
      <c r="V508" s="127">
        <v>252</v>
      </c>
      <c r="W508" s="126">
        <f t="shared" si="378"/>
        <v>1.002795162</v>
      </c>
      <c r="X508" s="119">
        <f t="shared" si="379"/>
        <v>2.8708446699999999</v>
      </c>
      <c r="Y508" s="119">
        <f t="shared" si="380"/>
        <v>0</v>
      </c>
      <c r="Z508" s="131" t="str">
        <f t="shared" si="389"/>
        <v>A+J=</v>
      </c>
      <c r="AA508" s="124">
        <f t="shared" si="390"/>
        <v>44819</v>
      </c>
      <c r="AB508" s="4"/>
      <c r="AD508" s="4"/>
      <c r="AE508" s="4"/>
      <c r="AT508" s="1"/>
      <c r="AU508" s="1"/>
      <c r="AV508" s="1"/>
      <c r="AW508" s="2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22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3"/>
      <c r="EC508" s="1"/>
      <c r="ED508" s="1"/>
      <c r="EE508" s="1"/>
      <c r="EF508" s="1"/>
      <c r="EG508" s="1"/>
      <c r="EH508" s="1"/>
      <c r="EI508" s="1"/>
      <c r="EJ508" s="1"/>
      <c r="EK508" s="1"/>
      <c r="EL508" s="4"/>
      <c r="EM508" s="1"/>
      <c r="EN508" s="1"/>
      <c r="EO508" s="1"/>
      <c r="EP508" s="1"/>
      <c r="EQ508" s="1"/>
      <c r="ER508" s="1"/>
    </row>
    <row r="509" spans="1:148" ht="12.75" x14ac:dyDescent="0.2">
      <c r="A509" s="118">
        <f t="shared" si="381"/>
        <v>44799</v>
      </c>
      <c r="B509" s="119">
        <f t="shared" si="373"/>
        <v>1029.9870703200002</v>
      </c>
      <c r="C509" s="119">
        <f t="shared" si="387"/>
        <v>901.46380380999994</v>
      </c>
      <c r="D509" s="120">
        <f t="shared" si="382"/>
        <v>6455.85</v>
      </c>
      <c r="E509" s="120">
        <f t="shared" si="397"/>
        <v>6411.95</v>
      </c>
      <c r="F509" s="172">
        <f t="shared" si="391"/>
        <v>44757</v>
      </c>
      <c r="G509" s="123">
        <f t="shared" si="374"/>
        <v>-6.8000340776196433E-3</v>
      </c>
      <c r="H509" s="124">
        <f t="shared" si="392"/>
        <v>44819</v>
      </c>
      <c r="I509" s="124">
        <f t="shared" si="375"/>
        <v>44819</v>
      </c>
      <c r="J509" s="125">
        <f t="shared" si="383"/>
        <v>22</v>
      </c>
      <c r="K509" s="125">
        <f t="shared" si="398"/>
        <v>9</v>
      </c>
      <c r="L509" s="8">
        <f t="shared" si="384"/>
        <v>0.99721254999999998</v>
      </c>
      <c r="M509" s="126">
        <f t="shared" si="396"/>
        <v>1.00670057</v>
      </c>
      <c r="N509" s="126">
        <f t="shared" si="393"/>
        <v>1.1421732510388236</v>
      </c>
      <c r="O509" s="119">
        <f t="shared" si="395"/>
        <v>1.1389895000000001</v>
      </c>
      <c r="P509" s="119">
        <f t="shared" si="376"/>
        <v>1026.7578071600001</v>
      </c>
      <c r="Q509" s="158">
        <f t="shared" si="388"/>
        <v>0</v>
      </c>
      <c r="R509" s="199">
        <f t="shared" si="385"/>
        <v>0</v>
      </c>
      <c r="S509" s="119">
        <f t="shared" si="377"/>
        <v>0</v>
      </c>
      <c r="T509" s="129">
        <f t="shared" si="386"/>
        <v>9.1906000000000002E-2</v>
      </c>
      <c r="U509" s="127">
        <f t="shared" si="394"/>
        <v>9</v>
      </c>
      <c r="V509" s="127">
        <v>252</v>
      </c>
      <c r="W509" s="126">
        <f t="shared" si="378"/>
        <v>1.0031451069999999</v>
      </c>
      <c r="X509" s="119">
        <f t="shared" si="379"/>
        <v>3.2292631599999999</v>
      </c>
      <c r="Y509" s="119">
        <f t="shared" si="380"/>
        <v>0</v>
      </c>
      <c r="Z509" s="131" t="str">
        <f t="shared" si="389"/>
        <v>A+J=</v>
      </c>
      <c r="AA509" s="124">
        <f t="shared" si="390"/>
        <v>44819</v>
      </c>
      <c r="AB509" s="4"/>
      <c r="AD509" s="4"/>
      <c r="AE509" s="4"/>
      <c r="AT509" s="1"/>
      <c r="AU509" s="1"/>
      <c r="AV509" s="1"/>
      <c r="AW509" s="2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22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3"/>
      <c r="EC509" s="1"/>
      <c r="ED509" s="1"/>
      <c r="EE509" s="1"/>
      <c r="EF509" s="1"/>
      <c r="EG509" s="1"/>
      <c r="EH509" s="1"/>
      <c r="EI509" s="1"/>
      <c r="EJ509" s="1"/>
      <c r="EK509" s="1"/>
      <c r="EL509" s="4"/>
      <c r="EM509" s="1"/>
      <c r="EN509" s="1"/>
      <c r="EO509" s="1"/>
      <c r="EP509" s="1"/>
      <c r="EQ509" s="1"/>
      <c r="ER509" s="1"/>
    </row>
    <row r="510" spans="1:148" ht="12.75" x14ac:dyDescent="0.2">
      <c r="A510" s="118">
        <f t="shared" si="381"/>
        <v>44800</v>
      </c>
      <c r="B510" s="119">
        <f t="shared" si="373"/>
        <v>1030.0269934599999</v>
      </c>
      <c r="C510" s="119">
        <f t="shared" si="387"/>
        <v>901.46380380999994</v>
      </c>
      <c r="D510" s="120">
        <f t="shared" si="382"/>
        <v>6455.85</v>
      </c>
      <c r="E510" s="120">
        <f t="shared" si="397"/>
        <v>6411.95</v>
      </c>
      <c r="F510" s="172">
        <f t="shared" si="391"/>
        <v>44757</v>
      </c>
      <c r="G510" s="123">
        <f t="shared" si="374"/>
        <v>-6.8000340776196433E-3</v>
      </c>
      <c r="H510" s="124">
        <f t="shared" si="392"/>
        <v>44819</v>
      </c>
      <c r="I510" s="124">
        <f t="shared" si="375"/>
        <v>44819</v>
      </c>
      <c r="J510" s="125">
        <f t="shared" si="383"/>
        <v>22</v>
      </c>
      <c r="K510" s="125">
        <f t="shared" si="398"/>
        <v>10</v>
      </c>
      <c r="L510" s="8">
        <f t="shared" si="384"/>
        <v>0.99690332000000004</v>
      </c>
      <c r="M510" s="126">
        <f t="shared" si="396"/>
        <v>1.00670057</v>
      </c>
      <c r="N510" s="126">
        <f t="shared" si="393"/>
        <v>1.1421732510388236</v>
      </c>
      <c r="O510" s="119">
        <f t="shared" si="395"/>
        <v>1.1386362999999999</v>
      </c>
      <c r="P510" s="119">
        <f t="shared" si="376"/>
        <v>1026.43941015</v>
      </c>
      <c r="Q510" s="158">
        <f t="shared" si="388"/>
        <v>0</v>
      </c>
      <c r="R510" s="199">
        <f t="shared" si="385"/>
        <v>0</v>
      </c>
      <c r="S510" s="119">
        <f t="shared" si="377"/>
        <v>0</v>
      </c>
      <c r="T510" s="129">
        <f t="shared" si="386"/>
        <v>9.1906000000000002E-2</v>
      </c>
      <c r="U510" s="127">
        <f t="shared" si="394"/>
        <v>10</v>
      </c>
      <c r="V510" s="127">
        <v>252</v>
      </c>
      <c r="W510" s="126">
        <f t="shared" si="378"/>
        <v>1.0034951729999999</v>
      </c>
      <c r="X510" s="119">
        <f t="shared" si="379"/>
        <v>3.5875833099999999</v>
      </c>
      <c r="Y510" s="119">
        <f t="shared" si="380"/>
        <v>0</v>
      </c>
      <c r="Z510" s="131" t="str">
        <f t="shared" si="389"/>
        <v>A+J=</v>
      </c>
      <c r="AA510" s="124">
        <f t="shared" si="390"/>
        <v>44819</v>
      </c>
      <c r="AB510" s="4"/>
      <c r="AD510" s="4"/>
      <c r="AE510" s="4"/>
      <c r="AT510" s="1"/>
      <c r="AU510" s="1"/>
      <c r="AV510" s="1"/>
      <c r="AW510" s="2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22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3"/>
      <c r="EC510" s="1"/>
      <c r="ED510" s="1"/>
      <c r="EE510" s="1"/>
      <c r="EF510" s="1"/>
      <c r="EG510" s="1"/>
      <c r="EH510" s="1"/>
      <c r="EI510" s="1"/>
      <c r="EJ510" s="1"/>
      <c r="EK510" s="1"/>
      <c r="EL510" s="4"/>
      <c r="EM510" s="1"/>
      <c r="EN510" s="1"/>
      <c r="EO510" s="1"/>
      <c r="EP510" s="1"/>
      <c r="EQ510" s="1"/>
      <c r="ER510" s="1"/>
    </row>
    <row r="511" spans="1:148" ht="12.75" x14ac:dyDescent="0.2">
      <c r="A511" s="118">
        <f t="shared" si="381"/>
        <v>44801</v>
      </c>
      <c r="B511" s="119">
        <f t="shared" si="373"/>
        <v>1030.0269934599999</v>
      </c>
      <c r="C511" s="119">
        <f t="shared" si="387"/>
        <v>901.46380380999994</v>
      </c>
      <c r="D511" s="120">
        <f t="shared" si="382"/>
        <v>6455.85</v>
      </c>
      <c r="E511" s="120">
        <f t="shared" si="397"/>
        <v>6411.95</v>
      </c>
      <c r="F511" s="172">
        <f t="shared" si="391"/>
        <v>44757</v>
      </c>
      <c r="G511" s="123">
        <f t="shared" si="374"/>
        <v>-6.8000340776196433E-3</v>
      </c>
      <c r="H511" s="124">
        <f t="shared" si="392"/>
        <v>44819</v>
      </c>
      <c r="I511" s="124">
        <f t="shared" si="375"/>
        <v>44819</v>
      </c>
      <c r="J511" s="125">
        <f t="shared" si="383"/>
        <v>22</v>
      </c>
      <c r="K511" s="125">
        <f t="shared" si="398"/>
        <v>10</v>
      </c>
      <c r="L511" s="8">
        <f t="shared" si="384"/>
        <v>0.99690332000000004</v>
      </c>
      <c r="M511" s="126">
        <f t="shared" si="396"/>
        <v>1.00670057</v>
      </c>
      <c r="N511" s="126">
        <f t="shared" si="393"/>
        <v>1.1421732510388236</v>
      </c>
      <c r="O511" s="119">
        <f t="shared" si="395"/>
        <v>1.1386362999999999</v>
      </c>
      <c r="P511" s="119">
        <f t="shared" si="376"/>
        <v>1026.43941015</v>
      </c>
      <c r="Q511" s="158">
        <f t="shared" si="388"/>
        <v>0</v>
      </c>
      <c r="R511" s="199">
        <f t="shared" si="385"/>
        <v>0</v>
      </c>
      <c r="S511" s="119">
        <f t="shared" si="377"/>
        <v>0</v>
      </c>
      <c r="T511" s="129">
        <f t="shared" si="386"/>
        <v>9.1906000000000002E-2</v>
      </c>
      <c r="U511" s="127">
        <f t="shared" si="394"/>
        <v>10</v>
      </c>
      <c r="V511" s="127">
        <v>252</v>
      </c>
      <c r="W511" s="126">
        <f t="shared" si="378"/>
        <v>1.0034951729999999</v>
      </c>
      <c r="X511" s="119">
        <f t="shared" si="379"/>
        <v>3.5875833099999999</v>
      </c>
      <c r="Y511" s="119">
        <f t="shared" si="380"/>
        <v>0</v>
      </c>
      <c r="Z511" s="131" t="str">
        <f t="shared" si="389"/>
        <v>A+J=</v>
      </c>
      <c r="AA511" s="124">
        <f t="shared" si="390"/>
        <v>44819</v>
      </c>
      <c r="AB511" s="4"/>
      <c r="AD511" s="4"/>
      <c r="AE511" s="4"/>
      <c r="AT511" s="1"/>
      <c r="AU511" s="1"/>
      <c r="AV511" s="1"/>
      <c r="AW511" s="2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22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3"/>
      <c r="EC511" s="1"/>
      <c r="ED511" s="1"/>
      <c r="EE511" s="1"/>
      <c r="EF511" s="1"/>
      <c r="EG511" s="1"/>
      <c r="EH511" s="1"/>
      <c r="EI511" s="1"/>
      <c r="EJ511" s="1"/>
      <c r="EK511" s="1"/>
      <c r="EL511" s="4"/>
      <c r="EM511" s="1"/>
      <c r="EN511" s="1"/>
      <c r="EO511" s="1"/>
      <c r="EP511" s="1"/>
      <c r="EQ511" s="1"/>
      <c r="ER511" s="1"/>
    </row>
    <row r="512" spans="1:148" ht="12.75" x14ac:dyDescent="0.2">
      <c r="A512" s="118">
        <f t="shared" si="381"/>
        <v>44802</v>
      </c>
      <c r="B512" s="119">
        <f t="shared" si="373"/>
        <v>1030.0269934599999</v>
      </c>
      <c r="C512" s="119">
        <f t="shared" si="387"/>
        <v>901.46380380999994</v>
      </c>
      <c r="D512" s="120">
        <f t="shared" si="382"/>
        <v>6455.85</v>
      </c>
      <c r="E512" s="120">
        <f t="shared" si="397"/>
        <v>6411.95</v>
      </c>
      <c r="F512" s="172">
        <f t="shared" si="391"/>
        <v>44757</v>
      </c>
      <c r="G512" s="123">
        <f t="shared" si="374"/>
        <v>-6.8000340776196433E-3</v>
      </c>
      <c r="H512" s="124">
        <f t="shared" si="392"/>
        <v>44819</v>
      </c>
      <c r="I512" s="124">
        <f t="shared" si="375"/>
        <v>44819</v>
      </c>
      <c r="J512" s="125">
        <f t="shared" si="383"/>
        <v>22</v>
      </c>
      <c r="K512" s="125">
        <f t="shared" si="398"/>
        <v>10</v>
      </c>
      <c r="L512" s="8">
        <f t="shared" si="384"/>
        <v>0.99690332000000004</v>
      </c>
      <c r="M512" s="126">
        <f t="shared" si="396"/>
        <v>1.00670057</v>
      </c>
      <c r="N512" s="126">
        <f t="shared" si="393"/>
        <v>1.1421732510388236</v>
      </c>
      <c r="O512" s="119">
        <f t="shared" si="395"/>
        <v>1.1386362999999999</v>
      </c>
      <c r="P512" s="119">
        <f t="shared" si="376"/>
        <v>1026.43941015</v>
      </c>
      <c r="Q512" s="158">
        <f t="shared" si="388"/>
        <v>0</v>
      </c>
      <c r="R512" s="199">
        <f t="shared" si="385"/>
        <v>0</v>
      </c>
      <c r="S512" s="119">
        <f t="shared" si="377"/>
        <v>0</v>
      </c>
      <c r="T512" s="129">
        <f t="shared" si="386"/>
        <v>9.1906000000000002E-2</v>
      </c>
      <c r="U512" s="127">
        <f t="shared" si="394"/>
        <v>10</v>
      </c>
      <c r="V512" s="127">
        <v>252</v>
      </c>
      <c r="W512" s="126">
        <f t="shared" si="378"/>
        <v>1.0034951729999999</v>
      </c>
      <c r="X512" s="119">
        <f t="shared" si="379"/>
        <v>3.5875833099999999</v>
      </c>
      <c r="Y512" s="119">
        <f t="shared" si="380"/>
        <v>0</v>
      </c>
      <c r="Z512" s="131" t="str">
        <f t="shared" si="389"/>
        <v>A+J=</v>
      </c>
      <c r="AA512" s="124">
        <f t="shared" si="390"/>
        <v>44819</v>
      </c>
      <c r="AB512" s="4"/>
      <c r="AD512" s="4"/>
      <c r="AE512" s="4"/>
      <c r="AT512" s="1"/>
      <c r="AU512" s="1"/>
      <c r="AV512" s="1"/>
      <c r="AW512" s="2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22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3"/>
      <c r="EC512" s="1"/>
      <c r="ED512" s="1"/>
      <c r="EE512" s="1"/>
      <c r="EF512" s="1"/>
      <c r="EG512" s="1"/>
      <c r="EH512" s="1"/>
      <c r="EI512" s="1"/>
      <c r="EJ512" s="1"/>
      <c r="EK512" s="1"/>
      <c r="EL512" s="4"/>
      <c r="EM512" s="1"/>
      <c r="EN512" s="1"/>
      <c r="EO512" s="1"/>
      <c r="EP512" s="1"/>
      <c r="EQ512" s="1"/>
      <c r="ER512" s="1"/>
    </row>
    <row r="513" spans="1:148" ht="12.75" x14ac:dyDescent="0.2">
      <c r="A513" s="118">
        <f t="shared" si="381"/>
        <v>44803</v>
      </c>
      <c r="B513" s="119">
        <f t="shared" si="373"/>
        <v>1030.06691839</v>
      </c>
      <c r="C513" s="119">
        <f t="shared" si="387"/>
        <v>901.46380380999994</v>
      </c>
      <c r="D513" s="120">
        <f t="shared" si="382"/>
        <v>6455.85</v>
      </c>
      <c r="E513" s="120">
        <f t="shared" si="397"/>
        <v>6411.95</v>
      </c>
      <c r="F513" s="172">
        <f t="shared" si="391"/>
        <v>44757</v>
      </c>
      <c r="G513" s="123">
        <f t="shared" si="374"/>
        <v>-6.8000340776196433E-3</v>
      </c>
      <c r="H513" s="124">
        <f t="shared" si="392"/>
        <v>44819</v>
      </c>
      <c r="I513" s="124">
        <f t="shared" si="375"/>
        <v>44819</v>
      </c>
      <c r="J513" s="125">
        <f t="shared" si="383"/>
        <v>22</v>
      </c>
      <c r="K513" s="125">
        <f t="shared" si="398"/>
        <v>11</v>
      </c>
      <c r="L513" s="8">
        <f t="shared" si="384"/>
        <v>0.99659418</v>
      </c>
      <c r="M513" s="126">
        <f t="shared" si="396"/>
        <v>1.00670057</v>
      </c>
      <c r="N513" s="126">
        <f t="shared" si="393"/>
        <v>1.1421732510388236</v>
      </c>
      <c r="O513" s="119">
        <f t="shared" si="395"/>
        <v>1.13828321</v>
      </c>
      <c r="P513" s="119">
        <f t="shared" si="376"/>
        <v>1026.1211122899999</v>
      </c>
      <c r="Q513" s="158">
        <f t="shared" si="388"/>
        <v>0</v>
      </c>
      <c r="R513" s="199">
        <f t="shared" si="385"/>
        <v>0</v>
      </c>
      <c r="S513" s="119">
        <f t="shared" si="377"/>
        <v>0</v>
      </c>
      <c r="T513" s="129">
        <f t="shared" si="386"/>
        <v>9.1906000000000002E-2</v>
      </c>
      <c r="U513" s="127">
        <f t="shared" si="394"/>
        <v>11</v>
      </c>
      <c r="V513" s="127">
        <v>252</v>
      </c>
      <c r="W513" s="126">
        <f t="shared" si="378"/>
        <v>1.003845361</v>
      </c>
      <c r="X513" s="119">
        <f t="shared" si="379"/>
        <v>3.9458061</v>
      </c>
      <c r="Y513" s="119">
        <f t="shared" si="380"/>
        <v>0</v>
      </c>
      <c r="Z513" s="131" t="str">
        <f t="shared" si="389"/>
        <v>A+J=</v>
      </c>
      <c r="AA513" s="124">
        <f t="shared" si="390"/>
        <v>44819</v>
      </c>
      <c r="AB513" s="4"/>
      <c r="AD513" s="4"/>
      <c r="AE513" s="4"/>
      <c r="AT513" s="1"/>
      <c r="AU513" s="1"/>
      <c r="AV513" s="1"/>
      <c r="AW513" s="2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22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3"/>
      <c r="EC513" s="1"/>
      <c r="ED513" s="1"/>
      <c r="EE513" s="1"/>
      <c r="EF513" s="1"/>
      <c r="EG513" s="1"/>
      <c r="EH513" s="1"/>
      <c r="EI513" s="1"/>
      <c r="EJ513" s="1"/>
      <c r="EK513" s="1"/>
      <c r="EL513" s="4"/>
      <c r="EM513" s="1"/>
      <c r="EN513" s="1"/>
      <c r="EO513" s="1"/>
      <c r="EP513" s="1"/>
      <c r="EQ513" s="1"/>
      <c r="ER513" s="1"/>
    </row>
    <row r="514" spans="1:148" ht="12.75" x14ac:dyDescent="0.2">
      <c r="A514" s="118">
        <f t="shared" si="381"/>
        <v>44804</v>
      </c>
      <c r="B514" s="119">
        <f t="shared" si="373"/>
        <v>1030.10683711</v>
      </c>
      <c r="C514" s="119">
        <f t="shared" si="387"/>
        <v>901.46380380999994</v>
      </c>
      <c r="D514" s="120">
        <f t="shared" si="382"/>
        <v>6455.85</v>
      </c>
      <c r="E514" s="120">
        <f t="shared" si="397"/>
        <v>6411.95</v>
      </c>
      <c r="F514" s="172">
        <f t="shared" si="391"/>
        <v>44757</v>
      </c>
      <c r="G514" s="123">
        <f t="shared" si="374"/>
        <v>-6.8000340776196433E-3</v>
      </c>
      <c r="H514" s="124">
        <f t="shared" si="392"/>
        <v>44819</v>
      </c>
      <c r="I514" s="124">
        <f t="shared" si="375"/>
        <v>44819</v>
      </c>
      <c r="J514" s="125">
        <f t="shared" si="383"/>
        <v>22</v>
      </c>
      <c r="K514" s="125">
        <f t="shared" si="398"/>
        <v>12</v>
      </c>
      <c r="L514" s="8">
        <f t="shared" si="384"/>
        <v>0.99628512999999996</v>
      </c>
      <c r="M514" s="126">
        <f t="shared" si="396"/>
        <v>1.00670057</v>
      </c>
      <c r="N514" s="126">
        <f t="shared" si="393"/>
        <v>1.1421732510388236</v>
      </c>
      <c r="O514" s="119">
        <f t="shared" si="395"/>
        <v>1.1379302200000001</v>
      </c>
      <c r="P514" s="119">
        <f t="shared" si="376"/>
        <v>1025.80290459</v>
      </c>
      <c r="Q514" s="158">
        <f t="shared" si="388"/>
        <v>0</v>
      </c>
      <c r="R514" s="199">
        <f t="shared" si="385"/>
        <v>0</v>
      </c>
      <c r="S514" s="119">
        <f t="shared" si="377"/>
        <v>0</v>
      </c>
      <c r="T514" s="129">
        <f t="shared" si="386"/>
        <v>9.1906000000000002E-2</v>
      </c>
      <c r="U514" s="127">
        <f t="shared" si="394"/>
        <v>12</v>
      </c>
      <c r="V514" s="127">
        <v>252</v>
      </c>
      <c r="W514" s="126">
        <f t="shared" si="378"/>
        <v>1.004195672</v>
      </c>
      <c r="X514" s="119">
        <f t="shared" si="379"/>
        <v>4.30393252</v>
      </c>
      <c r="Y514" s="119">
        <f t="shared" si="380"/>
        <v>0</v>
      </c>
      <c r="Z514" s="131" t="str">
        <f t="shared" si="389"/>
        <v>A+J=</v>
      </c>
      <c r="AA514" s="124">
        <f t="shared" si="390"/>
        <v>44819</v>
      </c>
      <c r="AB514" s="4"/>
      <c r="AD514" s="4"/>
      <c r="AE514" s="4"/>
      <c r="AT514" s="1"/>
      <c r="AU514" s="1"/>
      <c r="AV514" s="1"/>
      <c r="AW514" s="2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22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3"/>
      <c r="EC514" s="1"/>
      <c r="ED514" s="1"/>
      <c r="EE514" s="1"/>
      <c r="EF514" s="1"/>
      <c r="EG514" s="1"/>
      <c r="EH514" s="1"/>
      <c r="EI514" s="1"/>
      <c r="EJ514" s="1"/>
      <c r="EK514" s="1"/>
      <c r="EL514" s="4"/>
      <c r="EM514" s="1"/>
      <c r="EN514" s="1"/>
      <c r="EO514" s="1"/>
      <c r="EP514" s="1"/>
      <c r="EQ514" s="1"/>
      <c r="ER514" s="1"/>
    </row>
    <row r="515" spans="1:148" ht="12.75" x14ac:dyDescent="0.2">
      <c r="A515" s="118">
        <f t="shared" si="381"/>
        <v>44805</v>
      </c>
      <c r="B515" s="119">
        <f t="shared" si="373"/>
        <v>1030.1467757100002</v>
      </c>
      <c r="C515" s="119">
        <f t="shared" si="387"/>
        <v>901.46380380999994</v>
      </c>
      <c r="D515" s="120">
        <f t="shared" si="382"/>
        <v>6455.85</v>
      </c>
      <c r="E515" s="120">
        <f t="shared" si="397"/>
        <v>6411.95</v>
      </c>
      <c r="F515" s="172">
        <f t="shared" si="391"/>
        <v>44757</v>
      </c>
      <c r="G515" s="123">
        <f t="shared" si="374"/>
        <v>-6.8000340776196433E-3</v>
      </c>
      <c r="H515" s="124">
        <f t="shared" si="392"/>
        <v>44819</v>
      </c>
      <c r="I515" s="124">
        <f t="shared" si="375"/>
        <v>44819</v>
      </c>
      <c r="J515" s="125">
        <f t="shared" si="383"/>
        <v>22</v>
      </c>
      <c r="K515" s="125">
        <f t="shared" si="398"/>
        <v>13</v>
      </c>
      <c r="L515" s="8">
        <f t="shared" si="384"/>
        <v>0.99597619000000004</v>
      </c>
      <c r="M515" s="126">
        <f t="shared" si="396"/>
        <v>1.00670057</v>
      </c>
      <c r="N515" s="126">
        <f t="shared" si="393"/>
        <v>1.1421732510388236</v>
      </c>
      <c r="O515" s="119">
        <f t="shared" si="395"/>
        <v>1.1375773600000001</v>
      </c>
      <c r="P515" s="119">
        <f t="shared" si="376"/>
        <v>1025.4848140700001</v>
      </c>
      <c r="Q515" s="158">
        <f t="shared" si="388"/>
        <v>0</v>
      </c>
      <c r="R515" s="199">
        <f t="shared" si="385"/>
        <v>0</v>
      </c>
      <c r="S515" s="119">
        <f t="shared" si="377"/>
        <v>0</v>
      </c>
      <c r="T515" s="129">
        <f t="shared" si="386"/>
        <v>9.1906000000000002E-2</v>
      </c>
      <c r="U515" s="127">
        <f t="shared" si="394"/>
        <v>13</v>
      </c>
      <c r="V515" s="127">
        <v>252</v>
      </c>
      <c r="W515" s="126">
        <f t="shared" si="378"/>
        <v>1.004546105</v>
      </c>
      <c r="X515" s="119">
        <f t="shared" si="379"/>
        <v>4.6619616400000004</v>
      </c>
      <c r="Y515" s="119">
        <f t="shared" si="380"/>
        <v>0</v>
      </c>
      <c r="Z515" s="131" t="str">
        <f t="shared" si="389"/>
        <v>A+J=</v>
      </c>
      <c r="AA515" s="124">
        <f t="shared" si="390"/>
        <v>44819</v>
      </c>
      <c r="AB515" s="4"/>
      <c r="AD515" s="4"/>
      <c r="AE515" s="4"/>
      <c r="AT515" s="1"/>
      <c r="AU515" s="1"/>
      <c r="AV515" s="1"/>
      <c r="AW515" s="2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22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3"/>
      <c r="EC515" s="1"/>
      <c r="ED515" s="1"/>
      <c r="EE515" s="1"/>
      <c r="EF515" s="1"/>
      <c r="EG515" s="1"/>
      <c r="EH515" s="1"/>
      <c r="EI515" s="1"/>
      <c r="EJ515" s="1"/>
      <c r="EK515" s="1"/>
      <c r="EL515" s="4"/>
      <c r="EM515" s="1"/>
      <c r="EN515" s="1"/>
      <c r="EO515" s="1"/>
      <c r="EP515" s="1"/>
      <c r="EQ515" s="1"/>
      <c r="ER515" s="1"/>
    </row>
    <row r="516" spans="1:148" ht="12.75" x14ac:dyDescent="0.2">
      <c r="A516" s="118">
        <f t="shared" si="381"/>
        <v>44806</v>
      </c>
      <c r="B516" s="119">
        <f t="shared" si="373"/>
        <v>1030.1866979599999</v>
      </c>
      <c r="C516" s="119">
        <f t="shared" si="387"/>
        <v>901.46380380999994</v>
      </c>
      <c r="D516" s="120">
        <f t="shared" si="382"/>
        <v>6455.85</v>
      </c>
      <c r="E516" s="120">
        <f t="shared" si="397"/>
        <v>6411.95</v>
      </c>
      <c r="F516" s="172">
        <f t="shared" si="391"/>
        <v>44757</v>
      </c>
      <c r="G516" s="123">
        <f t="shared" si="374"/>
        <v>-6.8000340776196433E-3</v>
      </c>
      <c r="H516" s="124">
        <f t="shared" si="392"/>
        <v>44819</v>
      </c>
      <c r="I516" s="124">
        <f t="shared" si="375"/>
        <v>44819</v>
      </c>
      <c r="J516" s="125">
        <f t="shared" si="383"/>
        <v>22</v>
      </c>
      <c r="K516" s="125">
        <f t="shared" si="398"/>
        <v>14</v>
      </c>
      <c r="L516" s="8">
        <f t="shared" si="384"/>
        <v>0.99566732999999996</v>
      </c>
      <c r="M516" s="126">
        <f t="shared" si="396"/>
        <v>1.00670057</v>
      </c>
      <c r="N516" s="126">
        <f t="shared" si="393"/>
        <v>1.1421732510388236</v>
      </c>
      <c r="O516" s="119">
        <f t="shared" si="395"/>
        <v>1.13722459</v>
      </c>
      <c r="P516" s="119">
        <f t="shared" si="376"/>
        <v>1025.16680468</v>
      </c>
      <c r="Q516" s="158">
        <f t="shared" si="388"/>
        <v>0</v>
      </c>
      <c r="R516" s="199">
        <f t="shared" si="385"/>
        <v>0</v>
      </c>
      <c r="S516" s="119">
        <f t="shared" si="377"/>
        <v>0</v>
      </c>
      <c r="T516" s="129">
        <f t="shared" si="386"/>
        <v>9.1906000000000002E-2</v>
      </c>
      <c r="U516" s="127">
        <f t="shared" si="394"/>
        <v>14</v>
      </c>
      <c r="V516" s="127">
        <v>252</v>
      </c>
      <c r="W516" s="126">
        <f t="shared" si="378"/>
        <v>1.00489666</v>
      </c>
      <c r="X516" s="119">
        <f t="shared" si="379"/>
        <v>5.0198932799999998</v>
      </c>
      <c r="Y516" s="119">
        <f t="shared" si="380"/>
        <v>0</v>
      </c>
      <c r="Z516" s="131" t="str">
        <f t="shared" si="389"/>
        <v>A+J=</v>
      </c>
      <c r="AA516" s="124">
        <f t="shared" si="390"/>
        <v>44819</v>
      </c>
      <c r="AB516" s="4"/>
      <c r="AD516" s="4"/>
      <c r="AE516" s="4"/>
      <c r="AT516" s="1"/>
      <c r="AU516" s="1"/>
      <c r="AV516" s="1"/>
      <c r="AW516" s="2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22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3"/>
      <c r="EC516" s="1"/>
      <c r="ED516" s="1"/>
      <c r="EE516" s="1"/>
      <c r="EF516" s="1"/>
      <c r="EG516" s="1"/>
      <c r="EH516" s="1"/>
      <c r="EI516" s="1"/>
      <c r="EJ516" s="1"/>
      <c r="EK516" s="1"/>
      <c r="EL516" s="4"/>
      <c r="EM516" s="1"/>
      <c r="EN516" s="1"/>
      <c r="EO516" s="1"/>
      <c r="EP516" s="1"/>
      <c r="EQ516" s="1"/>
      <c r="ER516" s="1"/>
    </row>
    <row r="517" spans="1:148" ht="12.75" x14ac:dyDescent="0.2">
      <c r="A517" s="118">
        <f t="shared" si="381"/>
        <v>44807</v>
      </c>
      <c r="B517" s="119">
        <f t="shared" si="373"/>
        <v>1030.2266320600002</v>
      </c>
      <c r="C517" s="119">
        <f t="shared" si="387"/>
        <v>901.46380380999994</v>
      </c>
      <c r="D517" s="120">
        <f t="shared" si="382"/>
        <v>6455.85</v>
      </c>
      <c r="E517" s="120">
        <f t="shared" si="397"/>
        <v>6411.95</v>
      </c>
      <c r="F517" s="172">
        <f t="shared" si="391"/>
        <v>44757</v>
      </c>
      <c r="G517" s="123">
        <f t="shared" si="374"/>
        <v>-6.8000340776196433E-3</v>
      </c>
      <c r="H517" s="124">
        <f t="shared" si="392"/>
        <v>44819</v>
      </c>
      <c r="I517" s="124">
        <f t="shared" si="375"/>
        <v>44819</v>
      </c>
      <c r="J517" s="125">
        <f t="shared" si="383"/>
        <v>22</v>
      </c>
      <c r="K517" s="125">
        <f t="shared" si="398"/>
        <v>15</v>
      </c>
      <c r="L517" s="8">
        <f t="shared" si="384"/>
        <v>0.99535857999999999</v>
      </c>
      <c r="M517" s="126">
        <f t="shared" si="396"/>
        <v>1.00670057</v>
      </c>
      <c r="N517" s="126">
        <f t="shared" si="393"/>
        <v>1.1421732510388236</v>
      </c>
      <c r="O517" s="119">
        <f t="shared" si="395"/>
        <v>1.13687194</v>
      </c>
      <c r="P517" s="119">
        <f t="shared" si="376"/>
        <v>1024.8489034700001</v>
      </c>
      <c r="Q517" s="158">
        <f t="shared" si="388"/>
        <v>0</v>
      </c>
      <c r="R517" s="199">
        <f t="shared" si="385"/>
        <v>0</v>
      </c>
      <c r="S517" s="119">
        <f t="shared" si="377"/>
        <v>0</v>
      </c>
      <c r="T517" s="129">
        <f t="shared" si="386"/>
        <v>9.1906000000000002E-2</v>
      </c>
      <c r="U517" s="127">
        <f t="shared" si="394"/>
        <v>15</v>
      </c>
      <c r="V517" s="127">
        <v>252</v>
      </c>
      <c r="W517" s="126">
        <f t="shared" si="378"/>
        <v>1.005247338</v>
      </c>
      <c r="X517" s="119">
        <f t="shared" si="379"/>
        <v>5.3777285900000003</v>
      </c>
      <c r="Y517" s="119">
        <f t="shared" si="380"/>
        <v>0</v>
      </c>
      <c r="Z517" s="131" t="str">
        <f t="shared" si="389"/>
        <v>A+J=</v>
      </c>
      <c r="AA517" s="124">
        <f t="shared" si="390"/>
        <v>44819</v>
      </c>
      <c r="AB517" s="4"/>
      <c r="AD517" s="4"/>
      <c r="AE517" s="4"/>
      <c r="AT517" s="1"/>
      <c r="AU517" s="1"/>
      <c r="AV517" s="1"/>
      <c r="AW517" s="2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22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3"/>
      <c r="EC517" s="1"/>
      <c r="ED517" s="1"/>
      <c r="EE517" s="1"/>
      <c r="EF517" s="1"/>
      <c r="EG517" s="1"/>
      <c r="EH517" s="1"/>
      <c r="EI517" s="1"/>
      <c r="EJ517" s="1"/>
      <c r="EK517" s="1"/>
      <c r="EL517" s="4"/>
      <c r="EM517" s="1"/>
      <c r="EN517" s="1"/>
      <c r="EO517" s="1"/>
      <c r="EP517" s="1"/>
      <c r="EQ517" s="1"/>
      <c r="ER517" s="1"/>
    </row>
    <row r="518" spans="1:148" ht="12.75" x14ac:dyDescent="0.2">
      <c r="A518" s="118">
        <f t="shared" si="381"/>
        <v>44808</v>
      </c>
      <c r="B518" s="119">
        <f t="shared" si="373"/>
        <v>1030.2266320600002</v>
      </c>
      <c r="C518" s="119">
        <f t="shared" si="387"/>
        <v>901.46380380999994</v>
      </c>
      <c r="D518" s="120">
        <f t="shared" si="382"/>
        <v>6455.85</v>
      </c>
      <c r="E518" s="120">
        <f t="shared" si="397"/>
        <v>6411.95</v>
      </c>
      <c r="F518" s="172">
        <f t="shared" si="391"/>
        <v>44757</v>
      </c>
      <c r="G518" s="123">
        <f t="shared" si="374"/>
        <v>-6.8000340776196433E-3</v>
      </c>
      <c r="H518" s="124">
        <f t="shared" si="392"/>
        <v>44819</v>
      </c>
      <c r="I518" s="124">
        <f t="shared" si="375"/>
        <v>44819</v>
      </c>
      <c r="J518" s="125">
        <f t="shared" si="383"/>
        <v>22</v>
      </c>
      <c r="K518" s="125">
        <f t="shared" si="398"/>
        <v>15</v>
      </c>
      <c r="L518" s="8">
        <f t="shared" si="384"/>
        <v>0.99535857999999999</v>
      </c>
      <c r="M518" s="126">
        <f t="shared" si="396"/>
        <v>1.00670057</v>
      </c>
      <c r="N518" s="126">
        <f t="shared" si="393"/>
        <v>1.1421732510388236</v>
      </c>
      <c r="O518" s="119">
        <f t="shared" si="395"/>
        <v>1.13687194</v>
      </c>
      <c r="P518" s="119">
        <f t="shared" si="376"/>
        <v>1024.8489034700001</v>
      </c>
      <c r="Q518" s="158">
        <f t="shared" si="388"/>
        <v>0</v>
      </c>
      <c r="R518" s="199">
        <f t="shared" si="385"/>
        <v>0</v>
      </c>
      <c r="S518" s="119">
        <f t="shared" si="377"/>
        <v>0</v>
      </c>
      <c r="T518" s="129">
        <f t="shared" si="386"/>
        <v>9.1906000000000002E-2</v>
      </c>
      <c r="U518" s="127">
        <f t="shared" si="394"/>
        <v>15</v>
      </c>
      <c r="V518" s="127">
        <v>252</v>
      </c>
      <c r="W518" s="126">
        <f t="shared" si="378"/>
        <v>1.005247338</v>
      </c>
      <c r="X518" s="119">
        <f t="shared" si="379"/>
        <v>5.3777285900000003</v>
      </c>
      <c r="Y518" s="119">
        <f t="shared" si="380"/>
        <v>0</v>
      </c>
      <c r="Z518" s="131" t="str">
        <f t="shared" si="389"/>
        <v>A+J=</v>
      </c>
      <c r="AA518" s="124">
        <f t="shared" si="390"/>
        <v>44819</v>
      </c>
      <c r="AB518" s="4"/>
      <c r="AD518" s="4"/>
      <c r="AE518" s="4"/>
      <c r="AT518" s="1"/>
      <c r="AU518" s="1"/>
      <c r="AV518" s="1"/>
      <c r="AW518" s="2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22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3"/>
      <c r="EC518" s="1"/>
      <c r="ED518" s="1"/>
      <c r="EE518" s="1"/>
      <c r="EF518" s="1"/>
      <c r="EG518" s="1"/>
      <c r="EH518" s="1"/>
      <c r="EI518" s="1"/>
      <c r="EJ518" s="1"/>
      <c r="EK518" s="1"/>
      <c r="EL518" s="4"/>
      <c r="EM518" s="1"/>
      <c r="EN518" s="1"/>
      <c r="EO518" s="1"/>
      <c r="EP518" s="1"/>
      <c r="EQ518" s="1"/>
      <c r="ER518" s="1"/>
    </row>
    <row r="519" spans="1:148" ht="12.75" x14ac:dyDescent="0.2">
      <c r="A519" s="118">
        <f t="shared" si="381"/>
        <v>44809</v>
      </c>
      <c r="B519" s="119">
        <f t="shared" si="373"/>
        <v>1030.2266320600002</v>
      </c>
      <c r="C519" s="119">
        <f t="shared" si="387"/>
        <v>901.46380380999994</v>
      </c>
      <c r="D519" s="120">
        <f t="shared" si="382"/>
        <v>6455.85</v>
      </c>
      <c r="E519" s="120">
        <f t="shared" si="397"/>
        <v>6411.95</v>
      </c>
      <c r="F519" s="172">
        <f t="shared" si="391"/>
        <v>44757</v>
      </c>
      <c r="G519" s="123">
        <f t="shared" si="374"/>
        <v>-6.8000340776196433E-3</v>
      </c>
      <c r="H519" s="124">
        <f t="shared" si="392"/>
        <v>44819</v>
      </c>
      <c r="I519" s="124">
        <f t="shared" si="375"/>
        <v>44819</v>
      </c>
      <c r="J519" s="125">
        <f t="shared" si="383"/>
        <v>22</v>
      </c>
      <c r="K519" s="125">
        <f t="shared" si="398"/>
        <v>15</v>
      </c>
      <c r="L519" s="8">
        <f t="shared" si="384"/>
        <v>0.99535857999999999</v>
      </c>
      <c r="M519" s="126">
        <f t="shared" si="396"/>
        <v>1.00670057</v>
      </c>
      <c r="N519" s="126">
        <f t="shared" si="393"/>
        <v>1.1421732510388236</v>
      </c>
      <c r="O519" s="119">
        <f t="shared" si="395"/>
        <v>1.13687194</v>
      </c>
      <c r="P519" s="119">
        <f t="shared" si="376"/>
        <v>1024.8489034700001</v>
      </c>
      <c r="Q519" s="158">
        <f t="shared" si="388"/>
        <v>0</v>
      </c>
      <c r="R519" s="199">
        <f t="shared" si="385"/>
        <v>0</v>
      </c>
      <c r="S519" s="119">
        <f t="shared" si="377"/>
        <v>0</v>
      </c>
      <c r="T519" s="129">
        <f t="shared" si="386"/>
        <v>9.1906000000000002E-2</v>
      </c>
      <c r="U519" s="127">
        <f t="shared" si="394"/>
        <v>15</v>
      </c>
      <c r="V519" s="127">
        <v>252</v>
      </c>
      <c r="W519" s="126">
        <f t="shared" si="378"/>
        <v>1.005247338</v>
      </c>
      <c r="X519" s="119">
        <f t="shared" si="379"/>
        <v>5.3777285900000003</v>
      </c>
      <c r="Y519" s="119">
        <f t="shared" si="380"/>
        <v>0</v>
      </c>
      <c r="Z519" s="131" t="str">
        <f t="shared" si="389"/>
        <v>A+J=</v>
      </c>
      <c r="AA519" s="124">
        <f t="shared" si="390"/>
        <v>44819</v>
      </c>
      <c r="AB519" s="4"/>
      <c r="AD519" s="4"/>
      <c r="AE519" s="4"/>
      <c r="AT519" s="1"/>
      <c r="AU519" s="1"/>
      <c r="AV519" s="1"/>
      <c r="AW519" s="2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22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3"/>
      <c r="EC519" s="1"/>
      <c r="ED519" s="1"/>
      <c r="EE519" s="1"/>
      <c r="EF519" s="1"/>
      <c r="EG519" s="1"/>
      <c r="EH519" s="1"/>
      <c r="EI519" s="1"/>
      <c r="EJ519" s="1"/>
      <c r="EK519" s="1"/>
      <c r="EL519" s="4"/>
      <c r="EM519" s="1"/>
      <c r="EN519" s="1"/>
      <c r="EO519" s="1"/>
      <c r="EP519" s="1"/>
      <c r="EQ519" s="1"/>
      <c r="ER519" s="1"/>
    </row>
    <row r="520" spans="1:148" ht="12.75" x14ac:dyDescent="0.2">
      <c r="A520" s="118">
        <f t="shared" si="381"/>
        <v>44810</v>
      </c>
      <c r="B520" s="119">
        <f t="shared" si="373"/>
        <v>1030.2665679099998</v>
      </c>
      <c r="C520" s="119">
        <f t="shared" si="387"/>
        <v>901.46380380999994</v>
      </c>
      <c r="D520" s="120">
        <f t="shared" si="382"/>
        <v>6455.85</v>
      </c>
      <c r="E520" s="120">
        <f t="shared" si="397"/>
        <v>6411.95</v>
      </c>
      <c r="F520" s="172">
        <f t="shared" si="391"/>
        <v>44757</v>
      </c>
      <c r="G520" s="123">
        <f t="shared" si="374"/>
        <v>-6.8000340776196433E-3</v>
      </c>
      <c r="H520" s="124">
        <f t="shared" si="392"/>
        <v>44819</v>
      </c>
      <c r="I520" s="124">
        <f t="shared" si="375"/>
        <v>44819</v>
      </c>
      <c r="J520" s="125">
        <f t="shared" si="383"/>
        <v>22</v>
      </c>
      <c r="K520" s="125">
        <f t="shared" si="398"/>
        <v>16</v>
      </c>
      <c r="L520" s="8">
        <f t="shared" si="384"/>
        <v>0.99504992000000003</v>
      </c>
      <c r="M520" s="126">
        <f t="shared" si="396"/>
        <v>1.00670057</v>
      </c>
      <c r="N520" s="126">
        <f t="shared" si="393"/>
        <v>1.1421732510388236</v>
      </c>
      <c r="O520" s="119">
        <f t="shared" si="395"/>
        <v>1.1365194000000001</v>
      </c>
      <c r="P520" s="119">
        <f t="shared" si="376"/>
        <v>1024.5311014199999</v>
      </c>
      <c r="Q520" s="158">
        <f t="shared" si="388"/>
        <v>0</v>
      </c>
      <c r="R520" s="199">
        <f t="shared" si="385"/>
        <v>0</v>
      </c>
      <c r="S520" s="119">
        <f t="shared" si="377"/>
        <v>0</v>
      </c>
      <c r="T520" s="129">
        <f t="shared" si="386"/>
        <v>9.1906000000000002E-2</v>
      </c>
      <c r="U520" s="127">
        <f t="shared" si="394"/>
        <v>16</v>
      </c>
      <c r="V520" s="127">
        <v>252</v>
      </c>
      <c r="W520" s="126">
        <f t="shared" si="378"/>
        <v>1.0055981380000001</v>
      </c>
      <c r="X520" s="119">
        <f t="shared" si="379"/>
        <v>5.7354664900000003</v>
      </c>
      <c r="Y520" s="119">
        <f t="shared" si="380"/>
        <v>0</v>
      </c>
      <c r="Z520" s="131" t="str">
        <f t="shared" si="389"/>
        <v>A+J=</v>
      </c>
      <c r="AA520" s="124">
        <f t="shared" si="390"/>
        <v>44819</v>
      </c>
      <c r="AB520" s="4"/>
      <c r="AD520" s="4"/>
      <c r="AE520" s="4"/>
      <c r="AT520" s="1"/>
      <c r="AU520" s="1"/>
      <c r="AV520" s="1"/>
      <c r="AW520" s="2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22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3"/>
      <c r="EC520" s="1"/>
      <c r="ED520" s="1"/>
      <c r="EE520" s="1"/>
      <c r="EF520" s="1"/>
      <c r="EG520" s="1"/>
      <c r="EH520" s="1"/>
      <c r="EI520" s="1"/>
      <c r="EJ520" s="1"/>
      <c r="EK520" s="1"/>
      <c r="EL520" s="4"/>
      <c r="EM520" s="1"/>
      <c r="EN520" s="1"/>
      <c r="EO520" s="1"/>
      <c r="EP520" s="1"/>
      <c r="EQ520" s="1"/>
      <c r="ER520" s="1"/>
    </row>
    <row r="521" spans="1:148" ht="12.75" x14ac:dyDescent="0.2">
      <c r="A521" s="118">
        <f t="shared" si="381"/>
        <v>44811</v>
      </c>
      <c r="B521" s="119">
        <f t="shared" si="373"/>
        <v>1030.30649642</v>
      </c>
      <c r="C521" s="119">
        <f t="shared" si="387"/>
        <v>901.46380380999994</v>
      </c>
      <c r="D521" s="120">
        <f t="shared" si="382"/>
        <v>6455.85</v>
      </c>
      <c r="E521" s="120">
        <f t="shared" si="397"/>
        <v>6411.95</v>
      </c>
      <c r="F521" s="172">
        <f t="shared" si="391"/>
        <v>44757</v>
      </c>
      <c r="G521" s="123">
        <f t="shared" si="374"/>
        <v>-6.8000340776196433E-3</v>
      </c>
      <c r="H521" s="124">
        <f t="shared" si="392"/>
        <v>44819</v>
      </c>
      <c r="I521" s="124">
        <f t="shared" si="375"/>
        <v>44819</v>
      </c>
      <c r="J521" s="125">
        <f t="shared" si="383"/>
        <v>22</v>
      </c>
      <c r="K521" s="125">
        <f t="shared" si="398"/>
        <v>17</v>
      </c>
      <c r="L521" s="8">
        <f t="shared" si="384"/>
        <v>0.99474134999999997</v>
      </c>
      <c r="M521" s="126">
        <f t="shared" si="396"/>
        <v>1.00670057</v>
      </c>
      <c r="N521" s="126">
        <f t="shared" si="393"/>
        <v>1.1421732510388236</v>
      </c>
      <c r="O521" s="119">
        <f t="shared" si="395"/>
        <v>1.1361669599999999</v>
      </c>
      <c r="P521" s="119">
        <f t="shared" si="376"/>
        <v>1024.21338952</v>
      </c>
      <c r="Q521" s="158">
        <f t="shared" si="388"/>
        <v>0</v>
      </c>
      <c r="R521" s="199">
        <f t="shared" si="385"/>
        <v>0</v>
      </c>
      <c r="S521" s="119">
        <f t="shared" si="377"/>
        <v>0</v>
      </c>
      <c r="T521" s="129">
        <f t="shared" si="386"/>
        <v>9.1906000000000002E-2</v>
      </c>
      <c r="U521" s="127">
        <f t="shared" si="394"/>
        <v>17</v>
      </c>
      <c r="V521" s="127">
        <v>252</v>
      </c>
      <c r="W521" s="126">
        <f t="shared" si="378"/>
        <v>1.0059490600000001</v>
      </c>
      <c r="X521" s="119">
        <f t="shared" si="379"/>
        <v>6.0931069000000004</v>
      </c>
      <c r="Y521" s="119">
        <f t="shared" si="380"/>
        <v>0</v>
      </c>
      <c r="Z521" s="131" t="str">
        <f t="shared" si="389"/>
        <v>A+J=</v>
      </c>
      <c r="AA521" s="124">
        <f t="shared" si="390"/>
        <v>44819</v>
      </c>
      <c r="AB521" s="4"/>
      <c r="AD521" s="4"/>
      <c r="AE521" s="4"/>
      <c r="AT521" s="1"/>
      <c r="AU521" s="1"/>
      <c r="AV521" s="1"/>
      <c r="AW521" s="2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22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3"/>
      <c r="EC521" s="1"/>
      <c r="ED521" s="1"/>
      <c r="EE521" s="1"/>
      <c r="EF521" s="1"/>
      <c r="EG521" s="1"/>
      <c r="EH521" s="1"/>
      <c r="EI521" s="1"/>
      <c r="EJ521" s="1"/>
      <c r="EK521" s="1"/>
      <c r="EL521" s="4"/>
      <c r="EM521" s="1"/>
      <c r="EN521" s="1"/>
      <c r="EO521" s="1"/>
      <c r="EP521" s="1"/>
      <c r="EQ521" s="1"/>
      <c r="ER521" s="1"/>
    </row>
    <row r="522" spans="1:148" ht="12.75" x14ac:dyDescent="0.2">
      <c r="A522" s="118">
        <f t="shared" si="381"/>
        <v>44812</v>
      </c>
      <c r="B522" s="119">
        <f t="shared" si="373"/>
        <v>1030.30649642</v>
      </c>
      <c r="C522" s="119">
        <f t="shared" si="387"/>
        <v>901.46380380999994</v>
      </c>
      <c r="D522" s="120">
        <f t="shared" si="382"/>
        <v>6455.85</v>
      </c>
      <c r="E522" s="120">
        <f t="shared" si="397"/>
        <v>6411.95</v>
      </c>
      <c r="F522" s="172">
        <f t="shared" si="391"/>
        <v>44757</v>
      </c>
      <c r="G522" s="123">
        <f t="shared" si="374"/>
        <v>-6.8000340776196433E-3</v>
      </c>
      <c r="H522" s="124">
        <f t="shared" si="392"/>
        <v>44819</v>
      </c>
      <c r="I522" s="124">
        <f t="shared" si="375"/>
        <v>44819</v>
      </c>
      <c r="J522" s="125">
        <f t="shared" si="383"/>
        <v>22</v>
      </c>
      <c r="K522" s="125">
        <f t="shared" si="398"/>
        <v>17</v>
      </c>
      <c r="L522" s="8">
        <f t="shared" si="384"/>
        <v>0.99474134999999997</v>
      </c>
      <c r="M522" s="126">
        <f t="shared" si="396"/>
        <v>1.00670057</v>
      </c>
      <c r="N522" s="126">
        <f t="shared" si="393"/>
        <v>1.1421732510388236</v>
      </c>
      <c r="O522" s="119">
        <f t="shared" si="395"/>
        <v>1.1361669599999999</v>
      </c>
      <c r="P522" s="119">
        <f t="shared" si="376"/>
        <v>1024.21338952</v>
      </c>
      <c r="Q522" s="158">
        <f t="shared" si="388"/>
        <v>0</v>
      </c>
      <c r="R522" s="199">
        <f t="shared" si="385"/>
        <v>0</v>
      </c>
      <c r="S522" s="119">
        <f t="shared" si="377"/>
        <v>0</v>
      </c>
      <c r="T522" s="129">
        <f t="shared" si="386"/>
        <v>9.1906000000000002E-2</v>
      </c>
      <c r="U522" s="127">
        <f t="shared" si="394"/>
        <v>17</v>
      </c>
      <c r="V522" s="127">
        <v>252</v>
      </c>
      <c r="W522" s="126">
        <f t="shared" si="378"/>
        <v>1.0059490600000001</v>
      </c>
      <c r="X522" s="119">
        <f t="shared" si="379"/>
        <v>6.0931069000000004</v>
      </c>
      <c r="Y522" s="119">
        <f t="shared" si="380"/>
        <v>0</v>
      </c>
      <c r="Z522" s="131" t="str">
        <f t="shared" si="389"/>
        <v>A+J=</v>
      </c>
      <c r="AA522" s="124">
        <f t="shared" si="390"/>
        <v>44819</v>
      </c>
      <c r="AB522" s="4"/>
      <c r="AD522" s="4"/>
      <c r="AE522" s="4"/>
      <c r="AT522" s="1"/>
      <c r="AU522" s="1"/>
      <c r="AV522" s="1"/>
      <c r="AW522" s="2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22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3"/>
      <c r="EC522" s="1"/>
      <c r="ED522" s="1"/>
      <c r="EE522" s="1"/>
      <c r="EF522" s="1"/>
      <c r="EG522" s="1"/>
      <c r="EH522" s="1"/>
      <c r="EI522" s="1"/>
      <c r="EJ522" s="1"/>
      <c r="EK522" s="1"/>
      <c r="EL522" s="4"/>
      <c r="EM522" s="1"/>
      <c r="EN522" s="1"/>
      <c r="EO522" s="1"/>
      <c r="EP522" s="1"/>
      <c r="EQ522" s="1"/>
      <c r="ER522" s="1"/>
    </row>
    <row r="523" spans="1:148" ht="12.75" x14ac:dyDescent="0.2">
      <c r="A523" s="118">
        <f t="shared" si="381"/>
        <v>44813</v>
      </c>
      <c r="B523" s="119">
        <f t="shared" ref="B523:B586" si="399">(P523+X523)</f>
        <v>1030.34642768</v>
      </c>
      <c r="C523" s="119">
        <f t="shared" si="387"/>
        <v>901.46380380999994</v>
      </c>
      <c r="D523" s="120">
        <f t="shared" si="382"/>
        <v>6455.85</v>
      </c>
      <c r="E523" s="120">
        <f t="shared" si="397"/>
        <v>6411.95</v>
      </c>
      <c r="F523" s="172">
        <f t="shared" si="391"/>
        <v>44757</v>
      </c>
      <c r="G523" s="123">
        <f t="shared" ref="G523:G586" si="400">(E523/D523)-1</f>
        <v>-6.8000340776196433E-3</v>
      </c>
      <c r="H523" s="124">
        <f t="shared" si="392"/>
        <v>44819</v>
      </c>
      <c r="I523" s="124">
        <f t="shared" ref="I523:I586" si="401">IF(A523&gt;I522,H523,I522)</f>
        <v>44819</v>
      </c>
      <c r="J523" s="125">
        <f t="shared" si="383"/>
        <v>22</v>
      </c>
      <c r="K523" s="125">
        <f t="shared" si="398"/>
        <v>18</v>
      </c>
      <c r="L523" s="8">
        <f t="shared" si="384"/>
        <v>0.99443287999999996</v>
      </c>
      <c r="M523" s="126">
        <f t="shared" si="396"/>
        <v>1.00670057</v>
      </c>
      <c r="N523" s="126">
        <f t="shared" si="393"/>
        <v>1.1421732510388236</v>
      </c>
      <c r="O523" s="119">
        <f t="shared" si="395"/>
        <v>1.13581463</v>
      </c>
      <c r="P523" s="119">
        <f t="shared" ref="P523:P586" si="402">TRUNC(C523*O523,8)</f>
        <v>1023.89577678</v>
      </c>
      <c r="Q523" s="158">
        <f t="shared" si="388"/>
        <v>0</v>
      </c>
      <c r="R523" s="199">
        <f t="shared" si="385"/>
        <v>0</v>
      </c>
      <c r="S523" s="119">
        <f t="shared" ref="S523:S586" si="403">IF(R523&gt;0,TRUNC(R523*P523,8),0)</f>
        <v>0</v>
      </c>
      <c r="T523" s="129">
        <f t="shared" si="386"/>
        <v>9.1906000000000002E-2</v>
      </c>
      <c r="U523" s="127">
        <f t="shared" si="394"/>
        <v>18</v>
      </c>
      <c r="V523" s="127">
        <v>252</v>
      </c>
      <c r="W523" s="126">
        <f t="shared" ref="W523:W586" si="404">ROUND((1+T523)^TRUNC((U523/V523),9),9)</f>
        <v>1.006300105</v>
      </c>
      <c r="X523" s="119">
        <f t="shared" ref="X523:X586" si="405">TRUNC((P523*(W523-1)),8)</f>
        <v>6.4506509000000003</v>
      </c>
      <c r="Y523" s="119">
        <f t="shared" ref="Y523:Y586" si="406">IF(Q523&gt;0,S523+X523,0)</f>
        <v>0</v>
      </c>
      <c r="Z523" s="131" t="str">
        <f t="shared" si="389"/>
        <v>A+J=</v>
      </c>
      <c r="AA523" s="124">
        <f t="shared" si="390"/>
        <v>44819</v>
      </c>
      <c r="AB523" s="4"/>
      <c r="AD523" s="4"/>
      <c r="AE523" s="4"/>
      <c r="AT523" s="1"/>
      <c r="AU523" s="1"/>
      <c r="AV523" s="1"/>
      <c r="AW523" s="2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22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3"/>
      <c r="EC523" s="1"/>
      <c r="ED523" s="1"/>
      <c r="EE523" s="1"/>
      <c r="EF523" s="1"/>
      <c r="EG523" s="1"/>
      <c r="EH523" s="1"/>
      <c r="EI523" s="1"/>
      <c r="EJ523" s="1"/>
      <c r="EK523" s="1"/>
      <c r="EL523" s="4"/>
      <c r="EM523" s="1"/>
      <c r="EN523" s="1"/>
      <c r="EO523" s="1"/>
      <c r="EP523" s="1"/>
      <c r="EQ523" s="1"/>
      <c r="ER523" s="1"/>
    </row>
    <row r="524" spans="1:148" ht="12.75" x14ac:dyDescent="0.2">
      <c r="A524" s="118">
        <f t="shared" ref="A524:A587" si="407">(A523+1)</f>
        <v>44814</v>
      </c>
      <c r="B524" s="119">
        <f t="shared" si="399"/>
        <v>1030.3863697100001</v>
      </c>
      <c r="C524" s="119">
        <f t="shared" si="387"/>
        <v>901.46380380999994</v>
      </c>
      <c r="D524" s="120">
        <f t="shared" ref="D524:D587" si="408">IF(E524=E523,D523,E523)</f>
        <v>6455.85</v>
      </c>
      <c r="E524" s="120">
        <f t="shared" si="397"/>
        <v>6411.95</v>
      </c>
      <c r="F524" s="172">
        <f t="shared" si="391"/>
        <v>44757</v>
      </c>
      <c r="G524" s="123">
        <f t="shared" si="400"/>
        <v>-6.8000340776196433E-3</v>
      </c>
      <c r="H524" s="124">
        <f t="shared" si="392"/>
        <v>44819</v>
      </c>
      <c r="I524" s="124">
        <f t="shared" si="401"/>
        <v>44819</v>
      </c>
      <c r="J524" s="125">
        <f t="shared" ref="J524:J587" si="409">IF(I524=I523,J523,NETWORKDAYS(I523,I524,$AD$149:$AD$503)-1)</f>
        <v>22</v>
      </c>
      <c r="K524" s="125">
        <f t="shared" si="398"/>
        <v>19</v>
      </c>
      <c r="L524" s="8">
        <f t="shared" ref="L524:L587" si="410">TRUNC((E524/D524)^TRUNC((K524/J524),9),8)</f>
        <v>0.99412451000000002</v>
      </c>
      <c r="M524" s="126">
        <f t="shared" si="396"/>
        <v>1.00670057</v>
      </c>
      <c r="N524" s="126">
        <f t="shared" si="393"/>
        <v>1.1421732510388236</v>
      </c>
      <c r="O524" s="119">
        <f t="shared" si="395"/>
        <v>1.1354624200000001</v>
      </c>
      <c r="P524" s="119">
        <f t="shared" si="402"/>
        <v>1023.57827221</v>
      </c>
      <c r="Q524" s="158">
        <f t="shared" si="388"/>
        <v>0</v>
      </c>
      <c r="R524" s="199">
        <f t="shared" ref="R524:R587" si="411">IF(Q524&gt;0,VLOOKUP($A524,$AD$11:$AI$141,6),0)</f>
        <v>0</v>
      </c>
      <c r="S524" s="119">
        <f t="shared" si="403"/>
        <v>0</v>
      </c>
      <c r="T524" s="129">
        <f t="shared" ref="T524:T587" si="412">(T523)</f>
        <v>9.1906000000000002E-2</v>
      </c>
      <c r="U524" s="127">
        <f t="shared" si="394"/>
        <v>19</v>
      </c>
      <c r="V524" s="127">
        <v>252</v>
      </c>
      <c r="W524" s="126">
        <f t="shared" si="404"/>
        <v>1.006651272</v>
      </c>
      <c r="X524" s="119">
        <f t="shared" si="405"/>
        <v>6.8080974999999997</v>
      </c>
      <c r="Y524" s="119">
        <f t="shared" si="406"/>
        <v>0</v>
      </c>
      <c r="Z524" s="131" t="str">
        <f t="shared" si="389"/>
        <v>A+J=</v>
      </c>
      <c r="AA524" s="124">
        <f t="shared" si="390"/>
        <v>44819</v>
      </c>
      <c r="AB524" s="4"/>
      <c r="AD524" s="4"/>
      <c r="AE524" s="4"/>
      <c r="AT524" s="1"/>
      <c r="AU524" s="1"/>
      <c r="AV524" s="1"/>
      <c r="AW524" s="2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22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3"/>
      <c r="EC524" s="1"/>
      <c r="ED524" s="1"/>
      <c r="EE524" s="1"/>
      <c r="EF524" s="1"/>
      <c r="EG524" s="1"/>
      <c r="EH524" s="1"/>
      <c r="EI524" s="1"/>
      <c r="EJ524" s="1"/>
      <c r="EK524" s="1"/>
      <c r="EL524" s="4"/>
      <c r="EM524" s="1"/>
      <c r="EN524" s="1"/>
      <c r="EO524" s="1"/>
      <c r="EP524" s="1"/>
      <c r="EQ524" s="1"/>
      <c r="ER524" s="1"/>
    </row>
    <row r="525" spans="1:148" ht="12.75" x14ac:dyDescent="0.2">
      <c r="A525" s="118">
        <f t="shared" si="407"/>
        <v>44815</v>
      </c>
      <c r="B525" s="119">
        <f t="shared" si="399"/>
        <v>1030.3863697100001</v>
      </c>
      <c r="C525" s="119">
        <f t="shared" ref="C525:C588" si="413">TRUNC(IF(Q524&gt;0,VLOOKUP(A524,$AD$13:$AE$141,2),C524),8)</f>
        <v>901.46380380999994</v>
      </c>
      <c r="D525" s="120">
        <f t="shared" si="408"/>
        <v>6455.85</v>
      </c>
      <c r="E525" s="120">
        <f t="shared" si="397"/>
        <v>6411.95</v>
      </c>
      <c r="F525" s="172">
        <f t="shared" si="391"/>
        <v>44757</v>
      </c>
      <c r="G525" s="123">
        <f t="shared" si="400"/>
        <v>-6.8000340776196433E-3</v>
      </c>
      <c r="H525" s="124">
        <f t="shared" si="392"/>
        <v>44819</v>
      </c>
      <c r="I525" s="124">
        <f t="shared" si="401"/>
        <v>44819</v>
      </c>
      <c r="J525" s="125">
        <f t="shared" si="409"/>
        <v>22</v>
      </c>
      <c r="K525" s="125">
        <f t="shared" si="398"/>
        <v>19</v>
      </c>
      <c r="L525" s="8">
        <f t="shared" si="410"/>
        <v>0.99412451000000002</v>
      </c>
      <c r="M525" s="126">
        <f t="shared" si="396"/>
        <v>1.00670057</v>
      </c>
      <c r="N525" s="126">
        <f t="shared" si="393"/>
        <v>1.1421732510388236</v>
      </c>
      <c r="O525" s="119">
        <f t="shared" si="395"/>
        <v>1.1354624200000001</v>
      </c>
      <c r="P525" s="119">
        <f t="shared" si="402"/>
        <v>1023.57827221</v>
      </c>
      <c r="Q525" s="158">
        <f t="shared" ref="Q525:Q588" si="414">IF(VLOOKUP(A525,AD$11:AK$141,8)=VLOOKUP(A524,AD$11:AK$141,8),0,VLOOKUP(A525,AD$11:AK$141,8))</f>
        <v>0</v>
      </c>
      <c r="R525" s="199">
        <f t="shared" si="411"/>
        <v>0</v>
      </c>
      <c r="S525" s="119">
        <f t="shared" si="403"/>
        <v>0</v>
      </c>
      <c r="T525" s="129">
        <f t="shared" si="412"/>
        <v>9.1906000000000002E-2</v>
      </c>
      <c r="U525" s="127">
        <f t="shared" si="394"/>
        <v>19</v>
      </c>
      <c r="V525" s="127">
        <v>252</v>
      </c>
      <c r="W525" s="126">
        <f t="shared" si="404"/>
        <v>1.006651272</v>
      </c>
      <c r="X525" s="119">
        <f t="shared" si="405"/>
        <v>6.8080974999999997</v>
      </c>
      <c r="Y525" s="119">
        <f t="shared" si="406"/>
        <v>0</v>
      </c>
      <c r="Z525" s="131" t="str">
        <f t="shared" ref="Z525:Z588" si="415">IF($Q524&gt;0,VLOOKUP($A524,$AD$11:$AM$141,9),Z524)</f>
        <v>A+J=</v>
      </c>
      <c r="AA525" s="124">
        <f t="shared" ref="AA525:AA588" si="416">IF($Q524&gt;0,VLOOKUP($A524,$AD$11:$AM$141,10),AA524)</f>
        <v>44819</v>
      </c>
      <c r="AB525" s="4"/>
      <c r="AD525" s="4"/>
      <c r="AE525" s="4"/>
      <c r="AT525" s="1"/>
      <c r="AU525" s="1"/>
      <c r="AV525" s="1"/>
      <c r="AW525" s="2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22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3"/>
      <c r="EC525" s="1"/>
      <c r="ED525" s="1"/>
      <c r="EE525" s="1"/>
      <c r="EF525" s="1"/>
      <c r="EG525" s="1"/>
      <c r="EH525" s="1"/>
      <c r="EI525" s="1"/>
      <c r="EJ525" s="1"/>
      <c r="EK525" s="1"/>
      <c r="EL525" s="4"/>
      <c r="EM525" s="1"/>
      <c r="EN525" s="1"/>
      <c r="EO525" s="1"/>
      <c r="EP525" s="1"/>
      <c r="EQ525" s="1"/>
      <c r="ER525" s="1"/>
    </row>
    <row r="526" spans="1:148" ht="12.75" x14ac:dyDescent="0.2">
      <c r="A526" s="118">
        <f t="shared" si="407"/>
        <v>44816</v>
      </c>
      <c r="B526" s="119">
        <f t="shared" si="399"/>
        <v>1030.3863697100001</v>
      </c>
      <c r="C526" s="119">
        <f t="shared" si="413"/>
        <v>901.46380380999994</v>
      </c>
      <c r="D526" s="120">
        <f t="shared" si="408"/>
        <v>6455.85</v>
      </c>
      <c r="E526" s="120">
        <f t="shared" si="397"/>
        <v>6411.95</v>
      </c>
      <c r="F526" s="172">
        <f t="shared" si="391"/>
        <v>44757</v>
      </c>
      <c r="G526" s="123">
        <f t="shared" si="400"/>
        <v>-6.8000340776196433E-3</v>
      </c>
      <c r="H526" s="124">
        <f t="shared" si="392"/>
        <v>44819</v>
      </c>
      <c r="I526" s="124">
        <f t="shared" si="401"/>
        <v>44819</v>
      </c>
      <c r="J526" s="125">
        <f t="shared" si="409"/>
        <v>22</v>
      </c>
      <c r="K526" s="125">
        <f t="shared" si="398"/>
        <v>19</v>
      </c>
      <c r="L526" s="8">
        <f t="shared" si="410"/>
        <v>0.99412451000000002</v>
      </c>
      <c r="M526" s="126">
        <f t="shared" si="396"/>
        <v>1.00670057</v>
      </c>
      <c r="N526" s="126">
        <f t="shared" si="393"/>
        <v>1.1421732510388236</v>
      </c>
      <c r="O526" s="119">
        <f t="shared" si="395"/>
        <v>1.1354624200000001</v>
      </c>
      <c r="P526" s="119">
        <f t="shared" si="402"/>
        <v>1023.57827221</v>
      </c>
      <c r="Q526" s="158">
        <f t="shared" si="414"/>
        <v>0</v>
      </c>
      <c r="R526" s="199">
        <f t="shared" si="411"/>
        <v>0</v>
      </c>
      <c r="S526" s="119">
        <f t="shared" si="403"/>
        <v>0</v>
      </c>
      <c r="T526" s="129">
        <f t="shared" si="412"/>
        <v>9.1906000000000002E-2</v>
      </c>
      <c r="U526" s="127">
        <f t="shared" si="394"/>
        <v>19</v>
      </c>
      <c r="V526" s="127">
        <v>252</v>
      </c>
      <c r="W526" s="126">
        <f t="shared" si="404"/>
        <v>1.006651272</v>
      </c>
      <c r="X526" s="119">
        <f t="shared" si="405"/>
        <v>6.8080974999999997</v>
      </c>
      <c r="Y526" s="119">
        <f t="shared" si="406"/>
        <v>0</v>
      </c>
      <c r="Z526" s="131" t="str">
        <f t="shared" si="415"/>
        <v>A+J=</v>
      </c>
      <c r="AA526" s="124">
        <f t="shared" si="416"/>
        <v>44819</v>
      </c>
      <c r="AB526" s="4"/>
      <c r="AD526" s="4"/>
      <c r="AE526" s="4"/>
      <c r="AT526" s="1"/>
      <c r="AU526" s="1"/>
      <c r="AV526" s="1"/>
      <c r="AW526" s="2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22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3"/>
      <c r="EC526" s="1"/>
      <c r="ED526" s="1"/>
      <c r="EE526" s="1"/>
      <c r="EF526" s="1"/>
      <c r="EG526" s="1"/>
      <c r="EH526" s="1"/>
      <c r="EI526" s="1"/>
      <c r="EJ526" s="1"/>
      <c r="EK526" s="1"/>
      <c r="EL526" s="4"/>
      <c r="EM526" s="1"/>
      <c r="EN526" s="1"/>
      <c r="EO526" s="1"/>
      <c r="EP526" s="1"/>
      <c r="EQ526" s="1"/>
      <c r="ER526" s="1"/>
    </row>
    <row r="527" spans="1:148" ht="12.75" x14ac:dyDescent="0.2">
      <c r="A527" s="118">
        <f t="shared" si="407"/>
        <v>44817</v>
      </c>
      <c r="B527" s="119">
        <f t="shared" si="399"/>
        <v>1030.42630538</v>
      </c>
      <c r="C527" s="119">
        <f t="shared" si="413"/>
        <v>901.46380380999994</v>
      </c>
      <c r="D527" s="120">
        <f t="shared" si="408"/>
        <v>6455.85</v>
      </c>
      <c r="E527" s="120">
        <f t="shared" si="397"/>
        <v>6411.95</v>
      </c>
      <c r="F527" s="172">
        <f t="shared" si="391"/>
        <v>44757</v>
      </c>
      <c r="G527" s="123">
        <f t="shared" si="400"/>
        <v>-6.8000340776196433E-3</v>
      </c>
      <c r="H527" s="124">
        <f t="shared" si="392"/>
        <v>44819</v>
      </c>
      <c r="I527" s="124">
        <f t="shared" si="401"/>
        <v>44819</v>
      </c>
      <c r="J527" s="125">
        <f t="shared" si="409"/>
        <v>22</v>
      </c>
      <c r="K527" s="125">
        <f t="shared" si="398"/>
        <v>20</v>
      </c>
      <c r="L527" s="8">
        <f t="shared" si="410"/>
        <v>0.99381622999999997</v>
      </c>
      <c r="M527" s="126">
        <f t="shared" si="396"/>
        <v>1.00670057</v>
      </c>
      <c r="N527" s="126">
        <f t="shared" si="393"/>
        <v>1.1421732510388236</v>
      </c>
      <c r="O527" s="119">
        <f t="shared" si="395"/>
        <v>1.13511031</v>
      </c>
      <c r="P527" s="119">
        <f t="shared" si="402"/>
        <v>1023.26085779</v>
      </c>
      <c r="Q527" s="158">
        <f t="shared" si="414"/>
        <v>0</v>
      </c>
      <c r="R527" s="199">
        <f t="shared" si="411"/>
        <v>0</v>
      </c>
      <c r="S527" s="119">
        <f t="shared" si="403"/>
        <v>0</v>
      </c>
      <c r="T527" s="129">
        <f t="shared" si="412"/>
        <v>9.1906000000000002E-2</v>
      </c>
      <c r="U527" s="127">
        <f t="shared" si="394"/>
        <v>20</v>
      </c>
      <c r="V527" s="127">
        <v>252</v>
      </c>
      <c r="W527" s="126">
        <f t="shared" si="404"/>
        <v>1.007002562</v>
      </c>
      <c r="X527" s="119">
        <f t="shared" si="405"/>
        <v>7.1654475900000003</v>
      </c>
      <c r="Y527" s="119">
        <f t="shared" si="406"/>
        <v>0</v>
      </c>
      <c r="Z527" s="131" t="str">
        <f t="shared" si="415"/>
        <v>A+J=</v>
      </c>
      <c r="AA527" s="124">
        <f t="shared" si="416"/>
        <v>44819</v>
      </c>
      <c r="AB527" s="4"/>
      <c r="AD527" s="4"/>
      <c r="AE527" s="4"/>
      <c r="AT527" s="1"/>
      <c r="AU527" s="1"/>
      <c r="AV527" s="1"/>
      <c r="AW527" s="2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22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3"/>
      <c r="EC527" s="1"/>
      <c r="ED527" s="1"/>
      <c r="EE527" s="1"/>
      <c r="EF527" s="1"/>
      <c r="EG527" s="1"/>
      <c r="EH527" s="1"/>
      <c r="EI527" s="1"/>
      <c r="EJ527" s="1"/>
      <c r="EK527" s="1"/>
      <c r="EL527" s="4"/>
      <c r="EM527" s="1"/>
      <c r="EN527" s="1"/>
      <c r="EO527" s="1"/>
      <c r="EP527" s="1"/>
      <c r="EQ527" s="1"/>
      <c r="ER527" s="1"/>
    </row>
    <row r="528" spans="1:148" ht="12.75" x14ac:dyDescent="0.2">
      <c r="A528" s="118">
        <f t="shared" si="407"/>
        <v>44818</v>
      </c>
      <c r="B528" s="119">
        <f t="shared" si="399"/>
        <v>1030.46624376</v>
      </c>
      <c r="C528" s="119">
        <f t="shared" si="413"/>
        <v>901.46380380999994</v>
      </c>
      <c r="D528" s="120">
        <f t="shared" si="408"/>
        <v>6455.85</v>
      </c>
      <c r="E528" s="120">
        <f t="shared" si="397"/>
        <v>6411.95</v>
      </c>
      <c r="F528" s="172">
        <f t="shared" si="391"/>
        <v>44757</v>
      </c>
      <c r="G528" s="123">
        <f t="shared" si="400"/>
        <v>-6.8000340776196433E-3</v>
      </c>
      <c r="H528" s="124">
        <f t="shared" si="392"/>
        <v>44819</v>
      </c>
      <c r="I528" s="124">
        <f t="shared" si="401"/>
        <v>44819</v>
      </c>
      <c r="J528" s="125">
        <f t="shared" si="409"/>
        <v>22</v>
      </c>
      <c r="K528" s="125">
        <f t="shared" si="398"/>
        <v>21</v>
      </c>
      <c r="L528" s="8">
        <f t="shared" si="410"/>
        <v>0.99350804999999998</v>
      </c>
      <c r="M528" s="126">
        <f t="shared" si="396"/>
        <v>1.00670057</v>
      </c>
      <c r="N528" s="126">
        <f t="shared" si="393"/>
        <v>1.1421732510388236</v>
      </c>
      <c r="O528" s="119">
        <f t="shared" si="395"/>
        <v>1.13475831</v>
      </c>
      <c r="P528" s="119">
        <f t="shared" si="402"/>
        <v>1022.9435425299999</v>
      </c>
      <c r="Q528" s="158">
        <f t="shared" si="414"/>
        <v>0</v>
      </c>
      <c r="R528" s="199">
        <f t="shared" si="411"/>
        <v>0</v>
      </c>
      <c r="S528" s="119">
        <f t="shared" si="403"/>
        <v>0</v>
      </c>
      <c r="T528" s="129">
        <f t="shared" si="412"/>
        <v>9.1906000000000002E-2</v>
      </c>
      <c r="U528" s="127">
        <f t="shared" si="394"/>
        <v>21</v>
      </c>
      <c r="V528" s="127">
        <v>252</v>
      </c>
      <c r="W528" s="126">
        <f t="shared" si="404"/>
        <v>1.007353975</v>
      </c>
      <c r="X528" s="119">
        <f t="shared" si="405"/>
        <v>7.52270123</v>
      </c>
      <c r="Y528" s="119">
        <f t="shared" si="406"/>
        <v>0</v>
      </c>
      <c r="Z528" s="131" t="str">
        <f t="shared" si="415"/>
        <v>A+J=</v>
      </c>
      <c r="AA528" s="124">
        <f t="shared" si="416"/>
        <v>44819</v>
      </c>
      <c r="AB528" s="4"/>
      <c r="AD528" s="4"/>
      <c r="AE528" s="4"/>
      <c r="AT528" s="1"/>
      <c r="AU528" s="1"/>
      <c r="AV528" s="1"/>
      <c r="AW528" s="2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22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3"/>
      <c r="EC528" s="1"/>
      <c r="ED528" s="1"/>
      <c r="EE528" s="1"/>
      <c r="EF528" s="1"/>
      <c r="EG528" s="1"/>
      <c r="EH528" s="1"/>
      <c r="EI528" s="1"/>
      <c r="EJ528" s="1"/>
      <c r="EK528" s="1"/>
      <c r="EL528" s="4"/>
      <c r="EM528" s="1"/>
      <c r="EN528" s="1"/>
      <c r="EO528" s="1"/>
      <c r="EP528" s="1"/>
      <c r="EQ528" s="1"/>
      <c r="ER528" s="1"/>
    </row>
    <row r="529" spans="1:148" ht="12.75" x14ac:dyDescent="0.2">
      <c r="A529" s="118">
        <f t="shared" si="407"/>
        <v>44819</v>
      </c>
      <c r="B529" s="119">
        <f t="shared" si="399"/>
        <v>1030.50618381</v>
      </c>
      <c r="C529" s="119">
        <f t="shared" si="413"/>
        <v>901.46380380999994</v>
      </c>
      <c r="D529" s="120">
        <f t="shared" si="408"/>
        <v>6455.85</v>
      </c>
      <c r="E529" s="120">
        <f t="shared" si="397"/>
        <v>6411.95</v>
      </c>
      <c r="F529" s="172">
        <f t="shared" si="391"/>
        <v>44757</v>
      </c>
      <c r="G529" s="123">
        <f t="shared" si="400"/>
        <v>-6.8000340776196433E-3</v>
      </c>
      <c r="H529" s="124">
        <f t="shared" si="392"/>
        <v>44819</v>
      </c>
      <c r="I529" s="124">
        <f t="shared" si="401"/>
        <v>44819</v>
      </c>
      <c r="J529" s="125">
        <f t="shared" si="409"/>
        <v>22</v>
      </c>
      <c r="K529" s="125">
        <f t="shared" si="398"/>
        <v>22</v>
      </c>
      <c r="L529" s="8">
        <f t="shared" si="410"/>
        <v>0.99319995999999999</v>
      </c>
      <c r="M529" s="126">
        <f t="shared" si="396"/>
        <v>1.00670057</v>
      </c>
      <c r="N529" s="126">
        <f t="shared" si="393"/>
        <v>1.1421732510388236</v>
      </c>
      <c r="O529" s="119">
        <f t="shared" si="395"/>
        <v>1.1344064199999999</v>
      </c>
      <c r="P529" s="119">
        <f t="shared" si="402"/>
        <v>1022.6263264299999</v>
      </c>
      <c r="Q529" s="158">
        <f t="shared" si="414"/>
        <v>17</v>
      </c>
      <c r="R529" s="199">
        <f t="shared" si="411"/>
        <v>2.7831000000000002E-2</v>
      </c>
      <c r="S529" s="119">
        <f t="shared" si="403"/>
        <v>28.460713290000001</v>
      </c>
      <c r="T529" s="129">
        <f t="shared" si="412"/>
        <v>9.1906000000000002E-2</v>
      </c>
      <c r="U529" s="127">
        <f t="shared" si="394"/>
        <v>22</v>
      </c>
      <c r="V529" s="127">
        <v>252</v>
      </c>
      <c r="W529" s="126">
        <f t="shared" si="404"/>
        <v>1.0077055100000001</v>
      </c>
      <c r="X529" s="119">
        <f t="shared" si="405"/>
        <v>7.8798573799999998</v>
      </c>
      <c r="Y529" s="119">
        <f t="shared" si="406"/>
        <v>36.340570669999998</v>
      </c>
      <c r="Z529" s="131" t="str">
        <f t="shared" si="415"/>
        <v>A+J=</v>
      </c>
      <c r="AA529" s="124">
        <f t="shared" si="416"/>
        <v>44819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2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22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3"/>
      <c r="EC529" s="1"/>
      <c r="ED529" s="1"/>
      <c r="EE529" s="1"/>
      <c r="EF529" s="1"/>
      <c r="EG529" s="1"/>
      <c r="EH529" s="1"/>
      <c r="EI529" s="1"/>
      <c r="EJ529" s="1"/>
      <c r="EK529" s="1"/>
      <c r="EL529" s="4"/>
      <c r="EM529" s="1"/>
      <c r="EN529" s="1"/>
      <c r="EO529" s="1"/>
      <c r="EP529" s="1"/>
      <c r="EQ529" s="1"/>
      <c r="ER529" s="1"/>
    </row>
    <row r="530" spans="1:148" ht="12.75" x14ac:dyDescent="0.2">
      <c r="A530" s="118">
        <f t="shared" si="407"/>
        <v>44820</v>
      </c>
      <c r="B530" s="119">
        <f t="shared" si="399"/>
        <v>994.34177743000009</v>
      </c>
      <c r="C530" s="119">
        <f t="shared" si="413"/>
        <v>876.37516469000002</v>
      </c>
      <c r="D530" s="120">
        <f t="shared" si="408"/>
        <v>6411.95</v>
      </c>
      <c r="E530" s="120">
        <f t="shared" si="397"/>
        <v>6388.87</v>
      </c>
      <c r="F530" s="172">
        <f t="shared" si="391"/>
        <v>44790</v>
      </c>
      <c r="G530" s="123">
        <f t="shared" si="400"/>
        <v>-3.599529004437052E-3</v>
      </c>
      <c r="H530" s="124">
        <f t="shared" si="392"/>
        <v>44851</v>
      </c>
      <c r="I530" s="124">
        <f t="shared" si="401"/>
        <v>44851</v>
      </c>
      <c r="J530" s="125">
        <f t="shared" si="409"/>
        <v>21</v>
      </c>
      <c r="K530" s="125">
        <f t="shared" si="398"/>
        <v>1</v>
      </c>
      <c r="L530" s="8">
        <f t="shared" si="410"/>
        <v>0.99982828999999995</v>
      </c>
      <c r="M530" s="126">
        <f t="shared" si="396"/>
        <v>0.99319995999999999</v>
      </c>
      <c r="N530" s="126">
        <f t="shared" si="393"/>
        <v>1.1344064272448295</v>
      </c>
      <c r="O530" s="119">
        <f t="shared" si="395"/>
        <v>1.13421163</v>
      </c>
      <c r="P530" s="119">
        <f t="shared" si="402"/>
        <v>993.99490403000004</v>
      </c>
      <c r="Q530" s="158">
        <f t="shared" si="414"/>
        <v>0</v>
      </c>
      <c r="R530" s="199">
        <f t="shared" si="411"/>
        <v>0</v>
      </c>
      <c r="S530" s="119">
        <f t="shared" si="403"/>
        <v>0</v>
      </c>
      <c r="T530" s="129">
        <f t="shared" si="412"/>
        <v>9.1906000000000002E-2</v>
      </c>
      <c r="U530" s="127">
        <f t="shared" si="394"/>
        <v>1</v>
      </c>
      <c r="V530" s="127">
        <v>252</v>
      </c>
      <c r="W530" s="126">
        <f t="shared" si="404"/>
        <v>1.000348969</v>
      </c>
      <c r="X530" s="119">
        <f t="shared" si="405"/>
        <v>0.3468734</v>
      </c>
      <c r="Y530" s="119">
        <f t="shared" si="406"/>
        <v>0</v>
      </c>
      <c r="Z530" s="131" t="str">
        <f t="shared" si="415"/>
        <v>A+J=</v>
      </c>
      <c r="AA530" s="124">
        <f t="shared" si="416"/>
        <v>44851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2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22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3"/>
      <c r="EC530" s="1"/>
      <c r="ED530" s="1"/>
      <c r="EE530" s="1"/>
      <c r="EF530" s="1"/>
      <c r="EG530" s="1"/>
      <c r="EH530" s="1"/>
      <c r="EI530" s="1"/>
      <c r="EJ530" s="1"/>
      <c r="EK530" s="1"/>
      <c r="EL530" s="4"/>
      <c r="EM530" s="1"/>
      <c r="EN530" s="1"/>
      <c r="EO530" s="1"/>
      <c r="EP530" s="1"/>
      <c r="EQ530" s="1"/>
      <c r="ER530" s="1"/>
    </row>
    <row r="531" spans="1:148" ht="12.75" x14ac:dyDescent="0.2">
      <c r="A531" s="118">
        <f t="shared" si="407"/>
        <v>44821</v>
      </c>
      <c r="B531" s="119">
        <f t="shared" si="399"/>
        <v>994.51798668000004</v>
      </c>
      <c r="C531" s="119">
        <f t="shared" si="413"/>
        <v>876.37516469000002</v>
      </c>
      <c r="D531" s="120">
        <f t="shared" si="408"/>
        <v>6411.95</v>
      </c>
      <c r="E531" s="120">
        <f t="shared" si="397"/>
        <v>6388.87</v>
      </c>
      <c r="F531" s="172">
        <f t="shared" ref="F531:F594" si="417">IF($K531=1,VLOOKUP($A530,$AO$11:$AT$47,6),F530)</f>
        <v>44790</v>
      </c>
      <c r="G531" s="123">
        <f t="shared" si="400"/>
        <v>-3.599529004437052E-3</v>
      </c>
      <c r="H531" s="124">
        <f t="shared" ref="H531:H594" si="418">IF(Q530&gt;0,VLOOKUP(A531,AH$119:AN$451,4),H530)</f>
        <v>44851</v>
      </c>
      <c r="I531" s="124">
        <f t="shared" si="401"/>
        <v>44851</v>
      </c>
      <c r="J531" s="125">
        <f t="shared" si="409"/>
        <v>21</v>
      </c>
      <c r="K531" s="125">
        <f t="shared" si="398"/>
        <v>2</v>
      </c>
      <c r="L531" s="8">
        <f t="shared" si="410"/>
        <v>0.99965662</v>
      </c>
      <c r="M531" s="126">
        <f t="shared" si="396"/>
        <v>0.99319995999999999</v>
      </c>
      <c r="N531" s="126">
        <f t="shared" si="393"/>
        <v>1.1344064272448295</v>
      </c>
      <c r="O531" s="119">
        <f t="shared" si="395"/>
        <v>1.1340168900000001</v>
      </c>
      <c r="P531" s="119">
        <f t="shared" si="402"/>
        <v>993.82423873000005</v>
      </c>
      <c r="Q531" s="158">
        <f t="shared" si="414"/>
        <v>0</v>
      </c>
      <c r="R531" s="199">
        <f t="shared" si="411"/>
        <v>0</v>
      </c>
      <c r="S531" s="119">
        <f t="shared" si="403"/>
        <v>0</v>
      </c>
      <c r="T531" s="129">
        <f t="shared" si="412"/>
        <v>9.1906000000000002E-2</v>
      </c>
      <c r="U531" s="127">
        <f t="shared" si="394"/>
        <v>2</v>
      </c>
      <c r="V531" s="127">
        <v>252</v>
      </c>
      <c r="W531" s="126">
        <f t="shared" si="404"/>
        <v>1.0006980590000001</v>
      </c>
      <c r="X531" s="119">
        <f t="shared" si="405"/>
        <v>0.69374795</v>
      </c>
      <c r="Y531" s="119">
        <f t="shared" si="406"/>
        <v>0</v>
      </c>
      <c r="Z531" s="131" t="str">
        <f t="shared" si="415"/>
        <v>A+J=</v>
      </c>
      <c r="AA531" s="124">
        <f t="shared" si="416"/>
        <v>44851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2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22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3"/>
      <c r="EC531" s="1"/>
      <c r="ED531" s="1"/>
      <c r="EE531" s="1"/>
      <c r="EF531" s="1"/>
      <c r="EG531" s="1"/>
      <c r="EH531" s="1"/>
      <c r="EI531" s="1"/>
      <c r="EJ531" s="1"/>
      <c r="EK531" s="1"/>
      <c r="EL531" s="4"/>
      <c r="EM531" s="1"/>
      <c r="EN531" s="1"/>
      <c r="EO531" s="1"/>
      <c r="EP531" s="1"/>
      <c r="EQ531" s="1"/>
      <c r="ER531" s="1"/>
    </row>
    <row r="532" spans="1:148" ht="12.75" x14ac:dyDescent="0.2">
      <c r="A532" s="118">
        <f t="shared" si="407"/>
        <v>44822</v>
      </c>
      <c r="B532" s="119">
        <f t="shared" si="399"/>
        <v>994.51798668000004</v>
      </c>
      <c r="C532" s="119">
        <f t="shared" si="413"/>
        <v>876.37516469000002</v>
      </c>
      <c r="D532" s="120">
        <f t="shared" si="408"/>
        <v>6411.95</v>
      </c>
      <c r="E532" s="120">
        <f t="shared" si="397"/>
        <v>6388.87</v>
      </c>
      <c r="F532" s="172">
        <f t="shared" si="417"/>
        <v>44790</v>
      </c>
      <c r="G532" s="123">
        <f t="shared" si="400"/>
        <v>-3.599529004437052E-3</v>
      </c>
      <c r="H532" s="124">
        <f t="shared" si="418"/>
        <v>44851</v>
      </c>
      <c r="I532" s="124">
        <f t="shared" si="401"/>
        <v>44851</v>
      </c>
      <c r="J532" s="125">
        <f t="shared" si="409"/>
        <v>21</v>
      </c>
      <c r="K532" s="125">
        <f t="shared" si="398"/>
        <v>2</v>
      </c>
      <c r="L532" s="8">
        <f t="shared" si="410"/>
        <v>0.99965662</v>
      </c>
      <c r="M532" s="126">
        <f t="shared" si="396"/>
        <v>0.99319995999999999</v>
      </c>
      <c r="N532" s="126">
        <f t="shared" si="393"/>
        <v>1.1344064272448295</v>
      </c>
      <c r="O532" s="119">
        <f t="shared" si="395"/>
        <v>1.1340168900000001</v>
      </c>
      <c r="P532" s="119">
        <f t="shared" si="402"/>
        <v>993.82423873000005</v>
      </c>
      <c r="Q532" s="158">
        <f t="shared" si="414"/>
        <v>0</v>
      </c>
      <c r="R532" s="199">
        <f t="shared" si="411"/>
        <v>0</v>
      </c>
      <c r="S532" s="119">
        <f t="shared" si="403"/>
        <v>0</v>
      </c>
      <c r="T532" s="129">
        <f t="shared" si="412"/>
        <v>9.1906000000000002E-2</v>
      </c>
      <c r="U532" s="127">
        <f t="shared" si="394"/>
        <v>2</v>
      </c>
      <c r="V532" s="127">
        <v>252</v>
      </c>
      <c r="W532" s="126">
        <f t="shared" si="404"/>
        <v>1.0006980590000001</v>
      </c>
      <c r="X532" s="119">
        <f t="shared" si="405"/>
        <v>0.69374795</v>
      </c>
      <c r="Y532" s="119">
        <f t="shared" si="406"/>
        <v>0</v>
      </c>
      <c r="Z532" s="131" t="str">
        <f t="shared" si="415"/>
        <v>A+J=</v>
      </c>
      <c r="AA532" s="124">
        <f t="shared" si="416"/>
        <v>44851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2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22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3"/>
      <c r="EC532" s="1"/>
      <c r="ED532" s="1"/>
      <c r="EE532" s="1"/>
      <c r="EF532" s="1"/>
      <c r="EG532" s="1"/>
      <c r="EH532" s="1"/>
      <c r="EI532" s="1"/>
      <c r="EJ532" s="1"/>
      <c r="EK532" s="1"/>
      <c r="EL532" s="4"/>
      <c r="EM532" s="1"/>
      <c r="EN532" s="1"/>
      <c r="EO532" s="1"/>
      <c r="EP532" s="1"/>
      <c r="EQ532" s="1"/>
      <c r="ER532" s="1"/>
    </row>
    <row r="533" spans="1:148" ht="12.75" x14ac:dyDescent="0.2">
      <c r="A533" s="118">
        <f t="shared" si="407"/>
        <v>44823</v>
      </c>
      <c r="B533" s="119">
        <f t="shared" si="399"/>
        <v>994.51798668000004</v>
      </c>
      <c r="C533" s="119">
        <f t="shared" si="413"/>
        <v>876.37516469000002</v>
      </c>
      <c r="D533" s="120">
        <f t="shared" si="408"/>
        <v>6411.95</v>
      </c>
      <c r="E533" s="120">
        <f t="shared" si="397"/>
        <v>6388.87</v>
      </c>
      <c r="F533" s="172">
        <f t="shared" si="417"/>
        <v>44790</v>
      </c>
      <c r="G533" s="123">
        <f t="shared" si="400"/>
        <v>-3.599529004437052E-3</v>
      </c>
      <c r="H533" s="124">
        <f t="shared" si="418"/>
        <v>44851</v>
      </c>
      <c r="I533" s="124">
        <f t="shared" si="401"/>
        <v>44851</v>
      </c>
      <c r="J533" s="125">
        <f t="shared" si="409"/>
        <v>21</v>
      </c>
      <c r="K533" s="125">
        <f t="shared" si="398"/>
        <v>2</v>
      </c>
      <c r="L533" s="8">
        <f t="shared" si="410"/>
        <v>0.99965662</v>
      </c>
      <c r="M533" s="126">
        <f t="shared" si="396"/>
        <v>0.99319995999999999</v>
      </c>
      <c r="N533" s="126">
        <f t="shared" si="393"/>
        <v>1.1344064272448295</v>
      </c>
      <c r="O533" s="119">
        <f t="shared" si="395"/>
        <v>1.1340168900000001</v>
      </c>
      <c r="P533" s="119">
        <f t="shared" si="402"/>
        <v>993.82423873000005</v>
      </c>
      <c r="Q533" s="158">
        <f t="shared" si="414"/>
        <v>0</v>
      </c>
      <c r="R533" s="199">
        <f t="shared" si="411"/>
        <v>0</v>
      </c>
      <c r="S533" s="119">
        <f t="shared" si="403"/>
        <v>0</v>
      </c>
      <c r="T533" s="129">
        <f t="shared" si="412"/>
        <v>9.1906000000000002E-2</v>
      </c>
      <c r="U533" s="127">
        <f t="shared" si="394"/>
        <v>2</v>
      </c>
      <c r="V533" s="127">
        <v>252</v>
      </c>
      <c r="W533" s="126">
        <f t="shared" si="404"/>
        <v>1.0006980590000001</v>
      </c>
      <c r="X533" s="119">
        <f t="shared" si="405"/>
        <v>0.69374795</v>
      </c>
      <c r="Y533" s="119">
        <f t="shared" si="406"/>
        <v>0</v>
      </c>
      <c r="Z533" s="131" t="str">
        <f t="shared" si="415"/>
        <v>A+J=</v>
      </c>
      <c r="AA533" s="124">
        <f t="shared" si="416"/>
        <v>44851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2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22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3"/>
      <c r="EC533" s="1"/>
      <c r="ED533" s="1"/>
      <c r="EE533" s="1"/>
      <c r="EF533" s="1"/>
      <c r="EG533" s="1"/>
      <c r="EH533" s="1"/>
      <c r="EI533" s="1"/>
      <c r="EJ533" s="1"/>
      <c r="EK533" s="1"/>
      <c r="EL533" s="4"/>
      <c r="EM533" s="1"/>
      <c r="EN533" s="1"/>
      <c r="EO533" s="1"/>
      <c r="EP533" s="1"/>
      <c r="EQ533" s="1"/>
      <c r="ER533" s="1"/>
    </row>
    <row r="534" spans="1:148" ht="12.75" x14ac:dyDescent="0.2">
      <c r="A534" s="118">
        <f t="shared" si="407"/>
        <v>44824</v>
      </c>
      <c r="B534" s="119">
        <f t="shared" si="399"/>
        <v>994.69422530999998</v>
      </c>
      <c r="C534" s="119">
        <f t="shared" si="413"/>
        <v>876.37516469000002</v>
      </c>
      <c r="D534" s="120">
        <f t="shared" si="408"/>
        <v>6411.95</v>
      </c>
      <c r="E534" s="120">
        <f t="shared" si="397"/>
        <v>6388.87</v>
      </c>
      <c r="F534" s="172">
        <f t="shared" si="417"/>
        <v>44790</v>
      </c>
      <c r="G534" s="123">
        <f t="shared" si="400"/>
        <v>-3.599529004437052E-3</v>
      </c>
      <c r="H534" s="124">
        <f t="shared" si="418"/>
        <v>44851</v>
      </c>
      <c r="I534" s="124">
        <f t="shared" si="401"/>
        <v>44851</v>
      </c>
      <c r="J534" s="125">
        <f t="shared" si="409"/>
        <v>21</v>
      </c>
      <c r="K534" s="125">
        <f t="shared" si="398"/>
        <v>3</v>
      </c>
      <c r="L534" s="8">
        <f t="shared" si="410"/>
        <v>0.99948497999999997</v>
      </c>
      <c r="M534" s="126">
        <f t="shared" si="396"/>
        <v>0.99319995999999999</v>
      </c>
      <c r="N534" s="126">
        <f t="shared" si="393"/>
        <v>1.1344064272448295</v>
      </c>
      <c r="O534" s="119">
        <f t="shared" si="395"/>
        <v>1.1338221799999999</v>
      </c>
      <c r="P534" s="119">
        <f t="shared" si="402"/>
        <v>993.65359971999999</v>
      </c>
      <c r="Q534" s="158">
        <f t="shared" si="414"/>
        <v>0</v>
      </c>
      <c r="R534" s="199">
        <f t="shared" si="411"/>
        <v>0</v>
      </c>
      <c r="S534" s="119">
        <f t="shared" si="403"/>
        <v>0</v>
      </c>
      <c r="T534" s="129">
        <f t="shared" si="412"/>
        <v>9.1906000000000002E-2</v>
      </c>
      <c r="U534" s="127">
        <f t="shared" si="394"/>
        <v>3</v>
      </c>
      <c r="V534" s="127">
        <v>252</v>
      </c>
      <c r="W534" s="126">
        <f t="shared" si="404"/>
        <v>1.0010472720000001</v>
      </c>
      <c r="X534" s="119">
        <f t="shared" si="405"/>
        <v>1.0406255900000001</v>
      </c>
      <c r="Y534" s="119">
        <f t="shared" si="406"/>
        <v>0</v>
      </c>
      <c r="Z534" s="131" t="str">
        <f t="shared" si="415"/>
        <v>A+J=</v>
      </c>
      <c r="AA534" s="124">
        <f t="shared" si="416"/>
        <v>44851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2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22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3"/>
      <c r="EC534" s="1"/>
      <c r="ED534" s="1"/>
      <c r="EE534" s="1"/>
      <c r="EF534" s="1"/>
      <c r="EG534" s="1"/>
      <c r="EH534" s="1"/>
      <c r="EI534" s="1"/>
      <c r="EJ534" s="1"/>
      <c r="EK534" s="1"/>
      <c r="EL534" s="4"/>
      <c r="EM534" s="1"/>
      <c r="EN534" s="1"/>
      <c r="EO534" s="1"/>
      <c r="EP534" s="1"/>
      <c r="EQ534" s="1"/>
      <c r="ER534" s="1"/>
    </row>
    <row r="535" spans="1:148" ht="12.75" x14ac:dyDescent="0.2">
      <c r="A535" s="118">
        <f t="shared" si="407"/>
        <v>44825</v>
      </c>
      <c r="B535" s="119">
        <f t="shared" si="399"/>
        <v>994.87049130000003</v>
      </c>
      <c r="C535" s="119">
        <f t="shared" si="413"/>
        <v>876.37516469000002</v>
      </c>
      <c r="D535" s="120">
        <f t="shared" si="408"/>
        <v>6411.95</v>
      </c>
      <c r="E535" s="120">
        <f t="shared" si="397"/>
        <v>6388.87</v>
      </c>
      <c r="F535" s="172">
        <f t="shared" si="417"/>
        <v>44790</v>
      </c>
      <c r="G535" s="123">
        <f t="shared" si="400"/>
        <v>-3.599529004437052E-3</v>
      </c>
      <c r="H535" s="124">
        <f t="shared" si="418"/>
        <v>44851</v>
      </c>
      <c r="I535" s="124">
        <f t="shared" si="401"/>
        <v>44851</v>
      </c>
      <c r="J535" s="125">
        <f t="shared" si="409"/>
        <v>21</v>
      </c>
      <c r="K535" s="125">
        <f t="shared" si="398"/>
        <v>4</v>
      </c>
      <c r="L535" s="8">
        <f t="shared" si="410"/>
        <v>0.99931336999999998</v>
      </c>
      <c r="M535" s="126">
        <f t="shared" si="396"/>
        <v>0.99319995999999999</v>
      </c>
      <c r="N535" s="126">
        <f t="shared" si="393"/>
        <v>1.1344064272448295</v>
      </c>
      <c r="O535" s="119">
        <f t="shared" si="395"/>
        <v>1.1336275</v>
      </c>
      <c r="P535" s="119">
        <f t="shared" si="402"/>
        <v>993.48298699999998</v>
      </c>
      <c r="Q535" s="158">
        <f t="shared" si="414"/>
        <v>0</v>
      </c>
      <c r="R535" s="199">
        <f t="shared" si="411"/>
        <v>0</v>
      </c>
      <c r="S535" s="119">
        <f t="shared" si="403"/>
        <v>0</v>
      </c>
      <c r="T535" s="129">
        <f t="shared" si="412"/>
        <v>9.1906000000000002E-2</v>
      </c>
      <c r="U535" s="127">
        <f t="shared" si="394"/>
        <v>4</v>
      </c>
      <c r="V535" s="127">
        <v>252</v>
      </c>
      <c r="W535" s="126">
        <f t="shared" si="404"/>
        <v>1.0013966059999999</v>
      </c>
      <c r="X535" s="119">
        <f t="shared" si="405"/>
        <v>1.3875043</v>
      </c>
      <c r="Y535" s="119">
        <f t="shared" si="406"/>
        <v>0</v>
      </c>
      <c r="Z535" s="131" t="str">
        <f t="shared" si="415"/>
        <v>A+J=</v>
      </c>
      <c r="AA535" s="124">
        <f t="shared" si="416"/>
        <v>44851</v>
      </c>
      <c r="AB535" s="4"/>
      <c r="AD535" s="4"/>
      <c r="AE535" s="4"/>
      <c r="AN535" s="1"/>
      <c r="AO535" s="1"/>
      <c r="AP535" s="1"/>
      <c r="AQ535" s="1"/>
      <c r="AR535" s="1"/>
      <c r="AS535" s="1"/>
      <c r="AT535" s="1"/>
      <c r="AU535" s="1"/>
      <c r="AV535" s="1"/>
      <c r="AW535" s="2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22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3"/>
      <c r="EC535" s="1"/>
      <c r="ED535" s="1"/>
      <c r="EE535" s="1"/>
      <c r="EF535" s="1"/>
      <c r="EG535" s="1"/>
      <c r="EH535" s="1"/>
      <c r="EI535" s="1"/>
      <c r="EJ535" s="1"/>
      <c r="EK535" s="1"/>
      <c r="EL535" s="4"/>
      <c r="EM535" s="1"/>
      <c r="EN535" s="1"/>
      <c r="EO535" s="1"/>
      <c r="EP535" s="1"/>
      <c r="EQ535" s="1"/>
      <c r="ER535" s="1"/>
    </row>
    <row r="536" spans="1:148" ht="12.75" x14ac:dyDescent="0.2">
      <c r="A536" s="118">
        <f t="shared" si="407"/>
        <v>44826</v>
      </c>
      <c r="B536" s="119">
        <f t="shared" si="399"/>
        <v>995.04679439000006</v>
      </c>
      <c r="C536" s="119">
        <f t="shared" si="413"/>
        <v>876.37516469000002</v>
      </c>
      <c r="D536" s="120">
        <f t="shared" si="408"/>
        <v>6411.95</v>
      </c>
      <c r="E536" s="120">
        <f t="shared" si="397"/>
        <v>6388.87</v>
      </c>
      <c r="F536" s="172">
        <f t="shared" si="417"/>
        <v>44790</v>
      </c>
      <c r="G536" s="123">
        <f t="shared" si="400"/>
        <v>-3.599529004437052E-3</v>
      </c>
      <c r="H536" s="124">
        <f t="shared" si="418"/>
        <v>44851</v>
      </c>
      <c r="I536" s="124">
        <f t="shared" si="401"/>
        <v>44851</v>
      </c>
      <c r="J536" s="125">
        <f t="shared" si="409"/>
        <v>21</v>
      </c>
      <c r="K536" s="125">
        <f t="shared" si="398"/>
        <v>5</v>
      </c>
      <c r="L536" s="8">
        <f t="shared" si="410"/>
        <v>0.99914179000000003</v>
      </c>
      <c r="M536" s="126">
        <f t="shared" si="396"/>
        <v>0.99319995999999999</v>
      </c>
      <c r="N536" s="126">
        <f t="shared" si="393"/>
        <v>1.1344064272448295</v>
      </c>
      <c r="O536" s="119">
        <f t="shared" si="395"/>
        <v>1.1334328600000001</v>
      </c>
      <c r="P536" s="119">
        <f t="shared" si="402"/>
        <v>993.31240934000004</v>
      </c>
      <c r="Q536" s="158">
        <f t="shared" si="414"/>
        <v>0</v>
      </c>
      <c r="R536" s="199">
        <f t="shared" si="411"/>
        <v>0</v>
      </c>
      <c r="S536" s="119">
        <f t="shared" si="403"/>
        <v>0</v>
      </c>
      <c r="T536" s="129">
        <f t="shared" si="412"/>
        <v>9.1906000000000002E-2</v>
      </c>
      <c r="U536" s="127">
        <f t="shared" si="394"/>
        <v>5</v>
      </c>
      <c r="V536" s="127">
        <v>252</v>
      </c>
      <c r="W536" s="126">
        <f t="shared" si="404"/>
        <v>1.001746062</v>
      </c>
      <c r="X536" s="119">
        <f t="shared" si="405"/>
        <v>1.73438505</v>
      </c>
      <c r="Y536" s="119">
        <f t="shared" si="406"/>
        <v>0</v>
      </c>
      <c r="Z536" s="131" t="str">
        <f t="shared" si="415"/>
        <v>A+J=</v>
      </c>
      <c r="AA536" s="124">
        <f t="shared" si="416"/>
        <v>44851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2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22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3"/>
      <c r="EC536" s="1"/>
      <c r="ED536" s="1"/>
      <c r="EE536" s="1"/>
      <c r="EF536" s="1"/>
      <c r="EG536" s="1"/>
      <c r="EH536" s="1"/>
      <c r="EI536" s="1"/>
      <c r="EJ536" s="1"/>
      <c r="EK536" s="1"/>
      <c r="EL536" s="4"/>
      <c r="EM536" s="1"/>
      <c r="EN536" s="1"/>
      <c r="EO536" s="1"/>
      <c r="EP536" s="1"/>
      <c r="EQ536" s="1"/>
      <c r="ER536" s="1"/>
    </row>
    <row r="537" spans="1:148" ht="12.75" x14ac:dyDescent="0.2">
      <c r="A537" s="118">
        <f t="shared" si="407"/>
        <v>44827</v>
      </c>
      <c r="B537" s="119">
        <f t="shared" si="399"/>
        <v>995.22311698999999</v>
      </c>
      <c r="C537" s="119">
        <f t="shared" si="413"/>
        <v>876.37516469000002</v>
      </c>
      <c r="D537" s="120">
        <f t="shared" si="408"/>
        <v>6411.95</v>
      </c>
      <c r="E537" s="120">
        <f t="shared" si="397"/>
        <v>6388.87</v>
      </c>
      <c r="F537" s="172">
        <f t="shared" si="417"/>
        <v>44790</v>
      </c>
      <c r="G537" s="123">
        <f t="shared" si="400"/>
        <v>-3.599529004437052E-3</v>
      </c>
      <c r="H537" s="124">
        <f t="shared" si="418"/>
        <v>44851</v>
      </c>
      <c r="I537" s="124">
        <f t="shared" si="401"/>
        <v>44851</v>
      </c>
      <c r="J537" s="125">
        <f t="shared" si="409"/>
        <v>21</v>
      </c>
      <c r="K537" s="125">
        <f t="shared" si="398"/>
        <v>6</v>
      </c>
      <c r="L537" s="8">
        <f t="shared" si="410"/>
        <v>0.99897022999999996</v>
      </c>
      <c r="M537" s="126">
        <f t="shared" si="396"/>
        <v>0.99319995999999999</v>
      </c>
      <c r="N537" s="126">
        <f t="shared" si="393"/>
        <v>1.1344064272448295</v>
      </c>
      <c r="O537" s="119">
        <f t="shared" si="395"/>
        <v>1.1332382400000001</v>
      </c>
      <c r="P537" s="119">
        <f t="shared" si="402"/>
        <v>993.14184921000003</v>
      </c>
      <c r="Q537" s="158">
        <f t="shared" si="414"/>
        <v>0</v>
      </c>
      <c r="R537" s="199">
        <f t="shared" si="411"/>
        <v>0</v>
      </c>
      <c r="S537" s="119">
        <f t="shared" si="403"/>
        <v>0</v>
      </c>
      <c r="T537" s="129">
        <f t="shared" si="412"/>
        <v>9.1906000000000002E-2</v>
      </c>
      <c r="U537" s="127">
        <f t="shared" si="394"/>
        <v>6</v>
      </c>
      <c r="V537" s="127">
        <v>252</v>
      </c>
      <c r="W537" s="126">
        <f t="shared" si="404"/>
        <v>1.0020956400000001</v>
      </c>
      <c r="X537" s="119">
        <f t="shared" si="405"/>
        <v>2.0812677800000001</v>
      </c>
      <c r="Y537" s="119">
        <f t="shared" si="406"/>
        <v>0</v>
      </c>
      <c r="Z537" s="131" t="str">
        <f t="shared" si="415"/>
        <v>A+J=</v>
      </c>
      <c r="AA537" s="124">
        <f t="shared" si="416"/>
        <v>44851</v>
      </c>
      <c r="AB537" s="4"/>
      <c r="AD537" s="4"/>
      <c r="AE537" s="4"/>
      <c r="AN537" s="3"/>
      <c r="AO537" s="3"/>
      <c r="AP537" s="3"/>
      <c r="AQ537" s="3"/>
      <c r="AR537" s="3"/>
      <c r="AS537" s="3"/>
      <c r="AT537" s="1"/>
      <c r="AU537" s="1"/>
      <c r="AV537" s="1"/>
      <c r="AW537" s="2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22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3"/>
      <c r="EC537" s="1"/>
      <c r="ED537" s="1"/>
      <c r="EE537" s="1"/>
      <c r="EF537" s="1"/>
      <c r="EG537" s="1"/>
      <c r="EH537" s="1"/>
      <c r="EI537" s="1"/>
      <c r="EJ537" s="1"/>
      <c r="EK537" s="1"/>
      <c r="EL537" s="4"/>
      <c r="EM537" s="1"/>
      <c r="EN537" s="1"/>
      <c r="EO537" s="1"/>
      <c r="EP537" s="1"/>
      <c r="EQ537" s="1"/>
      <c r="ER537" s="1"/>
    </row>
    <row r="538" spans="1:148" ht="12.75" x14ac:dyDescent="0.2">
      <c r="A538" s="118">
        <f t="shared" si="407"/>
        <v>44828</v>
      </c>
      <c r="B538" s="119">
        <f t="shared" si="399"/>
        <v>995.3994854</v>
      </c>
      <c r="C538" s="119">
        <f t="shared" si="413"/>
        <v>876.37516469000002</v>
      </c>
      <c r="D538" s="120">
        <f t="shared" si="408"/>
        <v>6411.95</v>
      </c>
      <c r="E538" s="120">
        <f t="shared" si="397"/>
        <v>6388.87</v>
      </c>
      <c r="F538" s="172">
        <f t="shared" si="417"/>
        <v>44790</v>
      </c>
      <c r="G538" s="123">
        <f t="shared" si="400"/>
        <v>-3.599529004437052E-3</v>
      </c>
      <c r="H538" s="124">
        <f t="shared" si="418"/>
        <v>44851</v>
      </c>
      <c r="I538" s="124">
        <f t="shared" si="401"/>
        <v>44851</v>
      </c>
      <c r="J538" s="125">
        <f t="shared" si="409"/>
        <v>21</v>
      </c>
      <c r="K538" s="125">
        <f t="shared" si="398"/>
        <v>7</v>
      </c>
      <c r="L538" s="8">
        <f t="shared" si="410"/>
        <v>0.99879870999999998</v>
      </c>
      <c r="M538" s="126">
        <f t="shared" si="396"/>
        <v>0.99319995999999999</v>
      </c>
      <c r="N538" s="126">
        <f t="shared" si="393"/>
        <v>1.1344064272448295</v>
      </c>
      <c r="O538" s="119">
        <f t="shared" si="395"/>
        <v>1.1330436699999999</v>
      </c>
      <c r="P538" s="119">
        <f t="shared" si="402"/>
        <v>992.97133288999999</v>
      </c>
      <c r="Q538" s="158">
        <f t="shared" si="414"/>
        <v>0</v>
      </c>
      <c r="R538" s="199">
        <f t="shared" si="411"/>
        <v>0</v>
      </c>
      <c r="S538" s="119">
        <f t="shared" si="403"/>
        <v>0</v>
      </c>
      <c r="T538" s="129">
        <f t="shared" si="412"/>
        <v>9.1906000000000002E-2</v>
      </c>
      <c r="U538" s="127">
        <f t="shared" si="394"/>
        <v>7</v>
      </c>
      <c r="V538" s="127">
        <v>252</v>
      </c>
      <c r="W538" s="126">
        <f t="shared" si="404"/>
        <v>1.00244534</v>
      </c>
      <c r="X538" s="119">
        <f t="shared" si="405"/>
        <v>2.4281525099999999</v>
      </c>
      <c r="Y538" s="119">
        <f t="shared" si="406"/>
        <v>0</v>
      </c>
      <c r="Z538" s="131" t="str">
        <f t="shared" si="415"/>
        <v>A+J=</v>
      </c>
      <c r="AA538" s="124">
        <f t="shared" si="416"/>
        <v>44851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2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22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3"/>
      <c r="EC538" s="1"/>
      <c r="ED538" s="1"/>
      <c r="EE538" s="1"/>
      <c r="EF538" s="1"/>
      <c r="EG538" s="1"/>
      <c r="EH538" s="1"/>
      <c r="EI538" s="1"/>
      <c r="EJ538" s="1"/>
      <c r="EK538" s="1"/>
      <c r="EL538" s="4"/>
      <c r="EM538" s="1"/>
      <c r="EN538" s="1"/>
      <c r="EO538" s="1"/>
      <c r="EP538" s="1"/>
      <c r="EQ538" s="1"/>
      <c r="ER538" s="1"/>
    </row>
    <row r="539" spans="1:148" ht="12.75" x14ac:dyDescent="0.2">
      <c r="A539" s="118">
        <f t="shared" si="407"/>
        <v>44829</v>
      </c>
      <c r="B539" s="119">
        <f t="shared" si="399"/>
        <v>995.3994854</v>
      </c>
      <c r="C539" s="119">
        <f t="shared" si="413"/>
        <v>876.37516469000002</v>
      </c>
      <c r="D539" s="120">
        <f t="shared" si="408"/>
        <v>6411.95</v>
      </c>
      <c r="E539" s="120">
        <f t="shared" si="397"/>
        <v>6388.87</v>
      </c>
      <c r="F539" s="172">
        <f t="shared" si="417"/>
        <v>44790</v>
      </c>
      <c r="G539" s="123">
        <f t="shared" si="400"/>
        <v>-3.599529004437052E-3</v>
      </c>
      <c r="H539" s="124">
        <f t="shared" si="418"/>
        <v>44851</v>
      </c>
      <c r="I539" s="124">
        <f t="shared" si="401"/>
        <v>44851</v>
      </c>
      <c r="J539" s="125">
        <f t="shared" si="409"/>
        <v>21</v>
      </c>
      <c r="K539" s="125">
        <f t="shared" si="398"/>
        <v>7</v>
      </c>
      <c r="L539" s="8">
        <f t="shared" si="410"/>
        <v>0.99879870999999998</v>
      </c>
      <c r="M539" s="126">
        <f t="shared" si="396"/>
        <v>0.99319995999999999</v>
      </c>
      <c r="N539" s="126">
        <f t="shared" si="393"/>
        <v>1.1344064272448295</v>
      </c>
      <c r="O539" s="119">
        <f t="shared" si="395"/>
        <v>1.1330436699999999</v>
      </c>
      <c r="P539" s="119">
        <f t="shared" si="402"/>
        <v>992.97133288999999</v>
      </c>
      <c r="Q539" s="158">
        <f t="shared" si="414"/>
        <v>0</v>
      </c>
      <c r="R539" s="199">
        <f t="shared" si="411"/>
        <v>0</v>
      </c>
      <c r="S539" s="119">
        <f t="shared" si="403"/>
        <v>0</v>
      </c>
      <c r="T539" s="129">
        <f t="shared" si="412"/>
        <v>9.1906000000000002E-2</v>
      </c>
      <c r="U539" s="127">
        <f t="shared" si="394"/>
        <v>7</v>
      </c>
      <c r="V539" s="127">
        <v>252</v>
      </c>
      <c r="W539" s="126">
        <f t="shared" si="404"/>
        <v>1.00244534</v>
      </c>
      <c r="X539" s="119">
        <f t="shared" si="405"/>
        <v>2.4281525099999999</v>
      </c>
      <c r="Y539" s="119">
        <f t="shared" si="406"/>
        <v>0</v>
      </c>
      <c r="Z539" s="131" t="str">
        <f t="shared" si="415"/>
        <v>A+J=</v>
      </c>
      <c r="AA539" s="124">
        <f t="shared" si="416"/>
        <v>44851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2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22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3"/>
      <c r="EC539" s="1"/>
      <c r="ED539" s="1"/>
      <c r="EE539" s="1"/>
      <c r="EF539" s="1"/>
      <c r="EG539" s="1"/>
      <c r="EH539" s="1"/>
      <c r="EI539" s="1"/>
      <c r="EJ539" s="1"/>
      <c r="EK539" s="1"/>
      <c r="EL539" s="4"/>
      <c r="EM539" s="1"/>
      <c r="EN539" s="1"/>
      <c r="EO539" s="1"/>
      <c r="EP539" s="1"/>
      <c r="EQ539" s="1"/>
      <c r="ER539" s="1"/>
    </row>
    <row r="540" spans="1:148" ht="12.75" x14ac:dyDescent="0.2">
      <c r="A540" s="118">
        <f t="shared" si="407"/>
        <v>44830</v>
      </c>
      <c r="B540" s="119">
        <f t="shared" si="399"/>
        <v>995.3994854</v>
      </c>
      <c r="C540" s="119">
        <f t="shared" si="413"/>
        <v>876.37516469000002</v>
      </c>
      <c r="D540" s="120">
        <f t="shared" si="408"/>
        <v>6411.95</v>
      </c>
      <c r="E540" s="120">
        <f t="shared" si="397"/>
        <v>6388.87</v>
      </c>
      <c r="F540" s="172">
        <f t="shared" si="417"/>
        <v>44790</v>
      </c>
      <c r="G540" s="123">
        <f t="shared" si="400"/>
        <v>-3.599529004437052E-3</v>
      </c>
      <c r="H540" s="124">
        <f t="shared" si="418"/>
        <v>44851</v>
      </c>
      <c r="I540" s="124">
        <f t="shared" si="401"/>
        <v>44851</v>
      </c>
      <c r="J540" s="125">
        <f t="shared" si="409"/>
        <v>21</v>
      </c>
      <c r="K540" s="125">
        <f t="shared" si="398"/>
        <v>7</v>
      </c>
      <c r="L540" s="8">
        <f t="shared" si="410"/>
        <v>0.99879870999999998</v>
      </c>
      <c r="M540" s="126">
        <f t="shared" si="396"/>
        <v>0.99319995999999999</v>
      </c>
      <c r="N540" s="126">
        <f t="shared" si="393"/>
        <v>1.1344064272448295</v>
      </c>
      <c r="O540" s="119">
        <f t="shared" si="395"/>
        <v>1.1330436699999999</v>
      </c>
      <c r="P540" s="119">
        <f t="shared" si="402"/>
        <v>992.97133288999999</v>
      </c>
      <c r="Q540" s="158">
        <f t="shared" si="414"/>
        <v>0</v>
      </c>
      <c r="R540" s="199">
        <f t="shared" si="411"/>
        <v>0</v>
      </c>
      <c r="S540" s="119">
        <f t="shared" si="403"/>
        <v>0</v>
      </c>
      <c r="T540" s="129">
        <f t="shared" si="412"/>
        <v>9.1906000000000002E-2</v>
      </c>
      <c r="U540" s="127">
        <f t="shared" si="394"/>
        <v>7</v>
      </c>
      <c r="V540" s="127">
        <v>252</v>
      </c>
      <c r="W540" s="126">
        <f t="shared" si="404"/>
        <v>1.00244534</v>
      </c>
      <c r="X540" s="119">
        <f t="shared" si="405"/>
        <v>2.4281525099999999</v>
      </c>
      <c r="Y540" s="119">
        <f t="shared" si="406"/>
        <v>0</v>
      </c>
      <c r="Z540" s="131" t="str">
        <f t="shared" si="415"/>
        <v>A+J=</v>
      </c>
      <c r="AA540" s="124">
        <f t="shared" si="416"/>
        <v>44851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2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22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3"/>
      <c r="EC540" s="1"/>
      <c r="ED540" s="1"/>
      <c r="EE540" s="1"/>
      <c r="EF540" s="1"/>
      <c r="EG540" s="1"/>
      <c r="EH540" s="1"/>
      <c r="EI540" s="1"/>
      <c r="EJ540" s="1"/>
      <c r="EK540" s="1"/>
      <c r="EL540" s="4"/>
      <c r="EM540" s="1"/>
      <c r="EN540" s="1"/>
      <c r="EO540" s="1"/>
      <c r="EP540" s="1"/>
      <c r="EQ540" s="1"/>
      <c r="ER540" s="1"/>
    </row>
    <row r="541" spans="1:148" ht="12.75" x14ac:dyDescent="0.2">
      <c r="A541" s="118">
        <f t="shared" si="407"/>
        <v>44831</v>
      </c>
      <c r="B541" s="119">
        <f t="shared" si="399"/>
        <v>995.57588205000002</v>
      </c>
      <c r="C541" s="119">
        <f t="shared" si="413"/>
        <v>876.37516469000002</v>
      </c>
      <c r="D541" s="120">
        <f t="shared" si="408"/>
        <v>6411.95</v>
      </c>
      <c r="E541" s="120">
        <f t="shared" si="397"/>
        <v>6388.87</v>
      </c>
      <c r="F541" s="172">
        <f t="shared" si="417"/>
        <v>44790</v>
      </c>
      <c r="G541" s="123">
        <f t="shared" si="400"/>
        <v>-3.599529004437052E-3</v>
      </c>
      <c r="H541" s="124">
        <f t="shared" si="418"/>
        <v>44851</v>
      </c>
      <c r="I541" s="124">
        <f t="shared" si="401"/>
        <v>44851</v>
      </c>
      <c r="J541" s="125">
        <f t="shared" si="409"/>
        <v>21</v>
      </c>
      <c r="K541" s="125">
        <f t="shared" si="398"/>
        <v>8</v>
      </c>
      <c r="L541" s="8">
        <f t="shared" si="410"/>
        <v>0.99862722000000004</v>
      </c>
      <c r="M541" s="126">
        <f t="shared" si="396"/>
        <v>0.99319995999999999</v>
      </c>
      <c r="N541" s="126">
        <f t="shared" si="393"/>
        <v>1.1344064272448295</v>
      </c>
      <c r="O541" s="119">
        <f t="shared" si="395"/>
        <v>1.1328491300000001</v>
      </c>
      <c r="P541" s="119">
        <f t="shared" si="402"/>
        <v>992.80084287</v>
      </c>
      <c r="Q541" s="158">
        <f t="shared" si="414"/>
        <v>0</v>
      </c>
      <c r="R541" s="199">
        <f t="shared" si="411"/>
        <v>0</v>
      </c>
      <c r="S541" s="119">
        <f t="shared" si="403"/>
        <v>0</v>
      </c>
      <c r="T541" s="129">
        <f t="shared" si="412"/>
        <v>9.1906000000000002E-2</v>
      </c>
      <c r="U541" s="127">
        <f t="shared" si="394"/>
        <v>8</v>
      </c>
      <c r="V541" s="127">
        <v>252</v>
      </c>
      <c r="W541" s="126">
        <f t="shared" si="404"/>
        <v>1.002795162</v>
      </c>
      <c r="X541" s="119">
        <f t="shared" si="405"/>
        <v>2.7750391799999998</v>
      </c>
      <c r="Y541" s="119">
        <f t="shared" si="406"/>
        <v>0</v>
      </c>
      <c r="Z541" s="131" t="str">
        <f t="shared" si="415"/>
        <v>A+J=</v>
      </c>
      <c r="AA541" s="124">
        <f t="shared" si="416"/>
        <v>44851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2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22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3"/>
      <c r="EC541" s="1"/>
      <c r="ED541" s="1"/>
      <c r="EE541" s="1"/>
      <c r="EF541" s="1"/>
      <c r="EG541" s="1"/>
      <c r="EH541" s="1"/>
      <c r="EI541" s="1"/>
      <c r="EJ541" s="1"/>
      <c r="EK541" s="1"/>
      <c r="EL541" s="4"/>
      <c r="EM541" s="1"/>
      <c r="EN541" s="1"/>
      <c r="EO541" s="1"/>
      <c r="EP541" s="1"/>
      <c r="EQ541" s="1"/>
      <c r="ER541" s="1"/>
    </row>
    <row r="542" spans="1:148" ht="12.75" x14ac:dyDescent="0.2">
      <c r="A542" s="118">
        <f t="shared" si="407"/>
        <v>44832</v>
      </c>
      <c r="B542" s="119">
        <f t="shared" si="399"/>
        <v>995.7523078800001</v>
      </c>
      <c r="C542" s="119">
        <f t="shared" si="413"/>
        <v>876.37516469000002</v>
      </c>
      <c r="D542" s="120">
        <f t="shared" si="408"/>
        <v>6411.95</v>
      </c>
      <c r="E542" s="120">
        <f t="shared" si="397"/>
        <v>6388.87</v>
      </c>
      <c r="F542" s="172">
        <f t="shared" si="417"/>
        <v>44790</v>
      </c>
      <c r="G542" s="123">
        <f t="shared" si="400"/>
        <v>-3.599529004437052E-3</v>
      </c>
      <c r="H542" s="124">
        <f t="shared" si="418"/>
        <v>44851</v>
      </c>
      <c r="I542" s="124">
        <f t="shared" si="401"/>
        <v>44851</v>
      </c>
      <c r="J542" s="125">
        <f t="shared" si="409"/>
        <v>21</v>
      </c>
      <c r="K542" s="125">
        <f t="shared" si="398"/>
        <v>9</v>
      </c>
      <c r="L542" s="8">
        <f t="shared" si="410"/>
        <v>0.99845574999999998</v>
      </c>
      <c r="M542" s="126">
        <f t="shared" si="396"/>
        <v>0.99319995999999999</v>
      </c>
      <c r="N542" s="126">
        <f t="shared" si="393"/>
        <v>1.1344064272448295</v>
      </c>
      <c r="O542" s="119">
        <f t="shared" si="395"/>
        <v>1.1326546200000001</v>
      </c>
      <c r="P542" s="119">
        <f t="shared" si="402"/>
        <v>992.63037913000005</v>
      </c>
      <c r="Q542" s="158">
        <f t="shared" si="414"/>
        <v>0</v>
      </c>
      <c r="R542" s="199">
        <f t="shared" si="411"/>
        <v>0</v>
      </c>
      <c r="S542" s="119">
        <f t="shared" si="403"/>
        <v>0</v>
      </c>
      <c r="T542" s="129">
        <f t="shared" si="412"/>
        <v>9.1906000000000002E-2</v>
      </c>
      <c r="U542" s="127">
        <f t="shared" si="394"/>
        <v>9</v>
      </c>
      <c r="V542" s="127">
        <v>252</v>
      </c>
      <c r="W542" s="126">
        <f t="shared" si="404"/>
        <v>1.0031451069999999</v>
      </c>
      <c r="X542" s="119">
        <f t="shared" si="405"/>
        <v>3.1219287499999999</v>
      </c>
      <c r="Y542" s="119">
        <f t="shared" si="406"/>
        <v>0</v>
      </c>
      <c r="Z542" s="131" t="str">
        <f t="shared" si="415"/>
        <v>A+J=</v>
      </c>
      <c r="AA542" s="124">
        <f t="shared" si="416"/>
        <v>44851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2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22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3"/>
      <c r="EC542" s="1"/>
      <c r="ED542" s="1"/>
      <c r="EE542" s="1"/>
      <c r="EF542" s="1"/>
      <c r="EG542" s="1"/>
      <c r="EH542" s="1"/>
      <c r="EI542" s="1"/>
      <c r="EJ542" s="1"/>
      <c r="EK542" s="1"/>
      <c r="EL542" s="4"/>
      <c r="EM542" s="1"/>
      <c r="EN542" s="1"/>
      <c r="EO542" s="1"/>
      <c r="EP542" s="1"/>
      <c r="EQ542" s="1"/>
      <c r="ER542" s="1"/>
    </row>
    <row r="543" spans="1:148" ht="12.75" x14ac:dyDescent="0.2">
      <c r="A543" s="118">
        <f t="shared" si="407"/>
        <v>44833</v>
      </c>
      <c r="B543" s="119">
        <f t="shared" si="399"/>
        <v>995.92875208999999</v>
      </c>
      <c r="C543" s="119">
        <f t="shared" si="413"/>
        <v>876.37516469000002</v>
      </c>
      <c r="D543" s="120">
        <f t="shared" si="408"/>
        <v>6411.95</v>
      </c>
      <c r="E543" s="120">
        <f t="shared" si="397"/>
        <v>6388.87</v>
      </c>
      <c r="F543" s="172">
        <f t="shared" si="417"/>
        <v>44790</v>
      </c>
      <c r="G543" s="123">
        <f t="shared" si="400"/>
        <v>-3.599529004437052E-3</v>
      </c>
      <c r="H543" s="124">
        <f t="shared" si="418"/>
        <v>44851</v>
      </c>
      <c r="I543" s="124">
        <f t="shared" si="401"/>
        <v>44851</v>
      </c>
      <c r="J543" s="125">
        <f t="shared" si="409"/>
        <v>21</v>
      </c>
      <c r="K543" s="125">
        <f t="shared" si="398"/>
        <v>10</v>
      </c>
      <c r="L543" s="8">
        <f t="shared" si="410"/>
        <v>0.99828430999999995</v>
      </c>
      <c r="M543" s="126">
        <f t="shared" si="396"/>
        <v>0.99319995999999999</v>
      </c>
      <c r="N543" s="126">
        <f t="shared" si="393"/>
        <v>1.1344064272448295</v>
      </c>
      <c r="O543" s="119">
        <f t="shared" si="395"/>
        <v>1.1324601299999999</v>
      </c>
      <c r="P543" s="119">
        <f t="shared" si="402"/>
        <v>992.45993293000004</v>
      </c>
      <c r="Q543" s="158">
        <f t="shared" si="414"/>
        <v>0</v>
      </c>
      <c r="R543" s="199">
        <f t="shared" si="411"/>
        <v>0</v>
      </c>
      <c r="S543" s="119">
        <f t="shared" si="403"/>
        <v>0</v>
      </c>
      <c r="T543" s="129">
        <f t="shared" si="412"/>
        <v>9.1906000000000002E-2</v>
      </c>
      <c r="U543" s="127">
        <f t="shared" si="394"/>
        <v>10</v>
      </c>
      <c r="V543" s="127">
        <v>252</v>
      </c>
      <c r="W543" s="126">
        <f t="shared" si="404"/>
        <v>1.0034951729999999</v>
      </c>
      <c r="X543" s="119">
        <f t="shared" si="405"/>
        <v>3.4688191599999998</v>
      </c>
      <c r="Y543" s="119">
        <f t="shared" si="406"/>
        <v>0</v>
      </c>
      <c r="Z543" s="131" t="str">
        <f t="shared" si="415"/>
        <v>A+J=</v>
      </c>
      <c r="AA543" s="124">
        <f t="shared" si="416"/>
        <v>44851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2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22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3"/>
      <c r="EC543" s="1"/>
      <c r="ED543" s="1"/>
      <c r="EE543" s="1"/>
      <c r="EF543" s="1"/>
      <c r="EG543" s="1"/>
      <c r="EH543" s="1"/>
      <c r="EI543" s="1"/>
      <c r="EJ543" s="1"/>
      <c r="EK543" s="1"/>
      <c r="EL543" s="4"/>
      <c r="EM543" s="1"/>
      <c r="EN543" s="1"/>
      <c r="EO543" s="1"/>
      <c r="EP543" s="1"/>
      <c r="EQ543" s="1"/>
      <c r="ER543" s="1"/>
    </row>
    <row r="544" spans="1:148" ht="12.75" x14ac:dyDescent="0.2">
      <c r="A544" s="118">
        <f t="shared" si="407"/>
        <v>44834</v>
      </c>
      <c r="B544" s="119">
        <f t="shared" si="399"/>
        <v>996.10525080000002</v>
      </c>
      <c r="C544" s="119">
        <f t="shared" si="413"/>
        <v>876.37516469000002</v>
      </c>
      <c r="D544" s="120">
        <f t="shared" si="408"/>
        <v>6411.95</v>
      </c>
      <c r="E544" s="120">
        <f t="shared" si="397"/>
        <v>6388.87</v>
      </c>
      <c r="F544" s="172">
        <f t="shared" si="417"/>
        <v>44790</v>
      </c>
      <c r="G544" s="123">
        <f t="shared" si="400"/>
        <v>-3.599529004437052E-3</v>
      </c>
      <c r="H544" s="124">
        <f t="shared" si="418"/>
        <v>44851</v>
      </c>
      <c r="I544" s="124">
        <f t="shared" si="401"/>
        <v>44851</v>
      </c>
      <c r="J544" s="125">
        <f t="shared" si="409"/>
        <v>21</v>
      </c>
      <c r="K544" s="125">
        <f t="shared" si="398"/>
        <v>11</v>
      </c>
      <c r="L544" s="8">
        <f t="shared" si="410"/>
        <v>0.99811291000000002</v>
      </c>
      <c r="M544" s="126">
        <f t="shared" si="396"/>
        <v>0.99319995999999999</v>
      </c>
      <c r="N544" s="126">
        <f t="shared" ref="N544:N607" si="419">IF(I544&gt;I543,N543*M544,N543)</f>
        <v>1.1344064272448295</v>
      </c>
      <c r="O544" s="119">
        <f t="shared" si="395"/>
        <v>1.1322657</v>
      </c>
      <c r="P544" s="119">
        <f t="shared" si="402"/>
        <v>992.28953931000001</v>
      </c>
      <c r="Q544" s="158">
        <f t="shared" si="414"/>
        <v>0</v>
      </c>
      <c r="R544" s="199">
        <f t="shared" si="411"/>
        <v>0</v>
      </c>
      <c r="S544" s="119">
        <f t="shared" si="403"/>
        <v>0</v>
      </c>
      <c r="T544" s="129">
        <f t="shared" si="412"/>
        <v>9.1906000000000002E-2</v>
      </c>
      <c r="U544" s="127">
        <f t="shared" si="394"/>
        <v>11</v>
      </c>
      <c r="V544" s="127">
        <v>252</v>
      </c>
      <c r="W544" s="126">
        <f t="shared" si="404"/>
        <v>1.003845361</v>
      </c>
      <c r="X544" s="119">
        <f t="shared" si="405"/>
        <v>3.81571149</v>
      </c>
      <c r="Y544" s="119">
        <f t="shared" si="406"/>
        <v>0</v>
      </c>
      <c r="Z544" s="131" t="str">
        <f t="shared" si="415"/>
        <v>A+J=</v>
      </c>
      <c r="AA544" s="124">
        <f t="shared" si="416"/>
        <v>44851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2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22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3"/>
      <c r="EC544" s="1"/>
      <c r="ED544" s="1"/>
      <c r="EE544" s="1"/>
      <c r="EF544" s="1"/>
      <c r="EG544" s="1"/>
      <c r="EH544" s="1"/>
      <c r="EI544" s="1"/>
      <c r="EJ544" s="1"/>
      <c r="EK544" s="1"/>
      <c r="EL544" s="4"/>
      <c r="EM544" s="1"/>
      <c r="EN544" s="1"/>
      <c r="EO544" s="1"/>
      <c r="EP544" s="1"/>
      <c r="EQ544" s="1"/>
      <c r="ER544" s="1"/>
    </row>
    <row r="545" spans="1:148" ht="12.75" x14ac:dyDescent="0.2">
      <c r="A545" s="118">
        <f t="shared" si="407"/>
        <v>44835</v>
      </c>
      <c r="B545" s="119">
        <f t="shared" si="399"/>
        <v>996.28176099999996</v>
      </c>
      <c r="C545" s="119">
        <f t="shared" si="413"/>
        <v>876.37516469000002</v>
      </c>
      <c r="D545" s="120">
        <f t="shared" si="408"/>
        <v>6411.95</v>
      </c>
      <c r="E545" s="120">
        <f t="shared" si="397"/>
        <v>6388.87</v>
      </c>
      <c r="F545" s="172">
        <f t="shared" si="417"/>
        <v>44790</v>
      </c>
      <c r="G545" s="123">
        <f t="shared" si="400"/>
        <v>-3.599529004437052E-3</v>
      </c>
      <c r="H545" s="124">
        <f t="shared" si="418"/>
        <v>44851</v>
      </c>
      <c r="I545" s="124">
        <f t="shared" si="401"/>
        <v>44851</v>
      </c>
      <c r="J545" s="125">
        <f t="shared" si="409"/>
        <v>21</v>
      </c>
      <c r="K545" s="125">
        <f t="shared" si="398"/>
        <v>12</v>
      </c>
      <c r="L545" s="8">
        <f t="shared" si="410"/>
        <v>0.99794152999999997</v>
      </c>
      <c r="M545" s="126">
        <f t="shared" si="396"/>
        <v>0.99319995999999999</v>
      </c>
      <c r="N545" s="126">
        <f t="shared" si="419"/>
        <v>1.1344064272448295</v>
      </c>
      <c r="O545" s="119">
        <f t="shared" si="395"/>
        <v>1.1320712799999999</v>
      </c>
      <c r="P545" s="119">
        <f t="shared" si="402"/>
        <v>992.11915445</v>
      </c>
      <c r="Q545" s="158">
        <f t="shared" si="414"/>
        <v>0</v>
      </c>
      <c r="R545" s="199">
        <f t="shared" si="411"/>
        <v>0</v>
      </c>
      <c r="S545" s="119">
        <f t="shared" si="403"/>
        <v>0</v>
      </c>
      <c r="T545" s="129">
        <f t="shared" si="412"/>
        <v>9.1906000000000002E-2</v>
      </c>
      <c r="U545" s="127">
        <f t="shared" si="394"/>
        <v>12</v>
      </c>
      <c r="V545" s="127">
        <v>252</v>
      </c>
      <c r="W545" s="126">
        <f t="shared" si="404"/>
        <v>1.004195672</v>
      </c>
      <c r="X545" s="119">
        <f t="shared" si="405"/>
        <v>4.1626065499999996</v>
      </c>
      <c r="Y545" s="119">
        <f t="shared" si="406"/>
        <v>0</v>
      </c>
      <c r="Z545" s="131" t="str">
        <f t="shared" si="415"/>
        <v>A+J=</v>
      </c>
      <c r="AA545" s="124">
        <f t="shared" si="416"/>
        <v>44851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2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22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3"/>
      <c r="EC545" s="1"/>
      <c r="ED545" s="1"/>
      <c r="EE545" s="1"/>
      <c r="EF545" s="1"/>
      <c r="EG545" s="1"/>
      <c r="EH545" s="1"/>
      <c r="EI545" s="1"/>
      <c r="EJ545" s="1"/>
      <c r="EK545" s="1"/>
      <c r="EL545" s="4"/>
      <c r="EM545" s="1"/>
      <c r="EN545" s="1"/>
      <c r="EO545" s="1"/>
      <c r="EP545" s="1"/>
      <c r="EQ545" s="1"/>
      <c r="ER545" s="1"/>
    </row>
    <row r="546" spans="1:148" ht="12.75" x14ac:dyDescent="0.2">
      <c r="A546" s="118">
        <f t="shared" si="407"/>
        <v>44836</v>
      </c>
      <c r="B546" s="119">
        <f t="shared" si="399"/>
        <v>996.28176099999996</v>
      </c>
      <c r="C546" s="119">
        <f t="shared" si="413"/>
        <v>876.37516469000002</v>
      </c>
      <c r="D546" s="120">
        <f t="shared" si="408"/>
        <v>6411.95</v>
      </c>
      <c r="E546" s="120">
        <f t="shared" si="397"/>
        <v>6388.87</v>
      </c>
      <c r="F546" s="172">
        <f t="shared" si="417"/>
        <v>44790</v>
      </c>
      <c r="G546" s="123">
        <f t="shared" si="400"/>
        <v>-3.599529004437052E-3</v>
      </c>
      <c r="H546" s="124">
        <f t="shared" si="418"/>
        <v>44851</v>
      </c>
      <c r="I546" s="124">
        <f t="shared" si="401"/>
        <v>44851</v>
      </c>
      <c r="J546" s="125">
        <f t="shared" si="409"/>
        <v>21</v>
      </c>
      <c r="K546" s="125">
        <f t="shared" si="398"/>
        <v>12</v>
      </c>
      <c r="L546" s="8">
        <f t="shared" si="410"/>
        <v>0.99794152999999997</v>
      </c>
      <c r="M546" s="126">
        <f t="shared" si="396"/>
        <v>0.99319995999999999</v>
      </c>
      <c r="N546" s="126">
        <f t="shared" si="419"/>
        <v>1.1344064272448295</v>
      </c>
      <c r="O546" s="119">
        <f t="shared" si="395"/>
        <v>1.1320712799999999</v>
      </c>
      <c r="P546" s="119">
        <f t="shared" si="402"/>
        <v>992.11915445</v>
      </c>
      <c r="Q546" s="158">
        <f t="shared" si="414"/>
        <v>0</v>
      </c>
      <c r="R546" s="199">
        <f t="shared" si="411"/>
        <v>0</v>
      </c>
      <c r="S546" s="119">
        <f t="shared" si="403"/>
        <v>0</v>
      </c>
      <c r="T546" s="129">
        <f t="shared" si="412"/>
        <v>9.1906000000000002E-2</v>
      </c>
      <c r="U546" s="127">
        <f t="shared" ref="U546:U609" si="420">IF(A545&lt;K$2,0,IF(Q545&gt;0,1,IF(K546=K545,U545,U545+1)))</f>
        <v>12</v>
      </c>
      <c r="V546" s="127">
        <v>252</v>
      </c>
      <c r="W546" s="126">
        <f t="shared" si="404"/>
        <v>1.004195672</v>
      </c>
      <c r="X546" s="119">
        <f t="shared" si="405"/>
        <v>4.1626065499999996</v>
      </c>
      <c r="Y546" s="119">
        <f t="shared" si="406"/>
        <v>0</v>
      </c>
      <c r="Z546" s="131" t="str">
        <f t="shared" si="415"/>
        <v>A+J=</v>
      </c>
      <c r="AA546" s="124">
        <f t="shared" si="416"/>
        <v>44851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2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22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3"/>
      <c r="EC546" s="1"/>
      <c r="ED546" s="1"/>
      <c r="EE546" s="1"/>
      <c r="EF546" s="1"/>
      <c r="EG546" s="1"/>
      <c r="EH546" s="1"/>
      <c r="EI546" s="1"/>
      <c r="EJ546" s="1"/>
      <c r="EK546" s="1"/>
      <c r="EL546" s="4"/>
      <c r="EM546" s="1"/>
      <c r="EN546" s="1"/>
      <c r="EO546" s="1"/>
      <c r="EP546" s="1"/>
      <c r="EQ546" s="1"/>
      <c r="ER546" s="1"/>
    </row>
    <row r="547" spans="1:148" ht="12.75" x14ac:dyDescent="0.2">
      <c r="A547" s="118">
        <f t="shared" si="407"/>
        <v>44837</v>
      </c>
      <c r="B547" s="119">
        <f t="shared" si="399"/>
        <v>996.28176099999996</v>
      </c>
      <c r="C547" s="119">
        <f t="shared" si="413"/>
        <v>876.37516469000002</v>
      </c>
      <c r="D547" s="120">
        <f t="shared" si="408"/>
        <v>6411.95</v>
      </c>
      <c r="E547" s="120">
        <f t="shared" si="397"/>
        <v>6388.87</v>
      </c>
      <c r="F547" s="172">
        <f t="shared" si="417"/>
        <v>44790</v>
      </c>
      <c r="G547" s="123">
        <f t="shared" si="400"/>
        <v>-3.599529004437052E-3</v>
      </c>
      <c r="H547" s="124">
        <f t="shared" si="418"/>
        <v>44851</v>
      </c>
      <c r="I547" s="124">
        <f t="shared" si="401"/>
        <v>44851</v>
      </c>
      <c r="J547" s="125">
        <f t="shared" si="409"/>
        <v>21</v>
      </c>
      <c r="K547" s="125">
        <f t="shared" si="398"/>
        <v>12</v>
      </c>
      <c r="L547" s="8">
        <f t="shared" si="410"/>
        <v>0.99794152999999997</v>
      </c>
      <c r="M547" s="126">
        <f t="shared" si="396"/>
        <v>0.99319995999999999</v>
      </c>
      <c r="N547" s="126">
        <f t="shared" si="419"/>
        <v>1.1344064272448295</v>
      </c>
      <c r="O547" s="119">
        <f t="shared" si="395"/>
        <v>1.1320712799999999</v>
      </c>
      <c r="P547" s="119">
        <f t="shared" si="402"/>
        <v>992.11915445</v>
      </c>
      <c r="Q547" s="158">
        <f t="shared" si="414"/>
        <v>0</v>
      </c>
      <c r="R547" s="199">
        <f t="shared" si="411"/>
        <v>0</v>
      </c>
      <c r="S547" s="119">
        <f t="shared" si="403"/>
        <v>0</v>
      </c>
      <c r="T547" s="129">
        <f t="shared" si="412"/>
        <v>9.1906000000000002E-2</v>
      </c>
      <c r="U547" s="127">
        <f t="shared" si="420"/>
        <v>12</v>
      </c>
      <c r="V547" s="127">
        <v>252</v>
      </c>
      <c r="W547" s="126">
        <f t="shared" si="404"/>
        <v>1.004195672</v>
      </c>
      <c r="X547" s="119">
        <f t="shared" si="405"/>
        <v>4.1626065499999996</v>
      </c>
      <c r="Y547" s="119">
        <f t="shared" si="406"/>
        <v>0</v>
      </c>
      <c r="Z547" s="131" t="str">
        <f t="shared" si="415"/>
        <v>A+J=</v>
      </c>
      <c r="AA547" s="124">
        <f t="shared" si="416"/>
        <v>44851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2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22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3"/>
      <c r="EC547" s="1"/>
      <c r="ED547" s="1"/>
      <c r="EE547" s="1"/>
      <c r="EF547" s="1"/>
      <c r="EG547" s="1"/>
      <c r="EH547" s="1"/>
      <c r="EI547" s="1"/>
      <c r="EJ547" s="1"/>
      <c r="EK547" s="1"/>
      <c r="EL547" s="4"/>
      <c r="EM547" s="1"/>
      <c r="EN547" s="1"/>
      <c r="EO547" s="1"/>
      <c r="EP547" s="1"/>
      <c r="EQ547" s="1"/>
      <c r="ER547" s="1"/>
    </row>
    <row r="548" spans="1:148" ht="12.75" x14ac:dyDescent="0.2">
      <c r="A548" s="118">
        <f t="shared" si="407"/>
        <v>44838</v>
      </c>
      <c r="B548" s="119">
        <f t="shared" si="399"/>
        <v>996.45830806000004</v>
      </c>
      <c r="C548" s="119">
        <f t="shared" si="413"/>
        <v>876.37516469000002</v>
      </c>
      <c r="D548" s="120">
        <f t="shared" si="408"/>
        <v>6411.95</v>
      </c>
      <c r="E548" s="120">
        <f t="shared" si="397"/>
        <v>6388.87</v>
      </c>
      <c r="F548" s="172">
        <f t="shared" si="417"/>
        <v>44790</v>
      </c>
      <c r="G548" s="123">
        <f t="shared" si="400"/>
        <v>-3.599529004437052E-3</v>
      </c>
      <c r="H548" s="124">
        <f t="shared" si="418"/>
        <v>44851</v>
      </c>
      <c r="I548" s="124">
        <f t="shared" si="401"/>
        <v>44851</v>
      </c>
      <c r="J548" s="125">
        <f t="shared" si="409"/>
        <v>21</v>
      </c>
      <c r="K548" s="125">
        <f t="shared" si="398"/>
        <v>13</v>
      </c>
      <c r="L548" s="8">
        <f t="shared" si="410"/>
        <v>0.99777017999999995</v>
      </c>
      <c r="M548" s="126">
        <f t="shared" si="396"/>
        <v>0.99319995999999999</v>
      </c>
      <c r="N548" s="126">
        <f t="shared" si="419"/>
        <v>1.1344064272448295</v>
      </c>
      <c r="O548" s="119">
        <f t="shared" si="395"/>
        <v>1.1318769</v>
      </c>
      <c r="P548" s="119">
        <f t="shared" si="402"/>
        <v>991.94880464000005</v>
      </c>
      <c r="Q548" s="158">
        <f t="shared" si="414"/>
        <v>0</v>
      </c>
      <c r="R548" s="199">
        <f t="shared" si="411"/>
        <v>0</v>
      </c>
      <c r="S548" s="119">
        <f t="shared" si="403"/>
        <v>0</v>
      </c>
      <c r="T548" s="129">
        <f t="shared" si="412"/>
        <v>9.1906000000000002E-2</v>
      </c>
      <c r="U548" s="127">
        <f t="shared" si="420"/>
        <v>13</v>
      </c>
      <c r="V548" s="127">
        <v>252</v>
      </c>
      <c r="W548" s="126">
        <f t="shared" si="404"/>
        <v>1.004546105</v>
      </c>
      <c r="X548" s="119">
        <f t="shared" si="405"/>
        <v>4.5095034199999997</v>
      </c>
      <c r="Y548" s="119">
        <f t="shared" si="406"/>
        <v>0</v>
      </c>
      <c r="Z548" s="131" t="str">
        <f t="shared" si="415"/>
        <v>A+J=</v>
      </c>
      <c r="AA548" s="124">
        <f t="shared" si="416"/>
        <v>44851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2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22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3"/>
      <c r="EC548" s="1"/>
      <c r="ED548" s="1"/>
      <c r="EE548" s="1"/>
      <c r="EF548" s="1"/>
      <c r="EG548" s="1"/>
      <c r="EH548" s="1"/>
      <c r="EI548" s="1"/>
      <c r="EJ548" s="1"/>
      <c r="EK548" s="1"/>
      <c r="EL548" s="4"/>
      <c r="EM548" s="1"/>
      <c r="EN548" s="1"/>
      <c r="EO548" s="1"/>
      <c r="EP548" s="1"/>
      <c r="EQ548" s="1"/>
      <c r="ER548" s="1"/>
    </row>
    <row r="549" spans="1:148" ht="12.75" x14ac:dyDescent="0.2">
      <c r="A549" s="118">
        <f t="shared" si="407"/>
        <v>44839</v>
      </c>
      <c r="B549" s="119">
        <f t="shared" si="399"/>
        <v>996.63489195</v>
      </c>
      <c r="C549" s="119">
        <f t="shared" si="413"/>
        <v>876.37516469000002</v>
      </c>
      <c r="D549" s="120">
        <f t="shared" si="408"/>
        <v>6411.95</v>
      </c>
      <c r="E549" s="120">
        <f t="shared" si="397"/>
        <v>6388.87</v>
      </c>
      <c r="F549" s="172">
        <f t="shared" si="417"/>
        <v>44790</v>
      </c>
      <c r="G549" s="123">
        <f t="shared" si="400"/>
        <v>-3.599529004437052E-3</v>
      </c>
      <c r="H549" s="124">
        <f t="shared" si="418"/>
        <v>44851</v>
      </c>
      <c r="I549" s="124">
        <f t="shared" si="401"/>
        <v>44851</v>
      </c>
      <c r="J549" s="125">
        <f t="shared" si="409"/>
        <v>21</v>
      </c>
      <c r="K549" s="125">
        <f t="shared" si="398"/>
        <v>14</v>
      </c>
      <c r="L549" s="8">
        <f t="shared" si="410"/>
        <v>0.99759887000000003</v>
      </c>
      <c r="M549" s="126">
        <f t="shared" si="396"/>
        <v>0.99319995999999999</v>
      </c>
      <c r="N549" s="126">
        <f t="shared" si="419"/>
        <v>1.1344064272448295</v>
      </c>
      <c r="O549" s="119">
        <f t="shared" si="395"/>
        <v>1.13168256</v>
      </c>
      <c r="P549" s="119">
        <f t="shared" si="402"/>
        <v>991.77848988999995</v>
      </c>
      <c r="Q549" s="158">
        <f t="shared" si="414"/>
        <v>0</v>
      </c>
      <c r="R549" s="199">
        <f t="shared" si="411"/>
        <v>0</v>
      </c>
      <c r="S549" s="119">
        <f t="shared" si="403"/>
        <v>0</v>
      </c>
      <c r="T549" s="129">
        <f t="shared" si="412"/>
        <v>9.1906000000000002E-2</v>
      </c>
      <c r="U549" s="127">
        <f t="shared" si="420"/>
        <v>14</v>
      </c>
      <c r="V549" s="127">
        <v>252</v>
      </c>
      <c r="W549" s="126">
        <f t="shared" si="404"/>
        <v>1.00489666</v>
      </c>
      <c r="X549" s="119">
        <f t="shared" si="405"/>
        <v>4.8564020599999997</v>
      </c>
      <c r="Y549" s="119">
        <f t="shared" si="406"/>
        <v>0</v>
      </c>
      <c r="Z549" s="131" t="str">
        <f t="shared" si="415"/>
        <v>A+J=</v>
      </c>
      <c r="AA549" s="124">
        <f t="shared" si="416"/>
        <v>44851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2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22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3"/>
      <c r="EC549" s="1"/>
      <c r="ED549" s="1"/>
      <c r="EE549" s="1"/>
      <c r="EF549" s="1"/>
      <c r="EG549" s="1"/>
      <c r="EH549" s="1"/>
      <c r="EI549" s="1"/>
      <c r="EJ549" s="1"/>
      <c r="EK549" s="1"/>
      <c r="EL549" s="4"/>
      <c r="EM549" s="1"/>
      <c r="EN549" s="1"/>
      <c r="EO549" s="1"/>
      <c r="EP549" s="1"/>
      <c r="EQ549" s="1"/>
      <c r="ER549" s="1"/>
    </row>
    <row r="550" spans="1:148" ht="12.75" x14ac:dyDescent="0.2">
      <c r="A550" s="118">
        <f t="shared" si="407"/>
        <v>44840</v>
      </c>
      <c r="B550" s="119">
        <f t="shared" si="399"/>
        <v>996.81150481999998</v>
      </c>
      <c r="C550" s="119">
        <f t="shared" si="413"/>
        <v>876.37516469000002</v>
      </c>
      <c r="D550" s="120">
        <f t="shared" si="408"/>
        <v>6411.95</v>
      </c>
      <c r="E550" s="120">
        <f t="shared" si="397"/>
        <v>6388.87</v>
      </c>
      <c r="F550" s="172">
        <f t="shared" si="417"/>
        <v>44790</v>
      </c>
      <c r="G550" s="123">
        <f t="shared" si="400"/>
        <v>-3.599529004437052E-3</v>
      </c>
      <c r="H550" s="124">
        <f t="shared" si="418"/>
        <v>44851</v>
      </c>
      <c r="I550" s="124">
        <f t="shared" si="401"/>
        <v>44851</v>
      </c>
      <c r="J550" s="125">
        <f t="shared" si="409"/>
        <v>21</v>
      </c>
      <c r="K550" s="125">
        <f t="shared" si="398"/>
        <v>15</v>
      </c>
      <c r="L550" s="8">
        <f t="shared" si="410"/>
        <v>0.99742757999999998</v>
      </c>
      <c r="M550" s="126">
        <f t="shared" si="396"/>
        <v>0.99319995999999999</v>
      </c>
      <c r="N550" s="126">
        <f t="shared" si="419"/>
        <v>1.1344064272448295</v>
      </c>
      <c r="O550" s="119">
        <f t="shared" si="395"/>
        <v>1.1314882500000001</v>
      </c>
      <c r="P550" s="119">
        <f t="shared" si="402"/>
        <v>991.60820143000001</v>
      </c>
      <c r="Q550" s="158">
        <f t="shared" si="414"/>
        <v>0</v>
      </c>
      <c r="R550" s="199">
        <f t="shared" si="411"/>
        <v>0</v>
      </c>
      <c r="S550" s="119">
        <f t="shared" si="403"/>
        <v>0</v>
      </c>
      <c r="T550" s="129">
        <f t="shared" si="412"/>
        <v>9.1906000000000002E-2</v>
      </c>
      <c r="U550" s="127">
        <f t="shared" si="420"/>
        <v>15</v>
      </c>
      <c r="V550" s="127">
        <v>252</v>
      </c>
      <c r="W550" s="126">
        <f t="shared" si="404"/>
        <v>1.005247338</v>
      </c>
      <c r="X550" s="119">
        <f t="shared" si="405"/>
        <v>5.2033033900000003</v>
      </c>
      <c r="Y550" s="119">
        <f t="shared" si="406"/>
        <v>0</v>
      </c>
      <c r="Z550" s="131" t="str">
        <f t="shared" si="415"/>
        <v>A+J=</v>
      </c>
      <c r="AA550" s="124">
        <f t="shared" si="416"/>
        <v>44851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2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22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3"/>
      <c r="EC550" s="1"/>
      <c r="ED550" s="1"/>
      <c r="EE550" s="1"/>
      <c r="EF550" s="1"/>
      <c r="EG550" s="1"/>
      <c r="EH550" s="1"/>
      <c r="EI550" s="1"/>
      <c r="EJ550" s="1"/>
      <c r="EK550" s="1"/>
      <c r="EL550" s="4"/>
      <c r="EM550" s="1"/>
      <c r="EN550" s="1"/>
      <c r="EO550" s="1"/>
      <c r="EP550" s="1"/>
      <c r="EQ550" s="1"/>
      <c r="ER550" s="1"/>
    </row>
    <row r="551" spans="1:148" ht="12.75" x14ac:dyDescent="0.2">
      <c r="A551" s="118">
        <f t="shared" si="407"/>
        <v>44841</v>
      </c>
      <c r="B551" s="119">
        <f t="shared" si="399"/>
        <v>996.98814566999999</v>
      </c>
      <c r="C551" s="119">
        <f t="shared" si="413"/>
        <v>876.37516469000002</v>
      </c>
      <c r="D551" s="120">
        <f t="shared" si="408"/>
        <v>6411.95</v>
      </c>
      <c r="E551" s="120">
        <f t="shared" si="397"/>
        <v>6388.87</v>
      </c>
      <c r="F551" s="172">
        <f t="shared" si="417"/>
        <v>44790</v>
      </c>
      <c r="G551" s="123">
        <f t="shared" si="400"/>
        <v>-3.599529004437052E-3</v>
      </c>
      <c r="H551" s="124">
        <f t="shared" si="418"/>
        <v>44851</v>
      </c>
      <c r="I551" s="124">
        <f t="shared" si="401"/>
        <v>44851</v>
      </c>
      <c r="J551" s="125">
        <f t="shared" si="409"/>
        <v>21</v>
      </c>
      <c r="K551" s="125">
        <f t="shared" si="398"/>
        <v>16</v>
      </c>
      <c r="L551" s="8">
        <f t="shared" si="410"/>
        <v>0.99725631999999997</v>
      </c>
      <c r="M551" s="126">
        <f t="shared" si="396"/>
        <v>0.99319995999999999</v>
      </c>
      <c r="N551" s="126">
        <f t="shared" si="419"/>
        <v>1.1344064272448295</v>
      </c>
      <c r="O551" s="119">
        <f t="shared" si="395"/>
        <v>1.13129397</v>
      </c>
      <c r="P551" s="119">
        <f t="shared" si="402"/>
        <v>991.43793927000002</v>
      </c>
      <c r="Q551" s="158">
        <f t="shared" si="414"/>
        <v>0</v>
      </c>
      <c r="R551" s="199">
        <f t="shared" si="411"/>
        <v>0</v>
      </c>
      <c r="S551" s="119">
        <f t="shared" si="403"/>
        <v>0</v>
      </c>
      <c r="T551" s="129">
        <f t="shared" si="412"/>
        <v>9.1906000000000002E-2</v>
      </c>
      <c r="U551" s="127">
        <f t="shared" si="420"/>
        <v>16</v>
      </c>
      <c r="V551" s="127">
        <v>252</v>
      </c>
      <c r="W551" s="126">
        <f t="shared" si="404"/>
        <v>1.0055981380000001</v>
      </c>
      <c r="X551" s="119">
        <f t="shared" si="405"/>
        <v>5.5502064000000004</v>
      </c>
      <c r="Y551" s="119">
        <f t="shared" si="406"/>
        <v>0</v>
      </c>
      <c r="Z551" s="131" t="str">
        <f t="shared" si="415"/>
        <v>A+J=</v>
      </c>
      <c r="AA551" s="124">
        <f t="shared" si="416"/>
        <v>44851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2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22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3"/>
      <c r="EC551" s="1"/>
      <c r="ED551" s="1"/>
      <c r="EE551" s="1"/>
      <c r="EF551" s="1"/>
      <c r="EG551" s="1"/>
      <c r="EH551" s="1"/>
      <c r="EI551" s="1"/>
      <c r="EJ551" s="1"/>
      <c r="EK551" s="1"/>
      <c r="EL551" s="4"/>
      <c r="EM551" s="1"/>
      <c r="EN551" s="1"/>
      <c r="EO551" s="1"/>
      <c r="EP551" s="1"/>
      <c r="EQ551" s="1"/>
      <c r="ER551" s="1"/>
    </row>
    <row r="552" spans="1:148" ht="12.75" x14ac:dyDescent="0.2">
      <c r="A552" s="118">
        <f t="shared" si="407"/>
        <v>44842</v>
      </c>
      <c r="B552" s="119">
        <f t="shared" si="399"/>
        <v>997.16482323999992</v>
      </c>
      <c r="C552" s="119">
        <f t="shared" si="413"/>
        <v>876.37516469000002</v>
      </c>
      <c r="D552" s="120">
        <f t="shared" si="408"/>
        <v>6411.95</v>
      </c>
      <c r="E552" s="120">
        <f t="shared" si="397"/>
        <v>6388.87</v>
      </c>
      <c r="F552" s="172">
        <f t="shared" si="417"/>
        <v>44790</v>
      </c>
      <c r="G552" s="123">
        <f t="shared" si="400"/>
        <v>-3.599529004437052E-3</v>
      </c>
      <c r="H552" s="124">
        <f t="shared" si="418"/>
        <v>44851</v>
      </c>
      <c r="I552" s="124">
        <f t="shared" si="401"/>
        <v>44851</v>
      </c>
      <c r="J552" s="125">
        <f t="shared" si="409"/>
        <v>21</v>
      </c>
      <c r="K552" s="125">
        <f t="shared" si="398"/>
        <v>17</v>
      </c>
      <c r="L552" s="8">
        <f t="shared" si="410"/>
        <v>0.99708509000000001</v>
      </c>
      <c r="M552" s="126">
        <f t="shared" si="396"/>
        <v>0.99319995999999999</v>
      </c>
      <c r="N552" s="126">
        <f t="shared" si="419"/>
        <v>1.1344064272448295</v>
      </c>
      <c r="O552" s="119">
        <f t="shared" si="395"/>
        <v>1.1310997300000001</v>
      </c>
      <c r="P552" s="119">
        <f t="shared" si="402"/>
        <v>991.26771214999997</v>
      </c>
      <c r="Q552" s="158">
        <f t="shared" si="414"/>
        <v>0</v>
      </c>
      <c r="R552" s="199">
        <f t="shared" si="411"/>
        <v>0</v>
      </c>
      <c r="S552" s="119">
        <f t="shared" si="403"/>
        <v>0</v>
      </c>
      <c r="T552" s="129">
        <f t="shared" si="412"/>
        <v>9.1906000000000002E-2</v>
      </c>
      <c r="U552" s="127">
        <f t="shared" si="420"/>
        <v>17</v>
      </c>
      <c r="V552" s="127">
        <v>252</v>
      </c>
      <c r="W552" s="126">
        <f t="shared" si="404"/>
        <v>1.0059490600000001</v>
      </c>
      <c r="X552" s="119">
        <f t="shared" si="405"/>
        <v>5.8971110900000001</v>
      </c>
      <c r="Y552" s="119">
        <f t="shared" si="406"/>
        <v>0</v>
      </c>
      <c r="Z552" s="131" t="str">
        <f t="shared" si="415"/>
        <v>A+J=</v>
      </c>
      <c r="AA552" s="124">
        <f t="shared" si="416"/>
        <v>44851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2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22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3"/>
      <c r="EC552" s="1"/>
      <c r="ED552" s="1"/>
      <c r="EE552" s="1"/>
      <c r="EF552" s="1"/>
      <c r="EG552" s="1"/>
      <c r="EH552" s="1"/>
      <c r="EI552" s="1"/>
      <c r="EJ552" s="1"/>
      <c r="EK552" s="1"/>
      <c r="EL552" s="4"/>
      <c r="EM552" s="1"/>
      <c r="EN552" s="1"/>
      <c r="EO552" s="1"/>
      <c r="EP552" s="1"/>
      <c r="EQ552" s="1"/>
      <c r="ER552" s="1"/>
    </row>
    <row r="553" spans="1:148" ht="12.75" x14ac:dyDescent="0.2">
      <c r="A553" s="118">
        <f t="shared" si="407"/>
        <v>44843</v>
      </c>
      <c r="B553" s="119">
        <f t="shared" si="399"/>
        <v>997.16482323999992</v>
      </c>
      <c r="C553" s="119">
        <f t="shared" si="413"/>
        <v>876.37516469000002</v>
      </c>
      <c r="D553" s="120">
        <f t="shared" si="408"/>
        <v>6411.95</v>
      </c>
      <c r="E553" s="120">
        <f t="shared" si="397"/>
        <v>6388.87</v>
      </c>
      <c r="F553" s="172">
        <f t="shared" si="417"/>
        <v>44790</v>
      </c>
      <c r="G553" s="123">
        <f t="shared" si="400"/>
        <v>-3.599529004437052E-3</v>
      </c>
      <c r="H553" s="124">
        <f t="shared" si="418"/>
        <v>44851</v>
      </c>
      <c r="I553" s="124">
        <f t="shared" si="401"/>
        <v>44851</v>
      </c>
      <c r="J553" s="125">
        <f t="shared" si="409"/>
        <v>21</v>
      </c>
      <c r="K553" s="125">
        <f t="shared" si="398"/>
        <v>17</v>
      </c>
      <c r="L553" s="8">
        <f t="shared" si="410"/>
        <v>0.99708509000000001</v>
      </c>
      <c r="M553" s="126">
        <f t="shared" si="396"/>
        <v>0.99319995999999999</v>
      </c>
      <c r="N553" s="126">
        <f t="shared" si="419"/>
        <v>1.1344064272448295</v>
      </c>
      <c r="O553" s="119">
        <f t="shared" si="395"/>
        <v>1.1310997300000001</v>
      </c>
      <c r="P553" s="119">
        <f t="shared" si="402"/>
        <v>991.26771214999997</v>
      </c>
      <c r="Q553" s="158">
        <f t="shared" si="414"/>
        <v>0</v>
      </c>
      <c r="R553" s="199">
        <f t="shared" si="411"/>
        <v>0</v>
      </c>
      <c r="S553" s="119">
        <f t="shared" si="403"/>
        <v>0</v>
      </c>
      <c r="T553" s="129">
        <f t="shared" si="412"/>
        <v>9.1906000000000002E-2</v>
      </c>
      <c r="U553" s="127">
        <f t="shared" si="420"/>
        <v>17</v>
      </c>
      <c r="V553" s="127">
        <v>252</v>
      </c>
      <c r="W553" s="126">
        <f t="shared" si="404"/>
        <v>1.0059490600000001</v>
      </c>
      <c r="X553" s="119">
        <f t="shared" si="405"/>
        <v>5.8971110900000001</v>
      </c>
      <c r="Y553" s="119">
        <f t="shared" si="406"/>
        <v>0</v>
      </c>
      <c r="Z553" s="131" t="str">
        <f t="shared" si="415"/>
        <v>A+J=</v>
      </c>
      <c r="AA553" s="124">
        <f t="shared" si="416"/>
        <v>44851</v>
      </c>
      <c r="AB553" s="4"/>
      <c r="AD553" s="4"/>
      <c r="AE553" s="4"/>
      <c r="AN553" s="1"/>
      <c r="AO553" s="1"/>
      <c r="AP553" s="1"/>
      <c r="AQ553" s="1"/>
      <c r="AR553" s="1"/>
      <c r="AS553" s="1"/>
      <c r="AT553" s="1"/>
      <c r="AU553" s="1"/>
      <c r="AV553" s="1"/>
      <c r="AW553" s="2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22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3"/>
      <c r="EC553" s="1"/>
      <c r="ED553" s="1"/>
      <c r="EE553" s="1"/>
      <c r="EF553" s="1"/>
      <c r="EG553" s="1"/>
      <c r="EH553" s="1"/>
      <c r="EI553" s="1"/>
      <c r="EJ553" s="1"/>
      <c r="EK553" s="1"/>
      <c r="EL553" s="4"/>
      <c r="EM553" s="1"/>
      <c r="EN553" s="1"/>
      <c r="EO553" s="1"/>
      <c r="EP553" s="1"/>
      <c r="EQ553" s="1"/>
      <c r="ER553" s="1"/>
    </row>
    <row r="554" spans="1:148" ht="12.75" x14ac:dyDescent="0.2">
      <c r="A554" s="118">
        <f t="shared" si="407"/>
        <v>44844</v>
      </c>
      <c r="B554" s="119">
        <f t="shared" si="399"/>
        <v>997.16482323999992</v>
      </c>
      <c r="C554" s="119">
        <f t="shared" si="413"/>
        <v>876.37516469000002</v>
      </c>
      <c r="D554" s="120">
        <f t="shared" si="408"/>
        <v>6411.95</v>
      </c>
      <c r="E554" s="120">
        <f t="shared" si="397"/>
        <v>6388.87</v>
      </c>
      <c r="F554" s="172">
        <f t="shared" si="417"/>
        <v>44790</v>
      </c>
      <c r="G554" s="123">
        <f t="shared" si="400"/>
        <v>-3.599529004437052E-3</v>
      </c>
      <c r="H554" s="124">
        <f t="shared" si="418"/>
        <v>44851</v>
      </c>
      <c r="I554" s="124">
        <f t="shared" si="401"/>
        <v>44851</v>
      </c>
      <c r="J554" s="125">
        <f t="shared" si="409"/>
        <v>21</v>
      </c>
      <c r="K554" s="125">
        <f t="shared" si="398"/>
        <v>17</v>
      </c>
      <c r="L554" s="8">
        <f t="shared" si="410"/>
        <v>0.99708509000000001</v>
      </c>
      <c r="M554" s="126">
        <f t="shared" si="396"/>
        <v>0.99319995999999999</v>
      </c>
      <c r="N554" s="126">
        <f t="shared" si="419"/>
        <v>1.1344064272448295</v>
      </c>
      <c r="O554" s="119">
        <f t="shared" ref="O554:O617" si="421">TRUNC(TRUNC((L554*N554),15),8)</f>
        <v>1.1310997300000001</v>
      </c>
      <c r="P554" s="119">
        <f t="shared" si="402"/>
        <v>991.26771214999997</v>
      </c>
      <c r="Q554" s="158">
        <f t="shared" si="414"/>
        <v>0</v>
      </c>
      <c r="R554" s="199">
        <f t="shared" si="411"/>
        <v>0</v>
      </c>
      <c r="S554" s="119">
        <f t="shared" si="403"/>
        <v>0</v>
      </c>
      <c r="T554" s="129">
        <f t="shared" si="412"/>
        <v>9.1906000000000002E-2</v>
      </c>
      <c r="U554" s="127">
        <f t="shared" si="420"/>
        <v>17</v>
      </c>
      <c r="V554" s="127">
        <v>252</v>
      </c>
      <c r="W554" s="126">
        <f t="shared" si="404"/>
        <v>1.0059490600000001</v>
      </c>
      <c r="X554" s="119">
        <f t="shared" si="405"/>
        <v>5.8971110900000001</v>
      </c>
      <c r="Y554" s="119">
        <f t="shared" si="406"/>
        <v>0</v>
      </c>
      <c r="Z554" s="131" t="str">
        <f t="shared" si="415"/>
        <v>A+J=</v>
      </c>
      <c r="AA554" s="124">
        <f t="shared" si="416"/>
        <v>44851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2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22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3"/>
      <c r="EC554" s="1"/>
      <c r="ED554" s="1"/>
      <c r="EE554" s="1"/>
      <c r="EF554" s="1"/>
      <c r="EG554" s="1"/>
      <c r="EH554" s="1"/>
      <c r="EI554" s="1"/>
      <c r="EJ554" s="1"/>
      <c r="EK554" s="1"/>
      <c r="EL554" s="4"/>
      <c r="EM554" s="1"/>
      <c r="EN554" s="1"/>
      <c r="EO554" s="1"/>
      <c r="EP554" s="1"/>
      <c r="EQ554" s="1"/>
      <c r="ER554" s="1"/>
    </row>
    <row r="555" spans="1:148" ht="12.75" x14ac:dyDescent="0.2">
      <c r="A555" s="118">
        <f t="shared" si="407"/>
        <v>44845</v>
      </c>
      <c r="B555" s="119">
        <f t="shared" si="399"/>
        <v>997.34152971000003</v>
      </c>
      <c r="C555" s="119">
        <f t="shared" si="413"/>
        <v>876.37516469000002</v>
      </c>
      <c r="D555" s="120">
        <f t="shared" si="408"/>
        <v>6411.95</v>
      </c>
      <c r="E555" s="120">
        <f t="shared" si="397"/>
        <v>6388.87</v>
      </c>
      <c r="F555" s="172">
        <f t="shared" si="417"/>
        <v>44790</v>
      </c>
      <c r="G555" s="123">
        <f t="shared" si="400"/>
        <v>-3.599529004437052E-3</v>
      </c>
      <c r="H555" s="124">
        <f t="shared" si="418"/>
        <v>44851</v>
      </c>
      <c r="I555" s="124">
        <f t="shared" si="401"/>
        <v>44851</v>
      </c>
      <c r="J555" s="125">
        <f t="shared" si="409"/>
        <v>21</v>
      </c>
      <c r="K555" s="125">
        <f t="shared" si="398"/>
        <v>18</v>
      </c>
      <c r="L555" s="8">
        <f t="shared" si="410"/>
        <v>0.99691388999999997</v>
      </c>
      <c r="M555" s="126">
        <f t="shared" ref="M555:M618" si="422">IF(I555&gt;I554,L554,M554)</f>
        <v>0.99319995999999999</v>
      </c>
      <c r="N555" s="126">
        <f t="shared" si="419"/>
        <v>1.1344064272448295</v>
      </c>
      <c r="O555" s="119">
        <f t="shared" si="421"/>
        <v>1.13090552</v>
      </c>
      <c r="P555" s="119">
        <f t="shared" si="402"/>
        <v>991.09751132999997</v>
      </c>
      <c r="Q555" s="158">
        <f t="shared" si="414"/>
        <v>0</v>
      </c>
      <c r="R555" s="199">
        <f t="shared" si="411"/>
        <v>0</v>
      </c>
      <c r="S555" s="119">
        <f t="shared" si="403"/>
        <v>0</v>
      </c>
      <c r="T555" s="129">
        <f t="shared" si="412"/>
        <v>9.1906000000000002E-2</v>
      </c>
      <c r="U555" s="127">
        <f t="shared" si="420"/>
        <v>18</v>
      </c>
      <c r="V555" s="127">
        <v>252</v>
      </c>
      <c r="W555" s="126">
        <f t="shared" si="404"/>
        <v>1.006300105</v>
      </c>
      <c r="X555" s="119">
        <f t="shared" si="405"/>
        <v>6.24401838</v>
      </c>
      <c r="Y555" s="119">
        <f t="shared" si="406"/>
        <v>0</v>
      </c>
      <c r="Z555" s="131" t="str">
        <f t="shared" si="415"/>
        <v>A+J=</v>
      </c>
      <c r="AA555" s="124">
        <f t="shared" si="416"/>
        <v>44851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2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22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3"/>
      <c r="EC555" s="1"/>
      <c r="ED555" s="1"/>
      <c r="EE555" s="1"/>
      <c r="EF555" s="1"/>
      <c r="EG555" s="1"/>
      <c r="EH555" s="1"/>
      <c r="EI555" s="1"/>
      <c r="EJ555" s="1"/>
      <c r="EK555" s="1"/>
      <c r="EL555" s="4"/>
      <c r="EM555" s="1"/>
      <c r="EN555" s="1"/>
      <c r="EO555" s="1"/>
      <c r="EP555" s="1"/>
      <c r="EQ555" s="1"/>
      <c r="ER555" s="1"/>
    </row>
    <row r="556" spans="1:148" ht="12.75" x14ac:dyDescent="0.2">
      <c r="A556" s="118">
        <f t="shared" si="407"/>
        <v>44846</v>
      </c>
      <c r="B556" s="119">
        <f t="shared" si="399"/>
        <v>997.51826404000008</v>
      </c>
      <c r="C556" s="119">
        <f t="shared" si="413"/>
        <v>876.37516469000002</v>
      </c>
      <c r="D556" s="120">
        <f t="shared" si="408"/>
        <v>6411.95</v>
      </c>
      <c r="E556" s="120">
        <f t="shared" si="397"/>
        <v>6388.87</v>
      </c>
      <c r="F556" s="172">
        <f t="shared" si="417"/>
        <v>44790</v>
      </c>
      <c r="G556" s="123">
        <f t="shared" si="400"/>
        <v>-3.599529004437052E-3</v>
      </c>
      <c r="H556" s="124">
        <f t="shared" si="418"/>
        <v>44851</v>
      </c>
      <c r="I556" s="124">
        <f t="shared" si="401"/>
        <v>44851</v>
      </c>
      <c r="J556" s="125">
        <f t="shared" si="409"/>
        <v>21</v>
      </c>
      <c r="K556" s="125">
        <f t="shared" si="398"/>
        <v>19</v>
      </c>
      <c r="L556" s="8">
        <f t="shared" si="410"/>
        <v>0.99674271999999997</v>
      </c>
      <c r="M556" s="126">
        <f t="shared" si="422"/>
        <v>0.99319995999999999</v>
      </c>
      <c r="N556" s="126">
        <f t="shared" si="419"/>
        <v>1.1344064272448295</v>
      </c>
      <c r="O556" s="119">
        <f t="shared" si="421"/>
        <v>1.13071134</v>
      </c>
      <c r="P556" s="119">
        <f t="shared" si="402"/>
        <v>990.92733680000003</v>
      </c>
      <c r="Q556" s="158">
        <f t="shared" si="414"/>
        <v>0</v>
      </c>
      <c r="R556" s="199">
        <f t="shared" si="411"/>
        <v>0</v>
      </c>
      <c r="S556" s="119">
        <f t="shared" si="403"/>
        <v>0</v>
      </c>
      <c r="T556" s="129">
        <f t="shared" si="412"/>
        <v>9.1906000000000002E-2</v>
      </c>
      <c r="U556" s="127">
        <f t="shared" si="420"/>
        <v>19</v>
      </c>
      <c r="V556" s="127">
        <v>252</v>
      </c>
      <c r="W556" s="126">
        <f t="shared" si="404"/>
        <v>1.006651272</v>
      </c>
      <c r="X556" s="119">
        <f t="shared" si="405"/>
        <v>6.5909272400000001</v>
      </c>
      <c r="Y556" s="119">
        <f t="shared" si="406"/>
        <v>0</v>
      </c>
      <c r="Z556" s="131" t="str">
        <f t="shared" si="415"/>
        <v>A+J=</v>
      </c>
      <c r="AA556" s="124">
        <f t="shared" si="416"/>
        <v>44851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2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22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3"/>
      <c r="EC556" s="1"/>
      <c r="ED556" s="1"/>
      <c r="EE556" s="1"/>
      <c r="EF556" s="1"/>
      <c r="EG556" s="1"/>
      <c r="EH556" s="1"/>
      <c r="EI556" s="1"/>
      <c r="EJ556" s="1"/>
      <c r="EK556" s="1"/>
      <c r="EL556" s="4"/>
      <c r="EM556" s="1"/>
      <c r="EN556" s="1"/>
      <c r="EO556" s="1"/>
      <c r="EP556" s="1"/>
      <c r="EQ556" s="1"/>
      <c r="ER556" s="1"/>
    </row>
    <row r="557" spans="1:148" ht="12.75" x14ac:dyDescent="0.2">
      <c r="A557" s="118">
        <f t="shared" si="407"/>
        <v>44847</v>
      </c>
      <c r="B557" s="119">
        <f t="shared" si="399"/>
        <v>997.51826404000008</v>
      </c>
      <c r="C557" s="119">
        <f t="shared" si="413"/>
        <v>876.37516469000002</v>
      </c>
      <c r="D557" s="120">
        <f t="shared" si="408"/>
        <v>6411.95</v>
      </c>
      <c r="E557" s="120">
        <f t="shared" ref="E557:E620" si="423">IF($K557=1,VLOOKUP($A556,$AO$11:$AT$150,5),E556)</f>
        <v>6388.87</v>
      </c>
      <c r="F557" s="172">
        <f t="shared" si="417"/>
        <v>44790</v>
      </c>
      <c r="G557" s="123">
        <f t="shared" si="400"/>
        <v>-3.599529004437052E-3</v>
      </c>
      <c r="H557" s="124">
        <f t="shared" si="418"/>
        <v>44851</v>
      </c>
      <c r="I557" s="124">
        <f t="shared" si="401"/>
        <v>44851</v>
      </c>
      <c r="J557" s="125">
        <f t="shared" si="409"/>
        <v>21</v>
      </c>
      <c r="K557" s="125">
        <f t="shared" si="398"/>
        <v>19</v>
      </c>
      <c r="L557" s="8">
        <f t="shared" si="410"/>
        <v>0.99674271999999997</v>
      </c>
      <c r="M557" s="126">
        <f t="shared" si="422"/>
        <v>0.99319995999999999</v>
      </c>
      <c r="N557" s="126">
        <f t="shared" si="419"/>
        <v>1.1344064272448295</v>
      </c>
      <c r="O557" s="119">
        <f t="shared" si="421"/>
        <v>1.13071134</v>
      </c>
      <c r="P557" s="119">
        <f t="shared" si="402"/>
        <v>990.92733680000003</v>
      </c>
      <c r="Q557" s="158">
        <f t="shared" si="414"/>
        <v>0</v>
      </c>
      <c r="R557" s="199">
        <f t="shared" si="411"/>
        <v>0</v>
      </c>
      <c r="S557" s="119">
        <f t="shared" si="403"/>
        <v>0</v>
      </c>
      <c r="T557" s="129">
        <f t="shared" si="412"/>
        <v>9.1906000000000002E-2</v>
      </c>
      <c r="U557" s="127">
        <f t="shared" si="420"/>
        <v>19</v>
      </c>
      <c r="V557" s="127">
        <v>252</v>
      </c>
      <c r="W557" s="126">
        <f t="shared" si="404"/>
        <v>1.006651272</v>
      </c>
      <c r="X557" s="119">
        <f t="shared" si="405"/>
        <v>6.5909272400000001</v>
      </c>
      <c r="Y557" s="119">
        <f t="shared" si="406"/>
        <v>0</v>
      </c>
      <c r="Z557" s="131" t="str">
        <f t="shared" si="415"/>
        <v>A+J=</v>
      </c>
      <c r="AA557" s="124">
        <f t="shared" si="416"/>
        <v>44851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2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22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3"/>
      <c r="EC557" s="1"/>
      <c r="ED557" s="1"/>
      <c r="EE557" s="1"/>
      <c r="EF557" s="1"/>
      <c r="EG557" s="1"/>
      <c r="EH557" s="1"/>
      <c r="EI557" s="1"/>
      <c r="EJ557" s="1"/>
      <c r="EK557" s="1"/>
      <c r="EL557" s="4"/>
      <c r="EM557" s="1"/>
      <c r="EN557" s="1"/>
      <c r="EO557" s="1"/>
      <c r="EP557" s="1"/>
      <c r="EQ557" s="1"/>
      <c r="ER557" s="1"/>
    </row>
    <row r="558" spans="1:148" ht="12.75" x14ac:dyDescent="0.2">
      <c r="A558" s="118">
        <f t="shared" si="407"/>
        <v>44848</v>
      </c>
      <c r="B558" s="119">
        <f t="shared" si="399"/>
        <v>997.6950360300001</v>
      </c>
      <c r="C558" s="119">
        <f t="shared" si="413"/>
        <v>876.37516469000002</v>
      </c>
      <c r="D558" s="120">
        <f t="shared" si="408"/>
        <v>6411.95</v>
      </c>
      <c r="E558" s="120">
        <f t="shared" si="423"/>
        <v>6388.87</v>
      </c>
      <c r="F558" s="172">
        <f t="shared" si="417"/>
        <v>44790</v>
      </c>
      <c r="G558" s="123">
        <f t="shared" si="400"/>
        <v>-3.599529004437052E-3</v>
      </c>
      <c r="H558" s="124">
        <f t="shared" si="418"/>
        <v>44851</v>
      </c>
      <c r="I558" s="124">
        <f t="shared" si="401"/>
        <v>44851</v>
      </c>
      <c r="J558" s="125">
        <f t="shared" si="409"/>
        <v>21</v>
      </c>
      <c r="K558" s="125">
        <f t="shared" si="398"/>
        <v>20</v>
      </c>
      <c r="L558" s="8">
        <f t="shared" si="410"/>
        <v>0.99657158000000001</v>
      </c>
      <c r="M558" s="126">
        <f t="shared" si="422"/>
        <v>0.99319995999999999</v>
      </c>
      <c r="N558" s="126">
        <f t="shared" si="419"/>
        <v>1.1344064272448295</v>
      </c>
      <c r="O558" s="119">
        <f t="shared" si="421"/>
        <v>1.1305172000000001</v>
      </c>
      <c r="P558" s="119">
        <f t="shared" si="402"/>
        <v>990.75719733000005</v>
      </c>
      <c r="Q558" s="158">
        <f t="shared" si="414"/>
        <v>0</v>
      </c>
      <c r="R558" s="199">
        <f t="shared" si="411"/>
        <v>0</v>
      </c>
      <c r="S558" s="119">
        <f t="shared" si="403"/>
        <v>0</v>
      </c>
      <c r="T558" s="129">
        <f t="shared" si="412"/>
        <v>9.1906000000000002E-2</v>
      </c>
      <c r="U558" s="127">
        <f t="shared" si="420"/>
        <v>20</v>
      </c>
      <c r="V558" s="127">
        <v>252</v>
      </c>
      <c r="W558" s="126">
        <f t="shared" si="404"/>
        <v>1.007002562</v>
      </c>
      <c r="X558" s="119">
        <f t="shared" si="405"/>
        <v>6.9378387000000004</v>
      </c>
      <c r="Y558" s="119">
        <f t="shared" si="406"/>
        <v>0</v>
      </c>
      <c r="Z558" s="131" t="str">
        <f t="shared" si="415"/>
        <v>A+J=</v>
      </c>
      <c r="AA558" s="124">
        <f t="shared" si="416"/>
        <v>44851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2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22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3"/>
      <c r="EC558" s="1"/>
      <c r="ED558" s="1"/>
      <c r="EE558" s="1"/>
      <c r="EF558" s="1"/>
      <c r="EG558" s="1"/>
      <c r="EH558" s="1"/>
      <c r="EI558" s="1"/>
      <c r="EJ558" s="1"/>
      <c r="EK558" s="1"/>
      <c r="EL558" s="4"/>
      <c r="EM558" s="1"/>
      <c r="EN558" s="1"/>
      <c r="EO558" s="1"/>
      <c r="EP558" s="1"/>
      <c r="EQ558" s="1"/>
      <c r="ER558" s="1"/>
    </row>
    <row r="559" spans="1:148" ht="12.75" x14ac:dyDescent="0.2">
      <c r="A559" s="118">
        <f t="shared" si="407"/>
        <v>44849</v>
      </c>
      <c r="B559" s="119">
        <f t="shared" si="399"/>
        <v>997.87183679999998</v>
      </c>
      <c r="C559" s="119">
        <f t="shared" si="413"/>
        <v>876.37516469000002</v>
      </c>
      <c r="D559" s="120">
        <f t="shared" si="408"/>
        <v>6411.95</v>
      </c>
      <c r="E559" s="120">
        <f t="shared" si="423"/>
        <v>6388.87</v>
      </c>
      <c r="F559" s="172">
        <f t="shared" si="417"/>
        <v>44790</v>
      </c>
      <c r="G559" s="123">
        <f t="shared" si="400"/>
        <v>-3.599529004437052E-3</v>
      </c>
      <c r="H559" s="124">
        <f t="shared" si="418"/>
        <v>44851</v>
      </c>
      <c r="I559" s="124">
        <f t="shared" si="401"/>
        <v>44851</v>
      </c>
      <c r="J559" s="125">
        <f t="shared" si="409"/>
        <v>21</v>
      </c>
      <c r="K559" s="125">
        <f t="shared" ref="K559:K622" si="424">(J559-(NETWORKDAYS(A559,I559,AD$149:AD$503)-1))</f>
        <v>21</v>
      </c>
      <c r="L559" s="8">
        <f t="shared" si="410"/>
        <v>0.99640046999999998</v>
      </c>
      <c r="M559" s="126">
        <f t="shared" si="422"/>
        <v>0.99319995999999999</v>
      </c>
      <c r="N559" s="126">
        <f t="shared" si="419"/>
        <v>1.1344064272448295</v>
      </c>
      <c r="O559" s="119">
        <f t="shared" si="421"/>
        <v>1.1303230900000001</v>
      </c>
      <c r="P559" s="119">
        <f t="shared" si="402"/>
        <v>990.58708415000001</v>
      </c>
      <c r="Q559" s="158">
        <f t="shared" si="414"/>
        <v>0</v>
      </c>
      <c r="R559" s="199">
        <f t="shared" si="411"/>
        <v>0</v>
      </c>
      <c r="S559" s="119">
        <f t="shared" si="403"/>
        <v>0</v>
      </c>
      <c r="T559" s="129">
        <f t="shared" si="412"/>
        <v>9.1906000000000002E-2</v>
      </c>
      <c r="U559" s="127">
        <f t="shared" si="420"/>
        <v>21</v>
      </c>
      <c r="V559" s="127">
        <v>252</v>
      </c>
      <c r="W559" s="126">
        <f t="shared" si="404"/>
        <v>1.007353975</v>
      </c>
      <c r="X559" s="119">
        <f t="shared" si="405"/>
        <v>7.2847526499999997</v>
      </c>
      <c r="Y559" s="119">
        <f t="shared" si="406"/>
        <v>0</v>
      </c>
      <c r="Z559" s="131" t="str">
        <f t="shared" si="415"/>
        <v>A+J=</v>
      </c>
      <c r="AA559" s="124">
        <f t="shared" si="416"/>
        <v>44851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2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22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3"/>
      <c r="EC559" s="1"/>
      <c r="ED559" s="1"/>
      <c r="EE559" s="1"/>
      <c r="EF559" s="1"/>
      <c r="EG559" s="1"/>
      <c r="EH559" s="1"/>
      <c r="EI559" s="1"/>
      <c r="EJ559" s="1"/>
      <c r="EK559" s="1"/>
      <c r="EL559" s="4"/>
      <c r="EM559" s="1"/>
      <c r="EN559" s="1"/>
      <c r="EO559" s="1"/>
      <c r="EP559" s="1"/>
      <c r="EQ559" s="1"/>
      <c r="ER559" s="1"/>
    </row>
    <row r="560" spans="1:148" ht="12.75" x14ac:dyDescent="0.2">
      <c r="A560" s="118">
        <f t="shared" si="407"/>
        <v>44850</v>
      </c>
      <c r="B560" s="119">
        <f t="shared" si="399"/>
        <v>997.87183679999998</v>
      </c>
      <c r="C560" s="119">
        <f t="shared" si="413"/>
        <v>876.37516469000002</v>
      </c>
      <c r="D560" s="120">
        <f t="shared" si="408"/>
        <v>6411.95</v>
      </c>
      <c r="E560" s="120">
        <f t="shared" si="423"/>
        <v>6388.87</v>
      </c>
      <c r="F560" s="172">
        <f t="shared" si="417"/>
        <v>44790</v>
      </c>
      <c r="G560" s="123">
        <f t="shared" si="400"/>
        <v>-3.599529004437052E-3</v>
      </c>
      <c r="H560" s="124">
        <f t="shared" si="418"/>
        <v>44851</v>
      </c>
      <c r="I560" s="124">
        <f t="shared" si="401"/>
        <v>44851</v>
      </c>
      <c r="J560" s="125">
        <f t="shared" si="409"/>
        <v>21</v>
      </c>
      <c r="K560" s="125">
        <f t="shared" si="424"/>
        <v>21</v>
      </c>
      <c r="L560" s="8">
        <f t="shared" si="410"/>
        <v>0.99640046999999998</v>
      </c>
      <c r="M560" s="126">
        <f t="shared" si="422"/>
        <v>0.99319995999999999</v>
      </c>
      <c r="N560" s="126">
        <f t="shared" si="419"/>
        <v>1.1344064272448295</v>
      </c>
      <c r="O560" s="119">
        <f t="shared" si="421"/>
        <v>1.1303230900000001</v>
      </c>
      <c r="P560" s="119">
        <f t="shared" si="402"/>
        <v>990.58708415000001</v>
      </c>
      <c r="Q560" s="158">
        <f t="shared" si="414"/>
        <v>0</v>
      </c>
      <c r="R560" s="199">
        <f t="shared" si="411"/>
        <v>0</v>
      </c>
      <c r="S560" s="119">
        <f t="shared" si="403"/>
        <v>0</v>
      </c>
      <c r="T560" s="129">
        <f t="shared" si="412"/>
        <v>9.1906000000000002E-2</v>
      </c>
      <c r="U560" s="127">
        <f t="shared" si="420"/>
        <v>21</v>
      </c>
      <c r="V560" s="127">
        <v>252</v>
      </c>
      <c r="W560" s="126">
        <f t="shared" si="404"/>
        <v>1.007353975</v>
      </c>
      <c r="X560" s="119">
        <f t="shared" si="405"/>
        <v>7.2847526499999997</v>
      </c>
      <c r="Y560" s="119">
        <f t="shared" si="406"/>
        <v>0</v>
      </c>
      <c r="Z560" s="131" t="str">
        <f t="shared" si="415"/>
        <v>A+J=</v>
      </c>
      <c r="AA560" s="124">
        <f t="shared" si="416"/>
        <v>44851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2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22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3"/>
      <c r="EC560" s="1"/>
      <c r="ED560" s="1"/>
      <c r="EE560" s="1"/>
      <c r="EF560" s="1"/>
      <c r="EG560" s="1"/>
      <c r="EH560" s="1"/>
      <c r="EI560" s="1"/>
      <c r="EJ560" s="1"/>
      <c r="EK560" s="1"/>
      <c r="EL560" s="4"/>
      <c r="EM560" s="1"/>
      <c r="EN560" s="1"/>
      <c r="EO560" s="1"/>
      <c r="EP560" s="1"/>
      <c r="EQ560" s="1"/>
      <c r="ER560" s="1"/>
    </row>
    <row r="561" spans="1:148" ht="12.75" x14ac:dyDescent="0.2">
      <c r="A561" s="118">
        <f t="shared" si="407"/>
        <v>44851</v>
      </c>
      <c r="B561" s="119">
        <f t="shared" si="399"/>
        <v>997.87183679999998</v>
      </c>
      <c r="C561" s="119">
        <f t="shared" si="413"/>
        <v>876.37516469000002</v>
      </c>
      <c r="D561" s="120">
        <f t="shared" si="408"/>
        <v>6411.95</v>
      </c>
      <c r="E561" s="120">
        <f t="shared" si="423"/>
        <v>6388.87</v>
      </c>
      <c r="F561" s="172">
        <f t="shared" si="417"/>
        <v>44790</v>
      </c>
      <c r="G561" s="123">
        <f t="shared" si="400"/>
        <v>-3.599529004437052E-3</v>
      </c>
      <c r="H561" s="124">
        <f t="shared" si="418"/>
        <v>44851</v>
      </c>
      <c r="I561" s="124">
        <f t="shared" si="401"/>
        <v>44851</v>
      </c>
      <c r="J561" s="125">
        <f t="shared" si="409"/>
        <v>21</v>
      </c>
      <c r="K561" s="125">
        <f t="shared" si="424"/>
        <v>21</v>
      </c>
      <c r="L561" s="8">
        <f t="shared" si="410"/>
        <v>0.99640046999999998</v>
      </c>
      <c r="M561" s="126">
        <f t="shared" si="422"/>
        <v>0.99319995999999999</v>
      </c>
      <c r="N561" s="126">
        <f t="shared" si="419"/>
        <v>1.1344064272448295</v>
      </c>
      <c r="O561" s="119">
        <f t="shared" si="421"/>
        <v>1.1303230900000001</v>
      </c>
      <c r="P561" s="119">
        <f t="shared" si="402"/>
        <v>990.58708415000001</v>
      </c>
      <c r="Q561" s="158">
        <f t="shared" si="414"/>
        <v>18</v>
      </c>
      <c r="R561" s="199">
        <f t="shared" si="411"/>
        <v>2.8839E-2</v>
      </c>
      <c r="S561" s="119">
        <f t="shared" si="403"/>
        <v>28.567540910000002</v>
      </c>
      <c r="T561" s="129">
        <f t="shared" si="412"/>
        <v>9.1906000000000002E-2</v>
      </c>
      <c r="U561" s="127">
        <f t="shared" si="420"/>
        <v>21</v>
      </c>
      <c r="V561" s="127">
        <v>252</v>
      </c>
      <c r="W561" s="126">
        <f t="shared" si="404"/>
        <v>1.007353975</v>
      </c>
      <c r="X561" s="119">
        <f t="shared" si="405"/>
        <v>7.2847526499999997</v>
      </c>
      <c r="Y561" s="119">
        <f t="shared" si="406"/>
        <v>35.85229356</v>
      </c>
      <c r="Z561" s="131" t="str">
        <f t="shared" si="415"/>
        <v>A+J=</v>
      </c>
      <c r="AA561" s="124">
        <f t="shared" si="416"/>
        <v>44851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2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22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3"/>
      <c r="EC561" s="1"/>
      <c r="ED561" s="1"/>
      <c r="EE561" s="1"/>
      <c r="EF561" s="1"/>
      <c r="EG561" s="1"/>
      <c r="EH561" s="1"/>
      <c r="EI561" s="1"/>
      <c r="EJ561" s="1"/>
      <c r="EK561" s="1"/>
      <c r="EL561" s="4"/>
      <c r="EM561" s="1"/>
      <c r="EN561" s="1"/>
      <c r="EO561" s="1"/>
      <c r="EP561" s="1"/>
      <c r="EQ561" s="1"/>
      <c r="ER561" s="1"/>
    </row>
    <row r="562" spans="1:148" ht="12.75" x14ac:dyDescent="0.2">
      <c r="A562" s="118">
        <f t="shared" si="407"/>
        <v>44852</v>
      </c>
      <c r="B562" s="119">
        <f t="shared" si="399"/>
        <v>962.21550968999998</v>
      </c>
      <c r="C562" s="119">
        <f t="shared" si="413"/>
        <v>851.10138131999997</v>
      </c>
      <c r="D562" s="120">
        <f t="shared" si="408"/>
        <v>6388.87</v>
      </c>
      <c r="E562" s="120">
        <f t="shared" si="423"/>
        <v>6370.34</v>
      </c>
      <c r="F562" s="172">
        <f t="shared" si="417"/>
        <v>44820</v>
      </c>
      <c r="G562" s="123">
        <f t="shared" si="400"/>
        <v>-2.9003564010536831E-3</v>
      </c>
      <c r="H562" s="124">
        <f t="shared" si="418"/>
        <v>44881</v>
      </c>
      <c r="I562" s="124">
        <f t="shared" si="401"/>
        <v>44881</v>
      </c>
      <c r="J562" s="125">
        <f t="shared" si="409"/>
        <v>20</v>
      </c>
      <c r="K562" s="125">
        <f t="shared" si="424"/>
        <v>1</v>
      </c>
      <c r="L562" s="8">
        <f t="shared" si="410"/>
        <v>0.99985478000000005</v>
      </c>
      <c r="M562" s="126">
        <f t="shared" si="422"/>
        <v>0.99640046999999998</v>
      </c>
      <c r="N562" s="126">
        <f t="shared" si="419"/>
        <v>1.1303230972777689</v>
      </c>
      <c r="O562" s="119">
        <f t="shared" si="421"/>
        <v>1.13015895</v>
      </c>
      <c r="P562" s="119">
        <f t="shared" si="402"/>
        <v>961.87984344999995</v>
      </c>
      <c r="Q562" s="158">
        <f t="shared" si="414"/>
        <v>0</v>
      </c>
      <c r="R562" s="199">
        <f t="shared" si="411"/>
        <v>0</v>
      </c>
      <c r="S562" s="119">
        <f t="shared" si="403"/>
        <v>0</v>
      </c>
      <c r="T562" s="129">
        <f t="shared" si="412"/>
        <v>9.1906000000000002E-2</v>
      </c>
      <c r="U562" s="127">
        <f t="shared" si="420"/>
        <v>1</v>
      </c>
      <c r="V562" s="127">
        <v>252</v>
      </c>
      <c r="W562" s="126">
        <f t="shared" si="404"/>
        <v>1.000348969</v>
      </c>
      <c r="X562" s="119">
        <f t="shared" si="405"/>
        <v>0.33566624</v>
      </c>
      <c r="Y562" s="119">
        <f t="shared" si="406"/>
        <v>0</v>
      </c>
      <c r="Z562" s="131" t="str">
        <f t="shared" si="415"/>
        <v>A+J=</v>
      </c>
      <c r="AA562" s="124">
        <f t="shared" si="416"/>
        <v>44881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2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22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3"/>
      <c r="EC562" s="1"/>
      <c r="ED562" s="1"/>
      <c r="EE562" s="1"/>
      <c r="EF562" s="1"/>
      <c r="EG562" s="1"/>
      <c r="EH562" s="1"/>
      <c r="EI562" s="1"/>
      <c r="EJ562" s="1"/>
      <c r="EK562" s="1"/>
      <c r="EL562" s="4"/>
      <c r="EM562" s="1"/>
      <c r="EN562" s="1"/>
      <c r="EO562" s="1"/>
      <c r="EP562" s="1"/>
      <c r="EQ562" s="1"/>
      <c r="ER562" s="1"/>
    </row>
    <row r="563" spans="1:148" ht="12.75" x14ac:dyDescent="0.2">
      <c r="A563" s="118">
        <f t="shared" si="407"/>
        <v>44853</v>
      </c>
      <c r="B563" s="119">
        <f t="shared" si="399"/>
        <v>962.41150354000001</v>
      </c>
      <c r="C563" s="119">
        <f t="shared" si="413"/>
        <v>851.10138131999997</v>
      </c>
      <c r="D563" s="120">
        <f t="shared" si="408"/>
        <v>6388.87</v>
      </c>
      <c r="E563" s="120">
        <f t="shared" si="423"/>
        <v>6370.34</v>
      </c>
      <c r="F563" s="172">
        <f t="shared" si="417"/>
        <v>44820</v>
      </c>
      <c r="G563" s="123">
        <f t="shared" si="400"/>
        <v>-2.9003564010536831E-3</v>
      </c>
      <c r="H563" s="124">
        <f t="shared" si="418"/>
        <v>44881</v>
      </c>
      <c r="I563" s="124">
        <f t="shared" si="401"/>
        <v>44881</v>
      </c>
      <c r="J563" s="125">
        <f t="shared" si="409"/>
        <v>20</v>
      </c>
      <c r="K563" s="125">
        <f t="shared" si="424"/>
        <v>2</v>
      </c>
      <c r="L563" s="8">
        <f t="shared" si="410"/>
        <v>0.99970957999999999</v>
      </c>
      <c r="M563" s="126">
        <f t="shared" si="422"/>
        <v>0.99640046999999998</v>
      </c>
      <c r="N563" s="126">
        <f t="shared" si="419"/>
        <v>1.1303230972777689</v>
      </c>
      <c r="O563" s="119">
        <f t="shared" si="421"/>
        <v>1.1299948200000001</v>
      </c>
      <c r="P563" s="119">
        <f t="shared" si="402"/>
        <v>961.74015218</v>
      </c>
      <c r="Q563" s="158">
        <f t="shared" si="414"/>
        <v>0</v>
      </c>
      <c r="R563" s="199">
        <f t="shared" si="411"/>
        <v>0</v>
      </c>
      <c r="S563" s="119">
        <f t="shared" si="403"/>
        <v>0</v>
      </c>
      <c r="T563" s="129">
        <f t="shared" si="412"/>
        <v>9.1906000000000002E-2</v>
      </c>
      <c r="U563" s="127">
        <f t="shared" si="420"/>
        <v>2</v>
      </c>
      <c r="V563" s="127">
        <v>252</v>
      </c>
      <c r="W563" s="126">
        <f t="shared" si="404"/>
        <v>1.0006980590000001</v>
      </c>
      <c r="X563" s="119">
        <f t="shared" si="405"/>
        <v>0.67135135999999995</v>
      </c>
      <c r="Y563" s="119">
        <f t="shared" si="406"/>
        <v>0</v>
      </c>
      <c r="Z563" s="131" t="str">
        <f t="shared" si="415"/>
        <v>A+J=</v>
      </c>
      <c r="AA563" s="124">
        <f t="shared" si="416"/>
        <v>44881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2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22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3"/>
      <c r="EC563" s="1"/>
      <c r="ED563" s="1"/>
      <c r="EE563" s="1"/>
      <c r="EF563" s="1"/>
      <c r="EG563" s="1"/>
      <c r="EH563" s="1"/>
      <c r="EI563" s="1"/>
      <c r="EJ563" s="1"/>
      <c r="EK563" s="1"/>
      <c r="EL563" s="4"/>
      <c r="EM563" s="1"/>
      <c r="EN563" s="1"/>
      <c r="EO563" s="1"/>
      <c r="EP563" s="1"/>
      <c r="EQ563" s="1"/>
      <c r="ER563" s="1"/>
    </row>
    <row r="564" spans="1:148" ht="12.75" x14ac:dyDescent="0.2">
      <c r="A564" s="118">
        <f t="shared" si="407"/>
        <v>44854</v>
      </c>
      <c r="B564" s="119">
        <f t="shared" si="399"/>
        <v>962.60754370000006</v>
      </c>
      <c r="C564" s="119">
        <f t="shared" si="413"/>
        <v>851.10138131999997</v>
      </c>
      <c r="D564" s="120">
        <f t="shared" si="408"/>
        <v>6388.87</v>
      </c>
      <c r="E564" s="120">
        <f t="shared" si="423"/>
        <v>6370.34</v>
      </c>
      <c r="F564" s="172">
        <f t="shared" si="417"/>
        <v>44820</v>
      </c>
      <c r="G564" s="123">
        <f t="shared" si="400"/>
        <v>-2.9003564010536831E-3</v>
      </c>
      <c r="H564" s="124">
        <f t="shared" si="418"/>
        <v>44881</v>
      </c>
      <c r="I564" s="124">
        <f t="shared" si="401"/>
        <v>44881</v>
      </c>
      <c r="J564" s="125">
        <f t="shared" si="409"/>
        <v>20</v>
      </c>
      <c r="K564" s="125">
        <f t="shared" si="424"/>
        <v>3</v>
      </c>
      <c r="L564" s="8">
        <f t="shared" si="410"/>
        <v>0.99956440000000002</v>
      </c>
      <c r="M564" s="126">
        <f t="shared" si="422"/>
        <v>0.99640046999999998</v>
      </c>
      <c r="N564" s="126">
        <f t="shared" si="419"/>
        <v>1.1303230972777689</v>
      </c>
      <c r="O564" s="119">
        <f t="shared" si="421"/>
        <v>1.12983072</v>
      </c>
      <c r="P564" s="119">
        <f t="shared" si="402"/>
        <v>961.60048644000005</v>
      </c>
      <c r="Q564" s="158">
        <f t="shared" si="414"/>
        <v>0</v>
      </c>
      <c r="R564" s="199">
        <f t="shared" si="411"/>
        <v>0</v>
      </c>
      <c r="S564" s="119">
        <f t="shared" si="403"/>
        <v>0</v>
      </c>
      <c r="T564" s="129">
        <f t="shared" si="412"/>
        <v>9.1906000000000002E-2</v>
      </c>
      <c r="U564" s="127">
        <f t="shared" si="420"/>
        <v>3</v>
      </c>
      <c r="V564" s="127">
        <v>252</v>
      </c>
      <c r="W564" s="126">
        <f t="shared" si="404"/>
        <v>1.0010472720000001</v>
      </c>
      <c r="X564" s="119">
        <f t="shared" si="405"/>
        <v>1.0070572600000001</v>
      </c>
      <c r="Y564" s="119">
        <f t="shared" si="406"/>
        <v>0</v>
      </c>
      <c r="Z564" s="131" t="str">
        <f t="shared" si="415"/>
        <v>A+J=</v>
      </c>
      <c r="AA564" s="124">
        <f t="shared" si="416"/>
        <v>44881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2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22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3"/>
      <c r="EC564" s="1"/>
      <c r="ED564" s="1"/>
      <c r="EE564" s="1"/>
      <c r="EF564" s="1"/>
      <c r="EG564" s="1"/>
      <c r="EH564" s="1"/>
      <c r="EI564" s="1"/>
      <c r="EJ564" s="1"/>
      <c r="EK564" s="1"/>
      <c r="EL564" s="4"/>
      <c r="EM564" s="1"/>
      <c r="EN564" s="1"/>
      <c r="EO564" s="1"/>
      <c r="EP564" s="1"/>
      <c r="EQ564" s="1"/>
      <c r="ER564" s="1"/>
    </row>
    <row r="565" spans="1:148" ht="12.75" x14ac:dyDescent="0.2">
      <c r="A565" s="118">
        <f t="shared" si="407"/>
        <v>44855</v>
      </c>
      <c r="B565" s="119">
        <f t="shared" si="399"/>
        <v>962.80363674</v>
      </c>
      <c r="C565" s="119">
        <f t="shared" si="413"/>
        <v>851.10138131999997</v>
      </c>
      <c r="D565" s="120">
        <f t="shared" si="408"/>
        <v>6388.87</v>
      </c>
      <c r="E565" s="120">
        <f t="shared" si="423"/>
        <v>6370.34</v>
      </c>
      <c r="F565" s="172">
        <f t="shared" si="417"/>
        <v>44820</v>
      </c>
      <c r="G565" s="123">
        <f t="shared" si="400"/>
        <v>-2.9003564010536831E-3</v>
      </c>
      <c r="H565" s="124">
        <f t="shared" si="418"/>
        <v>44881</v>
      </c>
      <c r="I565" s="124">
        <f t="shared" si="401"/>
        <v>44881</v>
      </c>
      <c r="J565" s="125">
        <f t="shared" si="409"/>
        <v>20</v>
      </c>
      <c r="K565" s="125">
        <f t="shared" si="424"/>
        <v>4</v>
      </c>
      <c r="L565" s="8">
        <f t="shared" si="410"/>
        <v>0.99941924999999998</v>
      </c>
      <c r="M565" s="126">
        <f t="shared" si="422"/>
        <v>0.99640046999999998</v>
      </c>
      <c r="N565" s="126">
        <f t="shared" si="419"/>
        <v>1.1303230972777689</v>
      </c>
      <c r="O565" s="119">
        <f t="shared" si="421"/>
        <v>1.12966666</v>
      </c>
      <c r="P565" s="119">
        <f t="shared" si="402"/>
        <v>961.46085474999995</v>
      </c>
      <c r="Q565" s="158">
        <f t="shared" si="414"/>
        <v>0</v>
      </c>
      <c r="R565" s="199">
        <f t="shared" si="411"/>
        <v>0</v>
      </c>
      <c r="S565" s="119">
        <f t="shared" si="403"/>
        <v>0</v>
      </c>
      <c r="T565" s="129">
        <f t="shared" si="412"/>
        <v>9.1906000000000002E-2</v>
      </c>
      <c r="U565" s="127">
        <f t="shared" si="420"/>
        <v>4</v>
      </c>
      <c r="V565" s="127">
        <v>252</v>
      </c>
      <c r="W565" s="126">
        <f t="shared" si="404"/>
        <v>1.0013966059999999</v>
      </c>
      <c r="X565" s="119">
        <f t="shared" si="405"/>
        <v>1.34278199</v>
      </c>
      <c r="Y565" s="119">
        <f t="shared" si="406"/>
        <v>0</v>
      </c>
      <c r="Z565" s="131" t="str">
        <f t="shared" si="415"/>
        <v>A+J=</v>
      </c>
      <c r="AA565" s="124">
        <f t="shared" si="416"/>
        <v>44881</v>
      </c>
      <c r="AB565" s="4"/>
      <c r="AN565" s="1"/>
      <c r="AO565" s="1"/>
      <c r="AP565" s="1"/>
      <c r="AQ565" s="1"/>
      <c r="AR565" s="1"/>
      <c r="AS565" s="1"/>
      <c r="AT565" s="1"/>
      <c r="AU565" s="1"/>
      <c r="AV565" s="1"/>
      <c r="AW565" s="2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22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3"/>
      <c r="EC565" s="1"/>
      <c r="ED565" s="1"/>
      <c r="EE565" s="1"/>
      <c r="EF565" s="1"/>
      <c r="EG565" s="1"/>
      <c r="EH565" s="1"/>
      <c r="EI565" s="1"/>
      <c r="EJ565" s="1"/>
      <c r="EK565" s="1"/>
      <c r="EL565" s="4"/>
      <c r="EM565" s="1"/>
      <c r="EN565" s="1"/>
      <c r="EO565" s="1"/>
      <c r="EP565" s="1"/>
      <c r="EQ565" s="1"/>
      <c r="ER565" s="1"/>
    </row>
    <row r="566" spans="1:148" ht="12.75" x14ac:dyDescent="0.2">
      <c r="A566" s="118">
        <f t="shared" si="407"/>
        <v>44856</v>
      </c>
      <c r="B566" s="119">
        <f t="shared" si="399"/>
        <v>962.99975803999996</v>
      </c>
      <c r="C566" s="119">
        <f t="shared" si="413"/>
        <v>851.10138131999997</v>
      </c>
      <c r="D566" s="120">
        <f t="shared" si="408"/>
        <v>6388.87</v>
      </c>
      <c r="E566" s="120">
        <f t="shared" si="423"/>
        <v>6370.34</v>
      </c>
      <c r="F566" s="172">
        <f t="shared" si="417"/>
        <v>44820</v>
      </c>
      <c r="G566" s="123">
        <f t="shared" si="400"/>
        <v>-2.9003564010536831E-3</v>
      </c>
      <c r="H566" s="124">
        <f t="shared" si="418"/>
        <v>44881</v>
      </c>
      <c r="I566" s="124">
        <f t="shared" si="401"/>
        <v>44881</v>
      </c>
      <c r="J566" s="125">
        <f t="shared" si="409"/>
        <v>20</v>
      </c>
      <c r="K566" s="125">
        <f t="shared" si="424"/>
        <v>5</v>
      </c>
      <c r="L566" s="8">
        <f t="shared" si="410"/>
        <v>0.99927412000000004</v>
      </c>
      <c r="M566" s="126">
        <f t="shared" si="422"/>
        <v>0.99640046999999998</v>
      </c>
      <c r="N566" s="126">
        <f t="shared" si="419"/>
        <v>1.1303230972777689</v>
      </c>
      <c r="O566" s="119">
        <f t="shared" si="421"/>
        <v>1.1295026100000001</v>
      </c>
      <c r="P566" s="119">
        <f t="shared" si="402"/>
        <v>961.32123157000001</v>
      </c>
      <c r="Q566" s="158">
        <f t="shared" si="414"/>
        <v>0</v>
      </c>
      <c r="R566" s="199">
        <f t="shared" si="411"/>
        <v>0</v>
      </c>
      <c r="S566" s="119">
        <f t="shared" si="403"/>
        <v>0</v>
      </c>
      <c r="T566" s="129">
        <f t="shared" si="412"/>
        <v>9.1906000000000002E-2</v>
      </c>
      <c r="U566" s="127">
        <f t="shared" si="420"/>
        <v>5</v>
      </c>
      <c r="V566" s="127">
        <v>252</v>
      </c>
      <c r="W566" s="126">
        <f t="shared" si="404"/>
        <v>1.001746062</v>
      </c>
      <c r="X566" s="119">
        <f t="shared" si="405"/>
        <v>1.67852647</v>
      </c>
      <c r="Y566" s="119">
        <f t="shared" si="406"/>
        <v>0</v>
      </c>
      <c r="Z566" s="131" t="str">
        <f t="shared" si="415"/>
        <v>A+J=</v>
      </c>
      <c r="AA566" s="124">
        <f t="shared" si="416"/>
        <v>44881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2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22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3"/>
      <c r="EC566" s="1"/>
      <c r="ED566" s="1"/>
      <c r="EE566" s="1"/>
      <c r="EF566" s="1"/>
      <c r="EG566" s="1"/>
      <c r="EH566" s="1"/>
      <c r="EI566" s="1"/>
      <c r="EJ566" s="1"/>
      <c r="EK566" s="1"/>
      <c r="EL566" s="4"/>
      <c r="EM566" s="1"/>
      <c r="EN566" s="1"/>
      <c r="EO566" s="1"/>
      <c r="EP566" s="1"/>
      <c r="EQ566" s="1"/>
      <c r="ER566" s="1"/>
    </row>
    <row r="567" spans="1:148" ht="12.75" x14ac:dyDescent="0.2">
      <c r="A567" s="118">
        <f t="shared" si="407"/>
        <v>44857</v>
      </c>
      <c r="B567" s="119">
        <f t="shared" si="399"/>
        <v>962.99975803999996</v>
      </c>
      <c r="C567" s="119">
        <f t="shared" si="413"/>
        <v>851.10138131999997</v>
      </c>
      <c r="D567" s="120">
        <f t="shared" si="408"/>
        <v>6388.87</v>
      </c>
      <c r="E567" s="120">
        <f t="shared" si="423"/>
        <v>6370.34</v>
      </c>
      <c r="F567" s="172">
        <f t="shared" si="417"/>
        <v>44820</v>
      </c>
      <c r="G567" s="123">
        <f t="shared" si="400"/>
        <v>-2.9003564010536831E-3</v>
      </c>
      <c r="H567" s="124">
        <f t="shared" si="418"/>
        <v>44881</v>
      </c>
      <c r="I567" s="124">
        <f t="shared" si="401"/>
        <v>44881</v>
      </c>
      <c r="J567" s="125">
        <f t="shared" si="409"/>
        <v>20</v>
      </c>
      <c r="K567" s="125">
        <f t="shared" si="424"/>
        <v>5</v>
      </c>
      <c r="L567" s="8">
        <f t="shared" si="410"/>
        <v>0.99927412000000004</v>
      </c>
      <c r="M567" s="126">
        <f t="shared" si="422"/>
        <v>0.99640046999999998</v>
      </c>
      <c r="N567" s="126">
        <f t="shared" si="419"/>
        <v>1.1303230972777689</v>
      </c>
      <c r="O567" s="119">
        <f t="shared" si="421"/>
        <v>1.1295026100000001</v>
      </c>
      <c r="P567" s="119">
        <f t="shared" si="402"/>
        <v>961.32123157000001</v>
      </c>
      <c r="Q567" s="158">
        <f t="shared" si="414"/>
        <v>0</v>
      </c>
      <c r="R567" s="199">
        <f t="shared" si="411"/>
        <v>0</v>
      </c>
      <c r="S567" s="119">
        <f t="shared" si="403"/>
        <v>0</v>
      </c>
      <c r="T567" s="129">
        <f t="shared" si="412"/>
        <v>9.1906000000000002E-2</v>
      </c>
      <c r="U567" s="127">
        <f t="shared" si="420"/>
        <v>5</v>
      </c>
      <c r="V567" s="127">
        <v>252</v>
      </c>
      <c r="W567" s="126">
        <f t="shared" si="404"/>
        <v>1.001746062</v>
      </c>
      <c r="X567" s="119">
        <f t="shared" si="405"/>
        <v>1.67852647</v>
      </c>
      <c r="Y567" s="119">
        <f t="shared" si="406"/>
        <v>0</v>
      </c>
      <c r="Z567" s="131" t="str">
        <f t="shared" si="415"/>
        <v>A+J=</v>
      </c>
      <c r="AA567" s="124">
        <f t="shared" si="416"/>
        <v>44881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2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22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3"/>
      <c r="EC567" s="1"/>
      <c r="ED567" s="1"/>
      <c r="EE567" s="1"/>
      <c r="EF567" s="1"/>
      <c r="EG567" s="1"/>
      <c r="EH567" s="1"/>
      <c r="EI567" s="1"/>
      <c r="EJ567" s="1"/>
      <c r="EK567" s="1"/>
      <c r="EL567" s="4"/>
      <c r="EM567" s="1"/>
      <c r="EN567" s="1"/>
      <c r="EO567" s="1"/>
      <c r="EP567" s="1"/>
      <c r="EQ567" s="1"/>
      <c r="ER567" s="1"/>
    </row>
    <row r="568" spans="1:148" ht="12.75" x14ac:dyDescent="0.2">
      <c r="A568" s="118">
        <f t="shared" si="407"/>
        <v>44858</v>
      </c>
      <c r="B568" s="119">
        <f t="shared" si="399"/>
        <v>962.99975803999996</v>
      </c>
      <c r="C568" s="119">
        <f t="shared" si="413"/>
        <v>851.10138131999997</v>
      </c>
      <c r="D568" s="120">
        <f t="shared" si="408"/>
        <v>6388.87</v>
      </c>
      <c r="E568" s="120">
        <f t="shared" si="423"/>
        <v>6370.34</v>
      </c>
      <c r="F568" s="172">
        <f t="shared" si="417"/>
        <v>44820</v>
      </c>
      <c r="G568" s="123">
        <f t="shared" si="400"/>
        <v>-2.9003564010536831E-3</v>
      </c>
      <c r="H568" s="124">
        <f t="shared" si="418"/>
        <v>44881</v>
      </c>
      <c r="I568" s="124">
        <f t="shared" si="401"/>
        <v>44881</v>
      </c>
      <c r="J568" s="125">
        <f t="shared" si="409"/>
        <v>20</v>
      </c>
      <c r="K568" s="125">
        <f t="shared" si="424"/>
        <v>5</v>
      </c>
      <c r="L568" s="8">
        <f t="shared" si="410"/>
        <v>0.99927412000000004</v>
      </c>
      <c r="M568" s="126">
        <f t="shared" si="422"/>
        <v>0.99640046999999998</v>
      </c>
      <c r="N568" s="126">
        <f t="shared" si="419"/>
        <v>1.1303230972777689</v>
      </c>
      <c r="O568" s="119">
        <f t="shared" si="421"/>
        <v>1.1295026100000001</v>
      </c>
      <c r="P568" s="119">
        <f t="shared" si="402"/>
        <v>961.32123157000001</v>
      </c>
      <c r="Q568" s="158">
        <f t="shared" si="414"/>
        <v>0</v>
      </c>
      <c r="R568" s="199">
        <f t="shared" si="411"/>
        <v>0</v>
      </c>
      <c r="S568" s="119">
        <f t="shared" si="403"/>
        <v>0</v>
      </c>
      <c r="T568" s="129">
        <f t="shared" si="412"/>
        <v>9.1906000000000002E-2</v>
      </c>
      <c r="U568" s="127">
        <f t="shared" si="420"/>
        <v>5</v>
      </c>
      <c r="V568" s="127">
        <v>252</v>
      </c>
      <c r="W568" s="126">
        <f t="shared" si="404"/>
        <v>1.001746062</v>
      </c>
      <c r="X568" s="119">
        <f t="shared" si="405"/>
        <v>1.67852647</v>
      </c>
      <c r="Y568" s="119">
        <f t="shared" si="406"/>
        <v>0</v>
      </c>
      <c r="Z568" s="131" t="str">
        <f t="shared" si="415"/>
        <v>A+J=</v>
      </c>
      <c r="AA568" s="124">
        <f t="shared" si="416"/>
        <v>44881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2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22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3"/>
      <c r="EC568" s="1"/>
      <c r="ED568" s="1"/>
      <c r="EE568" s="1"/>
      <c r="EF568" s="1"/>
      <c r="EG568" s="1"/>
      <c r="EH568" s="1"/>
      <c r="EI568" s="1"/>
      <c r="EJ568" s="1"/>
      <c r="EK568" s="1"/>
      <c r="EL568" s="4"/>
      <c r="EM568" s="1"/>
      <c r="EN568" s="1"/>
      <c r="EO568" s="1"/>
      <c r="EP568" s="1"/>
      <c r="EQ568" s="1"/>
      <c r="ER568" s="1"/>
    </row>
    <row r="569" spans="1:148" ht="12.75" x14ac:dyDescent="0.2">
      <c r="A569" s="118">
        <f t="shared" si="407"/>
        <v>44859</v>
      </c>
      <c r="B569" s="119">
        <f t="shared" si="399"/>
        <v>963.19591607000007</v>
      </c>
      <c r="C569" s="119">
        <f t="shared" si="413"/>
        <v>851.10138131999997</v>
      </c>
      <c r="D569" s="120">
        <f t="shared" si="408"/>
        <v>6388.87</v>
      </c>
      <c r="E569" s="120">
        <f t="shared" si="423"/>
        <v>6370.34</v>
      </c>
      <c r="F569" s="172">
        <f t="shared" si="417"/>
        <v>44820</v>
      </c>
      <c r="G569" s="123">
        <f t="shared" si="400"/>
        <v>-2.9003564010536831E-3</v>
      </c>
      <c r="H569" s="124">
        <f t="shared" si="418"/>
        <v>44881</v>
      </c>
      <c r="I569" s="124">
        <f t="shared" si="401"/>
        <v>44881</v>
      </c>
      <c r="J569" s="125">
        <f t="shared" si="409"/>
        <v>20</v>
      </c>
      <c r="K569" s="125">
        <f t="shared" si="424"/>
        <v>6</v>
      </c>
      <c r="L569" s="8">
        <f t="shared" si="410"/>
        <v>0.99912900000000004</v>
      </c>
      <c r="M569" s="126">
        <f t="shared" si="422"/>
        <v>0.99640046999999998</v>
      </c>
      <c r="N569" s="126">
        <f t="shared" si="419"/>
        <v>1.1303230972777689</v>
      </c>
      <c r="O569" s="119">
        <f t="shared" si="421"/>
        <v>1.12933858</v>
      </c>
      <c r="P569" s="119">
        <f t="shared" si="402"/>
        <v>961.18162541000004</v>
      </c>
      <c r="Q569" s="158">
        <f t="shared" si="414"/>
        <v>0</v>
      </c>
      <c r="R569" s="199">
        <f t="shared" si="411"/>
        <v>0</v>
      </c>
      <c r="S569" s="119">
        <f t="shared" si="403"/>
        <v>0</v>
      </c>
      <c r="T569" s="129">
        <f t="shared" si="412"/>
        <v>9.1906000000000002E-2</v>
      </c>
      <c r="U569" s="127">
        <f t="shared" si="420"/>
        <v>6</v>
      </c>
      <c r="V569" s="127">
        <v>252</v>
      </c>
      <c r="W569" s="126">
        <f t="shared" si="404"/>
        <v>1.0020956400000001</v>
      </c>
      <c r="X569" s="119">
        <f t="shared" si="405"/>
        <v>2.0142906599999999</v>
      </c>
      <c r="Y569" s="119">
        <f t="shared" si="406"/>
        <v>0</v>
      </c>
      <c r="Z569" s="131" t="str">
        <f t="shared" si="415"/>
        <v>A+J=</v>
      </c>
      <c r="AA569" s="124">
        <f t="shared" si="416"/>
        <v>44881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2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22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3"/>
      <c r="EC569" s="1"/>
      <c r="ED569" s="1"/>
      <c r="EE569" s="1"/>
      <c r="EF569" s="1"/>
      <c r="EG569" s="1"/>
      <c r="EH569" s="1"/>
      <c r="EI569" s="1"/>
      <c r="EJ569" s="1"/>
      <c r="EK569" s="1"/>
      <c r="EL569" s="4"/>
      <c r="EM569" s="1"/>
      <c r="EN569" s="1"/>
      <c r="EO569" s="1"/>
      <c r="EP569" s="1"/>
      <c r="EQ569" s="1"/>
      <c r="ER569" s="1"/>
    </row>
    <row r="570" spans="1:148" ht="12.75" x14ac:dyDescent="0.2">
      <c r="A570" s="118">
        <f t="shared" si="407"/>
        <v>44860</v>
      </c>
      <c r="B570" s="119">
        <f t="shared" si="399"/>
        <v>963.39211933000001</v>
      </c>
      <c r="C570" s="119">
        <f t="shared" si="413"/>
        <v>851.10138131999997</v>
      </c>
      <c r="D570" s="120">
        <f t="shared" si="408"/>
        <v>6388.87</v>
      </c>
      <c r="E570" s="120">
        <f t="shared" si="423"/>
        <v>6370.34</v>
      </c>
      <c r="F570" s="172">
        <f t="shared" si="417"/>
        <v>44820</v>
      </c>
      <c r="G570" s="123">
        <f t="shared" si="400"/>
        <v>-2.9003564010536831E-3</v>
      </c>
      <c r="H570" s="124">
        <f t="shared" si="418"/>
        <v>44881</v>
      </c>
      <c r="I570" s="124">
        <f t="shared" si="401"/>
        <v>44881</v>
      </c>
      <c r="J570" s="125">
        <f t="shared" si="409"/>
        <v>20</v>
      </c>
      <c r="K570" s="125">
        <f t="shared" si="424"/>
        <v>7</v>
      </c>
      <c r="L570" s="8">
        <f t="shared" si="410"/>
        <v>0.99898390999999997</v>
      </c>
      <c r="M570" s="126">
        <f t="shared" si="422"/>
        <v>0.99640046999999998</v>
      </c>
      <c r="N570" s="126">
        <f t="shared" si="419"/>
        <v>1.1303230972777689</v>
      </c>
      <c r="O570" s="119">
        <f t="shared" si="421"/>
        <v>1.1291745799999999</v>
      </c>
      <c r="P570" s="119">
        <f t="shared" si="402"/>
        <v>961.04204477999997</v>
      </c>
      <c r="Q570" s="158">
        <f t="shared" si="414"/>
        <v>0</v>
      </c>
      <c r="R570" s="199">
        <f t="shared" si="411"/>
        <v>0</v>
      </c>
      <c r="S570" s="119">
        <f t="shared" si="403"/>
        <v>0</v>
      </c>
      <c r="T570" s="129">
        <f t="shared" si="412"/>
        <v>9.1906000000000002E-2</v>
      </c>
      <c r="U570" s="127">
        <f t="shared" si="420"/>
        <v>7</v>
      </c>
      <c r="V570" s="127">
        <v>252</v>
      </c>
      <c r="W570" s="126">
        <f t="shared" si="404"/>
        <v>1.00244534</v>
      </c>
      <c r="X570" s="119">
        <f t="shared" si="405"/>
        <v>2.35007455</v>
      </c>
      <c r="Y570" s="119">
        <f t="shared" si="406"/>
        <v>0</v>
      </c>
      <c r="Z570" s="131" t="str">
        <f t="shared" si="415"/>
        <v>A+J=</v>
      </c>
      <c r="AA570" s="124">
        <f t="shared" si="416"/>
        <v>44881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2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22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3"/>
      <c r="EC570" s="1"/>
      <c r="ED570" s="1"/>
      <c r="EE570" s="1"/>
      <c r="EF570" s="1"/>
      <c r="EG570" s="1"/>
      <c r="EH570" s="1"/>
      <c r="EI570" s="1"/>
      <c r="EJ570" s="1"/>
      <c r="EK570" s="1"/>
      <c r="EL570" s="4"/>
      <c r="EM570" s="1"/>
      <c r="EN570" s="1"/>
      <c r="EO570" s="1"/>
      <c r="EP570" s="1"/>
      <c r="EQ570" s="1"/>
      <c r="ER570" s="1"/>
    </row>
    <row r="571" spans="1:148" ht="12.75" x14ac:dyDescent="0.2">
      <c r="A571" s="118">
        <f t="shared" si="407"/>
        <v>44861</v>
      </c>
      <c r="B571" s="119">
        <f t="shared" si="399"/>
        <v>963.58836781000002</v>
      </c>
      <c r="C571" s="119">
        <f t="shared" si="413"/>
        <v>851.10138131999997</v>
      </c>
      <c r="D571" s="120">
        <f t="shared" si="408"/>
        <v>6388.87</v>
      </c>
      <c r="E571" s="120">
        <f t="shared" si="423"/>
        <v>6370.34</v>
      </c>
      <c r="F571" s="172">
        <f t="shared" si="417"/>
        <v>44820</v>
      </c>
      <c r="G571" s="123">
        <f t="shared" si="400"/>
        <v>-2.9003564010536831E-3</v>
      </c>
      <c r="H571" s="124">
        <f t="shared" si="418"/>
        <v>44881</v>
      </c>
      <c r="I571" s="124">
        <f t="shared" si="401"/>
        <v>44881</v>
      </c>
      <c r="J571" s="125">
        <f t="shared" si="409"/>
        <v>20</v>
      </c>
      <c r="K571" s="125">
        <f t="shared" si="424"/>
        <v>8</v>
      </c>
      <c r="L571" s="8">
        <f t="shared" si="410"/>
        <v>0.99883884000000001</v>
      </c>
      <c r="M571" s="126">
        <f t="shared" si="422"/>
        <v>0.99640046999999998</v>
      </c>
      <c r="N571" s="126">
        <f t="shared" si="419"/>
        <v>1.1303230972777689</v>
      </c>
      <c r="O571" s="119">
        <f t="shared" si="421"/>
        <v>1.1290106099999999</v>
      </c>
      <c r="P571" s="119">
        <f t="shared" si="402"/>
        <v>960.90248969000004</v>
      </c>
      <c r="Q571" s="158">
        <f t="shared" si="414"/>
        <v>0</v>
      </c>
      <c r="R571" s="199">
        <f t="shared" si="411"/>
        <v>0</v>
      </c>
      <c r="S571" s="119">
        <f t="shared" si="403"/>
        <v>0</v>
      </c>
      <c r="T571" s="129">
        <f t="shared" si="412"/>
        <v>9.1906000000000002E-2</v>
      </c>
      <c r="U571" s="127">
        <f t="shared" si="420"/>
        <v>8</v>
      </c>
      <c r="V571" s="127">
        <v>252</v>
      </c>
      <c r="W571" s="126">
        <f t="shared" si="404"/>
        <v>1.002795162</v>
      </c>
      <c r="X571" s="119">
        <f t="shared" si="405"/>
        <v>2.6858781199999999</v>
      </c>
      <c r="Y571" s="119">
        <f t="shared" si="406"/>
        <v>0</v>
      </c>
      <c r="Z571" s="131" t="str">
        <f t="shared" si="415"/>
        <v>A+J=</v>
      </c>
      <c r="AA571" s="124">
        <f t="shared" si="416"/>
        <v>44881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2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22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3"/>
      <c r="EC571" s="1"/>
      <c r="ED571" s="1"/>
      <c r="EE571" s="1"/>
      <c r="EF571" s="1"/>
      <c r="EG571" s="1"/>
      <c r="EH571" s="1"/>
      <c r="EI571" s="1"/>
      <c r="EJ571" s="1"/>
      <c r="EK571" s="1"/>
      <c r="EL571" s="4"/>
      <c r="EM571" s="1"/>
      <c r="EN571" s="1"/>
      <c r="EO571" s="1"/>
      <c r="EP571" s="1"/>
      <c r="EQ571" s="1"/>
      <c r="ER571" s="1"/>
    </row>
    <row r="572" spans="1:148" ht="12.75" x14ac:dyDescent="0.2">
      <c r="A572" s="118">
        <f t="shared" si="407"/>
        <v>44862</v>
      </c>
      <c r="B572" s="119">
        <f t="shared" si="399"/>
        <v>963.78464536000001</v>
      </c>
      <c r="C572" s="119">
        <f t="shared" si="413"/>
        <v>851.10138131999997</v>
      </c>
      <c r="D572" s="120">
        <f t="shared" si="408"/>
        <v>6388.87</v>
      </c>
      <c r="E572" s="120">
        <f t="shared" si="423"/>
        <v>6370.34</v>
      </c>
      <c r="F572" s="172">
        <f t="shared" si="417"/>
        <v>44820</v>
      </c>
      <c r="G572" s="123">
        <f t="shared" si="400"/>
        <v>-2.9003564010536831E-3</v>
      </c>
      <c r="H572" s="124">
        <f t="shared" si="418"/>
        <v>44881</v>
      </c>
      <c r="I572" s="124">
        <f t="shared" si="401"/>
        <v>44881</v>
      </c>
      <c r="J572" s="125">
        <f t="shared" si="409"/>
        <v>20</v>
      </c>
      <c r="K572" s="125">
        <f t="shared" si="424"/>
        <v>9</v>
      </c>
      <c r="L572" s="8">
        <f t="shared" si="410"/>
        <v>0.99869379000000003</v>
      </c>
      <c r="M572" s="126">
        <f t="shared" si="422"/>
        <v>0.99640046999999998</v>
      </c>
      <c r="N572" s="126">
        <f t="shared" si="419"/>
        <v>1.1303230972777689</v>
      </c>
      <c r="O572" s="119">
        <f t="shared" si="421"/>
        <v>1.1288466500000001</v>
      </c>
      <c r="P572" s="119">
        <f t="shared" si="402"/>
        <v>960.76294311000004</v>
      </c>
      <c r="Q572" s="158">
        <f t="shared" si="414"/>
        <v>0</v>
      </c>
      <c r="R572" s="199">
        <f t="shared" si="411"/>
        <v>0</v>
      </c>
      <c r="S572" s="119">
        <f t="shared" si="403"/>
        <v>0</v>
      </c>
      <c r="T572" s="129">
        <f t="shared" si="412"/>
        <v>9.1906000000000002E-2</v>
      </c>
      <c r="U572" s="127">
        <f t="shared" si="420"/>
        <v>9</v>
      </c>
      <c r="V572" s="127">
        <v>252</v>
      </c>
      <c r="W572" s="126">
        <f t="shared" si="404"/>
        <v>1.0031451069999999</v>
      </c>
      <c r="X572" s="119">
        <f t="shared" si="405"/>
        <v>3.0217022500000001</v>
      </c>
      <c r="Y572" s="119">
        <f t="shared" si="406"/>
        <v>0</v>
      </c>
      <c r="Z572" s="131" t="str">
        <f t="shared" si="415"/>
        <v>A+J=</v>
      </c>
      <c r="AA572" s="124">
        <f t="shared" si="416"/>
        <v>44881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2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22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3"/>
      <c r="EC572" s="1"/>
      <c r="ED572" s="1"/>
      <c r="EE572" s="1"/>
      <c r="EF572" s="1"/>
      <c r="EG572" s="1"/>
      <c r="EH572" s="1"/>
      <c r="EI572" s="1"/>
      <c r="EJ572" s="1"/>
      <c r="EK572" s="1"/>
      <c r="EL572" s="4"/>
      <c r="EM572" s="1"/>
      <c r="EN572" s="1"/>
      <c r="EO572" s="1"/>
      <c r="EP572" s="1"/>
      <c r="EQ572" s="1"/>
      <c r="ER572" s="1"/>
    </row>
    <row r="573" spans="1:148" ht="12.75" x14ac:dyDescent="0.2">
      <c r="A573" s="118">
        <f t="shared" si="407"/>
        <v>44863</v>
      </c>
      <c r="B573" s="119">
        <f t="shared" si="399"/>
        <v>963.98096710000004</v>
      </c>
      <c r="C573" s="119">
        <f t="shared" si="413"/>
        <v>851.10138131999997</v>
      </c>
      <c r="D573" s="120">
        <f t="shared" si="408"/>
        <v>6388.87</v>
      </c>
      <c r="E573" s="120">
        <f t="shared" si="423"/>
        <v>6370.34</v>
      </c>
      <c r="F573" s="172">
        <f t="shared" si="417"/>
        <v>44820</v>
      </c>
      <c r="G573" s="123">
        <f t="shared" si="400"/>
        <v>-2.9003564010536831E-3</v>
      </c>
      <c r="H573" s="124">
        <f t="shared" si="418"/>
        <v>44881</v>
      </c>
      <c r="I573" s="124">
        <f t="shared" si="401"/>
        <v>44881</v>
      </c>
      <c r="J573" s="125">
        <f t="shared" si="409"/>
        <v>20</v>
      </c>
      <c r="K573" s="125">
        <f t="shared" si="424"/>
        <v>10</v>
      </c>
      <c r="L573" s="8">
        <f t="shared" si="410"/>
        <v>0.99854876000000004</v>
      </c>
      <c r="M573" s="126">
        <f t="shared" si="422"/>
        <v>0.99640046999999998</v>
      </c>
      <c r="N573" s="126">
        <f t="shared" si="419"/>
        <v>1.1303230972777689</v>
      </c>
      <c r="O573" s="119">
        <f t="shared" si="421"/>
        <v>1.12868272</v>
      </c>
      <c r="P573" s="119">
        <f t="shared" si="402"/>
        <v>960.62342206000005</v>
      </c>
      <c r="Q573" s="158">
        <f t="shared" si="414"/>
        <v>0</v>
      </c>
      <c r="R573" s="199">
        <f t="shared" si="411"/>
        <v>0</v>
      </c>
      <c r="S573" s="119">
        <f t="shared" si="403"/>
        <v>0</v>
      </c>
      <c r="T573" s="129">
        <f t="shared" si="412"/>
        <v>9.1906000000000002E-2</v>
      </c>
      <c r="U573" s="127">
        <f t="shared" si="420"/>
        <v>10</v>
      </c>
      <c r="V573" s="127">
        <v>252</v>
      </c>
      <c r="W573" s="126">
        <f t="shared" si="404"/>
        <v>1.0034951729999999</v>
      </c>
      <c r="X573" s="119">
        <f t="shared" si="405"/>
        <v>3.3575450400000002</v>
      </c>
      <c r="Y573" s="119">
        <f t="shared" si="406"/>
        <v>0</v>
      </c>
      <c r="Z573" s="131" t="str">
        <f t="shared" si="415"/>
        <v>A+J=</v>
      </c>
      <c r="AA573" s="124">
        <f t="shared" si="416"/>
        <v>44881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2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22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3"/>
      <c r="EC573" s="1"/>
      <c r="ED573" s="1"/>
      <c r="EE573" s="1"/>
      <c r="EF573" s="1"/>
      <c r="EG573" s="1"/>
      <c r="EH573" s="1"/>
      <c r="EI573" s="1"/>
      <c r="EJ573" s="1"/>
      <c r="EK573" s="1"/>
      <c r="EL573" s="4"/>
      <c r="EM573" s="1"/>
      <c r="EN573" s="1"/>
      <c r="EO573" s="1"/>
      <c r="EP573" s="1"/>
      <c r="EQ573" s="1"/>
      <c r="ER573" s="1"/>
    </row>
    <row r="574" spans="1:148" ht="12.75" x14ac:dyDescent="0.2">
      <c r="A574" s="118">
        <f t="shared" si="407"/>
        <v>44864</v>
      </c>
      <c r="B574" s="119">
        <f t="shared" si="399"/>
        <v>963.98096710000004</v>
      </c>
      <c r="C574" s="119">
        <f t="shared" si="413"/>
        <v>851.10138131999997</v>
      </c>
      <c r="D574" s="120">
        <f t="shared" si="408"/>
        <v>6388.87</v>
      </c>
      <c r="E574" s="120">
        <f t="shared" si="423"/>
        <v>6370.34</v>
      </c>
      <c r="F574" s="172">
        <f t="shared" si="417"/>
        <v>44820</v>
      </c>
      <c r="G574" s="123">
        <f t="shared" si="400"/>
        <v>-2.9003564010536831E-3</v>
      </c>
      <c r="H574" s="124">
        <f t="shared" si="418"/>
        <v>44881</v>
      </c>
      <c r="I574" s="124">
        <f t="shared" si="401"/>
        <v>44881</v>
      </c>
      <c r="J574" s="125">
        <f t="shared" si="409"/>
        <v>20</v>
      </c>
      <c r="K574" s="125">
        <f t="shared" si="424"/>
        <v>10</v>
      </c>
      <c r="L574" s="8">
        <f t="shared" si="410"/>
        <v>0.99854876000000004</v>
      </c>
      <c r="M574" s="126">
        <f t="shared" si="422"/>
        <v>0.99640046999999998</v>
      </c>
      <c r="N574" s="126">
        <f t="shared" si="419"/>
        <v>1.1303230972777689</v>
      </c>
      <c r="O574" s="119">
        <f t="shared" si="421"/>
        <v>1.12868272</v>
      </c>
      <c r="P574" s="119">
        <f t="shared" si="402"/>
        <v>960.62342206000005</v>
      </c>
      <c r="Q574" s="158">
        <f t="shared" si="414"/>
        <v>0</v>
      </c>
      <c r="R574" s="199">
        <f t="shared" si="411"/>
        <v>0</v>
      </c>
      <c r="S574" s="119">
        <f t="shared" si="403"/>
        <v>0</v>
      </c>
      <c r="T574" s="129">
        <f t="shared" si="412"/>
        <v>9.1906000000000002E-2</v>
      </c>
      <c r="U574" s="127">
        <f t="shared" si="420"/>
        <v>10</v>
      </c>
      <c r="V574" s="127">
        <v>252</v>
      </c>
      <c r="W574" s="126">
        <f t="shared" si="404"/>
        <v>1.0034951729999999</v>
      </c>
      <c r="X574" s="119">
        <f t="shared" si="405"/>
        <v>3.3575450400000002</v>
      </c>
      <c r="Y574" s="119">
        <f t="shared" si="406"/>
        <v>0</v>
      </c>
      <c r="Z574" s="131" t="str">
        <f t="shared" si="415"/>
        <v>A+J=</v>
      </c>
      <c r="AA574" s="124">
        <f t="shared" si="416"/>
        <v>44881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2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22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3"/>
      <c r="EC574" s="1"/>
      <c r="ED574" s="1"/>
      <c r="EE574" s="1"/>
      <c r="EF574" s="1"/>
      <c r="EG574" s="1"/>
      <c r="EH574" s="1"/>
      <c r="EI574" s="1"/>
      <c r="EJ574" s="1"/>
      <c r="EK574" s="1"/>
      <c r="EL574" s="4"/>
      <c r="EM574" s="1"/>
      <c r="EN574" s="1"/>
      <c r="EO574" s="1"/>
      <c r="EP574" s="1"/>
      <c r="EQ574" s="1"/>
      <c r="ER574" s="1"/>
    </row>
    <row r="575" spans="1:148" ht="12.75" x14ac:dyDescent="0.2">
      <c r="A575" s="118">
        <f t="shared" si="407"/>
        <v>44865</v>
      </c>
      <c r="B575" s="119">
        <f t="shared" si="399"/>
        <v>963.98096710000004</v>
      </c>
      <c r="C575" s="119">
        <f t="shared" si="413"/>
        <v>851.10138131999997</v>
      </c>
      <c r="D575" s="120">
        <f t="shared" si="408"/>
        <v>6388.87</v>
      </c>
      <c r="E575" s="120">
        <f t="shared" si="423"/>
        <v>6370.34</v>
      </c>
      <c r="F575" s="172">
        <f t="shared" si="417"/>
        <v>44820</v>
      </c>
      <c r="G575" s="123">
        <f t="shared" si="400"/>
        <v>-2.9003564010536831E-3</v>
      </c>
      <c r="H575" s="124">
        <f t="shared" si="418"/>
        <v>44881</v>
      </c>
      <c r="I575" s="124">
        <f t="shared" si="401"/>
        <v>44881</v>
      </c>
      <c r="J575" s="125">
        <f t="shared" si="409"/>
        <v>20</v>
      </c>
      <c r="K575" s="125">
        <f t="shared" si="424"/>
        <v>10</v>
      </c>
      <c r="L575" s="8">
        <f t="shared" si="410"/>
        <v>0.99854876000000004</v>
      </c>
      <c r="M575" s="126">
        <f t="shared" si="422"/>
        <v>0.99640046999999998</v>
      </c>
      <c r="N575" s="126">
        <f t="shared" si="419"/>
        <v>1.1303230972777689</v>
      </c>
      <c r="O575" s="119">
        <f t="shared" si="421"/>
        <v>1.12868272</v>
      </c>
      <c r="P575" s="119">
        <f t="shared" si="402"/>
        <v>960.62342206000005</v>
      </c>
      <c r="Q575" s="158">
        <f t="shared" si="414"/>
        <v>0</v>
      </c>
      <c r="R575" s="199">
        <f t="shared" si="411"/>
        <v>0</v>
      </c>
      <c r="S575" s="119">
        <f t="shared" si="403"/>
        <v>0</v>
      </c>
      <c r="T575" s="129">
        <f t="shared" si="412"/>
        <v>9.1906000000000002E-2</v>
      </c>
      <c r="U575" s="127">
        <f t="shared" si="420"/>
        <v>10</v>
      </c>
      <c r="V575" s="127">
        <v>252</v>
      </c>
      <c r="W575" s="126">
        <f t="shared" si="404"/>
        <v>1.0034951729999999</v>
      </c>
      <c r="X575" s="119">
        <f t="shared" si="405"/>
        <v>3.3575450400000002</v>
      </c>
      <c r="Y575" s="119">
        <f t="shared" si="406"/>
        <v>0</v>
      </c>
      <c r="Z575" s="131" t="str">
        <f t="shared" si="415"/>
        <v>A+J=</v>
      </c>
      <c r="AA575" s="124">
        <f t="shared" si="416"/>
        <v>44881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2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22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3"/>
      <c r="EC575" s="1"/>
      <c r="ED575" s="1"/>
      <c r="EE575" s="1"/>
      <c r="EF575" s="1"/>
      <c r="EG575" s="1"/>
      <c r="EH575" s="1"/>
      <c r="EI575" s="1"/>
      <c r="EJ575" s="1"/>
      <c r="EK575" s="1"/>
      <c r="EL575" s="4"/>
      <c r="EM575" s="1"/>
      <c r="EN575" s="1"/>
      <c r="EO575" s="1"/>
      <c r="EP575" s="1"/>
      <c r="EQ575" s="1"/>
      <c r="ER575" s="1"/>
    </row>
    <row r="576" spans="1:148" ht="12.75" x14ac:dyDescent="0.2">
      <c r="A576" s="118">
        <f t="shared" si="407"/>
        <v>44866</v>
      </c>
      <c r="B576" s="119">
        <f t="shared" si="399"/>
        <v>964.17734251000002</v>
      </c>
      <c r="C576" s="119">
        <f t="shared" si="413"/>
        <v>851.10138131999997</v>
      </c>
      <c r="D576" s="120">
        <f t="shared" si="408"/>
        <v>6388.87</v>
      </c>
      <c r="E576" s="120">
        <f t="shared" si="423"/>
        <v>6370.34</v>
      </c>
      <c r="F576" s="172">
        <f t="shared" si="417"/>
        <v>44820</v>
      </c>
      <c r="G576" s="123">
        <f t="shared" si="400"/>
        <v>-2.9003564010536831E-3</v>
      </c>
      <c r="H576" s="124">
        <f t="shared" si="418"/>
        <v>44881</v>
      </c>
      <c r="I576" s="124">
        <f t="shared" si="401"/>
        <v>44881</v>
      </c>
      <c r="J576" s="125">
        <f t="shared" si="409"/>
        <v>20</v>
      </c>
      <c r="K576" s="125">
        <f t="shared" si="424"/>
        <v>11</v>
      </c>
      <c r="L576" s="8">
        <f t="shared" si="410"/>
        <v>0.99840375999999997</v>
      </c>
      <c r="M576" s="126">
        <f t="shared" si="422"/>
        <v>0.99640046999999998</v>
      </c>
      <c r="N576" s="126">
        <f t="shared" si="419"/>
        <v>1.1303230972777689</v>
      </c>
      <c r="O576" s="119">
        <f t="shared" si="421"/>
        <v>1.12851883</v>
      </c>
      <c r="P576" s="119">
        <f t="shared" si="402"/>
        <v>960.48393505000001</v>
      </c>
      <c r="Q576" s="158">
        <f t="shared" si="414"/>
        <v>0</v>
      </c>
      <c r="R576" s="199">
        <f t="shared" si="411"/>
        <v>0</v>
      </c>
      <c r="S576" s="119">
        <f t="shared" si="403"/>
        <v>0</v>
      </c>
      <c r="T576" s="129">
        <f t="shared" si="412"/>
        <v>9.1906000000000002E-2</v>
      </c>
      <c r="U576" s="127">
        <f t="shared" si="420"/>
        <v>11</v>
      </c>
      <c r="V576" s="127">
        <v>252</v>
      </c>
      <c r="W576" s="126">
        <f t="shared" si="404"/>
        <v>1.003845361</v>
      </c>
      <c r="X576" s="119">
        <f t="shared" si="405"/>
        <v>3.69340746</v>
      </c>
      <c r="Y576" s="119">
        <f t="shared" si="406"/>
        <v>0</v>
      </c>
      <c r="Z576" s="131" t="str">
        <f t="shared" si="415"/>
        <v>A+J=</v>
      </c>
      <c r="AA576" s="124">
        <f t="shared" si="416"/>
        <v>44881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2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22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3"/>
      <c r="EC576" s="1"/>
      <c r="ED576" s="1"/>
      <c r="EE576" s="1"/>
      <c r="EF576" s="1"/>
      <c r="EG576" s="1"/>
      <c r="EH576" s="1"/>
      <c r="EI576" s="1"/>
      <c r="EJ576" s="1"/>
      <c r="EK576" s="1"/>
      <c r="EL576" s="4"/>
      <c r="EM576" s="1"/>
      <c r="EN576" s="1"/>
      <c r="EO576" s="1"/>
      <c r="EP576" s="1"/>
      <c r="EQ576" s="1"/>
      <c r="ER576" s="1"/>
    </row>
    <row r="577" spans="1:148" ht="12.75" x14ac:dyDescent="0.2">
      <c r="A577" s="118">
        <f t="shared" si="407"/>
        <v>44867</v>
      </c>
      <c r="B577" s="119">
        <f t="shared" si="399"/>
        <v>964.37373835999995</v>
      </c>
      <c r="C577" s="119">
        <f t="shared" si="413"/>
        <v>851.10138131999997</v>
      </c>
      <c r="D577" s="120">
        <f t="shared" si="408"/>
        <v>6388.87</v>
      </c>
      <c r="E577" s="120">
        <f t="shared" si="423"/>
        <v>6370.34</v>
      </c>
      <c r="F577" s="172">
        <f t="shared" si="417"/>
        <v>44820</v>
      </c>
      <c r="G577" s="123">
        <f t="shared" si="400"/>
        <v>-2.9003564010536831E-3</v>
      </c>
      <c r="H577" s="124">
        <f t="shared" si="418"/>
        <v>44881</v>
      </c>
      <c r="I577" s="124">
        <f t="shared" si="401"/>
        <v>44881</v>
      </c>
      <c r="J577" s="125">
        <f t="shared" si="409"/>
        <v>20</v>
      </c>
      <c r="K577" s="125">
        <f t="shared" si="424"/>
        <v>12</v>
      </c>
      <c r="L577" s="8">
        <f t="shared" si="410"/>
        <v>0.99825876999999996</v>
      </c>
      <c r="M577" s="126">
        <f t="shared" si="422"/>
        <v>0.99640046999999998</v>
      </c>
      <c r="N577" s="126">
        <f t="shared" si="419"/>
        <v>1.1303230972777689</v>
      </c>
      <c r="O577" s="119">
        <f t="shared" si="421"/>
        <v>1.1283549399999999</v>
      </c>
      <c r="P577" s="119">
        <f t="shared" si="402"/>
        <v>960.34444804999998</v>
      </c>
      <c r="Q577" s="158">
        <f t="shared" si="414"/>
        <v>0</v>
      </c>
      <c r="R577" s="199">
        <f t="shared" si="411"/>
        <v>0</v>
      </c>
      <c r="S577" s="119">
        <f t="shared" si="403"/>
        <v>0</v>
      </c>
      <c r="T577" s="129">
        <f t="shared" si="412"/>
        <v>9.1906000000000002E-2</v>
      </c>
      <c r="U577" s="127">
        <f t="shared" si="420"/>
        <v>12</v>
      </c>
      <c r="V577" s="127">
        <v>252</v>
      </c>
      <c r="W577" s="126">
        <f t="shared" si="404"/>
        <v>1.004195672</v>
      </c>
      <c r="X577" s="119">
        <f t="shared" si="405"/>
        <v>4.0292903100000004</v>
      </c>
      <c r="Y577" s="119">
        <f t="shared" si="406"/>
        <v>0</v>
      </c>
      <c r="Z577" s="131" t="str">
        <f t="shared" si="415"/>
        <v>A+J=</v>
      </c>
      <c r="AA577" s="124">
        <f t="shared" si="416"/>
        <v>44881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2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22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3"/>
      <c r="EC577" s="1"/>
      <c r="ED577" s="1"/>
      <c r="EE577" s="1"/>
      <c r="EF577" s="1"/>
      <c r="EG577" s="1"/>
      <c r="EH577" s="1"/>
      <c r="EI577" s="1"/>
      <c r="EJ577" s="1"/>
      <c r="EK577" s="1"/>
      <c r="EL577" s="4"/>
      <c r="EM577" s="1"/>
      <c r="EN577" s="1"/>
      <c r="EO577" s="1"/>
      <c r="EP577" s="1"/>
      <c r="EQ577" s="1"/>
      <c r="ER577" s="1"/>
    </row>
    <row r="578" spans="1:148" ht="12.75" x14ac:dyDescent="0.2">
      <c r="A578" s="118">
        <f t="shared" si="407"/>
        <v>44868</v>
      </c>
      <c r="B578" s="119">
        <f t="shared" si="399"/>
        <v>964.37373835999995</v>
      </c>
      <c r="C578" s="119">
        <f t="shared" si="413"/>
        <v>851.10138131999997</v>
      </c>
      <c r="D578" s="120">
        <f t="shared" si="408"/>
        <v>6388.87</v>
      </c>
      <c r="E578" s="120">
        <f t="shared" si="423"/>
        <v>6370.34</v>
      </c>
      <c r="F578" s="172">
        <f t="shared" si="417"/>
        <v>44820</v>
      </c>
      <c r="G578" s="123">
        <f t="shared" si="400"/>
        <v>-2.9003564010536831E-3</v>
      </c>
      <c r="H578" s="124">
        <f t="shared" si="418"/>
        <v>44881</v>
      </c>
      <c r="I578" s="124">
        <f t="shared" si="401"/>
        <v>44881</v>
      </c>
      <c r="J578" s="125">
        <f t="shared" si="409"/>
        <v>20</v>
      </c>
      <c r="K578" s="125">
        <f t="shared" si="424"/>
        <v>12</v>
      </c>
      <c r="L578" s="8">
        <f t="shared" si="410"/>
        <v>0.99825876999999996</v>
      </c>
      <c r="M578" s="126">
        <f t="shared" si="422"/>
        <v>0.99640046999999998</v>
      </c>
      <c r="N578" s="126">
        <f t="shared" si="419"/>
        <v>1.1303230972777689</v>
      </c>
      <c r="O578" s="119">
        <f t="shared" si="421"/>
        <v>1.1283549399999999</v>
      </c>
      <c r="P578" s="119">
        <f t="shared" si="402"/>
        <v>960.34444804999998</v>
      </c>
      <c r="Q578" s="158">
        <f t="shared" si="414"/>
        <v>0</v>
      </c>
      <c r="R578" s="199">
        <f t="shared" si="411"/>
        <v>0</v>
      </c>
      <c r="S578" s="119">
        <f t="shared" si="403"/>
        <v>0</v>
      </c>
      <c r="T578" s="129">
        <f t="shared" si="412"/>
        <v>9.1906000000000002E-2</v>
      </c>
      <c r="U578" s="127">
        <f t="shared" si="420"/>
        <v>12</v>
      </c>
      <c r="V578" s="127">
        <v>252</v>
      </c>
      <c r="W578" s="126">
        <f t="shared" si="404"/>
        <v>1.004195672</v>
      </c>
      <c r="X578" s="119">
        <f t="shared" si="405"/>
        <v>4.0292903100000004</v>
      </c>
      <c r="Y578" s="119">
        <f t="shared" si="406"/>
        <v>0</v>
      </c>
      <c r="Z578" s="131" t="str">
        <f t="shared" si="415"/>
        <v>A+J=</v>
      </c>
      <c r="AA578" s="124">
        <f t="shared" si="416"/>
        <v>44881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2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22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3"/>
      <c r="EC578" s="1"/>
      <c r="ED578" s="1"/>
      <c r="EE578" s="1"/>
      <c r="EF578" s="1"/>
      <c r="EG578" s="1"/>
      <c r="EH578" s="1"/>
      <c r="EI578" s="1"/>
      <c r="EJ578" s="1"/>
      <c r="EK578" s="1"/>
      <c r="EL578" s="4"/>
      <c r="EM578" s="1"/>
      <c r="EN578" s="1"/>
      <c r="EO578" s="1"/>
      <c r="EP578" s="1"/>
      <c r="EQ578" s="1"/>
      <c r="ER578" s="1"/>
    </row>
    <row r="579" spans="1:148" ht="12.75" x14ac:dyDescent="0.2">
      <c r="A579" s="118">
        <f t="shared" si="407"/>
        <v>44869</v>
      </c>
      <c r="B579" s="119">
        <f t="shared" si="399"/>
        <v>964.57018780999999</v>
      </c>
      <c r="C579" s="119">
        <f t="shared" si="413"/>
        <v>851.10138131999997</v>
      </c>
      <c r="D579" s="120">
        <f t="shared" si="408"/>
        <v>6388.87</v>
      </c>
      <c r="E579" s="120">
        <f t="shared" si="423"/>
        <v>6370.34</v>
      </c>
      <c r="F579" s="172">
        <f t="shared" si="417"/>
        <v>44820</v>
      </c>
      <c r="G579" s="123">
        <f t="shared" si="400"/>
        <v>-2.9003564010536831E-3</v>
      </c>
      <c r="H579" s="124">
        <f t="shared" si="418"/>
        <v>44881</v>
      </c>
      <c r="I579" s="124">
        <f t="shared" si="401"/>
        <v>44881</v>
      </c>
      <c r="J579" s="125">
        <f t="shared" si="409"/>
        <v>20</v>
      </c>
      <c r="K579" s="125">
        <f t="shared" si="424"/>
        <v>13</v>
      </c>
      <c r="L579" s="8">
        <f t="shared" si="410"/>
        <v>0.99811380999999999</v>
      </c>
      <c r="M579" s="126">
        <f t="shared" si="422"/>
        <v>0.99640046999999998</v>
      </c>
      <c r="N579" s="126">
        <f t="shared" si="419"/>
        <v>1.1303230972777689</v>
      </c>
      <c r="O579" s="119">
        <f t="shared" si="421"/>
        <v>1.1281910900000001</v>
      </c>
      <c r="P579" s="119">
        <f t="shared" si="402"/>
        <v>960.20499509000001</v>
      </c>
      <c r="Q579" s="158">
        <f t="shared" si="414"/>
        <v>0</v>
      </c>
      <c r="R579" s="199">
        <f t="shared" si="411"/>
        <v>0</v>
      </c>
      <c r="S579" s="119">
        <f t="shared" si="403"/>
        <v>0</v>
      </c>
      <c r="T579" s="129">
        <f t="shared" si="412"/>
        <v>9.1906000000000002E-2</v>
      </c>
      <c r="U579" s="127">
        <f t="shared" si="420"/>
        <v>13</v>
      </c>
      <c r="V579" s="127">
        <v>252</v>
      </c>
      <c r="W579" s="126">
        <f t="shared" si="404"/>
        <v>1.004546105</v>
      </c>
      <c r="X579" s="119">
        <f t="shared" si="405"/>
        <v>4.3651927199999996</v>
      </c>
      <c r="Y579" s="119">
        <f t="shared" si="406"/>
        <v>0</v>
      </c>
      <c r="Z579" s="131" t="str">
        <f t="shared" si="415"/>
        <v>A+J=</v>
      </c>
      <c r="AA579" s="124">
        <f t="shared" si="416"/>
        <v>44881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2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22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3"/>
      <c r="EC579" s="1"/>
      <c r="ED579" s="1"/>
      <c r="EE579" s="1"/>
      <c r="EF579" s="1"/>
      <c r="EG579" s="1"/>
      <c r="EH579" s="1"/>
      <c r="EI579" s="1"/>
      <c r="EJ579" s="1"/>
      <c r="EK579" s="1"/>
      <c r="EL579" s="4"/>
      <c r="EM579" s="1"/>
      <c r="EN579" s="1"/>
      <c r="EO579" s="1"/>
      <c r="EP579" s="1"/>
      <c r="EQ579" s="1"/>
      <c r="ER579" s="1"/>
    </row>
    <row r="580" spans="1:148" ht="12.75" x14ac:dyDescent="0.2">
      <c r="A580" s="118">
        <f t="shared" si="407"/>
        <v>44870</v>
      </c>
      <c r="B580" s="119">
        <f t="shared" si="399"/>
        <v>964.76666520999993</v>
      </c>
      <c r="C580" s="119">
        <f t="shared" si="413"/>
        <v>851.10138131999997</v>
      </c>
      <c r="D580" s="120">
        <f t="shared" si="408"/>
        <v>6388.87</v>
      </c>
      <c r="E580" s="120">
        <f t="shared" si="423"/>
        <v>6370.34</v>
      </c>
      <c r="F580" s="172">
        <f t="shared" si="417"/>
        <v>44820</v>
      </c>
      <c r="G580" s="123">
        <f t="shared" si="400"/>
        <v>-2.9003564010536831E-3</v>
      </c>
      <c r="H580" s="124">
        <f t="shared" si="418"/>
        <v>44881</v>
      </c>
      <c r="I580" s="124">
        <f t="shared" si="401"/>
        <v>44881</v>
      </c>
      <c r="J580" s="125">
        <f t="shared" si="409"/>
        <v>20</v>
      </c>
      <c r="K580" s="125">
        <f t="shared" si="424"/>
        <v>14</v>
      </c>
      <c r="L580" s="8">
        <f t="shared" si="410"/>
        <v>0.99796885999999996</v>
      </c>
      <c r="M580" s="126">
        <f t="shared" si="422"/>
        <v>0.99640046999999998</v>
      </c>
      <c r="N580" s="126">
        <f t="shared" si="419"/>
        <v>1.1303230972777689</v>
      </c>
      <c r="O580" s="119">
        <f t="shared" si="421"/>
        <v>1.1280272499999999</v>
      </c>
      <c r="P580" s="119">
        <f t="shared" si="402"/>
        <v>960.06555063999997</v>
      </c>
      <c r="Q580" s="158">
        <f t="shared" si="414"/>
        <v>0</v>
      </c>
      <c r="R580" s="199">
        <f t="shared" si="411"/>
        <v>0</v>
      </c>
      <c r="S580" s="119">
        <f t="shared" si="403"/>
        <v>0</v>
      </c>
      <c r="T580" s="129">
        <f t="shared" si="412"/>
        <v>9.1906000000000002E-2</v>
      </c>
      <c r="U580" s="127">
        <f t="shared" si="420"/>
        <v>14</v>
      </c>
      <c r="V580" s="127">
        <v>252</v>
      </c>
      <c r="W580" s="126">
        <f t="shared" si="404"/>
        <v>1.00489666</v>
      </c>
      <c r="X580" s="119">
        <f t="shared" si="405"/>
        <v>4.7011145699999997</v>
      </c>
      <c r="Y580" s="119">
        <f t="shared" si="406"/>
        <v>0</v>
      </c>
      <c r="Z580" s="131" t="str">
        <f t="shared" si="415"/>
        <v>A+J=</v>
      </c>
      <c r="AA580" s="124">
        <f t="shared" si="416"/>
        <v>44881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2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22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3"/>
      <c r="EC580" s="1"/>
      <c r="ED580" s="1"/>
      <c r="EE580" s="1"/>
      <c r="EF580" s="1"/>
      <c r="EG580" s="1"/>
      <c r="EH580" s="1"/>
      <c r="EI580" s="1"/>
      <c r="EJ580" s="1"/>
      <c r="EK580" s="1"/>
      <c r="EL580" s="4"/>
      <c r="EM580" s="1"/>
      <c r="EN580" s="1"/>
      <c r="EO580" s="1"/>
      <c r="EP580" s="1"/>
      <c r="EQ580" s="1"/>
      <c r="ER580" s="1"/>
    </row>
    <row r="581" spans="1:148" ht="12.75" x14ac:dyDescent="0.2">
      <c r="A581" s="118">
        <f t="shared" si="407"/>
        <v>44871</v>
      </c>
      <c r="B581" s="119">
        <f t="shared" si="399"/>
        <v>964.76666520999993</v>
      </c>
      <c r="C581" s="119">
        <f t="shared" si="413"/>
        <v>851.10138131999997</v>
      </c>
      <c r="D581" s="120">
        <f t="shared" si="408"/>
        <v>6388.87</v>
      </c>
      <c r="E581" s="120">
        <f t="shared" si="423"/>
        <v>6370.34</v>
      </c>
      <c r="F581" s="172">
        <f t="shared" si="417"/>
        <v>44820</v>
      </c>
      <c r="G581" s="123">
        <f t="shared" si="400"/>
        <v>-2.9003564010536831E-3</v>
      </c>
      <c r="H581" s="124">
        <f t="shared" si="418"/>
        <v>44881</v>
      </c>
      <c r="I581" s="124">
        <f t="shared" si="401"/>
        <v>44881</v>
      </c>
      <c r="J581" s="125">
        <f t="shared" si="409"/>
        <v>20</v>
      </c>
      <c r="K581" s="125">
        <f t="shared" si="424"/>
        <v>14</v>
      </c>
      <c r="L581" s="8">
        <f t="shared" si="410"/>
        <v>0.99796885999999996</v>
      </c>
      <c r="M581" s="126">
        <f t="shared" si="422"/>
        <v>0.99640046999999998</v>
      </c>
      <c r="N581" s="126">
        <f t="shared" si="419"/>
        <v>1.1303230972777689</v>
      </c>
      <c r="O581" s="119">
        <f t="shared" si="421"/>
        <v>1.1280272499999999</v>
      </c>
      <c r="P581" s="119">
        <f t="shared" si="402"/>
        <v>960.06555063999997</v>
      </c>
      <c r="Q581" s="158">
        <f t="shared" si="414"/>
        <v>0</v>
      </c>
      <c r="R581" s="199">
        <f t="shared" si="411"/>
        <v>0</v>
      </c>
      <c r="S581" s="119">
        <f t="shared" si="403"/>
        <v>0</v>
      </c>
      <c r="T581" s="129">
        <f t="shared" si="412"/>
        <v>9.1906000000000002E-2</v>
      </c>
      <c r="U581" s="127">
        <f t="shared" si="420"/>
        <v>14</v>
      </c>
      <c r="V581" s="127">
        <v>252</v>
      </c>
      <c r="W581" s="126">
        <f t="shared" si="404"/>
        <v>1.00489666</v>
      </c>
      <c r="X581" s="119">
        <f t="shared" si="405"/>
        <v>4.7011145699999997</v>
      </c>
      <c r="Y581" s="119">
        <f t="shared" si="406"/>
        <v>0</v>
      </c>
      <c r="Z581" s="131" t="str">
        <f t="shared" si="415"/>
        <v>A+J=</v>
      </c>
      <c r="AA581" s="124">
        <f t="shared" si="416"/>
        <v>44881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2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22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3"/>
      <c r="EC581" s="1"/>
      <c r="ED581" s="1"/>
      <c r="EE581" s="1"/>
      <c r="EF581" s="1"/>
      <c r="EG581" s="1"/>
      <c r="EH581" s="1"/>
      <c r="EI581" s="1"/>
      <c r="EJ581" s="1"/>
      <c r="EK581" s="1"/>
      <c r="EL581" s="4"/>
      <c r="EM581" s="1"/>
      <c r="EN581" s="1"/>
      <c r="EO581" s="1"/>
      <c r="EP581" s="1"/>
      <c r="EQ581" s="1"/>
      <c r="ER581" s="1"/>
    </row>
    <row r="582" spans="1:148" ht="12.75" x14ac:dyDescent="0.2">
      <c r="A582" s="118">
        <f t="shared" si="407"/>
        <v>44872</v>
      </c>
      <c r="B582" s="119">
        <f t="shared" si="399"/>
        <v>964.76666520999993</v>
      </c>
      <c r="C582" s="119">
        <f t="shared" si="413"/>
        <v>851.10138131999997</v>
      </c>
      <c r="D582" s="120">
        <f t="shared" si="408"/>
        <v>6388.87</v>
      </c>
      <c r="E582" s="120">
        <f t="shared" si="423"/>
        <v>6370.34</v>
      </c>
      <c r="F582" s="172">
        <f t="shared" si="417"/>
        <v>44820</v>
      </c>
      <c r="G582" s="123">
        <f t="shared" si="400"/>
        <v>-2.9003564010536831E-3</v>
      </c>
      <c r="H582" s="124">
        <f t="shared" si="418"/>
        <v>44881</v>
      </c>
      <c r="I582" s="124">
        <f t="shared" si="401"/>
        <v>44881</v>
      </c>
      <c r="J582" s="125">
        <f t="shared" si="409"/>
        <v>20</v>
      </c>
      <c r="K582" s="125">
        <f t="shared" si="424"/>
        <v>14</v>
      </c>
      <c r="L582" s="8">
        <f t="shared" si="410"/>
        <v>0.99796885999999996</v>
      </c>
      <c r="M582" s="126">
        <f t="shared" si="422"/>
        <v>0.99640046999999998</v>
      </c>
      <c r="N582" s="126">
        <f t="shared" si="419"/>
        <v>1.1303230972777689</v>
      </c>
      <c r="O582" s="119">
        <f t="shared" si="421"/>
        <v>1.1280272499999999</v>
      </c>
      <c r="P582" s="119">
        <f t="shared" si="402"/>
        <v>960.06555063999997</v>
      </c>
      <c r="Q582" s="158">
        <f t="shared" si="414"/>
        <v>0</v>
      </c>
      <c r="R582" s="199">
        <f t="shared" si="411"/>
        <v>0</v>
      </c>
      <c r="S582" s="119">
        <f t="shared" si="403"/>
        <v>0</v>
      </c>
      <c r="T582" s="129">
        <f t="shared" si="412"/>
        <v>9.1906000000000002E-2</v>
      </c>
      <c r="U582" s="127">
        <f t="shared" si="420"/>
        <v>14</v>
      </c>
      <c r="V582" s="127">
        <v>252</v>
      </c>
      <c r="W582" s="126">
        <f t="shared" si="404"/>
        <v>1.00489666</v>
      </c>
      <c r="X582" s="119">
        <f t="shared" si="405"/>
        <v>4.7011145699999997</v>
      </c>
      <c r="Y582" s="119">
        <f t="shared" si="406"/>
        <v>0</v>
      </c>
      <c r="Z582" s="131" t="str">
        <f t="shared" si="415"/>
        <v>A+J=</v>
      </c>
      <c r="AA582" s="124">
        <f t="shared" si="416"/>
        <v>44881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2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22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3"/>
      <c r="EC582" s="1"/>
      <c r="ED582" s="1"/>
      <c r="EE582" s="1"/>
      <c r="EF582" s="1"/>
      <c r="EG582" s="1"/>
      <c r="EH582" s="1"/>
      <c r="EI582" s="1"/>
      <c r="EJ582" s="1"/>
      <c r="EK582" s="1"/>
      <c r="EL582" s="4"/>
      <c r="EM582" s="1"/>
      <c r="EN582" s="1"/>
      <c r="EO582" s="1"/>
      <c r="EP582" s="1"/>
      <c r="EQ582" s="1"/>
      <c r="ER582" s="1"/>
    </row>
    <row r="583" spans="1:148" ht="12.75" x14ac:dyDescent="0.2">
      <c r="A583" s="118">
        <f t="shared" si="407"/>
        <v>44873</v>
      </c>
      <c r="B583" s="119">
        <f t="shared" si="399"/>
        <v>964.96318857999995</v>
      </c>
      <c r="C583" s="119">
        <f t="shared" si="413"/>
        <v>851.10138131999997</v>
      </c>
      <c r="D583" s="120">
        <f t="shared" si="408"/>
        <v>6388.87</v>
      </c>
      <c r="E583" s="120">
        <f t="shared" si="423"/>
        <v>6370.34</v>
      </c>
      <c r="F583" s="172">
        <f t="shared" si="417"/>
        <v>44820</v>
      </c>
      <c r="G583" s="123">
        <f t="shared" si="400"/>
        <v>-2.9003564010536831E-3</v>
      </c>
      <c r="H583" s="124">
        <f t="shared" si="418"/>
        <v>44881</v>
      </c>
      <c r="I583" s="124">
        <f t="shared" si="401"/>
        <v>44881</v>
      </c>
      <c r="J583" s="125">
        <f t="shared" si="409"/>
        <v>20</v>
      </c>
      <c r="K583" s="125">
        <f t="shared" si="424"/>
        <v>15</v>
      </c>
      <c r="L583" s="8">
        <f t="shared" si="410"/>
        <v>0.99782393999999996</v>
      </c>
      <c r="M583" s="126">
        <f t="shared" si="422"/>
        <v>0.99640046999999998</v>
      </c>
      <c r="N583" s="126">
        <f t="shared" si="419"/>
        <v>1.1303230972777689</v>
      </c>
      <c r="O583" s="119">
        <f t="shared" si="421"/>
        <v>1.1278634400000001</v>
      </c>
      <c r="P583" s="119">
        <f t="shared" si="402"/>
        <v>959.92613171999994</v>
      </c>
      <c r="Q583" s="158">
        <f t="shared" si="414"/>
        <v>0</v>
      </c>
      <c r="R583" s="199">
        <f t="shared" si="411"/>
        <v>0</v>
      </c>
      <c r="S583" s="119">
        <f t="shared" si="403"/>
        <v>0</v>
      </c>
      <c r="T583" s="129">
        <f t="shared" si="412"/>
        <v>9.1906000000000002E-2</v>
      </c>
      <c r="U583" s="127">
        <f t="shared" si="420"/>
        <v>15</v>
      </c>
      <c r="V583" s="127">
        <v>252</v>
      </c>
      <c r="W583" s="126">
        <f t="shared" si="404"/>
        <v>1.005247338</v>
      </c>
      <c r="X583" s="119">
        <f t="shared" si="405"/>
        <v>5.0370568599999999</v>
      </c>
      <c r="Y583" s="119">
        <f t="shared" si="406"/>
        <v>0</v>
      </c>
      <c r="Z583" s="131" t="str">
        <f t="shared" si="415"/>
        <v>A+J=</v>
      </c>
      <c r="AA583" s="124">
        <f t="shared" si="416"/>
        <v>44881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2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22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3"/>
      <c r="EC583" s="1"/>
      <c r="ED583" s="1"/>
      <c r="EE583" s="1"/>
      <c r="EF583" s="1"/>
      <c r="EG583" s="1"/>
      <c r="EH583" s="1"/>
      <c r="EI583" s="1"/>
      <c r="EJ583" s="1"/>
      <c r="EK583" s="1"/>
      <c r="EL583" s="4"/>
      <c r="EM583" s="1"/>
      <c r="EN583" s="1"/>
      <c r="EO583" s="1"/>
      <c r="EP583" s="1"/>
      <c r="EQ583" s="1"/>
      <c r="ER583" s="1"/>
    </row>
    <row r="584" spans="1:148" ht="12.75" x14ac:dyDescent="0.2">
      <c r="A584" s="118">
        <f t="shared" si="407"/>
        <v>44874</v>
      </c>
      <c r="B584" s="119">
        <f t="shared" si="399"/>
        <v>965.15975695000009</v>
      </c>
      <c r="C584" s="119">
        <f t="shared" si="413"/>
        <v>851.10138131999997</v>
      </c>
      <c r="D584" s="120">
        <f t="shared" si="408"/>
        <v>6388.87</v>
      </c>
      <c r="E584" s="120">
        <f t="shared" si="423"/>
        <v>6370.34</v>
      </c>
      <c r="F584" s="172">
        <f t="shared" si="417"/>
        <v>44820</v>
      </c>
      <c r="G584" s="123">
        <f t="shared" si="400"/>
        <v>-2.9003564010536831E-3</v>
      </c>
      <c r="H584" s="124">
        <f t="shared" si="418"/>
        <v>44881</v>
      </c>
      <c r="I584" s="124">
        <f t="shared" si="401"/>
        <v>44881</v>
      </c>
      <c r="J584" s="125">
        <f t="shared" si="409"/>
        <v>20</v>
      </c>
      <c r="K584" s="125">
        <f t="shared" si="424"/>
        <v>16</v>
      </c>
      <c r="L584" s="8">
        <f t="shared" si="410"/>
        <v>0.99767903999999996</v>
      </c>
      <c r="M584" s="126">
        <f t="shared" si="422"/>
        <v>0.99640046999999998</v>
      </c>
      <c r="N584" s="126">
        <f t="shared" si="419"/>
        <v>1.1303230972777689</v>
      </c>
      <c r="O584" s="119">
        <f t="shared" si="421"/>
        <v>1.12769966</v>
      </c>
      <c r="P584" s="119">
        <f t="shared" si="402"/>
        <v>959.78673834000006</v>
      </c>
      <c r="Q584" s="158">
        <f t="shared" si="414"/>
        <v>0</v>
      </c>
      <c r="R584" s="199">
        <f t="shared" si="411"/>
        <v>0</v>
      </c>
      <c r="S584" s="119">
        <f t="shared" si="403"/>
        <v>0</v>
      </c>
      <c r="T584" s="129">
        <f t="shared" si="412"/>
        <v>9.1906000000000002E-2</v>
      </c>
      <c r="U584" s="127">
        <f t="shared" si="420"/>
        <v>16</v>
      </c>
      <c r="V584" s="127">
        <v>252</v>
      </c>
      <c r="W584" s="126">
        <f t="shared" si="404"/>
        <v>1.0055981380000001</v>
      </c>
      <c r="X584" s="119">
        <f t="shared" si="405"/>
        <v>5.3730186099999999</v>
      </c>
      <c r="Y584" s="119">
        <f t="shared" si="406"/>
        <v>0</v>
      </c>
      <c r="Z584" s="131" t="str">
        <f t="shared" si="415"/>
        <v>A+J=</v>
      </c>
      <c r="AA584" s="124">
        <f t="shared" si="416"/>
        <v>44881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2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22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3"/>
      <c r="EC584" s="1"/>
      <c r="ED584" s="1"/>
      <c r="EE584" s="1"/>
      <c r="EF584" s="1"/>
      <c r="EG584" s="1"/>
      <c r="EH584" s="1"/>
      <c r="EI584" s="1"/>
      <c r="EJ584" s="1"/>
      <c r="EK584" s="1"/>
      <c r="EL584" s="4"/>
      <c r="EM584" s="1"/>
      <c r="EN584" s="1"/>
      <c r="EO584" s="1"/>
      <c r="EP584" s="1"/>
      <c r="EQ584" s="1"/>
      <c r="ER584" s="1"/>
    </row>
    <row r="585" spans="1:148" ht="12.75" x14ac:dyDescent="0.2">
      <c r="A585" s="118">
        <f t="shared" si="407"/>
        <v>44875</v>
      </c>
      <c r="B585" s="119">
        <f t="shared" si="399"/>
        <v>965.35636169999998</v>
      </c>
      <c r="C585" s="119">
        <f t="shared" si="413"/>
        <v>851.10138131999997</v>
      </c>
      <c r="D585" s="120">
        <f t="shared" si="408"/>
        <v>6388.87</v>
      </c>
      <c r="E585" s="120">
        <f t="shared" si="423"/>
        <v>6370.34</v>
      </c>
      <c r="F585" s="172">
        <f t="shared" si="417"/>
        <v>44820</v>
      </c>
      <c r="G585" s="123">
        <f t="shared" si="400"/>
        <v>-2.9003564010536831E-3</v>
      </c>
      <c r="H585" s="124">
        <f t="shared" si="418"/>
        <v>44881</v>
      </c>
      <c r="I585" s="124">
        <f t="shared" si="401"/>
        <v>44881</v>
      </c>
      <c r="J585" s="125">
        <f t="shared" si="409"/>
        <v>20</v>
      </c>
      <c r="K585" s="125">
        <f t="shared" si="424"/>
        <v>17</v>
      </c>
      <c r="L585" s="8">
        <f t="shared" si="410"/>
        <v>0.99753415999999995</v>
      </c>
      <c r="M585" s="126">
        <f t="shared" si="422"/>
        <v>0.99640046999999998</v>
      </c>
      <c r="N585" s="126">
        <f t="shared" si="419"/>
        <v>1.1303230972777689</v>
      </c>
      <c r="O585" s="119">
        <f t="shared" si="421"/>
        <v>1.1275359</v>
      </c>
      <c r="P585" s="119">
        <f t="shared" si="402"/>
        <v>959.64736197000002</v>
      </c>
      <c r="Q585" s="158">
        <f t="shared" si="414"/>
        <v>0</v>
      </c>
      <c r="R585" s="199">
        <f t="shared" si="411"/>
        <v>0</v>
      </c>
      <c r="S585" s="119">
        <f t="shared" si="403"/>
        <v>0</v>
      </c>
      <c r="T585" s="129">
        <f t="shared" si="412"/>
        <v>9.1906000000000002E-2</v>
      </c>
      <c r="U585" s="127">
        <f t="shared" si="420"/>
        <v>17</v>
      </c>
      <c r="V585" s="127">
        <v>252</v>
      </c>
      <c r="W585" s="126">
        <f t="shared" si="404"/>
        <v>1.0059490600000001</v>
      </c>
      <c r="X585" s="119">
        <f t="shared" si="405"/>
        <v>5.7089997300000004</v>
      </c>
      <c r="Y585" s="119">
        <f t="shared" si="406"/>
        <v>0</v>
      </c>
      <c r="Z585" s="131" t="str">
        <f t="shared" si="415"/>
        <v>A+J=</v>
      </c>
      <c r="AA585" s="124">
        <f t="shared" si="416"/>
        <v>44881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2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22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3"/>
      <c r="EC585" s="1"/>
      <c r="ED585" s="1"/>
      <c r="EE585" s="1"/>
      <c r="EF585" s="1"/>
      <c r="EG585" s="1"/>
      <c r="EH585" s="1"/>
      <c r="EI585" s="1"/>
      <c r="EJ585" s="1"/>
      <c r="EK585" s="1"/>
      <c r="EL585" s="4"/>
      <c r="EM585" s="1"/>
      <c r="EN585" s="1"/>
      <c r="EO585" s="1"/>
      <c r="EP585" s="1"/>
      <c r="EQ585" s="1"/>
      <c r="ER585" s="1"/>
    </row>
    <row r="586" spans="1:148" ht="12.75" x14ac:dyDescent="0.2">
      <c r="A586" s="118">
        <f t="shared" si="407"/>
        <v>44876</v>
      </c>
      <c r="B586" s="119">
        <f t="shared" si="399"/>
        <v>965.55300378999993</v>
      </c>
      <c r="C586" s="119">
        <f t="shared" si="413"/>
        <v>851.10138131999997</v>
      </c>
      <c r="D586" s="120">
        <f t="shared" si="408"/>
        <v>6388.87</v>
      </c>
      <c r="E586" s="120">
        <f t="shared" si="423"/>
        <v>6370.34</v>
      </c>
      <c r="F586" s="172">
        <f t="shared" si="417"/>
        <v>44820</v>
      </c>
      <c r="G586" s="123">
        <f t="shared" si="400"/>
        <v>-2.9003564010536831E-3</v>
      </c>
      <c r="H586" s="124">
        <f t="shared" si="418"/>
        <v>44881</v>
      </c>
      <c r="I586" s="124">
        <f t="shared" si="401"/>
        <v>44881</v>
      </c>
      <c r="J586" s="125">
        <f t="shared" si="409"/>
        <v>20</v>
      </c>
      <c r="K586" s="125">
        <f t="shared" si="424"/>
        <v>18</v>
      </c>
      <c r="L586" s="8">
        <f t="shared" si="410"/>
        <v>0.99738930000000003</v>
      </c>
      <c r="M586" s="126">
        <f t="shared" si="422"/>
        <v>0.99640046999999998</v>
      </c>
      <c r="N586" s="126">
        <f t="shared" si="419"/>
        <v>1.1303230972777689</v>
      </c>
      <c r="O586" s="119">
        <f t="shared" si="421"/>
        <v>1.12737216</v>
      </c>
      <c r="P586" s="119">
        <f t="shared" si="402"/>
        <v>959.50800262999996</v>
      </c>
      <c r="Q586" s="158">
        <f t="shared" si="414"/>
        <v>0</v>
      </c>
      <c r="R586" s="199">
        <f t="shared" si="411"/>
        <v>0</v>
      </c>
      <c r="S586" s="119">
        <f t="shared" si="403"/>
        <v>0</v>
      </c>
      <c r="T586" s="129">
        <f t="shared" si="412"/>
        <v>9.1906000000000002E-2</v>
      </c>
      <c r="U586" s="127">
        <f t="shared" si="420"/>
        <v>18</v>
      </c>
      <c r="V586" s="127">
        <v>252</v>
      </c>
      <c r="W586" s="126">
        <f t="shared" si="404"/>
        <v>1.006300105</v>
      </c>
      <c r="X586" s="119">
        <f t="shared" si="405"/>
        <v>6.04500116</v>
      </c>
      <c r="Y586" s="119">
        <f t="shared" si="406"/>
        <v>0</v>
      </c>
      <c r="Z586" s="131" t="str">
        <f t="shared" si="415"/>
        <v>A+J=</v>
      </c>
      <c r="AA586" s="124">
        <f t="shared" si="416"/>
        <v>44881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2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22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3"/>
      <c r="EC586" s="1"/>
      <c r="ED586" s="1"/>
      <c r="EE586" s="1"/>
      <c r="EF586" s="1"/>
      <c r="EG586" s="1"/>
      <c r="EH586" s="1"/>
      <c r="EI586" s="1"/>
      <c r="EJ586" s="1"/>
      <c r="EK586" s="1"/>
      <c r="EL586" s="4"/>
      <c r="EM586" s="1"/>
      <c r="EN586" s="1"/>
      <c r="EO586" s="1"/>
      <c r="EP586" s="1"/>
      <c r="EQ586" s="1"/>
      <c r="ER586" s="1"/>
    </row>
    <row r="587" spans="1:148" ht="12.75" x14ac:dyDescent="0.2">
      <c r="A587" s="118">
        <f t="shared" si="407"/>
        <v>44877</v>
      </c>
      <c r="B587" s="119">
        <f t="shared" ref="B587:B650" si="425">(P587+X587)</f>
        <v>965.74968220999995</v>
      </c>
      <c r="C587" s="119">
        <f t="shared" si="413"/>
        <v>851.10138131999997</v>
      </c>
      <c r="D587" s="120">
        <f t="shared" si="408"/>
        <v>6388.87</v>
      </c>
      <c r="E587" s="120">
        <f t="shared" si="423"/>
        <v>6370.34</v>
      </c>
      <c r="F587" s="172">
        <f t="shared" si="417"/>
        <v>44820</v>
      </c>
      <c r="G587" s="123">
        <f t="shared" ref="G587:G650" si="426">(E587/D587)-1</f>
        <v>-2.9003564010536831E-3</v>
      </c>
      <c r="H587" s="124">
        <f t="shared" si="418"/>
        <v>44881</v>
      </c>
      <c r="I587" s="124">
        <f t="shared" ref="I587:I650" si="427">IF(A587&gt;I586,H587,I586)</f>
        <v>44881</v>
      </c>
      <c r="J587" s="125">
        <f t="shared" si="409"/>
        <v>20</v>
      </c>
      <c r="K587" s="125">
        <f t="shared" si="424"/>
        <v>19</v>
      </c>
      <c r="L587" s="8">
        <f t="shared" si="410"/>
        <v>0.99724446</v>
      </c>
      <c r="M587" s="126">
        <f t="shared" si="422"/>
        <v>0.99640046999999998</v>
      </c>
      <c r="N587" s="126">
        <f t="shared" si="419"/>
        <v>1.1303230972777689</v>
      </c>
      <c r="O587" s="119">
        <f t="shared" si="421"/>
        <v>1.12720844</v>
      </c>
      <c r="P587" s="119">
        <f t="shared" ref="P587:P650" si="428">TRUNC(C587*O587,8)</f>
        <v>959.36866031</v>
      </c>
      <c r="Q587" s="158">
        <f t="shared" si="414"/>
        <v>0</v>
      </c>
      <c r="R587" s="199">
        <f t="shared" si="411"/>
        <v>0</v>
      </c>
      <c r="S587" s="119">
        <f t="shared" ref="S587:S650" si="429">IF(R587&gt;0,TRUNC(R587*P587,8),0)</f>
        <v>0</v>
      </c>
      <c r="T587" s="129">
        <f t="shared" si="412"/>
        <v>9.1906000000000002E-2</v>
      </c>
      <c r="U587" s="127">
        <f t="shared" si="420"/>
        <v>19</v>
      </c>
      <c r="V587" s="127">
        <v>252</v>
      </c>
      <c r="W587" s="126">
        <f t="shared" ref="W587:W650" si="430">ROUND((1+T587)^TRUNC((U587/V587),9),9)</f>
        <v>1.006651272</v>
      </c>
      <c r="X587" s="119">
        <f t="shared" ref="X587:X650" si="431">TRUNC((P587*(W587-1)),8)</f>
        <v>6.3810219000000004</v>
      </c>
      <c r="Y587" s="119">
        <f t="shared" ref="Y587:Y650" si="432">IF(Q587&gt;0,S587+X587,0)</f>
        <v>0</v>
      </c>
      <c r="Z587" s="131" t="str">
        <f t="shared" si="415"/>
        <v>A+J=</v>
      </c>
      <c r="AA587" s="124">
        <f t="shared" si="416"/>
        <v>44881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2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22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3"/>
      <c r="EC587" s="1"/>
      <c r="ED587" s="1"/>
      <c r="EE587" s="1"/>
      <c r="EF587" s="1"/>
      <c r="EG587" s="1"/>
      <c r="EH587" s="1"/>
      <c r="EI587" s="1"/>
      <c r="EJ587" s="1"/>
      <c r="EK587" s="1"/>
      <c r="EL587" s="4"/>
      <c r="EM587" s="1"/>
      <c r="EN587" s="1"/>
      <c r="EO587" s="1"/>
      <c r="EP587" s="1"/>
      <c r="EQ587" s="1"/>
      <c r="ER587" s="1"/>
    </row>
    <row r="588" spans="1:148" ht="12.75" x14ac:dyDescent="0.2">
      <c r="A588" s="118">
        <f t="shared" ref="A588:A651" si="433">(A587+1)</f>
        <v>44878</v>
      </c>
      <c r="B588" s="119">
        <f t="shared" si="425"/>
        <v>965.74968220999995</v>
      </c>
      <c r="C588" s="119">
        <f t="shared" si="413"/>
        <v>851.10138131999997</v>
      </c>
      <c r="D588" s="120">
        <f t="shared" ref="D588:D651" si="434">IF(E588=E587,D587,E587)</f>
        <v>6388.87</v>
      </c>
      <c r="E588" s="120">
        <f t="shared" si="423"/>
        <v>6370.34</v>
      </c>
      <c r="F588" s="172">
        <f t="shared" si="417"/>
        <v>44820</v>
      </c>
      <c r="G588" s="123">
        <f t="shared" si="426"/>
        <v>-2.9003564010536831E-3</v>
      </c>
      <c r="H588" s="124">
        <f t="shared" si="418"/>
        <v>44881</v>
      </c>
      <c r="I588" s="124">
        <f t="shared" si="427"/>
        <v>44881</v>
      </c>
      <c r="J588" s="125">
        <f t="shared" ref="J588:J651" si="435">IF(I588=I587,J587,NETWORKDAYS(I587,I588,$AD$149:$AD$503)-1)</f>
        <v>20</v>
      </c>
      <c r="K588" s="125">
        <f t="shared" si="424"/>
        <v>19</v>
      </c>
      <c r="L588" s="8">
        <f t="shared" ref="L588:L651" si="436">TRUNC((E588/D588)^TRUNC((K588/J588),9),8)</f>
        <v>0.99724446</v>
      </c>
      <c r="M588" s="126">
        <f t="shared" si="422"/>
        <v>0.99640046999999998</v>
      </c>
      <c r="N588" s="126">
        <f t="shared" si="419"/>
        <v>1.1303230972777689</v>
      </c>
      <c r="O588" s="119">
        <f t="shared" si="421"/>
        <v>1.12720844</v>
      </c>
      <c r="P588" s="119">
        <f t="shared" si="428"/>
        <v>959.36866031</v>
      </c>
      <c r="Q588" s="158">
        <f t="shared" si="414"/>
        <v>0</v>
      </c>
      <c r="R588" s="199">
        <f t="shared" ref="R588:R651" si="437">IF(Q588&gt;0,VLOOKUP($A588,$AD$11:$AI$141,6),0)</f>
        <v>0</v>
      </c>
      <c r="S588" s="119">
        <f t="shared" si="429"/>
        <v>0</v>
      </c>
      <c r="T588" s="129">
        <f t="shared" ref="T588:T651" si="438">(T587)</f>
        <v>9.1906000000000002E-2</v>
      </c>
      <c r="U588" s="127">
        <f t="shared" si="420"/>
        <v>19</v>
      </c>
      <c r="V588" s="127">
        <v>252</v>
      </c>
      <c r="W588" s="126">
        <f t="shared" si="430"/>
        <v>1.006651272</v>
      </c>
      <c r="X588" s="119">
        <f t="shared" si="431"/>
        <v>6.3810219000000004</v>
      </c>
      <c r="Y588" s="119">
        <f t="shared" si="432"/>
        <v>0</v>
      </c>
      <c r="Z588" s="131" t="str">
        <f t="shared" si="415"/>
        <v>A+J=</v>
      </c>
      <c r="AA588" s="124">
        <f t="shared" si="416"/>
        <v>44881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2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22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3"/>
      <c r="EC588" s="1"/>
      <c r="ED588" s="1"/>
      <c r="EE588" s="1"/>
      <c r="EF588" s="1"/>
      <c r="EG588" s="1"/>
      <c r="EH588" s="1"/>
      <c r="EI588" s="1"/>
      <c r="EJ588" s="1"/>
      <c r="EK588" s="1"/>
      <c r="EL588" s="4"/>
      <c r="EM588" s="1"/>
      <c r="EN588" s="1"/>
      <c r="EO588" s="1"/>
      <c r="EP588" s="1"/>
      <c r="EQ588" s="1"/>
      <c r="ER588" s="1"/>
    </row>
    <row r="589" spans="1:148" ht="12.75" x14ac:dyDescent="0.2">
      <c r="A589" s="118">
        <f t="shared" si="433"/>
        <v>44879</v>
      </c>
      <c r="B589" s="119">
        <f t="shared" si="425"/>
        <v>965.74968220999995</v>
      </c>
      <c r="C589" s="119">
        <f t="shared" ref="C589:C652" si="439">TRUNC(IF(Q588&gt;0,VLOOKUP(A588,$AD$13:$AE$141,2),C588),8)</f>
        <v>851.10138131999997</v>
      </c>
      <c r="D589" s="120">
        <f t="shared" si="434"/>
        <v>6388.87</v>
      </c>
      <c r="E589" s="120">
        <f t="shared" si="423"/>
        <v>6370.34</v>
      </c>
      <c r="F589" s="172">
        <f t="shared" si="417"/>
        <v>44820</v>
      </c>
      <c r="G589" s="123">
        <f t="shared" si="426"/>
        <v>-2.9003564010536831E-3</v>
      </c>
      <c r="H589" s="124">
        <f t="shared" si="418"/>
        <v>44881</v>
      </c>
      <c r="I589" s="124">
        <f t="shared" si="427"/>
        <v>44881</v>
      </c>
      <c r="J589" s="125">
        <f t="shared" si="435"/>
        <v>20</v>
      </c>
      <c r="K589" s="125">
        <f t="shared" si="424"/>
        <v>19</v>
      </c>
      <c r="L589" s="8">
        <f t="shared" si="436"/>
        <v>0.99724446</v>
      </c>
      <c r="M589" s="126">
        <f t="shared" si="422"/>
        <v>0.99640046999999998</v>
      </c>
      <c r="N589" s="126">
        <f t="shared" si="419"/>
        <v>1.1303230972777689</v>
      </c>
      <c r="O589" s="119">
        <f t="shared" si="421"/>
        <v>1.12720844</v>
      </c>
      <c r="P589" s="119">
        <f t="shared" si="428"/>
        <v>959.36866031</v>
      </c>
      <c r="Q589" s="158">
        <f t="shared" ref="Q589:Q652" si="440">IF(VLOOKUP(A589,AD$11:AK$141,8)=VLOOKUP(A588,AD$11:AK$141,8),0,VLOOKUP(A589,AD$11:AK$141,8))</f>
        <v>0</v>
      </c>
      <c r="R589" s="199">
        <f t="shared" si="437"/>
        <v>0</v>
      </c>
      <c r="S589" s="119">
        <f t="shared" si="429"/>
        <v>0</v>
      </c>
      <c r="T589" s="129">
        <f t="shared" si="438"/>
        <v>9.1906000000000002E-2</v>
      </c>
      <c r="U589" s="127">
        <f t="shared" si="420"/>
        <v>19</v>
      </c>
      <c r="V589" s="127">
        <v>252</v>
      </c>
      <c r="W589" s="126">
        <f t="shared" si="430"/>
        <v>1.006651272</v>
      </c>
      <c r="X589" s="119">
        <f t="shared" si="431"/>
        <v>6.3810219000000004</v>
      </c>
      <c r="Y589" s="119">
        <f t="shared" si="432"/>
        <v>0</v>
      </c>
      <c r="Z589" s="131" t="str">
        <f t="shared" ref="Z589:Z652" si="441">IF($Q588&gt;0,VLOOKUP($A588,$AD$11:$AM$141,9),Z588)</f>
        <v>A+J=</v>
      </c>
      <c r="AA589" s="124">
        <f t="shared" ref="AA589:AA652" si="442">IF($Q588&gt;0,VLOOKUP($A588,$AD$11:$AM$141,10),AA588)</f>
        <v>44881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2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22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3"/>
      <c r="EC589" s="1"/>
      <c r="ED589" s="1"/>
      <c r="EE589" s="1"/>
      <c r="EF589" s="1"/>
      <c r="EG589" s="1"/>
      <c r="EH589" s="1"/>
      <c r="EI589" s="1"/>
      <c r="EJ589" s="1"/>
      <c r="EK589" s="1"/>
      <c r="EL589" s="4"/>
      <c r="EM589" s="1"/>
      <c r="EN589" s="1"/>
      <c r="EO589" s="1"/>
      <c r="EP589" s="1"/>
      <c r="EQ589" s="1"/>
      <c r="ER589" s="1"/>
    </row>
    <row r="590" spans="1:148" ht="12.75" x14ac:dyDescent="0.2">
      <c r="A590" s="118">
        <f t="shared" si="433"/>
        <v>44880</v>
      </c>
      <c r="B590" s="119">
        <f t="shared" si="425"/>
        <v>965.94640648000006</v>
      </c>
      <c r="C590" s="119">
        <f t="shared" si="439"/>
        <v>851.10138131999997</v>
      </c>
      <c r="D590" s="120">
        <f t="shared" si="434"/>
        <v>6388.87</v>
      </c>
      <c r="E590" s="120">
        <f t="shared" si="423"/>
        <v>6370.34</v>
      </c>
      <c r="F590" s="172">
        <f t="shared" si="417"/>
        <v>44820</v>
      </c>
      <c r="G590" s="123">
        <f t="shared" si="426"/>
        <v>-2.9003564010536831E-3</v>
      </c>
      <c r="H590" s="124">
        <f t="shared" si="418"/>
        <v>44881</v>
      </c>
      <c r="I590" s="124">
        <f t="shared" si="427"/>
        <v>44881</v>
      </c>
      <c r="J590" s="125">
        <f t="shared" si="435"/>
        <v>20</v>
      </c>
      <c r="K590" s="125">
        <f t="shared" si="424"/>
        <v>20</v>
      </c>
      <c r="L590" s="8">
        <f t="shared" si="436"/>
        <v>0.99709963999999995</v>
      </c>
      <c r="M590" s="126">
        <f t="shared" si="422"/>
        <v>0.99640046999999998</v>
      </c>
      <c r="N590" s="126">
        <f t="shared" si="419"/>
        <v>1.1303230972777689</v>
      </c>
      <c r="O590" s="119">
        <f t="shared" si="421"/>
        <v>1.12704475</v>
      </c>
      <c r="P590" s="119">
        <f t="shared" si="428"/>
        <v>959.22934353000005</v>
      </c>
      <c r="Q590" s="158">
        <f t="shared" si="440"/>
        <v>0</v>
      </c>
      <c r="R590" s="199">
        <f t="shared" si="437"/>
        <v>0</v>
      </c>
      <c r="S590" s="119">
        <f t="shared" si="429"/>
        <v>0</v>
      </c>
      <c r="T590" s="129">
        <f t="shared" si="438"/>
        <v>9.1906000000000002E-2</v>
      </c>
      <c r="U590" s="127">
        <f t="shared" si="420"/>
        <v>20</v>
      </c>
      <c r="V590" s="127">
        <v>252</v>
      </c>
      <c r="W590" s="126">
        <f t="shared" si="430"/>
        <v>1.007002562</v>
      </c>
      <c r="X590" s="119">
        <f t="shared" si="431"/>
        <v>6.7170629499999999</v>
      </c>
      <c r="Y590" s="119">
        <f t="shared" si="432"/>
        <v>0</v>
      </c>
      <c r="Z590" s="131" t="str">
        <f t="shared" si="441"/>
        <v>A+J=</v>
      </c>
      <c r="AA590" s="124">
        <f t="shared" si="442"/>
        <v>44881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2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22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3"/>
      <c r="EC590" s="1"/>
      <c r="ED590" s="1"/>
      <c r="EE590" s="1"/>
      <c r="EF590" s="1"/>
      <c r="EG590" s="1"/>
      <c r="EH590" s="1"/>
      <c r="EI590" s="1"/>
      <c r="EJ590" s="1"/>
      <c r="EK590" s="1"/>
      <c r="EL590" s="4"/>
      <c r="EM590" s="1"/>
      <c r="EN590" s="1"/>
      <c r="EO590" s="1"/>
      <c r="EP590" s="1"/>
      <c r="EQ590" s="1"/>
      <c r="ER590" s="1"/>
    </row>
    <row r="591" spans="1:148" ht="12.75" x14ac:dyDescent="0.2">
      <c r="A591" s="118">
        <f t="shared" si="433"/>
        <v>44881</v>
      </c>
      <c r="B591" s="119">
        <f t="shared" si="425"/>
        <v>965.94640648000006</v>
      </c>
      <c r="C591" s="119">
        <f t="shared" si="439"/>
        <v>851.10138131999997</v>
      </c>
      <c r="D591" s="120">
        <f t="shared" si="434"/>
        <v>6388.87</v>
      </c>
      <c r="E591" s="120">
        <f t="shared" si="423"/>
        <v>6370.34</v>
      </c>
      <c r="F591" s="172">
        <f t="shared" si="417"/>
        <v>44820</v>
      </c>
      <c r="G591" s="123">
        <f t="shared" si="426"/>
        <v>-2.9003564010536831E-3</v>
      </c>
      <c r="H591" s="124">
        <f t="shared" si="418"/>
        <v>44881</v>
      </c>
      <c r="I591" s="124">
        <f t="shared" si="427"/>
        <v>44881</v>
      </c>
      <c r="J591" s="125">
        <f t="shared" si="435"/>
        <v>20</v>
      </c>
      <c r="K591" s="125">
        <f t="shared" si="424"/>
        <v>20</v>
      </c>
      <c r="L591" s="8">
        <f t="shared" si="436"/>
        <v>0.99709963999999995</v>
      </c>
      <c r="M591" s="126">
        <f t="shared" si="422"/>
        <v>0.99640046999999998</v>
      </c>
      <c r="N591" s="126">
        <f t="shared" si="419"/>
        <v>1.1303230972777689</v>
      </c>
      <c r="O591" s="119">
        <f t="shared" si="421"/>
        <v>1.12704475</v>
      </c>
      <c r="P591" s="119">
        <f t="shared" si="428"/>
        <v>959.22934353000005</v>
      </c>
      <c r="Q591" s="158">
        <f t="shared" si="440"/>
        <v>19</v>
      </c>
      <c r="R591" s="199">
        <f t="shared" si="437"/>
        <v>2.9912999999999999E-2</v>
      </c>
      <c r="S591" s="119">
        <f t="shared" si="429"/>
        <v>28.69342735</v>
      </c>
      <c r="T591" s="129">
        <f t="shared" si="438"/>
        <v>9.1906000000000002E-2</v>
      </c>
      <c r="U591" s="127">
        <f t="shared" si="420"/>
        <v>20</v>
      </c>
      <c r="V591" s="127">
        <v>252</v>
      </c>
      <c r="W591" s="126">
        <f t="shared" si="430"/>
        <v>1.007002562</v>
      </c>
      <c r="X591" s="119">
        <f t="shared" si="431"/>
        <v>6.7170629499999999</v>
      </c>
      <c r="Y591" s="119">
        <f t="shared" si="432"/>
        <v>35.410490299999999</v>
      </c>
      <c r="Z591" s="131" t="str">
        <f t="shared" si="441"/>
        <v>A+J=</v>
      </c>
      <c r="AA591" s="124">
        <f t="shared" si="442"/>
        <v>44881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2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22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3"/>
      <c r="EC591" s="1"/>
      <c r="ED591" s="1"/>
      <c r="EE591" s="1"/>
      <c r="EF591" s="1"/>
      <c r="EG591" s="1"/>
      <c r="EH591" s="1"/>
      <c r="EI591" s="1"/>
      <c r="EJ591" s="1"/>
      <c r="EK591" s="1"/>
      <c r="EL591" s="4"/>
      <c r="EM591" s="1"/>
      <c r="EN591" s="1"/>
      <c r="EO591" s="1"/>
      <c r="EP591" s="1"/>
      <c r="EQ591" s="1"/>
      <c r="ER591" s="1"/>
    </row>
    <row r="592" spans="1:148" ht="12.75" x14ac:dyDescent="0.2">
      <c r="A592" s="118">
        <f t="shared" si="433"/>
        <v>44882</v>
      </c>
      <c r="B592" s="119">
        <f t="shared" si="425"/>
        <v>931.12147321999998</v>
      </c>
      <c r="C592" s="119">
        <f t="shared" si="439"/>
        <v>825.64238570999999</v>
      </c>
      <c r="D592" s="120">
        <f t="shared" si="434"/>
        <v>6370.34</v>
      </c>
      <c r="E592" s="120">
        <f t="shared" si="423"/>
        <v>6407.93</v>
      </c>
      <c r="F592" s="172">
        <f t="shared" si="417"/>
        <v>44849</v>
      </c>
      <c r="G592" s="123">
        <f t="shared" si="426"/>
        <v>5.9007839455980093E-3</v>
      </c>
      <c r="H592" s="124">
        <f t="shared" si="418"/>
        <v>44910</v>
      </c>
      <c r="I592" s="124">
        <f t="shared" si="427"/>
        <v>44910</v>
      </c>
      <c r="J592" s="125">
        <f t="shared" si="435"/>
        <v>21</v>
      </c>
      <c r="K592" s="125">
        <f t="shared" si="424"/>
        <v>1</v>
      </c>
      <c r="L592" s="8">
        <f t="shared" si="436"/>
        <v>1.0002802</v>
      </c>
      <c r="M592" s="126">
        <f t="shared" si="422"/>
        <v>0.99709963999999995</v>
      </c>
      <c r="N592" s="126">
        <f t="shared" si="419"/>
        <v>1.1270447533793484</v>
      </c>
      <c r="O592" s="119">
        <f t="shared" si="421"/>
        <v>1.1273605499999999</v>
      </c>
      <c r="P592" s="119">
        <f t="shared" si="428"/>
        <v>930.79665405000003</v>
      </c>
      <c r="Q592" s="158">
        <f t="shared" si="440"/>
        <v>0</v>
      </c>
      <c r="R592" s="199">
        <f t="shared" si="437"/>
        <v>0</v>
      </c>
      <c r="S592" s="119">
        <f t="shared" si="429"/>
        <v>0</v>
      </c>
      <c r="T592" s="129">
        <f t="shared" si="438"/>
        <v>9.1906000000000002E-2</v>
      </c>
      <c r="U592" s="127">
        <f t="shared" si="420"/>
        <v>1</v>
      </c>
      <c r="V592" s="127">
        <v>252</v>
      </c>
      <c r="W592" s="126">
        <f t="shared" si="430"/>
        <v>1.000348969</v>
      </c>
      <c r="X592" s="119">
        <f t="shared" si="431"/>
        <v>0.32481916999999999</v>
      </c>
      <c r="Y592" s="119">
        <f t="shared" si="432"/>
        <v>0</v>
      </c>
      <c r="Z592" s="131" t="str">
        <f t="shared" si="441"/>
        <v>A+J=</v>
      </c>
      <c r="AA592" s="124">
        <f t="shared" si="442"/>
        <v>44910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2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22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3"/>
      <c r="EC592" s="1"/>
      <c r="ED592" s="1"/>
      <c r="EE592" s="1"/>
      <c r="EF592" s="1"/>
      <c r="EG592" s="1"/>
      <c r="EH592" s="1"/>
      <c r="EI592" s="1"/>
      <c r="EJ592" s="1"/>
      <c r="EK592" s="1"/>
      <c r="EL592" s="4"/>
      <c r="EM592" s="1"/>
      <c r="EN592" s="1"/>
      <c r="EO592" s="1"/>
      <c r="EP592" s="1"/>
      <c r="EQ592" s="1"/>
      <c r="ER592" s="1"/>
    </row>
    <row r="593" spans="1:148" ht="12.75" x14ac:dyDescent="0.2">
      <c r="A593" s="118">
        <f t="shared" si="433"/>
        <v>44883</v>
      </c>
      <c r="B593" s="119">
        <f t="shared" si="425"/>
        <v>931.70739100000003</v>
      </c>
      <c r="C593" s="119">
        <f t="shared" si="439"/>
        <v>825.64238570999999</v>
      </c>
      <c r="D593" s="120">
        <f t="shared" si="434"/>
        <v>6370.34</v>
      </c>
      <c r="E593" s="120">
        <f t="shared" si="423"/>
        <v>6407.93</v>
      </c>
      <c r="F593" s="172">
        <f t="shared" si="417"/>
        <v>44849</v>
      </c>
      <c r="G593" s="123">
        <f t="shared" si="426"/>
        <v>5.9007839455980093E-3</v>
      </c>
      <c r="H593" s="124">
        <f t="shared" si="418"/>
        <v>44910</v>
      </c>
      <c r="I593" s="124">
        <f t="shared" si="427"/>
        <v>44910</v>
      </c>
      <c r="J593" s="125">
        <f t="shared" si="435"/>
        <v>21</v>
      </c>
      <c r="K593" s="125">
        <f t="shared" si="424"/>
        <v>2</v>
      </c>
      <c r="L593" s="8">
        <f t="shared" si="436"/>
        <v>1.0005604800000001</v>
      </c>
      <c r="M593" s="126">
        <f t="shared" si="422"/>
        <v>0.99709963999999995</v>
      </c>
      <c r="N593" s="126">
        <f t="shared" si="419"/>
        <v>1.1270447533793484</v>
      </c>
      <c r="O593" s="119">
        <f t="shared" si="421"/>
        <v>1.12767643</v>
      </c>
      <c r="P593" s="119">
        <f t="shared" si="428"/>
        <v>931.05745796999997</v>
      </c>
      <c r="Q593" s="158">
        <f t="shared" si="440"/>
        <v>0</v>
      </c>
      <c r="R593" s="199">
        <f t="shared" si="437"/>
        <v>0</v>
      </c>
      <c r="S593" s="119">
        <f t="shared" si="429"/>
        <v>0</v>
      </c>
      <c r="T593" s="129">
        <f t="shared" si="438"/>
        <v>9.1906000000000002E-2</v>
      </c>
      <c r="U593" s="127">
        <f t="shared" si="420"/>
        <v>2</v>
      </c>
      <c r="V593" s="127">
        <v>252</v>
      </c>
      <c r="W593" s="126">
        <f t="shared" si="430"/>
        <v>1.0006980590000001</v>
      </c>
      <c r="X593" s="119">
        <f t="shared" si="431"/>
        <v>0.64993303000000002</v>
      </c>
      <c r="Y593" s="119">
        <f t="shared" si="432"/>
        <v>0</v>
      </c>
      <c r="Z593" s="131" t="str">
        <f t="shared" si="441"/>
        <v>A+J=</v>
      </c>
      <c r="AA593" s="124">
        <f t="shared" si="442"/>
        <v>44910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2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22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3"/>
      <c r="EC593" s="1"/>
      <c r="ED593" s="1"/>
      <c r="EE593" s="1"/>
      <c r="EF593" s="1"/>
      <c r="EG593" s="1"/>
      <c r="EH593" s="1"/>
      <c r="EI593" s="1"/>
      <c r="EJ593" s="1"/>
      <c r="EK593" s="1"/>
      <c r="EL593" s="4"/>
      <c r="EM593" s="1"/>
      <c r="EN593" s="1"/>
      <c r="EO593" s="1"/>
      <c r="EP593" s="1"/>
      <c r="EQ593" s="1"/>
      <c r="ER593" s="1"/>
    </row>
    <row r="594" spans="1:148" ht="12.75" x14ac:dyDescent="0.2">
      <c r="A594" s="118">
        <f t="shared" si="433"/>
        <v>44884</v>
      </c>
      <c r="B594" s="119">
        <f t="shared" si="425"/>
        <v>932.29368807000003</v>
      </c>
      <c r="C594" s="119">
        <f t="shared" si="439"/>
        <v>825.64238570999999</v>
      </c>
      <c r="D594" s="120">
        <f t="shared" si="434"/>
        <v>6370.34</v>
      </c>
      <c r="E594" s="120">
        <f t="shared" si="423"/>
        <v>6407.93</v>
      </c>
      <c r="F594" s="172">
        <f t="shared" si="417"/>
        <v>44849</v>
      </c>
      <c r="G594" s="123">
        <f t="shared" si="426"/>
        <v>5.9007839455980093E-3</v>
      </c>
      <c r="H594" s="124">
        <f t="shared" si="418"/>
        <v>44910</v>
      </c>
      <c r="I594" s="124">
        <f t="shared" si="427"/>
        <v>44910</v>
      </c>
      <c r="J594" s="125">
        <f t="shared" si="435"/>
        <v>21</v>
      </c>
      <c r="K594" s="125">
        <f t="shared" si="424"/>
        <v>3</v>
      </c>
      <c r="L594" s="8">
        <f t="shared" si="436"/>
        <v>1.00084084</v>
      </c>
      <c r="M594" s="126">
        <f t="shared" si="422"/>
        <v>0.99709963999999995</v>
      </c>
      <c r="N594" s="126">
        <f t="shared" si="419"/>
        <v>1.1270447533793484</v>
      </c>
      <c r="O594" s="119">
        <f t="shared" si="421"/>
        <v>1.1279924100000001</v>
      </c>
      <c r="P594" s="119">
        <f t="shared" si="428"/>
        <v>931.31834445000004</v>
      </c>
      <c r="Q594" s="158">
        <f t="shared" si="440"/>
        <v>0</v>
      </c>
      <c r="R594" s="199">
        <f t="shared" si="437"/>
        <v>0</v>
      </c>
      <c r="S594" s="119">
        <f t="shared" si="429"/>
        <v>0</v>
      </c>
      <c r="T594" s="129">
        <f t="shared" si="438"/>
        <v>9.1906000000000002E-2</v>
      </c>
      <c r="U594" s="127">
        <f t="shared" si="420"/>
        <v>3</v>
      </c>
      <c r="V594" s="127">
        <v>252</v>
      </c>
      <c r="W594" s="126">
        <f t="shared" si="430"/>
        <v>1.0010472720000001</v>
      </c>
      <c r="X594" s="119">
        <f t="shared" si="431"/>
        <v>0.97534361999999997</v>
      </c>
      <c r="Y594" s="119">
        <f t="shared" si="432"/>
        <v>0</v>
      </c>
      <c r="Z594" s="131" t="str">
        <f t="shared" si="441"/>
        <v>A+J=</v>
      </c>
      <c r="AA594" s="124">
        <f t="shared" si="442"/>
        <v>44910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2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22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3"/>
      <c r="EC594" s="1"/>
      <c r="ED594" s="1"/>
      <c r="EE594" s="1"/>
      <c r="EF594" s="1"/>
      <c r="EG594" s="1"/>
      <c r="EH594" s="1"/>
      <c r="EI594" s="1"/>
      <c r="EJ594" s="1"/>
      <c r="EK594" s="1"/>
      <c r="EL594" s="4"/>
      <c r="EM594" s="1"/>
      <c r="EN594" s="1"/>
      <c r="EO594" s="1"/>
      <c r="EP594" s="1"/>
      <c r="EQ594" s="1"/>
      <c r="ER594" s="1"/>
    </row>
    <row r="595" spans="1:148" ht="12.75" x14ac:dyDescent="0.2">
      <c r="A595" s="118">
        <f t="shared" si="433"/>
        <v>44885</v>
      </c>
      <c r="B595" s="119">
        <f t="shared" si="425"/>
        <v>932.29368807000003</v>
      </c>
      <c r="C595" s="119">
        <f t="shared" si="439"/>
        <v>825.64238570999999</v>
      </c>
      <c r="D595" s="120">
        <f t="shared" si="434"/>
        <v>6370.34</v>
      </c>
      <c r="E595" s="120">
        <f t="shared" si="423"/>
        <v>6407.93</v>
      </c>
      <c r="F595" s="172">
        <f t="shared" ref="F595:F658" si="443">IF($K595=1,VLOOKUP($A594,$AO$11:$AT$47,6),F594)</f>
        <v>44849</v>
      </c>
      <c r="G595" s="123">
        <f t="shared" si="426"/>
        <v>5.9007839455980093E-3</v>
      </c>
      <c r="H595" s="124">
        <f t="shared" ref="H595:H658" si="444">IF(Q594&gt;0,VLOOKUP(A595,AH$119:AN$451,4),H594)</f>
        <v>44910</v>
      </c>
      <c r="I595" s="124">
        <f t="shared" si="427"/>
        <v>44910</v>
      </c>
      <c r="J595" s="125">
        <f t="shared" si="435"/>
        <v>21</v>
      </c>
      <c r="K595" s="125">
        <f t="shared" si="424"/>
        <v>3</v>
      </c>
      <c r="L595" s="8">
        <f t="shared" si="436"/>
        <v>1.00084084</v>
      </c>
      <c r="M595" s="126">
        <f t="shared" si="422"/>
        <v>0.99709963999999995</v>
      </c>
      <c r="N595" s="126">
        <f t="shared" si="419"/>
        <v>1.1270447533793484</v>
      </c>
      <c r="O595" s="119">
        <f t="shared" si="421"/>
        <v>1.1279924100000001</v>
      </c>
      <c r="P595" s="119">
        <f t="shared" si="428"/>
        <v>931.31834445000004</v>
      </c>
      <c r="Q595" s="158">
        <f t="shared" si="440"/>
        <v>0</v>
      </c>
      <c r="R595" s="199">
        <f t="shared" si="437"/>
        <v>0</v>
      </c>
      <c r="S595" s="119">
        <f t="shared" si="429"/>
        <v>0</v>
      </c>
      <c r="T595" s="129">
        <f t="shared" si="438"/>
        <v>9.1906000000000002E-2</v>
      </c>
      <c r="U595" s="127">
        <f t="shared" si="420"/>
        <v>3</v>
      </c>
      <c r="V595" s="127">
        <v>252</v>
      </c>
      <c r="W595" s="126">
        <f t="shared" si="430"/>
        <v>1.0010472720000001</v>
      </c>
      <c r="X595" s="119">
        <f t="shared" si="431"/>
        <v>0.97534361999999997</v>
      </c>
      <c r="Y595" s="119">
        <f t="shared" si="432"/>
        <v>0</v>
      </c>
      <c r="Z595" s="131" t="str">
        <f t="shared" si="441"/>
        <v>A+J=</v>
      </c>
      <c r="AA595" s="124">
        <f t="shared" si="442"/>
        <v>44910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2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22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3"/>
      <c r="EC595" s="1"/>
      <c r="ED595" s="1"/>
      <c r="EE595" s="1"/>
      <c r="EF595" s="1"/>
      <c r="EG595" s="1"/>
      <c r="EH595" s="1"/>
      <c r="EI595" s="1"/>
      <c r="EJ595" s="1"/>
      <c r="EK595" s="1"/>
      <c r="EL595" s="4"/>
      <c r="EM595" s="1"/>
      <c r="EN595" s="1"/>
      <c r="EO595" s="1"/>
      <c r="EP595" s="1"/>
      <c r="EQ595" s="1"/>
      <c r="ER595" s="1"/>
    </row>
    <row r="596" spans="1:148" ht="12.75" x14ac:dyDescent="0.2">
      <c r="A596" s="118">
        <f t="shared" si="433"/>
        <v>44886</v>
      </c>
      <c r="B596" s="119">
        <f t="shared" si="425"/>
        <v>932.29368807000003</v>
      </c>
      <c r="C596" s="119">
        <f t="shared" si="439"/>
        <v>825.64238570999999</v>
      </c>
      <c r="D596" s="120">
        <f t="shared" si="434"/>
        <v>6370.34</v>
      </c>
      <c r="E596" s="120">
        <f t="shared" si="423"/>
        <v>6407.93</v>
      </c>
      <c r="F596" s="172">
        <f t="shared" si="443"/>
        <v>44849</v>
      </c>
      <c r="G596" s="123">
        <f t="shared" si="426"/>
        <v>5.9007839455980093E-3</v>
      </c>
      <c r="H596" s="124">
        <f t="shared" si="444"/>
        <v>44910</v>
      </c>
      <c r="I596" s="124">
        <f t="shared" si="427"/>
        <v>44910</v>
      </c>
      <c r="J596" s="125">
        <f t="shared" si="435"/>
        <v>21</v>
      </c>
      <c r="K596" s="125">
        <f t="shared" si="424"/>
        <v>3</v>
      </c>
      <c r="L596" s="8">
        <f t="shared" si="436"/>
        <v>1.00084084</v>
      </c>
      <c r="M596" s="126">
        <f t="shared" si="422"/>
        <v>0.99709963999999995</v>
      </c>
      <c r="N596" s="126">
        <f t="shared" si="419"/>
        <v>1.1270447533793484</v>
      </c>
      <c r="O596" s="119">
        <f t="shared" si="421"/>
        <v>1.1279924100000001</v>
      </c>
      <c r="P596" s="119">
        <f t="shared" si="428"/>
        <v>931.31834445000004</v>
      </c>
      <c r="Q596" s="158">
        <f t="shared" si="440"/>
        <v>0</v>
      </c>
      <c r="R596" s="199">
        <f t="shared" si="437"/>
        <v>0</v>
      </c>
      <c r="S596" s="119">
        <f t="shared" si="429"/>
        <v>0</v>
      </c>
      <c r="T596" s="129">
        <f t="shared" si="438"/>
        <v>9.1906000000000002E-2</v>
      </c>
      <c r="U596" s="127">
        <f t="shared" si="420"/>
        <v>3</v>
      </c>
      <c r="V596" s="127">
        <v>252</v>
      </c>
      <c r="W596" s="126">
        <f t="shared" si="430"/>
        <v>1.0010472720000001</v>
      </c>
      <c r="X596" s="119">
        <f t="shared" si="431"/>
        <v>0.97534361999999997</v>
      </c>
      <c r="Y596" s="119">
        <f t="shared" si="432"/>
        <v>0</v>
      </c>
      <c r="Z596" s="131" t="str">
        <f t="shared" si="441"/>
        <v>A+J=</v>
      </c>
      <c r="AA596" s="124">
        <f t="shared" si="442"/>
        <v>44910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2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22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3"/>
      <c r="EC596" s="1"/>
      <c r="ED596" s="1"/>
      <c r="EE596" s="1"/>
      <c r="EF596" s="1"/>
      <c r="EG596" s="1"/>
      <c r="EH596" s="1"/>
      <c r="EI596" s="1"/>
      <c r="EJ596" s="1"/>
      <c r="EK596" s="1"/>
      <c r="EL596" s="4"/>
      <c r="EM596" s="1"/>
      <c r="EN596" s="1"/>
      <c r="EO596" s="1"/>
      <c r="EP596" s="1"/>
      <c r="EQ596" s="1"/>
      <c r="ER596" s="1"/>
    </row>
    <row r="597" spans="1:148" ht="12.75" x14ac:dyDescent="0.2">
      <c r="A597" s="118">
        <f t="shared" si="433"/>
        <v>44887</v>
      </c>
      <c r="B597" s="119">
        <f t="shared" si="425"/>
        <v>932.88035448000005</v>
      </c>
      <c r="C597" s="119">
        <f t="shared" si="439"/>
        <v>825.64238570999999</v>
      </c>
      <c r="D597" s="120">
        <f t="shared" si="434"/>
        <v>6370.34</v>
      </c>
      <c r="E597" s="120">
        <f t="shared" si="423"/>
        <v>6407.93</v>
      </c>
      <c r="F597" s="172">
        <f t="shared" si="443"/>
        <v>44849</v>
      </c>
      <c r="G597" s="123">
        <f t="shared" si="426"/>
        <v>5.9007839455980093E-3</v>
      </c>
      <c r="H597" s="124">
        <f t="shared" si="444"/>
        <v>44910</v>
      </c>
      <c r="I597" s="124">
        <f t="shared" si="427"/>
        <v>44910</v>
      </c>
      <c r="J597" s="125">
        <f t="shared" si="435"/>
        <v>21</v>
      </c>
      <c r="K597" s="125">
        <f t="shared" si="424"/>
        <v>4</v>
      </c>
      <c r="L597" s="8">
        <f t="shared" si="436"/>
        <v>1.00112128</v>
      </c>
      <c r="M597" s="126">
        <f t="shared" si="422"/>
        <v>0.99709963999999995</v>
      </c>
      <c r="N597" s="126">
        <f t="shared" si="419"/>
        <v>1.1270447533793484</v>
      </c>
      <c r="O597" s="119">
        <f t="shared" si="421"/>
        <v>1.1283084800000001</v>
      </c>
      <c r="P597" s="119">
        <f t="shared" si="428"/>
        <v>931.57930524000005</v>
      </c>
      <c r="Q597" s="158">
        <f t="shared" si="440"/>
        <v>0</v>
      </c>
      <c r="R597" s="199">
        <f t="shared" si="437"/>
        <v>0</v>
      </c>
      <c r="S597" s="119">
        <f t="shared" si="429"/>
        <v>0</v>
      </c>
      <c r="T597" s="129">
        <f t="shared" si="438"/>
        <v>9.1906000000000002E-2</v>
      </c>
      <c r="U597" s="127">
        <f t="shared" si="420"/>
        <v>4</v>
      </c>
      <c r="V597" s="127">
        <v>252</v>
      </c>
      <c r="W597" s="126">
        <f t="shared" si="430"/>
        <v>1.0013966059999999</v>
      </c>
      <c r="X597" s="119">
        <f t="shared" si="431"/>
        <v>1.30104924</v>
      </c>
      <c r="Y597" s="119">
        <f t="shared" si="432"/>
        <v>0</v>
      </c>
      <c r="Z597" s="131" t="str">
        <f t="shared" si="441"/>
        <v>A+J=</v>
      </c>
      <c r="AA597" s="124">
        <f t="shared" si="442"/>
        <v>44910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2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22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3"/>
      <c r="EC597" s="1"/>
      <c r="ED597" s="1"/>
      <c r="EE597" s="1"/>
      <c r="EF597" s="1"/>
      <c r="EG597" s="1"/>
      <c r="EH597" s="1"/>
      <c r="EI597" s="1"/>
      <c r="EJ597" s="1"/>
      <c r="EK597" s="1"/>
      <c r="EL597" s="4"/>
      <c r="EM597" s="1"/>
      <c r="EN597" s="1"/>
      <c r="EO597" s="1"/>
      <c r="EP597" s="1"/>
      <c r="EQ597" s="1"/>
      <c r="ER597" s="1"/>
    </row>
    <row r="598" spans="1:148" ht="12.75" x14ac:dyDescent="0.2">
      <c r="A598" s="118">
        <f t="shared" si="433"/>
        <v>44888</v>
      </c>
      <c r="B598" s="119">
        <f t="shared" si="425"/>
        <v>933.46739134000006</v>
      </c>
      <c r="C598" s="119">
        <f t="shared" si="439"/>
        <v>825.64238570999999</v>
      </c>
      <c r="D598" s="120">
        <f t="shared" si="434"/>
        <v>6370.34</v>
      </c>
      <c r="E598" s="120">
        <f t="shared" si="423"/>
        <v>6407.93</v>
      </c>
      <c r="F598" s="172">
        <f t="shared" si="443"/>
        <v>44849</v>
      </c>
      <c r="G598" s="123">
        <f t="shared" si="426"/>
        <v>5.9007839455980093E-3</v>
      </c>
      <c r="H598" s="124">
        <f t="shared" si="444"/>
        <v>44910</v>
      </c>
      <c r="I598" s="124">
        <f t="shared" si="427"/>
        <v>44910</v>
      </c>
      <c r="J598" s="125">
        <f t="shared" si="435"/>
        <v>21</v>
      </c>
      <c r="K598" s="125">
        <f t="shared" si="424"/>
        <v>5</v>
      </c>
      <c r="L598" s="8">
        <f t="shared" si="436"/>
        <v>1.0014018</v>
      </c>
      <c r="M598" s="126">
        <f t="shared" si="422"/>
        <v>0.99709963999999995</v>
      </c>
      <c r="N598" s="126">
        <f t="shared" si="419"/>
        <v>1.1270447533793484</v>
      </c>
      <c r="O598" s="119">
        <f t="shared" si="421"/>
        <v>1.12862464</v>
      </c>
      <c r="P598" s="119">
        <f t="shared" si="428"/>
        <v>931.84034034000001</v>
      </c>
      <c r="Q598" s="158">
        <f t="shared" si="440"/>
        <v>0</v>
      </c>
      <c r="R598" s="199">
        <f t="shared" si="437"/>
        <v>0</v>
      </c>
      <c r="S598" s="119">
        <f t="shared" si="429"/>
        <v>0</v>
      </c>
      <c r="T598" s="129">
        <f t="shared" si="438"/>
        <v>9.1906000000000002E-2</v>
      </c>
      <c r="U598" s="127">
        <f t="shared" si="420"/>
        <v>5</v>
      </c>
      <c r="V598" s="127">
        <v>252</v>
      </c>
      <c r="W598" s="126">
        <f t="shared" si="430"/>
        <v>1.001746062</v>
      </c>
      <c r="X598" s="119">
        <f t="shared" si="431"/>
        <v>1.627051</v>
      </c>
      <c r="Y598" s="119">
        <f t="shared" si="432"/>
        <v>0</v>
      </c>
      <c r="Z598" s="131" t="str">
        <f t="shared" si="441"/>
        <v>A+J=</v>
      </c>
      <c r="AA598" s="124">
        <f t="shared" si="442"/>
        <v>44910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2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22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3"/>
      <c r="EC598" s="1"/>
      <c r="ED598" s="1"/>
      <c r="EE598" s="1"/>
      <c r="EF598" s="1"/>
      <c r="EG598" s="1"/>
      <c r="EH598" s="1"/>
      <c r="EI598" s="1"/>
      <c r="EJ598" s="1"/>
      <c r="EK598" s="1"/>
      <c r="EL598" s="4"/>
      <c r="EM598" s="1"/>
      <c r="EN598" s="1"/>
      <c r="EO598" s="1"/>
      <c r="EP598" s="1"/>
      <c r="EQ598" s="1"/>
      <c r="ER598" s="1"/>
    </row>
    <row r="599" spans="1:148" ht="12.75" x14ac:dyDescent="0.2">
      <c r="A599" s="118">
        <f t="shared" si="433"/>
        <v>44889</v>
      </c>
      <c r="B599" s="119">
        <f t="shared" si="425"/>
        <v>934.05479054</v>
      </c>
      <c r="C599" s="119">
        <f t="shared" si="439"/>
        <v>825.64238570999999</v>
      </c>
      <c r="D599" s="120">
        <f t="shared" si="434"/>
        <v>6370.34</v>
      </c>
      <c r="E599" s="120">
        <f t="shared" si="423"/>
        <v>6407.93</v>
      </c>
      <c r="F599" s="172">
        <f t="shared" si="443"/>
        <v>44849</v>
      </c>
      <c r="G599" s="123">
        <f t="shared" si="426"/>
        <v>5.9007839455980093E-3</v>
      </c>
      <c r="H599" s="124">
        <f t="shared" si="444"/>
        <v>44910</v>
      </c>
      <c r="I599" s="124">
        <f t="shared" si="427"/>
        <v>44910</v>
      </c>
      <c r="J599" s="125">
        <f t="shared" si="435"/>
        <v>21</v>
      </c>
      <c r="K599" s="125">
        <f t="shared" si="424"/>
        <v>6</v>
      </c>
      <c r="L599" s="8">
        <f t="shared" si="436"/>
        <v>1.00168239</v>
      </c>
      <c r="M599" s="126">
        <f t="shared" si="422"/>
        <v>0.99709963999999995</v>
      </c>
      <c r="N599" s="126">
        <f t="shared" si="419"/>
        <v>1.1270447533793484</v>
      </c>
      <c r="O599" s="119">
        <f t="shared" si="421"/>
        <v>1.12894088</v>
      </c>
      <c r="P599" s="119">
        <f t="shared" si="428"/>
        <v>932.10144147999995</v>
      </c>
      <c r="Q599" s="158">
        <f t="shared" si="440"/>
        <v>0</v>
      </c>
      <c r="R599" s="199">
        <f t="shared" si="437"/>
        <v>0</v>
      </c>
      <c r="S599" s="119">
        <f t="shared" si="429"/>
        <v>0</v>
      </c>
      <c r="T599" s="129">
        <f t="shared" si="438"/>
        <v>9.1906000000000002E-2</v>
      </c>
      <c r="U599" s="127">
        <f t="shared" si="420"/>
        <v>6</v>
      </c>
      <c r="V599" s="127">
        <v>252</v>
      </c>
      <c r="W599" s="126">
        <f t="shared" si="430"/>
        <v>1.0020956400000001</v>
      </c>
      <c r="X599" s="119">
        <f t="shared" si="431"/>
        <v>1.9533490600000001</v>
      </c>
      <c r="Y599" s="119">
        <f t="shared" si="432"/>
        <v>0</v>
      </c>
      <c r="Z599" s="131" t="str">
        <f t="shared" si="441"/>
        <v>A+J=</v>
      </c>
      <c r="AA599" s="124">
        <f t="shared" si="442"/>
        <v>44910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2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22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3"/>
      <c r="EC599" s="1"/>
      <c r="ED599" s="1"/>
      <c r="EE599" s="1"/>
      <c r="EF599" s="1"/>
      <c r="EG599" s="1"/>
      <c r="EH599" s="1"/>
      <c r="EI599" s="1"/>
      <c r="EJ599" s="1"/>
      <c r="EK599" s="1"/>
      <c r="EL599" s="4"/>
      <c r="EM599" s="1"/>
      <c r="EN599" s="1"/>
      <c r="EO599" s="1"/>
      <c r="EP599" s="1"/>
      <c r="EQ599" s="1"/>
      <c r="ER599" s="1"/>
    </row>
    <row r="600" spans="1:148" ht="12.75" x14ac:dyDescent="0.2">
      <c r="A600" s="118">
        <f t="shared" si="433"/>
        <v>44890</v>
      </c>
      <c r="B600" s="119">
        <f t="shared" si="425"/>
        <v>934.64256882000006</v>
      </c>
      <c r="C600" s="119">
        <f t="shared" si="439"/>
        <v>825.64238570999999</v>
      </c>
      <c r="D600" s="120">
        <f t="shared" si="434"/>
        <v>6370.34</v>
      </c>
      <c r="E600" s="120">
        <f t="shared" si="423"/>
        <v>6407.93</v>
      </c>
      <c r="F600" s="172">
        <f t="shared" si="443"/>
        <v>44849</v>
      </c>
      <c r="G600" s="123">
        <f t="shared" si="426"/>
        <v>5.9007839455980093E-3</v>
      </c>
      <c r="H600" s="124">
        <f t="shared" si="444"/>
        <v>44910</v>
      </c>
      <c r="I600" s="124">
        <f t="shared" si="427"/>
        <v>44910</v>
      </c>
      <c r="J600" s="125">
        <f t="shared" si="435"/>
        <v>21</v>
      </c>
      <c r="K600" s="125">
        <f t="shared" si="424"/>
        <v>7</v>
      </c>
      <c r="L600" s="8">
        <f t="shared" si="436"/>
        <v>1.00196307</v>
      </c>
      <c r="M600" s="126">
        <f t="shared" si="422"/>
        <v>0.99709963999999995</v>
      </c>
      <c r="N600" s="126">
        <f t="shared" si="419"/>
        <v>1.1270447533793484</v>
      </c>
      <c r="O600" s="119">
        <f t="shared" si="421"/>
        <v>1.12925722</v>
      </c>
      <c r="P600" s="119">
        <f t="shared" si="428"/>
        <v>932.36262520000002</v>
      </c>
      <c r="Q600" s="158">
        <f t="shared" si="440"/>
        <v>0</v>
      </c>
      <c r="R600" s="199">
        <f t="shared" si="437"/>
        <v>0</v>
      </c>
      <c r="S600" s="119">
        <f t="shared" si="429"/>
        <v>0</v>
      </c>
      <c r="T600" s="129">
        <f t="shared" si="438"/>
        <v>9.1906000000000002E-2</v>
      </c>
      <c r="U600" s="127">
        <f t="shared" si="420"/>
        <v>7</v>
      </c>
      <c r="V600" s="127">
        <v>252</v>
      </c>
      <c r="W600" s="126">
        <f t="shared" si="430"/>
        <v>1.00244534</v>
      </c>
      <c r="X600" s="119">
        <f t="shared" si="431"/>
        <v>2.2799436200000001</v>
      </c>
      <c r="Y600" s="119">
        <f t="shared" si="432"/>
        <v>0</v>
      </c>
      <c r="Z600" s="131" t="str">
        <f t="shared" si="441"/>
        <v>A+J=</v>
      </c>
      <c r="AA600" s="124">
        <f t="shared" si="442"/>
        <v>44910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2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22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3"/>
      <c r="EC600" s="1"/>
      <c r="ED600" s="1"/>
      <c r="EE600" s="1"/>
      <c r="EF600" s="1"/>
      <c r="EG600" s="1"/>
      <c r="EH600" s="1"/>
      <c r="EI600" s="1"/>
      <c r="EJ600" s="1"/>
      <c r="EK600" s="1"/>
      <c r="EL600" s="4"/>
      <c r="EM600" s="1"/>
      <c r="EN600" s="1"/>
      <c r="EO600" s="1"/>
      <c r="EP600" s="1"/>
      <c r="EQ600" s="1"/>
      <c r="ER600" s="1"/>
    </row>
    <row r="601" spans="1:148" ht="12.75" x14ac:dyDescent="0.2">
      <c r="A601" s="118">
        <f t="shared" si="433"/>
        <v>44891</v>
      </c>
      <c r="B601" s="119">
        <f t="shared" si="425"/>
        <v>935.23070149</v>
      </c>
      <c r="C601" s="119">
        <f t="shared" si="439"/>
        <v>825.64238570999999</v>
      </c>
      <c r="D601" s="120">
        <f t="shared" si="434"/>
        <v>6370.34</v>
      </c>
      <c r="E601" s="120">
        <f t="shared" si="423"/>
        <v>6407.93</v>
      </c>
      <c r="F601" s="172">
        <f t="shared" si="443"/>
        <v>44849</v>
      </c>
      <c r="G601" s="123">
        <f t="shared" si="426"/>
        <v>5.9007839455980093E-3</v>
      </c>
      <c r="H601" s="124">
        <f t="shared" si="444"/>
        <v>44910</v>
      </c>
      <c r="I601" s="124">
        <f t="shared" si="427"/>
        <v>44910</v>
      </c>
      <c r="J601" s="125">
        <f t="shared" si="435"/>
        <v>21</v>
      </c>
      <c r="K601" s="125">
        <f t="shared" si="424"/>
        <v>8</v>
      </c>
      <c r="L601" s="8">
        <f t="shared" si="436"/>
        <v>1.0022438199999999</v>
      </c>
      <c r="M601" s="126">
        <f t="shared" si="422"/>
        <v>0.99709963999999995</v>
      </c>
      <c r="N601" s="126">
        <f t="shared" si="419"/>
        <v>1.1270447533793484</v>
      </c>
      <c r="O601" s="119">
        <f t="shared" si="421"/>
        <v>1.1295736300000001</v>
      </c>
      <c r="P601" s="119">
        <f t="shared" si="428"/>
        <v>932.62386670000001</v>
      </c>
      <c r="Q601" s="158">
        <f t="shared" si="440"/>
        <v>0</v>
      </c>
      <c r="R601" s="199">
        <f t="shared" si="437"/>
        <v>0</v>
      </c>
      <c r="S601" s="119">
        <f t="shared" si="429"/>
        <v>0</v>
      </c>
      <c r="T601" s="129">
        <f t="shared" si="438"/>
        <v>9.1906000000000002E-2</v>
      </c>
      <c r="U601" s="127">
        <f t="shared" si="420"/>
        <v>8</v>
      </c>
      <c r="V601" s="127">
        <v>252</v>
      </c>
      <c r="W601" s="126">
        <f t="shared" si="430"/>
        <v>1.002795162</v>
      </c>
      <c r="X601" s="119">
        <f t="shared" si="431"/>
        <v>2.6068347900000002</v>
      </c>
      <c r="Y601" s="119">
        <f t="shared" si="432"/>
        <v>0</v>
      </c>
      <c r="Z601" s="131" t="str">
        <f t="shared" si="441"/>
        <v>A+J=</v>
      </c>
      <c r="AA601" s="124">
        <f t="shared" si="442"/>
        <v>44910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2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22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3"/>
      <c r="EC601" s="1"/>
      <c r="ED601" s="1"/>
      <c r="EE601" s="1"/>
      <c r="EF601" s="1"/>
      <c r="EG601" s="1"/>
      <c r="EH601" s="1"/>
      <c r="EI601" s="1"/>
      <c r="EJ601" s="1"/>
      <c r="EK601" s="1"/>
      <c r="EL601" s="4"/>
      <c r="EM601" s="1"/>
      <c r="EN601" s="1"/>
      <c r="EO601" s="1"/>
      <c r="EP601" s="1"/>
      <c r="EQ601" s="1"/>
      <c r="ER601" s="1"/>
    </row>
    <row r="602" spans="1:148" ht="12.75" x14ac:dyDescent="0.2">
      <c r="A602" s="118">
        <f t="shared" si="433"/>
        <v>44892</v>
      </c>
      <c r="B602" s="119">
        <f t="shared" si="425"/>
        <v>935.23070149</v>
      </c>
      <c r="C602" s="119">
        <f t="shared" si="439"/>
        <v>825.64238570999999</v>
      </c>
      <c r="D602" s="120">
        <f t="shared" si="434"/>
        <v>6370.34</v>
      </c>
      <c r="E602" s="120">
        <f t="shared" si="423"/>
        <v>6407.93</v>
      </c>
      <c r="F602" s="172">
        <f t="shared" si="443"/>
        <v>44849</v>
      </c>
      <c r="G602" s="123">
        <f t="shared" si="426"/>
        <v>5.9007839455980093E-3</v>
      </c>
      <c r="H602" s="124">
        <f t="shared" si="444"/>
        <v>44910</v>
      </c>
      <c r="I602" s="124">
        <f t="shared" si="427"/>
        <v>44910</v>
      </c>
      <c r="J602" s="125">
        <f t="shared" si="435"/>
        <v>21</v>
      </c>
      <c r="K602" s="125">
        <f t="shared" si="424"/>
        <v>8</v>
      </c>
      <c r="L602" s="8">
        <f t="shared" si="436"/>
        <v>1.0022438199999999</v>
      </c>
      <c r="M602" s="126">
        <f t="shared" si="422"/>
        <v>0.99709963999999995</v>
      </c>
      <c r="N602" s="126">
        <f t="shared" si="419"/>
        <v>1.1270447533793484</v>
      </c>
      <c r="O602" s="119">
        <f t="shared" si="421"/>
        <v>1.1295736300000001</v>
      </c>
      <c r="P602" s="119">
        <f t="shared" si="428"/>
        <v>932.62386670000001</v>
      </c>
      <c r="Q602" s="158">
        <f t="shared" si="440"/>
        <v>0</v>
      </c>
      <c r="R602" s="199">
        <f t="shared" si="437"/>
        <v>0</v>
      </c>
      <c r="S602" s="119">
        <f t="shared" si="429"/>
        <v>0</v>
      </c>
      <c r="T602" s="129">
        <f t="shared" si="438"/>
        <v>9.1906000000000002E-2</v>
      </c>
      <c r="U602" s="127">
        <f t="shared" si="420"/>
        <v>8</v>
      </c>
      <c r="V602" s="127">
        <v>252</v>
      </c>
      <c r="W602" s="126">
        <f t="shared" si="430"/>
        <v>1.002795162</v>
      </c>
      <c r="X602" s="119">
        <f t="shared" si="431"/>
        <v>2.6068347900000002</v>
      </c>
      <c r="Y602" s="119">
        <f t="shared" si="432"/>
        <v>0</v>
      </c>
      <c r="Z602" s="131" t="str">
        <f t="shared" si="441"/>
        <v>A+J=</v>
      </c>
      <c r="AA602" s="124">
        <f t="shared" si="442"/>
        <v>44910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2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22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3"/>
      <c r="EC602" s="1"/>
      <c r="ED602" s="1"/>
      <c r="EE602" s="1"/>
      <c r="EF602" s="1"/>
      <c r="EG602" s="1"/>
      <c r="EH602" s="1"/>
      <c r="EI602" s="1"/>
      <c r="EJ602" s="1"/>
      <c r="EK602" s="1"/>
      <c r="EL602" s="4"/>
      <c r="EM602" s="1"/>
      <c r="EN602" s="1"/>
      <c r="EO602" s="1"/>
      <c r="EP602" s="1"/>
      <c r="EQ602" s="1"/>
      <c r="ER602" s="1"/>
    </row>
    <row r="603" spans="1:148" ht="12.75" x14ac:dyDescent="0.2">
      <c r="A603" s="118">
        <f t="shared" si="433"/>
        <v>44893</v>
      </c>
      <c r="B603" s="119">
        <f t="shared" si="425"/>
        <v>935.23070149</v>
      </c>
      <c r="C603" s="119">
        <f t="shared" si="439"/>
        <v>825.64238570999999</v>
      </c>
      <c r="D603" s="120">
        <f t="shared" si="434"/>
        <v>6370.34</v>
      </c>
      <c r="E603" s="120">
        <f t="shared" si="423"/>
        <v>6407.93</v>
      </c>
      <c r="F603" s="172">
        <f t="shared" si="443"/>
        <v>44849</v>
      </c>
      <c r="G603" s="123">
        <f t="shared" si="426"/>
        <v>5.9007839455980093E-3</v>
      </c>
      <c r="H603" s="124">
        <f t="shared" si="444"/>
        <v>44910</v>
      </c>
      <c r="I603" s="124">
        <f t="shared" si="427"/>
        <v>44910</v>
      </c>
      <c r="J603" s="125">
        <f t="shared" si="435"/>
        <v>21</v>
      </c>
      <c r="K603" s="125">
        <f t="shared" si="424"/>
        <v>8</v>
      </c>
      <c r="L603" s="8">
        <f t="shared" si="436"/>
        <v>1.0022438199999999</v>
      </c>
      <c r="M603" s="126">
        <f t="shared" si="422"/>
        <v>0.99709963999999995</v>
      </c>
      <c r="N603" s="126">
        <f t="shared" si="419"/>
        <v>1.1270447533793484</v>
      </c>
      <c r="O603" s="119">
        <f t="shared" si="421"/>
        <v>1.1295736300000001</v>
      </c>
      <c r="P603" s="119">
        <f t="shared" si="428"/>
        <v>932.62386670000001</v>
      </c>
      <c r="Q603" s="158">
        <f t="shared" si="440"/>
        <v>0</v>
      </c>
      <c r="R603" s="199">
        <f t="shared" si="437"/>
        <v>0</v>
      </c>
      <c r="S603" s="119">
        <f t="shared" si="429"/>
        <v>0</v>
      </c>
      <c r="T603" s="129">
        <f t="shared" si="438"/>
        <v>9.1906000000000002E-2</v>
      </c>
      <c r="U603" s="127">
        <f t="shared" si="420"/>
        <v>8</v>
      </c>
      <c r="V603" s="127">
        <v>252</v>
      </c>
      <c r="W603" s="126">
        <f t="shared" si="430"/>
        <v>1.002795162</v>
      </c>
      <c r="X603" s="119">
        <f t="shared" si="431"/>
        <v>2.6068347900000002</v>
      </c>
      <c r="Y603" s="119">
        <f t="shared" si="432"/>
        <v>0</v>
      </c>
      <c r="Z603" s="131" t="str">
        <f t="shared" si="441"/>
        <v>A+J=</v>
      </c>
      <c r="AA603" s="124">
        <f t="shared" si="442"/>
        <v>44910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2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22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3"/>
      <c r="EC603" s="1"/>
      <c r="ED603" s="1"/>
      <c r="EE603" s="1"/>
      <c r="EF603" s="1"/>
      <c r="EG603" s="1"/>
      <c r="EH603" s="1"/>
      <c r="EI603" s="1"/>
      <c r="EJ603" s="1"/>
      <c r="EK603" s="1"/>
      <c r="EL603" s="4"/>
      <c r="EM603" s="1"/>
      <c r="EN603" s="1"/>
      <c r="EO603" s="1"/>
      <c r="EP603" s="1"/>
      <c r="EQ603" s="1"/>
      <c r="ER603" s="1"/>
    </row>
    <row r="604" spans="1:148" ht="12.75" x14ac:dyDescent="0.2">
      <c r="A604" s="118">
        <f t="shared" si="433"/>
        <v>44894</v>
      </c>
      <c r="B604" s="119">
        <f t="shared" si="425"/>
        <v>935.81921451000005</v>
      </c>
      <c r="C604" s="119">
        <f t="shared" si="439"/>
        <v>825.64238570999999</v>
      </c>
      <c r="D604" s="120">
        <f t="shared" si="434"/>
        <v>6370.34</v>
      </c>
      <c r="E604" s="120">
        <f t="shared" si="423"/>
        <v>6407.93</v>
      </c>
      <c r="F604" s="172">
        <f t="shared" si="443"/>
        <v>44849</v>
      </c>
      <c r="G604" s="123">
        <f t="shared" si="426"/>
        <v>5.9007839455980093E-3</v>
      </c>
      <c r="H604" s="124">
        <f t="shared" si="444"/>
        <v>44910</v>
      </c>
      <c r="I604" s="124">
        <f t="shared" si="427"/>
        <v>44910</v>
      </c>
      <c r="J604" s="125">
        <f t="shared" si="435"/>
        <v>21</v>
      </c>
      <c r="K604" s="125">
        <f t="shared" si="424"/>
        <v>9</v>
      </c>
      <c r="L604" s="8">
        <f t="shared" si="436"/>
        <v>1.00252465</v>
      </c>
      <c r="M604" s="126">
        <f t="shared" si="422"/>
        <v>0.99709963999999995</v>
      </c>
      <c r="N604" s="126">
        <f t="shared" si="419"/>
        <v>1.1270447533793484</v>
      </c>
      <c r="O604" s="119">
        <f t="shared" si="421"/>
        <v>1.1298901400000001</v>
      </c>
      <c r="P604" s="119">
        <f t="shared" si="428"/>
        <v>932.88519077000001</v>
      </c>
      <c r="Q604" s="158">
        <f t="shared" si="440"/>
        <v>0</v>
      </c>
      <c r="R604" s="199">
        <f t="shared" si="437"/>
        <v>0</v>
      </c>
      <c r="S604" s="119">
        <f t="shared" si="429"/>
        <v>0</v>
      </c>
      <c r="T604" s="129">
        <f t="shared" si="438"/>
        <v>9.1906000000000002E-2</v>
      </c>
      <c r="U604" s="127">
        <f t="shared" si="420"/>
        <v>9</v>
      </c>
      <c r="V604" s="127">
        <v>252</v>
      </c>
      <c r="W604" s="126">
        <f t="shared" si="430"/>
        <v>1.0031451069999999</v>
      </c>
      <c r="X604" s="119">
        <f t="shared" si="431"/>
        <v>2.9340237400000002</v>
      </c>
      <c r="Y604" s="119">
        <f t="shared" si="432"/>
        <v>0</v>
      </c>
      <c r="Z604" s="131" t="str">
        <f t="shared" si="441"/>
        <v>A+J=</v>
      </c>
      <c r="AA604" s="124">
        <f t="shared" si="442"/>
        <v>44910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2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22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3"/>
      <c r="EC604" s="1"/>
      <c r="ED604" s="1"/>
      <c r="EE604" s="1"/>
      <c r="EF604" s="1"/>
      <c r="EG604" s="1"/>
      <c r="EH604" s="1"/>
      <c r="EI604" s="1"/>
      <c r="EJ604" s="1"/>
      <c r="EK604" s="1"/>
      <c r="EL604" s="4"/>
      <c r="EM604" s="1"/>
      <c r="EN604" s="1"/>
      <c r="EO604" s="1"/>
      <c r="EP604" s="1"/>
      <c r="EQ604" s="1"/>
      <c r="ER604" s="1"/>
    </row>
    <row r="605" spans="1:148" ht="12.75" x14ac:dyDescent="0.2">
      <c r="A605" s="118">
        <f t="shared" si="433"/>
        <v>44895</v>
      </c>
      <c r="B605" s="119">
        <f t="shared" si="425"/>
        <v>936.40809790999992</v>
      </c>
      <c r="C605" s="119">
        <f t="shared" si="439"/>
        <v>825.64238570999999</v>
      </c>
      <c r="D605" s="120">
        <f t="shared" si="434"/>
        <v>6370.34</v>
      </c>
      <c r="E605" s="120">
        <f t="shared" si="423"/>
        <v>6407.93</v>
      </c>
      <c r="F605" s="172">
        <f t="shared" si="443"/>
        <v>44849</v>
      </c>
      <c r="G605" s="123">
        <f t="shared" si="426"/>
        <v>5.9007839455980093E-3</v>
      </c>
      <c r="H605" s="124">
        <f t="shared" si="444"/>
        <v>44910</v>
      </c>
      <c r="I605" s="124">
        <f t="shared" si="427"/>
        <v>44910</v>
      </c>
      <c r="J605" s="125">
        <f t="shared" si="435"/>
        <v>21</v>
      </c>
      <c r="K605" s="125">
        <f t="shared" si="424"/>
        <v>10</v>
      </c>
      <c r="L605" s="8">
        <f t="shared" si="436"/>
        <v>1.0028055600000001</v>
      </c>
      <c r="M605" s="126">
        <f t="shared" si="422"/>
        <v>0.99709963999999995</v>
      </c>
      <c r="N605" s="126">
        <f t="shared" si="419"/>
        <v>1.1270447533793484</v>
      </c>
      <c r="O605" s="119">
        <f t="shared" si="421"/>
        <v>1.13020674</v>
      </c>
      <c r="P605" s="119">
        <f t="shared" si="428"/>
        <v>933.14658914999995</v>
      </c>
      <c r="Q605" s="158">
        <f t="shared" si="440"/>
        <v>0</v>
      </c>
      <c r="R605" s="199">
        <f t="shared" si="437"/>
        <v>0</v>
      </c>
      <c r="S605" s="119">
        <f t="shared" si="429"/>
        <v>0</v>
      </c>
      <c r="T605" s="129">
        <f t="shared" si="438"/>
        <v>9.1906000000000002E-2</v>
      </c>
      <c r="U605" s="127">
        <f t="shared" si="420"/>
        <v>10</v>
      </c>
      <c r="V605" s="127">
        <v>252</v>
      </c>
      <c r="W605" s="126">
        <f t="shared" si="430"/>
        <v>1.0034951729999999</v>
      </c>
      <c r="X605" s="119">
        <f t="shared" si="431"/>
        <v>3.2615087599999999</v>
      </c>
      <c r="Y605" s="119">
        <f t="shared" si="432"/>
        <v>0</v>
      </c>
      <c r="Z605" s="131" t="str">
        <f t="shared" si="441"/>
        <v>A+J=</v>
      </c>
      <c r="AA605" s="124">
        <f t="shared" si="442"/>
        <v>44910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2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22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3"/>
      <c r="EC605" s="1"/>
      <c r="ED605" s="1"/>
      <c r="EE605" s="1"/>
      <c r="EF605" s="1"/>
      <c r="EG605" s="1"/>
      <c r="EH605" s="1"/>
      <c r="EI605" s="1"/>
      <c r="EJ605" s="1"/>
      <c r="EK605" s="1"/>
      <c r="EL605" s="4"/>
      <c r="EM605" s="1"/>
      <c r="EN605" s="1"/>
      <c r="EO605" s="1"/>
      <c r="EP605" s="1"/>
      <c r="EQ605" s="1"/>
      <c r="ER605" s="1"/>
    </row>
    <row r="606" spans="1:148" ht="12.75" x14ac:dyDescent="0.2">
      <c r="A606" s="118">
        <f t="shared" si="433"/>
        <v>44896</v>
      </c>
      <c r="B606" s="119">
        <f t="shared" si="425"/>
        <v>936.99735278999992</v>
      </c>
      <c r="C606" s="119">
        <f t="shared" si="439"/>
        <v>825.64238570999999</v>
      </c>
      <c r="D606" s="120">
        <f t="shared" si="434"/>
        <v>6370.34</v>
      </c>
      <c r="E606" s="120">
        <f t="shared" si="423"/>
        <v>6407.93</v>
      </c>
      <c r="F606" s="172">
        <f t="shared" si="443"/>
        <v>44849</v>
      </c>
      <c r="G606" s="123">
        <f t="shared" si="426"/>
        <v>5.9007839455980093E-3</v>
      </c>
      <c r="H606" s="124">
        <f t="shared" si="444"/>
        <v>44910</v>
      </c>
      <c r="I606" s="124">
        <f t="shared" si="427"/>
        <v>44910</v>
      </c>
      <c r="J606" s="125">
        <f t="shared" si="435"/>
        <v>21</v>
      </c>
      <c r="K606" s="125">
        <f t="shared" si="424"/>
        <v>11</v>
      </c>
      <c r="L606" s="8">
        <f t="shared" si="436"/>
        <v>1.0030865499999999</v>
      </c>
      <c r="M606" s="126">
        <f t="shared" si="422"/>
        <v>0.99709963999999995</v>
      </c>
      <c r="N606" s="126">
        <f t="shared" si="419"/>
        <v>1.1270447533793484</v>
      </c>
      <c r="O606" s="119">
        <f t="shared" si="421"/>
        <v>1.13052343</v>
      </c>
      <c r="P606" s="119">
        <f t="shared" si="428"/>
        <v>933.40806183999996</v>
      </c>
      <c r="Q606" s="158">
        <f t="shared" si="440"/>
        <v>0</v>
      </c>
      <c r="R606" s="199">
        <f t="shared" si="437"/>
        <v>0</v>
      </c>
      <c r="S606" s="119">
        <f t="shared" si="429"/>
        <v>0</v>
      </c>
      <c r="T606" s="129">
        <f t="shared" si="438"/>
        <v>9.1906000000000002E-2</v>
      </c>
      <c r="U606" s="127">
        <f t="shared" si="420"/>
        <v>11</v>
      </c>
      <c r="V606" s="127">
        <v>252</v>
      </c>
      <c r="W606" s="126">
        <f t="shared" si="430"/>
        <v>1.003845361</v>
      </c>
      <c r="X606" s="119">
        <f t="shared" si="431"/>
        <v>3.5892909500000001</v>
      </c>
      <c r="Y606" s="119">
        <f t="shared" si="432"/>
        <v>0</v>
      </c>
      <c r="Z606" s="131" t="str">
        <f t="shared" si="441"/>
        <v>A+J=</v>
      </c>
      <c r="AA606" s="124">
        <f t="shared" si="442"/>
        <v>44910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2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22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3"/>
      <c r="EC606" s="1"/>
      <c r="ED606" s="1"/>
      <c r="EE606" s="1"/>
      <c r="EF606" s="1"/>
      <c r="EG606" s="1"/>
      <c r="EH606" s="1"/>
      <c r="EI606" s="1"/>
      <c r="EJ606" s="1"/>
      <c r="EK606" s="1"/>
      <c r="EL606" s="4"/>
      <c r="EM606" s="1"/>
      <c r="EN606" s="1"/>
      <c r="EO606" s="1"/>
      <c r="EP606" s="1"/>
      <c r="EQ606" s="1"/>
      <c r="ER606" s="1"/>
    </row>
    <row r="607" spans="1:148" ht="12.75" x14ac:dyDescent="0.2">
      <c r="A607" s="118">
        <f t="shared" si="433"/>
        <v>44897</v>
      </c>
      <c r="B607" s="119">
        <f t="shared" si="425"/>
        <v>937.58698027000003</v>
      </c>
      <c r="C607" s="119">
        <f t="shared" si="439"/>
        <v>825.64238570999999</v>
      </c>
      <c r="D607" s="120">
        <f t="shared" si="434"/>
        <v>6370.34</v>
      </c>
      <c r="E607" s="120">
        <f t="shared" si="423"/>
        <v>6407.93</v>
      </c>
      <c r="F607" s="172">
        <f t="shared" si="443"/>
        <v>44849</v>
      </c>
      <c r="G607" s="123">
        <f t="shared" si="426"/>
        <v>5.9007839455980093E-3</v>
      </c>
      <c r="H607" s="124">
        <f t="shared" si="444"/>
        <v>44910</v>
      </c>
      <c r="I607" s="124">
        <f t="shared" si="427"/>
        <v>44910</v>
      </c>
      <c r="J607" s="125">
        <f t="shared" si="435"/>
        <v>21</v>
      </c>
      <c r="K607" s="125">
        <f t="shared" si="424"/>
        <v>12</v>
      </c>
      <c r="L607" s="8">
        <f t="shared" si="436"/>
        <v>1.0033676199999999</v>
      </c>
      <c r="M607" s="126">
        <f t="shared" si="422"/>
        <v>0.99709963999999995</v>
      </c>
      <c r="N607" s="126">
        <f t="shared" si="419"/>
        <v>1.1270447533793484</v>
      </c>
      <c r="O607" s="119">
        <f t="shared" si="421"/>
        <v>1.1308402099999999</v>
      </c>
      <c r="P607" s="119">
        <f t="shared" si="428"/>
        <v>933.66960884000002</v>
      </c>
      <c r="Q607" s="158">
        <f t="shared" si="440"/>
        <v>0</v>
      </c>
      <c r="R607" s="199">
        <f t="shared" si="437"/>
        <v>0</v>
      </c>
      <c r="S607" s="119">
        <f t="shared" si="429"/>
        <v>0</v>
      </c>
      <c r="T607" s="129">
        <f t="shared" si="438"/>
        <v>9.1906000000000002E-2</v>
      </c>
      <c r="U607" s="127">
        <f t="shared" si="420"/>
        <v>12</v>
      </c>
      <c r="V607" s="127">
        <v>252</v>
      </c>
      <c r="W607" s="126">
        <f t="shared" si="430"/>
        <v>1.004195672</v>
      </c>
      <c r="X607" s="119">
        <f t="shared" si="431"/>
        <v>3.9173714300000002</v>
      </c>
      <c r="Y607" s="119">
        <f t="shared" si="432"/>
        <v>0</v>
      </c>
      <c r="Z607" s="131" t="str">
        <f t="shared" si="441"/>
        <v>A+J=</v>
      </c>
      <c r="AA607" s="124">
        <f t="shared" si="442"/>
        <v>44910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2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22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3"/>
      <c r="EC607" s="1"/>
      <c r="ED607" s="1"/>
      <c r="EE607" s="1"/>
      <c r="EF607" s="1"/>
      <c r="EG607" s="1"/>
      <c r="EH607" s="1"/>
      <c r="EI607" s="1"/>
      <c r="EJ607" s="1"/>
      <c r="EK607" s="1"/>
      <c r="EL607" s="4"/>
      <c r="EM607" s="1"/>
      <c r="EN607" s="1"/>
      <c r="EO607" s="1"/>
      <c r="EP607" s="1"/>
      <c r="EQ607" s="1"/>
      <c r="ER607" s="1"/>
    </row>
    <row r="608" spans="1:148" ht="12.75" x14ac:dyDescent="0.2">
      <c r="A608" s="118">
        <f t="shared" si="433"/>
        <v>44898</v>
      </c>
      <c r="B608" s="119">
        <f t="shared" si="425"/>
        <v>938.17697957000007</v>
      </c>
      <c r="C608" s="119">
        <f t="shared" si="439"/>
        <v>825.64238570999999</v>
      </c>
      <c r="D608" s="120">
        <f t="shared" si="434"/>
        <v>6370.34</v>
      </c>
      <c r="E608" s="120">
        <f t="shared" si="423"/>
        <v>6407.93</v>
      </c>
      <c r="F608" s="172">
        <f t="shared" si="443"/>
        <v>44849</v>
      </c>
      <c r="G608" s="123">
        <f t="shared" si="426"/>
        <v>5.9007839455980093E-3</v>
      </c>
      <c r="H608" s="124">
        <f t="shared" si="444"/>
        <v>44910</v>
      </c>
      <c r="I608" s="124">
        <f t="shared" si="427"/>
        <v>44910</v>
      </c>
      <c r="J608" s="125">
        <f t="shared" si="435"/>
        <v>21</v>
      </c>
      <c r="K608" s="125">
        <f t="shared" si="424"/>
        <v>13</v>
      </c>
      <c r="L608" s="8">
        <f t="shared" si="436"/>
        <v>1.0036487700000001</v>
      </c>
      <c r="M608" s="126">
        <f t="shared" si="422"/>
        <v>0.99709963999999995</v>
      </c>
      <c r="N608" s="126">
        <f t="shared" ref="N608:N671" si="445">IF(I608&gt;I607,N607*M608,N607)</f>
        <v>1.1270447533793484</v>
      </c>
      <c r="O608" s="119">
        <f t="shared" si="421"/>
        <v>1.1311570799999999</v>
      </c>
      <c r="P608" s="119">
        <f t="shared" si="428"/>
        <v>933.93123014000003</v>
      </c>
      <c r="Q608" s="158">
        <f t="shared" si="440"/>
        <v>0</v>
      </c>
      <c r="R608" s="199">
        <f t="shared" si="437"/>
        <v>0</v>
      </c>
      <c r="S608" s="119">
        <f t="shared" si="429"/>
        <v>0</v>
      </c>
      <c r="T608" s="129">
        <f t="shared" si="438"/>
        <v>9.1906000000000002E-2</v>
      </c>
      <c r="U608" s="127">
        <f t="shared" si="420"/>
        <v>13</v>
      </c>
      <c r="V608" s="127">
        <v>252</v>
      </c>
      <c r="W608" s="126">
        <f t="shared" si="430"/>
        <v>1.004546105</v>
      </c>
      <c r="X608" s="119">
        <f t="shared" si="431"/>
        <v>4.24574943</v>
      </c>
      <c r="Y608" s="119">
        <f t="shared" si="432"/>
        <v>0</v>
      </c>
      <c r="Z608" s="131" t="str">
        <f t="shared" si="441"/>
        <v>A+J=</v>
      </c>
      <c r="AA608" s="124">
        <f t="shared" si="442"/>
        <v>44910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2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22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3"/>
      <c r="EC608" s="1"/>
      <c r="ED608" s="1"/>
      <c r="EE608" s="1"/>
      <c r="EF608" s="1"/>
      <c r="EG608" s="1"/>
      <c r="EH608" s="1"/>
      <c r="EI608" s="1"/>
      <c r="EJ608" s="1"/>
      <c r="EK608" s="1"/>
      <c r="EL608" s="4"/>
      <c r="EM608" s="1"/>
      <c r="EN608" s="1"/>
      <c r="EO608" s="1"/>
      <c r="EP608" s="1"/>
      <c r="EQ608" s="1"/>
      <c r="ER608" s="1"/>
    </row>
    <row r="609" spans="1:148" ht="12.75" x14ac:dyDescent="0.2">
      <c r="A609" s="118">
        <f t="shared" si="433"/>
        <v>44899</v>
      </c>
      <c r="B609" s="119">
        <f t="shared" si="425"/>
        <v>938.17697957000007</v>
      </c>
      <c r="C609" s="119">
        <f t="shared" si="439"/>
        <v>825.64238570999999</v>
      </c>
      <c r="D609" s="120">
        <f t="shared" si="434"/>
        <v>6370.34</v>
      </c>
      <c r="E609" s="120">
        <f t="shared" si="423"/>
        <v>6407.93</v>
      </c>
      <c r="F609" s="172">
        <f t="shared" si="443"/>
        <v>44849</v>
      </c>
      <c r="G609" s="123">
        <f t="shared" si="426"/>
        <v>5.9007839455980093E-3</v>
      </c>
      <c r="H609" s="124">
        <f t="shared" si="444"/>
        <v>44910</v>
      </c>
      <c r="I609" s="124">
        <f t="shared" si="427"/>
        <v>44910</v>
      </c>
      <c r="J609" s="125">
        <f t="shared" si="435"/>
        <v>21</v>
      </c>
      <c r="K609" s="125">
        <f t="shared" si="424"/>
        <v>13</v>
      </c>
      <c r="L609" s="8">
        <f t="shared" si="436"/>
        <v>1.0036487700000001</v>
      </c>
      <c r="M609" s="126">
        <f t="shared" si="422"/>
        <v>0.99709963999999995</v>
      </c>
      <c r="N609" s="126">
        <f t="shared" si="445"/>
        <v>1.1270447533793484</v>
      </c>
      <c r="O609" s="119">
        <f t="shared" si="421"/>
        <v>1.1311570799999999</v>
      </c>
      <c r="P609" s="119">
        <f t="shared" si="428"/>
        <v>933.93123014000003</v>
      </c>
      <c r="Q609" s="158">
        <f t="shared" si="440"/>
        <v>0</v>
      </c>
      <c r="R609" s="199">
        <f t="shared" si="437"/>
        <v>0</v>
      </c>
      <c r="S609" s="119">
        <f t="shared" si="429"/>
        <v>0</v>
      </c>
      <c r="T609" s="129">
        <f t="shared" si="438"/>
        <v>9.1906000000000002E-2</v>
      </c>
      <c r="U609" s="127">
        <f t="shared" si="420"/>
        <v>13</v>
      </c>
      <c r="V609" s="127">
        <v>252</v>
      </c>
      <c r="W609" s="126">
        <f t="shared" si="430"/>
        <v>1.004546105</v>
      </c>
      <c r="X609" s="119">
        <f t="shared" si="431"/>
        <v>4.24574943</v>
      </c>
      <c r="Y609" s="119">
        <f t="shared" si="432"/>
        <v>0</v>
      </c>
      <c r="Z609" s="131" t="str">
        <f t="shared" si="441"/>
        <v>A+J=</v>
      </c>
      <c r="AA609" s="124">
        <f t="shared" si="442"/>
        <v>44910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2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22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3"/>
      <c r="EC609" s="1"/>
      <c r="ED609" s="1"/>
      <c r="EE609" s="1"/>
      <c r="EF609" s="1"/>
      <c r="EG609" s="1"/>
      <c r="EH609" s="1"/>
      <c r="EI609" s="1"/>
      <c r="EJ609" s="1"/>
      <c r="EK609" s="1"/>
      <c r="EL609" s="4"/>
      <c r="EM609" s="1"/>
      <c r="EN609" s="1"/>
      <c r="EO609" s="1"/>
      <c r="EP609" s="1"/>
      <c r="EQ609" s="1"/>
      <c r="ER609" s="1"/>
    </row>
    <row r="610" spans="1:148" ht="12.75" x14ac:dyDescent="0.2">
      <c r="A610" s="118">
        <f t="shared" si="433"/>
        <v>44900</v>
      </c>
      <c r="B610" s="119">
        <f t="shared" si="425"/>
        <v>938.17697957000007</v>
      </c>
      <c r="C610" s="119">
        <f t="shared" si="439"/>
        <v>825.64238570999999</v>
      </c>
      <c r="D610" s="120">
        <f t="shared" si="434"/>
        <v>6370.34</v>
      </c>
      <c r="E610" s="120">
        <f t="shared" si="423"/>
        <v>6407.93</v>
      </c>
      <c r="F610" s="172">
        <f t="shared" si="443"/>
        <v>44849</v>
      </c>
      <c r="G610" s="123">
        <f t="shared" si="426"/>
        <v>5.9007839455980093E-3</v>
      </c>
      <c r="H610" s="124">
        <f t="shared" si="444"/>
        <v>44910</v>
      </c>
      <c r="I610" s="124">
        <f t="shared" si="427"/>
        <v>44910</v>
      </c>
      <c r="J610" s="125">
        <f t="shared" si="435"/>
        <v>21</v>
      </c>
      <c r="K610" s="125">
        <f t="shared" si="424"/>
        <v>13</v>
      </c>
      <c r="L610" s="8">
        <f t="shared" si="436"/>
        <v>1.0036487700000001</v>
      </c>
      <c r="M610" s="126">
        <f t="shared" si="422"/>
        <v>0.99709963999999995</v>
      </c>
      <c r="N610" s="126">
        <f t="shared" si="445"/>
        <v>1.1270447533793484</v>
      </c>
      <c r="O610" s="119">
        <f t="shared" si="421"/>
        <v>1.1311570799999999</v>
      </c>
      <c r="P610" s="119">
        <f t="shared" si="428"/>
        <v>933.93123014000003</v>
      </c>
      <c r="Q610" s="158">
        <f t="shared" si="440"/>
        <v>0</v>
      </c>
      <c r="R610" s="199">
        <f t="shared" si="437"/>
        <v>0</v>
      </c>
      <c r="S610" s="119">
        <f t="shared" si="429"/>
        <v>0</v>
      </c>
      <c r="T610" s="129">
        <f t="shared" si="438"/>
        <v>9.1906000000000002E-2</v>
      </c>
      <c r="U610" s="127">
        <f t="shared" ref="U610:U673" si="446">IF(A609&lt;K$2,0,IF(Q609&gt;0,1,IF(K610=K609,U609,U609+1)))</f>
        <v>13</v>
      </c>
      <c r="V610" s="127">
        <v>252</v>
      </c>
      <c r="W610" s="126">
        <f t="shared" si="430"/>
        <v>1.004546105</v>
      </c>
      <c r="X610" s="119">
        <f t="shared" si="431"/>
        <v>4.24574943</v>
      </c>
      <c r="Y610" s="119">
        <f t="shared" si="432"/>
        <v>0</v>
      </c>
      <c r="Z610" s="131" t="str">
        <f t="shared" si="441"/>
        <v>A+J=</v>
      </c>
      <c r="AA610" s="124">
        <f t="shared" si="442"/>
        <v>44910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2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22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3"/>
      <c r="EC610" s="1"/>
      <c r="ED610" s="1"/>
      <c r="EE610" s="1"/>
      <c r="EF610" s="1"/>
      <c r="EG610" s="1"/>
      <c r="EH610" s="1"/>
      <c r="EI610" s="1"/>
      <c r="EJ610" s="1"/>
      <c r="EK610" s="1"/>
      <c r="EL610" s="4"/>
      <c r="EM610" s="1"/>
      <c r="EN610" s="1"/>
      <c r="EO610" s="1"/>
      <c r="EP610" s="1"/>
      <c r="EQ610" s="1"/>
      <c r="ER610" s="1"/>
    </row>
    <row r="611" spans="1:148" ht="12.75" x14ac:dyDescent="0.2">
      <c r="A611" s="118">
        <f t="shared" si="433"/>
        <v>44901</v>
      </c>
      <c r="B611" s="119">
        <f t="shared" si="425"/>
        <v>938.76733428999989</v>
      </c>
      <c r="C611" s="119">
        <f t="shared" si="439"/>
        <v>825.64238570999999</v>
      </c>
      <c r="D611" s="120">
        <f t="shared" si="434"/>
        <v>6370.34</v>
      </c>
      <c r="E611" s="120">
        <f t="shared" si="423"/>
        <v>6407.93</v>
      </c>
      <c r="F611" s="172">
        <f t="shared" si="443"/>
        <v>44849</v>
      </c>
      <c r="G611" s="123">
        <f t="shared" si="426"/>
        <v>5.9007839455980093E-3</v>
      </c>
      <c r="H611" s="124">
        <f t="shared" si="444"/>
        <v>44910</v>
      </c>
      <c r="I611" s="124">
        <f t="shared" si="427"/>
        <v>44910</v>
      </c>
      <c r="J611" s="125">
        <f t="shared" si="435"/>
        <v>21</v>
      </c>
      <c r="K611" s="125">
        <f t="shared" si="424"/>
        <v>14</v>
      </c>
      <c r="L611" s="8">
        <f t="shared" si="436"/>
        <v>1.00392999</v>
      </c>
      <c r="M611" s="126">
        <f t="shared" si="422"/>
        <v>0.99709963999999995</v>
      </c>
      <c r="N611" s="126">
        <f t="shared" si="445"/>
        <v>1.1270447533793484</v>
      </c>
      <c r="O611" s="119">
        <f t="shared" si="421"/>
        <v>1.13147402</v>
      </c>
      <c r="P611" s="119">
        <f t="shared" si="428"/>
        <v>934.19290923999995</v>
      </c>
      <c r="Q611" s="158">
        <f t="shared" si="440"/>
        <v>0</v>
      </c>
      <c r="R611" s="199">
        <f t="shared" si="437"/>
        <v>0</v>
      </c>
      <c r="S611" s="119">
        <f t="shared" si="429"/>
        <v>0</v>
      </c>
      <c r="T611" s="129">
        <f t="shared" si="438"/>
        <v>9.1906000000000002E-2</v>
      </c>
      <c r="U611" s="127">
        <f t="shared" si="446"/>
        <v>14</v>
      </c>
      <c r="V611" s="127">
        <v>252</v>
      </c>
      <c r="W611" s="126">
        <f t="shared" si="430"/>
        <v>1.00489666</v>
      </c>
      <c r="X611" s="119">
        <f t="shared" si="431"/>
        <v>4.5744250500000003</v>
      </c>
      <c r="Y611" s="119">
        <f t="shared" si="432"/>
        <v>0</v>
      </c>
      <c r="Z611" s="131" t="str">
        <f t="shared" si="441"/>
        <v>A+J=</v>
      </c>
      <c r="AA611" s="124">
        <f t="shared" si="442"/>
        <v>44910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2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22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3"/>
      <c r="EC611" s="1"/>
      <c r="ED611" s="1"/>
      <c r="EE611" s="1"/>
      <c r="EF611" s="1"/>
      <c r="EG611" s="1"/>
      <c r="EH611" s="1"/>
      <c r="EI611" s="1"/>
      <c r="EJ611" s="1"/>
      <c r="EK611" s="1"/>
      <c r="EL611" s="4"/>
      <c r="EM611" s="1"/>
      <c r="EN611" s="1"/>
      <c r="EO611" s="1"/>
      <c r="EP611" s="1"/>
      <c r="EQ611" s="1"/>
      <c r="ER611" s="1"/>
    </row>
    <row r="612" spans="1:148" ht="12.75" x14ac:dyDescent="0.2">
      <c r="A612" s="118">
        <f t="shared" si="433"/>
        <v>44902</v>
      </c>
      <c r="B612" s="119">
        <f t="shared" si="425"/>
        <v>939.35807869999996</v>
      </c>
      <c r="C612" s="119">
        <f t="shared" si="439"/>
        <v>825.64238570999999</v>
      </c>
      <c r="D612" s="120">
        <f t="shared" si="434"/>
        <v>6370.34</v>
      </c>
      <c r="E612" s="120">
        <f t="shared" si="423"/>
        <v>6407.93</v>
      </c>
      <c r="F612" s="172">
        <f t="shared" si="443"/>
        <v>44849</v>
      </c>
      <c r="G612" s="123">
        <f t="shared" si="426"/>
        <v>5.9007839455980093E-3</v>
      </c>
      <c r="H612" s="124">
        <f t="shared" si="444"/>
        <v>44910</v>
      </c>
      <c r="I612" s="124">
        <f t="shared" si="427"/>
        <v>44910</v>
      </c>
      <c r="J612" s="125">
        <f t="shared" si="435"/>
        <v>21</v>
      </c>
      <c r="K612" s="125">
        <f t="shared" si="424"/>
        <v>15</v>
      </c>
      <c r="L612" s="8">
        <f t="shared" si="436"/>
        <v>1.0042112999999999</v>
      </c>
      <c r="M612" s="126">
        <f t="shared" si="422"/>
        <v>0.99709963999999995</v>
      </c>
      <c r="N612" s="126">
        <f t="shared" si="445"/>
        <v>1.1270447533793484</v>
      </c>
      <c r="O612" s="119">
        <f t="shared" si="421"/>
        <v>1.13179107</v>
      </c>
      <c r="P612" s="119">
        <f t="shared" si="428"/>
        <v>934.45467915999996</v>
      </c>
      <c r="Q612" s="158">
        <f t="shared" si="440"/>
        <v>0</v>
      </c>
      <c r="R612" s="199">
        <f t="shared" si="437"/>
        <v>0</v>
      </c>
      <c r="S612" s="119">
        <f t="shared" si="429"/>
        <v>0</v>
      </c>
      <c r="T612" s="129">
        <f t="shared" si="438"/>
        <v>9.1906000000000002E-2</v>
      </c>
      <c r="U612" s="127">
        <f t="shared" si="446"/>
        <v>15</v>
      </c>
      <c r="V612" s="127">
        <v>252</v>
      </c>
      <c r="W612" s="126">
        <f t="shared" si="430"/>
        <v>1.005247338</v>
      </c>
      <c r="X612" s="119">
        <f t="shared" si="431"/>
        <v>4.9033995399999997</v>
      </c>
      <c r="Y612" s="119">
        <f t="shared" si="432"/>
        <v>0</v>
      </c>
      <c r="Z612" s="131" t="str">
        <f t="shared" si="441"/>
        <v>A+J=</v>
      </c>
      <c r="AA612" s="124">
        <f t="shared" si="442"/>
        <v>44910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2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22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3"/>
      <c r="EC612" s="1"/>
      <c r="ED612" s="1"/>
      <c r="EE612" s="1"/>
      <c r="EF612" s="1"/>
      <c r="EG612" s="1"/>
      <c r="EH612" s="1"/>
      <c r="EI612" s="1"/>
      <c r="EJ612" s="1"/>
      <c r="EK612" s="1"/>
      <c r="EL612" s="4"/>
      <c r="EM612" s="1"/>
      <c r="EN612" s="1"/>
      <c r="EO612" s="1"/>
      <c r="EP612" s="1"/>
      <c r="EQ612" s="1"/>
      <c r="ER612" s="1"/>
    </row>
    <row r="613" spans="1:148" ht="12.75" x14ac:dyDescent="0.2">
      <c r="A613" s="118">
        <f t="shared" si="433"/>
        <v>44903</v>
      </c>
      <c r="B613" s="119">
        <f t="shared" si="425"/>
        <v>939.94918716000006</v>
      </c>
      <c r="C613" s="119">
        <f t="shared" si="439"/>
        <v>825.64238570999999</v>
      </c>
      <c r="D613" s="120">
        <f t="shared" si="434"/>
        <v>6370.34</v>
      </c>
      <c r="E613" s="120">
        <f t="shared" si="423"/>
        <v>6407.93</v>
      </c>
      <c r="F613" s="172">
        <f t="shared" si="443"/>
        <v>44849</v>
      </c>
      <c r="G613" s="123">
        <f t="shared" si="426"/>
        <v>5.9007839455980093E-3</v>
      </c>
      <c r="H613" s="124">
        <f t="shared" si="444"/>
        <v>44910</v>
      </c>
      <c r="I613" s="124">
        <f t="shared" si="427"/>
        <v>44910</v>
      </c>
      <c r="J613" s="125">
        <f t="shared" si="435"/>
        <v>21</v>
      </c>
      <c r="K613" s="125">
        <f t="shared" si="424"/>
        <v>16</v>
      </c>
      <c r="L613" s="8">
        <f t="shared" si="436"/>
        <v>1.00449268</v>
      </c>
      <c r="M613" s="126">
        <f t="shared" si="422"/>
        <v>0.99709963999999995</v>
      </c>
      <c r="N613" s="126">
        <f t="shared" si="445"/>
        <v>1.1270447533793484</v>
      </c>
      <c r="O613" s="119">
        <f t="shared" si="421"/>
        <v>1.1321082</v>
      </c>
      <c r="P613" s="119">
        <f t="shared" si="428"/>
        <v>934.71651512000005</v>
      </c>
      <c r="Q613" s="158">
        <f t="shared" si="440"/>
        <v>0</v>
      </c>
      <c r="R613" s="199">
        <f t="shared" si="437"/>
        <v>0</v>
      </c>
      <c r="S613" s="119">
        <f t="shared" si="429"/>
        <v>0</v>
      </c>
      <c r="T613" s="129">
        <f t="shared" si="438"/>
        <v>9.1906000000000002E-2</v>
      </c>
      <c r="U613" s="127">
        <f t="shared" si="446"/>
        <v>16</v>
      </c>
      <c r="V613" s="127">
        <v>252</v>
      </c>
      <c r="W613" s="126">
        <f t="shared" si="430"/>
        <v>1.0055981380000001</v>
      </c>
      <c r="X613" s="119">
        <f t="shared" si="431"/>
        <v>5.2326720399999997</v>
      </c>
      <c r="Y613" s="119">
        <f t="shared" si="432"/>
        <v>0</v>
      </c>
      <c r="Z613" s="131" t="str">
        <f t="shared" si="441"/>
        <v>A+J=</v>
      </c>
      <c r="AA613" s="124">
        <f t="shared" si="442"/>
        <v>44910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2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22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3"/>
      <c r="EC613" s="1"/>
      <c r="ED613" s="1"/>
      <c r="EE613" s="1"/>
      <c r="EF613" s="1"/>
      <c r="EG613" s="1"/>
      <c r="EH613" s="1"/>
      <c r="EI613" s="1"/>
      <c r="EJ613" s="1"/>
      <c r="EK613" s="1"/>
      <c r="EL613" s="4"/>
      <c r="EM613" s="1"/>
      <c r="EN613" s="1"/>
      <c r="EO613" s="1"/>
      <c r="EP613" s="1"/>
      <c r="EQ613" s="1"/>
      <c r="ER613" s="1"/>
    </row>
    <row r="614" spans="1:148" ht="12.75" x14ac:dyDescent="0.2">
      <c r="A614" s="118">
        <f t="shared" si="433"/>
        <v>44904</v>
      </c>
      <c r="B614" s="119">
        <f t="shared" si="425"/>
        <v>940.54066814999999</v>
      </c>
      <c r="C614" s="119">
        <f t="shared" si="439"/>
        <v>825.64238570999999</v>
      </c>
      <c r="D614" s="120">
        <f t="shared" si="434"/>
        <v>6370.34</v>
      </c>
      <c r="E614" s="120">
        <f t="shared" si="423"/>
        <v>6407.93</v>
      </c>
      <c r="F614" s="172">
        <f t="shared" si="443"/>
        <v>44849</v>
      </c>
      <c r="G614" s="123">
        <f t="shared" si="426"/>
        <v>5.9007839455980093E-3</v>
      </c>
      <c r="H614" s="124">
        <f t="shared" si="444"/>
        <v>44910</v>
      </c>
      <c r="I614" s="124">
        <f t="shared" si="427"/>
        <v>44910</v>
      </c>
      <c r="J614" s="125">
        <f t="shared" si="435"/>
        <v>21</v>
      </c>
      <c r="K614" s="125">
        <f t="shared" si="424"/>
        <v>17</v>
      </c>
      <c r="L614" s="8">
        <f t="shared" si="436"/>
        <v>1.0047741400000001</v>
      </c>
      <c r="M614" s="126">
        <f t="shared" si="422"/>
        <v>0.99709963999999995</v>
      </c>
      <c r="N614" s="126">
        <f t="shared" si="445"/>
        <v>1.1270447533793484</v>
      </c>
      <c r="O614" s="119">
        <f t="shared" si="421"/>
        <v>1.1324254199999999</v>
      </c>
      <c r="P614" s="119">
        <f t="shared" si="428"/>
        <v>934.97842539999999</v>
      </c>
      <c r="Q614" s="158">
        <f t="shared" si="440"/>
        <v>0</v>
      </c>
      <c r="R614" s="199">
        <f t="shared" si="437"/>
        <v>0</v>
      </c>
      <c r="S614" s="119">
        <f t="shared" si="429"/>
        <v>0</v>
      </c>
      <c r="T614" s="129">
        <f t="shared" si="438"/>
        <v>9.1906000000000002E-2</v>
      </c>
      <c r="U614" s="127">
        <f t="shared" si="446"/>
        <v>17</v>
      </c>
      <c r="V614" s="127">
        <v>252</v>
      </c>
      <c r="W614" s="126">
        <f t="shared" si="430"/>
        <v>1.0059490600000001</v>
      </c>
      <c r="X614" s="119">
        <f t="shared" si="431"/>
        <v>5.5622427500000002</v>
      </c>
      <c r="Y614" s="119">
        <f t="shared" si="432"/>
        <v>0</v>
      </c>
      <c r="Z614" s="131" t="str">
        <f t="shared" si="441"/>
        <v>A+J=</v>
      </c>
      <c r="AA614" s="124">
        <f t="shared" si="442"/>
        <v>44910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2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22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3"/>
      <c r="EC614" s="1"/>
      <c r="ED614" s="1"/>
      <c r="EE614" s="1"/>
      <c r="EF614" s="1"/>
      <c r="EG614" s="1"/>
      <c r="EH614" s="1"/>
      <c r="EI614" s="1"/>
      <c r="EJ614" s="1"/>
      <c r="EK614" s="1"/>
      <c r="EL614" s="4"/>
      <c r="EM614" s="1"/>
      <c r="EN614" s="1"/>
      <c r="EO614" s="1"/>
      <c r="EP614" s="1"/>
      <c r="EQ614" s="1"/>
      <c r="ER614" s="1"/>
    </row>
    <row r="615" spans="1:148" ht="12.75" x14ac:dyDescent="0.2">
      <c r="A615" s="118">
        <f t="shared" si="433"/>
        <v>44905</v>
      </c>
      <c r="B615" s="119">
        <f t="shared" si="425"/>
        <v>941.13252277000004</v>
      </c>
      <c r="C615" s="119">
        <f t="shared" si="439"/>
        <v>825.64238570999999</v>
      </c>
      <c r="D615" s="120">
        <f t="shared" si="434"/>
        <v>6370.34</v>
      </c>
      <c r="E615" s="120">
        <f t="shared" si="423"/>
        <v>6407.93</v>
      </c>
      <c r="F615" s="172">
        <f t="shared" si="443"/>
        <v>44849</v>
      </c>
      <c r="G615" s="123">
        <f t="shared" si="426"/>
        <v>5.9007839455980093E-3</v>
      </c>
      <c r="H615" s="124">
        <f t="shared" si="444"/>
        <v>44910</v>
      </c>
      <c r="I615" s="124">
        <f t="shared" si="427"/>
        <v>44910</v>
      </c>
      <c r="J615" s="125">
        <f t="shared" si="435"/>
        <v>21</v>
      </c>
      <c r="K615" s="125">
        <f t="shared" si="424"/>
        <v>18</v>
      </c>
      <c r="L615" s="8">
        <f t="shared" si="436"/>
        <v>1.0050556799999999</v>
      </c>
      <c r="M615" s="126">
        <f t="shared" si="422"/>
        <v>0.99709963999999995</v>
      </c>
      <c r="N615" s="126">
        <f t="shared" si="445"/>
        <v>1.1270447533793484</v>
      </c>
      <c r="O615" s="119">
        <f t="shared" si="421"/>
        <v>1.1327427299999999</v>
      </c>
      <c r="P615" s="119">
        <f t="shared" si="428"/>
        <v>935.24040998999999</v>
      </c>
      <c r="Q615" s="158">
        <f t="shared" si="440"/>
        <v>0</v>
      </c>
      <c r="R615" s="199">
        <f t="shared" si="437"/>
        <v>0</v>
      </c>
      <c r="S615" s="119">
        <f t="shared" si="429"/>
        <v>0</v>
      </c>
      <c r="T615" s="129">
        <f t="shared" si="438"/>
        <v>9.1906000000000002E-2</v>
      </c>
      <c r="U615" s="127">
        <f t="shared" si="446"/>
        <v>18</v>
      </c>
      <c r="V615" s="127">
        <v>252</v>
      </c>
      <c r="W615" s="126">
        <f t="shared" si="430"/>
        <v>1.006300105</v>
      </c>
      <c r="X615" s="119">
        <f t="shared" si="431"/>
        <v>5.8921127799999997</v>
      </c>
      <c r="Y615" s="119">
        <f t="shared" si="432"/>
        <v>0</v>
      </c>
      <c r="Z615" s="131" t="str">
        <f t="shared" si="441"/>
        <v>A+J=</v>
      </c>
      <c r="AA615" s="124">
        <f t="shared" si="442"/>
        <v>44910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2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22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3"/>
      <c r="EC615" s="1"/>
      <c r="ED615" s="1"/>
      <c r="EE615" s="1"/>
      <c r="EF615" s="1"/>
      <c r="EG615" s="1"/>
      <c r="EH615" s="1"/>
      <c r="EI615" s="1"/>
      <c r="EJ615" s="1"/>
      <c r="EK615" s="1"/>
      <c r="EL615" s="4"/>
      <c r="EM615" s="1"/>
      <c r="EN615" s="1"/>
      <c r="EO615" s="1"/>
      <c r="EP615" s="1"/>
      <c r="EQ615" s="1"/>
      <c r="ER615" s="1"/>
    </row>
    <row r="616" spans="1:148" ht="12.75" x14ac:dyDescent="0.2">
      <c r="A616" s="118">
        <f t="shared" si="433"/>
        <v>44906</v>
      </c>
      <c r="B616" s="119">
        <f t="shared" si="425"/>
        <v>941.13252277000004</v>
      </c>
      <c r="C616" s="119">
        <f t="shared" si="439"/>
        <v>825.64238570999999</v>
      </c>
      <c r="D616" s="120">
        <f t="shared" si="434"/>
        <v>6370.34</v>
      </c>
      <c r="E616" s="120">
        <f t="shared" si="423"/>
        <v>6407.93</v>
      </c>
      <c r="F616" s="172">
        <f t="shared" si="443"/>
        <v>44849</v>
      </c>
      <c r="G616" s="123">
        <f t="shared" si="426"/>
        <v>5.9007839455980093E-3</v>
      </c>
      <c r="H616" s="124">
        <f t="shared" si="444"/>
        <v>44910</v>
      </c>
      <c r="I616" s="124">
        <f t="shared" si="427"/>
        <v>44910</v>
      </c>
      <c r="J616" s="125">
        <f t="shared" si="435"/>
        <v>21</v>
      </c>
      <c r="K616" s="125">
        <f t="shared" si="424"/>
        <v>18</v>
      </c>
      <c r="L616" s="8">
        <f t="shared" si="436"/>
        <v>1.0050556799999999</v>
      </c>
      <c r="M616" s="126">
        <f t="shared" si="422"/>
        <v>0.99709963999999995</v>
      </c>
      <c r="N616" s="126">
        <f t="shared" si="445"/>
        <v>1.1270447533793484</v>
      </c>
      <c r="O616" s="119">
        <f t="shared" si="421"/>
        <v>1.1327427299999999</v>
      </c>
      <c r="P616" s="119">
        <f t="shared" si="428"/>
        <v>935.24040998999999</v>
      </c>
      <c r="Q616" s="158">
        <f t="shared" si="440"/>
        <v>0</v>
      </c>
      <c r="R616" s="199">
        <f t="shared" si="437"/>
        <v>0</v>
      </c>
      <c r="S616" s="119">
        <f t="shared" si="429"/>
        <v>0</v>
      </c>
      <c r="T616" s="129">
        <f t="shared" si="438"/>
        <v>9.1906000000000002E-2</v>
      </c>
      <c r="U616" s="127">
        <f t="shared" si="446"/>
        <v>18</v>
      </c>
      <c r="V616" s="127">
        <v>252</v>
      </c>
      <c r="W616" s="126">
        <f t="shared" si="430"/>
        <v>1.006300105</v>
      </c>
      <c r="X616" s="119">
        <f t="shared" si="431"/>
        <v>5.8921127799999997</v>
      </c>
      <c r="Y616" s="119">
        <f t="shared" si="432"/>
        <v>0</v>
      </c>
      <c r="Z616" s="131" t="str">
        <f t="shared" si="441"/>
        <v>A+J=</v>
      </c>
      <c r="AA616" s="124">
        <f t="shared" si="442"/>
        <v>44910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2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22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3"/>
      <c r="EC616" s="1"/>
      <c r="ED616" s="1"/>
      <c r="EE616" s="1"/>
      <c r="EF616" s="1"/>
      <c r="EG616" s="1"/>
      <c r="EH616" s="1"/>
      <c r="EI616" s="1"/>
      <c r="EJ616" s="1"/>
      <c r="EK616" s="1"/>
      <c r="EL616" s="4"/>
      <c r="EM616" s="1"/>
      <c r="EN616" s="1"/>
      <c r="EO616" s="1"/>
      <c r="EP616" s="1"/>
      <c r="EQ616" s="1"/>
      <c r="ER616" s="1"/>
    </row>
    <row r="617" spans="1:148" ht="12.75" x14ac:dyDescent="0.2">
      <c r="A617" s="118">
        <f t="shared" si="433"/>
        <v>44907</v>
      </c>
      <c r="B617" s="119">
        <f t="shared" si="425"/>
        <v>941.13252277000004</v>
      </c>
      <c r="C617" s="119">
        <f t="shared" si="439"/>
        <v>825.64238570999999</v>
      </c>
      <c r="D617" s="120">
        <f t="shared" si="434"/>
        <v>6370.34</v>
      </c>
      <c r="E617" s="120">
        <f t="shared" si="423"/>
        <v>6407.93</v>
      </c>
      <c r="F617" s="172">
        <f t="shared" si="443"/>
        <v>44849</v>
      </c>
      <c r="G617" s="123">
        <f t="shared" si="426"/>
        <v>5.9007839455980093E-3</v>
      </c>
      <c r="H617" s="124">
        <f t="shared" si="444"/>
        <v>44910</v>
      </c>
      <c r="I617" s="124">
        <f t="shared" si="427"/>
        <v>44910</v>
      </c>
      <c r="J617" s="125">
        <f t="shared" si="435"/>
        <v>21</v>
      </c>
      <c r="K617" s="125">
        <f t="shared" si="424"/>
        <v>18</v>
      </c>
      <c r="L617" s="8">
        <f t="shared" si="436"/>
        <v>1.0050556799999999</v>
      </c>
      <c r="M617" s="126">
        <f t="shared" si="422"/>
        <v>0.99709963999999995</v>
      </c>
      <c r="N617" s="126">
        <f t="shared" si="445"/>
        <v>1.1270447533793484</v>
      </c>
      <c r="O617" s="119">
        <f t="shared" si="421"/>
        <v>1.1327427299999999</v>
      </c>
      <c r="P617" s="119">
        <f t="shared" si="428"/>
        <v>935.24040998999999</v>
      </c>
      <c r="Q617" s="158">
        <f t="shared" si="440"/>
        <v>0</v>
      </c>
      <c r="R617" s="199">
        <f t="shared" si="437"/>
        <v>0</v>
      </c>
      <c r="S617" s="119">
        <f t="shared" si="429"/>
        <v>0</v>
      </c>
      <c r="T617" s="129">
        <f t="shared" si="438"/>
        <v>9.1906000000000002E-2</v>
      </c>
      <c r="U617" s="127">
        <f t="shared" si="446"/>
        <v>18</v>
      </c>
      <c r="V617" s="127">
        <v>252</v>
      </c>
      <c r="W617" s="126">
        <f t="shared" si="430"/>
        <v>1.006300105</v>
      </c>
      <c r="X617" s="119">
        <f t="shared" si="431"/>
        <v>5.8921127799999997</v>
      </c>
      <c r="Y617" s="119">
        <f t="shared" si="432"/>
        <v>0</v>
      </c>
      <c r="Z617" s="131" t="str">
        <f t="shared" si="441"/>
        <v>A+J=</v>
      </c>
      <c r="AA617" s="124">
        <f t="shared" si="442"/>
        <v>44910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2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22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3"/>
      <c r="EC617" s="1"/>
      <c r="ED617" s="1"/>
      <c r="EE617" s="1"/>
      <c r="EF617" s="1"/>
      <c r="EG617" s="1"/>
      <c r="EH617" s="1"/>
      <c r="EI617" s="1"/>
      <c r="EJ617" s="1"/>
      <c r="EK617" s="1"/>
      <c r="EL617" s="4"/>
      <c r="EM617" s="1"/>
      <c r="EN617" s="1"/>
      <c r="EO617" s="1"/>
      <c r="EP617" s="1"/>
      <c r="EQ617" s="1"/>
      <c r="ER617" s="1"/>
    </row>
    <row r="618" spans="1:148" ht="12.75" x14ac:dyDescent="0.2">
      <c r="A618" s="118">
        <f t="shared" si="433"/>
        <v>44908</v>
      </c>
      <c r="B618" s="119">
        <f t="shared" si="425"/>
        <v>941.72474193999994</v>
      </c>
      <c r="C618" s="119">
        <f t="shared" si="439"/>
        <v>825.64238570999999</v>
      </c>
      <c r="D618" s="120">
        <f t="shared" si="434"/>
        <v>6370.34</v>
      </c>
      <c r="E618" s="120">
        <f t="shared" si="423"/>
        <v>6407.93</v>
      </c>
      <c r="F618" s="172">
        <f t="shared" si="443"/>
        <v>44849</v>
      </c>
      <c r="G618" s="123">
        <f t="shared" si="426"/>
        <v>5.9007839455980093E-3</v>
      </c>
      <c r="H618" s="124">
        <f t="shared" si="444"/>
        <v>44910</v>
      </c>
      <c r="I618" s="124">
        <f t="shared" si="427"/>
        <v>44910</v>
      </c>
      <c r="J618" s="125">
        <f t="shared" si="435"/>
        <v>21</v>
      </c>
      <c r="K618" s="125">
        <f t="shared" si="424"/>
        <v>19</v>
      </c>
      <c r="L618" s="8">
        <f t="shared" si="436"/>
        <v>1.0053373000000001</v>
      </c>
      <c r="M618" s="126">
        <f t="shared" si="422"/>
        <v>0.99709963999999995</v>
      </c>
      <c r="N618" s="126">
        <f t="shared" si="445"/>
        <v>1.1270447533793484</v>
      </c>
      <c r="O618" s="119">
        <f t="shared" ref="O618:O681" si="447">TRUNC(TRUNC((L618*N618),15),8)</f>
        <v>1.1330601199999999</v>
      </c>
      <c r="P618" s="119">
        <f t="shared" si="428"/>
        <v>935.50246061999997</v>
      </c>
      <c r="Q618" s="158">
        <f t="shared" si="440"/>
        <v>0</v>
      </c>
      <c r="R618" s="199">
        <f t="shared" si="437"/>
        <v>0</v>
      </c>
      <c r="S618" s="119">
        <f t="shared" si="429"/>
        <v>0</v>
      </c>
      <c r="T618" s="129">
        <f t="shared" si="438"/>
        <v>9.1906000000000002E-2</v>
      </c>
      <c r="U618" s="127">
        <f t="shared" si="446"/>
        <v>19</v>
      </c>
      <c r="V618" s="127">
        <v>252</v>
      </c>
      <c r="W618" s="126">
        <f t="shared" si="430"/>
        <v>1.006651272</v>
      </c>
      <c r="X618" s="119">
        <f t="shared" si="431"/>
        <v>6.2222813199999996</v>
      </c>
      <c r="Y618" s="119">
        <f t="shared" si="432"/>
        <v>0</v>
      </c>
      <c r="Z618" s="131" t="str">
        <f t="shared" si="441"/>
        <v>A+J=</v>
      </c>
      <c r="AA618" s="124">
        <f t="shared" si="442"/>
        <v>44910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2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22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3"/>
      <c r="EC618" s="1"/>
      <c r="ED618" s="1"/>
      <c r="EE618" s="1"/>
      <c r="EF618" s="1"/>
      <c r="EG618" s="1"/>
      <c r="EH618" s="1"/>
      <c r="EI618" s="1"/>
      <c r="EJ618" s="1"/>
      <c r="EK618" s="1"/>
      <c r="EL618" s="4"/>
      <c r="EM618" s="1"/>
      <c r="EN618" s="1"/>
      <c r="EO618" s="1"/>
      <c r="EP618" s="1"/>
      <c r="EQ618" s="1"/>
      <c r="ER618" s="1"/>
    </row>
    <row r="619" spans="1:148" ht="12.75" x14ac:dyDescent="0.2">
      <c r="A619" s="118">
        <f t="shared" si="433"/>
        <v>44909</v>
      </c>
      <c r="B619" s="119">
        <f t="shared" si="425"/>
        <v>942.31734340999992</v>
      </c>
      <c r="C619" s="119">
        <f t="shared" si="439"/>
        <v>825.64238570999999</v>
      </c>
      <c r="D619" s="120">
        <f t="shared" si="434"/>
        <v>6370.34</v>
      </c>
      <c r="E619" s="120">
        <f t="shared" si="423"/>
        <v>6407.93</v>
      </c>
      <c r="F619" s="172">
        <f t="shared" si="443"/>
        <v>44849</v>
      </c>
      <c r="G619" s="123">
        <f t="shared" si="426"/>
        <v>5.9007839455980093E-3</v>
      </c>
      <c r="H619" s="124">
        <f t="shared" si="444"/>
        <v>44910</v>
      </c>
      <c r="I619" s="124">
        <f t="shared" si="427"/>
        <v>44910</v>
      </c>
      <c r="J619" s="125">
        <f t="shared" si="435"/>
        <v>21</v>
      </c>
      <c r="K619" s="125">
        <f t="shared" si="424"/>
        <v>20</v>
      </c>
      <c r="L619" s="8">
        <f t="shared" si="436"/>
        <v>1.005619</v>
      </c>
      <c r="M619" s="126">
        <f t="shared" ref="M619:M682" si="448">IF(I619&gt;I618,L618,M618)</f>
        <v>0.99709963999999995</v>
      </c>
      <c r="N619" s="126">
        <f t="shared" si="445"/>
        <v>1.1270447533793484</v>
      </c>
      <c r="O619" s="119">
        <f t="shared" si="447"/>
        <v>1.1333776099999999</v>
      </c>
      <c r="P619" s="119">
        <f t="shared" si="428"/>
        <v>935.76459382999997</v>
      </c>
      <c r="Q619" s="158">
        <f t="shared" si="440"/>
        <v>0</v>
      </c>
      <c r="R619" s="199">
        <f t="shared" si="437"/>
        <v>0</v>
      </c>
      <c r="S619" s="119">
        <f t="shared" si="429"/>
        <v>0</v>
      </c>
      <c r="T619" s="129">
        <f t="shared" si="438"/>
        <v>9.1906000000000002E-2</v>
      </c>
      <c r="U619" s="127">
        <f t="shared" si="446"/>
        <v>20</v>
      </c>
      <c r="V619" s="127">
        <v>252</v>
      </c>
      <c r="W619" s="126">
        <f t="shared" si="430"/>
        <v>1.007002562</v>
      </c>
      <c r="X619" s="119">
        <f t="shared" si="431"/>
        <v>6.5527495800000004</v>
      </c>
      <c r="Y619" s="119">
        <f t="shared" si="432"/>
        <v>0</v>
      </c>
      <c r="Z619" s="131" t="str">
        <f t="shared" si="441"/>
        <v>A+J=</v>
      </c>
      <c r="AA619" s="124">
        <f t="shared" si="442"/>
        <v>44910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2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22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3"/>
      <c r="EC619" s="1"/>
      <c r="ED619" s="1"/>
      <c r="EE619" s="1"/>
      <c r="EF619" s="1"/>
      <c r="EG619" s="1"/>
      <c r="EH619" s="1"/>
      <c r="EI619" s="1"/>
      <c r="EJ619" s="1"/>
      <c r="EK619" s="1"/>
      <c r="EL619" s="4"/>
      <c r="EM619" s="1"/>
      <c r="EN619" s="1"/>
      <c r="EO619" s="1"/>
      <c r="EP619" s="1"/>
      <c r="EQ619" s="1"/>
      <c r="ER619" s="1"/>
    </row>
    <row r="620" spans="1:148" ht="12.75" x14ac:dyDescent="0.2">
      <c r="A620" s="118">
        <f t="shared" si="433"/>
        <v>44910</v>
      </c>
      <c r="B620" s="119">
        <f t="shared" si="425"/>
        <v>942.91031901999997</v>
      </c>
      <c r="C620" s="119">
        <f t="shared" si="439"/>
        <v>825.64238570999999</v>
      </c>
      <c r="D620" s="120">
        <f t="shared" si="434"/>
        <v>6370.34</v>
      </c>
      <c r="E620" s="120">
        <f t="shared" si="423"/>
        <v>6407.93</v>
      </c>
      <c r="F620" s="172">
        <f t="shared" si="443"/>
        <v>44849</v>
      </c>
      <c r="G620" s="123">
        <f t="shared" si="426"/>
        <v>5.9007839455980093E-3</v>
      </c>
      <c r="H620" s="124">
        <f t="shared" si="444"/>
        <v>44910</v>
      </c>
      <c r="I620" s="124">
        <f t="shared" si="427"/>
        <v>44910</v>
      </c>
      <c r="J620" s="125">
        <f t="shared" si="435"/>
        <v>21</v>
      </c>
      <c r="K620" s="125">
        <f t="shared" si="424"/>
        <v>21</v>
      </c>
      <c r="L620" s="8">
        <f t="shared" si="436"/>
        <v>1.0059007799999999</v>
      </c>
      <c r="M620" s="126">
        <f t="shared" si="448"/>
        <v>0.99709963999999995</v>
      </c>
      <c r="N620" s="126">
        <f t="shared" si="445"/>
        <v>1.1270447533793484</v>
      </c>
      <c r="O620" s="119">
        <f t="shared" si="447"/>
        <v>1.1336951900000001</v>
      </c>
      <c r="P620" s="119">
        <f t="shared" si="428"/>
        <v>936.02680133000001</v>
      </c>
      <c r="Q620" s="158">
        <f t="shared" si="440"/>
        <v>20</v>
      </c>
      <c r="R620" s="199">
        <f t="shared" si="437"/>
        <v>3.1063E-2</v>
      </c>
      <c r="S620" s="119">
        <f t="shared" si="429"/>
        <v>29.075800520000001</v>
      </c>
      <c r="T620" s="129">
        <f t="shared" si="438"/>
        <v>9.1906000000000002E-2</v>
      </c>
      <c r="U620" s="127">
        <f t="shared" si="446"/>
        <v>21</v>
      </c>
      <c r="V620" s="127">
        <v>252</v>
      </c>
      <c r="W620" s="126">
        <f t="shared" si="430"/>
        <v>1.007353975</v>
      </c>
      <c r="X620" s="119">
        <f t="shared" si="431"/>
        <v>6.8835176899999997</v>
      </c>
      <c r="Y620" s="119">
        <f t="shared" si="432"/>
        <v>35.959318209999999</v>
      </c>
      <c r="Z620" s="131" t="str">
        <f t="shared" si="441"/>
        <v>A+J=</v>
      </c>
      <c r="AA620" s="124">
        <f t="shared" si="442"/>
        <v>44910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2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22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3"/>
      <c r="EC620" s="1"/>
      <c r="ED620" s="1"/>
      <c r="EE620" s="1"/>
      <c r="EF620" s="1"/>
      <c r="EG620" s="1"/>
      <c r="EH620" s="1"/>
      <c r="EI620" s="1"/>
      <c r="EJ620" s="1"/>
      <c r="EK620" s="1"/>
      <c r="EL620" s="4"/>
      <c r="EM620" s="1"/>
      <c r="EN620" s="1"/>
      <c r="EO620" s="1"/>
      <c r="EP620" s="1"/>
      <c r="EQ620" s="1"/>
      <c r="ER620" s="1"/>
    </row>
    <row r="621" spans="1:148" ht="12.75" x14ac:dyDescent="0.2">
      <c r="A621" s="118">
        <f t="shared" si="433"/>
        <v>44911</v>
      </c>
      <c r="B621" s="119">
        <f t="shared" si="425"/>
        <v>907.43623649000006</v>
      </c>
      <c r="C621" s="119">
        <f t="shared" si="439"/>
        <v>799.99545628999999</v>
      </c>
      <c r="D621" s="120">
        <f t="shared" si="434"/>
        <v>6407.93</v>
      </c>
      <c r="E621" s="120">
        <f t="shared" ref="E621:E684" si="449">IF($K621=1,VLOOKUP($A620,$AO$11:$AT$150,5),E620)</f>
        <v>6434.2</v>
      </c>
      <c r="F621" s="172">
        <f t="shared" si="443"/>
        <v>44881</v>
      </c>
      <c r="G621" s="123">
        <f t="shared" si="426"/>
        <v>4.0996078296735572E-3</v>
      </c>
      <c r="H621" s="124">
        <f t="shared" si="444"/>
        <v>44942</v>
      </c>
      <c r="I621" s="124">
        <f t="shared" si="427"/>
        <v>44942</v>
      </c>
      <c r="J621" s="125">
        <f t="shared" si="435"/>
        <v>22</v>
      </c>
      <c r="K621" s="125">
        <f t="shared" si="424"/>
        <v>1</v>
      </c>
      <c r="L621" s="8">
        <f t="shared" si="436"/>
        <v>1.0001859799999999</v>
      </c>
      <c r="M621" s="126">
        <f t="shared" si="448"/>
        <v>1.0059007799999999</v>
      </c>
      <c r="N621" s="126">
        <f t="shared" si="445"/>
        <v>1.1336951965191941</v>
      </c>
      <c r="O621" s="119">
        <f t="shared" si="447"/>
        <v>1.1339060400000001</v>
      </c>
      <c r="P621" s="119">
        <f t="shared" si="428"/>
        <v>907.11967985000001</v>
      </c>
      <c r="Q621" s="158">
        <f t="shared" si="440"/>
        <v>0</v>
      </c>
      <c r="R621" s="199">
        <f t="shared" si="437"/>
        <v>0</v>
      </c>
      <c r="S621" s="119">
        <f t="shared" si="429"/>
        <v>0</v>
      </c>
      <c r="T621" s="129">
        <f t="shared" si="438"/>
        <v>9.1906000000000002E-2</v>
      </c>
      <c r="U621" s="127">
        <f t="shared" si="446"/>
        <v>1</v>
      </c>
      <c r="V621" s="127">
        <v>252</v>
      </c>
      <c r="W621" s="126">
        <f t="shared" si="430"/>
        <v>1.000348969</v>
      </c>
      <c r="X621" s="119">
        <f t="shared" si="431"/>
        <v>0.31655664</v>
      </c>
      <c r="Y621" s="119">
        <f t="shared" si="432"/>
        <v>0</v>
      </c>
      <c r="Z621" s="131" t="str">
        <f t="shared" si="441"/>
        <v>A+J=</v>
      </c>
      <c r="AA621" s="124">
        <f t="shared" si="442"/>
        <v>44942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2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22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3"/>
      <c r="EC621" s="1"/>
      <c r="ED621" s="1"/>
      <c r="EE621" s="1"/>
      <c r="EF621" s="1"/>
      <c r="EG621" s="1"/>
      <c r="EH621" s="1"/>
      <c r="EI621" s="1"/>
      <c r="EJ621" s="1"/>
      <c r="EK621" s="1"/>
      <c r="EL621" s="4"/>
      <c r="EM621" s="1"/>
      <c r="EN621" s="1"/>
      <c r="EO621" s="1"/>
      <c r="EP621" s="1"/>
      <c r="EQ621" s="1"/>
      <c r="ER621" s="1"/>
    </row>
    <row r="622" spans="1:148" ht="12.75" x14ac:dyDescent="0.2">
      <c r="A622" s="118">
        <f t="shared" si="433"/>
        <v>44912</v>
      </c>
      <c r="B622" s="119">
        <f t="shared" si="425"/>
        <v>907.92171571000006</v>
      </c>
      <c r="C622" s="119">
        <f t="shared" si="439"/>
        <v>799.99545628999999</v>
      </c>
      <c r="D622" s="120">
        <f t="shared" si="434"/>
        <v>6407.93</v>
      </c>
      <c r="E622" s="120">
        <f t="shared" si="449"/>
        <v>6434.2</v>
      </c>
      <c r="F622" s="172">
        <f t="shared" si="443"/>
        <v>44881</v>
      </c>
      <c r="G622" s="123">
        <f t="shared" si="426"/>
        <v>4.0996078296735572E-3</v>
      </c>
      <c r="H622" s="124">
        <f t="shared" si="444"/>
        <v>44942</v>
      </c>
      <c r="I622" s="124">
        <f t="shared" si="427"/>
        <v>44942</v>
      </c>
      <c r="J622" s="125">
        <f t="shared" si="435"/>
        <v>22</v>
      </c>
      <c r="K622" s="125">
        <f t="shared" si="424"/>
        <v>2</v>
      </c>
      <c r="L622" s="8">
        <f t="shared" si="436"/>
        <v>1.0003719900000001</v>
      </c>
      <c r="M622" s="126">
        <f t="shared" si="448"/>
        <v>1.0059007799999999</v>
      </c>
      <c r="N622" s="126">
        <f t="shared" si="445"/>
        <v>1.1336951965191941</v>
      </c>
      <c r="O622" s="119">
        <f t="shared" si="447"/>
        <v>1.1341169099999999</v>
      </c>
      <c r="P622" s="119">
        <f t="shared" si="428"/>
        <v>907.28837490000001</v>
      </c>
      <c r="Q622" s="158">
        <f t="shared" si="440"/>
        <v>0</v>
      </c>
      <c r="R622" s="199">
        <f t="shared" si="437"/>
        <v>0</v>
      </c>
      <c r="S622" s="119">
        <f t="shared" si="429"/>
        <v>0</v>
      </c>
      <c r="T622" s="129">
        <f t="shared" si="438"/>
        <v>9.1906000000000002E-2</v>
      </c>
      <c r="U622" s="127">
        <f t="shared" si="446"/>
        <v>2</v>
      </c>
      <c r="V622" s="127">
        <v>252</v>
      </c>
      <c r="W622" s="126">
        <f t="shared" si="430"/>
        <v>1.0006980590000001</v>
      </c>
      <c r="X622" s="119">
        <f t="shared" si="431"/>
        <v>0.63334080999999998</v>
      </c>
      <c r="Y622" s="119">
        <f t="shared" si="432"/>
        <v>0</v>
      </c>
      <c r="Z622" s="131" t="str">
        <f t="shared" si="441"/>
        <v>A+J=</v>
      </c>
      <c r="AA622" s="124">
        <f t="shared" si="442"/>
        <v>44942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2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22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3"/>
      <c r="EC622" s="1"/>
      <c r="ED622" s="1"/>
      <c r="EE622" s="1"/>
      <c r="EF622" s="1"/>
      <c r="EG622" s="1"/>
      <c r="EH622" s="1"/>
      <c r="EI622" s="1"/>
      <c r="EJ622" s="1"/>
      <c r="EK622" s="1"/>
      <c r="EL622" s="4"/>
      <c r="EM622" s="1"/>
      <c r="EN622" s="1"/>
      <c r="EO622" s="1"/>
      <c r="EP622" s="1"/>
      <c r="EQ622" s="1"/>
      <c r="ER622" s="1"/>
    </row>
    <row r="623" spans="1:148" ht="12.75" x14ac:dyDescent="0.2">
      <c r="A623" s="118">
        <f t="shared" si="433"/>
        <v>44913</v>
      </c>
      <c r="B623" s="119">
        <f t="shared" si="425"/>
        <v>907.92171571000006</v>
      </c>
      <c r="C623" s="119">
        <f t="shared" si="439"/>
        <v>799.99545628999999</v>
      </c>
      <c r="D623" s="120">
        <f t="shared" si="434"/>
        <v>6407.93</v>
      </c>
      <c r="E623" s="120">
        <f t="shared" si="449"/>
        <v>6434.2</v>
      </c>
      <c r="F623" s="172">
        <f t="shared" si="443"/>
        <v>44881</v>
      </c>
      <c r="G623" s="123">
        <f t="shared" si="426"/>
        <v>4.0996078296735572E-3</v>
      </c>
      <c r="H623" s="124">
        <f t="shared" si="444"/>
        <v>44942</v>
      </c>
      <c r="I623" s="124">
        <f t="shared" si="427"/>
        <v>44942</v>
      </c>
      <c r="J623" s="125">
        <f t="shared" si="435"/>
        <v>22</v>
      </c>
      <c r="K623" s="125">
        <f t="shared" ref="K623:K686" si="450">(J623-(NETWORKDAYS(A623,I623,AD$149:AD$503)-1))</f>
        <v>2</v>
      </c>
      <c r="L623" s="8">
        <f t="shared" si="436"/>
        <v>1.0003719900000001</v>
      </c>
      <c r="M623" s="126">
        <f t="shared" si="448"/>
        <v>1.0059007799999999</v>
      </c>
      <c r="N623" s="126">
        <f t="shared" si="445"/>
        <v>1.1336951965191941</v>
      </c>
      <c r="O623" s="119">
        <f t="shared" si="447"/>
        <v>1.1341169099999999</v>
      </c>
      <c r="P623" s="119">
        <f t="shared" si="428"/>
        <v>907.28837490000001</v>
      </c>
      <c r="Q623" s="158">
        <f t="shared" si="440"/>
        <v>0</v>
      </c>
      <c r="R623" s="199">
        <f t="shared" si="437"/>
        <v>0</v>
      </c>
      <c r="S623" s="119">
        <f t="shared" si="429"/>
        <v>0</v>
      </c>
      <c r="T623" s="129">
        <f t="shared" si="438"/>
        <v>9.1906000000000002E-2</v>
      </c>
      <c r="U623" s="127">
        <f t="shared" si="446"/>
        <v>2</v>
      </c>
      <c r="V623" s="127">
        <v>252</v>
      </c>
      <c r="W623" s="126">
        <f t="shared" si="430"/>
        <v>1.0006980590000001</v>
      </c>
      <c r="X623" s="119">
        <f t="shared" si="431"/>
        <v>0.63334080999999998</v>
      </c>
      <c r="Y623" s="119">
        <f t="shared" si="432"/>
        <v>0</v>
      </c>
      <c r="Z623" s="131" t="str">
        <f t="shared" si="441"/>
        <v>A+J=</v>
      </c>
      <c r="AA623" s="124">
        <f t="shared" si="442"/>
        <v>44942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2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22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3"/>
      <c r="EC623" s="1"/>
      <c r="ED623" s="1"/>
      <c r="EE623" s="1"/>
      <c r="EF623" s="1"/>
      <c r="EG623" s="1"/>
      <c r="EH623" s="1"/>
      <c r="EI623" s="1"/>
      <c r="EJ623" s="1"/>
      <c r="EK623" s="1"/>
      <c r="EL623" s="4"/>
      <c r="EM623" s="1"/>
      <c r="EN623" s="1"/>
      <c r="EO623" s="1"/>
      <c r="EP623" s="1"/>
      <c r="EQ623" s="1"/>
      <c r="ER623" s="1"/>
    </row>
    <row r="624" spans="1:148" ht="12.75" x14ac:dyDescent="0.2">
      <c r="A624" s="118">
        <f t="shared" si="433"/>
        <v>44914</v>
      </c>
      <c r="B624" s="119">
        <f t="shared" si="425"/>
        <v>907.92171571000006</v>
      </c>
      <c r="C624" s="119">
        <f t="shared" si="439"/>
        <v>799.99545628999999</v>
      </c>
      <c r="D624" s="120">
        <f t="shared" si="434"/>
        <v>6407.93</v>
      </c>
      <c r="E624" s="120">
        <f t="shared" si="449"/>
        <v>6434.2</v>
      </c>
      <c r="F624" s="172">
        <f t="shared" si="443"/>
        <v>44881</v>
      </c>
      <c r="G624" s="123">
        <f t="shared" si="426"/>
        <v>4.0996078296735572E-3</v>
      </c>
      <c r="H624" s="124">
        <f t="shared" si="444"/>
        <v>44942</v>
      </c>
      <c r="I624" s="124">
        <f t="shared" si="427"/>
        <v>44942</v>
      </c>
      <c r="J624" s="125">
        <f t="shared" si="435"/>
        <v>22</v>
      </c>
      <c r="K624" s="125">
        <f t="shared" si="450"/>
        <v>2</v>
      </c>
      <c r="L624" s="8">
        <f t="shared" si="436"/>
        <v>1.0003719900000001</v>
      </c>
      <c r="M624" s="126">
        <f t="shared" si="448"/>
        <v>1.0059007799999999</v>
      </c>
      <c r="N624" s="126">
        <f t="shared" si="445"/>
        <v>1.1336951965191941</v>
      </c>
      <c r="O624" s="119">
        <f t="shared" si="447"/>
        <v>1.1341169099999999</v>
      </c>
      <c r="P624" s="119">
        <f t="shared" si="428"/>
        <v>907.28837490000001</v>
      </c>
      <c r="Q624" s="158">
        <f t="shared" si="440"/>
        <v>0</v>
      </c>
      <c r="R624" s="199">
        <f t="shared" si="437"/>
        <v>0</v>
      </c>
      <c r="S624" s="119">
        <f t="shared" si="429"/>
        <v>0</v>
      </c>
      <c r="T624" s="129">
        <f t="shared" si="438"/>
        <v>9.1906000000000002E-2</v>
      </c>
      <c r="U624" s="127">
        <f t="shared" si="446"/>
        <v>2</v>
      </c>
      <c r="V624" s="127">
        <v>252</v>
      </c>
      <c r="W624" s="126">
        <f t="shared" si="430"/>
        <v>1.0006980590000001</v>
      </c>
      <c r="X624" s="119">
        <f t="shared" si="431"/>
        <v>0.63334080999999998</v>
      </c>
      <c r="Y624" s="119">
        <f t="shared" si="432"/>
        <v>0</v>
      </c>
      <c r="Z624" s="131" t="str">
        <f t="shared" si="441"/>
        <v>A+J=</v>
      </c>
      <c r="AA624" s="124">
        <f t="shared" si="442"/>
        <v>44942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2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22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3"/>
      <c r="EC624" s="1"/>
      <c r="ED624" s="1"/>
      <c r="EE624" s="1"/>
      <c r="EF624" s="1"/>
      <c r="EG624" s="1"/>
      <c r="EH624" s="1"/>
      <c r="EI624" s="1"/>
      <c r="EJ624" s="1"/>
      <c r="EK624" s="1"/>
      <c r="EL624" s="4"/>
      <c r="EM624" s="1"/>
      <c r="EN624" s="1"/>
      <c r="EO624" s="1"/>
      <c r="EP624" s="1"/>
      <c r="EQ624" s="1"/>
      <c r="ER624" s="1"/>
    </row>
    <row r="625" spans="1:148" ht="12.75" x14ac:dyDescent="0.2">
      <c r="A625" s="118">
        <f t="shared" si="433"/>
        <v>44915</v>
      </c>
      <c r="B625" s="119">
        <f t="shared" si="425"/>
        <v>908.40748036999992</v>
      </c>
      <c r="C625" s="119">
        <f t="shared" si="439"/>
        <v>799.99545628999999</v>
      </c>
      <c r="D625" s="120">
        <f t="shared" si="434"/>
        <v>6407.93</v>
      </c>
      <c r="E625" s="120">
        <f t="shared" si="449"/>
        <v>6434.2</v>
      </c>
      <c r="F625" s="172">
        <f t="shared" si="443"/>
        <v>44881</v>
      </c>
      <c r="G625" s="123">
        <f t="shared" si="426"/>
        <v>4.0996078296735572E-3</v>
      </c>
      <c r="H625" s="124">
        <f t="shared" si="444"/>
        <v>44942</v>
      </c>
      <c r="I625" s="124">
        <f t="shared" si="427"/>
        <v>44942</v>
      </c>
      <c r="J625" s="125">
        <f t="shared" si="435"/>
        <v>22</v>
      </c>
      <c r="K625" s="125">
        <f t="shared" si="450"/>
        <v>3</v>
      </c>
      <c r="L625" s="8">
        <f t="shared" si="436"/>
        <v>1.00055805</v>
      </c>
      <c r="M625" s="126">
        <f t="shared" si="448"/>
        <v>1.0059007799999999</v>
      </c>
      <c r="N625" s="126">
        <f t="shared" si="445"/>
        <v>1.1336951965191941</v>
      </c>
      <c r="O625" s="119">
        <f t="shared" si="447"/>
        <v>1.13432785</v>
      </c>
      <c r="P625" s="119">
        <f t="shared" si="428"/>
        <v>907.45712593999997</v>
      </c>
      <c r="Q625" s="158">
        <f t="shared" si="440"/>
        <v>0</v>
      </c>
      <c r="R625" s="199">
        <f t="shared" si="437"/>
        <v>0</v>
      </c>
      <c r="S625" s="119">
        <f t="shared" si="429"/>
        <v>0</v>
      </c>
      <c r="T625" s="129">
        <f t="shared" si="438"/>
        <v>9.1906000000000002E-2</v>
      </c>
      <c r="U625" s="127">
        <f t="shared" si="446"/>
        <v>3</v>
      </c>
      <c r="V625" s="127">
        <v>252</v>
      </c>
      <c r="W625" s="126">
        <f t="shared" si="430"/>
        <v>1.0010472720000001</v>
      </c>
      <c r="X625" s="119">
        <f t="shared" si="431"/>
        <v>0.95035442999999997</v>
      </c>
      <c r="Y625" s="119">
        <f t="shared" si="432"/>
        <v>0</v>
      </c>
      <c r="Z625" s="131" t="str">
        <f t="shared" si="441"/>
        <v>A+J=</v>
      </c>
      <c r="AA625" s="124">
        <f t="shared" si="442"/>
        <v>44942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2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22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3"/>
      <c r="EC625" s="1"/>
      <c r="ED625" s="1"/>
      <c r="EE625" s="1"/>
      <c r="EF625" s="1"/>
      <c r="EG625" s="1"/>
      <c r="EH625" s="1"/>
      <c r="EI625" s="1"/>
      <c r="EJ625" s="1"/>
      <c r="EK625" s="1"/>
      <c r="EL625" s="4"/>
      <c r="EM625" s="1"/>
      <c r="EN625" s="1"/>
      <c r="EO625" s="1"/>
      <c r="EP625" s="1"/>
      <c r="EQ625" s="1"/>
      <c r="ER625" s="1"/>
    </row>
    <row r="626" spans="1:148" ht="12.75" x14ac:dyDescent="0.2">
      <c r="A626" s="118">
        <f t="shared" si="433"/>
        <v>44916</v>
      </c>
      <c r="B626" s="119">
        <f t="shared" si="425"/>
        <v>908.89348873999995</v>
      </c>
      <c r="C626" s="119">
        <f t="shared" si="439"/>
        <v>799.99545628999999</v>
      </c>
      <c r="D626" s="120">
        <f t="shared" si="434"/>
        <v>6407.93</v>
      </c>
      <c r="E626" s="120">
        <f t="shared" si="449"/>
        <v>6434.2</v>
      </c>
      <c r="F626" s="172">
        <f t="shared" si="443"/>
        <v>44881</v>
      </c>
      <c r="G626" s="123">
        <f t="shared" si="426"/>
        <v>4.0996078296735572E-3</v>
      </c>
      <c r="H626" s="124">
        <f t="shared" si="444"/>
        <v>44942</v>
      </c>
      <c r="I626" s="124">
        <f t="shared" si="427"/>
        <v>44942</v>
      </c>
      <c r="J626" s="125">
        <f t="shared" si="435"/>
        <v>22</v>
      </c>
      <c r="K626" s="125">
        <f t="shared" si="450"/>
        <v>4</v>
      </c>
      <c r="L626" s="8">
        <f t="shared" si="436"/>
        <v>1.00074413</v>
      </c>
      <c r="M626" s="126">
        <f t="shared" si="448"/>
        <v>1.0059007799999999</v>
      </c>
      <c r="N626" s="126">
        <f t="shared" si="445"/>
        <v>1.1336951965191941</v>
      </c>
      <c r="O626" s="119">
        <f t="shared" si="447"/>
        <v>1.13453881</v>
      </c>
      <c r="P626" s="119">
        <f t="shared" si="428"/>
        <v>907.62589298</v>
      </c>
      <c r="Q626" s="158">
        <f t="shared" si="440"/>
        <v>0</v>
      </c>
      <c r="R626" s="199">
        <f t="shared" si="437"/>
        <v>0</v>
      </c>
      <c r="S626" s="119">
        <f t="shared" si="429"/>
        <v>0</v>
      </c>
      <c r="T626" s="129">
        <f t="shared" si="438"/>
        <v>9.1906000000000002E-2</v>
      </c>
      <c r="U626" s="127">
        <f t="shared" si="446"/>
        <v>4</v>
      </c>
      <c r="V626" s="127">
        <v>252</v>
      </c>
      <c r="W626" s="126">
        <f t="shared" si="430"/>
        <v>1.0013966059999999</v>
      </c>
      <c r="X626" s="119">
        <f t="shared" si="431"/>
        <v>1.2675957600000001</v>
      </c>
      <c r="Y626" s="119">
        <f t="shared" si="432"/>
        <v>0</v>
      </c>
      <c r="Z626" s="131" t="str">
        <f t="shared" si="441"/>
        <v>A+J=</v>
      </c>
      <c r="AA626" s="124">
        <f t="shared" si="442"/>
        <v>44942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2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22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3"/>
      <c r="EC626" s="1"/>
      <c r="ED626" s="1"/>
      <c r="EE626" s="1"/>
      <c r="EF626" s="1"/>
      <c r="EG626" s="1"/>
      <c r="EH626" s="1"/>
      <c r="EI626" s="1"/>
      <c r="EJ626" s="1"/>
      <c r="EK626" s="1"/>
      <c r="EL626" s="4"/>
      <c r="EM626" s="1"/>
      <c r="EN626" s="1"/>
      <c r="EO626" s="1"/>
      <c r="EP626" s="1"/>
      <c r="EQ626" s="1"/>
      <c r="ER626" s="1"/>
    </row>
    <row r="627" spans="1:148" ht="12.75" x14ac:dyDescent="0.2">
      <c r="A627" s="118">
        <f t="shared" si="433"/>
        <v>44917</v>
      </c>
      <c r="B627" s="119">
        <f t="shared" si="425"/>
        <v>909.3797578299999</v>
      </c>
      <c r="C627" s="119">
        <f t="shared" si="439"/>
        <v>799.99545628999999</v>
      </c>
      <c r="D627" s="120">
        <f t="shared" si="434"/>
        <v>6407.93</v>
      </c>
      <c r="E627" s="120">
        <f t="shared" si="449"/>
        <v>6434.2</v>
      </c>
      <c r="F627" s="172">
        <f t="shared" si="443"/>
        <v>44881</v>
      </c>
      <c r="G627" s="123">
        <f t="shared" si="426"/>
        <v>4.0996078296735572E-3</v>
      </c>
      <c r="H627" s="124">
        <f t="shared" si="444"/>
        <v>44942</v>
      </c>
      <c r="I627" s="124">
        <f t="shared" si="427"/>
        <v>44942</v>
      </c>
      <c r="J627" s="125">
        <f t="shared" si="435"/>
        <v>22</v>
      </c>
      <c r="K627" s="125">
        <f t="shared" si="450"/>
        <v>5</v>
      </c>
      <c r="L627" s="8">
        <f t="shared" si="436"/>
        <v>1.0009302499999999</v>
      </c>
      <c r="M627" s="126">
        <f t="shared" si="448"/>
        <v>1.0059007799999999</v>
      </c>
      <c r="N627" s="126">
        <f t="shared" si="445"/>
        <v>1.1336951965191941</v>
      </c>
      <c r="O627" s="119">
        <f t="shared" si="447"/>
        <v>1.13474981</v>
      </c>
      <c r="P627" s="119">
        <f t="shared" si="428"/>
        <v>907.79469201999996</v>
      </c>
      <c r="Q627" s="158">
        <f t="shared" si="440"/>
        <v>0</v>
      </c>
      <c r="R627" s="199">
        <f t="shared" si="437"/>
        <v>0</v>
      </c>
      <c r="S627" s="119">
        <f t="shared" si="429"/>
        <v>0</v>
      </c>
      <c r="T627" s="129">
        <f t="shared" si="438"/>
        <v>9.1906000000000002E-2</v>
      </c>
      <c r="U627" s="127">
        <f t="shared" si="446"/>
        <v>5</v>
      </c>
      <c r="V627" s="127">
        <v>252</v>
      </c>
      <c r="W627" s="126">
        <f t="shared" si="430"/>
        <v>1.001746062</v>
      </c>
      <c r="X627" s="119">
        <f t="shared" si="431"/>
        <v>1.5850658099999999</v>
      </c>
      <c r="Y627" s="119">
        <f t="shared" si="432"/>
        <v>0</v>
      </c>
      <c r="Z627" s="131" t="str">
        <f t="shared" si="441"/>
        <v>A+J=</v>
      </c>
      <c r="AA627" s="124">
        <f t="shared" si="442"/>
        <v>44942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2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22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3"/>
      <c r="EC627" s="1"/>
      <c r="ED627" s="1"/>
      <c r="EE627" s="1"/>
      <c r="EF627" s="1"/>
      <c r="EG627" s="1"/>
      <c r="EH627" s="1"/>
      <c r="EI627" s="1"/>
      <c r="EJ627" s="1"/>
      <c r="EK627" s="1"/>
      <c r="EL627" s="4"/>
      <c r="EM627" s="1"/>
      <c r="EN627" s="1"/>
      <c r="EO627" s="1"/>
      <c r="EP627" s="1"/>
      <c r="EQ627" s="1"/>
      <c r="ER627" s="1"/>
    </row>
    <row r="628" spans="1:148" ht="12.75" x14ac:dyDescent="0.2">
      <c r="A628" s="118">
        <f t="shared" si="433"/>
        <v>44918</v>
      </c>
      <c r="B628" s="119">
        <f t="shared" si="425"/>
        <v>909.86629575000006</v>
      </c>
      <c r="C628" s="119">
        <f t="shared" si="439"/>
        <v>799.99545628999999</v>
      </c>
      <c r="D628" s="120">
        <f t="shared" si="434"/>
        <v>6407.93</v>
      </c>
      <c r="E628" s="120">
        <f t="shared" si="449"/>
        <v>6434.2</v>
      </c>
      <c r="F628" s="172">
        <f t="shared" si="443"/>
        <v>44881</v>
      </c>
      <c r="G628" s="123">
        <f t="shared" si="426"/>
        <v>4.0996078296735572E-3</v>
      </c>
      <c r="H628" s="124">
        <f t="shared" si="444"/>
        <v>44942</v>
      </c>
      <c r="I628" s="124">
        <f t="shared" si="427"/>
        <v>44942</v>
      </c>
      <c r="J628" s="125">
        <f t="shared" si="435"/>
        <v>22</v>
      </c>
      <c r="K628" s="125">
        <f t="shared" si="450"/>
        <v>6</v>
      </c>
      <c r="L628" s="8">
        <f t="shared" si="436"/>
        <v>1.0011164100000001</v>
      </c>
      <c r="M628" s="126">
        <f t="shared" si="448"/>
        <v>1.0059007799999999</v>
      </c>
      <c r="N628" s="126">
        <f t="shared" si="445"/>
        <v>1.1336951965191941</v>
      </c>
      <c r="O628" s="119">
        <f t="shared" si="447"/>
        <v>1.1349608600000001</v>
      </c>
      <c r="P628" s="119">
        <f t="shared" si="428"/>
        <v>907.96353106000004</v>
      </c>
      <c r="Q628" s="158">
        <f t="shared" si="440"/>
        <v>0</v>
      </c>
      <c r="R628" s="199">
        <f t="shared" si="437"/>
        <v>0</v>
      </c>
      <c r="S628" s="119">
        <f t="shared" si="429"/>
        <v>0</v>
      </c>
      <c r="T628" s="129">
        <f t="shared" si="438"/>
        <v>9.1906000000000002E-2</v>
      </c>
      <c r="U628" s="127">
        <f t="shared" si="446"/>
        <v>6</v>
      </c>
      <c r="V628" s="127">
        <v>252</v>
      </c>
      <c r="W628" s="126">
        <f t="shared" si="430"/>
        <v>1.0020956400000001</v>
      </c>
      <c r="X628" s="119">
        <f t="shared" si="431"/>
        <v>1.9027646899999999</v>
      </c>
      <c r="Y628" s="119">
        <f t="shared" si="432"/>
        <v>0</v>
      </c>
      <c r="Z628" s="131" t="str">
        <f t="shared" si="441"/>
        <v>A+J=</v>
      </c>
      <c r="AA628" s="124">
        <f t="shared" si="442"/>
        <v>44942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2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22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3"/>
      <c r="EC628" s="1"/>
      <c r="ED628" s="1"/>
      <c r="EE628" s="1"/>
      <c r="EF628" s="1"/>
      <c r="EG628" s="1"/>
      <c r="EH628" s="1"/>
      <c r="EI628" s="1"/>
      <c r="EJ628" s="1"/>
      <c r="EK628" s="1"/>
      <c r="EL628" s="4"/>
      <c r="EM628" s="1"/>
      <c r="EN628" s="1"/>
      <c r="EO628" s="1"/>
      <c r="EP628" s="1"/>
      <c r="EQ628" s="1"/>
      <c r="ER628" s="1"/>
    </row>
    <row r="629" spans="1:148" ht="12.75" x14ac:dyDescent="0.2">
      <c r="A629" s="118">
        <f t="shared" si="433"/>
        <v>44919</v>
      </c>
      <c r="B629" s="119">
        <f t="shared" si="425"/>
        <v>910.35308656000007</v>
      </c>
      <c r="C629" s="119">
        <f t="shared" si="439"/>
        <v>799.99545628999999</v>
      </c>
      <c r="D629" s="120">
        <f t="shared" si="434"/>
        <v>6407.93</v>
      </c>
      <c r="E629" s="120">
        <f t="shared" si="449"/>
        <v>6434.2</v>
      </c>
      <c r="F629" s="172">
        <f t="shared" si="443"/>
        <v>44881</v>
      </c>
      <c r="G629" s="123">
        <f t="shared" si="426"/>
        <v>4.0996078296735572E-3</v>
      </c>
      <c r="H629" s="124">
        <f t="shared" si="444"/>
        <v>44942</v>
      </c>
      <c r="I629" s="124">
        <f t="shared" si="427"/>
        <v>44942</v>
      </c>
      <c r="J629" s="125">
        <f t="shared" si="435"/>
        <v>22</v>
      </c>
      <c r="K629" s="125">
        <f t="shared" si="450"/>
        <v>7</v>
      </c>
      <c r="L629" s="8">
        <f t="shared" si="436"/>
        <v>1.0013026</v>
      </c>
      <c r="M629" s="126">
        <f t="shared" si="448"/>
        <v>1.0059007799999999</v>
      </c>
      <c r="N629" s="126">
        <f t="shared" si="445"/>
        <v>1.1336951965191941</v>
      </c>
      <c r="O629" s="119">
        <f t="shared" si="447"/>
        <v>1.13517194</v>
      </c>
      <c r="P629" s="119">
        <f t="shared" si="428"/>
        <v>908.13239410000006</v>
      </c>
      <c r="Q629" s="158">
        <f t="shared" si="440"/>
        <v>0</v>
      </c>
      <c r="R629" s="199">
        <f t="shared" si="437"/>
        <v>0</v>
      </c>
      <c r="S629" s="119">
        <f t="shared" si="429"/>
        <v>0</v>
      </c>
      <c r="T629" s="129">
        <f t="shared" si="438"/>
        <v>9.1906000000000002E-2</v>
      </c>
      <c r="U629" s="127">
        <f t="shared" si="446"/>
        <v>7</v>
      </c>
      <c r="V629" s="127">
        <v>252</v>
      </c>
      <c r="W629" s="126">
        <f t="shared" si="430"/>
        <v>1.00244534</v>
      </c>
      <c r="X629" s="119">
        <f t="shared" si="431"/>
        <v>2.22069246</v>
      </c>
      <c r="Y629" s="119">
        <f t="shared" si="432"/>
        <v>0</v>
      </c>
      <c r="Z629" s="131" t="str">
        <f t="shared" si="441"/>
        <v>A+J=</v>
      </c>
      <c r="AA629" s="124">
        <f t="shared" si="442"/>
        <v>44942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2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22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3"/>
      <c r="EC629" s="1"/>
      <c r="ED629" s="1"/>
      <c r="EE629" s="1"/>
      <c r="EF629" s="1"/>
      <c r="EG629" s="1"/>
      <c r="EH629" s="1"/>
      <c r="EI629" s="1"/>
      <c r="EJ629" s="1"/>
      <c r="EK629" s="1"/>
      <c r="EL629" s="4"/>
      <c r="EM629" s="1"/>
      <c r="EN629" s="1"/>
      <c r="EO629" s="1"/>
      <c r="EP629" s="1"/>
      <c r="EQ629" s="1"/>
      <c r="ER629" s="1"/>
    </row>
    <row r="630" spans="1:148" ht="12.75" x14ac:dyDescent="0.2">
      <c r="A630" s="118">
        <f t="shared" si="433"/>
        <v>44920</v>
      </c>
      <c r="B630" s="119">
        <f t="shared" si="425"/>
        <v>910.35308656000007</v>
      </c>
      <c r="C630" s="119">
        <f t="shared" si="439"/>
        <v>799.99545628999999</v>
      </c>
      <c r="D630" s="120">
        <f t="shared" si="434"/>
        <v>6407.93</v>
      </c>
      <c r="E630" s="120">
        <f t="shared" si="449"/>
        <v>6434.2</v>
      </c>
      <c r="F630" s="172">
        <f t="shared" si="443"/>
        <v>44881</v>
      </c>
      <c r="G630" s="123">
        <f t="shared" si="426"/>
        <v>4.0996078296735572E-3</v>
      </c>
      <c r="H630" s="124">
        <f t="shared" si="444"/>
        <v>44942</v>
      </c>
      <c r="I630" s="124">
        <f t="shared" si="427"/>
        <v>44942</v>
      </c>
      <c r="J630" s="125">
        <f t="shared" si="435"/>
        <v>22</v>
      </c>
      <c r="K630" s="125">
        <f t="shared" si="450"/>
        <v>7</v>
      </c>
      <c r="L630" s="8">
        <f t="shared" si="436"/>
        <v>1.0013026</v>
      </c>
      <c r="M630" s="126">
        <f t="shared" si="448"/>
        <v>1.0059007799999999</v>
      </c>
      <c r="N630" s="126">
        <f t="shared" si="445"/>
        <v>1.1336951965191941</v>
      </c>
      <c r="O630" s="119">
        <f t="shared" si="447"/>
        <v>1.13517194</v>
      </c>
      <c r="P630" s="119">
        <f t="shared" si="428"/>
        <v>908.13239410000006</v>
      </c>
      <c r="Q630" s="158">
        <f t="shared" si="440"/>
        <v>0</v>
      </c>
      <c r="R630" s="199">
        <f t="shared" si="437"/>
        <v>0</v>
      </c>
      <c r="S630" s="119">
        <f t="shared" si="429"/>
        <v>0</v>
      </c>
      <c r="T630" s="129">
        <f t="shared" si="438"/>
        <v>9.1906000000000002E-2</v>
      </c>
      <c r="U630" s="127">
        <f t="shared" si="446"/>
        <v>7</v>
      </c>
      <c r="V630" s="127">
        <v>252</v>
      </c>
      <c r="W630" s="126">
        <f t="shared" si="430"/>
        <v>1.00244534</v>
      </c>
      <c r="X630" s="119">
        <f t="shared" si="431"/>
        <v>2.22069246</v>
      </c>
      <c r="Y630" s="119">
        <f t="shared" si="432"/>
        <v>0</v>
      </c>
      <c r="Z630" s="131" t="str">
        <f t="shared" si="441"/>
        <v>A+J=</v>
      </c>
      <c r="AA630" s="124">
        <f t="shared" si="442"/>
        <v>44942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2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22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3"/>
      <c r="EC630" s="1"/>
      <c r="ED630" s="1"/>
      <c r="EE630" s="1"/>
      <c r="EF630" s="1"/>
      <c r="EG630" s="1"/>
      <c r="EH630" s="1"/>
      <c r="EI630" s="1"/>
      <c r="EJ630" s="1"/>
      <c r="EK630" s="1"/>
      <c r="EL630" s="4"/>
      <c r="EM630" s="1"/>
      <c r="EN630" s="1"/>
      <c r="EO630" s="1"/>
      <c r="EP630" s="1"/>
      <c r="EQ630" s="1"/>
      <c r="ER630" s="1"/>
    </row>
    <row r="631" spans="1:148" ht="12.75" x14ac:dyDescent="0.2">
      <c r="A631" s="118">
        <f t="shared" si="433"/>
        <v>44921</v>
      </c>
      <c r="B631" s="119">
        <f t="shared" si="425"/>
        <v>910.35308656000007</v>
      </c>
      <c r="C631" s="119">
        <f t="shared" si="439"/>
        <v>799.99545628999999</v>
      </c>
      <c r="D631" s="120">
        <f t="shared" si="434"/>
        <v>6407.93</v>
      </c>
      <c r="E631" s="120">
        <f t="shared" si="449"/>
        <v>6434.2</v>
      </c>
      <c r="F631" s="172">
        <f t="shared" si="443"/>
        <v>44881</v>
      </c>
      <c r="G631" s="123">
        <f t="shared" si="426"/>
        <v>4.0996078296735572E-3</v>
      </c>
      <c r="H631" s="124">
        <f t="shared" si="444"/>
        <v>44942</v>
      </c>
      <c r="I631" s="124">
        <f t="shared" si="427"/>
        <v>44942</v>
      </c>
      <c r="J631" s="125">
        <f t="shared" si="435"/>
        <v>22</v>
      </c>
      <c r="K631" s="125">
        <f t="shared" si="450"/>
        <v>7</v>
      </c>
      <c r="L631" s="8">
        <f t="shared" si="436"/>
        <v>1.0013026</v>
      </c>
      <c r="M631" s="126">
        <f t="shared" si="448"/>
        <v>1.0059007799999999</v>
      </c>
      <c r="N631" s="126">
        <f t="shared" si="445"/>
        <v>1.1336951965191941</v>
      </c>
      <c r="O631" s="119">
        <f t="shared" si="447"/>
        <v>1.13517194</v>
      </c>
      <c r="P631" s="119">
        <f t="shared" si="428"/>
        <v>908.13239410000006</v>
      </c>
      <c r="Q631" s="158">
        <f t="shared" si="440"/>
        <v>0</v>
      </c>
      <c r="R631" s="199">
        <f t="shared" si="437"/>
        <v>0</v>
      </c>
      <c r="S631" s="119">
        <f t="shared" si="429"/>
        <v>0</v>
      </c>
      <c r="T631" s="129">
        <f t="shared" si="438"/>
        <v>9.1906000000000002E-2</v>
      </c>
      <c r="U631" s="127">
        <f t="shared" si="446"/>
        <v>7</v>
      </c>
      <c r="V631" s="127">
        <v>252</v>
      </c>
      <c r="W631" s="126">
        <f t="shared" si="430"/>
        <v>1.00244534</v>
      </c>
      <c r="X631" s="119">
        <f t="shared" si="431"/>
        <v>2.22069246</v>
      </c>
      <c r="Y631" s="119">
        <f t="shared" si="432"/>
        <v>0</v>
      </c>
      <c r="Z631" s="131" t="str">
        <f t="shared" si="441"/>
        <v>A+J=</v>
      </c>
      <c r="AA631" s="124">
        <f t="shared" si="442"/>
        <v>44942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2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22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3"/>
      <c r="EC631" s="1"/>
      <c r="ED631" s="1"/>
      <c r="EE631" s="1"/>
      <c r="EF631" s="1"/>
      <c r="EG631" s="1"/>
      <c r="EH631" s="1"/>
      <c r="EI631" s="1"/>
      <c r="EJ631" s="1"/>
      <c r="EK631" s="1"/>
      <c r="EL631" s="4"/>
      <c r="EM631" s="1"/>
      <c r="EN631" s="1"/>
      <c r="EO631" s="1"/>
      <c r="EP631" s="1"/>
      <c r="EQ631" s="1"/>
      <c r="ER631" s="1"/>
    </row>
    <row r="632" spans="1:148" ht="12.75" x14ac:dyDescent="0.2">
      <c r="A632" s="118">
        <f t="shared" si="433"/>
        <v>44922</v>
      </c>
      <c r="B632" s="119">
        <f t="shared" si="425"/>
        <v>910.84013837999998</v>
      </c>
      <c r="C632" s="119">
        <f t="shared" si="439"/>
        <v>799.99545628999999</v>
      </c>
      <c r="D632" s="120">
        <f t="shared" si="434"/>
        <v>6407.93</v>
      </c>
      <c r="E632" s="120">
        <f t="shared" si="449"/>
        <v>6434.2</v>
      </c>
      <c r="F632" s="172">
        <f t="shared" si="443"/>
        <v>44881</v>
      </c>
      <c r="G632" s="123">
        <f t="shared" si="426"/>
        <v>4.0996078296735572E-3</v>
      </c>
      <c r="H632" s="124">
        <f t="shared" si="444"/>
        <v>44942</v>
      </c>
      <c r="I632" s="124">
        <f t="shared" si="427"/>
        <v>44942</v>
      </c>
      <c r="J632" s="125">
        <f t="shared" si="435"/>
        <v>22</v>
      </c>
      <c r="K632" s="125">
        <f t="shared" si="450"/>
        <v>8</v>
      </c>
      <c r="L632" s="8">
        <f t="shared" si="436"/>
        <v>1.0014888200000001</v>
      </c>
      <c r="M632" s="126">
        <f t="shared" si="448"/>
        <v>1.0059007799999999</v>
      </c>
      <c r="N632" s="126">
        <f t="shared" si="445"/>
        <v>1.1336951965191941</v>
      </c>
      <c r="O632" s="119">
        <f t="shared" si="447"/>
        <v>1.1353830600000001</v>
      </c>
      <c r="P632" s="119">
        <f t="shared" si="428"/>
        <v>908.30128913999999</v>
      </c>
      <c r="Q632" s="158">
        <f t="shared" si="440"/>
        <v>0</v>
      </c>
      <c r="R632" s="199">
        <f t="shared" si="437"/>
        <v>0</v>
      </c>
      <c r="S632" s="119">
        <f t="shared" si="429"/>
        <v>0</v>
      </c>
      <c r="T632" s="129">
        <f t="shared" si="438"/>
        <v>9.1906000000000002E-2</v>
      </c>
      <c r="U632" s="127">
        <f t="shared" si="446"/>
        <v>8</v>
      </c>
      <c r="V632" s="127">
        <v>252</v>
      </c>
      <c r="W632" s="126">
        <f t="shared" si="430"/>
        <v>1.002795162</v>
      </c>
      <c r="X632" s="119">
        <f t="shared" si="431"/>
        <v>2.5388492399999998</v>
      </c>
      <c r="Y632" s="119">
        <f t="shared" si="432"/>
        <v>0</v>
      </c>
      <c r="Z632" s="131" t="str">
        <f t="shared" si="441"/>
        <v>A+J=</v>
      </c>
      <c r="AA632" s="124">
        <f t="shared" si="442"/>
        <v>44942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2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22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3"/>
      <c r="EC632" s="1"/>
      <c r="ED632" s="1"/>
      <c r="EE632" s="1"/>
      <c r="EF632" s="1"/>
      <c r="EG632" s="1"/>
      <c r="EH632" s="1"/>
      <c r="EI632" s="1"/>
      <c r="EJ632" s="1"/>
      <c r="EK632" s="1"/>
      <c r="EL632" s="4"/>
      <c r="EM632" s="1"/>
      <c r="EN632" s="1"/>
      <c r="EO632" s="1"/>
      <c r="EP632" s="1"/>
      <c r="EQ632" s="1"/>
      <c r="ER632" s="1"/>
    </row>
    <row r="633" spans="1:148" ht="12.75" x14ac:dyDescent="0.2">
      <c r="A633" s="118">
        <f t="shared" si="433"/>
        <v>44923</v>
      </c>
      <c r="B633" s="119">
        <f t="shared" si="425"/>
        <v>911.32745220999993</v>
      </c>
      <c r="C633" s="119">
        <f t="shared" si="439"/>
        <v>799.99545628999999</v>
      </c>
      <c r="D633" s="120">
        <f t="shared" si="434"/>
        <v>6407.93</v>
      </c>
      <c r="E633" s="120">
        <f t="shared" si="449"/>
        <v>6434.2</v>
      </c>
      <c r="F633" s="172">
        <f t="shared" si="443"/>
        <v>44881</v>
      </c>
      <c r="G633" s="123">
        <f t="shared" si="426"/>
        <v>4.0996078296735572E-3</v>
      </c>
      <c r="H633" s="124">
        <f t="shared" si="444"/>
        <v>44942</v>
      </c>
      <c r="I633" s="124">
        <f t="shared" si="427"/>
        <v>44942</v>
      </c>
      <c r="J633" s="125">
        <f t="shared" si="435"/>
        <v>22</v>
      </c>
      <c r="K633" s="125">
        <f t="shared" si="450"/>
        <v>9</v>
      </c>
      <c r="L633" s="8">
        <f t="shared" si="436"/>
        <v>1.0016750800000001</v>
      </c>
      <c r="M633" s="126">
        <f t="shared" si="448"/>
        <v>1.0059007799999999</v>
      </c>
      <c r="N633" s="126">
        <f t="shared" si="445"/>
        <v>1.1336951965191941</v>
      </c>
      <c r="O633" s="119">
        <f t="shared" si="447"/>
        <v>1.13559422</v>
      </c>
      <c r="P633" s="119">
        <f t="shared" si="428"/>
        <v>908.47021617999997</v>
      </c>
      <c r="Q633" s="158">
        <f t="shared" si="440"/>
        <v>0</v>
      </c>
      <c r="R633" s="199">
        <f t="shared" si="437"/>
        <v>0</v>
      </c>
      <c r="S633" s="119">
        <f t="shared" si="429"/>
        <v>0</v>
      </c>
      <c r="T633" s="129">
        <f t="shared" si="438"/>
        <v>9.1906000000000002E-2</v>
      </c>
      <c r="U633" s="127">
        <f t="shared" si="446"/>
        <v>9</v>
      </c>
      <c r="V633" s="127">
        <v>252</v>
      </c>
      <c r="W633" s="126">
        <f t="shared" si="430"/>
        <v>1.0031451069999999</v>
      </c>
      <c r="X633" s="119">
        <f t="shared" si="431"/>
        <v>2.8572360300000001</v>
      </c>
      <c r="Y633" s="119">
        <f t="shared" si="432"/>
        <v>0</v>
      </c>
      <c r="Z633" s="131" t="str">
        <f t="shared" si="441"/>
        <v>A+J=</v>
      </c>
      <c r="AA633" s="124">
        <f t="shared" si="442"/>
        <v>44942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2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22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3"/>
      <c r="EC633" s="1"/>
      <c r="ED633" s="1"/>
      <c r="EE633" s="1"/>
      <c r="EF633" s="1"/>
      <c r="EG633" s="1"/>
      <c r="EH633" s="1"/>
      <c r="EI633" s="1"/>
      <c r="EJ633" s="1"/>
      <c r="EK633" s="1"/>
      <c r="EL633" s="4"/>
      <c r="EM633" s="1"/>
      <c r="EN633" s="1"/>
      <c r="EO633" s="1"/>
      <c r="EP633" s="1"/>
      <c r="EQ633" s="1"/>
      <c r="ER633" s="1"/>
    </row>
    <row r="634" spans="1:148" ht="12.75" x14ac:dyDescent="0.2">
      <c r="A634" s="118">
        <f t="shared" si="433"/>
        <v>44924</v>
      </c>
      <c r="B634" s="119">
        <f t="shared" si="425"/>
        <v>911.81502633000002</v>
      </c>
      <c r="C634" s="119">
        <f t="shared" si="439"/>
        <v>799.99545628999999</v>
      </c>
      <c r="D634" s="120">
        <f t="shared" si="434"/>
        <v>6407.93</v>
      </c>
      <c r="E634" s="120">
        <f t="shared" si="449"/>
        <v>6434.2</v>
      </c>
      <c r="F634" s="172">
        <f t="shared" si="443"/>
        <v>44881</v>
      </c>
      <c r="G634" s="123">
        <f t="shared" si="426"/>
        <v>4.0996078296735572E-3</v>
      </c>
      <c r="H634" s="124">
        <f t="shared" si="444"/>
        <v>44942</v>
      </c>
      <c r="I634" s="124">
        <f t="shared" si="427"/>
        <v>44942</v>
      </c>
      <c r="J634" s="125">
        <f t="shared" si="435"/>
        <v>22</v>
      </c>
      <c r="K634" s="125">
        <f t="shared" si="450"/>
        <v>10</v>
      </c>
      <c r="L634" s="8">
        <f t="shared" si="436"/>
        <v>1.0018613700000001</v>
      </c>
      <c r="M634" s="126">
        <f t="shared" si="448"/>
        <v>1.0059007799999999</v>
      </c>
      <c r="N634" s="126">
        <f t="shared" si="445"/>
        <v>1.1336951965191941</v>
      </c>
      <c r="O634" s="119">
        <f t="shared" si="447"/>
        <v>1.1358054200000001</v>
      </c>
      <c r="P634" s="119">
        <f t="shared" si="428"/>
        <v>908.63917521999997</v>
      </c>
      <c r="Q634" s="158">
        <f t="shared" si="440"/>
        <v>0</v>
      </c>
      <c r="R634" s="199">
        <f t="shared" si="437"/>
        <v>0</v>
      </c>
      <c r="S634" s="119">
        <f t="shared" si="429"/>
        <v>0</v>
      </c>
      <c r="T634" s="129">
        <f t="shared" si="438"/>
        <v>9.1906000000000002E-2</v>
      </c>
      <c r="U634" s="127">
        <f t="shared" si="446"/>
        <v>10</v>
      </c>
      <c r="V634" s="127">
        <v>252</v>
      </c>
      <c r="W634" s="126">
        <f t="shared" si="430"/>
        <v>1.0034951729999999</v>
      </c>
      <c r="X634" s="119">
        <f t="shared" si="431"/>
        <v>3.17585111</v>
      </c>
      <c r="Y634" s="119">
        <f t="shared" si="432"/>
        <v>0</v>
      </c>
      <c r="Z634" s="131" t="str">
        <f t="shared" si="441"/>
        <v>A+J=</v>
      </c>
      <c r="AA634" s="124">
        <f t="shared" si="442"/>
        <v>44942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2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22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3"/>
      <c r="EC634" s="1"/>
      <c r="ED634" s="1"/>
      <c r="EE634" s="1"/>
      <c r="EF634" s="1"/>
      <c r="EG634" s="1"/>
      <c r="EH634" s="1"/>
      <c r="EI634" s="1"/>
      <c r="EJ634" s="1"/>
      <c r="EK634" s="1"/>
      <c r="EL634" s="4"/>
      <c r="EM634" s="1"/>
      <c r="EN634" s="1"/>
      <c r="EO634" s="1"/>
      <c r="EP634" s="1"/>
      <c r="EQ634" s="1"/>
      <c r="ER634" s="1"/>
    </row>
    <row r="635" spans="1:148" ht="12.75" x14ac:dyDescent="0.2">
      <c r="A635" s="118">
        <f t="shared" si="433"/>
        <v>44925</v>
      </c>
      <c r="B635" s="119">
        <f t="shared" si="425"/>
        <v>912.30286173000002</v>
      </c>
      <c r="C635" s="119">
        <f t="shared" si="439"/>
        <v>799.99545628999999</v>
      </c>
      <c r="D635" s="120">
        <f t="shared" si="434"/>
        <v>6407.93</v>
      </c>
      <c r="E635" s="120">
        <f t="shared" si="449"/>
        <v>6434.2</v>
      </c>
      <c r="F635" s="172">
        <f t="shared" si="443"/>
        <v>44881</v>
      </c>
      <c r="G635" s="123">
        <f t="shared" si="426"/>
        <v>4.0996078296735572E-3</v>
      </c>
      <c r="H635" s="124">
        <f t="shared" si="444"/>
        <v>44942</v>
      </c>
      <c r="I635" s="124">
        <f t="shared" si="427"/>
        <v>44942</v>
      </c>
      <c r="J635" s="125">
        <f t="shared" si="435"/>
        <v>22</v>
      </c>
      <c r="K635" s="125">
        <f t="shared" si="450"/>
        <v>11</v>
      </c>
      <c r="L635" s="8">
        <f t="shared" si="436"/>
        <v>1.0020477000000001</v>
      </c>
      <c r="M635" s="126">
        <f t="shared" si="448"/>
        <v>1.0059007799999999</v>
      </c>
      <c r="N635" s="126">
        <f t="shared" si="445"/>
        <v>1.1336951965191941</v>
      </c>
      <c r="O635" s="119">
        <f t="shared" si="447"/>
        <v>1.1360166599999999</v>
      </c>
      <c r="P635" s="119">
        <f t="shared" si="428"/>
        <v>908.80816626000001</v>
      </c>
      <c r="Q635" s="158">
        <f t="shared" si="440"/>
        <v>0</v>
      </c>
      <c r="R635" s="199">
        <f t="shared" si="437"/>
        <v>0</v>
      </c>
      <c r="S635" s="119">
        <f t="shared" si="429"/>
        <v>0</v>
      </c>
      <c r="T635" s="129">
        <f t="shared" si="438"/>
        <v>9.1906000000000002E-2</v>
      </c>
      <c r="U635" s="127">
        <f t="shared" si="446"/>
        <v>11</v>
      </c>
      <c r="V635" s="127">
        <v>252</v>
      </c>
      <c r="W635" s="126">
        <f t="shared" si="430"/>
        <v>1.003845361</v>
      </c>
      <c r="X635" s="119">
        <f t="shared" si="431"/>
        <v>3.4946954699999999</v>
      </c>
      <c r="Y635" s="119">
        <f t="shared" si="432"/>
        <v>0</v>
      </c>
      <c r="Z635" s="131" t="str">
        <f t="shared" si="441"/>
        <v>A+J=</v>
      </c>
      <c r="AA635" s="124">
        <f t="shared" si="442"/>
        <v>44942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2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22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3"/>
      <c r="EC635" s="1"/>
      <c r="ED635" s="1"/>
      <c r="EE635" s="1"/>
      <c r="EF635" s="1"/>
      <c r="EG635" s="1"/>
      <c r="EH635" s="1"/>
      <c r="EI635" s="1"/>
      <c r="EJ635" s="1"/>
      <c r="EK635" s="1"/>
      <c r="EL635" s="4"/>
      <c r="EM635" s="1"/>
      <c r="EN635" s="1"/>
      <c r="EO635" s="1"/>
      <c r="EP635" s="1"/>
      <c r="EQ635" s="1"/>
      <c r="ER635" s="1"/>
    </row>
    <row r="636" spans="1:148" ht="12.75" x14ac:dyDescent="0.2">
      <c r="A636" s="118">
        <f t="shared" si="433"/>
        <v>44926</v>
      </c>
      <c r="B636" s="119">
        <f t="shared" si="425"/>
        <v>912.79096746999994</v>
      </c>
      <c r="C636" s="119">
        <f t="shared" si="439"/>
        <v>799.99545628999999</v>
      </c>
      <c r="D636" s="120">
        <f t="shared" si="434"/>
        <v>6407.93</v>
      </c>
      <c r="E636" s="120">
        <f t="shared" si="449"/>
        <v>6434.2</v>
      </c>
      <c r="F636" s="172">
        <f t="shared" si="443"/>
        <v>44881</v>
      </c>
      <c r="G636" s="123">
        <f t="shared" si="426"/>
        <v>4.0996078296735572E-3</v>
      </c>
      <c r="H636" s="124">
        <f t="shared" si="444"/>
        <v>44942</v>
      </c>
      <c r="I636" s="124">
        <f t="shared" si="427"/>
        <v>44942</v>
      </c>
      <c r="J636" s="125">
        <f t="shared" si="435"/>
        <v>22</v>
      </c>
      <c r="K636" s="125">
        <f t="shared" si="450"/>
        <v>12</v>
      </c>
      <c r="L636" s="8">
        <f t="shared" si="436"/>
        <v>1.0022340700000001</v>
      </c>
      <c r="M636" s="126">
        <f t="shared" si="448"/>
        <v>1.0059007799999999</v>
      </c>
      <c r="N636" s="126">
        <f t="shared" si="445"/>
        <v>1.1336951965191941</v>
      </c>
      <c r="O636" s="119">
        <f t="shared" si="447"/>
        <v>1.1362279500000001</v>
      </c>
      <c r="P636" s="119">
        <f t="shared" si="428"/>
        <v>908.97719729999994</v>
      </c>
      <c r="Q636" s="158">
        <f t="shared" si="440"/>
        <v>0</v>
      </c>
      <c r="R636" s="199">
        <f t="shared" si="437"/>
        <v>0</v>
      </c>
      <c r="S636" s="119">
        <f t="shared" si="429"/>
        <v>0</v>
      </c>
      <c r="T636" s="129">
        <f t="shared" si="438"/>
        <v>9.1906000000000002E-2</v>
      </c>
      <c r="U636" s="127">
        <f t="shared" si="446"/>
        <v>12</v>
      </c>
      <c r="V636" s="127">
        <v>252</v>
      </c>
      <c r="W636" s="126">
        <f t="shared" si="430"/>
        <v>1.004195672</v>
      </c>
      <c r="X636" s="119">
        <f t="shared" si="431"/>
        <v>3.8137701700000002</v>
      </c>
      <c r="Y636" s="119">
        <f t="shared" si="432"/>
        <v>0</v>
      </c>
      <c r="Z636" s="131" t="str">
        <f t="shared" si="441"/>
        <v>A+J=</v>
      </c>
      <c r="AA636" s="124">
        <f t="shared" si="442"/>
        <v>44942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2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22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3"/>
      <c r="EC636" s="1"/>
      <c r="ED636" s="1"/>
      <c r="EE636" s="1"/>
      <c r="EF636" s="1"/>
      <c r="EG636" s="1"/>
      <c r="EH636" s="1"/>
      <c r="EI636" s="1"/>
      <c r="EJ636" s="1"/>
      <c r="EK636" s="1"/>
      <c r="EL636" s="4"/>
      <c r="EM636" s="1"/>
      <c r="EN636" s="1"/>
      <c r="EO636" s="1"/>
      <c r="EP636" s="1"/>
      <c r="EQ636" s="1"/>
      <c r="ER636" s="1"/>
    </row>
    <row r="637" spans="1:148" ht="12.75" x14ac:dyDescent="0.2">
      <c r="A637" s="118">
        <f t="shared" si="433"/>
        <v>44927</v>
      </c>
      <c r="B637" s="119">
        <f t="shared" si="425"/>
        <v>912.79096746999994</v>
      </c>
      <c r="C637" s="119">
        <f t="shared" si="439"/>
        <v>799.99545628999999</v>
      </c>
      <c r="D637" s="120">
        <f t="shared" si="434"/>
        <v>6407.93</v>
      </c>
      <c r="E637" s="120">
        <f t="shared" si="449"/>
        <v>6434.2</v>
      </c>
      <c r="F637" s="172">
        <f t="shared" si="443"/>
        <v>44881</v>
      </c>
      <c r="G637" s="123">
        <f t="shared" si="426"/>
        <v>4.0996078296735572E-3</v>
      </c>
      <c r="H637" s="124">
        <f t="shared" si="444"/>
        <v>44942</v>
      </c>
      <c r="I637" s="124">
        <f t="shared" si="427"/>
        <v>44942</v>
      </c>
      <c r="J637" s="125">
        <f t="shared" si="435"/>
        <v>22</v>
      </c>
      <c r="K637" s="125">
        <f t="shared" si="450"/>
        <v>12</v>
      </c>
      <c r="L637" s="8">
        <f t="shared" si="436"/>
        <v>1.0022340700000001</v>
      </c>
      <c r="M637" s="126">
        <f t="shared" si="448"/>
        <v>1.0059007799999999</v>
      </c>
      <c r="N637" s="126">
        <f t="shared" si="445"/>
        <v>1.1336951965191941</v>
      </c>
      <c r="O637" s="119">
        <f t="shared" si="447"/>
        <v>1.1362279500000001</v>
      </c>
      <c r="P637" s="119">
        <f t="shared" si="428"/>
        <v>908.97719729999994</v>
      </c>
      <c r="Q637" s="158">
        <f t="shared" si="440"/>
        <v>0</v>
      </c>
      <c r="R637" s="199">
        <f t="shared" si="437"/>
        <v>0</v>
      </c>
      <c r="S637" s="119">
        <f t="shared" si="429"/>
        <v>0</v>
      </c>
      <c r="T637" s="129">
        <f t="shared" si="438"/>
        <v>9.1906000000000002E-2</v>
      </c>
      <c r="U637" s="127">
        <f t="shared" si="446"/>
        <v>12</v>
      </c>
      <c r="V637" s="127">
        <v>252</v>
      </c>
      <c r="W637" s="126">
        <f t="shared" si="430"/>
        <v>1.004195672</v>
      </c>
      <c r="X637" s="119">
        <f t="shared" si="431"/>
        <v>3.8137701700000002</v>
      </c>
      <c r="Y637" s="119">
        <f t="shared" si="432"/>
        <v>0</v>
      </c>
      <c r="Z637" s="131" t="str">
        <f t="shared" si="441"/>
        <v>A+J=</v>
      </c>
      <c r="AA637" s="124">
        <f t="shared" si="442"/>
        <v>44942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2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22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3"/>
      <c r="EC637" s="1"/>
      <c r="ED637" s="1"/>
      <c r="EE637" s="1"/>
      <c r="EF637" s="1"/>
      <c r="EG637" s="1"/>
      <c r="EH637" s="1"/>
      <c r="EI637" s="1"/>
      <c r="EJ637" s="1"/>
      <c r="EK637" s="1"/>
      <c r="EL637" s="4"/>
      <c r="EM637" s="1"/>
      <c r="EN637" s="1"/>
      <c r="EO637" s="1"/>
      <c r="EP637" s="1"/>
      <c r="EQ637" s="1"/>
      <c r="ER637" s="1"/>
    </row>
    <row r="638" spans="1:148" ht="12.75" x14ac:dyDescent="0.2">
      <c r="A638" s="118">
        <f t="shared" si="433"/>
        <v>44928</v>
      </c>
      <c r="B638" s="119">
        <f t="shared" si="425"/>
        <v>912.79096746999994</v>
      </c>
      <c r="C638" s="119">
        <f t="shared" si="439"/>
        <v>799.99545628999999</v>
      </c>
      <c r="D638" s="120">
        <f t="shared" si="434"/>
        <v>6407.93</v>
      </c>
      <c r="E638" s="120">
        <f t="shared" si="449"/>
        <v>6434.2</v>
      </c>
      <c r="F638" s="172">
        <f t="shared" si="443"/>
        <v>44881</v>
      </c>
      <c r="G638" s="123">
        <f t="shared" si="426"/>
        <v>4.0996078296735572E-3</v>
      </c>
      <c r="H638" s="124">
        <f t="shared" si="444"/>
        <v>44942</v>
      </c>
      <c r="I638" s="124">
        <f t="shared" si="427"/>
        <v>44942</v>
      </c>
      <c r="J638" s="125">
        <f t="shared" si="435"/>
        <v>22</v>
      </c>
      <c r="K638" s="125">
        <f t="shared" si="450"/>
        <v>12</v>
      </c>
      <c r="L638" s="8">
        <f t="shared" si="436"/>
        <v>1.0022340700000001</v>
      </c>
      <c r="M638" s="126">
        <f t="shared" si="448"/>
        <v>1.0059007799999999</v>
      </c>
      <c r="N638" s="126">
        <f t="shared" si="445"/>
        <v>1.1336951965191941</v>
      </c>
      <c r="O638" s="119">
        <f t="shared" si="447"/>
        <v>1.1362279500000001</v>
      </c>
      <c r="P638" s="119">
        <f t="shared" si="428"/>
        <v>908.97719729999994</v>
      </c>
      <c r="Q638" s="158">
        <f t="shared" si="440"/>
        <v>0</v>
      </c>
      <c r="R638" s="199">
        <f t="shared" si="437"/>
        <v>0</v>
      </c>
      <c r="S638" s="119">
        <f t="shared" si="429"/>
        <v>0</v>
      </c>
      <c r="T638" s="129">
        <f t="shared" si="438"/>
        <v>9.1906000000000002E-2</v>
      </c>
      <c r="U638" s="127">
        <f t="shared" si="446"/>
        <v>12</v>
      </c>
      <c r="V638" s="127">
        <v>252</v>
      </c>
      <c r="W638" s="126">
        <f t="shared" si="430"/>
        <v>1.004195672</v>
      </c>
      <c r="X638" s="119">
        <f t="shared" si="431"/>
        <v>3.8137701700000002</v>
      </c>
      <c r="Y638" s="119">
        <f t="shared" si="432"/>
        <v>0</v>
      </c>
      <c r="Z638" s="131" t="str">
        <f t="shared" si="441"/>
        <v>A+J=</v>
      </c>
      <c r="AA638" s="124">
        <f t="shared" si="442"/>
        <v>44942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2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22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3"/>
      <c r="EC638" s="1"/>
      <c r="ED638" s="1"/>
      <c r="EE638" s="1"/>
      <c r="EF638" s="1"/>
      <c r="EG638" s="1"/>
      <c r="EH638" s="1"/>
      <c r="EI638" s="1"/>
      <c r="EJ638" s="1"/>
      <c r="EK638" s="1"/>
      <c r="EL638" s="4"/>
      <c r="EM638" s="1"/>
      <c r="EN638" s="1"/>
      <c r="EO638" s="1"/>
      <c r="EP638" s="1"/>
      <c r="EQ638" s="1"/>
      <c r="ER638" s="1"/>
    </row>
    <row r="639" spans="1:148" ht="12.75" x14ac:dyDescent="0.2">
      <c r="A639" s="118">
        <f t="shared" si="433"/>
        <v>44929</v>
      </c>
      <c r="B639" s="119">
        <f t="shared" si="425"/>
        <v>913.27931861999991</v>
      </c>
      <c r="C639" s="119">
        <f t="shared" si="439"/>
        <v>799.99545628999999</v>
      </c>
      <c r="D639" s="120">
        <f t="shared" si="434"/>
        <v>6407.93</v>
      </c>
      <c r="E639" s="120">
        <f t="shared" si="449"/>
        <v>6434.2</v>
      </c>
      <c r="F639" s="172">
        <f t="shared" si="443"/>
        <v>44881</v>
      </c>
      <c r="G639" s="123">
        <f t="shared" si="426"/>
        <v>4.0996078296735572E-3</v>
      </c>
      <c r="H639" s="124">
        <f t="shared" si="444"/>
        <v>44942</v>
      </c>
      <c r="I639" s="124">
        <f t="shared" si="427"/>
        <v>44942</v>
      </c>
      <c r="J639" s="125">
        <f t="shared" si="435"/>
        <v>22</v>
      </c>
      <c r="K639" s="125">
        <f t="shared" si="450"/>
        <v>13</v>
      </c>
      <c r="L639" s="8">
        <f t="shared" si="436"/>
        <v>1.00242046</v>
      </c>
      <c r="M639" s="126">
        <f t="shared" si="448"/>
        <v>1.0059007799999999</v>
      </c>
      <c r="N639" s="126">
        <f t="shared" si="445"/>
        <v>1.1336951965191941</v>
      </c>
      <c r="O639" s="119">
        <f t="shared" si="447"/>
        <v>1.13643926</v>
      </c>
      <c r="P639" s="119">
        <f t="shared" si="428"/>
        <v>909.14624433999995</v>
      </c>
      <c r="Q639" s="158">
        <f t="shared" si="440"/>
        <v>0</v>
      </c>
      <c r="R639" s="199">
        <f t="shared" si="437"/>
        <v>0</v>
      </c>
      <c r="S639" s="119">
        <f t="shared" si="429"/>
        <v>0</v>
      </c>
      <c r="T639" s="129">
        <f t="shared" si="438"/>
        <v>9.1906000000000002E-2</v>
      </c>
      <c r="U639" s="127">
        <f t="shared" si="446"/>
        <v>13</v>
      </c>
      <c r="V639" s="127">
        <v>252</v>
      </c>
      <c r="W639" s="126">
        <f t="shared" si="430"/>
        <v>1.004546105</v>
      </c>
      <c r="X639" s="119">
        <f t="shared" si="431"/>
        <v>4.1330742799999998</v>
      </c>
      <c r="Y639" s="119">
        <f t="shared" si="432"/>
        <v>0</v>
      </c>
      <c r="Z639" s="131" t="str">
        <f t="shared" si="441"/>
        <v>A+J=</v>
      </c>
      <c r="AA639" s="124">
        <f t="shared" si="442"/>
        <v>44942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2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22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3"/>
      <c r="EC639" s="1"/>
      <c r="ED639" s="1"/>
      <c r="EE639" s="1"/>
      <c r="EF639" s="1"/>
      <c r="EG639" s="1"/>
      <c r="EH639" s="1"/>
      <c r="EI639" s="1"/>
      <c r="EJ639" s="1"/>
      <c r="EK639" s="1"/>
      <c r="EL639" s="4"/>
      <c r="EM639" s="1"/>
      <c r="EN639" s="1"/>
      <c r="EO639" s="1"/>
      <c r="EP639" s="1"/>
      <c r="EQ639" s="1"/>
      <c r="ER639" s="1"/>
    </row>
    <row r="640" spans="1:148" ht="12.75" x14ac:dyDescent="0.2">
      <c r="A640" s="118">
        <f t="shared" si="433"/>
        <v>44930</v>
      </c>
      <c r="B640" s="119">
        <f t="shared" si="425"/>
        <v>913.76793938999992</v>
      </c>
      <c r="C640" s="119">
        <f t="shared" si="439"/>
        <v>799.99545628999999</v>
      </c>
      <c r="D640" s="120">
        <f t="shared" si="434"/>
        <v>6407.93</v>
      </c>
      <c r="E640" s="120">
        <f t="shared" si="449"/>
        <v>6434.2</v>
      </c>
      <c r="F640" s="172">
        <f t="shared" si="443"/>
        <v>44881</v>
      </c>
      <c r="G640" s="123">
        <f t="shared" si="426"/>
        <v>4.0996078296735572E-3</v>
      </c>
      <c r="H640" s="124">
        <f t="shared" si="444"/>
        <v>44942</v>
      </c>
      <c r="I640" s="124">
        <f t="shared" si="427"/>
        <v>44942</v>
      </c>
      <c r="J640" s="125">
        <f t="shared" si="435"/>
        <v>22</v>
      </c>
      <c r="K640" s="125">
        <f t="shared" si="450"/>
        <v>14</v>
      </c>
      <c r="L640" s="8">
        <f t="shared" si="436"/>
        <v>1.0026069</v>
      </c>
      <c r="M640" s="126">
        <f t="shared" si="448"/>
        <v>1.0059007799999999</v>
      </c>
      <c r="N640" s="126">
        <f t="shared" si="445"/>
        <v>1.1336951965191941</v>
      </c>
      <c r="O640" s="119">
        <f t="shared" si="447"/>
        <v>1.1366506199999999</v>
      </c>
      <c r="P640" s="119">
        <f t="shared" si="428"/>
        <v>909.31533137999998</v>
      </c>
      <c r="Q640" s="158">
        <f t="shared" si="440"/>
        <v>0</v>
      </c>
      <c r="R640" s="199">
        <f t="shared" si="437"/>
        <v>0</v>
      </c>
      <c r="S640" s="119">
        <f t="shared" si="429"/>
        <v>0</v>
      </c>
      <c r="T640" s="129">
        <f t="shared" si="438"/>
        <v>9.1906000000000002E-2</v>
      </c>
      <c r="U640" s="127">
        <f t="shared" si="446"/>
        <v>14</v>
      </c>
      <c r="V640" s="127">
        <v>252</v>
      </c>
      <c r="W640" s="126">
        <f t="shared" si="430"/>
        <v>1.00489666</v>
      </c>
      <c r="X640" s="119">
        <f t="shared" si="431"/>
        <v>4.4526080099999996</v>
      </c>
      <c r="Y640" s="119">
        <f t="shared" si="432"/>
        <v>0</v>
      </c>
      <c r="Z640" s="131" t="str">
        <f t="shared" si="441"/>
        <v>A+J=</v>
      </c>
      <c r="AA640" s="124">
        <f t="shared" si="442"/>
        <v>44942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2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22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3"/>
      <c r="EC640" s="1"/>
      <c r="ED640" s="1"/>
      <c r="EE640" s="1"/>
      <c r="EF640" s="1"/>
      <c r="EG640" s="1"/>
      <c r="EH640" s="1"/>
      <c r="EI640" s="1"/>
      <c r="EJ640" s="1"/>
      <c r="EK640" s="1"/>
      <c r="EL640" s="4"/>
      <c r="EM640" s="1"/>
      <c r="EN640" s="1"/>
      <c r="EO640" s="1"/>
      <c r="EP640" s="1"/>
      <c r="EQ640" s="1"/>
      <c r="ER640" s="1"/>
    </row>
    <row r="641" spans="1:148" ht="12.75" x14ac:dyDescent="0.2">
      <c r="A641" s="118">
        <f t="shared" si="433"/>
        <v>44931</v>
      </c>
      <c r="B641" s="119">
        <f t="shared" si="425"/>
        <v>914.25681469000006</v>
      </c>
      <c r="C641" s="119">
        <f t="shared" si="439"/>
        <v>799.99545628999999</v>
      </c>
      <c r="D641" s="120">
        <f t="shared" si="434"/>
        <v>6407.93</v>
      </c>
      <c r="E641" s="120">
        <f t="shared" si="449"/>
        <v>6434.2</v>
      </c>
      <c r="F641" s="172">
        <f t="shared" si="443"/>
        <v>44881</v>
      </c>
      <c r="G641" s="123">
        <f t="shared" si="426"/>
        <v>4.0996078296735572E-3</v>
      </c>
      <c r="H641" s="124">
        <f t="shared" si="444"/>
        <v>44942</v>
      </c>
      <c r="I641" s="124">
        <f t="shared" si="427"/>
        <v>44942</v>
      </c>
      <c r="J641" s="125">
        <f t="shared" si="435"/>
        <v>22</v>
      </c>
      <c r="K641" s="125">
        <f t="shared" si="450"/>
        <v>15</v>
      </c>
      <c r="L641" s="8">
        <f t="shared" si="436"/>
        <v>1.0027933600000001</v>
      </c>
      <c r="M641" s="126">
        <f t="shared" si="448"/>
        <v>1.0059007799999999</v>
      </c>
      <c r="N641" s="126">
        <f t="shared" si="445"/>
        <v>1.1336951965191941</v>
      </c>
      <c r="O641" s="119">
        <f t="shared" si="447"/>
        <v>1.13686201</v>
      </c>
      <c r="P641" s="119">
        <f t="shared" si="428"/>
        <v>909.48444242000005</v>
      </c>
      <c r="Q641" s="158">
        <f t="shared" si="440"/>
        <v>0</v>
      </c>
      <c r="R641" s="199">
        <f t="shared" si="437"/>
        <v>0</v>
      </c>
      <c r="S641" s="119">
        <f t="shared" si="429"/>
        <v>0</v>
      </c>
      <c r="T641" s="129">
        <f t="shared" si="438"/>
        <v>9.1906000000000002E-2</v>
      </c>
      <c r="U641" s="127">
        <f t="shared" si="446"/>
        <v>15</v>
      </c>
      <c r="V641" s="127">
        <v>252</v>
      </c>
      <c r="W641" s="126">
        <f t="shared" si="430"/>
        <v>1.005247338</v>
      </c>
      <c r="X641" s="119">
        <f t="shared" si="431"/>
        <v>4.77237227</v>
      </c>
      <c r="Y641" s="119">
        <f t="shared" si="432"/>
        <v>0</v>
      </c>
      <c r="Z641" s="131" t="str">
        <f t="shared" si="441"/>
        <v>A+J=</v>
      </c>
      <c r="AA641" s="124">
        <f t="shared" si="442"/>
        <v>44942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2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22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3"/>
      <c r="EC641" s="1"/>
      <c r="ED641" s="1"/>
      <c r="EE641" s="1"/>
      <c r="EF641" s="1"/>
      <c r="EG641" s="1"/>
      <c r="EH641" s="1"/>
      <c r="EI641" s="1"/>
      <c r="EJ641" s="1"/>
      <c r="EK641" s="1"/>
      <c r="EL641" s="4"/>
      <c r="EM641" s="1"/>
      <c r="EN641" s="1"/>
      <c r="EO641" s="1"/>
      <c r="EP641" s="1"/>
      <c r="EQ641" s="1"/>
      <c r="ER641" s="1"/>
    </row>
    <row r="642" spans="1:148" ht="12.75" x14ac:dyDescent="0.2">
      <c r="A642" s="118">
        <f t="shared" si="433"/>
        <v>44932</v>
      </c>
      <c r="B642" s="119">
        <f t="shared" si="425"/>
        <v>914.74595176000003</v>
      </c>
      <c r="C642" s="119">
        <f t="shared" si="439"/>
        <v>799.99545628999999</v>
      </c>
      <c r="D642" s="120">
        <f t="shared" si="434"/>
        <v>6407.93</v>
      </c>
      <c r="E642" s="120">
        <f t="shared" si="449"/>
        <v>6434.2</v>
      </c>
      <c r="F642" s="172">
        <f t="shared" si="443"/>
        <v>44881</v>
      </c>
      <c r="G642" s="123">
        <f t="shared" si="426"/>
        <v>4.0996078296735572E-3</v>
      </c>
      <c r="H642" s="124">
        <f t="shared" si="444"/>
        <v>44942</v>
      </c>
      <c r="I642" s="124">
        <f t="shared" si="427"/>
        <v>44942</v>
      </c>
      <c r="J642" s="125">
        <f t="shared" si="435"/>
        <v>22</v>
      </c>
      <c r="K642" s="125">
        <f t="shared" si="450"/>
        <v>16</v>
      </c>
      <c r="L642" s="8">
        <f t="shared" si="436"/>
        <v>1.0029798599999999</v>
      </c>
      <c r="M642" s="126">
        <f t="shared" si="448"/>
        <v>1.0059007799999999</v>
      </c>
      <c r="N642" s="126">
        <f t="shared" si="445"/>
        <v>1.1336951965191941</v>
      </c>
      <c r="O642" s="119">
        <f t="shared" si="447"/>
        <v>1.13707344</v>
      </c>
      <c r="P642" s="119">
        <f t="shared" si="428"/>
        <v>909.65358546000004</v>
      </c>
      <c r="Q642" s="158">
        <f t="shared" si="440"/>
        <v>0</v>
      </c>
      <c r="R642" s="199">
        <f t="shared" si="437"/>
        <v>0</v>
      </c>
      <c r="S642" s="119">
        <f t="shared" si="429"/>
        <v>0</v>
      </c>
      <c r="T642" s="129">
        <f t="shared" si="438"/>
        <v>9.1906000000000002E-2</v>
      </c>
      <c r="U642" s="127">
        <f t="shared" si="446"/>
        <v>16</v>
      </c>
      <c r="V642" s="127">
        <v>252</v>
      </c>
      <c r="W642" s="126">
        <f t="shared" si="430"/>
        <v>1.0055981380000001</v>
      </c>
      <c r="X642" s="119">
        <f t="shared" si="431"/>
        <v>5.0923663000000001</v>
      </c>
      <c r="Y642" s="119">
        <f t="shared" si="432"/>
        <v>0</v>
      </c>
      <c r="Z642" s="131" t="str">
        <f t="shared" si="441"/>
        <v>A+J=</v>
      </c>
      <c r="AA642" s="124">
        <f t="shared" si="442"/>
        <v>44942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2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22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3"/>
      <c r="EC642" s="1"/>
      <c r="ED642" s="1"/>
      <c r="EE642" s="1"/>
      <c r="EF642" s="1"/>
      <c r="EG642" s="1"/>
      <c r="EH642" s="1"/>
      <c r="EI642" s="1"/>
      <c r="EJ642" s="1"/>
      <c r="EK642" s="1"/>
      <c r="EL642" s="4"/>
      <c r="EM642" s="1"/>
      <c r="EN642" s="1"/>
      <c r="EO642" s="1"/>
      <c r="EP642" s="1"/>
      <c r="EQ642" s="1"/>
      <c r="ER642" s="1"/>
    </row>
    <row r="643" spans="1:148" ht="12.75" x14ac:dyDescent="0.2">
      <c r="A643" s="118">
        <f t="shared" si="433"/>
        <v>44933</v>
      </c>
      <c r="B643" s="119">
        <f t="shared" si="425"/>
        <v>915.23535873000003</v>
      </c>
      <c r="C643" s="119">
        <f t="shared" si="439"/>
        <v>799.99545628999999</v>
      </c>
      <c r="D643" s="120">
        <f t="shared" si="434"/>
        <v>6407.93</v>
      </c>
      <c r="E643" s="120">
        <f t="shared" si="449"/>
        <v>6434.2</v>
      </c>
      <c r="F643" s="172">
        <f t="shared" si="443"/>
        <v>44881</v>
      </c>
      <c r="G643" s="123">
        <f t="shared" si="426"/>
        <v>4.0996078296735572E-3</v>
      </c>
      <c r="H643" s="124">
        <f t="shared" si="444"/>
        <v>44942</v>
      </c>
      <c r="I643" s="124">
        <f t="shared" si="427"/>
        <v>44942</v>
      </c>
      <c r="J643" s="125">
        <f t="shared" si="435"/>
        <v>22</v>
      </c>
      <c r="K643" s="125">
        <f t="shared" si="450"/>
        <v>17</v>
      </c>
      <c r="L643" s="8">
        <f t="shared" si="436"/>
        <v>1.0031664</v>
      </c>
      <c r="M643" s="126">
        <f t="shared" si="448"/>
        <v>1.0059007799999999</v>
      </c>
      <c r="N643" s="126">
        <f t="shared" si="445"/>
        <v>1.1336951965191941</v>
      </c>
      <c r="O643" s="119">
        <f t="shared" si="447"/>
        <v>1.1372849199999999</v>
      </c>
      <c r="P643" s="119">
        <f t="shared" si="428"/>
        <v>909.82276850000005</v>
      </c>
      <c r="Q643" s="158">
        <f t="shared" si="440"/>
        <v>0</v>
      </c>
      <c r="R643" s="199">
        <f t="shared" si="437"/>
        <v>0</v>
      </c>
      <c r="S643" s="119">
        <f t="shared" si="429"/>
        <v>0</v>
      </c>
      <c r="T643" s="129">
        <f t="shared" si="438"/>
        <v>9.1906000000000002E-2</v>
      </c>
      <c r="U643" s="127">
        <f t="shared" si="446"/>
        <v>17</v>
      </c>
      <c r="V643" s="127">
        <v>252</v>
      </c>
      <c r="W643" s="126">
        <f t="shared" si="430"/>
        <v>1.0059490600000001</v>
      </c>
      <c r="X643" s="119">
        <f t="shared" si="431"/>
        <v>5.4125902300000002</v>
      </c>
      <c r="Y643" s="119">
        <f t="shared" si="432"/>
        <v>0</v>
      </c>
      <c r="Z643" s="131" t="str">
        <f t="shared" si="441"/>
        <v>A+J=</v>
      </c>
      <c r="AA643" s="124">
        <f t="shared" si="442"/>
        <v>44942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2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22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3"/>
      <c r="EC643" s="1"/>
      <c r="ED643" s="1"/>
      <c r="EE643" s="1"/>
      <c r="EF643" s="1"/>
      <c r="EG643" s="1"/>
      <c r="EH643" s="1"/>
      <c r="EI643" s="1"/>
      <c r="EJ643" s="1"/>
      <c r="EK643" s="1"/>
      <c r="EL643" s="4"/>
      <c r="EM643" s="1"/>
      <c r="EN643" s="1"/>
      <c r="EO643" s="1"/>
      <c r="EP643" s="1"/>
      <c r="EQ643" s="1"/>
      <c r="ER643" s="1"/>
    </row>
    <row r="644" spans="1:148" ht="12.75" x14ac:dyDescent="0.2">
      <c r="A644" s="118">
        <f t="shared" si="433"/>
        <v>44934</v>
      </c>
      <c r="B644" s="119">
        <f t="shared" si="425"/>
        <v>915.23535873000003</v>
      </c>
      <c r="C644" s="119">
        <f t="shared" si="439"/>
        <v>799.99545628999999</v>
      </c>
      <c r="D644" s="120">
        <f t="shared" si="434"/>
        <v>6407.93</v>
      </c>
      <c r="E644" s="120">
        <f t="shared" si="449"/>
        <v>6434.2</v>
      </c>
      <c r="F644" s="172">
        <f t="shared" si="443"/>
        <v>44881</v>
      </c>
      <c r="G644" s="123">
        <f t="shared" si="426"/>
        <v>4.0996078296735572E-3</v>
      </c>
      <c r="H644" s="124">
        <f t="shared" si="444"/>
        <v>44942</v>
      </c>
      <c r="I644" s="124">
        <f t="shared" si="427"/>
        <v>44942</v>
      </c>
      <c r="J644" s="125">
        <f t="shared" si="435"/>
        <v>22</v>
      </c>
      <c r="K644" s="125">
        <f t="shared" si="450"/>
        <v>17</v>
      </c>
      <c r="L644" s="8">
        <f t="shared" si="436"/>
        <v>1.0031664</v>
      </c>
      <c r="M644" s="126">
        <f t="shared" si="448"/>
        <v>1.0059007799999999</v>
      </c>
      <c r="N644" s="126">
        <f t="shared" si="445"/>
        <v>1.1336951965191941</v>
      </c>
      <c r="O644" s="119">
        <f t="shared" si="447"/>
        <v>1.1372849199999999</v>
      </c>
      <c r="P644" s="119">
        <f t="shared" si="428"/>
        <v>909.82276850000005</v>
      </c>
      <c r="Q644" s="158">
        <f t="shared" si="440"/>
        <v>0</v>
      </c>
      <c r="R644" s="199">
        <f t="shared" si="437"/>
        <v>0</v>
      </c>
      <c r="S644" s="119">
        <f t="shared" si="429"/>
        <v>0</v>
      </c>
      <c r="T644" s="129">
        <f t="shared" si="438"/>
        <v>9.1906000000000002E-2</v>
      </c>
      <c r="U644" s="127">
        <f t="shared" si="446"/>
        <v>17</v>
      </c>
      <c r="V644" s="127">
        <v>252</v>
      </c>
      <c r="W644" s="126">
        <f t="shared" si="430"/>
        <v>1.0059490600000001</v>
      </c>
      <c r="X644" s="119">
        <f t="shared" si="431"/>
        <v>5.4125902300000002</v>
      </c>
      <c r="Y644" s="119">
        <f t="shared" si="432"/>
        <v>0</v>
      </c>
      <c r="Z644" s="131" t="str">
        <f t="shared" si="441"/>
        <v>A+J=</v>
      </c>
      <c r="AA644" s="124">
        <f t="shared" si="442"/>
        <v>44942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2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22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3"/>
      <c r="EC644" s="1"/>
      <c r="ED644" s="1"/>
      <c r="EE644" s="1"/>
      <c r="EF644" s="1"/>
      <c r="EG644" s="1"/>
      <c r="EH644" s="1"/>
      <c r="EI644" s="1"/>
      <c r="EJ644" s="1"/>
      <c r="EK644" s="1"/>
      <c r="EL644" s="4"/>
      <c r="EM644" s="1"/>
      <c r="EN644" s="1"/>
      <c r="EO644" s="1"/>
      <c r="EP644" s="1"/>
      <c r="EQ644" s="1"/>
      <c r="ER644" s="1"/>
    </row>
    <row r="645" spans="1:148" ht="12.75" x14ac:dyDescent="0.2">
      <c r="A645" s="118">
        <f t="shared" si="433"/>
        <v>44935</v>
      </c>
      <c r="B645" s="119">
        <f t="shared" si="425"/>
        <v>915.23535873000003</v>
      </c>
      <c r="C645" s="119">
        <f t="shared" si="439"/>
        <v>799.99545628999999</v>
      </c>
      <c r="D645" s="120">
        <f t="shared" si="434"/>
        <v>6407.93</v>
      </c>
      <c r="E645" s="120">
        <f t="shared" si="449"/>
        <v>6434.2</v>
      </c>
      <c r="F645" s="172">
        <f t="shared" si="443"/>
        <v>44881</v>
      </c>
      <c r="G645" s="123">
        <f t="shared" si="426"/>
        <v>4.0996078296735572E-3</v>
      </c>
      <c r="H645" s="124">
        <f t="shared" si="444"/>
        <v>44942</v>
      </c>
      <c r="I645" s="124">
        <f t="shared" si="427"/>
        <v>44942</v>
      </c>
      <c r="J645" s="125">
        <f t="shared" si="435"/>
        <v>22</v>
      </c>
      <c r="K645" s="125">
        <f t="shared" si="450"/>
        <v>17</v>
      </c>
      <c r="L645" s="8">
        <f t="shared" si="436"/>
        <v>1.0031664</v>
      </c>
      <c r="M645" s="126">
        <f t="shared" si="448"/>
        <v>1.0059007799999999</v>
      </c>
      <c r="N645" s="126">
        <f t="shared" si="445"/>
        <v>1.1336951965191941</v>
      </c>
      <c r="O645" s="119">
        <f t="shared" si="447"/>
        <v>1.1372849199999999</v>
      </c>
      <c r="P645" s="119">
        <f t="shared" si="428"/>
        <v>909.82276850000005</v>
      </c>
      <c r="Q645" s="158">
        <f t="shared" si="440"/>
        <v>0</v>
      </c>
      <c r="R645" s="199">
        <f t="shared" si="437"/>
        <v>0</v>
      </c>
      <c r="S645" s="119">
        <f t="shared" si="429"/>
        <v>0</v>
      </c>
      <c r="T645" s="129">
        <f t="shared" si="438"/>
        <v>9.1906000000000002E-2</v>
      </c>
      <c r="U645" s="127">
        <f t="shared" si="446"/>
        <v>17</v>
      </c>
      <c r="V645" s="127">
        <v>252</v>
      </c>
      <c r="W645" s="126">
        <f t="shared" si="430"/>
        <v>1.0059490600000001</v>
      </c>
      <c r="X645" s="119">
        <f t="shared" si="431"/>
        <v>5.4125902300000002</v>
      </c>
      <c r="Y645" s="119">
        <f t="shared" si="432"/>
        <v>0</v>
      </c>
      <c r="Z645" s="131" t="str">
        <f t="shared" si="441"/>
        <v>A+J=</v>
      </c>
      <c r="AA645" s="124">
        <f t="shared" si="442"/>
        <v>44942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2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22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3"/>
      <c r="EC645" s="1"/>
      <c r="ED645" s="1"/>
      <c r="EE645" s="1"/>
      <c r="EF645" s="1"/>
      <c r="EG645" s="1"/>
      <c r="EH645" s="1"/>
      <c r="EI645" s="1"/>
      <c r="EJ645" s="1"/>
      <c r="EK645" s="1"/>
      <c r="EL645" s="4"/>
      <c r="EM645" s="1"/>
      <c r="EN645" s="1"/>
      <c r="EO645" s="1"/>
      <c r="EP645" s="1"/>
      <c r="EQ645" s="1"/>
      <c r="ER645" s="1"/>
    </row>
    <row r="646" spans="1:148" ht="12.75" x14ac:dyDescent="0.2">
      <c r="A646" s="118">
        <f t="shared" si="433"/>
        <v>44936</v>
      </c>
      <c r="B646" s="119">
        <f t="shared" si="425"/>
        <v>915.72502857999996</v>
      </c>
      <c r="C646" s="119">
        <f t="shared" si="439"/>
        <v>799.99545628999999</v>
      </c>
      <c r="D646" s="120">
        <f t="shared" si="434"/>
        <v>6407.93</v>
      </c>
      <c r="E646" s="120">
        <f t="shared" si="449"/>
        <v>6434.2</v>
      </c>
      <c r="F646" s="172">
        <f t="shared" si="443"/>
        <v>44881</v>
      </c>
      <c r="G646" s="123">
        <f t="shared" si="426"/>
        <v>4.0996078296735572E-3</v>
      </c>
      <c r="H646" s="124">
        <f t="shared" si="444"/>
        <v>44942</v>
      </c>
      <c r="I646" s="124">
        <f t="shared" si="427"/>
        <v>44942</v>
      </c>
      <c r="J646" s="125">
        <f t="shared" si="435"/>
        <v>22</v>
      </c>
      <c r="K646" s="125">
        <f t="shared" si="450"/>
        <v>18</v>
      </c>
      <c r="L646" s="8">
        <f t="shared" si="436"/>
        <v>1.0033529699999999</v>
      </c>
      <c r="M646" s="126">
        <f t="shared" si="448"/>
        <v>1.0059007799999999</v>
      </c>
      <c r="N646" s="126">
        <f t="shared" si="445"/>
        <v>1.1336951965191941</v>
      </c>
      <c r="O646" s="119">
        <f t="shared" si="447"/>
        <v>1.1374964400000001</v>
      </c>
      <c r="P646" s="119">
        <f t="shared" si="428"/>
        <v>909.99198353999998</v>
      </c>
      <c r="Q646" s="158">
        <f t="shared" si="440"/>
        <v>0</v>
      </c>
      <c r="R646" s="199">
        <f t="shared" si="437"/>
        <v>0</v>
      </c>
      <c r="S646" s="119">
        <f t="shared" si="429"/>
        <v>0</v>
      </c>
      <c r="T646" s="129">
        <f t="shared" si="438"/>
        <v>9.1906000000000002E-2</v>
      </c>
      <c r="U646" s="127">
        <f t="shared" si="446"/>
        <v>18</v>
      </c>
      <c r="V646" s="127">
        <v>252</v>
      </c>
      <c r="W646" s="126">
        <f t="shared" si="430"/>
        <v>1.006300105</v>
      </c>
      <c r="X646" s="119">
        <f t="shared" si="431"/>
        <v>5.7330450400000004</v>
      </c>
      <c r="Y646" s="119">
        <f t="shared" si="432"/>
        <v>0</v>
      </c>
      <c r="Z646" s="131" t="str">
        <f t="shared" si="441"/>
        <v>A+J=</v>
      </c>
      <c r="AA646" s="124">
        <f t="shared" si="442"/>
        <v>44942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2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22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3"/>
      <c r="EC646" s="1"/>
      <c r="ED646" s="1"/>
      <c r="EE646" s="1"/>
      <c r="EF646" s="1"/>
      <c r="EG646" s="1"/>
      <c r="EH646" s="1"/>
      <c r="EI646" s="1"/>
      <c r="EJ646" s="1"/>
      <c r="EK646" s="1"/>
      <c r="EL646" s="4"/>
      <c r="EM646" s="1"/>
      <c r="EN646" s="1"/>
      <c r="EO646" s="1"/>
      <c r="EP646" s="1"/>
      <c r="EQ646" s="1"/>
      <c r="ER646" s="1"/>
    </row>
    <row r="647" spans="1:148" ht="12.75" x14ac:dyDescent="0.2">
      <c r="A647" s="118">
        <f t="shared" si="433"/>
        <v>44937</v>
      </c>
      <c r="B647" s="119">
        <f t="shared" si="425"/>
        <v>916.21496048000006</v>
      </c>
      <c r="C647" s="119">
        <f t="shared" si="439"/>
        <v>799.99545628999999</v>
      </c>
      <c r="D647" s="120">
        <f t="shared" si="434"/>
        <v>6407.93</v>
      </c>
      <c r="E647" s="120">
        <f t="shared" si="449"/>
        <v>6434.2</v>
      </c>
      <c r="F647" s="172">
        <f t="shared" si="443"/>
        <v>44881</v>
      </c>
      <c r="G647" s="123">
        <f t="shared" si="426"/>
        <v>4.0996078296735572E-3</v>
      </c>
      <c r="H647" s="124">
        <f t="shared" si="444"/>
        <v>44942</v>
      </c>
      <c r="I647" s="124">
        <f t="shared" si="427"/>
        <v>44942</v>
      </c>
      <c r="J647" s="125">
        <f t="shared" si="435"/>
        <v>22</v>
      </c>
      <c r="K647" s="125">
        <f t="shared" si="450"/>
        <v>19</v>
      </c>
      <c r="L647" s="8">
        <f t="shared" si="436"/>
        <v>1.00353958</v>
      </c>
      <c r="M647" s="126">
        <f t="shared" si="448"/>
        <v>1.0059007799999999</v>
      </c>
      <c r="N647" s="126">
        <f t="shared" si="445"/>
        <v>1.1336951965191941</v>
      </c>
      <c r="O647" s="119">
        <f t="shared" si="447"/>
        <v>1.1377079999999999</v>
      </c>
      <c r="P647" s="119">
        <f t="shared" si="428"/>
        <v>910.16123058000005</v>
      </c>
      <c r="Q647" s="158">
        <f t="shared" si="440"/>
        <v>0</v>
      </c>
      <c r="R647" s="199">
        <f t="shared" si="437"/>
        <v>0</v>
      </c>
      <c r="S647" s="119">
        <f t="shared" si="429"/>
        <v>0</v>
      </c>
      <c r="T647" s="129">
        <f t="shared" si="438"/>
        <v>9.1906000000000002E-2</v>
      </c>
      <c r="U647" s="127">
        <f t="shared" si="446"/>
        <v>19</v>
      </c>
      <c r="V647" s="127">
        <v>252</v>
      </c>
      <c r="W647" s="126">
        <f t="shared" si="430"/>
        <v>1.006651272</v>
      </c>
      <c r="X647" s="119">
        <f t="shared" si="431"/>
        <v>6.0537299000000004</v>
      </c>
      <c r="Y647" s="119">
        <f t="shared" si="432"/>
        <v>0</v>
      </c>
      <c r="Z647" s="131" t="str">
        <f t="shared" si="441"/>
        <v>A+J=</v>
      </c>
      <c r="AA647" s="124">
        <f t="shared" si="442"/>
        <v>44942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2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22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3"/>
      <c r="EC647" s="1"/>
      <c r="ED647" s="1"/>
      <c r="EE647" s="1"/>
      <c r="EF647" s="1"/>
      <c r="EG647" s="1"/>
      <c r="EH647" s="1"/>
      <c r="EI647" s="1"/>
      <c r="EJ647" s="1"/>
      <c r="EK647" s="1"/>
      <c r="EL647" s="4"/>
      <c r="EM647" s="1"/>
      <c r="EN647" s="1"/>
      <c r="EO647" s="1"/>
      <c r="EP647" s="1"/>
      <c r="EQ647" s="1"/>
      <c r="ER647" s="1"/>
    </row>
    <row r="648" spans="1:148" ht="12.75" x14ac:dyDescent="0.2">
      <c r="A648" s="118">
        <f t="shared" si="433"/>
        <v>44938</v>
      </c>
      <c r="B648" s="119">
        <f t="shared" si="425"/>
        <v>916.70514738999998</v>
      </c>
      <c r="C648" s="119">
        <f t="shared" si="439"/>
        <v>799.99545628999999</v>
      </c>
      <c r="D648" s="120">
        <f t="shared" si="434"/>
        <v>6407.93</v>
      </c>
      <c r="E648" s="120">
        <f t="shared" si="449"/>
        <v>6434.2</v>
      </c>
      <c r="F648" s="172">
        <f t="shared" si="443"/>
        <v>44881</v>
      </c>
      <c r="G648" s="123">
        <f t="shared" si="426"/>
        <v>4.0996078296735572E-3</v>
      </c>
      <c r="H648" s="124">
        <f t="shared" si="444"/>
        <v>44942</v>
      </c>
      <c r="I648" s="124">
        <f t="shared" si="427"/>
        <v>44942</v>
      </c>
      <c r="J648" s="125">
        <f t="shared" si="435"/>
        <v>22</v>
      </c>
      <c r="K648" s="125">
        <f t="shared" si="450"/>
        <v>20</v>
      </c>
      <c r="L648" s="8">
        <f t="shared" si="436"/>
        <v>1.0037262199999999</v>
      </c>
      <c r="M648" s="126">
        <f t="shared" si="448"/>
        <v>1.0059007799999999</v>
      </c>
      <c r="N648" s="126">
        <f t="shared" si="445"/>
        <v>1.1336951965191941</v>
      </c>
      <c r="O648" s="119">
        <f t="shared" si="447"/>
        <v>1.1379195900000001</v>
      </c>
      <c r="P648" s="119">
        <f t="shared" si="428"/>
        <v>910.33050161999995</v>
      </c>
      <c r="Q648" s="158">
        <f t="shared" si="440"/>
        <v>0</v>
      </c>
      <c r="R648" s="199">
        <f t="shared" si="437"/>
        <v>0</v>
      </c>
      <c r="S648" s="119">
        <f t="shared" si="429"/>
        <v>0</v>
      </c>
      <c r="T648" s="129">
        <f t="shared" si="438"/>
        <v>9.1906000000000002E-2</v>
      </c>
      <c r="U648" s="127">
        <f t="shared" si="446"/>
        <v>20</v>
      </c>
      <c r="V648" s="127">
        <v>252</v>
      </c>
      <c r="W648" s="126">
        <f t="shared" si="430"/>
        <v>1.007002562</v>
      </c>
      <c r="X648" s="119">
        <f t="shared" si="431"/>
        <v>6.3746457699999999</v>
      </c>
      <c r="Y648" s="119">
        <f t="shared" si="432"/>
        <v>0</v>
      </c>
      <c r="Z648" s="131" t="str">
        <f t="shared" si="441"/>
        <v>A+J=</v>
      </c>
      <c r="AA648" s="124">
        <f t="shared" si="442"/>
        <v>44942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2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22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3"/>
      <c r="EC648" s="1"/>
      <c r="ED648" s="1"/>
      <c r="EE648" s="1"/>
      <c r="EF648" s="1"/>
      <c r="EG648" s="1"/>
      <c r="EH648" s="1"/>
      <c r="EI648" s="1"/>
      <c r="EJ648" s="1"/>
      <c r="EK648" s="1"/>
      <c r="EL648" s="4"/>
      <c r="EM648" s="1"/>
      <c r="EN648" s="1"/>
      <c r="EO648" s="1"/>
      <c r="EP648" s="1"/>
      <c r="EQ648" s="1"/>
      <c r="ER648" s="1"/>
    </row>
    <row r="649" spans="1:148" ht="12.75" x14ac:dyDescent="0.2">
      <c r="A649" s="118">
        <f t="shared" si="433"/>
        <v>44939</v>
      </c>
      <c r="B649" s="119">
        <f t="shared" si="425"/>
        <v>917.19559746000004</v>
      </c>
      <c r="C649" s="119">
        <f t="shared" si="439"/>
        <v>799.99545628999999</v>
      </c>
      <c r="D649" s="120">
        <f t="shared" si="434"/>
        <v>6407.93</v>
      </c>
      <c r="E649" s="120">
        <f t="shared" si="449"/>
        <v>6434.2</v>
      </c>
      <c r="F649" s="172">
        <f t="shared" si="443"/>
        <v>44881</v>
      </c>
      <c r="G649" s="123">
        <f t="shared" si="426"/>
        <v>4.0996078296735572E-3</v>
      </c>
      <c r="H649" s="124">
        <f t="shared" si="444"/>
        <v>44942</v>
      </c>
      <c r="I649" s="124">
        <f t="shared" si="427"/>
        <v>44942</v>
      </c>
      <c r="J649" s="125">
        <f t="shared" si="435"/>
        <v>22</v>
      </c>
      <c r="K649" s="125">
        <f t="shared" si="450"/>
        <v>21</v>
      </c>
      <c r="L649" s="8">
        <f t="shared" si="436"/>
        <v>1.0039128900000001</v>
      </c>
      <c r="M649" s="126">
        <f t="shared" si="448"/>
        <v>1.0059007799999999</v>
      </c>
      <c r="N649" s="126">
        <f t="shared" si="445"/>
        <v>1.1336951965191941</v>
      </c>
      <c r="O649" s="119">
        <f t="shared" si="447"/>
        <v>1.13813122</v>
      </c>
      <c r="P649" s="119">
        <f t="shared" si="428"/>
        <v>910.49980466</v>
      </c>
      <c r="Q649" s="158">
        <f t="shared" si="440"/>
        <v>0</v>
      </c>
      <c r="R649" s="199">
        <f t="shared" si="437"/>
        <v>0</v>
      </c>
      <c r="S649" s="119">
        <f t="shared" si="429"/>
        <v>0</v>
      </c>
      <c r="T649" s="129">
        <f t="shared" si="438"/>
        <v>9.1906000000000002E-2</v>
      </c>
      <c r="U649" s="127">
        <f t="shared" si="446"/>
        <v>21</v>
      </c>
      <c r="V649" s="127">
        <v>252</v>
      </c>
      <c r="W649" s="126">
        <f t="shared" si="430"/>
        <v>1.007353975</v>
      </c>
      <c r="X649" s="119">
        <f t="shared" si="431"/>
        <v>6.6957928000000004</v>
      </c>
      <c r="Y649" s="119">
        <f t="shared" si="432"/>
        <v>0</v>
      </c>
      <c r="Z649" s="131" t="str">
        <f t="shared" si="441"/>
        <v>A+J=</v>
      </c>
      <c r="AA649" s="124">
        <f t="shared" si="442"/>
        <v>44942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2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22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3"/>
      <c r="EC649" s="1"/>
      <c r="ED649" s="1"/>
      <c r="EE649" s="1"/>
      <c r="EF649" s="1"/>
      <c r="EG649" s="1"/>
      <c r="EH649" s="1"/>
      <c r="EI649" s="1"/>
      <c r="EJ649" s="1"/>
      <c r="EK649" s="1"/>
      <c r="EL649" s="4"/>
      <c r="EM649" s="1"/>
      <c r="EN649" s="1"/>
      <c r="EO649" s="1"/>
      <c r="EP649" s="1"/>
      <c r="EQ649" s="1"/>
      <c r="ER649" s="1"/>
    </row>
    <row r="650" spans="1:148" ht="12.75" x14ac:dyDescent="0.2">
      <c r="A650" s="118">
        <f t="shared" si="433"/>
        <v>44940</v>
      </c>
      <c r="B650" s="119">
        <f t="shared" si="425"/>
        <v>917.68630985999994</v>
      </c>
      <c r="C650" s="119">
        <f t="shared" si="439"/>
        <v>799.99545628999999</v>
      </c>
      <c r="D650" s="120">
        <f t="shared" si="434"/>
        <v>6407.93</v>
      </c>
      <c r="E650" s="120">
        <f t="shared" si="449"/>
        <v>6434.2</v>
      </c>
      <c r="F650" s="172">
        <f t="shared" si="443"/>
        <v>44881</v>
      </c>
      <c r="G650" s="123">
        <f t="shared" si="426"/>
        <v>4.0996078296735572E-3</v>
      </c>
      <c r="H650" s="124">
        <f t="shared" si="444"/>
        <v>44942</v>
      </c>
      <c r="I650" s="124">
        <f t="shared" si="427"/>
        <v>44942</v>
      </c>
      <c r="J650" s="125">
        <f t="shared" si="435"/>
        <v>22</v>
      </c>
      <c r="K650" s="125">
        <f t="shared" si="450"/>
        <v>22</v>
      </c>
      <c r="L650" s="8">
        <f t="shared" si="436"/>
        <v>1.0040996</v>
      </c>
      <c r="M650" s="126">
        <f t="shared" si="448"/>
        <v>1.0059007799999999</v>
      </c>
      <c r="N650" s="126">
        <f t="shared" si="445"/>
        <v>1.1336951965191941</v>
      </c>
      <c r="O650" s="119">
        <f t="shared" si="447"/>
        <v>1.1383428900000001</v>
      </c>
      <c r="P650" s="119">
        <f t="shared" si="428"/>
        <v>910.66913969999996</v>
      </c>
      <c r="Q650" s="158">
        <f t="shared" si="440"/>
        <v>0</v>
      </c>
      <c r="R650" s="199">
        <f t="shared" si="437"/>
        <v>0</v>
      </c>
      <c r="S650" s="119">
        <f t="shared" si="429"/>
        <v>0</v>
      </c>
      <c r="T650" s="129">
        <f t="shared" si="438"/>
        <v>9.1906000000000002E-2</v>
      </c>
      <c r="U650" s="127">
        <f t="shared" si="446"/>
        <v>22</v>
      </c>
      <c r="V650" s="127">
        <v>252</v>
      </c>
      <c r="W650" s="126">
        <f t="shared" si="430"/>
        <v>1.0077055100000001</v>
      </c>
      <c r="X650" s="119">
        <f t="shared" si="431"/>
        <v>7.01717016</v>
      </c>
      <c r="Y650" s="119">
        <f t="shared" si="432"/>
        <v>0</v>
      </c>
      <c r="Z650" s="131" t="str">
        <f t="shared" si="441"/>
        <v>A+J=</v>
      </c>
      <c r="AA650" s="124">
        <f t="shared" si="442"/>
        <v>44942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2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22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3"/>
      <c r="EC650" s="1"/>
      <c r="ED650" s="1"/>
      <c r="EE650" s="1"/>
      <c r="EF650" s="1"/>
      <c r="EG650" s="1"/>
      <c r="EH650" s="1"/>
      <c r="EI650" s="1"/>
      <c r="EJ650" s="1"/>
      <c r="EK650" s="1"/>
      <c r="EL650" s="4"/>
      <c r="EM650" s="1"/>
      <c r="EN650" s="1"/>
      <c r="EO650" s="1"/>
      <c r="EP650" s="1"/>
      <c r="EQ650" s="1"/>
      <c r="ER650" s="1"/>
    </row>
    <row r="651" spans="1:148" ht="12.75" x14ac:dyDescent="0.2">
      <c r="A651" s="118">
        <f t="shared" si="433"/>
        <v>44941</v>
      </c>
      <c r="B651" s="119">
        <f t="shared" ref="B651:B714" si="451">(P651+X651)</f>
        <v>917.68630985999994</v>
      </c>
      <c r="C651" s="119">
        <f t="shared" si="439"/>
        <v>799.99545628999999</v>
      </c>
      <c r="D651" s="120">
        <f t="shared" si="434"/>
        <v>6407.93</v>
      </c>
      <c r="E651" s="120">
        <f t="shared" si="449"/>
        <v>6434.2</v>
      </c>
      <c r="F651" s="172">
        <f t="shared" si="443"/>
        <v>44881</v>
      </c>
      <c r="G651" s="123">
        <f t="shared" ref="G651:G714" si="452">(E651/D651)-1</f>
        <v>4.0996078296735572E-3</v>
      </c>
      <c r="H651" s="124">
        <f t="shared" si="444"/>
        <v>44942</v>
      </c>
      <c r="I651" s="124">
        <f t="shared" ref="I651:I714" si="453">IF(A651&gt;I650,H651,I650)</f>
        <v>44942</v>
      </c>
      <c r="J651" s="125">
        <f t="shared" si="435"/>
        <v>22</v>
      </c>
      <c r="K651" s="125">
        <f t="shared" si="450"/>
        <v>22</v>
      </c>
      <c r="L651" s="8">
        <f t="shared" si="436"/>
        <v>1.0040996</v>
      </c>
      <c r="M651" s="126">
        <f t="shared" si="448"/>
        <v>1.0059007799999999</v>
      </c>
      <c r="N651" s="126">
        <f t="shared" si="445"/>
        <v>1.1336951965191941</v>
      </c>
      <c r="O651" s="119">
        <f t="shared" si="447"/>
        <v>1.1383428900000001</v>
      </c>
      <c r="P651" s="119">
        <f t="shared" ref="P651:P714" si="454">TRUNC(C651*O651,8)</f>
        <v>910.66913969999996</v>
      </c>
      <c r="Q651" s="158">
        <f t="shared" si="440"/>
        <v>0</v>
      </c>
      <c r="R651" s="199">
        <f t="shared" si="437"/>
        <v>0</v>
      </c>
      <c r="S651" s="119">
        <f t="shared" ref="S651:S714" si="455">IF(R651&gt;0,TRUNC(R651*P651,8),0)</f>
        <v>0</v>
      </c>
      <c r="T651" s="129">
        <f t="shared" si="438"/>
        <v>9.1906000000000002E-2</v>
      </c>
      <c r="U651" s="127">
        <f t="shared" si="446"/>
        <v>22</v>
      </c>
      <c r="V651" s="127">
        <v>252</v>
      </c>
      <c r="W651" s="126">
        <f t="shared" ref="W651:W714" si="456">ROUND((1+T651)^TRUNC((U651/V651),9),9)</f>
        <v>1.0077055100000001</v>
      </c>
      <c r="X651" s="119">
        <f t="shared" ref="X651:X714" si="457">TRUNC((P651*(W651-1)),8)</f>
        <v>7.01717016</v>
      </c>
      <c r="Y651" s="119">
        <f t="shared" ref="Y651:Y714" si="458">IF(Q651&gt;0,S651+X651,0)</f>
        <v>0</v>
      </c>
      <c r="Z651" s="131" t="str">
        <f t="shared" si="441"/>
        <v>A+J=</v>
      </c>
      <c r="AA651" s="124">
        <f t="shared" si="442"/>
        <v>44942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2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22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3"/>
      <c r="EC651" s="1"/>
      <c r="ED651" s="1"/>
      <c r="EE651" s="1"/>
      <c r="EF651" s="1"/>
      <c r="EG651" s="1"/>
      <c r="EH651" s="1"/>
      <c r="EI651" s="1"/>
      <c r="EJ651" s="1"/>
      <c r="EK651" s="1"/>
      <c r="EL651" s="4"/>
      <c r="EM651" s="1"/>
      <c r="EN651" s="1"/>
      <c r="EO651" s="1"/>
      <c r="EP651" s="1"/>
      <c r="EQ651" s="1"/>
      <c r="ER651" s="1"/>
    </row>
    <row r="652" spans="1:148" ht="12.75" x14ac:dyDescent="0.2">
      <c r="A652" s="118">
        <f t="shared" ref="A652:A715" si="459">(A651+1)</f>
        <v>44942</v>
      </c>
      <c r="B652" s="119">
        <f t="shared" si="451"/>
        <v>917.68630985999994</v>
      </c>
      <c r="C652" s="119">
        <f t="shared" si="439"/>
        <v>799.99545628999999</v>
      </c>
      <c r="D652" s="120">
        <f t="shared" ref="D652:D715" si="460">IF(E652=E651,D651,E651)</f>
        <v>6407.93</v>
      </c>
      <c r="E652" s="120">
        <f t="shared" si="449"/>
        <v>6434.2</v>
      </c>
      <c r="F652" s="172">
        <f t="shared" si="443"/>
        <v>44881</v>
      </c>
      <c r="G652" s="123">
        <f t="shared" si="452"/>
        <v>4.0996078296735572E-3</v>
      </c>
      <c r="H652" s="124">
        <f t="shared" si="444"/>
        <v>44942</v>
      </c>
      <c r="I652" s="124">
        <f t="shared" si="453"/>
        <v>44942</v>
      </c>
      <c r="J652" s="125">
        <f t="shared" ref="J652:J715" si="461">IF(I652=I651,J651,NETWORKDAYS(I651,I652,$AD$149:$AD$503)-1)</f>
        <v>22</v>
      </c>
      <c r="K652" s="125">
        <f t="shared" si="450"/>
        <v>22</v>
      </c>
      <c r="L652" s="8">
        <f t="shared" ref="L652:L715" si="462">TRUNC((E652/D652)^TRUNC((K652/J652),9),8)</f>
        <v>1.0040996</v>
      </c>
      <c r="M652" s="126">
        <f t="shared" si="448"/>
        <v>1.0059007799999999</v>
      </c>
      <c r="N652" s="126">
        <f t="shared" si="445"/>
        <v>1.1336951965191941</v>
      </c>
      <c r="O652" s="119">
        <f t="shared" si="447"/>
        <v>1.1383428900000001</v>
      </c>
      <c r="P652" s="119">
        <f t="shared" si="454"/>
        <v>910.66913969999996</v>
      </c>
      <c r="Q652" s="158">
        <f t="shared" si="440"/>
        <v>21</v>
      </c>
      <c r="R652" s="199">
        <f t="shared" ref="R652:R715" si="463">IF(Q652&gt;0,VLOOKUP($A652,$AD$11:$AI$141,6),0)</f>
        <v>3.2294000000000003E-2</v>
      </c>
      <c r="S652" s="119">
        <f t="shared" si="455"/>
        <v>29.409149190000001</v>
      </c>
      <c r="T652" s="129">
        <f t="shared" ref="T652:T715" si="464">(T651)</f>
        <v>9.1906000000000002E-2</v>
      </c>
      <c r="U652" s="127">
        <f t="shared" si="446"/>
        <v>22</v>
      </c>
      <c r="V652" s="127">
        <v>252</v>
      </c>
      <c r="W652" s="126">
        <f t="shared" si="456"/>
        <v>1.0077055100000001</v>
      </c>
      <c r="X652" s="119">
        <f t="shared" si="457"/>
        <v>7.01717016</v>
      </c>
      <c r="Y652" s="119">
        <f t="shared" si="458"/>
        <v>36.42631935</v>
      </c>
      <c r="Z652" s="131" t="str">
        <f t="shared" si="441"/>
        <v>A+J=</v>
      </c>
      <c r="AA652" s="124">
        <f t="shared" si="442"/>
        <v>44942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2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22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3"/>
      <c r="EC652" s="1"/>
      <c r="ED652" s="1"/>
      <c r="EE652" s="1"/>
      <c r="EF652" s="1"/>
      <c r="EG652" s="1"/>
      <c r="EH652" s="1"/>
      <c r="EI652" s="1"/>
      <c r="EJ652" s="1"/>
      <c r="EK652" s="1"/>
      <c r="EL652" s="4"/>
      <c r="EM652" s="1"/>
      <c r="EN652" s="1"/>
      <c r="EO652" s="1"/>
      <c r="EP652" s="1"/>
      <c r="EQ652" s="1"/>
      <c r="ER652" s="1"/>
    </row>
    <row r="653" spans="1:148" ht="12.75" x14ac:dyDescent="0.2">
      <c r="A653" s="118">
        <f t="shared" si="459"/>
        <v>44943</v>
      </c>
      <c r="B653" s="119">
        <f t="shared" si="451"/>
        <v>881.81521679000002</v>
      </c>
      <c r="C653" s="119">
        <f t="shared" ref="C653:C716" si="465">TRUNC(IF(Q652&gt;0,VLOOKUP(A652,$AD$13:$AE$141,2),C652),8)</f>
        <v>774.16040303</v>
      </c>
      <c r="D653" s="120">
        <f t="shared" si="460"/>
        <v>6434.2</v>
      </c>
      <c r="E653" s="120">
        <f t="shared" si="449"/>
        <v>6474.09</v>
      </c>
      <c r="F653" s="172">
        <f t="shared" si="443"/>
        <v>44910</v>
      </c>
      <c r="G653" s="123">
        <f t="shared" si="452"/>
        <v>6.199682944266538E-3</v>
      </c>
      <c r="H653" s="124">
        <f t="shared" si="444"/>
        <v>44972</v>
      </c>
      <c r="I653" s="124">
        <f t="shared" si="453"/>
        <v>44972</v>
      </c>
      <c r="J653" s="125">
        <f t="shared" si="461"/>
        <v>22</v>
      </c>
      <c r="K653" s="125">
        <f t="shared" si="450"/>
        <v>1</v>
      </c>
      <c r="L653" s="8">
        <f t="shared" si="462"/>
        <v>1.0002809699999999</v>
      </c>
      <c r="M653" s="126">
        <f t="shared" si="448"/>
        <v>1.0040996</v>
      </c>
      <c r="N653" s="126">
        <f t="shared" si="445"/>
        <v>1.1383428933468442</v>
      </c>
      <c r="O653" s="119">
        <f t="shared" si="447"/>
        <v>1.1386627300000001</v>
      </c>
      <c r="P653" s="119">
        <f t="shared" si="454"/>
        <v>881.50759797000001</v>
      </c>
      <c r="Q653" s="158">
        <f t="shared" ref="Q653:Q716" si="466">IF(VLOOKUP(A653,AD$11:AK$141,8)=VLOOKUP(A652,AD$11:AK$141,8),0,VLOOKUP(A653,AD$11:AK$141,8))</f>
        <v>0</v>
      </c>
      <c r="R653" s="199">
        <f t="shared" si="463"/>
        <v>0</v>
      </c>
      <c r="S653" s="119">
        <f t="shared" si="455"/>
        <v>0</v>
      </c>
      <c r="T653" s="129">
        <f t="shared" si="464"/>
        <v>9.1906000000000002E-2</v>
      </c>
      <c r="U653" s="127">
        <f t="shared" si="446"/>
        <v>1</v>
      </c>
      <c r="V653" s="127">
        <v>252</v>
      </c>
      <c r="W653" s="126">
        <f t="shared" si="456"/>
        <v>1.000348969</v>
      </c>
      <c r="X653" s="119">
        <f t="shared" si="457"/>
        <v>0.30761882000000002</v>
      </c>
      <c r="Y653" s="119">
        <f t="shared" si="458"/>
        <v>0</v>
      </c>
      <c r="Z653" s="131" t="str">
        <f t="shared" ref="Z653:Z716" si="467">IF($Q652&gt;0,VLOOKUP($A652,$AD$11:$AM$141,9),Z652)</f>
        <v>A+J=</v>
      </c>
      <c r="AA653" s="124">
        <f t="shared" ref="AA653:AA716" si="468">IF($Q652&gt;0,VLOOKUP($A652,$AD$11:$AM$141,10),AA652)</f>
        <v>44972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2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22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3"/>
      <c r="EC653" s="1"/>
      <c r="ED653" s="1"/>
      <c r="EE653" s="1"/>
      <c r="EF653" s="1"/>
      <c r="EG653" s="1"/>
      <c r="EH653" s="1"/>
      <c r="EI653" s="1"/>
      <c r="EJ653" s="1"/>
      <c r="EK653" s="1"/>
      <c r="EL653" s="4"/>
      <c r="EM653" s="1"/>
      <c r="EN653" s="1"/>
      <c r="EO653" s="1"/>
      <c r="EP653" s="1"/>
      <c r="EQ653" s="1"/>
      <c r="ER653" s="1"/>
    </row>
    <row r="654" spans="1:148" ht="12.75" x14ac:dyDescent="0.2">
      <c r="A654" s="118">
        <f t="shared" si="459"/>
        <v>44944</v>
      </c>
      <c r="B654" s="119">
        <f t="shared" si="451"/>
        <v>882.37079229999995</v>
      </c>
      <c r="C654" s="119">
        <f t="shared" si="465"/>
        <v>774.16040303</v>
      </c>
      <c r="D654" s="120">
        <f t="shared" si="460"/>
        <v>6434.2</v>
      </c>
      <c r="E654" s="120">
        <f t="shared" si="449"/>
        <v>6474.09</v>
      </c>
      <c r="F654" s="172">
        <f t="shared" si="443"/>
        <v>44910</v>
      </c>
      <c r="G654" s="123">
        <f t="shared" si="452"/>
        <v>6.199682944266538E-3</v>
      </c>
      <c r="H654" s="124">
        <f t="shared" si="444"/>
        <v>44972</v>
      </c>
      <c r="I654" s="124">
        <f t="shared" si="453"/>
        <v>44972</v>
      </c>
      <c r="J654" s="125">
        <f t="shared" si="461"/>
        <v>22</v>
      </c>
      <c r="K654" s="125">
        <f t="shared" si="450"/>
        <v>2</v>
      </c>
      <c r="L654" s="8">
        <f t="shared" si="462"/>
        <v>1.0005620200000001</v>
      </c>
      <c r="M654" s="126">
        <f t="shared" si="448"/>
        <v>1.0040996</v>
      </c>
      <c r="N654" s="126">
        <f t="shared" si="445"/>
        <v>1.1383428933468442</v>
      </c>
      <c r="O654" s="119">
        <f t="shared" si="447"/>
        <v>1.1389826599999999</v>
      </c>
      <c r="P654" s="119">
        <f t="shared" si="454"/>
        <v>881.75527509999995</v>
      </c>
      <c r="Q654" s="158">
        <f t="shared" si="466"/>
        <v>0</v>
      </c>
      <c r="R654" s="199">
        <f t="shared" si="463"/>
        <v>0</v>
      </c>
      <c r="S654" s="119">
        <f t="shared" si="455"/>
        <v>0</v>
      </c>
      <c r="T654" s="129">
        <f t="shared" si="464"/>
        <v>9.1906000000000002E-2</v>
      </c>
      <c r="U654" s="127">
        <f t="shared" si="446"/>
        <v>2</v>
      </c>
      <c r="V654" s="127">
        <v>252</v>
      </c>
      <c r="W654" s="126">
        <f t="shared" si="456"/>
        <v>1.0006980590000001</v>
      </c>
      <c r="X654" s="119">
        <f t="shared" si="457"/>
        <v>0.61551719999999999</v>
      </c>
      <c r="Y654" s="119">
        <f t="shared" si="458"/>
        <v>0</v>
      </c>
      <c r="Z654" s="131" t="str">
        <f t="shared" si="467"/>
        <v>A+J=</v>
      </c>
      <c r="AA654" s="124">
        <f t="shared" si="468"/>
        <v>44972</v>
      </c>
      <c r="AB654" s="38"/>
      <c r="AC654" s="13"/>
      <c r="AD654" s="14"/>
      <c r="AE654" s="35"/>
      <c r="AF654" s="13"/>
      <c r="AG654" s="13"/>
      <c r="AH654" s="13"/>
      <c r="AI654" s="36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35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37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38"/>
      <c r="EM654" s="13"/>
      <c r="EN654" s="13"/>
      <c r="EO654" s="13"/>
      <c r="EP654" s="13"/>
      <c r="EQ654" s="13"/>
      <c r="ER654" s="13"/>
    </row>
    <row r="655" spans="1:148" ht="12.75" x14ac:dyDescent="0.2">
      <c r="A655" s="118">
        <f t="shared" si="459"/>
        <v>44945</v>
      </c>
      <c r="B655" s="119">
        <f t="shared" si="451"/>
        <v>882.92671898000003</v>
      </c>
      <c r="C655" s="119">
        <f t="shared" si="465"/>
        <v>774.16040303</v>
      </c>
      <c r="D655" s="120">
        <f t="shared" si="460"/>
        <v>6434.2</v>
      </c>
      <c r="E655" s="120">
        <f t="shared" si="449"/>
        <v>6474.09</v>
      </c>
      <c r="F655" s="172">
        <f t="shared" si="443"/>
        <v>44910</v>
      </c>
      <c r="G655" s="123">
        <f t="shared" si="452"/>
        <v>6.199682944266538E-3</v>
      </c>
      <c r="H655" s="124">
        <f t="shared" si="444"/>
        <v>44972</v>
      </c>
      <c r="I655" s="124">
        <f t="shared" si="453"/>
        <v>44972</v>
      </c>
      <c r="J655" s="125">
        <f t="shared" si="461"/>
        <v>22</v>
      </c>
      <c r="K655" s="125">
        <f t="shared" si="450"/>
        <v>3</v>
      </c>
      <c r="L655" s="8">
        <f t="shared" si="462"/>
        <v>1.0008431499999999</v>
      </c>
      <c r="M655" s="126">
        <f t="shared" si="448"/>
        <v>1.0040996</v>
      </c>
      <c r="N655" s="126">
        <f t="shared" si="445"/>
        <v>1.1383428933468442</v>
      </c>
      <c r="O655" s="119">
        <f t="shared" si="447"/>
        <v>1.1393026799999999</v>
      </c>
      <c r="P655" s="119">
        <f t="shared" si="454"/>
        <v>882.00302192000004</v>
      </c>
      <c r="Q655" s="158">
        <f t="shared" si="466"/>
        <v>0</v>
      </c>
      <c r="R655" s="199">
        <f t="shared" si="463"/>
        <v>0</v>
      </c>
      <c r="S655" s="119">
        <f t="shared" si="455"/>
        <v>0</v>
      </c>
      <c r="T655" s="129">
        <f t="shared" si="464"/>
        <v>9.1906000000000002E-2</v>
      </c>
      <c r="U655" s="127">
        <f t="shared" si="446"/>
        <v>3</v>
      </c>
      <c r="V655" s="127">
        <v>252</v>
      </c>
      <c r="W655" s="126">
        <f t="shared" si="456"/>
        <v>1.0010472720000001</v>
      </c>
      <c r="X655" s="119">
        <f t="shared" si="457"/>
        <v>0.92369705999999996</v>
      </c>
      <c r="Y655" s="119">
        <f t="shared" si="458"/>
        <v>0</v>
      </c>
      <c r="Z655" s="131" t="str">
        <f t="shared" si="467"/>
        <v>A+J=</v>
      </c>
      <c r="AA655" s="124">
        <f t="shared" si="468"/>
        <v>44972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2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22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3"/>
      <c r="EC655" s="1"/>
      <c r="ED655" s="1"/>
      <c r="EE655" s="1"/>
      <c r="EF655" s="1"/>
      <c r="EG655" s="1"/>
      <c r="EH655" s="1"/>
      <c r="EI655" s="1"/>
      <c r="EJ655" s="1"/>
      <c r="EK655" s="1"/>
      <c r="EL655" s="4"/>
      <c r="EM655" s="1"/>
      <c r="EN655" s="1"/>
      <c r="EO655" s="1"/>
      <c r="EP655" s="1"/>
      <c r="EQ655" s="1"/>
      <c r="ER655" s="1"/>
    </row>
    <row r="656" spans="1:148" ht="12.75" x14ac:dyDescent="0.2">
      <c r="A656" s="118">
        <f t="shared" si="459"/>
        <v>44946</v>
      </c>
      <c r="B656" s="119">
        <f t="shared" si="451"/>
        <v>883.48300297000003</v>
      </c>
      <c r="C656" s="119">
        <f t="shared" si="465"/>
        <v>774.16040303</v>
      </c>
      <c r="D656" s="120">
        <f t="shared" si="460"/>
        <v>6434.2</v>
      </c>
      <c r="E656" s="120">
        <f t="shared" si="449"/>
        <v>6474.09</v>
      </c>
      <c r="F656" s="172">
        <f t="shared" si="443"/>
        <v>44910</v>
      </c>
      <c r="G656" s="123">
        <f t="shared" si="452"/>
        <v>6.199682944266538E-3</v>
      </c>
      <c r="H656" s="124">
        <f t="shared" si="444"/>
        <v>44972</v>
      </c>
      <c r="I656" s="124">
        <f t="shared" si="453"/>
        <v>44972</v>
      </c>
      <c r="J656" s="125">
        <f t="shared" si="461"/>
        <v>22</v>
      </c>
      <c r="K656" s="125">
        <f t="shared" si="450"/>
        <v>4</v>
      </c>
      <c r="L656" s="8">
        <f t="shared" si="462"/>
        <v>1.0011243599999999</v>
      </c>
      <c r="M656" s="126">
        <f t="shared" si="448"/>
        <v>1.0040996</v>
      </c>
      <c r="N656" s="126">
        <f t="shared" si="445"/>
        <v>1.1383428933468442</v>
      </c>
      <c r="O656" s="119">
        <f t="shared" si="447"/>
        <v>1.1396227999999999</v>
      </c>
      <c r="P656" s="119">
        <f t="shared" si="454"/>
        <v>882.25084615000003</v>
      </c>
      <c r="Q656" s="158">
        <f t="shared" si="466"/>
        <v>0</v>
      </c>
      <c r="R656" s="199">
        <f t="shared" si="463"/>
        <v>0</v>
      </c>
      <c r="S656" s="119">
        <f t="shared" si="455"/>
        <v>0</v>
      </c>
      <c r="T656" s="129">
        <f t="shared" si="464"/>
        <v>9.1906000000000002E-2</v>
      </c>
      <c r="U656" s="127">
        <f t="shared" si="446"/>
        <v>4</v>
      </c>
      <c r="V656" s="127">
        <v>252</v>
      </c>
      <c r="W656" s="126">
        <f t="shared" si="456"/>
        <v>1.0013966059999999</v>
      </c>
      <c r="X656" s="119">
        <f t="shared" si="457"/>
        <v>1.2321568199999999</v>
      </c>
      <c r="Y656" s="119">
        <f t="shared" si="458"/>
        <v>0</v>
      </c>
      <c r="Z656" s="131" t="str">
        <f t="shared" si="467"/>
        <v>A+J=</v>
      </c>
      <c r="AA656" s="124">
        <f t="shared" si="468"/>
        <v>44972</v>
      </c>
      <c r="AB656" s="26"/>
      <c r="AC656" s="3"/>
      <c r="AD656" s="39"/>
      <c r="AE656" s="29"/>
      <c r="AF656" s="3"/>
      <c r="AG656" s="3"/>
      <c r="AH656" s="3"/>
      <c r="AI656" s="28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29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25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26"/>
      <c r="EM656" s="3"/>
      <c r="EN656" s="3"/>
      <c r="EO656" s="3"/>
      <c r="EP656" s="3"/>
      <c r="EQ656" s="3"/>
      <c r="ER656" s="3"/>
    </row>
    <row r="657" spans="1:148" ht="12.75" x14ac:dyDescent="0.2">
      <c r="A657" s="118">
        <f t="shared" si="459"/>
        <v>44947</v>
      </c>
      <c r="B657" s="119">
        <f t="shared" si="451"/>
        <v>884.03962981000006</v>
      </c>
      <c r="C657" s="119">
        <f t="shared" si="465"/>
        <v>774.16040303</v>
      </c>
      <c r="D657" s="120">
        <f t="shared" si="460"/>
        <v>6434.2</v>
      </c>
      <c r="E657" s="120">
        <f t="shared" si="449"/>
        <v>6474.09</v>
      </c>
      <c r="F657" s="172">
        <f t="shared" si="443"/>
        <v>44910</v>
      </c>
      <c r="G657" s="123">
        <f t="shared" si="452"/>
        <v>6.199682944266538E-3</v>
      </c>
      <c r="H657" s="124">
        <f t="shared" si="444"/>
        <v>44972</v>
      </c>
      <c r="I657" s="124">
        <f t="shared" si="453"/>
        <v>44972</v>
      </c>
      <c r="J657" s="125">
        <f t="shared" si="461"/>
        <v>22</v>
      </c>
      <c r="K657" s="125">
        <f t="shared" si="450"/>
        <v>5</v>
      </c>
      <c r="L657" s="8">
        <f t="shared" si="462"/>
        <v>1.0014056499999999</v>
      </c>
      <c r="M657" s="126">
        <f t="shared" si="448"/>
        <v>1.0040996</v>
      </c>
      <c r="N657" s="126">
        <f t="shared" si="445"/>
        <v>1.1383428933468442</v>
      </c>
      <c r="O657" s="119">
        <f t="shared" si="447"/>
        <v>1.1399429999999999</v>
      </c>
      <c r="P657" s="119">
        <f t="shared" si="454"/>
        <v>882.49873231000004</v>
      </c>
      <c r="Q657" s="158">
        <f t="shared" si="466"/>
        <v>0</v>
      </c>
      <c r="R657" s="199">
        <f t="shared" si="463"/>
        <v>0</v>
      </c>
      <c r="S657" s="119">
        <f t="shared" si="455"/>
        <v>0</v>
      </c>
      <c r="T657" s="129">
        <f t="shared" si="464"/>
        <v>9.1906000000000002E-2</v>
      </c>
      <c r="U657" s="127">
        <f t="shared" si="446"/>
        <v>5</v>
      </c>
      <c r="V657" s="127">
        <v>252</v>
      </c>
      <c r="W657" s="126">
        <f t="shared" si="456"/>
        <v>1.001746062</v>
      </c>
      <c r="X657" s="119">
        <f t="shared" si="457"/>
        <v>1.5408975</v>
      </c>
      <c r="Y657" s="119">
        <f t="shared" si="458"/>
        <v>0</v>
      </c>
      <c r="Z657" s="131" t="str">
        <f t="shared" si="467"/>
        <v>A+J=</v>
      </c>
      <c r="AA657" s="124">
        <f t="shared" si="468"/>
        <v>44972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2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22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3"/>
      <c r="EC657" s="1"/>
      <c r="ED657" s="1"/>
      <c r="EE657" s="1"/>
      <c r="EF657" s="1"/>
      <c r="EG657" s="1"/>
      <c r="EH657" s="1"/>
      <c r="EI657" s="1"/>
      <c r="EJ657" s="1"/>
      <c r="EK657" s="1"/>
      <c r="EL657" s="4"/>
      <c r="EM657" s="1"/>
      <c r="EN657" s="1"/>
      <c r="EO657" s="1"/>
      <c r="EP657" s="1"/>
      <c r="EQ657" s="1"/>
      <c r="ER657" s="1"/>
    </row>
    <row r="658" spans="1:148" ht="12.75" x14ac:dyDescent="0.2">
      <c r="A658" s="118">
        <f t="shared" si="459"/>
        <v>44948</v>
      </c>
      <c r="B658" s="119">
        <f t="shared" si="451"/>
        <v>884.03962981000006</v>
      </c>
      <c r="C658" s="119">
        <f t="shared" si="465"/>
        <v>774.16040303</v>
      </c>
      <c r="D658" s="120">
        <f t="shared" si="460"/>
        <v>6434.2</v>
      </c>
      <c r="E658" s="120">
        <f t="shared" si="449"/>
        <v>6474.09</v>
      </c>
      <c r="F658" s="172">
        <f t="shared" si="443"/>
        <v>44910</v>
      </c>
      <c r="G658" s="123">
        <f t="shared" si="452"/>
        <v>6.199682944266538E-3</v>
      </c>
      <c r="H658" s="124">
        <f t="shared" si="444"/>
        <v>44972</v>
      </c>
      <c r="I658" s="124">
        <f t="shared" si="453"/>
        <v>44972</v>
      </c>
      <c r="J658" s="125">
        <f t="shared" si="461"/>
        <v>22</v>
      </c>
      <c r="K658" s="125">
        <f t="shared" si="450"/>
        <v>5</v>
      </c>
      <c r="L658" s="8">
        <f t="shared" si="462"/>
        <v>1.0014056499999999</v>
      </c>
      <c r="M658" s="126">
        <f t="shared" si="448"/>
        <v>1.0040996</v>
      </c>
      <c r="N658" s="126">
        <f t="shared" si="445"/>
        <v>1.1383428933468442</v>
      </c>
      <c r="O658" s="119">
        <f t="shared" si="447"/>
        <v>1.1399429999999999</v>
      </c>
      <c r="P658" s="119">
        <f t="shared" si="454"/>
        <v>882.49873231000004</v>
      </c>
      <c r="Q658" s="158">
        <f t="shared" si="466"/>
        <v>0</v>
      </c>
      <c r="R658" s="199">
        <f t="shared" si="463"/>
        <v>0</v>
      </c>
      <c r="S658" s="119">
        <f t="shared" si="455"/>
        <v>0</v>
      </c>
      <c r="T658" s="129">
        <f t="shared" si="464"/>
        <v>9.1906000000000002E-2</v>
      </c>
      <c r="U658" s="127">
        <f t="shared" si="446"/>
        <v>5</v>
      </c>
      <c r="V658" s="127">
        <v>252</v>
      </c>
      <c r="W658" s="126">
        <f t="shared" si="456"/>
        <v>1.001746062</v>
      </c>
      <c r="X658" s="119">
        <f t="shared" si="457"/>
        <v>1.5408975</v>
      </c>
      <c r="Y658" s="119">
        <f t="shared" si="458"/>
        <v>0</v>
      </c>
      <c r="Z658" s="131" t="str">
        <f t="shared" si="467"/>
        <v>A+J=</v>
      </c>
      <c r="AA658" s="124">
        <f t="shared" si="468"/>
        <v>44972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2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22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3"/>
      <c r="EC658" s="1"/>
      <c r="ED658" s="1"/>
      <c r="EE658" s="1"/>
      <c r="EF658" s="1"/>
      <c r="EG658" s="1"/>
      <c r="EH658" s="1"/>
      <c r="EI658" s="1"/>
      <c r="EJ658" s="1"/>
      <c r="EK658" s="1"/>
      <c r="EL658" s="4"/>
      <c r="EM658" s="1"/>
      <c r="EN658" s="1"/>
      <c r="EO658" s="1"/>
      <c r="EP658" s="1"/>
      <c r="EQ658" s="1"/>
      <c r="ER658" s="1"/>
    </row>
    <row r="659" spans="1:148" ht="12.75" x14ac:dyDescent="0.2">
      <c r="A659" s="118">
        <f t="shared" si="459"/>
        <v>44949</v>
      </c>
      <c r="B659" s="119">
        <f t="shared" si="451"/>
        <v>884.03962981000006</v>
      </c>
      <c r="C659" s="119">
        <f t="shared" si="465"/>
        <v>774.16040303</v>
      </c>
      <c r="D659" s="120">
        <f t="shared" si="460"/>
        <v>6434.2</v>
      </c>
      <c r="E659" s="120">
        <f t="shared" si="449"/>
        <v>6474.09</v>
      </c>
      <c r="F659" s="172">
        <f t="shared" ref="F659:F722" si="469">IF($K659=1,VLOOKUP($A658,$AO$11:$AT$47,6),F658)</f>
        <v>44910</v>
      </c>
      <c r="G659" s="123">
        <f t="shared" si="452"/>
        <v>6.199682944266538E-3</v>
      </c>
      <c r="H659" s="124">
        <f t="shared" ref="H659:H722" si="470">IF(Q658&gt;0,VLOOKUP(A659,AH$119:AN$451,4),H658)</f>
        <v>44972</v>
      </c>
      <c r="I659" s="124">
        <f t="shared" si="453"/>
        <v>44972</v>
      </c>
      <c r="J659" s="125">
        <f t="shared" si="461"/>
        <v>22</v>
      </c>
      <c r="K659" s="125">
        <f t="shared" si="450"/>
        <v>5</v>
      </c>
      <c r="L659" s="8">
        <f t="shared" si="462"/>
        <v>1.0014056499999999</v>
      </c>
      <c r="M659" s="126">
        <f t="shared" si="448"/>
        <v>1.0040996</v>
      </c>
      <c r="N659" s="126">
        <f t="shared" si="445"/>
        <v>1.1383428933468442</v>
      </c>
      <c r="O659" s="119">
        <f t="shared" si="447"/>
        <v>1.1399429999999999</v>
      </c>
      <c r="P659" s="119">
        <f t="shared" si="454"/>
        <v>882.49873231000004</v>
      </c>
      <c r="Q659" s="158">
        <f t="shared" si="466"/>
        <v>0</v>
      </c>
      <c r="R659" s="199">
        <f t="shared" si="463"/>
        <v>0</v>
      </c>
      <c r="S659" s="119">
        <f t="shared" si="455"/>
        <v>0</v>
      </c>
      <c r="T659" s="129">
        <f t="shared" si="464"/>
        <v>9.1906000000000002E-2</v>
      </c>
      <c r="U659" s="127">
        <f t="shared" si="446"/>
        <v>5</v>
      </c>
      <c r="V659" s="127">
        <v>252</v>
      </c>
      <c r="W659" s="126">
        <f t="shared" si="456"/>
        <v>1.001746062</v>
      </c>
      <c r="X659" s="119">
        <f t="shared" si="457"/>
        <v>1.5408975</v>
      </c>
      <c r="Y659" s="119">
        <f t="shared" si="458"/>
        <v>0</v>
      </c>
      <c r="Z659" s="131" t="str">
        <f t="shared" si="467"/>
        <v>A+J=</v>
      </c>
      <c r="AA659" s="124">
        <f t="shared" si="468"/>
        <v>44972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2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22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3"/>
      <c r="EC659" s="1"/>
      <c r="ED659" s="1"/>
      <c r="EE659" s="1"/>
      <c r="EF659" s="1"/>
      <c r="EG659" s="1"/>
      <c r="EH659" s="1"/>
      <c r="EI659" s="1"/>
      <c r="EJ659" s="1"/>
      <c r="EK659" s="1"/>
      <c r="EL659" s="4"/>
      <c r="EM659" s="1"/>
      <c r="EN659" s="1"/>
      <c r="EO659" s="1"/>
      <c r="EP659" s="1"/>
      <c r="EQ659" s="1"/>
      <c r="ER659" s="1"/>
    </row>
    <row r="660" spans="1:148" ht="12.75" x14ac:dyDescent="0.2">
      <c r="A660" s="118">
        <f t="shared" si="459"/>
        <v>44950</v>
      </c>
      <c r="B660" s="119">
        <f t="shared" si="451"/>
        <v>884.59661515999994</v>
      </c>
      <c r="C660" s="119">
        <f t="shared" si="465"/>
        <v>774.16040303</v>
      </c>
      <c r="D660" s="120">
        <f t="shared" si="460"/>
        <v>6434.2</v>
      </c>
      <c r="E660" s="120">
        <f t="shared" si="449"/>
        <v>6474.09</v>
      </c>
      <c r="F660" s="172">
        <f t="shared" si="469"/>
        <v>44910</v>
      </c>
      <c r="G660" s="123">
        <f t="shared" si="452"/>
        <v>6.199682944266538E-3</v>
      </c>
      <c r="H660" s="124">
        <f t="shared" si="470"/>
        <v>44972</v>
      </c>
      <c r="I660" s="124">
        <f t="shared" si="453"/>
        <v>44972</v>
      </c>
      <c r="J660" s="125">
        <f t="shared" si="461"/>
        <v>22</v>
      </c>
      <c r="K660" s="125">
        <f t="shared" si="450"/>
        <v>6</v>
      </c>
      <c r="L660" s="8">
        <f t="shared" si="462"/>
        <v>1.0016870200000001</v>
      </c>
      <c r="M660" s="126">
        <f t="shared" si="448"/>
        <v>1.0040996</v>
      </c>
      <c r="N660" s="126">
        <f t="shared" si="445"/>
        <v>1.1383428933468442</v>
      </c>
      <c r="O660" s="119">
        <f t="shared" si="447"/>
        <v>1.1402633</v>
      </c>
      <c r="P660" s="119">
        <f t="shared" si="454"/>
        <v>882.74669587999995</v>
      </c>
      <c r="Q660" s="158">
        <f t="shared" si="466"/>
        <v>0</v>
      </c>
      <c r="R660" s="199">
        <f t="shared" si="463"/>
        <v>0</v>
      </c>
      <c r="S660" s="119">
        <f t="shared" si="455"/>
        <v>0</v>
      </c>
      <c r="T660" s="129">
        <f t="shared" si="464"/>
        <v>9.1906000000000002E-2</v>
      </c>
      <c r="U660" s="127">
        <f t="shared" si="446"/>
        <v>6</v>
      </c>
      <c r="V660" s="127">
        <v>252</v>
      </c>
      <c r="W660" s="126">
        <f t="shared" si="456"/>
        <v>1.0020956400000001</v>
      </c>
      <c r="X660" s="119">
        <f t="shared" si="457"/>
        <v>1.8499192799999999</v>
      </c>
      <c r="Y660" s="119">
        <f t="shared" si="458"/>
        <v>0</v>
      </c>
      <c r="Z660" s="131" t="str">
        <f t="shared" si="467"/>
        <v>A+J=</v>
      </c>
      <c r="AA660" s="124">
        <f t="shared" si="468"/>
        <v>44972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2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22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3"/>
      <c r="EC660" s="1"/>
      <c r="ED660" s="1"/>
      <c r="EE660" s="1"/>
      <c r="EF660" s="1"/>
      <c r="EG660" s="1"/>
      <c r="EH660" s="1"/>
      <c r="EI660" s="1"/>
      <c r="EJ660" s="1"/>
      <c r="EK660" s="1"/>
      <c r="EL660" s="4"/>
      <c r="EM660" s="1"/>
      <c r="EN660" s="1"/>
      <c r="EO660" s="1"/>
      <c r="EP660" s="1"/>
      <c r="EQ660" s="1"/>
      <c r="ER660" s="1"/>
    </row>
    <row r="661" spans="1:148" ht="12.75" x14ac:dyDescent="0.2">
      <c r="A661" s="118">
        <f t="shared" si="459"/>
        <v>44951</v>
      </c>
      <c r="B661" s="119">
        <f t="shared" si="451"/>
        <v>885.15394370000001</v>
      </c>
      <c r="C661" s="119">
        <f t="shared" si="465"/>
        <v>774.16040303</v>
      </c>
      <c r="D661" s="120">
        <f t="shared" si="460"/>
        <v>6434.2</v>
      </c>
      <c r="E661" s="120">
        <f t="shared" si="449"/>
        <v>6474.09</v>
      </c>
      <c r="F661" s="172">
        <f t="shared" si="469"/>
        <v>44910</v>
      </c>
      <c r="G661" s="123">
        <f t="shared" si="452"/>
        <v>6.199682944266538E-3</v>
      </c>
      <c r="H661" s="124">
        <f t="shared" si="470"/>
        <v>44972</v>
      </c>
      <c r="I661" s="124">
        <f t="shared" si="453"/>
        <v>44972</v>
      </c>
      <c r="J661" s="125">
        <f t="shared" si="461"/>
        <v>22</v>
      </c>
      <c r="K661" s="125">
        <f t="shared" si="450"/>
        <v>7</v>
      </c>
      <c r="L661" s="8">
        <f t="shared" si="462"/>
        <v>1.00196847</v>
      </c>
      <c r="M661" s="126">
        <f t="shared" si="448"/>
        <v>1.0040996</v>
      </c>
      <c r="N661" s="126">
        <f t="shared" si="445"/>
        <v>1.1383428933468442</v>
      </c>
      <c r="O661" s="119">
        <f t="shared" si="447"/>
        <v>1.14058368</v>
      </c>
      <c r="P661" s="119">
        <f t="shared" si="454"/>
        <v>882.99472139</v>
      </c>
      <c r="Q661" s="158">
        <f t="shared" si="466"/>
        <v>0</v>
      </c>
      <c r="R661" s="199">
        <f t="shared" si="463"/>
        <v>0</v>
      </c>
      <c r="S661" s="119">
        <f t="shared" si="455"/>
        <v>0</v>
      </c>
      <c r="T661" s="129">
        <f t="shared" si="464"/>
        <v>9.1906000000000002E-2</v>
      </c>
      <c r="U661" s="127">
        <f t="shared" si="446"/>
        <v>7</v>
      </c>
      <c r="V661" s="127">
        <v>252</v>
      </c>
      <c r="W661" s="126">
        <f t="shared" si="456"/>
        <v>1.00244534</v>
      </c>
      <c r="X661" s="119">
        <f t="shared" si="457"/>
        <v>2.1592223100000001</v>
      </c>
      <c r="Y661" s="119">
        <f t="shared" si="458"/>
        <v>0</v>
      </c>
      <c r="Z661" s="131" t="str">
        <f t="shared" si="467"/>
        <v>A+J=</v>
      </c>
      <c r="AA661" s="124">
        <f t="shared" si="468"/>
        <v>44972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2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22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3"/>
      <c r="EC661" s="1"/>
      <c r="ED661" s="1"/>
      <c r="EE661" s="1"/>
      <c r="EF661" s="1"/>
      <c r="EG661" s="1"/>
      <c r="EH661" s="1"/>
      <c r="EI661" s="1"/>
      <c r="EJ661" s="1"/>
      <c r="EK661" s="1"/>
      <c r="EL661" s="4"/>
      <c r="EM661" s="1"/>
      <c r="EN661" s="1"/>
      <c r="EO661" s="1"/>
      <c r="EP661" s="1"/>
      <c r="EQ661" s="1"/>
      <c r="ER661" s="1"/>
    </row>
    <row r="662" spans="1:148" ht="12.75" x14ac:dyDescent="0.2">
      <c r="A662" s="118">
        <f t="shared" si="459"/>
        <v>44952</v>
      </c>
      <c r="B662" s="119">
        <f t="shared" si="451"/>
        <v>885.71162332999995</v>
      </c>
      <c r="C662" s="119">
        <f t="shared" si="465"/>
        <v>774.16040303</v>
      </c>
      <c r="D662" s="120">
        <f t="shared" si="460"/>
        <v>6434.2</v>
      </c>
      <c r="E662" s="120">
        <f t="shared" si="449"/>
        <v>6474.09</v>
      </c>
      <c r="F662" s="172">
        <f t="shared" si="469"/>
        <v>44910</v>
      </c>
      <c r="G662" s="123">
        <f t="shared" si="452"/>
        <v>6.199682944266538E-3</v>
      </c>
      <c r="H662" s="124">
        <f t="shared" si="470"/>
        <v>44972</v>
      </c>
      <c r="I662" s="124">
        <f t="shared" si="453"/>
        <v>44972</v>
      </c>
      <c r="J662" s="125">
        <f t="shared" si="461"/>
        <v>22</v>
      </c>
      <c r="K662" s="125">
        <f t="shared" si="450"/>
        <v>8</v>
      </c>
      <c r="L662" s="8">
        <f t="shared" si="462"/>
        <v>1.0022499899999999</v>
      </c>
      <c r="M662" s="126">
        <f t="shared" si="448"/>
        <v>1.0040996</v>
      </c>
      <c r="N662" s="126">
        <f t="shared" si="445"/>
        <v>1.1383428933468442</v>
      </c>
      <c r="O662" s="119">
        <f t="shared" si="447"/>
        <v>1.1409041499999999</v>
      </c>
      <c r="P662" s="119">
        <f t="shared" si="454"/>
        <v>883.24281657999995</v>
      </c>
      <c r="Q662" s="158">
        <f t="shared" si="466"/>
        <v>0</v>
      </c>
      <c r="R662" s="199">
        <f t="shared" si="463"/>
        <v>0</v>
      </c>
      <c r="S662" s="119">
        <f t="shared" si="455"/>
        <v>0</v>
      </c>
      <c r="T662" s="129">
        <f t="shared" si="464"/>
        <v>9.1906000000000002E-2</v>
      </c>
      <c r="U662" s="127">
        <f t="shared" si="446"/>
        <v>8</v>
      </c>
      <c r="V662" s="127">
        <v>252</v>
      </c>
      <c r="W662" s="126">
        <f t="shared" si="456"/>
        <v>1.002795162</v>
      </c>
      <c r="X662" s="119">
        <f t="shared" si="457"/>
        <v>2.4688067500000002</v>
      </c>
      <c r="Y662" s="119">
        <f t="shared" si="458"/>
        <v>0</v>
      </c>
      <c r="Z662" s="131" t="str">
        <f t="shared" si="467"/>
        <v>A+J=</v>
      </c>
      <c r="AA662" s="124">
        <f t="shared" si="468"/>
        <v>44972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2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22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3"/>
      <c r="EC662" s="1"/>
      <c r="ED662" s="1"/>
      <c r="EE662" s="1"/>
      <c r="EF662" s="1"/>
      <c r="EG662" s="1"/>
      <c r="EH662" s="1"/>
      <c r="EI662" s="1"/>
      <c r="EJ662" s="1"/>
      <c r="EK662" s="1"/>
      <c r="EL662" s="4"/>
      <c r="EM662" s="1"/>
      <c r="EN662" s="1"/>
      <c r="EO662" s="1"/>
      <c r="EP662" s="1"/>
      <c r="EQ662" s="1"/>
      <c r="ER662" s="1"/>
    </row>
    <row r="663" spans="1:148" ht="12.75" x14ac:dyDescent="0.2">
      <c r="A663" s="118">
        <f t="shared" si="459"/>
        <v>44953</v>
      </c>
      <c r="B663" s="119">
        <f t="shared" si="451"/>
        <v>886.26966287000005</v>
      </c>
      <c r="C663" s="119">
        <f t="shared" si="465"/>
        <v>774.16040303</v>
      </c>
      <c r="D663" s="120">
        <f t="shared" si="460"/>
        <v>6434.2</v>
      </c>
      <c r="E663" s="120">
        <f t="shared" si="449"/>
        <v>6474.09</v>
      </c>
      <c r="F663" s="172">
        <f t="shared" si="469"/>
        <v>44910</v>
      </c>
      <c r="G663" s="123">
        <f t="shared" si="452"/>
        <v>6.199682944266538E-3</v>
      </c>
      <c r="H663" s="124">
        <f t="shared" si="470"/>
        <v>44972</v>
      </c>
      <c r="I663" s="124">
        <f t="shared" si="453"/>
        <v>44972</v>
      </c>
      <c r="J663" s="125">
        <f t="shared" si="461"/>
        <v>22</v>
      </c>
      <c r="K663" s="125">
        <f t="shared" si="450"/>
        <v>9</v>
      </c>
      <c r="L663" s="8">
        <f t="shared" si="462"/>
        <v>1.0025316</v>
      </c>
      <c r="M663" s="126">
        <f t="shared" si="448"/>
        <v>1.0040996</v>
      </c>
      <c r="N663" s="126">
        <f t="shared" si="445"/>
        <v>1.1383428933468442</v>
      </c>
      <c r="O663" s="119">
        <f t="shared" si="447"/>
        <v>1.1412247200000001</v>
      </c>
      <c r="P663" s="119">
        <f t="shared" si="454"/>
        <v>883.49098918000004</v>
      </c>
      <c r="Q663" s="158">
        <f t="shared" si="466"/>
        <v>0</v>
      </c>
      <c r="R663" s="199">
        <f t="shared" si="463"/>
        <v>0</v>
      </c>
      <c r="S663" s="119">
        <f t="shared" si="455"/>
        <v>0</v>
      </c>
      <c r="T663" s="129">
        <f t="shared" si="464"/>
        <v>9.1906000000000002E-2</v>
      </c>
      <c r="U663" s="127">
        <f t="shared" si="446"/>
        <v>9</v>
      </c>
      <c r="V663" s="127">
        <v>252</v>
      </c>
      <c r="W663" s="126">
        <f t="shared" si="456"/>
        <v>1.0031451069999999</v>
      </c>
      <c r="X663" s="119">
        <f t="shared" si="457"/>
        <v>2.7786736900000002</v>
      </c>
      <c r="Y663" s="119">
        <f t="shared" si="458"/>
        <v>0</v>
      </c>
      <c r="Z663" s="131" t="str">
        <f t="shared" si="467"/>
        <v>A+J=</v>
      </c>
      <c r="AA663" s="124">
        <f t="shared" si="468"/>
        <v>44972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2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22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3"/>
      <c r="EC663" s="1"/>
      <c r="ED663" s="1"/>
      <c r="EE663" s="1"/>
      <c r="EF663" s="1"/>
      <c r="EG663" s="1"/>
      <c r="EH663" s="1"/>
      <c r="EI663" s="1"/>
      <c r="EJ663" s="1"/>
      <c r="EK663" s="1"/>
      <c r="EL663" s="4"/>
      <c r="EM663" s="1"/>
      <c r="EN663" s="1"/>
      <c r="EO663" s="1"/>
      <c r="EP663" s="1"/>
      <c r="EQ663" s="1"/>
      <c r="ER663" s="1"/>
    </row>
    <row r="664" spans="1:148" ht="12.75" x14ac:dyDescent="0.2">
      <c r="A664" s="118">
        <f t="shared" si="459"/>
        <v>44954</v>
      </c>
      <c r="B664" s="119">
        <f t="shared" si="451"/>
        <v>886.82804518</v>
      </c>
      <c r="C664" s="119">
        <f t="shared" si="465"/>
        <v>774.16040303</v>
      </c>
      <c r="D664" s="120">
        <f t="shared" si="460"/>
        <v>6434.2</v>
      </c>
      <c r="E664" s="120">
        <f t="shared" si="449"/>
        <v>6474.09</v>
      </c>
      <c r="F664" s="172">
        <f t="shared" si="469"/>
        <v>44910</v>
      </c>
      <c r="G664" s="123">
        <f t="shared" si="452"/>
        <v>6.199682944266538E-3</v>
      </c>
      <c r="H664" s="124">
        <f t="shared" si="470"/>
        <v>44972</v>
      </c>
      <c r="I664" s="124">
        <f t="shared" si="453"/>
        <v>44972</v>
      </c>
      <c r="J664" s="125">
        <f t="shared" si="461"/>
        <v>22</v>
      </c>
      <c r="K664" s="125">
        <f t="shared" si="450"/>
        <v>10</v>
      </c>
      <c r="L664" s="8">
        <f t="shared" si="462"/>
        <v>1.00281328</v>
      </c>
      <c r="M664" s="126">
        <f t="shared" si="448"/>
        <v>1.0040996</v>
      </c>
      <c r="N664" s="126">
        <f t="shared" si="445"/>
        <v>1.1383428933468442</v>
      </c>
      <c r="O664" s="119">
        <f t="shared" si="447"/>
        <v>1.14154537</v>
      </c>
      <c r="P664" s="119">
        <f t="shared" si="454"/>
        <v>883.73922371000003</v>
      </c>
      <c r="Q664" s="158">
        <f t="shared" si="466"/>
        <v>0</v>
      </c>
      <c r="R664" s="199">
        <f t="shared" si="463"/>
        <v>0</v>
      </c>
      <c r="S664" s="119">
        <f t="shared" si="455"/>
        <v>0</v>
      </c>
      <c r="T664" s="129">
        <f t="shared" si="464"/>
        <v>9.1906000000000002E-2</v>
      </c>
      <c r="U664" s="127">
        <f t="shared" si="446"/>
        <v>10</v>
      </c>
      <c r="V664" s="127">
        <v>252</v>
      </c>
      <c r="W664" s="126">
        <f t="shared" si="456"/>
        <v>1.0034951729999999</v>
      </c>
      <c r="X664" s="119">
        <f t="shared" si="457"/>
        <v>3.0888214700000001</v>
      </c>
      <c r="Y664" s="119">
        <f t="shared" si="458"/>
        <v>0</v>
      </c>
      <c r="Z664" s="131" t="str">
        <f t="shared" si="467"/>
        <v>A+J=</v>
      </c>
      <c r="AA664" s="124">
        <f t="shared" si="468"/>
        <v>44972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2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22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3"/>
      <c r="EC664" s="1"/>
      <c r="ED664" s="1"/>
      <c r="EE664" s="1"/>
      <c r="EF664" s="1"/>
      <c r="EG664" s="1"/>
      <c r="EH664" s="1"/>
      <c r="EI664" s="1"/>
      <c r="EJ664" s="1"/>
      <c r="EK664" s="1"/>
      <c r="EL664" s="4"/>
      <c r="EM664" s="1"/>
      <c r="EN664" s="1"/>
      <c r="EO664" s="1"/>
      <c r="EP664" s="1"/>
      <c r="EQ664" s="1"/>
      <c r="ER664" s="1"/>
    </row>
    <row r="665" spans="1:148" ht="12.75" x14ac:dyDescent="0.2">
      <c r="A665" s="118">
        <f t="shared" si="459"/>
        <v>44955</v>
      </c>
      <c r="B665" s="119">
        <f t="shared" si="451"/>
        <v>886.82804518</v>
      </c>
      <c r="C665" s="119">
        <f t="shared" si="465"/>
        <v>774.16040303</v>
      </c>
      <c r="D665" s="120">
        <f t="shared" si="460"/>
        <v>6434.2</v>
      </c>
      <c r="E665" s="120">
        <f t="shared" si="449"/>
        <v>6474.09</v>
      </c>
      <c r="F665" s="172">
        <f t="shared" si="469"/>
        <v>44910</v>
      </c>
      <c r="G665" s="123">
        <f t="shared" si="452"/>
        <v>6.199682944266538E-3</v>
      </c>
      <c r="H665" s="124">
        <f t="shared" si="470"/>
        <v>44972</v>
      </c>
      <c r="I665" s="124">
        <f t="shared" si="453"/>
        <v>44972</v>
      </c>
      <c r="J665" s="125">
        <f t="shared" si="461"/>
        <v>22</v>
      </c>
      <c r="K665" s="125">
        <f t="shared" si="450"/>
        <v>10</v>
      </c>
      <c r="L665" s="8">
        <f t="shared" si="462"/>
        <v>1.00281328</v>
      </c>
      <c r="M665" s="126">
        <f t="shared" si="448"/>
        <v>1.0040996</v>
      </c>
      <c r="N665" s="126">
        <f t="shared" si="445"/>
        <v>1.1383428933468442</v>
      </c>
      <c r="O665" s="119">
        <f t="shared" si="447"/>
        <v>1.14154537</v>
      </c>
      <c r="P665" s="119">
        <f t="shared" si="454"/>
        <v>883.73922371000003</v>
      </c>
      <c r="Q665" s="158">
        <f t="shared" si="466"/>
        <v>0</v>
      </c>
      <c r="R665" s="199">
        <f t="shared" si="463"/>
        <v>0</v>
      </c>
      <c r="S665" s="119">
        <f t="shared" si="455"/>
        <v>0</v>
      </c>
      <c r="T665" s="129">
        <f t="shared" si="464"/>
        <v>9.1906000000000002E-2</v>
      </c>
      <c r="U665" s="127">
        <f t="shared" si="446"/>
        <v>10</v>
      </c>
      <c r="V665" s="127">
        <v>252</v>
      </c>
      <c r="W665" s="126">
        <f t="shared" si="456"/>
        <v>1.0034951729999999</v>
      </c>
      <c r="X665" s="119">
        <f t="shared" si="457"/>
        <v>3.0888214700000001</v>
      </c>
      <c r="Y665" s="119">
        <f t="shared" si="458"/>
        <v>0</v>
      </c>
      <c r="Z665" s="131" t="str">
        <f t="shared" si="467"/>
        <v>A+J=</v>
      </c>
      <c r="AA665" s="124">
        <f t="shared" si="468"/>
        <v>44972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2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22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3"/>
      <c r="EC665" s="1"/>
      <c r="ED665" s="1"/>
      <c r="EE665" s="1"/>
      <c r="EF665" s="1"/>
      <c r="EG665" s="1"/>
      <c r="EH665" s="1"/>
      <c r="EI665" s="1"/>
      <c r="EJ665" s="1"/>
      <c r="EK665" s="1"/>
      <c r="EL665" s="4"/>
      <c r="EM665" s="1"/>
      <c r="EN665" s="1"/>
      <c r="EO665" s="1"/>
      <c r="EP665" s="1"/>
      <c r="EQ665" s="1"/>
      <c r="ER665" s="1"/>
    </row>
    <row r="666" spans="1:148" ht="12.75" x14ac:dyDescent="0.2">
      <c r="A666" s="118">
        <f t="shared" si="459"/>
        <v>44956</v>
      </c>
      <c r="B666" s="119">
        <f t="shared" si="451"/>
        <v>886.82804518</v>
      </c>
      <c r="C666" s="119">
        <f t="shared" si="465"/>
        <v>774.16040303</v>
      </c>
      <c r="D666" s="120">
        <f t="shared" si="460"/>
        <v>6434.2</v>
      </c>
      <c r="E666" s="120">
        <f t="shared" si="449"/>
        <v>6474.09</v>
      </c>
      <c r="F666" s="172">
        <f t="shared" si="469"/>
        <v>44910</v>
      </c>
      <c r="G666" s="123">
        <f t="shared" si="452"/>
        <v>6.199682944266538E-3</v>
      </c>
      <c r="H666" s="124">
        <f t="shared" si="470"/>
        <v>44972</v>
      </c>
      <c r="I666" s="124">
        <f t="shared" si="453"/>
        <v>44972</v>
      </c>
      <c r="J666" s="125">
        <f t="shared" si="461"/>
        <v>22</v>
      </c>
      <c r="K666" s="125">
        <f t="shared" si="450"/>
        <v>10</v>
      </c>
      <c r="L666" s="8">
        <f t="shared" si="462"/>
        <v>1.00281328</v>
      </c>
      <c r="M666" s="126">
        <f t="shared" si="448"/>
        <v>1.0040996</v>
      </c>
      <c r="N666" s="126">
        <f t="shared" si="445"/>
        <v>1.1383428933468442</v>
      </c>
      <c r="O666" s="119">
        <f t="shared" si="447"/>
        <v>1.14154537</v>
      </c>
      <c r="P666" s="119">
        <f t="shared" si="454"/>
        <v>883.73922371000003</v>
      </c>
      <c r="Q666" s="158">
        <f t="shared" si="466"/>
        <v>0</v>
      </c>
      <c r="R666" s="199">
        <f t="shared" si="463"/>
        <v>0</v>
      </c>
      <c r="S666" s="119">
        <f t="shared" si="455"/>
        <v>0</v>
      </c>
      <c r="T666" s="129">
        <f t="shared" si="464"/>
        <v>9.1906000000000002E-2</v>
      </c>
      <c r="U666" s="127">
        <f t="shared" si="446"/>
        <v>10</v>
      </c>
      <c r="V666" s="127">
        <v>252</v>
      </c>
      <c r="W666" s="126">
        <f t="shared" si="456"/>
        <v>1.0034951729999999</v>
      </c>
      <c r="X666" s="119">
        <f t="shared" si="457"/>
        <v>3.0888214700000001</v>
      </c>
      <c r="Y666" s="119">
        <f t="shared" si="458"/>
        <v>0</v>
      </c>
      <c r="Z666" s="131" t="str">
        <f t="shared" si="467"/>
        <v>A+J=</v>
      </c>
      <c r="AA666" s="124">
        <f t="shared" si="468"/>
        <v>44972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2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22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3"/>
      <c r="EC666" s="1"/>
      <c r="ED666" s="1"/>
      <c r="EE666" s="1"/>
      <c r="EF666" s="1"/>
      <c r="EG666" s="1"/>
      <c r="EH666" s="1"/>
      <c r="EI666" s="1"/>
      <c r="EJ666" s="1"/>
      <c r="EK666" s="1"/>
      <c r="EL666" s="4"/>
      <c r="EM666" s="1"/>
      <c r="EN666" s="1"/>
      <c r="EO666" s="1"/>
      <c r="EP666" s="1"/>
      <c r="EQ666" s="1"/>
      <c r="ER666" s="1"/>
    </row>
    <row r="667" spans="1:148" ht="12.75" x14ac:dyDescent="0.2">
      <c r="A667" s="118">
        <f t="shared" si="459"/>
        <v>44957</v>
      </c>
      <c r="B667" s="119">
        <f t="shared" si="451"/>
        <v>887.38678685000002</v>
      </c>
      <c r="C667" s="119">
        <f t="shared" si="465"/>
        <v>774.16040303</v>
      </c>
      <c r="D667" s="120">
        <f t="shared" si="460"/>
        <v>6434.2</v>
      </c>
      <c r="E667" s="120">
        <f t="shared" si="449"/>
        <v>6474.09</v>
      </c>
      <c r="F667" s="172">
        <f t="shared" si="469"/>
        <v>44910</v>
      </c>
      <c r="G667" s="123">
        <f t="shared" si="452"/>
        <v>6.199682944266538E-3</v>
      </c>
      <c r="H667" s="124">
        <f t="shared" si="470"/>
        <v>44972</v>
      </c>
      <c r="I667" s="124">
        <f t="shared" si="453"/>
        <v>44972</v>
      </c>
      <c r="J667" s="125">
        <f t="shared" si="461"/>
        <v>22</v>
      </c>
      <c r="K667" s="125">
        <f t="shared" si="450"/>
        <v>11</v>
      </c>
      <c r="L667" s="8">
        <f t="shared" si="462"/>
        <v>1.00309505</v>
      </c>
      <c r="M667" s="126">
        <f t="shared" si="448"/>
        <v>1.0040996</v>
      </c>
      <c r="N667" s="126">
        <f t="shared" si="445"/>
        <v>1.1383428933468442</v>
      </c>
      <c r="O667" s="119">
        <f t="shared" si="447"/>
        <v>1.14186612</v>
      </c>
      <c r="P667" s="119">
        <f t="shared" si="454"/>
        <v>883.98753566000005</v>
      </c>
      <c r="Q667" s="158">
        <f t="shared" si="466"/>
        <v>0</v>
      </c>
      <c r="R667" s="199">
        <f t="shared" si="463"/>
        <v>0</v>
      </c>
      <c r="S667" s="119">
        <f t="shared" si="455"/>
        <v>0</v>
      </c>
      <c r="T667" s="129">
        <f t="shared" si="464"/>
        <v>9.1906000000000002E-2</v>
      </c>
      <c r="U667" s="127">
        <f t="shared" si="446"/>
        <v>11</v>
      </c>
      <c r="V667" s="127">
        <v>252</v>
      </c>
      <c r="W667" s="126">
        <f t="shared" si="456"/>
        <v>1.003845361</v>
      </c>
      <c r="X667" s="119">
        <f t="shared" si="457"/>
        <v>3.3992511900000002</v>
      </c>
      <c r="Y667" s="119">
        <f t="shared" si="458"/>
        <v>0</v>
      </c>
      <c r="Z667" s="131" t="str">
        <f t="shared" si="467"/>
        <v>A+J=</v>
      </c>
      <c r="AA667" s="124">
        <f t="shared" si="468"/>
        <v>44972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2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22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3"/>
      <c r="EC667" s="1"/>
      <c r="ED667" s="1"/>
      <c r="EE667" s="1"/>
      <c r="EF667" s="1"/>
      <c r="EG667" s="1"/>
      <c r="EH667" s="1"/>
      <c r="EI667" s="1"/>
      <c r="EJ667" s="1"/>
      <c r="EK667" s="1"/>
      <c r="EL667" s="4"/>
      <c r="EM667" s="1"/>
      <c r="EN667" s="1"/>
      <c r="EO667" s="1"/>
      <c r="EP667" s="1"/>
      <c r="EQ667" s="1"/>
      <c r="ER667" s="1"/>
    </row>
    <row r="668" spans="1:148" ht="12.75" x14ac:dyDescent="0.2">
      <c r="A668" s="118">
        <f t="shared" si="459"/>
        <v>44958</v>
      </c>
      <c r="B668" s="119">
        <f t="shared" si="451"/>
        <v>887.94587337999997</v>
      </c>
      <c r="C668" s="119">
        <f t="shared" si="465"/>
        <v>774.16040303</v>
      </c>
      <c r="D668" s="120">
        <f t="shared" si="460"/>
        <v>6434.2</v>
      </c>
      <c r="E668" s="120">
        <f t="shared" si="449"/>
        <v>6474.09</v>
      </c>
      <c r="F668" s="172">
        <f t="shared" si="469"/>
        <v>44910</v>
      </c>
      <c r="G668" s="123">
        <f t="shared" si="452"/>
        <v>6.199682944266538E-3</v>
      </c>
      <c r="H668" s="124">
        <f t="shared" si="470"/>
        <v>44972</v>
      </c>
      <c r="I668" s="124">
        <f t="shared" si="453"/>
        <v>44972</v>
      </c>
      <c r="J668" s="125">
        <f t="shared" si="461"/>
        <v>22</v>
      </c>
      <c r="K668" s="125">
        <f t="shared" si="450"/>
        <v>12</v>
      </c>
      <c r="L668" s="8">
        <f t="shared" si="462"/>
        <v>1.00337689</v>
      </c>
      <c r="M668" s="126">
        <f t="shared" si="448"/>
        <v>1.0040996</v>
      </c>
      <c r="N668" s="126">
        <f t="shared" si="445"/>
        <v>1.1383428933468442</v>
      </c>
      <c r="O668" s="119">
        <f t="shared" si="447"/>
        <v>1.1421869499999999</v>
      </c>
      <c r="P668" s="119">
        <f t="shared" si="454"/>
        <v>884.23590953999997</v>
      </c>
      <c r="Q668" s="158">
        <f t="shared" si="466"/>
        <v>0</v>
      </c>
      <c r="R668" s="199">
        <f t="shared" si="463"/>
        <v>0</v>
      </c>
      <c r="S668" s="119">
        <f t="shared" si="455"/>
        <v>0</v>
      </c>
      <c r="T668" s="129">
        <f t="shared" si="464"/>
        <v>9.1906000000000002E-2</v>
      </c>
      <c r="U668" s="127">
        <f t="shared" si="446"/>
        <v>12</v>
      </c>
      <c r="V668" s="127">
        <v>252</v>
      </c>
      <c r="W668" s="126">
        <f t="shared" si="456"/>
        <v>1.004195672</v>
      </c>
      <c r="X668" s="119">
        <f t="shared" si="457"/>
        <v>3.7099638399999999</v>
      </c>
      <c r="Y668" s="119">
        <f t="shared" si="458"/>
        <v>0</v>
      </c>
      <c r="Z668" s="131" t="str">
        <f t="shared" si="467"/>
        <v>A+J=</v>
      </c>
      <c r="AA668" s="124">
        <f t="shared" si="468"/>
        <v>44972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2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22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3"/>
      <c r="EC668" s="1"/>
      <c r="ED668" s="1"/>
      <c r="EE668" s="1"/>
      <c r="EF668" s="1"/>
      <c r="EG668" s="1"/>
      <c r="EH668" s="1"/>
      <c r="EI668" s="1"/>
      <c r="EJ668" s="1"/>
      <c r="EK668" s="1"/>
      <c r="EL668" s="4"/>
      <c r="EM668" s="1"/>
      <c r="EN668" s="1"/>
      <c r="EO668" s="1"/>
      <c r="EP668" s="1"/>
      <c r="EQ668" s="1"/>
      <c r="ER668" s="1"/>
    </row>
    <row r="669" spans="1:148" ht="12.75" x14ac:dyDescent="0.2">
      <c r="A669" s="118">
        <f t="shared" si="459"/>
        <v>44959</v>
      </c>
      <c r="B669" s="119">
        <f t="shared" si="451"/>
        <v>888.50531183999999</v>
      </c>
      <c r="C669" s="119">
        <f t="shared" si="465"/>
        <v>774.16040303</v>
      </c>
      <c r="D669" s="120">
        <f t="shared" si="460"/>
        <v>6434.2</v>
      </c>
      <c r="E669" s="120">
        <f t="shared" si="449"/>
        <v>6474.09</v>
      </c>
      <c r="F669" s="172">
        <f t="shared" si="469"/>
        <v>44910</v>
      </c>
      <c r="G669" s="123">
        <f t="shared" si="452"/>
        <v>6.199682944266538E-3</v>
      </c>
      <c r="H669" s="124">
        <f t="shared" si="470"/>
        <v>44972</v>
      </c>
      <c r="I669" s="124">
        <f t="shared" si="453"/>
        <v>44972</v>
      </c>
      <c r="J669" s="125">
        <f t="shared" si="461"/>
        <v>22</v>
      </c>
      <c r="K669" s="125">
        <f t="shared" si="450"/>
        <v>13</v>
      </c>
      <c r="L669" s="8">
        <f t="shared" si="462"/>
        <v>1.0036588099999999</v>
      </c>
      <c r="M669" s="126">
        <f t="shared" si="448"/>
        <v>1.0040996</v>
      </c>
      <c r="N669" s="126">
        <f t="shared" si="445"/>
        <v>1.1383428933468442</v>
      </c>
      <c r="O669" s="119">
        <f t="shared" si="447"/>
        <v>1.14250787</v>
      </c>
      <c r="P669" s="119">
        <f t="shared" si="454"/>
        <v>884.48435310000002</v>
      </c>
      <c r="Q669" s="158">
        <f t="shared" si="466"/>
        <v>0</v>
      </c>
      <c r="R669" s="199">
        <f t="shared" si="463"/>
        <v>0</v>
      </c>
      <c r="S669" s="119">
        <f t="shared" si="455"/>
        <v>0</v>
      </c>
      <c r="T669" s="129">
        <f t="shared" si="464"/>
        <v>9.1906000000000002E-2</v>
      </c>
      <c r="U669" s="127">
        <f t="shared" si="446"/>
        <v>13</v>
      </c>
      <c r="V669" s="127">
        <v>252</v>
      </c>
      <c r="W669" s="126">
        <f t="shared" si="456"/>
        <v>1.004546105</v>
      </c>
      <c r="X669" s="119">
        <f t="shared" si="457"/>
        <v>4.0209587400000002</v>
      </c>
      <c r="Y669" s="119">
        <f t="shared" si="458"/>
        <v>0</v>
      </c>
      <c r="Z669" s="131" t="str">
        <f t="shared" si="467"/>
        <v>A+J=</v>
      </c>
      <c r="AA669" s="124">
        <f t="shared" si="468"/>
        <v>44972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2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22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3"/>
      <c r="EC669" s="1"/>
      <c r="ED669" s="1"/>
      <c r="EE669" s="1"/>
      <c r="EF669" s="1"/>
      <c r="EG669" s="1"/>
      <c r="EH669" s="1"/>
      <c r="EI669" s="1"/>
      <c r="EJ669" s="1"/>
      <c r="EK669" s="1"/>
      <c r="EL669" s="4"/>
      <c r="EM669" s="1"/>
      <c r="EN669" s="1"/>
      <c r="EO669" s="1"/>
      <c r="EP669" s="1"/>
      <c r="EQ669" s="1"/>
      <c r="ER669" s="1"/>
    </row>
    <row r="670" spans="1:148" ht="12.75" x14ac:dyDescent="0.2">
      <c r="A670" s="118">
        <f t="shared" si="459"/>
        <v>44960</v>
      </c>
      <c r="B670" s="119">
        <f t="shared" si="451"/>
        <v>889.06510235999997</v>
      </c>
      <c r="C670" s="119">
        <f t="shared" si="465"/>
        <v>774.16040303</v>
      </c>
      <c r="D670" s="120">
        <f t="shared" si="460"/>
        <v>6434.2</v>
      </c>
      <c r="E670" s="120">
        <f t="shared" si="449"/>
        <v>6474.09</v>
      </c>
      <c r="F670" s="172">
        <f t="shared" si="469"/>
        <v>44910</v>
      </c>
      <c r="G670" s="123">
        <f t="shared" si="452"/>
        <v>6.199682944266538E-3</v>
      </c>
      <c r="H670" s="124">
        <f t="shared" si="470"/>
        <v>44972</v>
      </c>
      <c r="I670" s="124">
        <f t="shared" si="453"/>
        <v>44972</v>
      </c>
      <c r="J670" s="125">
        <f t="shared" si="461"/>
        <v>22</v>
      </c>
      <c r="K670" s="125">
        <f t="shared" si="450"/>
        <v>14</v>
      </c>
      <c r="L670" s="8">
        <f t="shared" si="462"/>
        <v>1.00394081</v>
      </c>
      <c r="M670" s="126">
        <f t="shared" si="448"/>
        <v>1.0040996</v>
      </c>
      <c r="N670" s="126">
        <f t="shared" si="445"/>
        <v>1.1383428933468442</v>
      </c>
      <c r="O670" s="119">
        <f t="shared" si="447"/>
        <v>1.1428288799999999</v>
      </c>
      <c r="P670" s="119">
        <f t="shared" si="454"/>
        <v>884.73286632999998</v>
      </c>
      <c r="Q670" s="158">
        <f t="shared" si="466"/>
        <v>0</v>
      </c>
      <c r="R670" s="199">
        <f t="shared" si="463"/>
        <v>0</v>
      </c>
      <c r="S670" s="119">
        <f t="shared" si="455"/>
        <v>0</v>
      </c>
      <c r="T670" s="129">
        <f t="shared" si="464"/>
        <v>9.1906000000000002E-2</v>
      </c>
      <c r="U670" s="127">
        <f t="shared" si="446"/>
        <v>14</v>
      </c>
      <c r="V670" s="127">
        <v>252</v>
      </c>
      <c r="W670" s="126">
        <f t="shared" si="456"/>
        <v>1.00489666</v>
      </c>
      <c r="X670" s="119">
        <f t="shared" si="457"/>
        <v>4.3322360299999998</v>
      </c>
      <c r="Y670" s="119">
        <f t="shared" si="458"/>
        <v>0</v>
      </c>
      <c r="Z670" s="131" t="str">
        <f t="shared" si="467"/>
        <v>A+J=</v>
      </c>
      <c r="AA670" s="124">
        <f t="shared" si="468"/>
        <v>44972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2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22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3"/>
      <c r="EC670" s="1"/>
      <c r="ED670" s="1"/>
      <c r="EE670" s="1"/>
      <c r="EF670" s="1"/>
      <c r="EG670" s="1"/>
      <c r="EH670" s="1"/>
      <c r="EI670" s="1"/>
      <c r="EJ670" s="1"/>
      <c r="EK670" s="1"/>
      <c r="EL670" s="4"/>
      <c r="EM670" s="1"/>
      <c r="EN670" s="1"/>
      <c r="EO670" s="1"/>
      <c r="EP670" s="1"/>
      <c r="EQ670" s="1"/>
      <c r="ER670" s="1"/>
    </row>
    <row r="671" spans="1:148" ht="12.75" x14ac:dyDescent="0.2">
      <c r="A671" s="118">
        <f t="shared" si="459"/>
        <v>44961</v>
      </c>
      <c r="B671" s="119">
        <f t="shared" si="451"/>
        <v>889.6252538</v>
      </c>
      <c r="C671" s="119">
        <f t="shared" si="465"/>
        <v>774.16040303</v>
      </c>
      <c r="D671" s="120">
        <f t="shared" si="460"/>
        <v>6434.2</v>
      </c>
      <c r="E671" s="120">
        <f t="shared" si="449"/>
        <v>6474.09</v>
      </c>
      <c r="F671" s="172">
        <f t="shared" si="469"/>
        <v>44910</v>
      </c>
      <c r="G671" s="123">
        <f t="shared" si="452"/>
        <v>6.199682944266538E-3</v>
      </c>
      <c r="H671" s="124">
        <f t="shared" si="470"/>
        <v>44972</v>
      </c>
      <c r="I671" s="124">
        <f t="shared" si="453"/>
        <v>44972</v>
      </c>
      <c r="J671" s="125">
        <f t="shared" si="461"/>
        <v>22</v>
      </c>
      <c r="K671" s="125">
        <f t="shared" si="450"/>
        <v>15</v>
      </c>
      <c r="L671" s="8">
        <f t="shared" si="462"/>
        <v>1.0042228900000001</v>
      </c>
      <c r="M671" s="126">
        <f t="shared" si="448"/>
        <v>1.0040996</v>
      </c>
      <c r="N671" s="126">
        <f t="shared" si="445"/>
        <v>1.1383428933468442</v>
      </c>
      <c r="O671" s="119">
        <f t="shared" si="447"/>
        <v>1.1431499899999999</v>
      </c>
      <c r="P671" s="119">
        <f t="shared" si="454"/>
        <v>884.98145697999996</v>
      </c>
      <c r="Q671" s="158">
        <f t="shared" si="466"/>
        <v>0</v>
      </c>
      <c r="R671" s="199">
        <f t="shared" si="463"/>
        <v>0</v>
      </c>
      <c r="S671" s="119">
        <f t="shared" si="455"/>
        <v>0</v>
      </c>
      <c r="T671" s="129">
        <f t="shared" si="464"/>
        <v>9.1906000000000002E-2</v>
      </c>
      <c r="U671" s="127">
        <f t="shared" si="446"/>
        <v>15</v>
      </c>
      <c r="V671" s="127">
        <v>252</v>
      </c>
      <c r="W671" s="126">
        <f t="shared" si="456"/>
        <v>1.005247338</v>
      </c>
      <c r="X671" s="119">
        <f t="shared" si="457"/>
        <v>4.6437968200000004</v>
      </c>
      <c r="Y671" s="119">
        <f t="shared" si="458"/>
        <v>0</v>
      </c>
      <c r="Z671" s="131" t="str">
        <f t="shared" si="467"/>
        <v>A+J=</v>
      </c>
      <c r="AA671" s="124">
        <f t="shared" si="468"/>
        <v>44972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2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22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3"/>
      <c r="EC671" s="1"/>
      <c r="ED671" s="1"/>
      <c r="EE671" s="1"/>
      <c r="EF671" s="1"/>
      <c r="EG671" s="1"/>
      <c r="EH671" s="1"/>
      <c r="EI671" s="1"/>
      <c r="EJ671" s="1"/>
      <c r="EK671" s="1"/>
      <c r="EL671" s="4"/>
      <c r="EM671" s="1"/>
      <c r="EN671" s="1"/>
      <c r="EO671" s="1"/>
      <c r="EP671" s="1"/>
      <c r="EQ671" s="1"/>
      <c r="ER671" s="1"/>
    </row>
    <row r="672" spans="1:148" ht="12.75" x14ac:dyDescent="0.2">
      <c r="A672" s="118">
        <f t="shared" si="459"/>
        <v>44962</v>
      </c>
      <c r="B672" s="119">
        <f t="shared" si="451"/>
        <v>889.6252538</v>
      </c>
      <c r="C672" s="119">
        <f t="shared" si="465"/>
        <v>774.16040303</v>
      </c>
      <c r="D672" s="120">
        <f t="shared" si="460"/>
        <v>6434.2</v>
      </c>
      <c r="E672" s="120">
        <f t="shared" si="449"/>
        <v>6474.09</v>
      </c>
      <c r="F672" s="172">
        <f t="shared" si="469"/>
        <v>44910</v>
      </c>
      <c r="G672" s="123">
        <f t="shared" si="452"/>
        <v>6.199682944266538E-3</v>
      </c>
      <c r="H672" s="124">
        <f t="shared" si="470"/>
        <v>44972</v>
      </c>
      <c r="I672" s="124">
        <f t="shared" si="453"/>
        <v>44972</v>
      </c>
      <c r="J672" s="125">
        <f t="shared" si="461"/>
        <v>22</v>
      </c>
      <c r="K672" s="125">
        <f t="shared" si="450"/>
        <v>15</v>
      </c>
      <c r="L672" s="8">
        <f t="shared" si="462"/>
        <v>1.0042228900000001</v>
      </c>
      <c r="M672" s="126">
        <f t="shared" si="448"/>
        <v>1.0040996</v>
      </c>
      <c r="N672" s="126">
        <f t="shared" ref="N672:N735" si="471">IF(I672&gt;I671,N671*M672,N671)</f>
        <v>1.1383428933468442</v>
      </c>
      <c r="O672" s="119">
        <f t="shared" si="447"/>
        <v>1.1431499899999999</v>
      </c>
      <c r="P672" s="119">
        <f t="shared" si="454"/>
        <v>884.98145697999996</v>
      </c>
      <c r="Q672" s="158">
        <f t="shared" si="466"/>
        <v>0</v>
      </c>
      <c r="R672" s="199">
        <f t="shared" si="463"/>
        <v>0</v>
      </c>
      <c r="S672" s="119">
        <f t="shared" si="455"/>
        <v>0</v>
      </c>
      <c r="T672" s="129">
        <f t="shared" si="464"/>
        <v>9.1906000000000002E-2</v>
      </c>
      <c r="U672" s="127">
        <f t="shared" si="446"/>
        <v>15</v>
      </c>
      <c r="V672" s="127">
        <v>252</v>
      </c>
      <c r="W672" s="126">
        <f t="shared" si="456"/>
        <v>1.005247338</v>
      </c>
      <c r="X672" s="119">
        <f t="shared" si="457"/>
        <v>4.6437968200000004</v>
      </c>
      <c r="Y672" s="119">
        <f t="shared" si="458"/>
        <v>0</v>
      </c>
      <c r="Z672" s="131" t="str">
        <f t="shared" si="467"/>
        <v>A+J=</v>
      </c>
      <c r="AA672" s="124">
        <f t="shared" si="468"/>
        <v>44972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2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22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3"/>
      <c r="EC672" s="1"/>
      <c r="ED672" s="1"/>
      <c r="EE672" s="1"/>
      <c r="EF672" s="1"/>
      <c r="EG672" s="1"/>
      <c r="EH672" s="1"/>
      <c r="EI672" s="1"/>
      <c r="EJ672" s="1"/>
      <c r="EK672" s="1"/>
      <c r="EL672" s="4"/>
      <c r="EM672" s="1"/>
      <c r="EN672" s="1"/>
      <c r="EO672" s="1"/>
      <c r="EP672" s="1"/>
      <c r="EQ672" s="1"/>
      <c r="ER672" s="1"/>
    </row>
    <row r="673" spans="1:148" ht="12.75" x14ac:dyDescent="0.2">
      <c r="A673" s="118">
        <f t="shared" si="459"/>
        <v>44963</v>
      </c>
      <c r="B673" s="119">
        <f t="shared" si="451"/>
        <v>889.6252538</v>
      </c>
      <c r="C673" s="119">
        <f t="shared" si="465"/>
        <v>774.16040303</v>
      </c>
      <c r="D673" s="120">
        <f t="shared" si="460"/>
        <v>6434.2</v>
      </c>
      <c r="E673" s="120">
        <f t="shared" si="449"/>
        <v>6474.09</v>
      </c>
      <c r="F673" s="172">
        <f t="shared" si="469"/>
        <v>44910</v>
      </c>
      <c r="G673" s="123">
        <f t="shared" si="452"/>
        <v>6.199682944266538E-3</v>
      </c>
      <c r="H673" s="124">
        <f t="shared" si="470"/>
        <v>44972</v>
      </c>
      <c r="I673" s="124">
        <f t="shared" si="453"/>
        <v>44972</v>
      </c>
      <c r="J673" s="125">
        <f t="shared" si="461"/>
        <v>22</v>
      </c>
      <c r="K673" s="125">
        <f t="shared" si="450"/>
        <v>15</v>
      </c>
      <c r="L673" s="8">
        <f t="shared" si="462"/>
        <v>1.0042228900000001</v>
      </c>
      <c r="M673" s="126">
        <f t="shared" si="448"/>
        <v>1.0040996</v>
      </c>
      <c r="N673" s="126">
        <f t="shared" si="471"/>
        <v>1.1383428933468442</v>
      </c>
      <c r="O673" s="119">
        <f t="shared" si="447"/>
        <v>1.1431499899999999</v>
      </c>
      <c r="P673" s="119">
        <f t="shared" si="454"/>
        <v>884.98145697999996</v>
      </c>
      <c r="Q673" s="158">
        <f t="shared" si="466"/>
        <v>0</v>
      </c>
      <c r="R673" s="199">
        <f t="shared" si="463"/>
        <v>0</v>
      </c>
      <c r="S673" s="119">
        <f t="shared" si="455"/>
        <v>0</v>
      </c>
      <c r="T673" s="129">
        <f t="shared" si="464"/>
        <v>9.1906000000000002E-2</v>
      </c>
      <c r="U673" s="127">
        <f t="shared" si="446"/>
        <v>15</v>
      </c>
      <c r="V673" s="127">
        <v>252</v>
      </c>
      <c r="W673" s="126">
        <f t="shared" si="456"/>
        <v>1.005247338</v>
      </c>
      <c r="X673" s="119">
        <f t="shared" si="457"/>
        <v>4.6437968200000004</v>
      </c>
      <c r="Y673" s="119">
        <f t="shared" si="458"/>
        <v>0</v>
      </c>
      <c r="Z673" s="131" t="str">
        <f t="shared" si="467"/>
        <v>A+J=</v>
      </c>
      <c r="AA673" s="124">
        <f t="shared" si="468"/>
        <v>44972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2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22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3"/>
      <c r="EC673" s="1"/>
      <c r="ED673" s="1"/>
      <c r="EE673" s="1"/>
      <c r="EF673" s="1"/>
      <c r="EG673" s="1"/>
      <c r="EH673" s="1"/>
      <c r="EI673" s="1"/>
      <c r="EJ673" s="1"/>
      <c r="EK673" s="1"/>
      <c r="EL673" s="4"/>
      <c r="EM673" s="1"/>
      <c r="EN673" s="1"/>
      <c r="EO673" s="1"/>
      <c r="EP673" s="1"/>
      <c r="EQ673" s="1"/>
      <c r="ER673" s="1"/>
    </row>
    <row r="674" spans="1:148" ht="12.75" x14ac:dyDescent="0.2">
      <c r="A674" s="118">
        <f t="shared" si="459"/>
        <v>44964</v>
      </c>
      <c r="B674" s="119">
        <f t="shared" si="451"/>
        <v>890.18574987</v>
      </c>
      <c r="C674" s="119">
        <f t="shared" si="465"/>
        <v>774.16040303</v>
      </c>
      <c r="D674" s="120">
        <f t="shared" si="460"/>
        <v>6434.2</v>
      </c>
      <c r="E674" s="120">
        <f t="shared" si="449"/>
        <v>6474.09</v>
      </c>
      <c r="F674" s="172">
        <f t="shared" si="469"/>
        <v>44910</v>
      </c>
      <c r="G674" s="123">
        <f t="shared" si="452"/>
        <v>6.199682944266538E-3</v>
      </c>
      <c r="H674" s="124">
        <f t="shared" si="470"/>
        <v>44972</v>
      </c>
      <c r="I674" s="124">
        <f t="shared" si="453"/>
        <v>44972</v>
      </c>
      <c r="J674" s="125">
        <f t="shared" si="461"/>
        <v>22</v>
      </c>
      <c r="K674" s="125">
        <f t="shared" si="450"/>
        <v>16</v>
      </c>
      <c r="L674" s="8">
        <f t="shared" si="462"/>
        <v>1.0045050499999999</v>
      </c>
      <c r="M674" s="126">
        <f t="shared" si="448"/>
        <v>1.0040996</v>
      </c>
      <c r="N674" s="126">
        <f t="shared" si="471"/>
        <v>1.1383428933468442</v>
      </c>
      <c r="O674" s="119">
        <f t="shared" si="447"/>
        <v>1.1434711799999999</v>
      </c>
      <c r="P674" s="119">
        <f t="shared" si="454"/>
        <v>885.23010955999996</v>
      </c>
      <c r="Q674" s="158">
        <f t="shared" si="466"/>
        <v>0</v>
      </c>
      <c r="R674" s="199">
        <f t="shared" si="463"/>
        <v>0</v>
      </c>
      <c r="S674" s="119">
        <f t="shared" si="455"/>
        <v>0</v>
      </c>
      <c r="T674" s="129">
        <f t="shared" si="464"/>
        <v>9.1906000000000002E-2</v>
      </c>
      <c r="U674" s="127">
        <f t="shared" ref="U674:U737" si="472">IF(A673&lt;K$2,0,IF(Q673&gt;0,1,IF(K674=K673,U673,U673+1)))</f>
        <v>16</v>
      </c>
      <c r="V674" s="127">
        <v>252</v>
      </c>
      <c r="W674" s="126">
        <f t="shared" si="456"/>
        <v>1.0055981380000001</v>
      </c>
      <c r="X674" s="119">
        <f t="shared" si="457"/>
        <v>4.9556403099999997</v>
      </c>
      <c r="Y674" s="119">
        <f t="shared" si="458"/>
        <v>0</v>
      </c>
      <c r="Z674" s="131" t="str">
        <f t="shared" si="467"/>
        <v>A+J=</v>
      </c>
      <c r="AA674" s="124">
        <f t="shared" si="468"/>
        <v>44972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2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22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3"/>
      <c r="EC674" s="1"/>
      <c r="ED674" s="1"/>
      <c r="EE674" s="1"/>
      <c r="EF674" s="1"/>
      <c r="EG674" s="1"/>
      <c r="EH674" s="1"/>
      <c r="EI674" s="1"/>
      <c r="EJ674" s="1"/>
      <c r="EK674" s="1"/>
      <c r="EL674" s="4"/>
      <c r="EM674" s="1"/>
      <c r="EN674" s="1"/>
      <c r="EO674" s="1"/>
      <c r="EP674" s="1"/>
      <c r="EQ674" s="1"/>
      <c r="ER674" s="1"/>
    </row>
    <row r="675" spans="1:148" ht="12.75" x14ac:dyDescent="0.2">
      <c r="A675" s="118">
        <f t="shared" si="459"/>
        <v>44965</v>
      </c>
      <c r="B675" s="119">
        <f t="shared" si="451"/>
        <v>890.74660628999993</v>
      </c>
      <c r="C675" s="119">
        <f t="shared" si="465"/>
        <v>774.16040303</v>
      </c>
      <c r="D675" s="120">
        <f t="shared" si="460"/>
        <v>6434.2</v>
      </c>
      <c r="E675" s="120">
        <f t="shared" si="449"/>
        <v>6474.09</v>
      </c>
      <c r="F675" s="172">
        <f t="shared" si="469"/>
        <v>44910</v>
      </c>
      <c r="G675" s="123">
        <f t="shared" si="452"/>
        <v>6.199682944266538E-3</v>
      </c>
      <c r="H675" s="124">
        <f t="shared" si="470"/>
        <v>44972</v>
      </c>
      <c r="I675" s="124">
        <f t="shared" si="453"/>
        <v>44972</v>
      </c>
      <c r="J675" s="125">
        <f t="shared" si="461"/>
        <v>22</v>
      </c>
      <c r="K675" s="125">
        <f t="shared" si="450"/>
        <v>17</v>
      </c>
      <c r="L675" s="8">
        <f t="shared" si="462"/>
        <v>1.0047872900000001</v>
      </c>
      <c r="M675" s="126">
        <f t="shared" si="448"/>
        <v>1.0040996</v>
      </c>
      <c r="N675" s="126">
        <f t="shared" si="471"/>
        <v>1.1383428933468442</v>
      </c>
      <c r="O675" s="119">
        <f t="shared" si="447"/>
        <v>1.14379247</v>
      </c>
      <c r="P675" s="119">
        <f t="shared" si="454"/>
        <v>885.47883954999998</v>
      </c>
      <c r="Q675" s="158">
        <f t="shared" si="466"/>
        <v>0</v>
      </c>
      <c r="R675" s="199">
        <f t="shared" si="463"/>
        <v>0</v>
      </c>
      <c r="S675" s="119">
        <f t="shared" si="455"/>
        <v>0</v>
      </c>
      <c r="T675" s="129">
        <f t="shared" si="464"/>
        <v>9.1906000000000002E-2</v>
      </c>
      <c r="U675" s="127">
        <f t="shared" si="472"/>
        <v>17</v>
      </c>
      <c r="V675" s="127">
        <v>252</v>
      </c>
      <c r="W675" s="126">
        <f t="shared" si="456"/>
        <v>1.0059490600000001</v>
      </c>
      <c r="X675" s="119">
        <f t="shared" si="457"/>
        <v>5.2677667399999999</v>
      </c>
      <c r="Y675" s="119">
        <f t="shared" si="458"/>
        <v>0</v>
      </c>
      <c r="Z675" s="131" t="str">
        <f t="shared" si="467"/>
        <v>A+J=</v>
      </c>
      <c r="AA675" s="124">
        <f t="shared" si="468"/>
        <v>44972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2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22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3"/>
      <c r="EC675" s="1"/>
      <c r="ED675" s="1"/>
      <c r="EE675" s="1"/>
      <c r="EF675" s="1"/>
      <c r="EG675" s="1"/>
      <c r="EH675" s="1"/>
      <c r="EI675" s="1"/>
      <c r="EJ675" s="1"/>
      <c r="EK675" s="1"/>
      <c r="EL675" s="4"/>
      <c r="EM675" s="1"/>
      <c r="EN675" s="1"/>
      <c r="EO675" s="1"/>
      <c r="EP675" s="1"/>
      <c r="EQ675" s="1"/>
      <c r="ER675" s="1"/>
    </row>
    <row r="676" spans="1:148" ht="12.75" x14ac:dyDescent="0.2">
      <c r="A676" s="118">
        <f t="shared" si="459"/>
        <v>44966</v>
      </c>
      <c r="B676" s="119">
        <f t="shared" si="451"/>
        <v>891.30780855</v>
      </c>
      <c r="C676" s="119">
        <f t="shared" si="465"/>
        <v>774.16040303</v>
      </c>
      <c r="D676" s="120">
        <f t="shared" si="460"/>
        <v>6434.2</v>
      </c>
      <c r="E676" s="120">
        <f t="shared" si="449"/>
        <v>6474.09</v>
      </c>
      <c r="F676" s="172">
        <f t="shared" si="469"/>
        <v>44910</v>
      </c>
      <c r="G676" s="123">
        <f t="shared" si="452"/>
        <v>6.199682944266538E-3</v>
      </c>
      <c r="H676" s="124">
        <f t="shared" si="470"/>
        <v>44972</v>
      </c>
      <c r="I676" s="124">
        <f t="shared" si="453"/>
        <v>44972</v>
      </c>
      <c r="J676" s="125">
        <f t="shared" si="461"/>
        <v>22</v>
      </c>
      <c r="K676" s="125">
        <f t="shared" si="450"/>
        <v>18</v>
      </c>
      <c r="L676" s="8">
        <f t="shared" si="462"/>
        <v>1.0050696100000001</v>
      </c>
      <c r="M676" s="126">
        <f t="shared" si="448"/>
        <v>1.0040996</v>
      </c>
      <c r="N676" s="126">
        <f t="shared" si="471"/>
        <v>1.1383428933468442</v>
      </c>
      <c r="O676" s="119">
        <f t="shared" si="447"/>
        <v>1.1441138399999999</v>
      </c>
      <c r="P676" s="119">
        <f t="shared" si="454"/>
        <v>885.72763148000001</v>
      </c>
      <c r="Q676" s="158">
        <f t="shared" si="466"/>
        <v>0</v>
      </c>
      <c r="R676" s="199">
        <f t="shared" si="463"/>
        <v>0</v>
      </c>
      <c r="S676" s="119">
        <f t="shared" si="455"/>
        <v>0</v>
      </c>
      <c r="T676" s="129">
        <f t="shared" si="464"/>
        <v>9.1906000000000002E-2</v>
      </c>
      <c r="U676" s="127">
        <f t="shared" si="472"/>
        <v>18</v>
      </c>
      <c r="V676" s="127">
        <v>252</v>
      </c>
      <c r="W676" s="126">
        <f t="shared" si="456"/>
        <v>1.006300105</v>
      </c>
      <c r="X676" s="119">
        <f t="shared" si="457"/>
        <v>5.5801770700000004</v>
      </c>
      <c r="Y676" s="119">
        <f t="shared" si="458"/>
        <v>0</v>
      </c>
      <c r="Z676" s="131" t="str">
        <f t="shared" si="467"/>
        <v>A+J=</v>
      </c>
      <c r="AA676" s="124">
        <f t="shared" si="468"/>
        <v>44972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2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22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3"/>
      <c r="EC676" s="1"/>
      <c r="ED676" s="1"/>
      <c r="EE676" s="1"/>
      <c r="EF676" s="1"/>
      <c r="EG676" s="1"/>
      <c r="EH676" s="1"/>
      <c r="EI676" s="1"/>
      <c r="EJ676" s="1"/>
      <c r="EK676" s="1"/>
      <c r="EL676" s="4"/>
      <c r="EM676" s="1"/>
      <c r="EN676" s="1"/>
      <c r="EO676" s="1"/>
      <c r="EP676" s="1"/>
      <c r="EQ676" s="1"/>
      <c r="ER676" s="1"/>
    </row>
    <row r="677" spans="1:148" ht="12.75" x14ac:dyDescent="0.2">
      <c r="A677" s="118">
        <f t="shared" si="459"/>
        <v>44967</v>
      </c>
      <c r="B677" s="119">
        <f t="shared" si="451"/>
        <v>891.86937151999996</v>
      </c>
      <c r="C677" s="119">
        <f t="shared" si="465"/>
        <v>774.16040303</v>
      </c>
      <c r="D677" s="120">
        <f t="shared" si="460"/>
        <v>6434.2</v>
      </c>
      <c r="E677" s="120">
        <f t="shared" si="449"/>
        <v>6474.09</v>
      </c>
      <c r="F677" s="172">
        <f t="shared" si="469"/>
        <v>44910</v>
      </c>
      <c r="G677" s="123">
        <f t="shared" si="452"/>
        <v>6.199682944266538E-3</v>
      </c>
      <c r="H677" s="124">
        <f t="shared" si="470"/>
        <v>44972</v>
      </c>
      <c r="I677" s="124">
        <f t="shared" si="453"/>
        <v>44972</v>
      </c>
      <c r="J677" s="125">
        <f t="shared" si="461"/>
        <v>22</v>
      </c>
      <c r="K677" s="125">
        <f t="shared" si="450"/>
        <v>19</v>
      </c>
      <c r="L677" s="8">
        <f t="shared" si="462"/>
        <v>1.00535201</v>
      </c>
      <c r="M677" s="126">
        <f t="shared" si="448"/>
        <v>1.0040996</v>
      </c>
      <c r="N677" s="126">
        <f t="shared" si="471"/>
        <v>1.1383428933468442</v>
      </c>
      <c r="O677" s="119">
        <f t="shared" si="447"/>
        <v>1.14443531</v>
      </c>
      <c r="P677" s="119">
        <f t="shared" si="454"/>
        <v>885.97650082999996</v>
      </c>
      <c r="Q677" s="158">
        <f t="shared" si="466"/>
        <v>0</v>
      </c>
      <c r="R677" s="199">
        <f t="shared" si="463"/>
        <v>0</v>
      </c>
      <c r="S677" s="119">
        <f t="shared" si="455"/>
        <v>0</v>
      </c>
      <c r="T677" s="129">
        <f t="shared" si="464"/>
        <v>9.1906000000000002E-2</v>
      </c>
      <c r="U677" s="127">
        <f t="shared" si="472"/>
        <v>19</v>
      </c>
      <c r="V677" s="127">
        <v>252</v>
      </c>
      <c r="W677" s="126">
        <f t="shared" si="456"/>
        <v>1.006651272</v>
      </c>
      <c r="X677" s="119">
        <f t="shared" si="457"/>
        <v>5.8928706899999996</v>
      </c>
      <c r="Y677" s="119">
        <f t="shared" si="458"/>
        <v>0</v>
      </c>
      <c r="Z677" s="131" t="str">
        <f t="shared" si="467"/>
        <v>A+J=</v>
      </c>
      <c r="AA677" s="124">
        <f t="shared" si="468"/>
        <v>44972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2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22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3"/>
      <c r="EC677" s="1"/>
      <c r="ED677" s="1"/>
      <c r="EE677" s="1"/>
      <c r="EF677" s="1"/>
      <c r="EG677" s="1"/>
      <c r="EH677" s="1"/>
      <c r="EI677" s="1"/>
      <c r="EJ677" s="1"/>
      <c r="EK677" s="1"/>
      <c r="EL677" s="4"/>
      <c r="EM677" s="1"/>
      <c r="EN677" s="1"/>
      <c r="EO677" s="1"/>
      <c r="EP677" s="1"/>
      <c r="EQ677" s="1"/>
      <c r="ER677" s="1"/>
    </row>
    <row r="678" spans="1:148" ht="12.75" x14ac:dyDescent="0.2">
      <c r="A678" s="118">
        <f t="shared" si="459"/>
        <v>44968</v>
      </c>
      <c r="B678" s="119">
        <f t="shared" si="451"/>
        <v>892.43128843</v>
      </c>
      <c r="C678" s="119">
        <f t="shared" si="465"/>
        <v>774.16040303</v>
      </c>
      <c r="D678" s="120">
        <f t="shared" si="460"/>
        <v>6434.2</v>
      </c>
      <c r="E678" s="120">
        <f t="shared" si="449"/>
        <v>6474.09</v>
      </c>
      <c r="F678" s="172">
        <f t="shared" si="469"/>
        <v>44910</v>
      </c>
      <c r="G678" s="123">
        <f t="shared" si="452"/>
        <v>6.199682944266538E-3</v>
      </c>
      <c r="H678" s="124">
        <f t="shared" si="470"/>
        <v>44972</v>
      </c>
      <c r="I678" s="124">
        <f t="shared" si="453"/>
        <v>44972</v>
      </c>
      <c r="J678" s="125">
        <f t="shared" si="461"/>
        <v>22</v>
      </c>
      <c r="K678" s="125">
        <f t="shared" si="450"/>
        <v>20</v>
      </c>
      <c r="L678" s="8">
        <f t="shared" si="462"/>
        <v>1.00563449</v>
      </c>
      <c r="M678" s="126">
        <f t="shared" si="448"/>
        <v>1.0040996</v>
      </c>
      <c r="N678" s="126">
        <f t="shared" si="471"/>
        <v>1.1383428933468442</v>
      </c>
      <c r="O678" s="119">
        <f t="shared" si="447"/>
        <v>1.1447568699999999</v>
      </c>
      <c r="P678" s="119">
        <f t="shared" si="454"/>
        <v>886.22543985000004</v>
      </c>
      <c r="Q678" s="158">
        <f t="shared" si="466"/>
        <v>0</v>
      </c>
      <c r="R678" s="199">
        <f t="shared" si="463"/>
        <v>0</v>
      </c>
      <c r="S678" s="119">
        <f t="shared" si="455"/>
        <v>0</v>
      </c>
      <c r="T678" s="129">
        <f t="shared" si="464"/>
        <v>9.1906000000000002E-2</v>
      </c>
      <c r="U678" s="127">
        <f t="shared" si="472"/>
        <v>20</v>
      </c>
      <c r="V678" s="127">
        <v>252</v>
      </c>
      <c r="W678" s="126">
        <f t="shared" si="456"/>
        <v>1.007002562</v>
      </c>
      <c r="X678" s="119">
        <f t="shared" si="457"/>
        <v>6.2058485799999996</v>
      </c>
      <c r="Y678" s="119">
        <f t="shared" si="458"/>
        <v>0</v>
      </c>
      <c r="Z678" s="131" t="str">
        <f t="shared" si="467"/>
        <v>A+J=</v>
      </c>
      <c r="AA678" s="124">
        <f t="shared" si="468"/>
        <v>44972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2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22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3"/>
      <c r="EC678" s="1"/>
      <c r="ED678" s="1"/>
      <c r="EE678" s="1"/>
      <c r="EF678" s="1"/>
      <c r="EG678" s="1"/>
      <c r="EH678" s="1"/>
      <c r="EI678" s="1"/>
      <c r="EJ678" s="1"/>
      <c r="EK678" s="1"/>
      <c r="EL678" s="4"/>
      <c r="EM678" s="1"/>
      <c r="EN678" s="1"/>
      <c r="EO678" s="1"/>
      <c r="EP678" s="1"/>
      <c r="EQ678" s="1"/>
      <c r="ER678" s="1"/>
    </row>
    <row r="679" spans="1:148" ht="12.75" x14ac:dyDescent="0.2">
      <c r="A679" s="118">
        <f t="shared" si="459"/>
        <v>44969</v>
      </c>
      <c r="B679" s="119">
        <f t="shared" si="451"/>
        <v>892.43128843</v>
      </c>
      <c r="C679" s="119">
        <f t="shared" si="465"/>
        <v>774.16040303</v>
      </c>
      <c r="D679" s="120">
        <f t="shared" si="460"/>
        <v>6434.2</v>
      </c>
      <c r="E679" s="120">
        <f t="shared" si="449"/>
        <v>6474.09</v>
      </c>
      <c r="F679" s="172">
        <f t="shared" si="469"/>
        <v>44910</v>
      </c>
      <c r="G679" s="123">
        <f t="shared" si="452"/>
        <v>6.199682944266538E-3</v>
      </c>
      <c r="H679" s="124">
        <f t="shared" si="470"/>
        <v>44972</v>
      </c>
      <c r="I679" s="124">
        <f t="shared" si="453"/>
        <v>44972</v>
      </c>
      <c r="J679" s="125">
        <f t="shared" si="461"/>
        <v>22</v>
      </c>
      <c r="K679" s="125">
        <f t="shared" si="450"/>
        <v>20</v>
      </c>
      <c r="L679" s="8">
        <f t="shared" si="462"/>
        <v>1.00563449</v>
      </c>
      <c r="M679" s="126">
        <f t="shared" si="448"/>
        <v>1.0040996</v>
      </c>
      <c r="N679" s="126">
        <f t="shared" si="471"/>
        <v>1.1383428933468442</v>
      </c>
      <c r="O679" s="119">
        <f t="shared" si="447"/>
        <v>1.1447568699999999</v>
      </c>
      <c r="P679" s="119">
        <f t="shared" si="454"/>
        <v>886.22543985000004</v>
      </c>
      <c r="Q679" s="158">
        <f t="shared" si="466"/>
        <v>0</v>
      </c>
      <c r="R679" s="199">
        <f t="shared" si="463"/>
        <v>0</v>
      </c>
      <c r="S679" s="119">
        <f t="shared" si="455"/>
        <v>0</v>
      </c>
      <c r="T679" s="129">
        <f t="shared" si="464"/>
        <v>9.1906000000000002E-2</v>
      </c>
      <c r="U679" s="127">
        <f t="shared" si="472"/>
        <v>20</v>
      </c>
      <c r="V679" s="127">
        <v>252</v>
      </c>
      <c r="W679" s="126">
        <f t="shared" si="456"/>
        <v>1.007002562</v>
      </c>
      <c r="X679" s="119">
        <f t="shared" si="457"/>
        <v>6.2058485799999996</v>
      </c>
      <c r="Y679" s="119">
        <f t="shared" si="458"/>
        <v>0</v>
      </c>
      <c r="Z679" s="131" t="str">
        <f t="shared" si="467"/>
        <v>A+J=</v>
      </c>
      <c r="AA679" s="124">
        <f t="shared" si="468"/>
        <v>44972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2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22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3"/>
      <c r="EC679" s="1"/>
      <c r="ED679" s="1"/>
      <c r="EE679" s="1"/>
      <c r="EF679" s="1"/>
      <c r="EG679" s="1"/>
      <c r="EH679" s="1"/>
      <c r="EI679" s="1"/>
      <c r="EJ679" s="1"/>
      <c r="EK679" s="1"/>
      <c r="EL679" s="4"/>
      <c r="EM679" s="1"/>
      <c r="EN679" s="1"/>
      <c r="EO679" s="1"/>
      <c r="EP679" s="1"/>
      <c r="EQ679" s="1"/>
      <c r="ER679" s="1"/>
    </row>
    <row r="680" spans="1:148" ht="12.75" x14ac:dyDescent="0.2">
      <c r="A680" s="118">
        <f t="shared" si="459"/>
        <v>44970</v>
      </c>
      <c r="B680" s="119">
        <f t="shared" si="451"/>
        <v>892.43128843</v>
      </c>
      <c r="C680" s="119">
        <f t="shared" si="465"/>
        <v>774.16040303</v>
      </c>
      <c r="D680" s="120">
        <f t="shared" si="460"/>
        <v>6434.2</v>
      </c>
      <c r="E680" s="120">
        <f t="shared" si="449"/>
        <v>6474.09</v>
      </c>
      <c r="F680" s="172">
        <f t="shared" si="469"/>
        <v>44910</v>
      </c>
      <c r="G680" s="123">
        <f t="shared" si="452"/>
        <v>6.199682944266538E-3</v>
      </c>
      <c r="H680" s="124">
        <f t="shared" si="470"/>
        <v>44972</v>
      </c>
      <c r="I680" s="124">
        <f t="shared" si="453"/>
        <v>44972</v>
      </c>
      <c r="J680" s="125">
        <f t="shared" si="461"/>
        <v>22</v>
      </c>
      <c r="K680" s="125">
        <f t="shared" si="450"/>
        <v>20</v>
      </c>
      <c r="L680" s="8">
        <f t="shared" si="462"/>
        <v>1.00563449</v>
      </c>
      <c r="M680" s="126">
        <f t="shared" si="448"/>
        <v>1.0040996</v>
      </c>
      <c r="N680" s="126">
        <f t="shared" si="471"/>
        <v>1.1383428933468442</v>
      </c>
      <c r="O680" s="119">
        <f t="shared" si="447"/>
        <v>1.1447568699999999</v>
      </c>
      <c r="P680" s="119">
        <f t="shared" si="454"/>
        <v>886.22543985000004</v>
      </c>
      <c r="Q680" s="158">
        <f t="shared" si="466"/>
        <v>0</v>
      </c>
      <c r="R680" s="199">
        <f t="shared" si="463"/>
        <v>0</v>
      </c>
      <c r="S680" s="119">
        <f t="shared" si="455"/>
        <v>0</v>
      </c>
      <c r="T680" s="129">
        <f t="shared" si="464"/>
        <v>9.1906000000000002E-2</v>
      </c>
      <c r="U680" s="127">
        <f t="shared" si="472"/>
        <v>20</v>
      </c>
      <c r="V680" s="127">
        <v>252</v>
      </c>
      <c r="W680" s="126">
        <f t="shared" si="456"/>
        <v>1.007002562</v>
      </c>
      <c r="X680" s="119">
        <f t="shared" si="457"/>
        <v>6.2058485799999996</v>
      </c>
      <c r="Y680" s="119">
        <f t="shared" si="458"/>
        <v>0</v>
      </c>
      <c r="Z680" s="131" t="str">
        <f t="shared" si="467"/>
        <v>A+J=</v>
      </c>
      <c r="AA680" s="124">
        <f t="shared" si="468"/>
        <v>44972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2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22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3"/>
      <c r="EC680" s="1"/>
      <c r="ED680" s="1"/>
      <c r="EE680" s="1"/>
      <c r="EF680" s="1"/>
      <c r="EG680" s="1"/>
      <c r="EH680" s="1"/>
      <c r="EI680" s="1"/>
      <c r="EJ680" s="1"/>
      <c r="EK680" s="1"/>
      <c r="EL680" s="4"/>
      <c r="EM680" s="1"/>
      <c r="EN680" s="1"/>
      <c r="EO680" s="1"/>
      <c r="EP680" s="1"/>
      <c r="EQ680" s="1"/>
      <c r="ER680" s="1"/>
    </row>
    <row r="681" spans="1:148" ht="12.75" x14ac:dyDescent="0.2">
      <c r="A681" s="118">
        <f t="shared" si="459"/>
        <v>44971</v>
      </c>
      <c r="B681" s="119">
        <f t="shared" si="451"/>
        <v>892.99355166999999</v>
      </c>
      <c r="C681" s="119">
        <f t="shared" si="465"/>
        <v>774.16040303</v>
      </c>
      <c r="D681" s="120">
        <f t="shared" si="460"/>
        <v>6434.2</v>
      </c>
      <c r="E681" s="120">
        <f t="shared" si="449"/>
        <v>6474.09</v>
      </c>
      <c r="F681" s="172">
        <f t="shared" si="469"/>
        <v>44910</v>
      </c>
      <c r="G681" s="123">
        <f t="shared" si="452"/>
        <v>6.199682944266538E-3</v>
      </c>
      <c r="H681" s="124">
        <f t="shared" si="470"/>
        <v>44972</v>
      </c>
      <c r="I681" s="124">
        <f t="shared" si="453"/>
        <v>44972</v>
      </c>
      <c r="J681" s="125">
        <f t="shared" si="461"/>
        <v>22</v>
      </c>
      <c r="K681" s="125">
        <f t="shared" si="450"/>
        <v>21</v>
      </c>
      <c r="L681" s="8">
        <f t="shared" si="462"/>
        <v>1.0059170399999999</v>
      </c>
      <c r="M681" s="126">
        <f t="shared" si="448"/>
        <v>1.0040996</v>
      </c>
      <c r="N681" s="126">
        <f t="shared" si="471"/>
        <v>1.1383428933468442</v>
      </c>
      <c r="O681" s="119">
        <f t="shared" si="447"/>
        <v>1.14507851</v>
      </c>
      <c r="P681" s="119">
        <f t="shared" si="454"/>
        <v>886.47444080000002</v>
      </c>
      <c r="Q681" s="158">
        <f t="shared" si="466"/>
        <v>0</v>
      </c>
      <c r="R681" s="199">
        <f t="shared" si="463"/>
        <v>0</v>
      </c>
      <c r="S681" s="119">
        <f t="shared" si="455"/>
        <v>0</v>
      </c>
      <c r="T681" s="129">
        <f t="shared" si="464"/>
        <v>9.1906000000000002E-2</v>
      </c>
      <c r="U681" s="127">
        <f t="shared" si="472"/>
        <v>21</v>
      </c>
      <c r="V681" s="127">
        <v>252</v>
      </c>
      <c r="W681" s="126">
        <f t="shared" si="456"/>
        <v>1.007353975</v>
      </c>
      <c r="X681" s="119">
        <f t="shared" si="457"/>
        <v>6.5191108699999996</v>
      </c>
      <c r="Y681" s="119">
        <f t="shared" si="458"/>
        <v>0</v>
      </c>
      <c r="Z681" s="131" t="str">
        <f t="shared" si="467"/>
        <v>A+J=</v>
      </c>
      <c r="AA681" s="124">
        <f t="shared" si="468"/>
        <v>44972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2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22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3"/>
      <c r="EC681" s="1"/>
      <c r="ED681" s="1"/>
      <c r="EE681" s="1"/>
      <c r="EF681" s="1"/>
      <c r="EG681" s="1"/>
      <c r="EH681" s="1"/>
      <c r="EI681" s="1"/>
      <c r="EJ681" s="1"/>
      <c r="EK681" s="1"/>
      <c r="EL681" s="4"/>
      <c r="EM681" s="1"/>
      <c r="EN681" s="1"/>
      <c r="EO681" s="1"/>
      <c r="EP681" s="1"/>
      <c r="EQ681" s="1"/>
      <c r="ER681" s="1"/>
    </row>
    <row r="682" spans="1:148" ht="12.75" x14ac:dyDescent="0.2">
      <c r="A682" s="118">
        <f t="shared" si="459"/>
        <v>44972</v>
      </c>
      <c r="B682" s="119">
        <f t="shared" si="451"/>
        <v>893.55617611000002</v>
      </c>
      <c r="C682" s="119">
        <f t="shared" si="465"/>
        <v>774.16040303</v>
      </c>
      <c r="D682" s="120">
        <f t="shared" si="460"/>
        <v>6434.2</v>
      </c>
      <c r="E682" s="120">
        <f t="shared" si="449"/>
        <v>6474.09</v>
      </c>
      <c r="F682" s="172">
        <f t="shared" si="469"/>
        <v>44910</v>
      </c>
      <c r="G682" s="123">
        <f t="shared" si="452"/>
        <v>6.199682944266538E-3</v>
      </c>
      <c r="H682" s="124">
        <f t="shared" si="470"/>
        <v>44972</v>
      </c>
      <c r="I682" s="124">
        <f t="shared" si="453"/>
        <v>44972</v>
      </c>
      <c r="J682" s="125">
        <f t="shared" si="461"/>
        <v>22</v>
      </c>
      <c r="K682" s="125">
        <f t="shared" si="450"/>
        <v>22</v>
      </c>
      <c r="L682" s="8">
        <f t="shared" si="462"/>
        <v>1.0061996799999999</v>
      </c>
      <c r="M682" s="126">
        <f t="shared" si="448"/>
        <v>1.0040996</v>
      </c>
      <c r="N682" s="126">
        <f t="shared" si="471"/>
        <v>1.1383428933468442</v>
      </c>
      <c r="O682" s="119">
        <f t="shared" ref="O682:O745" si="473">TRUNC(TRUNC((L682*N682),15),8)</f>
        <v>1.14540025</v>
      </c>
      <c r="P682" s="119">
        <f t="shared" si="454"/>
        <v>886.72351917000003</v>
      </c>
      <c r="Q682" s="158">
        <f t="shared" si="466"/>
        <v>22</v>
      </c>
      <c r="R682" s="199">
        <f t="shared" si="463"/>
        <v>3.3617000000000001E-2</v>
      </c>
      <c r="S682" s="119">
        <f t="shared" si="455"/>
        <v>29.808984540000001</v>
      </c>
      <c r="T682" s="129">
        <f t="shared" si="464"/>
        <v>9.1906000000000002E-2</v>
      </c>
      <c r="U682" s="127">
        <f t="shared" si="472"/>
        <v>22</v>
      </c>
      <c r="V682" s="127">
        <v>252</v>
      </c>
      <c r="W682" s="126">
        <f t="shared" si="456"/>
        <v>1.0077055100000001</v>
      </c>
      <c r="X682" s="119">
        <f t="shared" si="457"/>
        <v>6.8326569399999997</v>
      </c>
      <c r="Y682" s="119">
        <f t="shared" si="458"/>
        <v>36.641641480000004</v>
      </c>
      <c r="Z682" s="131" t="str">
        <f t="shared" si="467"/>
        <v>A+J=</v>
      </c>
      <c r="AA682" s="124">
        <f t="shared" si="468"/>
        <v>44972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2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22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3"/>
      <c r="EC682" s="1"/>
      <c r="ED682" s="1"/>
      <c r="EE682" s="1"/>
      <c r="EF682" s="1"/>
      <c r="EG682" s="1"/>
      <c r="EH682" s="1"/>
      <c r="EI682" s="1"/>
      <c r="EJ682" s="1"/>
      <c r="EK682" s="1"/>
      <c r="EL682" s="4"/>
      <c r="EM682" s="1"/>
      <c r="EN682" s="1"/>
      <c r="EO682" s="1"/>
      <c r="EP682" s="1"/>
      <c r="EQ682" s="1"/>
      <c r="ER682" s="1"/>
    </row>
    <row r="683" spans="1:148" ht="12.75" x14ac:dyDescent="0.2">
      <c r="A683" s="118">
        <f t="shared" si="459"/>
        <v>44973</v>
      </c>
      <c r="B683" s="119">
        <f t="shared" si="451"/>
        <v>857.46531686000003</v>
      </c>
      <c r="C683" s="119">
        <f t="shared" si="465"/>
        <v>748.13545277000003</v>
      </c>
      <c r="D683" s="120">
        <f t="shared" si="460"/>
        <v>6474.09</v>
      </c>
      <c r="E683" s="120">
        <f t="shared" si="449"/>
        <v>6508.4</v>
      </c>
      <c r="F683" s="172">
        <f t="shared" si="469"/>
        <v>44941</v>
      </c>
      <c r="G683" s="123">
        <f t="shared" si="452"/>
        <v>5.2995865055938118E-3</v>
      </c>
      <c r="H683" s="124">
        <f t="shared" si="470"/>
        <v>45000</v>
      </c>
      <c r="I683" s="124">
        <f t="shared" si="453"/>
        <v>45000</v>
      </c>
      <c r="J683" s="125">
        <f t="shared" si="461"/>
        <v>18</v>
      </c>
      <c r="K683" s="125">
        <f t="shared" si="450"/>
        <v>1</v>
      </c>
      <c r="L683" s="8">
        <f t="shared" si="462"/>
        <v>1.00029368</v>
      </c>
      <c r="M683" s="126">
        <f t="shared" ref="M683:M746" si="474">IF(I683&gt;I682,L682,M682)</f>
        <v>1.0061996799999999</v>
      </c>
      <c r="N683" s="126">
        <f t="shared" si="471"/>
        <v>1.1454002550158686</v>
      </c>
      <c r="O683" s="119">
        <f t="shared" si="473"/>
        <v>1.14573663</v>
      </c>
      <c r="P683" s="119">
        <f t="shared" si="454"/>
        <v>857.16619244000003</v>
      </c>
      <c r="Q683" s="158">
        <f t="shared" si="466"/>
        <v>0</v>
      </c>
      <c r="R683" s="199">
        <f t="shared" si="463"/>
        <v>0</v>
      </c>
      <c r="S683" s="119">
        <f t="shared" si="455"/>
        <v>0</v>
      </c>
      <c r="T683" s="129">
        <f t="shared" si="464"/>
        <v>9.1906000000000002E-2</v>
      </c>
      <c r="U683" s="127">
        <f t="shared" si="472"/>
        <v>1</v>
      </c>
      <c r="V683" s="127">
        <v>252</v>
      </c>
      <c r="W683" s="126">
        <f t="shared" si="456"/>
        <v>1.000348969</v>
      </c>
      <c r="X683" s="119">
        <f t="shared" si="457"/>
        <v>0.29912442</v>
      </c>
      <c r="Y683" s="119">
        <f t="shared" si="458"/>
        <v>0</v>
      </c>
      <c r="Z683" s="131" t="str">
        <f t="shared" si="467"/>
        <v>A+J=</v>
      </c>
      <c r="AA683" s="124">
        <f t="shared" si="468"/>
        <v>45000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2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22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3"/>
      <c r="EC683" s="1"/>
      <c r="ED683" s="1"/>
      <c r="EE683" s="1"/>
      <c r="EF683" s="1"/>
      <c r="EG683" s="1"/>
      <c r="EH683" s="1"/>
      <c r="EI683" s="1"/>
      <c r="EJ683" s="1"/>
      <c r="EK683" s="1"/>
      <c r="EL683" s="4"/>
      <c r="EM683" s="1"/>
      <c r="EN683" s="1"/>
      <c r="EO683" s="1"/>
      <c r="EP683" s="1"/>
      <c r="EQ683" s="1"/>
      <c r="ER683" s="1"/>
    </row>
    <row r="684" spans="1:148" ht="12.75" x14ac:dyDescent="0.2">
      <c r="A684" s="118">
        <f t="shared" si="459"/>
        <v>44974</v>
      </c>
      <c r="B684" s="119">
        <f t="shared" si="451"/>
        <v>858.01646831999994</v>
      </c>
      <c r="C684" s="119">
        <f t="shared" si="465"/>
        <v>748.13545277000003</v>
      </c>
      <c r="D684" s="120">
        <f t="shared" si="460"/>
        <v>6474.09</v>
      </c>
      <c r="E684" s="120">
        <f t="shared" si="449"/>
        <v>6508.4</v>
      </c>
      <c r="F684" s="172">
        <f t="shared" si="469"/>
        <v>44941</v>
      </c>
      <c r="G684" s="123">
        <f t="shared" si="452"/>
        <v>5.2995865055938118E-3</v>
      </c>
      <c r="H684" s="124">
        <f t="shared" si="470"/>
        <v>45000</v>
      </c>
      <c r="I684" s="124">
        <f t="shared" si="453"/>
        <v>45000</v>
      </c>
      <c r="J684" s="125">
        <f t="shared" si="461"/>
        <v>18</v>
      </c>
      <c r="K684" s="125">
        <f t="shared" si="450"/>
        <v>2</v>
      </c>
      <c r="L684" s="8">
        <f t="shared" si="462"/>
        <v>1.00058746</v>
      </c>
      <c r="M684" s="126">
        <f t="shared" si="474"/>
        <v>1.0061996799999999</v>
      </c>
      <c r="N684" s="126">
        <f t="shared" si="471"/>
        <v>1.1454002550158686</v>
      </c>
      <c r="O684" s="119">
        <f t="shared" si="473"/>
        <v>1.14607313</v>
      </c>
      <c r="P684" s="119">
        <f t="shared" si="454"/>
        <v>857.41794001999995</v>
      </c>
      <c r="Q684" s="158">
        <f t="shared" si="466"/>
        <v>0</v>
      </c>
      <c r="R684" s="199">
        <f t="shared" si="463"/>
        <v>0</v>
      </c>
      <c r="S684" s="119">
        <f t="shared" si="455"/>
        <v>0</v>
      </c>
      <c r="T684" s="129">
        <f t="shared" si="464"/>
        <v>9.1906000000000002E-2</v>
      </c>
      <c r="U684" s="127">
        <f t="shared" si="472"/>
        <v>2</v>
      </c>
      <c r="V684" s="127">
        <v>252</v>
      </c>
      <c r="W684" s="126">
        <f t="shared" si="456"/>
        <v>1.0006980590000001</v>
      </c>
      <c r="X684" s="119">
        <f t="shared" si="457"/>
        <v>0.59852830000000001</v>
      </c>
      <c r="Y684" s="119">
        <f t="shared" si="458"/>
        <v>0</v>
      </c>
      <c r="Z684" s="131" t="str">
        <f t="shared" si="467"/>
        <v>A+J=</v>
      </c>
      <c r="AA684" s="124">
        <f t="shared" si="468"/>
        <v>45000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2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22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3"/>
      <c r="EC684" s="1"/>
      <c r="ED684" s="1"/>
      <c r="EE684" s="1"/>
      <c r="EF684" s="1"/>
      <c r="EG684" s="1"/>
      <c r="EH684" s="1"/>
      <c r="EI684" s="1"/>
      <c r="EJ684" s="1"/>
      <c r="EK684" s="1"/>
      <c r="EL684" s="4"/>
      <c r="EM684" s="1"/>
      <c r="EN684" s="1"/>
      <c r="EO684" s="1"/>
      <c r="EP684" s="1"/>
      <c r="EQ684" s="1"/>
      <c r="ER684" s="1"/>
    </row>
    <row r="685" spans="1:148" ht="12.75" x14ac:dyDescent="0.2">
      <c r="A685" s="118">
        <f t="shared" si="459"/>
        <v>44975</v>
      </c>
      <c r="B685" s="119">
        <f t="shared" si="451"/>
        <v>858.56796096000005</v>
      </c>
      <c r="C685" s="119">
        <f t="shared" si="465"/>
        <v>748.13545277000003</v>
      </c>
      <c r="D685" s="120">
        <f t="shared" si="460"/>
        <v>6474.09</v>
      </c>
      <c r="E685" s="120">
        <f t="shared" ref="E685:E748" si="475">IF($K685=1,VLOOKUP($A684,$AO$11:$AT$150,5),E684)</f>
        <v>6508.4</v>
      </c>
      <c r="F685" s="172">
        <f t="shared" si="469"/>
        <v>44941</v>
      </c>
      <c r="G685" s="123">
        <f t="shared" si="452"/>
        <v>5.2995865055938118E-3</v>
      </c>
      <c r="H685" s="124">
        <f t="shared" si="470"/>
        <v>45000</v>
      </c>
      <c r="I685" s="124">
        <f t="shared" si="453"/>
        <v>45000</v>
      </c>
      <c r="J685" s="125">
        <f t="shared" si="461"/>
        <v>18</v>
      </c>
      <c r="K685" s="125">
        <f t="shared" si="450"/>
        <v>3</v>
      </c>
      <c r="L685" s="8">
        <f t="shared" si="462"/>
        <v>1.00088132</v>
      </c>
      <c r="M685" s="126">
        <f t="shared" si="474"/>
        <v>1.0061996799999999</v>
      </c>
      <c r="N685" s="126">
        <f t="shared" si="471"/>
        <v>1.1454002550158686</v>
      </c>
      <c r="O685" s="119">
        <f t="shared" si="473"/>
        <v>1.1464097099999999</v>
      </c>
      <c r="P685" s="119">
        <f t="shared" si="454"/>
        <v>857.66974745000005</v>
      </c>
      <c r="Q685" s="158">
        <f t="shared" si="466"/>
        <v>0</v>
      </c>
      <c r="R685" s="199">
        <f t="shared" si="463"/>
        <v>0</v>
      </c>
      <c r="S685" s="119">
        <f t="shared" si="455"/>
        <v>0</v>
      </c>
      <c r="T685" s="129">
        <f t="shared" si="464"/>
        <v>9.1906000000000002E-2</v>
      </c>
      <c r="U685" s="127">
        <f t="shared" si="472"/>
        <v>3</v>
      </c>
      <c r="V685" s="127">
        <v>252</v>
      </c>
      <c r="W685" s="126">
        <f t="shared" si="456"/>
        <v>1.0010472720000001</v>
      </c>
      <c r="X685" s="119">
        <f t="shared" si="457"/>
        <v>0.89821351000000005</v>
      </c>
      <c r="Y685" s="119">
        <f t="shared" si="458"/>
        <v>0</v>
      </c>
      <c r="Z685" s="131" t="str">
        <f t="shared" si="467"/>
        <v>A+J=</v>
      </c>
      <c r="AA685" s="124">
        <f t="shared" si="468"/>
        <v>45000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2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22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3"/>
      <c r="EC685" s="1"/>
      <c r="ED685" s="1"/>
      <c r="EE685" s="1"/>
      <c r="EF685" s="1"/>
      <c r="EG685" s="1"/>
      <c r="EH685" s="1"/>
      <c r="EI685" s="1"/>
      <c r="EJ685" s="1"/>
      <c r="EK685" s="1"/>
      <c r="EL685" s="4"/>
      <c r="EM685" s="1"/>
      <c r="EN685" s="1"/>
      <c r="EO685" s="1"/>
      <c r="EP685" s="1"/>
      <c r="EQ685" s="1"/>
      <c r="ER685" s="1"/>
    </row>
    <row r="686" spans="1:148" ht="12.75" x14ac:dyDescent="0.2">
      <c r="A686" s="118">
        <f t="shared" si="459"/>
        <v>44976</v>
      </c>
      <c r="B686" s="119">
        <f t="shared" si="451"/>
        <v>858.56796096000005</v>
      </c>
      <c r="C686" s="119">
        <f t="shared" si="465"/>
        <v>748.13545277000003</v>
      </c>
      <c r="D686" s="120">
        <f t="shared" si="460"/>
        <v>6474.09</v>
      </c>
      <c r="E686" s="120">
        <f t="shared" si="475"/>
        <v>6508.4</v>
      </c>
      <c r="F686" s="172">
        <f t="shared" si="469"/>
        <v>44941</v>
      </c>
      <c r="G686" s="123">
        <f t="shared" si="452"/>
        <v>5.2995865055938118E-3</v>
      </c>
      <c r="H686" s="124">
        <f t="shared" si="470"/>
        <v>45000</v>
      </c>
      <c r="I686" s="124">
        <f t="shared" si="453"/>
        <v>45000</v>
      </c>
      <c r="J686" s="125">
        <f t="shared" si="461"/>
        <v>18</v>
      </c>
      <c r="K686" s="125">
        <f t="shared" si="450"/>
        <v>3</v>
      </c>
      <c r="L686" s="8">
        <f t="shared" si="462"/>
        <v>1.00088132</v>
      </c>
      <c r="M686" s="126">
        <f t="shared" si="474"/>
        <v>1.0061996799999999</v>
      </c>
      <c r="N686" s="126">
        <f t="shared" si="471"/>
        <v>1.1454002550158686</v>
      </c>
      <c r="O686" s="119">
        <f t="shared" si="473"/>
        <v>1.1464097099999999</v>
      </c>
      <c r="P686" s="119">
        <f t="shared" si="454"/>
        <v>857.66974745000005</v>
      </c>
      <c r="Q686" s="158">
        <f t="shared" si="466"/>
        <v>0</v>
      </c>
      <c r="R686" s="199">
        <f t="shared" si="463"/>
        <v>0</v>
      </c>
      <c r="S686" s="119">
        <f t="shared" si="455"/>
        <v>0</v>
      </c>
      <c r="T686" s="129">
        <f t="shared" si="464"/>
        <v>9.1906000000000002E-2</v>
      </c>
      <c r="U686" s="127">
        <f t="shared" si="472"/>
        <v>3</v>
      </c>
      <c r="V686" s="127">
        <v>252</v>
      </c>
      <c r="W686" s="126">
        <f t="shared" si="456"/>
        <v>1.0010472720000001</v>
      </c>
      <c r="X686" s="119">
        <f t="shared" si="457"/>
        <v>0.89821351000000005</v>
      </c>
      <c r="Y686" s="119">
        <f t="shared" si="458"/>
        <v>0</v>
      </c>
      <c r="Z686" s="131" t="str">
        <f t="shared" si="467"/>
        <v>A+J=</v>
      </c>
      <c r="AA686" s="124">
        <f t="shared" si="468"/>
        <v>45000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2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22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3"/>
      <c r="EC686" s="1"/>
      <c r="ED686" s="1"/>
      <c r="EE686" s="1"/>
      <c r="EF686" s="1"/>
      <c r="EG686" s="1"/>
      <c r="EH686" s="1"/>
      <c r="EI686" s="1"/>
      <c r="EJ686" s="1"/>
      <c r="EK686" s="1"/>
      <c r="EL686" s="4"/>
      <c r="EM686" s="1"/>
      <c r="EN686" s="1"/>
      <c r="EO686" s="1"/>
      <c r="EP686" s="1"/>
      <c r="EQ686" s="1"/>
      <c r="ER686" s="1"/>
    </row>
    <row r="687" spans="1:148" ht="12.75" x14ac:dyDescent="0.2">
      <c r="A687" s="118">
        <f t="shared" si="459"/>
        <v>44977</v>
      </c>
      <c r="B687" s="119">
        <f t="shared" si="451"/>
        <v>858.56796096000005</v>
      </c>
      <c r="C687" s="119">
        <f t="shared" si="465"/>
        <v>748.13545277000003</v>
      </c>
      <c r="D687" s="120">
        <f t="shared" si="460"/>
        <v>6474.09</v>
      </c>
      <c r="E687" s="120">
        <f t="shared" si="475"/>
        <v>6508.4</v>
      </c>
      <c r="F687" s="172">
        <f t="shared" si="469"/>
        <v>44941</v>
      </c>
      <c r="G687" s="123">
        <f t="shared" si="452"/>
        <v>5.2995865055938118E-3</v>
      </c>
      <c r="H687" s="124">
        <f t="shared" si="470"/>
        <v>45000</v>
      </c>
      <c r="I687" s="124">
        <f t="shared" si="453"/>
        <v>45000</v>
      </c>
      <c r="J687" s="125">
        <f t="shared" si="461"/>
        <v>18</v>
      </c>
      <c r="K687" s="125">
        <f t="shared" ref="K687:K750" si="476">(J687-(NETWORKDAYS(A687,I687,AD$149:AD$503)-1))</f>
        <v>3</v>
      </c>
      <c r="L687" s="8">
        <f t="shared" si="462"/>
        <v>1.00088132</v>
      </c>
      <c r="M687" s="126">
        <f t="shared" si="474"/>
        <v>1.0061996799999999</v>
      </c>
      <c r="N687" s="126">
        <f t="shared" si="471"/>
        <v>1.1454002550158686</v>
      </c>
      <c r="O687" s="119">
        <f t="shared" si="473"/>
        <v>1.1464097099999999</v>
      </c>
      <c r="P687" s="119">
        <f t="shared" si="454"/>
        <v>857.66974745000005</v>
      </c>
      <c r="Q687" s="158">
        <f t="shared" si="466"/>
        <v>0</v>
      </c>
      <c r="R687" s="199">
        <f t="shared" si="463"/>
        <v>0</v>
      </c>
      <c r="S687" s="119">
        <f t="shared" si="455"/>
        <v>0</v>
      </c>
      <c r="T687" s="129">
        <f t="shared" si="464"/>
        <v>9.1906000000000002E-2</v>
      </c>
      <c r="U687" s="127">
        <f t="shared" si="472"/>
        <v>3</v>
      </c>
      <c r="V687" s="127">
        <v>252</v>
      </c>
      <c r="W687" s="126">
        <f t="shared" si="456"/>
        <v>1.0010472720000001</v>
      </c>
      <c r="X687" s="119">
        <f t="shared" si="457"/>
        <v>0.89821351000000005</v>
      </c>
      <c r="Y687" s="119">
        <f t="shared" si="458"/>
        <v>0</v>
      </c>
      <c r="Z687" s="131" t="str">
        <f t="shared" si="467"/>
        <v>A+J=</v>
      </c>
      <c r="AA687" s="124">
        <f t="shared" si="468"/>
        <v>45000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2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22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3"/>
      <c r="EC687" s="1"/>
      <c r="ED687" s="1"/>
      <c r="EE687" s="1"/>
      <c r="EF687" s="1"/>
      <c r="EG687" s="1"/>
      <c r="EH687" s="1"/>
      <c r="EI687" s="1"/>
      <c r="EJ687" s="1"/>
      <c r="EK687" s="1"/>
      <c r="EL687" s="4"/>
      <c r="EM687" s="1"/>
      <c r="EN687" s="1"/>
      <c r="EO687" s="1"/>
      <c r="EP687" s="1"/>
      <c r="EQ687" s="1"/>
      <c r="ER687" s="1"/>
    </row>
    <row r="688" spans="1:148" ht="12.75" x14ac:dyDescent="0.2">
      <c r="A688" s="118">
        <f t="shared" si="459"/>
        <v>44978</v>
      </c>
      <c r="B688" s="119">
        <f t="shared" si="451"/>
        <v>858.56796096000005</v>
      </c>
      <c r="C688" s="119">
        <f t="shared" si="465"/>
        <v>748.13545277000003</v>
      </c>
      <c r="D688" s="120">
        <f t="shared" si="460"/>
        <v>6474.09</v>
      </c>
      <c r="E688" s="120">
        <f t="shared" si="475"/>
        <v>6508.4</v>
      </c>
      <c r="F688" s="172">
        <f t="shared" si="469"/>
        <v>44941</v>
      </c>
      <c r="G688" s="123">
        <f t="shared" si="452"/>
        <v>5.2995865055938118E-3</v>
      </c>
      <c r="H688" s="124">
        <f t="shared" si="470"/>
        <v>45000</v>
      </c>
      <c r="I688" s="124">
        <f t="shared" si="453"/>
        <v>45000</v>
      </c>
      <c r="J688" s="125">
        <f t="shared" si="461"/>
        <v>18</v>
      </c>
      <c r="K688" s="125">
        <f t="shared" si="476"/>
        <v>3</v>
      </c>
      <c r="L688" s="8">
        <f t="shared" si="462"/>
        <v>1.00088132</v>
      </c>
      <c r="M688" s="126">
        <f t="shared" si="474"/>
        <v>1.0061996799999999</v>
      </c>
      <c r="N688" s="126">
        <f t="shared" si="471"/>
        <v>1.1454002550158686</v>
      </c>
      <c r="O688" s="119">
        <f t="shared" si="473"/>
        <v>1.1464097099999999</v>
      </c>
      <c r="P688" s="119">
        <f t="shared" si="454"/>
        <v>857.66974745000005</v>
      </c>
      <c r="Q688" s="158">
        <f t="shared" si="466"/>
        <v>0</v>
      </c>
      <c r="R688" s="199">
        <f t="shared" si="463"/>
        <v>0</v>
      </c>
      <c r="S688" s="119">
        <f t="shared" si="455"/>
        <v>0</v>
      </c>
      <c r="T688" s="129">
        <f t="shared" si="464"/>
        <v>9.1906000000000002E-2</v>
      </c>
      <c r="U688" s="127">
        <f t="shared" si="472"/>
        <v>3</v>
      </c>
      <c r="V688" s="127">
        <v>252</v>
      </c>
      <c r="W688" s="126">
        <f t="shared" si="456"/>
        <v>1.0010472720000001</v>
      </c>
      <c r="X688" s="119">
        <f t="shared" si="457"/>
        <v>0.89821351000000005</v>
      </c>
      <c r="Y688" s="119">
        <f t="shared" si="458"/>
        <v>0</v>
      </c>
      <c r="Z688" s="131" t="str">
        <f t="shared" si="467"/>
        <v>A+J=</v>
      </c>
      <c r="AA688" s="124">
        <f t="shared" si="468"/>
        <v>45000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2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22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3"/>
      <c r="EC688" s="1"/>
      <c r="ED688" s="1"/>
      <c r="EE688" s="1"/>
      <c r="EF688" s="1"/>
      <c r="EG688" s="1"/>
      <c r="EH688" s="1"/>
      <c r="EI688" s="1"/>
      <c r="EJ688" s="1"/>
      <c r="EK688" s="1"/>
      <c r="EL688" s="4"/>
      <c r="EM688" s="1"/>
      <c r="EN688" s="1"/>
      <c r="EO688" s="1"/>
      <c r="EP688" s="1"/>
      <c r="EQ688" s="1"/>
      <c r="ER688" s="1"/>
    </row>
    <row r="689" spans="1:148" ht="12.75" x14ac:dyDescent="0.2">
      <c r="A689" s="118">
        <f t="shared" si="459"/>
        <v>44979</v>
      </c>
      <c r="B689" s="119">
        <f t="shared" si="451"/>
        <v>858.56796096000005</v>
      </c>
      <c r="C689" s="119">
        <f t="shared" si="465"/>
        <v>748.13545277000003</v>
      </c>
      <c r="D689" s="120">
        <f t="shared" si="460"/>
        <v>6474.09</v>
      </c>
      <c r="E689" s="120">
        <f t="shared" si="475"/>
        <v>6508.4</v>
      </c>
      <c r="F689" s="172">
        <f t="shared" si="469"/>
        <v>44941</v>
      </c>
      <c r="G689" s="123">
        <f t="shared" si="452"/>
        <v>5.2995865055938118E-3</v>
      </c>
      <c r="H689" s="124">
        <f t="shared" si="470"/>
        <v>45000</v>
      </c>
      <c r="I689" s="124">
        <f t="shared" si="453"/>
        <v>45000</v>
      </c>
      <c r="J689" s="125">
        <f t="shared" si="461"/>
        <v>18</v>
      </c>
      <c r="K689" s="125">
        <f t="shared" si="476"/>
        <v>3</v>
      </c>
      <c r="L689" s="8">
        <f t="shared" si="462"/>
        <v>1.00088132</v>
      </c>
      <c r="M689" s="126">
        <f t="shared" si="474"/>
        <v>1.0061996799999999</v>
      </c>
      <c r="N689" s="126">
        <f t="shared" si="471"/>
        <v>1.1454002550158686</v>
      </c>
      <c r="O689" s="119">
        <f t="shared" si="473"/>
        <v>1.1464097099999999</v>
      </c>
      <c r="P689" s="119">
        <f t="shared" si="454"/>
        <v>857.66974745000005</v>
      </c>
      <c r="Q689" s="158">
        <f t="shared" si="466"/>
        <v>0</v>
      </c>
      <c r="R689" s="199">
        <f t="shared" si="463"/>
        <v>0</v>
      </c>
      <c r="S689" s="119">
        <f t="shared" si="455"/>
        <v>0</v>
      </c>
      <c r="T689" s="129">
        <f t="shared" si="464"/>
        <v>9.1906000000000002E-2</v>
      </c>
      <c r="U689" s="127">
        <f t="shared" si="472"/>
        <v>3</v>
      </c>
      <c r="V689" s="127">
        <v>252</v>
      </c>
      <c r="W689" s="126">
        <f t="shared" si="456"/>
        <v>1.0010472720000001</v>
      </c>
      <c r="X689" s="119">
        <f t="shared" si="457"/>
        <v>0.89821351000000005</v>
      </c>
      <c r="Y689" s="119">
        <f t="shared" si="458"/>
        <v>0</v>
      </c>
      <c r="Z689" s="131" t="str">
        <f t="shared" si="467"/>
        <v>A+J=</v>
      </c>
      <c r="AA689" s="124">
        <f t="shared" si="468"/>
        <v>45000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2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22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3"/>
      <c r="EC689" s="1"/>
      <c r="ED689" s="1"/>
      <c r="EE689" s="1"/>
      <c r="EF689" s="1"/>
      <c r="EG689" s="1"/>
      <c r="EH689" s="1"/>
      <c r="EI689" s="1"/>
      <c r="EJ689" s="1"/>
      <c r="EK689" s="1"/>
      <c r="EL689" s="4"/>
      <c r="EM689" s="1"/>
      <c r="EN689" s="1"/>
      <c r="EO689" s="1"/>
      <c r="EP689" s="1"/>
      <c r="EQ689" s="1"/>
      <c r="ER689" s="1"/>
    </row>
    <row r="690" spans="1:148" ht="12.75" x14ac:dyDescent="0.2">
      <c r="A690" s="118">
        <f t="shared" si="459"/>
        <v>44980</v>
      </c>
      <c r="B690" s="119">
        <f t="shared" si="451"/>
        <v>859.11980818000006</v>
      </c>
      <c r="C690" s="119">
        <f t="shared" si="465"/>
        <v>748.13545277000003</v>
      </c>
      <c r="D690" s="120">
        <f t="shared" si="460"/>
        <v>6474.09</v>
      </c>
      <c r="E690" s="120">
        <f t="shared" si="475"/>
        <v>6508.4</v>
      </c>
      <c r="F690" s="172">
        <f t="shared" si="469"/>
        <v>44941</v>
      </c>
      <c r="G690" s="123">
        <f t="shared" si="452"/>
        <v>5.2995865055938118E-3</v>
      </c>
      <c r="H690" s="124">
        <f t="shared" si="470"/>
        <v>45000</v>
      </c>
      <c r="I690" s="124">
        <f t="shared" si="453"/>
        <v>45000</v>
      </c>
      <c r="J690" s="125">
        <f t="shared" si="461"/>
        <v>18</v>
      </c>
      <c r="K690" s="125">
        <f t="shared" si="476"/>
        <v>4</v>
      </c>
      <c r="L690" s="8">
        <f t="shared" si="462"/>
        <v>1.0011752599999999</v>
      </c>
      <c r="M690" s="126">
        <f t="shared" si="474"/>
        <v>1.0061996799999999</v>
      </c>
      <c r="N690" s="126">
        <f t="shared" si="471"/>
        <v>1.1454002550158686</v>
      </c>
      <c r="O690" s="119">
        <f t="shared" si="473"/>
        <v>1.1467463899999999</v>
      </c>
      <c r="P690" s="119">
        <f t="shared" si="454"/>
        <v>857.92162969000003</v>
      </c>
      <c r="Q690" s="158">
        <f t="shared" si="466"/>
        <v>0</v>
      </c>
      <c r="R690" s="199">
        <f t="shared" si="463"/>
        <v>0</v>
      </c>
      <c r="S690" s="119">
        <f t="shared" si="455"/>
        <v>0</v>
      </c>
      <c r="T690" s="129">
        <f t="shared" si="464"/>
        <v>9.1906000000000002E-2</v>
      </c>
      <c r="U690" s="127">
        <f t="shared" si="472"/>
        <v>4</v>
      </c>
      <c r="V690" s="127">
        <v>252</v>
      </c>
      <c r="W690" s="126">
        <f t="shared" si="456"/>
        <v>1.0013966059999999</v>
      </c>
      <c r="X690" s="119">
        <f t="shared" si="457"/>
        <v>1.1981784900000001</v>
      </c>
      <c r="Y690" s="119">
        <f t="shared" si="458"/>
        <v>0</v>
      </c>
      <c r="Z690" s="131" t="str">
        <f t="shared" si="467"/>
        <v>A+J=</v>
      </c>
      <c r="AA690" s="124">
        <f t="shared" si="468"/>
        <v>45000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2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22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3"/>
      <c r="EC690" s="1"/>
      <c r="ED690" s="1"/>
      <c r="EE690" s="1"/>
      <c r="EF690" s="1"/>
      <c r="EG690" s="1"/>
      <c r="EH690" s="1"/>
      <c r="EI690" s="1"/>
      <c r="EJ690" s="1"/>
      <c r="EK690" s="1"/>
      <c r="EL690" s="4"/>
      <c r="EM690" s="1"/>
      <c r="EN690" s="1"/>
      <c r="EO690" s="1"/>
      <c r="EP690" s="1"/>
      <c r="EQ690" s="1"/>
      <c r="ER690" s="1"/>
    </row>
    <row r="691" spans="1:148" ht="12.75" x14ac:dyDescent="0.2">
      <c r="A691" s="118">
        <f t="shared" si="459"/>
        <v>44981</v>
      </c>
      <c r="B691" s="119">
        <f t="shared" si="451"/>
        <v>859.67201853000006</v>
      </c>
      <c r="C691" s="119">
        <f t="shared" si="465"/>
        <v>748.13545277000003</v>
      </c>
      <c r="D691" s="120">
        <f t="shared" si="460"/>
        <v>6474.09</v>
      </c>
      <c r="E691" s="120">
        <f t="shared" si="475"/>
        <v>6508.4</v>
      </c>
      <c r="F691" s="172">
        <f t="shared" si="469"/>
        <v>44941</v>
      </c>
      <c r="G691" s="123">
        <f t="shared" si="452"/>
        <v>5.2995865055938118E-3</v>
      </c>
      <c r="H691" s="124">
        <f t="shared" si="470"/>
        <v>45000</v>
      </c>
      <c r="I691" s="124">
        <f t="shared" si="453"/>
        <v>45000</v>
      </c>
      <c r="J691" s="125">
        <f t="shared" si="461"/>
        <v>18</v>
      </c>
      <c r="K691" s="125">
        <f t="shared" si="476"/>
        <v>5</v>
      </c>
      <c r="L691" s="8">
        <f t="shared" si="462"/>
        <v>1.00146929</v>
      </c>
      <c r="M691" s="126">
        <f t="shared" si="474"/>
        <v>1.0061996799999999</v>
      </c>
      <c r="N691" s="126">
        <f t="shared" si="471"/>
        <v>1.1454002550158686</v>
      </c>
      <c r="O691" s="119">
        <f t="shared" si="473"/>
        <v>1.1470831800000001</v>
      </c>
      <c r="P691" s="119">
        <f t="shared" si="454"/>
        <v>858.17359423000005</v>
      </c>
      <c r="Q691" s="158">
        <f t="shared" si="466"/>
        <v>0</v>
      </c>
      <c r="R691" s="199">
        <f t="shared" si="463"/>
        <v>0</v>
      </c>
      <c r="S691" s="119">
        <f t="shared" si="455"/>
        <v>0</v>
      </c>
      <c r="T691" s="129">
        <f t="shared" si="464"/>
        <v>9.1906000000000002E-2</v>
      </c>
      <c r="U691" s="127">
        <f t="shared" si="472"/>
        <v>5</v>
      </c>
      <c r="V691" s="127">
        <v>252</v>
      </c>
      <c r="W691" s="126">
        <f t="shared" si="456"/>
        <v>1.001746062</v>
      </c>
      <c r="X691" s="119">
        <f t="shared" si="457"/>
        <v>1.4984242999999999</v>
      </c>
      <c r="Y691" s="119">
        <f t="shared" si="458"/>
        <v>0</v>
      </c>
      <c r="Z691" s="131" t="str">
        <f t="shared" si="467"/>
        <v>A+J=</v>
      </c>
      <c r="AA691" s="124">
        <f t="shared" si="468"/>
        <v>45000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2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22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3"/>
      <c r="EC691" s="1"/>
      <c r="ED691" s="1"/>
      <c r="EE691" s="1"/>
      <c r="EF691" s="1"/>
      <c r="EG691" s="1"/>
      <c r="EH691" s="1"/>
      <c r="EI691" s="1"/>
      <c r="EJ691" s="1"/>
      <c r="EK691" s="1"/>
      <c r="EL691" s="4"/>
      <c r="EM691" s="1"/>
      <c r="EN691" s="1"/>
      <c r="EO691" s="1"/>
      <c r="EP691" s="1"/>
      <c r="EQ691" s="1"/>
      <c r="ER691" s="1"/>
    </row>
    <row r="692" spans="1:148" ht="12.75" x14ac:dyDescent="0.2">
      <c r="A692" s="118">
        <f t="shared" si="459"/>
        <v>44982</v>
      </c>
      <c r="B692" s="119">
        <f t="shared" si="451"/>
        <v>860.22457717000009</v>
      </c>
      <c r="C692" s="119">
        <f t="shared" si="465"/>
        <v>748.13545277000003</v>
      </c>
      <c r="D692" s="120">
        <f t="shared" si="460"/>
        <v>6474.09</v>
      </c>
      <c r="E692" s="120">
        <f t="shared" si="475"/>
        <v>6508.4</v>
      </c>
      <c r="F692" s="172">
        <f t="shared" si="469"/>
        <v>44941</v>
      </c>
      <c r="G692" s="123">
        <f t="shared" si="452"/>
        <v>5.2995865055938118E-3</v>
      </c>
      <c r="H692" s="124">
        <f t="shared" si="470"/>
        <v>45000</v>
      </c>
      <c r="I692" s="124">
        <f t="shared" si="453"/>
        <v>45000</v>
      </c>
      <c r="J692" s="125">
        <f t="shared" si="461"/>
        <v>18</v>
      </c>
      <c r="K692" s="125">
        <f t="shared" si="476"/>
        <v>6</v>
      </c>
      <c r="L692" s="8">
        <f t="shared" si="462"/>
        <v>1.0017634099999999</v>
      </c>
      <c r="M692" s="126">
        <f t="shared" si="474"/>
        <v>1.0061996799999999</v>
      </c>
      <c r="N692" s="126">
        <f t="shared" si="471"/>
        <v>1.1454002550158686</v>
      </c>
      <c r="O692" s="119">
        <f t="shared" si="473"/>
        <v>1.14742006</v>
      </c>
      <c r="P692" s="119">
        <f t="shared" si="454"/>
        <v>858.42562610000004</v>
      </c>
      <c r="Q692" s="158">
        <f t="shared" si="466"/>
        <v>0</v>
      </c>
      <c r="R692" s="199">
        <f t="shared" si="463"/>
        <v>0</v>
      </c>
      <c r="S692" s="119">
        <f t="shared" si="455"/>
        <v>0</v>
      </c>
      <c r="T692" s="129">
        <f t="shared" si="464"/>
        <v>9.1906000000000002E-2</v>
      </c>
      <c r="U692" s="127">
        <f t="shared" si="472"/>
        <v>6</v>
      </c>
      <c r="V692" s="127">
        <v>252</v>
      </c>
      <c r="W692" s="126">
        <f t="shared" si="456"/>
        <v>1.0020956400000001</v>
      </c>
      <c r="X692" s="119">
        <f t="shared" si="457"/>
        <v>1.79895107</v>
      </c>
      <c r="Y692" s="119">
        <f t="shared" si="458"/>
        <v>0</v>
      </c>
      <c r="Z692" s="131" t="str">
        <f t="shared" si="467"/>
        <v>A+J=</v>
      </c>
      <c r="AA692" s="124">
        <f t="shared" si="468"/>
        <v>45000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2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22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3"/>
      <c r="EC692" s="1"/>
      <c r="ED692" s="1"/>
      <c r="EE692" s="1"/>
      <c r="EF692" s="1"/>
      <c r="EG692" s="1"/>
      <c r="EH692" s="1"/>
      <c r="EI692" s="1"/>
      <c r="EJ692" s="1"/>
      <c r="EK692" s="1"/>
      <c r="EL692" s="4"/>
      <c r="EM692" s="1"/>
      <c r="EN692" s="1"/>
      <c r="EO692" s="1"/>
      <c r="EP692" s="1"/>
      <c r="EQ692" s="1"/>
      <c r="ER692" s="1"/>
    </row>
    <row r="693" spans="1:148" ht="12.75" x14ac:dyDescent="0.2">
      <c r="A693" s="118">
        <f t="shared" si="459"/>
        <v>44983</v>
      </c>
      <c r="B693" s="119">
        <f t="shared" si="451"/>
        <v>860.22457717000009</v>
      </c>
      <c r="C693" s="119">
        <f t="shared" si="465"/>
        <v>748.13545277000003</v>
      </c>
      <c r="D693" s="120">
        <f t="shared" si="460"/>
        <v>6474.09</v>
      </c>
      <c r="E693" s="120">
        <f t="shared" si="475"/>
        <v>6508.4</v>
      </c>
      <c r="F693" s="172">
        <f t="shared" si="469"/>
        <v>44941</v>
      </c>
      <c r="G693" s="123">
        <f t="shared" si="452"/>
        <v>5.2995865055938118E-3</v>
      </c>
      <c r="H693" s="124">
        <f t="shared" si="470"/>
        <v>45000</v>
      </c>
      <c r="I693" s="124">
        <f t="shared" si="453"/>
        <v>45000</v>
      </c>
      <c r="J693" s="125">
        <f t="shared" si="461"/>
        <v>18</v>
      </c>
      <c r="K693" s="125">
        <f t="shared" si="476"/>
        <v>6</v>
      </c>
      <c r="L693" s="8">
        <f t="shared" si="462"/>
        <v>1.0017634099999999</v>
      </c>
      <c r="M693" s="126">
        <f t="shared" si="474"/>
        <v>1.0061996799999999</v>
      </c>
      <c r="N693" s="126">
        <f t="shared" si="471"/>
        <v>1.1454002550158686</v>
      </c>
      <c r="O693" s="119">
        <f t="shared" si="473"/>
        <v>1.14742006</v>
      </c>
      <c r="P693" s="119">
        <f t="shared" si="454"/>
        <v>858.42562610000004</v>
      </c>
      <c r="Q693" s="158">
        <f t="shared" si="466"/>
        <v>0</v>
      </c>
      <c r="R693" s="199">
        <f t="shared" si="463"/>
        <v>0</v>
      </c>
      <c r="S693" s="119">
        <f t="shared" si="455"/>
        <v>0</v>
      </c>
      <c r="T693" s="129">
        <f t="shared" si="464"/>
        <v>9.1906000000000002E-2</v>
      </c>
      <c r="U693" s="127">
        <f t="shared" si="472"/>
        <v>6</v>
      </c>
      <c r="V693" s="127">
        <v>252</v>
      </c>
      <c r="W693" s="126">
        <f t="shared" si="456"/>
        <v>1.0020956400000001</v>
      </c>
      <c r="X693" s="119">
        <f t="shared" si="457"/>
        <v>1.79895107</v>
      </c>
      <c r="Y693" s="119">
        <f t="shared" si="458"/>
        <v>0</v>
      </c>
      <c r="Z693" s="131" t="str">
        <f t="shared" si="467"/>
        <v>A+J=</v>
      </c>
      <c r="AA693" s="124">
        <f t="shared" si="468"/>
        <v>45000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2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22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3"/>
      <c r="EC693" s="1"/>
      <c r="ED693" s="1"/>
      <c r="EE693" s="1"/>
      <c r="EF693" s="1"/>
      <c r="EG693" s="1"/>
      <c r="EH693" s="1"/>
      <c r="EI693" s="1"/>
      <c r="EJ693" s="1"/>
      <c r="EK693" s="1"/>
      <c r="EL693" s="4"/>
      <c r="EM693" s="1"/>
      <c r="EN693" s="1"/>
      <c r="EO693" s="1"/>
      <c r="EP693" s="1"/>
      <c r="EQ693" s="1"/>
      <c r="ER693" s="1"/>
    </row>
    <row r="694" spans="1:148" ht="12.75" x14ac:dyDescent="0.2">
      <c r="A694" s="118">
        <f t="shared" si="459"/>
        <v>44984</v>
      </c>
      <c r="B694" s="119">
        <f t="shared" si="451"/>
        <v>860.22457717000009</v>
      </c>
      <c r="C694" s="119">
        <f t="shared" si="465"/>
        <v>748.13545277000003</v>
      </c>
      <c r="D694" s="120">
        <f t="shared" si="460"/>
        <v>6474.09</v>
      </c>
      <c r="E694" s="120">
        <f t="shared" si="475"/>
        <v>6508.4</v>
      </c>
      <c r="F694" s="172">
        <f t="shared" si="469"/>
        <v>44941</v>
      </c>
      <c r="G694" s="123">
        <f t="shared" si="452"/>
        <v>5.2995865055938118E-3</v>
      </c>
      <c r="H694" s="124">
        <f t="shared" si="470"/>
        <v>45000</v>
      </c>
      <c r="I694" s="124">
        <f t="shared" si="453"/>
        <v>45000</v>
      </c>
      <c r="J694" s="125">
        <f t="shared" si="461"/>
        <v>18</v>
      </c>
      <c r="K694" s="125">
        <f t="shared" si="476"/>
        <v>6</v>
      </c>
      <c r="L694" s="8">
        <f t="shared" si="462"/>
        <v>1.0017634099999999</v>
      </c>
      <c r="M694" s="126">
        <f t="shared" si="474"/>
        <v>1.0061996799999999</v>
      </c>
      <c r="N694" s="126">
        <f t="shared" si="471"/>
        <v>1.1454002550158686</v>
      </c>
      <c r="O694" s="119">
        <f t="shared" si="473"/>
        <v>1.14742006</v>
      </c>
      <c r="P694" s="119">
        <f t="shared" si="454"/>
        <v>858.42562610000004</v>
      </c>
      <c r="Q694" s="158">
        <f t="shared" si="466"/>
        <v>0</v>
      </c>
      <c r="R694" s="199">
        <f t="shared" si="463"/>
        <v>0</v>
      </c>
      <c r="S694" s="119">
        <f t="shared" si="455"/>
        <v>0</v>
      </c>
      <c r="T694" s="129">
        <f t="shared" si="464"/>
        <v>9.1906000000000002E-2</v>
      </c>
      <c r="U694" s="127">
        <f t="shared" si="472"/>
        <v>6</v>
      </c>
      <c r="V694" s="127">
        <v>252</v>
      </c>
      <c r="W694" s="126">
        <f t="shared" si="456"/>
        <v>1.0020956400000001</v>
      </c>
      <c r="X694" s="119">
        <f t="shared" si="457"/>
        <v>1.79895107</v>
      </c>
      <c r="Y694" s="119">
        <f t="shared" si="458"/>
        <v>0</v>
      </c>
      <c r="Z694" s="131" t="str">
        <f t="shared" si="467"/>
        <v>A+J=</v>
      </c>
      <c r="AA694" s="124">
        <f t="shared" si="468"/>
        <v>45000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2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22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3"/>
      <c r="EC694" s="1"/>
      <c r="ED694" s="1"/>
      <c r="EE694" s="1"/>
      <c r="EF694" s="1"/>
      <c r="EG694" s="1"/>
      <c r="EH694" s="1"/>
      <c r="EI694" s="1"/>
      <c r="EJ694" s="1"/>
      <c r="EK694" s="1"/>
      <c r="EL694" s="4"/>
      <c r="EM694" s="1"/>
      <c r="EN694" s="1"/>
      <c r="EO694" s="1"/>
      <c r="EP694" s="1"/>
      <c r="EQ694" s="1"/>
      <c r="ER694" s="1"/>
    </row>
    <row r="695" spans="1:148" ht="12.75" x14ac:dyDescent="0.2">
      <c r="A695" s="118">
        <f t="shared" si="459"/>
        <v>44985</v>
      </c>
      <c r="B695" s="119">
        <f t="shared" si="451"/>
        <v>860.77749928999992</v>
      </c>
      <c r="C695" s="119">
        <f t="shared" si="465"/>
        <v>748.13545277000003</v>
      </c>
      <c r="D695" s="120">
        <f t="shared" si="460"/>
        <v>6474.09</v>
      </c>
      <c r="E695" s="120">
        <f t="shared" si="475"/>
        <v>6508.4</v>
      </c>
      <c r="F695" s="172">
        <f t="shared" si="469"/>
        <v>44941</v>
      </c>
      <c r="G695" s="123">
        <f t="shared" si="452"/>
        <v>5.2995865055938118E-3</v>
      </c>
      <c r="H695" s="124">
        <f t="shared" si="470"/>
        <v>45000</v>
      </c>
      <c r="I695" s="124">
        <f t="shared" si="453"/>
        <v>45000</v>
      </c>
      <c r="J695" s="125">
        <f t="shared" si="461"/>
        <v>18</v>
      </c>
      <c r="K695" s="125">
        <f t="shared" si="476"/>
        <v>7</v>
      </c>
      <c r="L695" s="8">
        <f t="shared" si="462"/>
        <v>1.00205762</v>
      </c>
      <c r="M695" s="126">
        <f t="shared" si="474"/>
        <v>1.0061996799999999</v>
      </c>
      <c r="N695" s="126">
        <f t="shared" si="471"/>
        <v>1.1454002550158686</v>
      </c>
      <c r="O695" s="119">
        <f t="shared" si="473"/>
        <v>1.1477570500000001</v>
      </c>
      <c r="P695" s="119">
        <f t="shared" si="454"/>
        <v>858.67774026999996</v>
      </c>
      <c r="Q695" s="158">
        <f t="shared" si="466"/>
        <v>0</v>
      </c>
      <c r="R695" s="199">
        <f t="shared" si="463"/>
        <v>0</v>
      </c>
      <c r="S695" s="119">
        <f t="shared" si="455"/>
        <v>0</v>
      </c>
      <c r="T695" s="129">
        <f t="shared" si="464"/>
        <v>9.1906000000000002E-2</v>
      </c>
      <c r="U695" s="127">
        <f t="shared" si="472"/>
        <v>7</v>
      </c>
      <c r="V695" s="127">
        <v>252</v>
      </c>
      <c r="W695" s="126">
        <f t="shared" si="456"/>
        <v>1.00244534</v>
      </c>
      <c r="X695" s="119">
        <f t="shared" si="457"/>
        <v>2.09975902</v>
      </c>
      <c r="Y695" s="119">
        <f t="shared" si="458"/>
        <v>0</v>
      </c>
      <c r="Z695" s="131" t="str">
        <f t="shared" si="467"/>
        <v>A+J=</v>
      </c>
      <c r="AA695" s="124">
        <f t="shared" si="468"/>
        <v>45000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2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22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3"/>
      <c r="EC695" s="1"/>
      <c r="ED695" s="1"/>
      <c r="EE695" s="1"/>
      <c r="EF695" s="1"/>
      <c r="EG695" s="1"/>
      <c r="EH695" s="1"/>
      <c r="EI695" s="1"/>
      <c r="EJ695" s="1"/>
      <c r="EK695" s="1"/>
      <c r="EL695" s="4"/>
      <c r="EM695" s="1"/>
      <c r="EN695" s="1"/>
      <c r="EO695" s="1"/>
      <c r="EP695" s="1"/>
      <c r="EQ695" s="1"/>
      <c r="ER695" s="1"/>
    </row>
    <row r="696" spans="1:148" ht="12.75" x14ac:dyDescent="0.2">
      <c r="A696" s="118">
        <f t="shared" si="459"/>
        <v>44986</v>
      </c>
      <c r="B696" s="119">
        <f t="shared" si="451"/>
        <v>861.33077003999995</v>
      </c>
      <c r="C696" s="119">
        <f t="shared" si="465"/>
        <v>748.13545277000003</v>
      </c>
      <c r="D696" s="120">
        <f t="shared" si="460"/>
        <v>6474.09</v>
      </c>
      <c r="E696" s="120">
        <f t="shared" si="475"/>
        <v>6508.4</v>
      </c>
      <c r="F696" s="172">
        <f t="shared" si="469"/>
        <v>44941</v>
      </c>
      <c r="G696" s="123">
        <f t="shared" si="452"/>
        <v>5.2995865055938118E-3</v>
      </c>
      <c r="H696" s="124">
        <f t="shared" si="470"/>
        <v>45000</v>
      </c>
      <c r="I696" s="124">
        <f t="shared" si="453"/>
        <v>45000</v>
      </c>
      <c r="J696" s="125">
        <f t="shared" si="461"/>
        <v>18</v>
      </c>
      <c r="K696" s="125">
        <f t="shared" si="476"/>
        <v>8</v>
      </c>
      <c r="L696" s="8">
        <f t="shared" si="462"/>
        <v>1.00235191</v>
      </c>
      <c r="M696" s="126">
        <f t="shared" si="474"/>
        <v>1.0061996799999999</v>
      </c>
      <c r="N696" s="126">
        <f t="shared" si="471"/>
        <v>1.1454002550158686</v>
      </c>
      <c r="O696" s="119">
        <f t="shared" si="473"/>
        <v>1.14809413</v>
      </c>
      <c r="P696" s="119">
        <f t="shared" si="454"/>
        <v>858.92992176999996</v>
      </c>
      <c r="Q696" s="158">
        <f t="shared" si="466"/>
        <v>0</v>
      </c>
      <c r="R696" s="199">
        <f t="shared" si="463"/>
        <v>0</v>
      </c>
      <c r="S696" s="119">
        <f t="shared" si="455"/>
        <v>0</v>
      </c>
      <c r="T696" s="129">
        <f t="shared" si="464"/>
        <v>9.1906000000000002E-2</v>
      </c>
      <c r="U696" s="127">
        <f t="shared" si="472"/>
        <v>8</v>
      </c>
      <c r="V696" s="127">
        <v>252</v>
      </c>
      <c r="W696" s="126">
        <f t="shared" si="456"/>
        <v>1.002795162</v>
      </c>
      <c r="X696" s="119">
        <f t="shared" si="457"/>
        <v>2.40084827</v>
      </c>
      <c r="Y696" s="119">
        <f t="shared" si="458"/>
        <v>0</v>
      </c>
      <c r="Z696" s="131" t="str">
        <f t="shared" si="467"/>
        <v>A+J=</v>
      </c>
      <c r="AA696" s="124">
        <f t="shared" si="468"/>
        <v>45000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2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22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3"/>
      <c r="EC696" s="1"/>
      <c r="ED696" s="1"/>
      <c r="EE696" s="1"/>
      <c r="EF696" s="1"/>
      <c r="EG696" s="1"/>
      <c r="EH696" s="1"/>
      <c r="EI696" s="1"/>
      <c r="EJ696" s="1"/>
      <c r="EK696" s="1"/>
      <c r="EL696" s="4"/>
      <c r="EM696" s="1"/>
      <c r="EN696" s="1"/>
      <c r="EO696" s="1"/>
      <c r="EP696" s="1"/>
      <c r="EQ696" s="1"/>
      <c r="ER696" s="1"/>
    </row>
    <row r="697" spans="1:148" ht="12.75" x14ac:dyDescent="0.2">
      <c r="A697" s="118">
        <f t="shared" si="459"/>
        <v>44987</v>
      </c>
      <c r="B697" s="119">
        <f t="shared" si="451"/>
        <v>861.88439796</v>
      </c>
      <c r="C697" s="119">
        <f t="shared" si="465"/>
        <v>748.13545277000003</v>
      </c>
      <c r="D697" s="120">
        <f t="shared" si="460"/>
        <v>6474.09</v>
      </c>
      <c r="E697" s="120">
        <f t="shared" si="475"/>
        <v>6508.4</v>
      </c>
      <c r="F697" s="172">
        <f t="shared" si="469"/>
        <v>44941</v>
      </c>
      <c r="G697" s="123">
        <f t="shared" si="452"/>
        <v>5.2995865055938118E-3</v>
      </c>
      <c r="H697" s="124">
        <f t="shared" si="470"/>
        <v>45000</v>
      </c>
      <c r="I697" s="124">
        <f t="shared" si="453"/>
        <v>45000</v>
      </c>
      <c r="J697" s="125">
        <f t="shared" si="461"/>
        <v>18</v>
      </c>
      <c r="K697" s="125">
        <f t="shared" si="476"/>
        <v>9</v>
      </c>
      <c r="L697" s="8">
        <f t="shared" si="462"/>
        <v>1.0026462899999999</v>
      </c>
      <c r="M697" s="126">
        <f t="shared" si="474"/>
        <v>1.0061996799999999</v>
      </c>
      <c r="N697" s="126">
        <f t="shared" si="471"/>
        <v>1.1454002550158686</v>
      </c>
      <c r="O697" s="119">
        <f t="shared" si="473"/>
        <v>1.1484313100000001</v>
      </c>
      <c r="P697" s="119">
        <f t="shared" si="454"/>
        <v>859.18217807999997</v>
      </c>
      <c r="Q697" s="158">
        <f t="shared" si="466"/>
        <v>0</v>
      </c>
      <c r="R697" s="199">
        <f t="shared" si="463"/>
        <v>0</v>
      </c>
      <c r="S697" s="119">
        <f t="shared" si="455"/>
        <v>0</v>
      </c>
      <c r="T697" s="129">
        <f t="shared" si="464"/>
        <v>9.1906000000000002E-2</v>
      </c>
      <c r="U697" s="127">
        <f t="shared" si="472"/>
        <v>9</v>
      </c>
      <c r="V697" s="127">
        <v>252</v>
      </c>
      <c r="W697" s="126">
        <f t="shared" si="456"/>
        <v>1.0031451069999999</v>
      </c>
      <c r="X697" s="119">
        <f t="shared" si="457"/>
        <v>2.7022198799999999</v>
      </c>
      <c r="Y697" s="119">
        <f t="shared" si="458"/>
        <v>0</v>
      </c>
      <c r="Z697" s="131" t="str">
        <f t="shared" si="467"/>
        <v>A+J=</v>
      </c>
      <c r="AA697" s="124">
        <f t="shared" si="468"/>
        <v>45000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2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22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3"/>
      <c r="EC697" s="1"/>
      <c r="ED697" s="1"/>
      <c r="EE697" s="1"/>
      <c r="EF697" s="1"/>
      <c r="EG697" s="1"/>
      <c r="EH697" s="1"/>
      <c r="EI697" s="1"/>
      <c r="EJ697" s="1"/>
      <c r="EK697" s="1"/>
      <c r="EL697" s="4"/>
      <c r="EM697" s="1"/>
      <c r="EN697" s="1"/>
      <c r="EO697" s="1"/>
      <c r="EP697" s="1"/>
      <c r="EQ697" s="1"/>
      <c r="ER697" s="1"/>
    </row>
    <row r="698" spans="1:148" ht="12.75" x14ac:dyDescent="0.2">
      <c r="A698" s="118">
        <f t="shared" si="459"/>
        <v>44988</v>
      </c>
      <c r="B698" s="119">
        <f t="shared" si="451"/>
        <v>862.43838148999998</v>
      </c>
      <c r="C698" s="119">
        <f t="shared" si="465"/>
        <v>748.13545277000003</v>
      </c>
      <c r="D698" s="120">
        <f t="shared" si="460"/>
        <v>6474.09</v>
      </c>
      <c r="E698" s="120">
        <f t="shared" si="475"/>
        <v>6508.4</v>
      </c>
      <c r="F698" s="172">
        <f t="shared" si="469"/>
        <v>44941</v>
      </c>
      <c r="G698" s="123">
        <f t="shared" si="452"/>
        <v>5.2995865055938118E-3</v>
      </c>
      <c r="H698" s="124">
        <f t="shared" si="470"/>
        <v>45000</v>
      </c>
      <c r="I698" s="124">
        <f t="shared" si="453"/>
        <v>45000</v>
      </c>
      <c r="J698" s="125">
        <f t="shared" si="461"/>
        <v>18</v>
      </c>
      <c r="K698" s="125">
        <f t="shared" si="476"/>
        <v>10</v>
      </c>
      <c r="L698" s="8">
        <f t="shared" si="462"/>
        <v>1.00294075</v>
      </c>
      <c r="M698" s="126">
        <f t="shared" si="474"/>
        <v>1.0061996799999999</v>
      </c>
      <c r="N698" s="126">
        <f t="shared" si="471"/>
        <v>1.1454002550158686</v>
      </c>
      <c r="O698" s="119">
        <f t="shared" si="473"/>
        <v>1.14876859</v>
      </c>
      <c r="P698" s="119">
        <f t="shared" si="454"/>
        <v>859.43450919999998</v>
      </c>
      <c r="Q698" s="158">
        <f t="shared" si="466"/>
        <v>0</v>
      </c>
      <c r="R698" s="199">
        <f t="shared" si="463"/>
        <v>0</v>
      </c>
      <c r="S698" s="119">
        <f t="shared" si="455"/>
        <v>0</v>
      </c>
      <c r="T698" s="129">
        <f t="shared" si="464"/>
        <v>9.1906000000000002E-2</v>
      </c>
      <c r="U698" s="127">
        <f t="shared" si="472"/>
        <v>10</v>
      </c>
      <c r="V698" s="127">
        <v>252</v>
      </c>
      <c r="W698" s="126">
        <f t="shared" si="456"/>
        <v>1.0034951729999999</v>
      </c>
      <c r="X698" s="119">
        <f t="shared" si="457"/>
        <v>3.0038722899999999</v>
      </c>
      <c r="Y698" s="119">
        <f t="shared" si="458"/>
        <v>0</v>
      </c>
      <c r="Z698" s="131" t="str">
        <f t="shared" si="467"/>
        <v>A+J=</v>
      </c>
      <c r="AA698" s="124">
        <f t="shared" si="468"/>
        <v>45000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2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22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3"/>
      <c r="EC698" s="1"/>
      <c r="ED698" s="1"/>
      <c r="EE698" s="1"/>
      <c r="EF698" s="1"/>
      <c r="EG698" s="1"/>
      <c r="EH698" s="1"/>
      <c r="EI698" s="1"/>
      <c r="EJ698" s="1"/>
      <c r="EK698" s="1"/>
      <c r="EL698" s="4"/>
      <c r="EM698" s="1"/>
      <c r="EN698" s="1"/>
      <c r="EO698" s="1"/>
      <c r="EP698" s="1"/>
      <c r="EQ698" s="1"/>
      <c r="ER698" s="1"/>
    </row>
    <row r="699" spans="1:148" ht="12.75" x14ac:dyDescent="0.2">
      <c r="A699" s="118">
        <f t="shared" si="459"/>
        <v>44989</v>
      </c>
      <c r="B699" s="119">
        <f t="shared" si="451"/>
        <v>862.99271415999999</v>
      </c>
      <c r="C699" s="119">
        <f t="shared" si="465"/>
        <v>748.13545277000003</v>
      </c>
      <c r="D699" s="120">
        <f t="shared" si="460"/>
        <v>6474.09</v>
      </c>
      <c r="E699" s="120">
        <f t="shared" si="475"/>
        <v>6508.4</v>
      </c>
      <c r="F699" s="172">
        <f t="shared" si="469"/>
        <v>44941</v>
      </c>
      <c r="G699" s="123">
        <f t="shared" si="452"/>
        <v>5.2995865055938118E-3</v>
      </c>
      <c r="H699" s="124">
        <f t="shared" si="470"/>
        <v>45000</v>
      </c>
      <c r="I699" s="124">
        <f t="shared" si="453"/>
        <v>45000</v>
      </c>
      <c r="J699" s="125">
        <f t="shared" si="461"/>
        <v>18</v>
      </c>
      <c r="K699" s="125">
        <f t="shared" si="476"/>
        <v>11</v>
      </c>
      <c r="L699" s="8">
        <f t="shared" si="462"/>
        <v>1.0032353000000001</v>
      </c>
      <c r="M699" s="126">
        <f t="shared" si="474"/>
        <v>1.0061996799999999</v>
      </c>
      <c r="N699" s="126">
        <f t="shared" si="471"/>
        <v>1.1454002550158686</v>
      </c>
      <c r="O699" s="119">
        <f t="shared" si="473"/>
        <v>1.14910596</v>
      </c>
      <c r="P699" s="119">
        <f t="shared" si="454"/>
        <v>859.68690765999997</v>
      </c>
      <c r="Q699" s="158">
        <f t="shared" si="466"/>
        <v>0</v>
      </c>
      <c r="R699" s="199">
        <f t="shared" si="463"/>
        <v>0</v>
      </c>
      <c r="S699" s="119">
        <f t="shared" si="455"/>
        <v>0</v>
      </c>
      <c r="T699" s="129">
        <f t="shared" si="464"/>
        <v>9.1906000000000002E-2</v>
      </c>
      <c r="U699" s="127">
        <f t="shared" si="472"/>
        <v>11</v>
      </c>
      <c r="V699" s="127">
        <v>252</v>
      </c>
      <c r="W699" s="126">
        <f t="shared" si="456"/>
        <v>1.003845361</v>
      </c>
      <c r="X699" s="119">
        <f t="shared" si="457"/>
        <v>3.3058065000000001</v>
      </c>
      <c r="Y699" s="119">
        <f t="shared" si="458"/>
        <v>0</v>
      </c>
      <c r="Z699" s="131" t="str">
        <f t="shared" si="467"/>
        <v>A+J=</v>
      </c>
      <c r="AA699" s="124">
        <f t="shared" si="468"/>
        <v>45000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2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22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3"/>
      <c r="EC699" s="1"/>
      <c r="ED699" s="1"/>
      <c r="EE699" s="1"/>
      <c r="EF699" s="1"/>
      <c r="EG699" s="1"/>
      <c r="EH699" s="1"/>
      <c r="EI699" s="1"/>
      <c r="EJ699" s="1"/>
      <c r="EK699" s="1"/>
      <c r="EL699" s="4"/>
      <c r="EM699" s="1"/>
      <c r="EN699" s="1"/>
      <c r="EO699" s="1"/>
      <c r="EP699" s="1"/>
      <c r="EQ699" s="1"/>
      <c r="ER699" s="1"/>
    </row>
    <row r="700" spans="1:148" ht="12.75" x14ac:dyDescent="0.2">
      <c r="A700" s="118">
        <f t="shared" si="459"/>
        <v>44990</v>
      </c>
      <c r="B700" s="119">
        <f t="shared" si="451"/>
        <v>862.99271415999999</v>
      </c>
      <c r="C700" s="119">
        <f t="shared" si="465"/>
        <v>748.13545277000003</v>
      </c>
      <c r="D700" s="120">
        <f t="shared" si="460"/>
        <v>6474.09</v>
      </c>
      <c r="E700" s="120">
        <f t="shared" si="475"/>
        <v>6508.4</v>
      </c>
      <c r="F700" s="172">
        <f t="shared" si="469"/>
        <v>44941</v>
      </c>
      <c r="G700" s="123">
        <f t="shared" si="452"/>
        <v>5.2995865055938118E-3</v>
      </c>
      <c r="H700" s="124">
        <f t="shared" si="470"/>
        <v>45000</v>
      </c>
      <c r="I700" s="124">
        <f t="shared" si="453"/>
        <v>45000</v>
      </c>
      <c r="J700" s="125">
        <f t="shared" si="461"/>
        <v>18</v>
      </c>
      <c r="K700" s="125">
        <f t="shared" si="476"/>
        <v>11</v>
      </c>
      <c r="L700" s="8">
        <f t="shared" si="462"/>
        <v>1.0032353000000001</v>
      </c>
      <c r="M700" s="126">
        <f t="shared" si="474"/>
        <v>1.0061996799999999</v>
      </c>
      <c r="N700" s="126">
        <f t="shared" si="471"/>
        <v>1.1454002550158686</v>
      </c>
      <c r="O700" s="119">
        <f t="shared" si="473"/>
        <v>1.14910596</v>
      </c>
      <c r="P700" s="119">
        <f t="shared" si="454"/>
        <v>859.68690765999997</v>
      </c>
      <c r="Q700" s="158">
        <f t="shared" si="466"/>
        <v>0</v>
      </c>
      <c r="R700" s="199">
        <f t="shared" si="463"/>
        <v>0</v>
      </c>
      <c r="S700" s="119">
        <f t="shared" si="455"/>
        <v>0</v>
      </c>
      <c r="T700" s="129">
        <f t="shared" si="464"/>
        <v>9.1906000000000002E-2</v>
      </c>
      <c r="U700" s="127">
        <f t="shared" si="472"/>
        <v>11</v>
      </c>
      <c r="V700" s="127">
        <v>252</v>
      </c>
      <c r="W700" s="126">
        <f t="shared" si="456"/>
        <v>1.003845361</v>
      </c>
      <c r="X700" s="119">
        <f t="shared" si="457"/>
        <v>3.3058065000000001</v>
      </c>
      <c r="Y700" s="119">
        <f t="shared" si="458"/>
        <v>0</v>
      </c>
      <c r="Z700" s="131" t="str">
        <f t="shared" si="467"/>
        <v>A+J=</v>
      </c>
      <c r="AA700" s="124">
        <f t="shared" si="468"/>
        <v>45000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2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22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3"/>
      <c r="EC700" s="1"/>
      <c r="ED700" s="1"/>
      <c r="EE700" s="1"/>
      <c r="EF700" s="1"/>
      <c r="EG700" s="1"/>
      <c r="EH700" s="1"/>
      <c r="EI700" s="1"/>
      <c r="EJ700" s="1"/>
      <c r="EK700" s="1"/>
      <c r="EL700" s="4"/>
      <c r="EM700" s="1"/>
      <c r="EN700" s="1"/>
      <c r="EO700" s="1"/>
      <c r="EP700" s="1"/>
      <c r="EQ700" s="1"/>
      <c r="ER700" s="1"/>
    </row>
    <row r="701" spans="1:148" ht="12.75" x14ac:dyDescent="0.2">
      <c r="A701" s="118">
        <f t="shared" si="459"/>
        <v>44991</v>
      </c>
      <c r="B701" s="119">
        <f t="shared" si="451"/>
        <v>862.99271415999999</v>
      </c>
      <c r="C701" s="119">
        <f t="shared" si="465"/>
        <v>748.13545277000003</v>
      </c>
      <c r="D701" s="120">
        <f t="shared" si="460"/>
        <v>6474.09</v>
      </c>
      <c r="E701" s="120">
        <f t="shared" si="475"/>
        <v>6508.4</v>
      </c>
      <c r="F701" s="172">
        <f t="shared" si="469"/>
        <v>44941</v>
      </c>
      <c r="G701" s="123">
        <f t="shared" si="452"/>
        <v>5.2995865055938118E-3</v>
      </c>
      <c r="H701" s="124">
        <f t="shared" si="470"/>
        <v>45000</v>
      </c>
      <c r="I701" s="124">
        <f t="shared" si="453"/>
        <v>45000</v>
      </c>
      <c r="J701" s="125">
        <f t="shared" si="461"/>
        <v>18</v>
      </c>
      <c r="K701" s="125">
        <f t="shared" si="476"/>
        <v>11</v>
      </c>
      <c r="L701" s="8">
        <f t="shared" si="462"/>
        <v>1.0032353000000001</v>
      </c>
      <c r="M701" s="126">
        <f t="shared" si="474"/>
        <v>1.0061996799999999</v>
      </c>
      <c r="N701" s="126">
        <f t="shared" si="471"/>
        <v>1.1454002550158686</v>
      </c>
      <c r="O701" s="119">
        <f t="shared" si="473"/>
        <v>1.14910596</v>
      </c>
      <c r="P701" s="119">
        <f t="shared" si="454"/>
        <v>859.68690765999997</v>
      </c>
      <c r="Q701" s="158">
        <f t="shared" si="466"/>
        <v>0</v>
      </c>
      <c r="R701" s="199">
        <f t="shared" si="463"/>
        <v>0</v>
      </c>
      <c r="S701" s="119">
        <f t="shared" si="455"/>
        <v>0</v>
      </c>
      <c r="T701" s="129">
        <f t="shared" si="464"/>
        <v>9.1906000000000002E-2</v>
      </c>
      <c r="U701" s="127">
        <f t="shared" si="472"/>
        <v>11</v>
      </c>
      <c r="V701" s="127">
        <v>252</v>
      </c>
      <c r="W701" s="126">
        <f t="shared" si="456"/>
        <v>1.003845361</v>
      </c>
      <c r="X701" s="119">
        <f t="shared" si="457"/>
        <v>3.3058065000000001</v>
      </c>
      <c r="Y701" s="119">
        <f t="shared" si="458"/>
        <v>0</v>
      </c>
      <c r="Z701" s="131" t="str">
        <f t="shared" si="467"/>
        <v>A+J=</v>
      </c>
      <c r="AA701" s="124">
        <f t="shared" si="468"/>
        <v>45000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2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22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3"/>
      <c r="EC701" s="1"/>
      <c r="ED701" s="1"/>
      <c r="EE701" s="1"/>
      <c r="EF701" s="1"/>
      <c r="EG701" s="1"/>
      <c r="EH701" s="1"/>
      <c r="EI701" s="1"/>
      <c r="EJ701" s="1"/>
      <c r="EK701" s="1"/>
      <c r="EL701" s="4"/>
      <c r="EM701" s="1"/>
      <c r="EN701" s="1"/>
      <c r="EO701" s="1"/>
      <c r="EP701" s="1"/>
      <c r="EQ701" s="1"/>
      <c r="ER701" s="1"/>
    </row>
    <row r="702" spans="1:148" ht="12.75" x14ac:dyDescent="0.2">
      <c r="A702" s="118">
        <f t="shared" si="459"/>
        <v>44992</v>
      </c>
      <c r="B702" s="119">
        <f t="shared" si="451"/>
        <v>863.54741202000002</v>
      </c>
      <c r="C702" s="119">
        <f t="shared" si="465"/>
        <v>748.13545277000003</v>
      </c>
      <c r="D702" s="120">
        <f t="shared" si="460"/>
        <v>6474.09</v>
      </c>
      <c r="E702" s="120">
        <f t="shared" si="475"/>
        <v>6508.4</v>
      </c>
      <c r="F702" s="172">
        <f t="shared" si="469"/>
        <v>44941</v>
      </c>
      <c r="G702" s="123">
        <f t="shared" si="452"/>
        <v>5.2995865055938118E-3</v>
      </c>
      <c r="H702" s="124">
        <f t="shared" si="470"/>
        <v>45000</v>
      </c>
      <c r="I702" s="124">
        <f t="shared" si="453"/>
        <v>45000</v>
      </c>
      <c r="J702" s="125">
        <f t="shared" si="461"/>
        <v>18</v>
      </c>
      <c r="K702" s="125">
        <f t="shared" si="476"/>
        <v>12</v>
      </c>
      <c r="L702" s="8">
        <f t="shared" si="462"/>
        <v>1.00352994</v>
      </c>
      <c r="M702" s="126">
        <f t="shared" si="474"/>
        <v>1.0061996799999999</v>
      </c>
      <c r="N702" s="126">
        <f t="shared" si="471"/>
        <v>1.1454002550158686</v>
      </c>
      <c r="O702" s="119">
        <f t="shared" si="473"/>
        <v>1.14944344</v>
      </c>
      <c r="P702" s="119">
        <f t="shared" si="454"/>
        <v>859.93938840999999</v>
      </c>
      <c r="Q702" s="158">
        <f t="shared" si="466"/>
        <v>0</v>
      </c>
      <c r="R702" s="199">
        <f t="shared" si="463"/>
        <v>0</v>
      </c>
      <c r="S702" s="119">
        <f t="shared" si="455"/>
        <v>0</v>
      </c>
      <c r="T702" s="129">
        <f t="shared" si="464"/>
        <v>9.1906000000000002E-2</v>
      </c>
      <c r="U702" s="127">
        <f t="shared" si="472"/>
        <v>12</v>
      </c>
      <c r="V702" s="127">
        <v>252</v>
      </c>
      <c r="W702" s="126">
        <f t="shared" si="456"/>
        <v>1.004195672</v>
      </c>
      <c r="X702" s="119">
        <f t="shared" si="457"/>
        <v>3.60802361</v>
      </c>
      <c r="Y702" s="119">
        <f t="shared" si="458"/>
        <v>0</v>
      </c>
      <c r="Z702" s="131" t="str">
        <f t="shared" si="467"/>
        <v>A+J=</v>
      </c>
      <c r="AA702" s="124">
        <f t="shared" si="468"/>
        <v>45000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2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22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3"/>
      <c r="EC702" s="1"/>
      <c r="ED702" s="1"/>
      <c r="EE702" s="1"/>
      <c r="EF702" s="1"/>
      <c r="EG702" s="1"/>
      <c r="EH702" s="1"/>
      <c r="EI702" s="1"/>
      <c r="EJ702" s="1"/>
      <c r="EK702" s="1"/>
      <c r="EL702" s="4"/>
      <c r="EM702" s="1"/>
      <c r="EN702" s="1"/>
      <c r="EO702" s="1"/>
      <c r="EP702" s="1"/>
      <c r="EQ702" s="1"/>
      <c r="ER702" s="1"/>
    </row>
    <row r="703" spans="1:148" ht="12.75" x14ac:dyDescent="0.2">
      <c r="A703" s="118">
        <f t="shared" si="459"/>
        <v>44993</v>
      </c>
      <c r="B703" s="119">
        <f t="shared" si="451"/>
        <v>864.10246687000006</v>
      </c>
      <c r="C703" s="119">
        <f t="shared" si="465"/>
        <v>748.13545277000003</v>
      </c>
      <c r="D703" s="120">
        <f t="shared" si="460"/>
        <v>6474.09</v>
      </c>
      <c r="E703" s="120">
        <f t="shared" si="475"/>
        <v>6508.4</v>
      </c>
      <c r="F703" s="172">
        <f t="shared" si="469"/>
        <v>44941</v>
      </c>
      <c r="G703" s="123">
        <f t="shared" si="452"/>
        <v>5.2995865055938118E-3</v>
      </c>
      <c r="H703" s="124">
        <f t="shared" si="470"/>
        <v>45000</v>
      </c>
      <c r="I703" s="124">
        <f t="shared" si="453"/>
        <v>45000</v>
      </c>
      <c r="J703" s="125">
        <f t="shared" si="461"/>
        <v>18</v>
      </c>
      <c r="K703" s="125">
        <f t="shared" si="476"/>
        <v>13</v>
      </c>
      <c r="L703" s="8">
        <f t="shared" si="462"/>
        <v>1.00382466</v>
      </c>
      <c r="M703" s="126">
        <f t="shared" si="474"/>
        <v>1.0061996799999999</v>
      </c>
      <c r="N703" s="126">
        <f t="shared" si="471"/>
        <v>1.1454002550158686</v>
      </c>
      <c r="O703" s="119">
        <f t="shared" si="473"/>
        <v>1.14978102</v>
      </c>
      <c r="P703" s="119">
        <f t="shared" si="454"/>
        <v>860.19194398000002</v>
      </c>
      <c r="Q703" s="158">
        <f t="shared" si="466"/>
        <v>0</v>
      </c>
      <c r="R703" s="199">
        <f t="shared" si="463"/>
        <v>0</v>
      </c>
      <c r="S703" s="119">
        <f t="shared" si="455"/>
        <v>0</v>
      </c>
      <c r="T703" s="129">
        <f t="shared" si="464"/>
        <v>9.1906000000000002E-2</v>
      </c>
      <c r="U703" s="127">
        <f t="shared" si="472"/>
        <v>13</v>
      </c>
      <c r="V703" s="127">
        <v>252</v>
      </c>
      <c r="W703" s="126">
        <f t="shared" si="456"/>
        <v>1.004546105</v>
      </c>
      <c r="X703" s="119">
        <f t="shared" si="457"/>
        <v>3.9105228900000002</v>
      </c>
      <c r="Y703" s="119">
        <f t="shared" si="458"/>
        <v>0</v>
      </c>
      <c r="Z703" s="131" t="str">
        <f t="shared" si="467"/>
        <v>A+J=</v>
      </c>
      <c r="AA703" s="124">
        <f t="shared" si="468"/>
        <v>45000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2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22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3"/>
      <c r="EC703" s="1"/>
      <c r="ED703" s="1"/>
      <c r="EE703" s="1"/>
      <c r="EF703" s="1"/>
      <c r="EG703" s="1"/>
      <c r="EH703" s="1"/>
      <c r="EI703" s="1"/>
      <c r="EJ703" s="1"/>
      <c r="EK703" s="1"/>
      <c r="EL703" s="4"/>
      <c r="EM703" s="1"/>
      <c r="EN703" s="1"/>
      <c r="EO703" s="1"/>
      <c r="EP703" s="1"/>
      <c r="EQ703" s="1"/>
      <c r="ER703" s="1"/>
    </row>
    <row r="704" spans="1:148" ht="12.75" x14ac:dyDescent="0.2">
      <c r="A704" s="118">
        <f t="shared" si="459"/>
        <v>44994</v>
      </c>
      <c r="B704" s="119">
        <f t="shared" si="451"/>
        <v>864.65787137000007</v>
      </c>
      <c r="C704" s="119">
        <f t="shared" si="465"/>
        <v>748.13545277000003</v>
      </c>
      <c r="D704" s="120">
        <f t="shared" si="460"/>
        <v>6474.09</v>
      </c>
      <c r="E704" s="120">
        <f t="shared" si="475"/>
        <v>6508.4</v>
      </c>
      <c r="F704" s="172">
        <f t="shared" si="469"/>
        <v>44941</v>
      </c>
      <c r="G704" s="123">
        <f t="shared" si="452"/>
        <v>5.2995865055938118E-3</v>
      </c>
      <c r="H704" s="124">
        <f t="shared" si="470"/>
        <v>45000</v>
      </c>
      <c r="I704" s="124">
        <f t="shared" si="453"/>
        <v>45000</v>
      </c>
      <c r="J704" s="125">
        <f t="shared" si="461"/>
        <v>18</v>
      </c>
      <c r="K704" s="125">
        <f t="shared" si="476"/>
        <v>14</v>
      </c>
      <c r="L704" s="8">
        <f t="shared" si="462"/>
        <v>1.00411947</v>
      </c>
      <c r="M704" s="126">
        <f t="shared" si="474"/>
        <v>1.0061996799999999</v>
      </c>
      <c r="N704" s="126">
        <f t="shared" si="471"/>
        <v>1.1454002550158686</v>
      </c>
      <c r="O704" s="119">
        <f t="shared" si="473"/>
        <v>1.15011869</v>
      </c>
      <c r="P704" s="119">
        <f t="shared" si="454"/>
        <v>860.44456688000002</v>
      </c>
      <c r="Q704" s="158">
        <f t="shared" si="466"/>
        <v>0</v>
      </c>
      <c r="R704" s="199">
        <f t="shared" si="463"/>
        <v>0</v>
      </c>
      <c r="S704" s="119">
        <f t="shared" si="455"/>
        <v>0</v>
      </c>
      <c r="T704" s="129">
        <f t="shared" si="464"/>
        <v>9.1906000000000002E-2</v>
      </c>
      <c r="U704" s="127">
        <f t="shared" si="472"/>
        <v>14</v>
      </c>
      <c r="V704" s="127">
        <v>252</v>
      </c>
      <c r="W704" s="126">
        <f t="shared" si="456"/>
        <v>1.00489666</v>
      </c>
      <c r="X704" s="119">
        <f t="shared" si="457"/>
        <v>4.2133044899999996</v>
      </c>
      <c r="Y704" s="119">
        <f t="shared" si="458"/>
        <v>0</v>
      </c>
      <c r="Z704" s="131" t="str">
        <f t="shared" si="467"/>
        <v>A+J=</v>
      </c>
      <c r="AA704" s="124">
        <f t="shared" si="468"/>
        <v>45000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2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22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3"/>
      <c r="EC704" s="1"/>
      <c r="ED704" s="1"/>
      <c r="EE704" s="1"/>
      <c r="EF704" s="1"/>
      <c r="EG704" s="1"/>
      <c r="EH704" s="1"/>
      <c r="EI704" s="1"/>
      <c r="EJ704" s="1"/>
      <c r="EK704" s="1"/>
      <c r="EL704" s="4"/>
      <c r="EM704" s="1"/>
      <c r="EN704" s="1"/>
      <c r="EO704" s="1"/>
      <c r="EP704" s="1"/>
      <c r="EQ704" s="1"/>
      <c r="ER704" s="1"/>
    </row>
    <row r="705" spans="1:148" ht="12.75" x14ac:dyDescent="0.2">
      <c r="A705" s="118">
        <f t="shared" si="459"/>
        <v>44995</v>
      </c>
      <c r="B705" s="119">
        <f t="shared" si="451"/>
        <v>865.21364157000005</v>
      </c>
      <c r="C705" s="119">
        <f t="shared" si="465"/>
        <v>748.13545277000003</v>
      </c>
      <c r="D705" s="120">
        <f t="shared" si="460"/>
        <v>6474.09</v>
      </c>
      <c r="E705" s="120">
        <f t="shared" si="475"/>
        <v>6508.4</v>
      </c>
      <c r="F705" s="172">
        <f t="shared" si="469"/>
        <v>44941</v>
      </c>
      <c r="G705" s="123">
        <f t="shared" si="452"/>
        <v>5.2995865055938118E-3</v>
      </c>
      <c r="H705" s="124">
        <f t="shared" si="470"/>
        <v>45000</v>
      </c>
      <c r="I705" s="124">
        <f t="shared" si="453"/>
        <v>45000</v>
      </c>
      <c r="J705" s="125">
        <f t="shared" si="461"/>
        <v>18</v>
      </c>
      <c r="K705" s="125">
        <f t="shared" si="476"/>
        <v>15</v>
      </c>
      <c r="L705" s="8">
        <f t="shared" si="462"/>
        <v>1.0044143699999999</v>
      </c>
      <c r="M705" s="126">
        <f t="shared" si="474"/>
        <v>1.0061996799999999</v>
      </c>
      <c r="N705" s="126">
        <f t="shared" si="471"/>
        <v>1.1454002550158686</v>
      </c>
      <c r="O705" s="119">
        <f t="shared" si="473"/>
        <v>1.15045647</v>
      </c>
      <c r="P705" s="119">
        <f t="shared" si="454"/>
        <v>860.69727207000005</v>
      </c>
      <c r="Q705" s="158">
        <f t="shared" si="466"/>
        <v>0</v>
      </c>
      <c r="R705" s="199">
        <f t="shared" si="463"/>
        <v>0</v>
      </c>
      <c r="S705" s="119">
        <f t="shared" si="455"/>
        <v>0</v>
      </c>
      <c r="T705" s="129">
        <f t="shared" si="464"/>
        <v>9.1906000000000002E-2</v>
      </c>
      <c r="U705" s="127">
        <f t="shared" si="472"/>
        <v>15</v>
      </c>
      <c r="V705" s="127">
        <v>252</v>
      </c>
      <c r="W705" s="126">
        <f t="shared" si="456"/>
        <v>1.005247338</v>
      </c>
      <c r="X705" s="119">
        <f t="shared" si="457"/>
        <v>4.5163694999999997</v>
      </c>
      <c r="Y705" s="119">
        <f t="shared" si="458"/>
        <v>0</v>
      </c>
      <c r="Z705" s="131" t="str">
        <f t="shared" si="467"/>
        <v>A+J=</v>
      </c>
      <c r="AA705" s="124">
        <f t="shared" si="468"/>
        <v>45000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2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22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3"/>
      <c r="EC705" s="1"/>
      <c r="ED705" s="1"/>
      <c r="EE705" s="1"/>
      <c r="EF705" s="1"/>
      <c r="EG705" s="1"/>
      <c r="EH705" s="1"/>
      <c r="EI705" s="1"/>
      <c r="EJ705" s="1"/>
      <c r="EK705" s="1"/>
      <c r="EL705" s="4"/>
      <c r="EM705" s="1"/>
      <c r="EN705" s="1"/>
      <c r="EO705" s="1"/>
      <c r="EP705" s="1"/>
      <c r="EQ705" s="1"/>
      <c r="ER705" s="1"/>
    </row>
    <row r="706" spans="1:148" ht="12.75" x14ac:dyDescent="0.2">
      <c r="A706" s="118">
        <f t="shared" si="459"/>
        <v>44996</v>
      </c>
      <c r="B706" s="119">
        <f t="shared" si="451"/>
        <v>865.76976175999994</v>
      </c>
      <c r="C706" s="119">
        <f t="shared" si="465"/>
        <v>748.13545277000003</v>
      </c>
      <c r="D706" s="120">
        <f t="shared" si="460"/>
        <v>6474.09</v>
      </c>
      <c r="E706" s="120">
        <f t="shared" si="475"/>
        <v>6508.4</v>
      </c>
      <c r="F706" s="172">
        <f t="shared" si="469"/>
        <v>44941</v>
      </c>
      <c r="G706" s="123">
        <f t="shared" si="452"/>
        <v>5.2995865055938118E-3</v>
      </c>
      <c r="H706" s="124">
        <f t="shared" si="470"/>
        <v>45000</v>
      </c>
      <c r="I706" s="124">
        <f t="shared" si="453"/>
        <v>45000</v>
      </c>
      <c r="J706" s="125">
        <f t="shared" si="461"/>
        <v>18</v>
      </c>
      <c r="K706" s="125">
        <f t="shared" si="476"/>
        <v>16</v>
      </c>
      <c r="L706" s="8">
        <f t="shared" si="462"/>
        <v>1.0047093499999999</v>
      </c>
      <c r="M706" s="126">
        <f t="shared" si="474"/>
        <v>1.0061996799999999</v>
      </c>
      <c r="N706" s="126">
        <f t="shared" si="471"/>
        <v>1.1454002550158686</v>
      </c>
      <c r="O706" s="119">
        <f t="shared" si="473"/>
        <v>1.15079434</v>
      </c>
      <c r="P706" s="119">
        <f t="shared" si="454"/>
        <v>860.95004459999996</v>
      </c>
      <c r="Q706" s="158">
        <f t="shared" si="466"/>
        <v>0</v>
      </c>
      <c r="R706" s="199">
        <f t="shared" si="463"/>
        <v>0</v>
      </c>
      <c r="S706" s="119">
        <f t="shared" si="455"/>
        <v>0</v>
      </c>
      <c r="T706" s="129">
        <f t="shared" si="464"/>
        <v>9.1906000000000002E-2</v>
      </c>
      <c r="U706" s="127">
        <f t="shared" si="472"/>
        <v>16</v>
      </c>
      <c r="V706" s="127">
        <v>252</v>
      </c>
      <c r="W706" s="126">
        <f t="shared" si="456"/>
        <v>1.0055981380000001</v>
      </c>
      <c r="X706" s="119">
        <f t="shared" si="457"/>
        <v>4.8197171599999997</v>
      </c>
      <c r="Y706" s="119">
        <f t="shared" si="458"/>
        <v>0</v>
      </c>
      <c r="Z706" s="131" t="str">
        <f t="shared" si="467"/>
        <v>A+J=</v>
      </c>
      <c r="AA706" s="124">
        <f t="shared" si="468"/>
        <v>45000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2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22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3"/>
      <c r="EC706" s="1"/>
      <c r="ED706" s="1"/>
      <c r="EE706" s="1"/>
      <c r="EF706" s="1"/>
      <c r="EG706" s="1"/>
      <c r="EH706" s="1"/>
      <c r="EI706" s="1"/>
      <c r="EJ706" s="1"/>
      <c r="EK706" s="1"/>
      <c r="EL706" s="4"/>
      <c r="EM706" s="1"/>
      <c r="EN706" s="1"/>
      <c r="EO706" s="1"/>
      <c r="EP706" s="1"/>
      <c r="EQ706" s="1"/>
      <c r="ER706" s="1"/>
    </row>
    <row r="707" spans="1:148" ht="12.75" x14ac:dyDescent="0.2">
      <c r="A707" s="118">
        <f t="shared" si="459"/>
        <v>44997</v>
      </c>
      <c r="B707" s="119">
        <f t="shared" si="451"/>
        <v>865.76976175999994</v>
      </c>
      <c r="C707" s="119">
        <f t="shared" si="465"/>
        <v>748.13545277000003</v>
      </c>
      <c r="D707" s="120">
        <f t="shared" si="460"/>
        <v>6474.09</v>
      </c>
      <c r="E707" s="120">
        <f t="shared" si="475"/>
        <v>6508.4</v>
      </c>
      <c r="F707" s="172">
        <f t="shared" si="469"/>
        <v>44941</v>
      </c>
      <c r="G707" s="123">
        <f t="shared" si="452"/>
        <v>5.2995865055938118E-3</v>
      </c>
      <c r="H707" s="124">
        <f t="shared" si="470"/>
        <v>45000</v>
      </c>
      <c r="I707" s="124">
        <f t="shared" si="453"/>
        <v>45000</v>
      </c>
      <c r="J707" s="125">
        <f t="shared" si="461"/>
        <v>18</v>
      </c>
      <c r="K707" s="125">
        <f t="shared" si="476"/>
        <v>16</v>
      </c>
      <c r="L707" s="8">
        <f t="shared" si="462"/>
        <v>1.0047093499999999</v>
      </c>
      <c r="M707" s="126">
        <f t="shared" si="474"/>
        <v>1.0061996799999999</v>
      </c>
      <c r="N707" s="126">
        <f t="shared" si="471"/>
        <v>1.1454002550158686</v>
      </c>
      <c r="O707" s="119">
        <f t="shared" si="473"/>
        <v>1.15079434</v>
      </c>
      <c r="P707" s="119">
        <f t="shared" si="454"/>
        <v>860.95004459999996</v>
      </c>
      <c r="Q707" s="158">
        <f t="shared" si="466"/>
        <v>0</v>
      </c>
      <c r="R707" s="199">
        <f t="shared" si="463"/>
        <v>0</v>
      </c>
      <c r="S707" s="119">
        <f t="shared" si="455"/>
        <v>0</v>
      </c>
      <c r="T707" s="129">
        <f t="shared" si="464"/>
        <v>9.1906000000000002E-2</v>
      </c>
      <c r="U707" s="127">
        <f t="shared" si="472"/>
        <v>16</v>
      </c>
      <c r="V707" s="127">
        <v>252</v>
      </c>
      <c r="W707" s="126">
        <f t="shared" si="456"/>
        <v>1.0055981380000001</v>
      </c>
      <c r="X707" s="119">
        <f t="shared" si="457"/>
        <v>4.8197171599999997</v>
      </c>
      <c r="Y707" s="119">
        <f t="shared" si="458"/>
        <v>0</v>
      </c>
      <c r="Z707" s="131" t="str">
        <f t="shared" si="467"/>
        <v>A+J=</v>
      </c>
      <c r="AA707" s="124">
        <f t="shared" si="468"/>
        <v>45000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2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22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3"/>
      <c r="EC707" s="1"/>
      <c r="ED707" s="1"/>
      <c r="EE707" s="1"/>
      <c r="EF707" s="1"/>
      <c r="EG707" s="1"/>
      <c r="EH707" s="1"/>
      <c r="EI707" s="1"/>
      <c r="EJ707" s="1"/>
      <c r="EK707" s="1"/>
      <c r="EL707" s="4"/>
      <c r="EM707" s="1"/>
      <c r="EN707" s="1"/>
      <c r="EO707" s="1"/>
      <c r="EP707" s="1"/>
      <c r="EQ707" s="1"/>
      <c r="ER707" s="1"/>
    </row>
    <row r="708" spans="1:148" ht="12.75" x14ac:dyDescent="0.2">
      <c r="A708" s="118">
        <f t="shared" si="459"/>
        <v>44998</v>
      </c>
      <c r="B708" s="119">
        <f t="shared" si="451"/>
        <v>865.76976175999994</v>
      </c>
      <c r="C708" s="119">
        <f t="shared" si="465"/>
        <v>748.13545277000003</v>
      </c>
      <c r="D708" s="120">
        <f t="shared" si="460"/>
        <v>6474.09</v>
      </c>
      <c r="E708" s="120">
        <f t="shared" si="475"/>
        <v>6508.4</v>
      </c>
      <c r="F708" s="172">
        <f t="shared" si="469"/>
        <v>44941</v>
      </c>
      <c r="G708" s="123">
        <f t="shared" si="452"/>
        <v>5.2995865055938118E-3</v>
      </c>
      <c r="H708" s="124">
        <f t="shared" si="470"/>
        <v>45000</v>
      </c>
      <c r="I708" s="124">
        <f t="shared" si="453"/>
        <v>45000</v>
      </c>
      <c r="J708" s="125">
        <f t="shared" si="461"/>
        <v>18</v>
      </c>
      <c r="K708" s="125">
        <f t="shared" si="476"/>
        <v>16</v>
      </c>
      <c r="L708" s="8">
        <f t="shared" si="462"/>
        <v>1.0047093499999999</v>
      </c>
      <c r="M708" s="126">
        <f t="shared" si="474"/>
        <v>1.0061996799999999</v>
      </c>
      <c r="N708" s="126">
        <f t="shared" si="471"/>
        <v>1.1454002550158686</v>
      </c>
      <c r="O708" s="119">
        <f t="shared" si="473"/>
        <v>1.15079434</v>
      </c>
      <c r="P708" s="119">
        <f t="shared" si="454"/>
        <v>860.95004459999996</v>
      </c>
      <c r="Q708" s="158">
        <f t="shared" si="466"/>
        <v>0</v>
      </c>
      <c r="R708" s="199">
        <f t="shared" si="463"/>
        <v>0</v>
      </c>
      <c r="S708" s="119">
        <f t="shared" si="455"/>
        <v>0</v>
      </c>
      <c r="T708" s="129">
        <f t="shared" si="464"/>
        <v>9.1906000000000002E-2</v>
      </c>
      <c r="U708" s="127">
        <f t="shared" si="472"/>
        <v>16</v>
      </c>
      <c r="V708" s="127">
        <v>252</v>
      </c>
      <c r="W708" s="126">
        <f t="shared" si="456"/>
        <v>1.0055981380000001</v>
      </c>
      <c r="X708" s="119">
        <f t="shared" si="457"/>
        <v>4.8197171599999997</v>
      </c>
      <c r="Y708" s="119">
        <f t="shared" si="458"/>
        <v>0</v>
      </c>
      <c r="Z708" s="131" t="str">
        <f t="shared" si="467"/>
        <v>A+J=</v>
      </c>
      <c r="AA708" s="124">
        <f t="shared" si="468"/>
        <v>45000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2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22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3"/>
      <c r="EC708" s="1"/>
      <c r="ED708" s="1"/>
      <c r="EE708" s="1"/>
      <c r="EF708" s="1"/>
      <c r="EG708" s="1"/>
      <c r="EH708" s="1"/>
      <c r="EI708" s="1"/>
      <c r="EJ708" s="1"/>
      <c r="EK708" s="1"/>
      <c r="EL708" s="4"/>
      <c r="EM708" s="1"/>
      <c r="EN708" s="1"/>
      <c r="EO708" s="1"/>
      <c r="EP708" s="1"/>
      <c r="EQ708" s="1"/>
      <c r="ER708" s="1"/>
    </row>
    <row r="709" spans="1:148" ht="12.75" x14ac:dyDescent="0.2">
      <c r="A709" s="118">
        <f t="shared" si="459"/>
        <v>44999</v>
      </c>
      <c r="B709" s="119">
        <f t="shared" si="451"/>
        <v>866.32623961000002</v>
      </c>
      <c r="C709" s="119">
        <f t="shared" si="465"/>
        <v>748.13545277000003</v>
      </c>
      <c r="D709" s="120">
        <f t="shared" si="460"/>
        <v>6474.09</v>
      </c>
      <c r="E709" s="120">
        <f t="shared" si="475"/>
        <v>6508.4</v>
      </c>
      <c r="F709" s="172">
        <f t="shared" si="469"/>
        <v>44941</v>
      </c>
      <c r="G709" s="123">
        <f t="shared" si="452"/>
        <v>5.2995865055938118E-3</v>
      </c>
      <c r="H709" s="124">
        <f t="shared" si="470"/>
        <v>45000</v>
      </c>
      <c r="I709" s="124">
        <f t="shared" si="453"/>
        <v>45000</v>
      </c>
      <c r="J709" s="125">
        <f t="shared" si="461"/>
        <v>18</v>
      </c>
      <c r="K709" s="125">
        <f t="shared" si="476"/>
        <v>17</v>
      </c>
      <c r="L709" s="8">
        <f t="shared" si="462"/>
        <v>1.0050044199999999</v>
      </c>
      <c r="M709" s="126">
        <f t="shared" si="474"/>
        <v>1.0061996799999999</v>
      </c>
      <c r="N709" s="126">
        <f t="shared" si="471"/>
        <v>1.1454002550158686</v>
      </c>
      <c r="O709" s="119">
        <f t="shared" si="473"/>
        <v>1.1511323099999999</v>
      </c>
      <c r="P709" s="119">
        <f t="shared" si="454"/>
        <v>861.20289193999997</v>
      </c>
      <c r="Q709" s="158">
        <f t="shared" si="466"/>
        <v>0</v>
      </c>
      <c r="R709" s="199">
        <f t="shared" si="463"/>
        <v>0</v>
      </c>
      <c r="S709" s="119">
        <f t="shared" si="455"/>
        <v>0</v>
      </c>
      <c r="T709" s="129">
        <f t="shared" si="464"/>
        <v>9.1906000000000002E-2</v>
      </c>
      <c r="U709" s="127">
        <f t="shared" si="472"/>
        <v>17</v>
      </c>
      <c r="V709" s="127">
        <v>252</v>
      </c>
      <c r="W709" s="126">
        <f t="shared" si="456"/>
        <v>1.0059490600000001</v>
      </c>
      <c r="X709" s="119">
        <f t="shared" si="457"/>
        <v>5.1233476700000002</v>
      </c>
      <c r="Y709" s="119">
        <f t="shared" si="458"/>
        <v>0</v>
      </c>
      <c r="Z709" s="131" t="str">
        <f t="shared" si="467"/>
        <v>A+J=</v>
      </c>
      <c r="AA709" s="124">
        <f t="shared" si="468"/>
        <v>45000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2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22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3"/>
      <c r="EC709" s="1"/>
      <c r="ED709" s="1"/>
      <c r="EE709" s="1"/>
      <c r="EF709" s="1"/>
      <c r="EG709" s="1"/>
      <c r="EH709" s="1"/>
      <c r="EI709" s="1"/>
      <c r="EJ709" s="1"/>
      <c r="EK709" s="1"/>
      <c r="EL709" s="4"/>
      <c r="EM709" s="1"/>
      <c r="EN709" s="1"/>
      <c r="EO709" s="1"/>
      <c r="EP709" s="1"/>
      <c r="EQ709" s="1"/>
      <c r="ER709" s="1"/>
    </row>
    <row r="710" spans="1:148" ht="12.75" x14ac:dyDescent="0.2">
      <c r="A710" s="118">
        <f t="shared" si="459"/>
        <v>45000</v>
      </c>
      <c r="B710" s="119">
        <f t="shared" si="451"/>
        <v>866.88308369000003</v>
      </c>
      <c r="C710" s="119">
        <f t="shared" si="465"/>
        <v>748.13545277000003</v>
      </c>
      <c r="D710" s="120">
        <f t="shared" si="460"/>
        <v>6474.09</v>
      </c>
      <c r="E710" s="120">
        <f t="shared" si="475"/>
        <v>6508.4</v>
      </c>
      <c r="F710" s="172">
        <f t="shared" si="469"/>
        <v>44941</v>
      </c>
      <c r="G710" s="123">
        <f t="shared" si="452"/>
        <v>5.2995865055938118E-3</v>
      </c>
      <c r="H710" s="124">
        <f t="shared" si="470"/>
        <v>45000</v>
      </c>
      <c r="I710" s="124">
        <f t="shared" si="453"/>
        <v>45000</v>
      </c>
      <c r="J710" s="125">
        <f t="shared" si="461"/>
        <v>18</v>
      </c>
      <c r="K710" s="125">
        <f t="shared" si="476"/>
        <v>18</v>
      </c>
      <c r="L710" s="8">
        <f t="shared" si="462"/>
        <v>1.00529958</v>
      </c>
      <c r="M710" s="126">
        <f t="shared" si="474"/>
        <v>1.0061996799999999</v>
      </c>
      <c r="N710" s="126">
        <f t="shared" si="471"/>
        <v>1.1454002550158686</v>
      </c>
      <c r="O710" s="119">
        <f t="shared" si="473"/>
        <v>1.1514703900000001</v>
      </c>
      <c r="P710" s="119">
        <f t="shared" si="454"/>
        <v>861.45582157000001</v>
      </c>
      <c r="Q710" s="158">
        <f t="shared" si="466"/>
        <v>23</v>
      </c>
      <c r="R710" s="199">
        <f t="shared" si="463"/>
        <v>3.5041999999999997E-2</v>
      </c>
      <c r="S710" s="119">
        <f t="shared" si="455"/>
        <v>30.187134889999999</v>
      </c>
      <c r="T710" s="129">
        <f t="shared" si="464"/>
        <v>9.1906000000000002E-2</v>
      </c>
      <c r="U710" s="127">
        <f t="shared" si="472"/>
        <v>18</v>
      </c>
      <c r="V710" s="127">
        <v>252</v>
      </c>
      <c r="W710" s="126">
        <f t="shared" si="456"/>
        <v>1.006300105</v>
      </c>
      <c r="X710" s="119">
        <f t="shared" si="457"/>
        <v>5.42726212</v>
      </c>
      <c r="Y710" s="119">
        <f t="shared" si="458"/>
        <v>35.614397009999998</v>
      </c>
      <c r="Z710" s="131" t="str">
        <f t="shared" si="467"/>
        <v>A+J=</v>
      </c>
      <c r="AA710" s="124">
        <f t="shared" si="468"/>
        <v>45000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2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22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3"/>
      <c r="EC710" s="1"/>
      <c r="ED710" s="1"/>
      <c r="EE710" s="1"/>
      <c r="EF710" s="1"/>
      <c r="EG710" s="1"/>
      <c r="EH710" s="1"/>
      <c r="EI710" s="1"/>
      <c r="EJ710" s="1"/>
      <c r="EK710" s="1"/>
      <c r="EL710" s="4"/>
      <c r="EM710" s="1"/>
      <c r="EN710" s="1"/>
      <c r="EO710" s="1"/>
      <c r="EP710" s="1"/>
      <c r="EQ710" s="1"/>
      <c r="ER710" s="1"/>
    </row>
    <row r="711" spans="1:148" ht="12.75" x14ac:dyDescent="0.2">
      <c r="A711" s="118">
        <f t="shared" si="459"/>
        <v>45001</v>
      </c>
      <c r="B711" s="119">
        <f t="shared" si="451"/>
        <v>831.87500522000005</v>
      </c>
      <c r="C711" s="119">
        <f t="shared" si="465"/>
        <v>721.91929024000001</v>
      </c>
      <c r="D711" s="120">
        <f t="shared" si="460"/>
        <v>6508.4</v>
      </c>
      <c r="E711" s="120">
        <f t="shared" si="475"/>
        <v>6563.07</v>
      </c>
      <c r="F711" s="172">
        <f t="shared" si="469"/>
        <v>44974</v>
      </c>
      <c r="G711" s="123">
        <f t="shared" si="452"/>
        <v>8.3999139573474046E-3</v>
      </c>
      <c r="H711" s="124">
        <f t="shared" si="470"/>
        <v>45033</v>
      </c>
      <c r="I711" s="124">
        <f t="shared" si="453"/>
        <v>45033</v>
      </c>
      <c r="J711" s="125">
        <f t="shared" si="461"/>
        <v>22</v>
      </c>
      <c r="K711" s="125">
        <f t="shared" si="476"/>
        <v>1</v>
      </c>
      <c r="L711" s="8">
        <f t="shared" si="462"/>
        <v>1.0003802900000001</v>
      </c>
      <c r="M711" s="126">
        <f t="shared" si="474"/>
        <v>1.00529958</v>
      </c>
      <c r="N711" s="126">
        <f t="shared" si="471"/>
        <v>1.1514703952993455</v>
      </c>
      <c r="O711" s="119">
        <f t="shared" si="473"/>
        <v>1.15190828</v>
      </c>
      <c r="P711" s="119">
        <f t="shared" si="454"/>
        <v>831.58480790999999</v>
      </c>
      <c r="Q711" s="158">
        <f t="shared" si="466"/>
        <v>0</v>
      </c>
      <c r="R711" s="199">
        <f t="shared" si="463"/>
        <v>0</v>
      </c>
      <c r="S711" s="119">
        <f t="shared" si="455"/>
        <v>0</v>
      </c>
      <c r="T711" s="129">
        <f t="shared" si="464"/>
        <v>9.1906000000000002E-2</v>
      </c>
      <c r="U711" s="127">
        <f t="shared" si="472"/>
        <v>1</v>
      </c>
      <c r="V711" s="127">
        <v>252</v>
      </c>
      <c r="W711" s="126">
        <f t="shared" si="456"/>
        <v>1.000348969</v>
      </c>
      <c r="X711" s="119">
        <f t="shared" si="457"/>
        <v>0.29019730999999999</v>
      </c>
      <c r="Y711" s="119">
        <f t="shared" si="458"/>
        <v>0</v>
      </c>
      <c r="Z711" s="131" t="str">
        <f t="shared" si="467"/>
        <v>A+J=</v>
      </c>
      <c r="AA711" s="124">
        <f t="shared" si="468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2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22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3"/>
      <c r="EC711" s="1"/>
      <c r="ED711" s="1"/>
      <c r="EE711" s="1"/>
      <c r="EF711" s="1"/>
      <c r="EG711" s="1"/>
      <c r="EH711" s="1"/>
      <c r="EI711" s="1"/>
      <c r="EJ711" s="1"/>
      <c r="EK711" s="1"/>
      <c r="EL711" s="4"/>
      <c r="EM711" s="1"/>
      <c r="EN711" s="1"/>
      <c r="EO711" s="1"/>
      <c r="EP711" s="1"/>
      <c r="EQ711" s="1"/>
      <c r="ER711" s="1"/>
    </row>
    <row r="712" spans="1:148" ht="12.75" x14ac:dyDescent="0.2">
      <c r="A712" s="118">
        <f t="shared" si="459"/>
        <v>45002</v>
      </c>
      <c r="B712" s="119">
        <f t="shared" si="451"/>
        <v>832.4817678899999</v>
      </c>
      <c r="C712" s="119">
        <f t="shared" si="465"/>
        <v>721.91929024000001</v>
      </c>
      <c r="D712" s="120">
        <f t="shared" si="460"/>
        <v>6508.4</v>
      </c>
      <c r="E712" s="120">
        <f t="shared" si="475"/>
        <v>6563.07</v>
      </c>
      <c r="F712" s="172">
        <f t="shared" si="469"/>
        <v>44974</v>
      </c>
      <c r="G712" s="123">
        <f t="shared" si="452"/>
        <v>8.3999139573474046E-3</v>
      </c>
      <c r="H712" s="124">
        <f t="shared" si="470"/>
        <v>45033</v>
      </c>
      <c r="I712" s="124">
        <f t="shared" si="453"/>
        <v>45033</v>
      </c>
      <c r="J712" s="125">
        <f t="shared" si="461"/>
        <v>22</v>
      </c>
      <c r="K712" s="125">
        <f t="shared" si="476"/>
        <v>2</v>
      </c>
      <c r="L712" s="8">
        <f t="shared" si="462"/>
        <v>1.0007607199999999</v>
      </c>
      <c r="M712" s="126">
        <f t="shared" si="474"/>
        <v>1.00529958</v>
      </c>
      <c r="N712" s="126">
        <f t="shared" si="471"/>
        <v>1.1514703952993455</v>
      </c>
      <c r="O712" s="119">
        <f t="shared" si="473"/>
        <v>1.15234634</v>
      </c>
      <c r="P712" s="119">
        <f t="shared" si="454"/>
        <v>831.90105187999995</v>
      </c>
      <c r="Q712" s="158">
        <f t="shared" si="466"/>
        <v>0</v>
      </c>
      <c r="R712" s="199">
        <f t="shared" si="463"/>
        <v>0</v>
      </c>
      <c r="S712" s="119">
        <f t="shared" si="455"/>
        <v>0</v>
      </c>
      <c r="T712" s="129">
        <f t="shared" si="464"/>
        <v>9.1906000000000002E-2</v>
      </c>
      <c r="U712" s="127">
        <f t="shared" si="472"/>
        <v>2</v>
      </c>
      <c r="V712" s="127">
        <v>252</v>
      </c>
      <c r="W712" s="126">
        <f t="shared" si="456"/>
        <v>1.0006980590000001</v>
      </c>
      <c r="X712" s="119">
        <f t="shared" si="457"/>
        <v>0.58071600999999995</v>
      </c>
      <c r="Y712" s="119">
        <f t="shared" si="458"/>
        <v>0</v>
      </c>
      <c r="Z712" s="131" t="str">
        <f t="shared" si="467"/>
        <v>A+J=</v>
      </c>
      <c r="AA712" s="124">
        <f t="shared" si="468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2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22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3"/>
      <c r="EC712" s="1"/>
      <c r="ED712" s="1"/>
      <c r="EE712" s="1"/>
      <c r="EF712" s="1"/>
      <c r="EG712" s="1"/>
      <c r="EH712" s="1"/>
      <c r="EI712" s="1"/>
      <c r="EJ712" s="1"/>
      <c r="EK712" s="1"/>
      <c r="EL712" s="4"/>
      <c r="EM712" s="1"/>
      <c r="EN712" s="1"/>
      <c r="EO712" s="1"/>
      <c r="EP712" s="1"/>
      <c r="EQ712" s="1"/>
      <c r="ER712" s="1"/>
    </row>
    <row r="713" spans="1:148" ht="12.75" x14ac:dyDescent="0.2">
      <c r="A713" s="118">
        <f t="shared" si="459"/>
        <v>45003</v>
      </c>
      <c r="B713" s="119">
        <f t="shared" si="451"/>
        <v>833.08896934000006</v>
      </c>
      <c r="C713" s="119">
        <f t="shared" si="465"/>
        <v>721.91929024000001</v>
      </c>
      <c r="D713" s="120">
        <f t="shared" si="460"/>
        <v>6508.4</v>
      </c>
      <c r="E713" s="120">
        <f t="shared" si="475"/>
        <v>6563.07</v>
      </c>
      <c r="F713" s="172">
        <f t="shared" si="469"/>
        <v>44974</v>
      </c>
      <c r="G713" s="123">
        <f t="shared" si="452"/>
        <v>8.3999139573474046E-3</v>
      </c>
      <c r="H713" s="124">
        <f t="shared" si="470"/>
        <v>45033</v>
      </c>
      <c r="I713" s="124">
        <f t="shared" si="453"/>
        <v>45033</v>
      </c>
      <c r="J713" s="125">
        <f t="shared" si="461"/>
        <v>22</v>
      </c>
      <c r="K713" s="125">
        <f t="shared" si="476"/>
        <v>3</v>
      </c>
      <c r="L713" s="8">
        <f t="shared" si="462"/>
        <v>1.0011413</v>
      </c>
      <c r="M713" s="126">
        <f t="shared" si="474"/>
        <v>1.00529958</v>
      </c>
      <c r="N713" s="126">
        <f t="shared" si="471"/>
        <v>1.1514703952993455</v>
      </c>
      <c r="O713" s="119">
        <f t="shared" si="473"/>
        <v>1.15278456</v>
      </c>
      <c r="P713" s="119">
        <f t="shared" si="454"/>
        <v>832.21741135000002</v>
      </c>
      <c r="Q713" s="158">
        <f t="shared" si="466"/>
        <v>0</v>
      </c>
      <c r="R713" s="199">
        <f t="shared" si="463"/>
        <v>0</v>
      </c>
      <c r="S713" s="119">
        <f t="shared" si="455"/>
        <v>0</v>
      </c>
      <c r="T713" s="129">
        <f t="shared" si="464"/>
        <v>9.1906000000000002E-2</v>
      </c>
      <c r="U713" s="127">
        <f t="shared" si="472"/>
        <v>3</v>
      </c>
      <c r="V713" s="127">
        <v>252</v>
      </c>
      <c r="W713" s="126">
        <f t="shared" si="456"/>
        <v>1.0010472720000001</v>
      </c>
      <c r="X713" s="119">
        <f t="shared" si="457"/>
        <v>0.87155799</v>
      </c>
      <c r="Y713" s="119">
        <f t="shared" si="458"/>
        <v>0</v>
      </c>
      <c r="Z713" s="131" t="str">
        <f t="shared" si="467"/>
        <v>A+J=</v>
      </c>
      <c r="AA713" s="124">
        <f t="shared" si="468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2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22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3"/>
      <c r="EC713" s="1"/>
      <c r="ED713" s="1"/>
      <c r="EE713" s="1"/>
      <c r="EF713" s="1"/>
      <c r="EG713" s="1"/>
      <c r="EH713" s="1"/>
      <c r="EI713" s="1"/>
      <c r="EJ713" s="1"/>
      <c r="EK713" s="1"/>
      <c r="EL713" s="4"/>
      <c r="EM713" s="1"/>
      <c r="EN713" s="1"/>
      <c r="EO713" s="1"/>
      <c r="EP713" s="1"/>
      <c r="EQ713" s="1"/>
      <c r="ER713" s="1"/>
    </row>
    <row r="714" spans="1:148" ht="12.75" x14ac:dyDescent="0.2">
      <c r="A714" s="118">
        <f t="shared" si="459"/>
        <v>45004</v>
      </c>
      <c r="B714" s="119">
        <f t="shared" si="451"/>
        <v>833.08896934000006</v>
      </c>
      <c r="C714" s="119">
        <f t="shared" si="465"/>
        <v>721.91929024000001</v>
      </c>
      <c r="D714" s="120">
        <f t="shared" si="460"/>
        <v>6508.4</v>
      </c>
      <c r="E714" s="120">
        <f t="shared" si="475"/>
        <v>6563.07</v>
      </c>
      <c r="F714" s="172">
        <f t="shared" si="469"/>
        <v>44974</v>
      </c>
      <c r="G714" s="123">
        <f t="shared" si="452"/>
        <v>8.3999139573474046E-3</v>
      </c>
      <c r="H714" s="124">
        <f t="shared" si="470"/>
        <v>45033</v>
      </c>
      <c r="I714" s="124">
        <f t="shared" si="453"/>
        <v>45033</v>
      </c>
      <c r="J714" s="125">
        <f t="shared" si="461"/>
        <v>22</v>
      </c>
      <c r="K714" s="125">
        <f t="shared" si="476"/>
        <v>3</v>
      </c>
      <c r="L714" s="8">
        <f t="shared" si="462"/>
        <v>1.0011413</v>
      </c>
      <c r="M714" s="126">
        <f t="shared" si="474"/>
        <v>1.00529958</v>
      </c>
      <c r="N714" s="126">
        <f t="shared" si="471"/>
        <v>1.1514703952993455</v>
      </c>
      <c r="O714" s="119">
        <f t="shared" si="473"/>
        <v>1.15278456</v>
      </c>
      <c r="P714" s="119">
        <f t="shared" si="454"/>
        <v>832.21741135000002</v>
      </c>
      <c r="Q714" s="158">
        <f t="shared" si="466"/>
        <v>0</v>
      </c>
      <c r="R714" s="199">
        <f t="shared" si="463"/>
        <v>0</v>
      </c>
      <c r="S714" s="119">
        <f t="shared" si="455"/>
        <v>0</v>
      </c>
      <c r="T714" s="129">
        <f t="shared" si="464"/>
        <v>9.1906000000000002E-2</v>
      </c>
      <c r="U714" s="127">
        <f t="shared" si="472"/>
        <v>3</v>
      </c>
      <c r="V714" s="127">
        <v>252</v>
      </c>
      <c r="W714" s="126">
        <f t="shared" si="456"/>
        <v>1.0010472720000001</v>
      </c>
      <c r="X714" s="119">
        <f t="shared" si="457"/>
        <v>0.87155799</v>
      </c>
      <c r="Y714" s="119">
        <f t="shared" si="458"/>
        <v>0</v>
      </c>
      <c r="Z714" s="131" t="str">
        <f t="shared" si="467"/>
        <v>A+J=</v>
      </c>
      <c r="AA714" s="124">
        <f t="shared" si="468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2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22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3"/>
      <c r="EC714" s="1"/>
      <c r="ED714" s="1"/>
      <c r="EE714" s="1"/>
      <c r="EF714" s="1"/>
      <c r="EG714" s="1"/>
      <c r="EH714" s="1"/>
      <c r="EI714" s="1"/>
      <c r="EJ714" s="1"/>
      <c r="EK714" s="1"/>
      <c r="EL714" s="4"/>
      <c r="EM714" s="1"/>
      <c r="EN714" s="1"/>
      <c r="EO714" s="1"/>
      <c r="EP714" s="1"/>
      <c r="EQ714" s="1"/>
      <c r="ER714" s="1"/>
    </row>
    <row r="715" spans="1:148" ht="12.75" x14ac:dyDescent="0.2">
      <c r="A715" s="118">
        <f t="shared" si="459"/>
        <v>45005</v>
      </c>
      <c r="B715" s="119">
        <f t="shared" ref="B715:B778" si="477">(P715+X715)</f>
        <v>833.08896934000006</v>
      </c>
      <c r="C715" s="119">
        <f t="shared" si="465"/>
        <v>721.91929024000001</v>
      </c>
      <c r="D715" s="120">
        <f t="shared" si="460"/>
        <v>6508.4</v>
      </c>
      <c r="E715" s="120">
        <f t="shared" si="475"/>
        <v>6563.07</v>
      </c>
      <c r="F715" s="172">
        <f t="shared" si="469"/>
        <v>44974</v>
      </c>
      <c r="G715" s="123">
        <f t="shared" ref="G715:G778" si="478">(E715/D715)-1</f>
        <v>8.3999139573474046E-3</v>
      </c>
      <c r="H715" s="124">
        <f t="shared" si="470"/>
        <v>45033</v>
      </c>
      <c r="I715" s="124">
        <f t="shared" ref="I715:I778" si="479">IF(A715&gt;I714,H715,I714)</f>
        <v>45033</v>
      </c>
      <c r="J715" s="125">
        <f t="shared" si="461"/>
        <v>22</v>
      </c>
      <c r="K715" s="125">
        <f t="shared" si="476"/>
        <v>3</v>
      </c>
      <c r="L715" s="8">
        <f t="shared" si="462"/>
        <v>1.0011413</v>
      </c>
      <c r="M715" s="126">
        <f t="shared" si="474"/>
        <v>1.00529958</v>
      </c>
      <c r="N715" s="126">
        <f t="shared" si="471"/>
        <v>1.1514703952993455</v>
      </c>
      <c r="O715" s="119">
        <f t="shared" si="473"/>
        <v>1.15278456</v>
      </c>
      <c r="P715" s="119">
        <f t="shared" ref="P715:P778" si="480">TRUNC(C715*O715,8)</f>
        <v>832.21741135000002</v>
      </c>
      <c r="Q715" s="158">
        <f t="shared" si="466"/>
        <v>0</v>
      </c>
      <c r="R715" s="199">
        <f t="shared" si="463"/>
        <v>0</v>
      </c>
      <c r="S715" s="119">
        <f t="shared" ref="S715:S778" si="481">IF(R715&gt;0,TRUNC(R715*P715,8),0)</f>
        <v>0</v>
      </c>
      <c r="T715" s="129">
        <f t="shared" si="464"/>
        <v>9.1906000000000002E-2</v>
      </c>
      <c r="U715" s="127">
        <f t="shared" si="472"/>
        <v>3</v>
      </c>
      <c r="V715" s="127">
        <v>252</v>
      </c>
      <c r="W715" s="126">
        <f t="shared" ref="W715:W778" si="482">ROUND((1+T715)^TRUNC((U715/V715),9),9)</f>
        <v>1.0010472720000001</v>
      </c>
      <c r="X715" s="119">
        <f t="shared" ref="X715:X778" si="483">TRUNC((P715*(W715-1)),8)</f>
        <v>0.87155799</v>
      </c>
      <c r="Y715" s="119">
        <f t="shared" ref="Y715:Y778" si="484">IF(Q715&gt;0,S715+X715,0)</f>
        <v>0</v>
      </c>
      <c r="Z715" s="131" t="str">
        <f t="shared" si="467"/>
        <v>A+J=</v>
      </c>
      <c r="AA715" s="124">
        <f t="shared" si="468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2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22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3"/>
      <c r="EC715" s="1"/>
      <c r="ED715" s="1"/>
      <c r="EE715" s="1"/>
      <c r="EF715" s="1"/>
      <c r="EG715" s="1"/>
      <c r="EH715" s="1"/>
      <c r="EI715" s="1"/>
      <c r="EJ715" s="1"/>
      <c r="EK715" s="1"/>
      <c r="EL715" s="4"/>
      <c r="EM715" s="1"/>
      <c r="EN715" s="1"/>
      <c r="EO715" s="1"/>
      <c r="EP715" s="1"/>
      <c r="EQ715" s="1"/>
      <c r="ER715" s="1"/>
    </row>
    <row r="716" spans="1:148" ht="12.75" x14ac:dyDescent="0.2">
      <c r="A716" s="118">
        <f t="shared" ref="A716:A779" si="485">(A715+1)</f>
        <v>45006</v>
      </c>
      <c r="B716" s="119">
        <f t="shared" si="477"/>
        <v>833.69662260999996</v>
      </c>
      <c r="C716" s="119">
        <f t="shared" si="465"/>
        <v>721.91929024000001</v>
      </c>
      <c r="D716" s="120">
        <f t="shared" ref="D716:D779" si="486">IF(E716=E715,D715,E715)</f>
        <v>6508.4</v>
      </c>
      <c r="E716" s="120">
        <f t="shared" si="475"/>
        <v>6563.07</v>
      </c>
      <c r="F716" s="172">
        <f t="shared" si="469"/>
        <v>44974</v>
      </c>
      <c r="G716" s="123">
        <f t="shared" si="478"/>
        <v>8.3999139573474046E-3</v>
      </c>
      <c r="H716" s="124">
        <f t="shared" si="470"/>
        <v>45033</v>
      </c>
      <c r="I716" s="124">
        <f t="shared" si="479"/>
        <v>45033</v>
      </c>
      <c r="J716" s="125">
        <f t="shared" ref="J716:J779" si="487">IF(I716=I715,J715,NETWORKDAYS(I715,I716,$AD$149:$AD$503)-1)</f>
        <v>22</v>
      </c>
      <c r="K716" s="125">
        <f t="shared" si="476"/>
        <v>4</v>
      </c>
      <c r="L716" s="8">
        <f t="shared" ref="L716:L779" si="488">TRUNC((E716/D716)^TRUNC((K716/J716),9),8)</f>
        <v>1.0015220300000001</v>
      </c>
      <c r="M716" s="126">
        <f t="shared" si="474"/>
        <v>1.00529958</v>
      </c>
      <c r="N716" s="126">
        <f t="shared" si="471"/>
        <v>1.1514703952993455</v>
      </c>
      <c r="O716" s="119">
        <f t="shared" si="473"/>
        <v>1.1532229599999999</v>
      </c>
      <c r="P716" s="119">
        <f t="shared" si="480"/>
        <v>832.53390076999995</v>
      </c>
      <c r="Q716" s="158">
        <f t="shared" si="466"/>
        <v>0</v>
      </c>
      <c r="R716" s="199">
        <f t="shared" ref="R716:R779" si="489">IF(Q716&gt;0,VLOOKUP($A716,$AD$11:$AI$141,6),0)</f>
        <v>0</v>
      </c>
      <c r="S716" s="119">
        <f t="shared" si="481"/>
        <v>0</v>
      </c>
      <c r="T716" s="129">
        <f t="shared" ref="T716:T779" si="490">(T715)</f>
        <v>9.1906000000000002E-2</v>
      </c>
      <c r="U716" s="127">
        <f t="shared" si="472"/>
        <v>4</v>
      </c>
      <c r="V716" s="127">
        <v>252</v>
      </c>
      <c r="W716" s="126">
        <f t="shared" si="482"/>
        <v>1.0013966059999999</v>
      </c>
      <c r="X716" s="119">
        <f t="shared" si="483"/>
        <v>1.1627218399999999</v>
      </c>
      <c r="Y716" s="119">
        <f t="shared" si="484"/>
        <v>0</v>
      </c>
      <c r="Z716" s="131" t="str">
        <f t="shared" si="467"/>
        <v>A+J=</v>
      </c>
      <c r="AA716" s="124">
        <f t="shared" si="468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2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22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3"/>
      <c r="EC716" s="1"/>
      <c r="ED716" s="1"/>
      <c r="EE716" s="1"/>
      <c r="EF716" s="1"/>
      <c r="EG716" s="1"/>
      <c r="EH716" s="1"/>
      <c r="EI716" s="1"/>
      <c r="EJ716" s="1"/>
      <c r="EK716" s="1"/>
      <c r="EL716" s="4"/>
      <c r="EM716" s="1"/>
      <c r="EN716" s="1"/>
      <c r="EO716" s="1"/>
      <c r="EP716" s="1"/>
      <c r="EQ716" s="1"/>
      <c r="ER716" s="1"/>
    </row>
    <row r="717" spans="1:148" ht="12.75" x14ac:dyDescent="0.2">
      <c r="A717" s="118">
        <f t="shared" si="485"/>
        <v>45007</v>
      </c>
      <c r="B717" s="119">
        <f t="shared" si="477"/>
        <v>834.3047143</v>
      </c>
      <c r="C717" s="119">
        <f t="shared" ref="C717:C780" si="491">TRUNC(IF(Q716&gt;0,VLOOKUP(A716,$AD$13:$AE$141,2),C716),8)</f>
        <v>721.91929024000001</v>
      </c>
      <c r="D717" s="120">
        <f t="shared" si="486"/>
        <v>6508.4</v>
      </c>
      <c r="E717" s="120">
        <f t="shared" si="475"/>
        <v>6563.07</v>
      </c>
      <c r="F717" s="172">
        <f t="shared" si="469"/>
        <v>44974</v>
      </c>
      <c r="G717" s="123">
        <f t="shared" si="478"/>
        <v>8.3999139573474046E-3</v>
      </c>
      <c r="H717" s="124">
        <f t="shared" si="470"/>
        <v>45033</v>
      </c>
      <c r="I717" s="124">
        <f t="shared" si="479"/>
        <v>45033</v>
      </c>
      <c r="J717" s="125">
        <f t="shared" si="487"/>
        <v>22</v>
      </c>
      <c r="K717" s="125">
        <f t="shared" si="476"/>
        <v>5</v>
      </c>
      <c r="L717" s="8">
        <f t="shared" si="488"/>
        <v>1.0019028999999999</v>
      </c>
      <c r="M717" s="126">
        <f t="shared" si="474"/>
        <v>1.00529958</v>
      </c>
      <c r="N717" s="126">
        <f t="shared" si="471"/>
        <v>1.1514703952993455</v>
      </c>
      <c r="O717" s="119">
        <f t="shared" si="473"/>
        <v>1.15366152</v>
      </c>
      <c r="P717" s="119">
        <f t="shared" si="480"/>
        <v>832.85050568999998</v>
      </c>
      <c r="Q717" s="158">
        <f t="shared" ref="Q717:Q780" si="492">IF(VLOOKUP(A717,AD$11:AK$141,8)=VLOOKUP(A716,AD$11:AK$141,8),0,VLOOKUP(A717,AD$11:AK$141,8))</f>
        <v>0</v>
      </c>
      <c r="R717" s="199">
        <f t="shared" si="489"/>
        <v>0</v>
      </c>
      <c r="S717" s="119">
        <f t="shared" si="481"/>
        <v>0</v>
      </c>
      <c r="T717" s="129">
        <f t="shared" si="490"/>
        <v>9.1906000000000002E-2</v>
      </c>
      <c r="U717" s="127">
        <f t="shared" si="472"/>
        <v>5</v>
      </c>
      <c r="V717" s="127">
        <v>252</v>
      </c>
      <c r="W717" s="126">
        <f t="shared" si="482"/>
        <v>1.001746062</v>
      </c>
      <c r="X717" s="119">
        <f t="shared" si="483"/>
        <v>1.45420861</v>
      </c>
      <c r="Y717" s="119">
        <f t="shared" si="484"/>
        <v>0</v>
      </c>
      <c r="Z717" s="131" t="str">
        <f t="shared" ref="Z717:Z780" si="493">IF($Q716&gt;0,VLOOKUP($A716,$AD$11:$AM$141,9),Z716)</f>
        <v>A+J=</v>
      </c>
      <c r="AA717" s="124">
        <f t="shared" ref="AA717:AA780" si="494">IF($Q716&gt;0,VLOOKUP($A716,$AD$11:$AM$141,10),AA716)</f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2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22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3"/>
      <c r="EC717" s="1"/>
      <c r="ED717" s="1"/>
      <c r="EE717" s="1"/>
      <c r="EF717" s="1"/>
      <c r="EG717" s="1"/>
      <c r="EH717" s="1"/>
      <c r="EI717" s="1"/>
      <c r="EJ717" s="1"/>
      <c r="EK717" s="1"/>
      <c r="EL717" s="4"/>
      <c r="EM717" s="1"/>
      <c r="EN717" s="1"/>
      <c r="EO717" s="1"/>
      <c r="EP717" s="1"/>
      <c r="EQ717" s="1"/>
      <c r="ER717" s="1"/>
    </row>
    <row r="718" spans="1:148" ht="12.75" x14ac:dyDescent="0.2">
      <c r="A718" s="118">
        <f t="shared" si="485"/>
        <v>45008</v>
      </c>
      <c r="B718" s="119">
        <f t="shared" si="477"/>
        <v>834.91325914999993</v>
      </c>
      <c r="C718" s="119">
        <f t="shared" si="491"/>
        <v>721.91929024000001</v>
      </c>
      <c r="D718" s="120">
        <f t="shared" si="486"/>
        <v>6508.4</v>
      </c>
      <c r="E718" s="120">
        <f t="shared" si="475"/>
        <v>6563.07</v>
      </c>
      <c r="F718" s="172">
        <f t="shared" si="469"/>
        <v>44974</v>
      </c>
      <c r="G718" s="123">
        <f t="shared" si="478"/>
        <v>8.3999139573474046E-3</v>
      </c>
      <c r="H718" s="124">
        <f t="shared" si="470"/>
        <v>45033</v>
      </c>
      <c r="I718" s="124">
        <f t="shared" si="479"/>
        <v>45033</v>
      </c>
      <c r="J718" s="125">
        <f t="shared" si="487"/>
        <v>22</v>
      </c>
      <c r="K718" s="125">
        <f t="shared" si="476"/>
        <v>6</v>
      </c>
      <c r="L718" s="8">
        <f t="shared" si="488"/>
        <v>1.00228392</v>
      </c>
      <c r="M718" s="126">
        <f t="shared" si="474"/>
        <v>1.00529958</v>
      </c>
      <c r="N718" s="126">
        <f t="shared" si="471"/>
        <v>1.1514703952993455</v>
      </c>
      <c r="O718" s="119">
        <f t="shared" si="473"/>
        <v>1.1541002600000001</v>
      </c>
      <c r="P718" s="119">
        <f t="shared" si="480"/>
        <v>833.16724055999998</v>
      </c>
      <c r="Q718" s="158">
        <f t="shared" si="492"/>
        <v>0</v>
      </c>
      <c r="R718" s="199">
        <f t="shared" si="489"/>
        <v>0</v>
      </c>
      <c r="S718" s="119">
        <f t="shared" si="481"/>
        <v>0</v>
      </c>
      <c r="T718" s="129">
        <f t="shared" si="490"/>
        <v>9.1906000000000002E-2</v>
      </c>
      <c r="U718" s="127">
        <f t="shared" si="472"/>
        <v>6</v>
      </c>
      <c r="V718" s="127">
        <v>252</v>
      </c>
      <c r="W718" s="126">
        <f t="shared" si="482"/>
        <v>1.0020956400000001</v>
      </c>
      <c r="X718" s="119">
        <f t="shared" si="483"/>
        <v>1.74601859</v>
      </c>
      <c r="Y718" s="119">
        <f t="shared" si="484"/>
        <v>0</v>
      </c>
      <c r="Z718" s="131" t="str">
        <f t="shared" si="493"/>
        <v>A+J=</v>
      </c>
      <c r="AA718" s="124">
        <f t="shared" si="494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2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22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3"/>
      <c r="EC718" s="1"/>
      <c r="ED718" s="1"/>
      <c r="EE718" s="1"/>
      <c r="EF718" s="1"/>
      <c r="EG718" s="1"/>
      <c r="EH718" s="1"/>
      <c r="EI718" s="1"/>
      <c r="EJ718" s="1"/>
      <c r="EK718" s="1"/>
      <c r="EL718" s="4"/>
      <c r="EM718" s="1"/>
      <c r="EN718" s="1"/>
      <c r="EO718" s="1"/>
      <c r="EP718" s="1"/>
      <c r="EQ718" s="1"/>
      <c r="ER718" s="1"/>
    </row>
    <row r="719" spans="1:148" ht="12.75" x14ac:dyDescent="0.2">
      <c r="A719" s="118">
        <f t="shared" si="485"/>
        <v>45009</v>
      </c>
      <c r="B719" s="119">
        <f t="shared" si="477"/>
        <v>835.52223567999999</v>
      </c>
      <c r="C719" s="119">
        <f t="shared" si="491"/>
        <v>721.91929024000001</v>
      </c>
      <c r="D719" s="120">
        <f t="shared" si="486"/>
        <v>6508.4</v>
      </c>
      <c r="E719" s="120">
        <f t="shared" si="475"/>
        <v>6563.07</v>
      </c>
      <c r="F719" s="172">
        <f t="shared" si="469"/>
        <v>44974</v>
      </c>
      <c r="G719" s="123">
        <f t="shared" si="478"/>
        <v>8.3999139573474046E-3</v>
      </c>
      <c r="H719" s="124">
        <f t="shared" si="470"/>
        <v>45033</v>
      </c>
      <c r="I719" s="124">
        <f t="shared" si="479"/>
        <v>45033</v>
      </c>
      <c r="J719" s="125">
        <f t="shared" si="487"/>
        <v>22</v>
      </c>
      <c r="K719" s="125">
        <f t="shared" si="476"/>
        <v>7</v>
      </c>
      <c r="L719" s="8">
        <f t="shared" si="488"/>
        <v>1.0026650800000001</v>
      </c>
      <c r="M719" s="126">
        <f t="shared" si="474"/>
        <v>1.00529958</v>
      </c>
      <c r="N719" s="126">
        <f t="shared" si="471"/>
        <v>1.1514703952993455</v>
      </c>
      <c r="O719" s="119">
        <f t="shared" si="473"/>
        <v>1.15453915</v>
      </c>
      <c r="P719" s="119">
        <f t="shared" si="480"/>
        <v>833.48408371999994</v>
      </c>
      <c r="Q719" s="158">
        <f t="shared" si="492"/>
        <v>0</v>
      </c>
      <c r="R719" s="199">
        <f t="shared" si="489"/>
        <v>0</v>
      </c>
      <c r="S719" s="119">
        <f t="shared" si="481"/>
        <v>0</v>
      </c>
      <c r="T719" s="129">
        <f t="shared" si="490"/>
        <v>9.1906000000000002E-2</v>
      </c>
      <c r="U719" s="127">
        <f t="shared" si="472"/>
        <v>7</v>
      </c>
      <c r="V719" s="127">
        <v>252</v>
      </c>
      <c r="W719" s="126">
        <f t="shared" si="482"/>
        <v>1.00244534</v>
      </c>
      <c r="X719" s="119">
        <f t="shared" si="483"/>
        <v>2.03815196</v>
      </c>
      <c r="Y719" s="119">
        <f t="shared" si="484"/>
        <v>0</v>
      </c>
      <c r="Z719" s="131" t="str">
        <f t="shared" si="493"/>
        <v>A+J=</v>
      </c>
      <c r="AA719" s="124">
        <f t="shared" si="494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2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22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3"/>
      <c r="EC719" s="1"/>
      <c r="ED719" s="1"/>
      <c r="EE719" s="1"/>
      <c r="EF719" s="1"/>
      <c r="EG719" s="1"/>
      <c r="EH719" s="1"/>
      <c r="EI719" s="1"/>
      <c r="EJ719" s="1"/>
      <c r="EK719" s="1"/>
      <c r="EL719" s="4"/>
      <c r="EM719" s="1"/>
      <c r="EN719" s="1"/>
      <c r="EO719" s="1"/>
      <c r="EP719" s="1"/>
      <c r="EQ719" s="1"/>
      <c r="ER719" s="1"/>
    </row>
    <row r="720" spans="1:148" ht="12.75" x14ac:dyDescent="0.2">
      <c r="A720" s="118">
        <f t="shared" si="485"/>
        <v>45010</v>
      </c>
      <c r="B720" s="119">
        <f t="shared" si="477"/>
        <v>836.13165860000004</v>
      </c>
      <c r="C720" s="119">
        <f t="shared" si="491"/>
        <v>721.91929024000001</v>
      </c>
      <c r="D720" s="120">
        <f t="shared" si="486"/>
        <v>6508.4</v>
      </c>
      <c r="E720" s="120">
        <f t="shared" si="475"/>
        <v>6563.07</v>
      </c>
      <c r="F720" s="172">
        <f t="shared" si="469"/>
        <v>44974</v>
      </c>
      <c r="G720" s="123">
        <f t="shared" si="478"/>
        <v>8.3999139573474046E-3</v>
      </c>
      <c r="H720" s="124">
        <f t="shared" si="470"/>
        <v>45033</v>
      </c>
      <c r="I720" s="124">
        <f t="shared" si="479"/>
        <v>45033</v>
      </c>
      <c r="J720" s="125">
        <f t="shared" si="487"/>
        <v>22</v>
      </c>
      <c r="K720" s="125">
        <f t="shared" si="476"/>
        <v>8</v>
      </c>
      <c r="L720" s="8">
        <f t="shared" si="488"/>
        <v>1.00304638</v>
      </c>
      <c r="M720" s="126">
        <f t="shared" si="474"/>
        <v>1.00529958</v>
      </c>
      <c r="N720" s="126">
        <f t="shared" si="471"/>
        <v>1.1514703952993455</v>
      </c>
      <c r="O720" s="119">
        <f t="shared" si="473"/>
        <v>1.1549782099999999</v>
      </c>
      <c r="P720" s="119">
        <f t="shared" si="480"/>
        <v>833.80104960000006</v>
      </c>
      <c r="Q720" s="158">
        <f t="shared" si="492"/>
        <v>0</v>
      </c>
      <c r="R720" s="199">
        <f t="shared" si="489"/>
        <v>0</v>
      </c>
      <c r="S720" s="119">
        <f t="shared" si="481"/>
        <v>0</v>
      </c>
      <c r="T720" s="129">
        <f t="shared" si="490"/>
        <v>9.1906000000000002E-2</v>
      </c>
      <c r="U720" s="127">
        <f t="shared" si="472"/>
        <v>8</v>
      </c>
      <c r="V720" s="127">
        <v>252</v>
      </c>
      <c r="W720" s="126">
        <f t="shared" si="482"/>
        <v>1.002795162</v>
      </c>
      <c r="X720" s="119">
        <f t="shared" si="483"/>
        <v>2.3306089999999999</v>
      </c>
      <c r="Y720" s="119">
        <f t="shared" si="484"/>
        <v>0</v>
      </c>
      <c r="Z720" s="131" t="str">
        <f t="shared" si="493"/>
        <v>A+J=</v>
      </c>
      <c r="AA720" s="124">
        <f t="shared" si="494"/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2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22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3"/>
      <c r="EC720" s="1"/>
      <c r="ED720" s="1"/>
      <c r="EE720" s="1"/>
      <c r="EF720" s="1"/>
      <c r="EG720" s="1"/>
      <c r="EH720" s="1"/>
      <c r="EI720" s="1"/>
      <c r="EJ720" s="1"/>
      <c r="EK720" s="1"/>
      <c r="EL720" s="4"/>
      <c r="EM720" s="1"/>
      <c r="EN720" s="1"/>
      <c r="EO720" s="1"/>
      <c r="EP720" s="1"/>
      <c r="EQ720" s="1"/>
      <c r="ER720" s="1"/>
    </row>
    <row r="721" spans="1:148" ht="12.75" x14ac:dyDescent="0.2">
      <c r="A721" s="118">
        <f t="shared" si="485"/>
        <v>45011</v>
      </c>
      <c r="B721" s="119">
        <f t="shared" si="477"/>
        <v>836.13165860000004</v>
      </c>
      <c r="C721" s="119">
        <f t="shared" si="491"/>
        <v>721.91929024000001</v>
      </c>
      <c r="D721" s="120">
        <f t="shared" si="486"/>
        <v>6508.4</v>
      </c>
      <c r="E721" s="120">
        <f t="shared" si="475"/>
        <v>6563.07</v>
      </c>
      <c r="F721" s="172">
        <f t="shared" si="469"/>
        <v>44974</v>
      </c>
      <c r="G721" s="123">
        <f t="shared" si="478"/>
        <v>8.3999139573474046E-3</v>
      </c>
      <c r="H721" s="124">
        <f t="shared" si="470"/>
        <v>45033</v>
      </c>
      <c r="I721" s="124">
        <f t="shared" si="479"/>
        <v>45033</v>
      </c>
      <c r="J721" s="125">
        <f t="shared" si="487"/>
        <v>22</v>
      </c>
      <c r="K721" s="125">
        <f t="shared" si="476"/>
        <v>8</v>
      </c>
      <c r="L721" s="8">
        <f t="shared" si="488"/>
        <v>1.00304638</v>
      </c>
      <c r="M721" s="126">
        <f t="shared" si="474"/>
        <v>1.00529958</v>
      </c>
      <c r="N721" s="126">
        <f t="shared" si="471"/>
        <v>1.1514703952993455</v>
      </c>
      <c r="O721" s="119">
        <f t="shared" si="473"/>
        <v>1.1549782099999999</v>
      </c>
      <c r="P721" s="119">
        <f t="shared" si="480"/>
        <v>833.80104960000006</v>
      </c>
      <c r="Q721" s="158">
        <f t="shared" si="492"/>
        <v>0</v>
      </c>
      <c r="R721" s="199">
        <f t="shared" si="489"/>
        <v>0</v>
      </c>
      <c r="S721" s="119">
        <f t="shared" si="481"/>
        <v>0</v>
      </c>
      <c r="T721" s="129">
        <f t="shared" si="490"/>
        <v>9.1906000000000002E-2</v>
      </c>
      <c r="U721" s="127">
        <f t="shared" si="472"/>
        <v>8</v>
      </c>
      <c r="V721" s="127">
        <v>252</v>
      </c>
      <c r="W721" s="126">
        <f t="shared" si="482"/>
        <v>1.002795162</v>
      </c>
      <c r="X721" s="119">
        <f t="shared" si="483"/>
        <v>2.3306089999999999</v>
      </c>
      <c r="Y721" s="119">
        <f t="shared" si="484"/>
        <v>0</v>
      </c>
      <c r="Z721" s="131" t="str">
        <f t="shared" si="493"/>
        <v>A+J=</v>
      </c>
      <c r="AA721" s="124">
        <f t="shared" si="494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2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22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3"/>
      <c r="EC721" s="1"/>
      <c r="ED721" s="1"/>
      <c r="EE721" s="1"/>
      <c r="EF721" s="1"/>
      <c r="EG721" s="1"/>
      <c r="EH721" s="1"/>
      <c r="EI721" s="1"/>
      <c r="EJ721" s="1"/>
      <c r="EK721" s="1"/>
      <c r="EL721" s="4"/>
      <c r="EM721" s="1"/>
      <c r="EN721" s="1"/>
      <c r="EO721" s="1"/>
      <c r="EP721" s="1"/>
      <c r="EQ721" s="1"/>
      <c r="ER721" s="1"/>
    </row>
    <row r="722" spans="1:148" ht="12.75" x14ac:dyDescent="0.2">
      <c r="A722" s="118">
        <f t="shared" si="485"/>
        <v>45012</v>
      </c>
      <c r="B722" s="119">
        <f t="shared" si="477"/>
        <v>836.13165860000004</v>
      </c>
      <c r="C722" s="119">
        <f t="shared" si="491"/>
        <v>721.91929024000001</v>
      </c>
      <c r="D722" s="120">
        <f t="shared" si="486"/>
        <v>6508.4</v>
      </c>
      <c r="E722" s="120">
        <f t="shared" si="475"/>
        <v>6563.07</v>
      </c>
      <c r="F722" s="172">
        <f t="shared" si="469"/>
        <v>44974</v>
      </c>
      <c r="G722" s="123">
        <f t="shared" si="478"/>
        <v>8.3999139573474046E-3</v>
      </c>
      <c r="H722" s="124">
        <f t="shared" si="470"/>
        <v>45033</v>
      </c>
      <c r="I722" s="124">
        <f t="shared" si="479"/>
        <v>45033</v>
      </c>
      <c r="J722" s="125">
        <f t="shared" si="487"/>
        <v>22</v>
      </c>
      <c r="K722" s="125">
        <f t="shared" si="476"/>
        <v>8</v>
      </c>
      <c r="L722" s="8">
        <f t="shared" si="488"/>
        <v>1.00304638</v>
      </c>
      <c r="M722" s="126">
        <f t="shared" si="474"/>
        <v>1.00529958</v>
      </c>
      <c r="N722" s="126">
        <f t="shared" si="471"/>
        <v>1.1514703952993455</v>
      </c>
      <c r="O722" s="119">
        <f t="shared" si="473"/>
        <v>1.1549782099999999</v>
      </c>
      <c r="P722" s="119">
        <f t="shared" si="480"/>
        <v>833.80104960000006</v>
      </c>
      <c r="Q722" s="158">
        <f t="shared" si="492"/>
        <v>0</v>
      </c>
      <c r="R722" s="199">
        <f t="shared" si="489"/>
        <v>0</v>
      </c>
      <c r="S722" s="119">
        <f t="shared" si="481"/>
        <v>0</v>
      </c>
      <c r="T722" s="129">
        <f t="shared" si="490"/>
        <v>9.1906000000000002E-2</v>
      </c>
      <c r="U722" s="127">
        <f t="shared" si="472"/>
        <v>8</v>
      </c>
      <c r="V722" s="127">
        <v>252</v>
      </c>
      <c r="W722" s="126">
        <f t="shared" si="482"/>
        <v>1.002795162</v>
      </c>
      <c r="X722" s="119">
        <f t="shared" si="483"/>
        <v>2.3306089999999999</v>
      </c>
      <c r="Y722" s="119">
        <f t="shared" si="484"/>
        <v>0</v>
      </c>
      <c r="Z722" s="131" t="str">
        <f t="shared" si="493"/>
        <v>A+J=</v>
      </c>
      <c r="AA722" s="124">
        <f t="shared" si="494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2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22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3"/>
      <c r="EC722" s="1"/>
      <c r="ED722" s="1"/>
      <c r="EE722" s="1"/>
      <c r="EF722" s="1"/>
      <c r="EG722" s="1"/>
      <c r="EH722" s="1"/>
      <c r="EI722" s="1"/>
      <c r="EJ722" s="1"/>
      <c r="EK722" s="1"/>
      <c r="EL722" s="4"/>
      <c r="EM722" s="1"/>
      <c r="EN722" s="1"/>
      <c r="EO722" s="1"/>
      <c r="EP722" s="1"/>
      <c r="EQ722" s="1"/>
      <c r="ER722" s="1"/>
    </row>
    <row r="723" spans="1:148" ht="12.75" x14ac:dyDescent="0.2">
      <c r="A723" s="118">
        <f t="shared" si="485"/>
        <v>45013</v>
      </c>
      <c r="B723" s="119">
        <f t="shared" si="477"/>
        <v>836.74152900000001</v>
      </c>
      <c r="C723" s="119">
        <f t="shared" si="491"/>
        <v>721.91929024000001</v>
      </c>
      <c r="D723" s="120">
        <f t="shared" si="486"/>
        <v>6508.4</v>
      </c>
      <c r="E723" s="120">
        <f t="shared" si="475"/>
        <v>6563.07</v>
      </c>
      <c r="F723" s="172">
        <f t="shared" ref="F723:F786" si="495">IF($K723=1,VLOOKUP($A722,$AO$11:$AT$47,6),F722)</f>
        <v>44974</v>
      </c>
      <c r="G723" s="123">
        <f t="shared" si="478"/>
        <v>8.3999139573474046E-3</v>
      </c>
      <c r="H723" s="124">
        <f t="shared" ref="H723:H786" si="496">IF(Q722&gt;0,VLOOKUP(A723,AH$119:AN$451,4),H722)</f>
        <v>45033</v>
      </c>
      <c r="I723" s="124">
        <f t="shared" si="479"/>
        <v>45033</v>
      </c>
      <c r="J723" s="125">
        <f t="shared" si="487"/>
        <v>22</v>
      </c>
      <c r="K723" s="125">
        <f t="shared" si="476"/>
        <v>9</v>
      </c>
      <c r="L723" s="8">
        <f t="shared" si="488"/>
        <v>1.0034278299999999</v>
      </c>
      <c r="M723" s="126">
        <f t="shared" si="474"/>
        <v>1.00529958</v>
      </c>
      <c r="N723" s="126">
        <f t="shared" si="471"/>
        <v>1.1514703952993455</v>
      </c>
      <c r="O723" s="119">
        <f t="shared" si="473"/>
        <v>1.1554174399999999</v>
      </c>
      <c r="P723" s="119">
        <f t="shared" si="480"/>
        <v>834.11813820999998</v>
      </c>
      <c r="Q723" s="158">
        <f t="shared" si="492"/>
        <v>0</v>
      </c>
      <c r="R723" s="199">
        <f t="shared" si="489"/>
        <v>0</v>
      </c>
      <c r="S723" s="119">
        <f t="shared" si="481"/>
        <v>0</v>
      </c>
      <c r="T723" s="129">
        <f t="shared" si="490"/>
        <v>9.1906000000000002E-2</v>
      </c>
      <c r="U723" s="127">
        <f t="shared" si="472"/>
        <v>9</v>
      </c>
      <c r="V723" s="127">
        <v>252</v>
      </c>
      <c r="W723" s="126">
        <f t="shared" si="482"/>
        <v>1.0031451069999999</v>
      </c>
      <c r="X723" s="119">
        <f t="shared" si="483"/>
        <v>2.6233907900000002</v>
      </c>
      <c r="Y723" s="119">
        <f t="shared" si="484"/>
        <v>0</v>
      </c>
      <c r="Z723" s="131" t="str">
        <f t="shared" si="493"/>
        <v>A+J=</v>
      </c>
      <c r="AA723" s="124">
        <f t="shared" si="494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2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22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3"/>
      <c r="EC723" s="1"/>
      <c r="ED723" s="1"/>
      <c r="EE723" s="1"/>
      <c r="EF723" s="1"/>
      <c r="EG723" s="1"/>
      <c r="EH723" s="1"/>
      <c r="EI723" s="1"/>
      <c r="EJ723" s="1"/>
      <c r="EK723" s="1"/>
      <c r="EL723" s="4"/>
      <c r="EM723" s="1"/>
      <c r="EN723" s="1"/>
      <c r="EO723" s="1"/>
      <c r="EP723" s="1"/>
      <c r="EQ723" s="1"/>
      <c r="ER723" s="1"/>
    </row>
    <row r="724" spans="1:148" ht="12.75" x14ac:dyDescent="0.2">
      <c r="A724" s="118">
        <f t="shared" si="485"/>
        <v>45014</v>
      </c>
      <c r="B724" s="119">
        <f t="shared" si="477"/>
        <v>837.35184544999993</v>
      </c>
      <c r="C724" s="119">
        <f t="shared" si="491"/>
        <v>721.91929024000001</v>
      </c>
      <c r="D724" s="120">
        <f t="shared" si="486"/>
        <v>6508.4</v>
      </c>
      <c r="E724" s="120">
        <f t="shared" si="475"/>
        <v>6563.07</v>
      </c>
      <c r="F724" s="172">
        <f t="shared" si="495"/>
        <v>44974</v>
      </c>
      <c r="G724" s="123">
        <f t="shared" si="478"/>
        <v>8.3999139573474046E-3</v>
      </c>
      <c r="H724" s="124">
        <f t="shared" si="496"/>
        <v>45033</v>
      </c>
      <c r="I724" s="124">
        <f t="shared" si="479"/>
        <v>45033</v>
      </c>
      <c r="J724" s="125">
        <f t="shared" si="487"/>
        <v>22</v>
      </c>
      <c r="K724" s="125">
        <f t="shared" si="476"/>
        <v>10</v>
      </c>
      <c r="L724" s="8">
        <f t="shared" si="488"/>
        <v>1.00380943</v>
      </c>
      <c r="M724" s="126">
        <f t="shared" si="474"/>
        <v>1.00529958</v>
      </c>
      <c r="N724" s="126">
        <f t="shared" si="471"/>
        <v>1.1514703952993455</v>
      </c>
      <c r="O724" s="119">
        <f t="shared" si="473"/>
        <v>1.15585684</v>
      </c>
      <c r="P724" s="119">
        <f t="shared" si="480"/>
        <v>834.43534954999996</v>
      </c>
      <c r="Q724" s="158">
        <f t="shared" si="492"/>
        <v>0</v>
      </c>
      <c r="R724" s="199">
        <f t="shared" si="489"/>
        <v>0</v>
      </c>
      <c r="S724" s="119">
        <f t="shared" si="481"/>
        <v>0</v>
      </c>
      <c r="T724" s="129">
        <f t="shared" si="490"/>
        <v>9.1906000000000002E-2</v>
      </c>
      <c r="U724" s="127">
        <f t="shared" si="472"/>
        <v>10</v>
      </c>
      <c r="V724" s="127">
        <v>252</v>
      </c>
      <c r="W724" s="126">
        <f t="shared" si="482"/>
        <v>1.0034951729999999</v>
      </c>
      <c r="X724" s="119">
        <f t="shared" si="483"/>
        <v>2.9164959000000001</v>
      </c>
      <c r="Y724" s="119">
        <f t="shared" si="484"/>
        <v>0</v>
      </c>
      <c r="Z724" s="131" t="str">
        <f t="shared" si="493"/>
        <v>A+J=</v>
      </c>
      <c r="AA724" s="124">
        <f t="shared" si="494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2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22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3"/>
      <c r="EC724" s="1"/>
      <c r="ED724" s="1"/>
      <c r="EE724" s="1"/>
      <c r="EF724" s="1"/>
      <c r="EG724" s="1"/>
      <c r="EH724" s="1"/>
      <c r="EI724" s="1"/>
      <c r="EJ724" s="1"/>
      <c r="EK724" s="1"/>
      <c r="EL724" s="4"/>
      <c r="EM724" s="1"/>
      <c r="EN724" s="1"/>
      <c r="EO724" s="1"/>
      <c r="EP724" s="1"/>
      <c r="EQ724" s="1"/>
      <c r="ER724" s="1"/>
    </row>
    <row r="725" spans="1:148" ht="12.75" x14ac:dyDescent="0.2">
      <c r="A725" s="118">
        <f t="shared" si="485"/>
        <v>45015</v>
      </c>
      <c r="B725" s="119">
        <f t="shared" si="477"/>
        <v>837.96260176999999</v>
      </c>
      <c r="C725" s="119">
        <f t="shared" si="491"/>
        <v>721.91929024000001</v>
      </c>
      <c r="D725" s="120">
        <f t="shared" si="486"/>
        <v>6508.4</v>
      </c>
      <c r="E725" s="120">
        <f t="shared" si="475"/>
        <v>6563.07</v>
      </c>
      <c r="F725" s="172">
        <f t="shared" si="495"/>
        <v>44974</v>
      </c>
      <c r="G725" s="123">
        <f t="shared" si="478"/>
        <v>8.3999139573474046E-3</v>
      </c>
      <c r="H725" s="124">
        <f t="shared" si="496"/>
        <v>45033</v>
      </c>
      <c r="I725" s="124">
        <f t="shared" si="479"/>
        <v>45033</v>
      </c>
      <c r="J725" s="125">
        <f t="shared" si="487"/>
        <v>22</v>
      </c>
      <c r="K725" s="125">
        <f t="shared" si="476"/>
        <v>11</v>
      </c>
      <c r="L725" s="8">
        <f t="shared" si="488"/>
        <v>1.0041911699999999</v>
      </c>
      <c r="M725" s="126">
        <f t="shared" si="474"/>
        <v>1.00529958</v>
      </c>
      <c r="N725" s="126">
        <f t="shared" si="471"/>
        <v>1.1514703952993455</v>
      </c>
      <c r="O725" s="119">
        <f t="shared" si="473"/>
        <v>1.1562964</v>
      </c>
      <c r="P725" s="119">
        <f t="shared" si="480"/>
        <v>834.75267639000003</v>
      </c>
      <c r="Q725" s="158">
        <f t="shared" si="492"/>
        <v>0</v>
      </c>
      <c r="R725" s="199">
        <f t="shared" si="489"/>
        <v>0</v>
      </c>
      <c r="S725" s="119">
        <f t="shared" si="481"/>
        <v>0</v>
      </c>
      <c r="T725" s="129">
        <f t="shared" si="490"/>
        <v>9.1906000000000002E-2</v>
      </c>
      <c r="U725" s="127">
        <f t="shared" si="472"/>
        <v>11</v>
      </c>
      <c r="V725" s="127">
        <v>252</v>
      </c>
      <c r="W725" s="126">
        <f t="shared" si="482"/>
        <v>1.003845361</v>
      </c>
      <c r="X725" s="119">
        <f t="shared" si="483"/>
        <v>3.2099253800000001</v>
      </c>
      <c r="Y725" s="119">
        <f t="shared" si="484"/>
        <v>0</v>
      </c>
      <c r="Z725" s="131" t="str">
        <f t="shared" si="493"/>
        <v>A+J=</v>
      </c>
      <c r="AA725" s="124">
        <f t="shared" si="494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2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22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3"/>
      <c r="EC725" s="1"/>
      <c r="ED725" s="1"/>
      <c r="EE725" s="1"/>
      <c r="EF725" s="1"/>
      <c r="EG725" s="1"/>
      <c r="EH725" s="1"/>
      <c r="EI725" s="1"/>
      <c r="EJ725" s="1"/>
      <c r="EK725" s="1"/>
      <c r="EL725" s="4"/>
      <c r="EM725" s="1"/>
      <c r="EN725" s="1"/>
      <c r="EO725" s="1"/>
      <c r="EP725" s="1"/>
      <c r="EQ725" s="1"/>
      <c r="ER725" s="1"/>
    </row>
    <row r="726" spans="1:148" ht="12.75" x14ac:dyDescent="0.2">
      <c r="A726" s="118">
        <f t="shared" si="485"/>
        <v>45016</v>
      </c>
      <c r="B726" s="119">
        <f t="shared" si="477"/>
        <v>838.57379905000005</v>
      </c>
      <c r="C726" s="119">
        <f t="shared" si="491"/>
        <v>721.91929024000001</v>
      </c>
      <c r="D726" s="120">
        <f t="shared" si="486"/>
        <v>6508.4</v>
      </c>
      <c r="E726" s="120">
        <f t="shared" si="475"/>
        <v>6563.07</v>
      </c>
      <c r="F726" s="172">
        <f t="shared" si="495"/>
        <v>44974</v>
      </c>
      <c r="G726" s="123">
        <f t="shared" si="478"/>
        <v>8.3999139573474046E-3</v>
      </c>
      <c r="H726" s="124">
        <f t="shared" si="496"/>
        <v>45033</v>
      </c>
      <c r="I726" s="124">
        <f t="shared" si="479"/>
        <v>45033</v>
      </c>
      <c r="J726" s="125">
        <f t="shared" si="487"/>
        <v>22</v>
      </c>
      <c r="K726" s="125">
        <f t="shared" si="476"/>
        <v>12</v>
      </c>
      <c r="L726" s="8">
        <f t="shared" si="488"/>
        <v>1.0045730500000001</v>
      </c>
      <c r="M726" s="126">
        <f t="shared" si="474"/>
        <v>1.00529958</v>
      </c>
      <c r="N726" s="126">
        <f t="shared" si="471"/>
        <v>1.1514703952993455</v>
      </c>
      <c r="O726" s="119">
        <f t="shared" si="473"/>
        <v>1.1567361199999999</v>
      </c>
      <c r="P726" s="119">
        <f t="shared" si="480"/>
        <v>835.07011874</v>
      </c>
      <c r="Q726" s="158">
        <f t="shared" si="492"/>
        <v>0</v>
      </c>
      <c r="R726" s="199">
        <f t="shared" si="489"/>
        <v>0</v>
      </c>
      <c r="S726" s="119">
        <f t="shared" si="481"/>
        <v>0</v>
      </c>
      <c r="T726" s="129">
        <f t="shared" si="490"/>
        <v>9.1906000000000002E-2</v>
      </c>
      <c r="U726" s="127">
        <f t="shared" si="472"/>
        <v>12</v>
      </c>
      <c r="V726" s="127">
        <v>252</v>
      </c>
      <c r="W726" s="126">
        <f t="shared" si="482"/>
        <v>1.004195672</v>
      </c>
      <c r="X726" s="119">
        <f t="shared" si="483"/>
        <v>3.50368031</v>
      </c>
      <c r="Y726" s="119">
        <f t="shared" si="484"/>
        <v>0</v>
      </c>
      <c r="Z726" s="131" t="str">
        <f t="shared" si="493"/>
        <v>A+J=</v>
      </c>
      <c r="AA726" s="124">
        <f t="shared" si="494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2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22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3"/>
      <c r="EC726" s="1"/>
      <c r="ED726" s="1"/>
      <c r="EE726" s="1"/>
      <c r="EF726" s="1"/>
      <c r="EG726" s="1"/>
      <c r="EH726" s="1"/>
      <c r="EI726" s="1"/>
      <c r="EJ726" s="1"/>
      <c r="EK726" s="1"/>
      <c r="EL726" s="4"/>
      <c r="EM726" s="1"/>
      <c r="EN726" s="1"/>
      <c r="EO726" s="1"/>
      <c r="EP726" s="1"/>
      <c r="EQ726" s="1"/>
      <c r="ER726" s="1"/>
    </row>
    <row r="727" spans="1:148" ht="12.75" x14ac:dyDescent="0.2">
      <c r="A727" s="118">
        <f t="shared" si="485"/>
        <v>45017</v>
      </c>
      <c r="B727" s="119">
        <f t="shared" si="477"/>
        <v>839.18545844999994</v>
      </c>
      <c r="C727" s="119">
        <f t="shared" si="491"/>
        <v>721.91929024000001</v>
      </c>
      <c r="D727" s="120">
        <f t="shared" si="486"/>
        <v>6508.4</v>
      </c>
      <c r="E727" s="120">
        <f t="shared" si="475"/>
        <v>6563.07</v>
      </c>
      <c r="F727" s="172">
        <f t="shared" si="495"/>
        <v>44974</v>
      </c>
      <c r="G727" s="123">
        <f t="shared" si="478"/>
        <v>8.3999139573474046E-3</v>
      </c>
      <c r="H727" s="124">
        <f t="shared" si="496"/>
        <v>45033</v>
      </c>
      <c r="I727" s="124">
        <f t="shared" si="479"/>
        <v>45033</v>
      </c>
      <c r="J727" s="125">
        <f t="shared" si="487"/>
        <v>22</v>
      </c>
      <c r="K727" s="125">
        <f t="shared" si="476"/>
        <v>13</v>
      </c>
      <c r="L727" s="8">
        <f t="shared" si="488"/>
        <v>1.0049550899999999</v>
      </c>
      <c r="M727" s="126">
        <f t="shared" si="474"/>
        <v>1.00529958</v>
      </c>
      <c r="N727" s="126">
        <f t="shared" si="471"/>
        <v>1.1514703952993455</v>
      </c>
      <c r="O727" s="119">
        <f t="shared" si="473"/>
        <v>1.15717603</v>
      </c>
      <c r="P727" s="119">
        <f t="shared" si="480"/>
        <v>835.38769825999998</v>
      </c>
      <c r="Q727" s="158">
        <f t="shared" si="492"/>
        <v>0</v>
      </c>
      <c r="R727" s="199">
        <f t="shared" si="489"/>
        <v>0</v>
      </c>
      <c r="S727" s="119">
        <f t="shared" si="481"/>
        <v>0</v>
      </c>
      <c r="T727" s="129">
        <f t="shared" si="490"/>
        <v>9.1906000000000002E-2</v>
      </c>
      <c r="U727" s="127">
        <f t="shared" si="472"/>
        <v>13</v>
      </c>
      <c r="V727" s="127">
        <v>252</v>
      </c>
      <c r="W727" s="126">
        <f t="shared" si="482"/>
        <v>1.004546105</v>
      </c>
      <c r="X727" s="119">
        <f t="shared" si="483"/>
        <v>3.79776019</v>
      </c>
      <c r="Y727" s="119">
        <f t="shared" si="484"/>
        <v>0</v>
      </c>
      <c r="Z727" s="131" t="str">
        <f t="shared" si="493"/>
        <v>A+J=</v>
      </c>
      <c r="AA727" s="124">
        <f t="shared" si="494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2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22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3"/>
      <c r="EC727" s="1"/>
      <c r="ED727" s="1"/>
      <c r="EE727" s="1"/>
      <c r="EF727" s="1"/>
      <c r="EG727" s="1"/>
      <c r="EH727" s="1"/>
      <c r="EI727" s="1"/>
      <c r="EJ727" s="1"/>
      <c r="EK727" s="1"/>
      <c r="EL727" s="4"/>
      <c r="EM727" s="1"/>
      <c r="EN727" s="1"/>
      <c r="EO727" s="1"/>
      <c r="EP727" s="1"/>
      <c r="EQ727" s="1"/>
      <c r="ER727" s="1"/>
    </row>
    <row r="728" spans="1:148" ht="12.75" x14ac:dyDescent="0.2">
      <c r="A728" s="118">
        <f t="shared" si="485"/>
        <v>45018</v>
      </c>
      <c r="B728" s="119">
        <f t="shared" si="477"/>
        <v>839.18545844999994</v>
      </c>
      <c r="C728" s="119">
        <f t="shared" si="491"/>
        <v>721.91929024000001</v>
      </c>
      <c r="D728" s="120">
        <f t="shared" si="486"/>
        <v>6508.4</v>
      </c>
      <c r="E728" s="120">
        <f t="shared" si="475"/>
        <v>6563.07</v>
      </c>
      <c r="F728" s="172">
        <f t="shared" si="495"/>
        <v>44974</v>
      </c>
      <c r="G728" s="123">
        <f t="shared" si="478"/>
        <v>8.3999139573474046E-3</v>
      </c>
      <c r="H728" s="124">
        <f t="shared" si="496"/>
        <v>45033</v>
      </c>
      <c r="I728" s="124">
        <f t="shared" si="479"/>
        <v>45033</v>
      </c>
      <c r="J728" s="125">
        <f t="shared" si="487"/>
        <v>22</v>
      </c>
      <c r="K728" s="125">
        <f t="shared" si="476"/>
        <v>13</v>
      </c>
      <c r="L728" s="8">
        <f t="shared" si="488"/>
        <v>1.0049550899999999</v>
      </c>
      <c r="M728" s="126">
        <f t="shared" si="474"/>
        <v>1.00529958</v>
      </c>
      <c r="N728" s="126">
        <f t="shared" si="471"/>
        <v>1.1514703952993455</v>
      </c>
      <c r="O728" s="119">
        <f t="shared" si="473"/>
        <v>1.15717603</v>
      </c>
      <c r="P728" s="119">
        <f t="shared" si="480"/>
        <v>835.38769825999998</v>
      </c>
      <c r="Q728" s="158">
        <f t="shared" si="492"/>
        <v>0</v>
      </c>
      <c r="R728" s="199">
        <f t="shared" si="489"/>
        <v>0</v>
      </c>
      <c r="S728" s="119">
        <f t="shared" si="481"/>
        <v>0</v>
      </c>
      <c r="T728" s="129">
        <f t="shared" si="490"/>
        <v>9.1906000000000002E-2</v>
      </c>
      <c r="U728" s="127">
        <f t="shared" si="472"/>
        <v>13</v>
      </c>
      <c r="V728" s="127">
        <v>252</v>
      </c>
      <c r="W728" s="126">
        <f t="shared" si="482"/>
        <v>1.004546105</v>
      </c>
      <c r="X728" s="119">
        <f t="shared" si="483"/>
        <v>3.79776019</v>
      </c>
      <c r="Y728" s="119">
        <f t="shared" si="484"/>
        <v>0</v>
      </c>
      <c r="Z728" s="131" t="str">
        <f t="shared" si="493"/>
        <v>A+J=</v>
      </c>
      <c r="AA728" s="124">
        <f t="shared" si="494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2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22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3"/>
      <c r="EC728" s="1"/>
      <c r="ED728" s="1"/>
      <c r="EE728" s="1"/>
      <c r="EF728" s="1"/>
      <c r="EG728" s="1"/>
      <c r="EH728" s="1"/>
      <c r="EI728" s="1"/>
      <c r="EJ728" s="1"/>
      <c r="EK728" s="1"/>
      <c r="EL728" s="4"/>
      <c r="EM728" s="1"/>
      <c r="EN728" s="1"/>
      <c r="EO728" s="1"/>
      <c r="EP728" s="1"/>
      <c r="EQ728" s="1"/>
      <c r="ER728" s="1"/>
    </row>
    <row r="729" spans="1:148" ht="12.75" x14ac:dyDescent="0.2">
      <c r="A729" s="118">
        <f t="shared" si="485"/>
        <v>45019</v>
      </c>
      <c r="B729" s="119">
        <f t="shared" si="477"/>
        <v>839.18545844999994</v>
      </c>
      <c r="C729" s="119">
        <f t="shared" si="491"/>
        <v>721.91929024000001</v>
      </c>
      <c r="D729" s="120">
        <f t="shared" si="486"/>
        <v>6508.4</v>
      </c>
      <c r="E729" s="120">
        <f t="shared" si="475"/>
        <v>6563.07</v>
      </c>
      <c r="F729" s="172">
        <f t="shared" si="495"/>
        <v>44974</v>
      </c>
      <c r="G729" s="123">
        <f t="shared" si="478"/>
        <v>8.3999139573474046E-3</v>
      </c>
      <c r="H729" s="124">
        <f t="shared" si="496"/>
        <v>45033</v>
      </c>
      <c r="I729" s="124">
        <f t="shared" si="479"/>
        <v>45033</v>
      </c>
      <c r="J729" s="125">
        <f t="shared" si="487"/>
        <v>22</v>
      </c>
      <c r="K729" s="125">
        <f t="shared" si="476"/>
        <v>13</v>
      </c>
      <c r="L729" s="8">
        <f t="shared" si="488"/>
        <v>1.0049550899999999</v>
      </c>
      <c r="M729" s="126">
        <f t="shared" si="474"/>
        <v>1.00529958</v>
      </c>
      <c r="N729" s="126">
        <f t="shared" si="471"/>
        <v>1.1514703952993455</v>
      </c>
      <c r="O729" s="119">
        <f t="shared" si="473"/>
        <v>1.15717603</v>
      </c>
      <c r="P729" s="119">
        <f t="shared" si="480"/>
        <v>835.38769825999998</v>
      </c>
      <c r="Q729" s="158">
        <f t="shared" si="492"/>
        <v>0</v>
      </c>
      <c r="R729" s="199">
        <f t="shared" si="489"/>
        <v>0</v>
      </c>
      <c r="S729" s="119">
        <f t="shared" si="481"/>
        <v>0</v>
      </c>
      <c r="T729" s="129">
        <f t="shared" si="490"/>
        <v>9.1906000000000002E-2</v>
      </c>
      <c r="U729" s="127">
        <f t="shared" si="472"/>
        <v>13</v>
      </c>
      <c r="V729" s="127">
        <v>252</v>
      </c>
      <c r="W729" s="126">
        <f t="shared" si="482"/>
        <v>1.004546105</v>
      </c>
      <c r="X729" s="119">
        <f t="shared" si="483"/>
        <v>3.79776019</v>
      </c>
      <c r="Y729" s="119">
        <f t="shared" si="484"/>
        <v>0</v>
      </c>
      <c r="Z729" s="131" t="str">
        <f t="shared" si="493"/>
        <v>A+J=</v>
      </c>
      <c r="AA729" s="124">
        <f t="shared" si="494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2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22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3"/>
      <c r="EC729" s="1"/>
      <c r="ED729" s="1"/>
      <c r="EE729" s="1"/>
      <c r="EF729" s="1"/>
      <c r="EG729" s="1"/>
      <c r="EH729" s="1"/>
      <c r="EI729" s="1"/>
      <c r="EJ729" s="1"/>
      <c r="EK729" s="1"/>
      <c r="EL729" s="4"/>
      <c r="EM729" s="1"/>
      <c r="EN729" s="1"/>
      <c r="EO729" s="1"/>
      <c r="EP729" s="1"/>
      <c r="EQ729" s="1"/>
      <c r="ER729" s="1"/>
    </row>
    <row r="730" spans="1:148" ht="12.75" x14ac:dyDescent="0.2">
      <c r="A730" s="118">
        <f t="shared" si="485"/>
        <v>45020</v>
      </c>
      <c r="B730" s="119">
        <f t="shared" si="477"/>
        <v>839.79755119000004</v>
      </c>
      <c r="C730" s="119">
        <f t="shared" si="491"/>
        <v>721.91929024000001</v>
      </c>
      <c r="D730" s="120">
        <f t="shared" si="486"/>
        <v>6508.4</v>
      </c>
      <c r="E730" s="120">
        <f t="shared" si="475"/>
        <v>6563.07</v>
      </c>
      <c r="F730" s="172">
        <f t="shared" si="495"/>
        <v>44974</v>
      </c>
      <c r="G730" s="123">
        <f t="shared" si="478"/>
        <v>8.3999139573474046E-3</v>
      </c>
      <c r="H730" s="124">
        <f t="shared" si="496"/>
        <v>45033</v>
      </c>
      <c r="I730" s="124">
        <f t="shared" si="479"/>
        <v>45033</v>
      </c>
      <c r="J730" s="125">
        <f t="shared" si="487"/>
        <v>22</v>
      </c>
      <c r="K730" s="125">
        <f t="shared" si="476"/>
        <v>14</v>
      </c>
      <c r="L730" s="8">
        <f t="shared" si="488"/>
        <v>1.0053372599999999</v>
      </c>
      <c r="M730" s="126">
        <f t="shared" si="474"/>
        <v>1.00529958</v>
      </c>
      <c r="N730" s="126">
        <f t="shared" si="471"/>
        <v>1.1514703952993455</v>
      </c>
      <c r="O730" s="119">
        <f t="shared" si="473"/>
        <v>1.1576160900000001</v>
      </c>
      <c r="P730" s="119">
        <f t="shared" si="480"/>
        <v>835.70538606000002</v>
      </c>
      <c r="Q730" s="158">
        <f t="shared" si="492"/>
        <v>0</v>
      </c>
      <c r="R730" s="199">
        <f t="shared" si="489"/>
        <v>0</v>
      </c>
      <c r="S730" s="119">
        <f t="shared" si="481"/>
        <v>0</v>
      </c>
      <c r="T730" s="129">
        <f t="shared" si="490"/>
        <v>9.1906000000000002E-2</v>
      </c>
      <c r="U730" s="127">
        <f t="shared" si="472"/>
        <v>14</v>
      </c>
      <c r="V730" s="127">
        <v>252</v>
      </c>
      <c r="W730" s="126">
        <f t="shared" si="482"/>
        <v>1.00489666</v>
      </c>
      <c r="X730" s="119">
        <f t="shared" si="483"/>
        <v>4.0921651299999997</v>
      </c>
      <c r="Y730" s="119">
        <f t="shared" si="484"/>
        <v>0</v>
      </c>
      <c r="Z730" s="131" t="str">
        <f t="shared" si="493"/>
        <v>A+J=</v>
      </c>
      <c r="AA730" s="124">
        <f t="shared" si="494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2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22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3"/>
      <c r="EC730" s="1"/>
      <c r="ED730" s="1"/>
      <c r="EE730" s="1"/>
      <c r="EF730" s="1"/>
      <c r="EG730" s="1"/>
      <c r="EH730" s="1"/>
      <c r="EI730" s="1"/>
      <c r="EJ730" s="1"/>
      <c r="EK730" s="1"/>
      <c r="EL730" s="4"/>
      <c r="EM730" s="1"/>
      <c r="EN730" s="1"/>
      <c r="EO730" s="1"/>
      <c r="EP730" s="1"/>
      <c r="EQ730" s="1"/>
      <c r="ER730" s="1"/>
    </row>
    <row r="731" spans="1:148" ht="12.75" x14ac:dyDescent="0.2">
      <c r="A731" s="118">
        <f t="shared" si="485"/>
        <v>45021</v>
      </c>
      <c r="B731" s="119">
        <f t="shared" si="477"/>
        <v>840.41009286999997</v>
      </c>
      <c r="C731" s="119">
        <f t="shared" si="491"/>
        <v>721.91929024000001</v>
      </c>
      <c r="D731" s="120">
        <f t="shared" si="486"/>
        <v>6508.4</v>
      </c>
      <c r="E731" s="120">
        <f t="shared" si="475"/>
        <v>6563.07</v>
      </c>
      <c r="F731" s="172">
        <f t="shared" si="495"/>
        <v>44974</v>
      </c>
      <c r="G731" s="123">
        <f t="shared" si="478"/>
        <v>8.3999139573474046E-3</v>
      </c>
      <c r="H731" s="124">
        <f t="shared" si="496"/>
        <v>45033</v>
      </c>
      <c r="I731" s="124">
        <f t="shared" si="479"/>
        <v>45033</v>
      </c>
      <c r="J731" s="125">
        <f t="shared" si="487"/>
        <v>22</v>
      </c>
      <c r="K731" s="125">
        <f t="shared" si="476"/>
        <v>15</v>
      </c>
      <c r="L731" s="8">
        <f t="shared" si="488"/>
        <v>1.0057195800000001</v>
      </c>
      <c r="M731" s="126">
        <f t="shared" si="474"/>
        <v>1.00529958</v>
      </c>
      <c r="N731" s="126">
        <f t="shared" si="471"/>
        <v>1.1514703952993455</v>
      </c>
      <c r="O731" s="119">
        <f t="shared" si="473"/>
        <v>1.15805632</v>
      </c>
      <c r="P731" s="119">
        <f t="shared" si="480"/>
        <v>836.02319659</v>
      </c>
      <c r="Q731" s="158">
        <f t="shared" si="492"/>
        <v>0</v>
      </c>
      <c r="R731" s="199">
        <f t="shared" si="489"/>
        <v>0</v>
      </c>
      <c r="S731" s="119">
        <f t="shared" si="481"/>
        <v>0</v>
      </c>
      <c r="T731" s="129">
        <f t="shared" si="490"/>
        <v>9.1906000000000002E-2</v>
      </c>
      <c r="U731" s="127">
        <f t="shared" si="472"/>
        <v>15</v>
      </c>
      <c r="V731" s="127">
        <v>252</v>
      </c>
      <c r="W731" s="126">
        <f t="shared" si="482"/>
        <v>1.005247338</v>
      </c>
      <c r="X731" s="119">
        <f t="shared" si="483"/>
        <v>4.3868962800000002</v>
      </c>
      <c r="Y731" s="119">
        <f t="shared" si="484"/>
        <v>0</v>
      </c>
      <c r="Z731" s="131" t="str">
        <f t="shared" si="493"/>
        <v>A+J=</v>
      </c>
      <c r="AA731" s="124">
        <f t="shared" si="494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2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22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3"/>
      <c r="EC731" s="1"/>
      <c r="ED731" s="1"/>
      <c r="EE731" s="1"/>
      <c r="EF731" s="1"/>
      <c r="EG731" s="1"/>
      <c r="EH731" s="1"/>
      <c r="EI731" s="1"/>
      <c r="EJ731" s="1"/>
      <c r="EK731" s="1"/>
      <c r="EL731" s="4"/>
      <c r="EM731" s="1"/>
      <c r="EN731" s="1"/>
      <c r="EO731" s="1"/>
      <c r="EP731" s="1"/>
      <c r="EQ731" s="1"/>
      <c r="ER731" s="1"/>
    </row>
    <row r="732" spans="1:148" ht="12.75" x14ac:dyDescent="0.2">
      <c r="A732" s="118">
        <f t="shared" si="485"/>
        <v>45022</v>
      </c>
      <c r="B732" s="119">
        <f t="shared" si="477"/>
        <v>841.02308288999996</v>
      </c>
      <c r="C732" s="119">
        <f t="shared" si="491"/>
        <v>721.91929024000001</v>
      </c>
      <c r="D732" s="120">
        <f t="shared" si="486"/>
        <v>6508.4</v>
      </c>
      <c r="E732" s="120">
        <f t="shared" si="475"/>
        <v>6563.07</v>
      </c>
      <c r="F732" s="172">
        <f t="shared" si="495"/>
        <v>44974</v>
      </c>
      <c r="G732" s="123">
        <f t="shared" si="478"/>
        <v>8.3999139573474046E-3</v>
      </c>
      <c r="H732" s="124">
        <f t="shared" si="496"/>
        <v>45033</v>
      </c>
      <c r="I732" s="124">
        <f t="shared" si="479"/>
        <v>45033</v>
      </c>
      <c r="J732" s="125">
        <f t="shared" si="487"/>
        <v>22</v>
      </c>
      <c r="K732" s="125">
        <f t="shared" si="476"/>
        <v>16</v>
      </c>
      <c r="L732" s="8">
        <f t="shared" si="488"/>
        <v>1.00610205</v>
      </c>
      <c r="M732" s="126">
        <f t="shared" si="474"/>
        <v>1.00529958</v>
      </c>
      <c r="N732" s="126">
        <f t="shared" si="471"/>
        <v>1.1514703952993455</v>
      </c>
      <c r="O732" s="119">
        <f t="shared" si="473"/>
        <v>1.15849672</v>
      </c>
      <c r="P732" s="119">
        <f t="shared" si="480"/>
        <v>836.34112984000001</v>
      </c>
      <c r="Q732" s="158">
        <f t="shared" si="492"/>
        <v>0</v>
      </c>
      <c r="R732" s="199">
        <f t="shared" si="489"/>
        <v>0</v>
      </c>
      <c r="S732" s="119">
        <f t="shared" si="481"/>
        <v>0</v>
      </c>
      <c r="T732" s="129">
        <f t="shared" si="490"/>
        <v>9.1906000000000002E-2</v>
      </c>
      <c r="U732" s="127">
        <f t="shared" si="472"/>
        <v>16</v>
      </c>
      <c r="V732" s="127">
        <v>252</v>
      </c>
      <c r="W732" s="126">
        <f t="shared" si="482"/>
        <v>1.0055981380000001</v>
      </c>
      <c r="X732" s="119">
        <f t="shared" si="483"/>
        <v>4.6819530499999997</v>
      </c>
      <c r="Y732" s="119">
        <f t="shared" si="484"/>
        <v>0</v>
      </c>
      <c r="Z732" s="131" t="str">
        <f t="shared" si="493"/>
        <v>A+J=</v>
      </c>
      <c r="AA732" s="124">
        <f t="shared" si="494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2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22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3"/>
      <c r="EC732" s="1"/>
      <c r="ED732" s="1"/>
      <c r="EE732" s="1"/>
      <c r="EF732" s="1"/>
      <c r="EG732" s="1"/>
      <c r="EH732" s="1"/>
      <c r="EI732" s="1"/>
      <c r="EJ732" s="1"/>
      <c r="EK732" s="1"/>
      <c r="EL732" s="4"/>
      <c r="EM732" s="1"/>
      <c r="EN732" s="1"/>
      <c r="EO732" s="1"/>
      <c r="EP732" s="1"/>
      <c r="EQ732" s="1"/>
      <c r="ER732" s="1"/>
    </row>
    <row r="733" spans="1:148" ht="12.75" x14ac:dyDescent="0.2">
      <c r="A733" s="118">
        <f t="shared" si="485"/>
        <v>45023</v>
      </c>
      <c r="B733" s="119">
        <f t="shared" si="477"/>
        <v>841.63651426000001</v>
      </c>
      <c r="C733" s="119">
        <f t="shared" si="491"/>
        <v>721.91929024000001</v>
      </c>
      <c r="D733" s="120">
        <f t="shared" si="486"/>
        <v>6508.4</v>
      </c>
      <c r="E733" s="120">
        <f t="shared" si="475"/>
        <v>6563.07</v>
      </c>
      <c r="F733" s="172">
        <f t="shared" si="495"/>
        <v>44974</v>
      </c>
      <c r="G733" s="123">
        <f t="shared" si="478"/>
        <v>8.3999139573474046E-3</v>
      </c>
      <c r="H733" s="124">
        <f t="shared" si="496"/>
        <v>45033</v>
      </c>
      <c r="I733" s="124">
        <f t="shared" si="479"/>
        <v>45033</v>
      </c>
      <c r="J733" s="125">
        <f t="shared" si="487"/>
        <v>22</v>
      </c>
      <c r="K733" s="125">
        <f t="shared" si="476"/>
        <v>17</v>
      </c>
      <c r="L733" s="8">
        <f t="shared" si="488"/>
        <v>1.0064846599999999</v>
      </c>
      <c r="M733" s="126">
        <f t="shared" si="474"/>
        <v>1.00529958</v>
      </c>
      <c r="N733" s="126">
        <f t="shared" si="471"/>
        <v>1.1514703952993455</v>
      </c>
      <c r="O733" s="119">
        <f t="shared" si="473"/>
        <v>1.15893728</v>
      </c>
      <c r="P733" s="119">
        <f t="shared" si="480"/>
        <v>836.65917861000003</v>
      </c>
      <c r="Q733" s="158">
        <f t="shared" si="492"/>
        <v>0</v>
      </c>
      <c r="R733" s="199">
        <f t="shared" si="489"/>
        <v>0</v>
      </c>
      <c r="S733" s="119">
        <f t="shared" si="481"/>
        <v>0</v>
      </c>
      <c r="T733" s="129">
        <f t="shared" si="490"/>
        <v>9.1906000000000002E-2</v>
      </c>
      <c r="U733" s="127">
        <f t="shared" si="472"/>
        <v>17</v>
      </c>
      <c r="V733" s="127">
        <v>252</v>
      </c>
      <c r="W733" s="126">
        <f t="shared" si="482"/>
        <v>1.0059490600000001</v>
      </c>
      <c r="X733" s="119">
        <f t="shared" si="483"/>
        <v>4.9773356499999997</v>
      </c>
      <c r="Y733" s="119">
        <f t="shared" si="484"/>
        <v>0</v>
      </c>
      <c r="Z733" s="131" t="str">
        <f t="shared" si="493"/>
        <v>A+J=</v>
      </c>
      <c r="AA733" s="124">
        <f t="shared" si="494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2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22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3"/>
      <c r="EC733" s="1"/>
      <c r="ED733" s="1"/>
      <c r="EE733" s="1"/>
      <c r="EF733" s="1"/>
      <c r="EG733" s="1"/>
      <c r="EH733" s="1"/>
      <c r="EI733" s="1"/>
      <c r="EJ733" s="1"/>
      <c r="EK733" s="1"/>
      <c r="EL733" s="4"/>
      <c r="EM733" s="1"/>
      <c r="EN733" s="1"/>
      <c r="EO733" s="1"/>
      <c r="EP733" s="1"/>
      <c r="EQ733" s="1"/>
      <c r="ER733" s="1"/>
    </row>
    <row r="734" spans="1:148" ht="12.75" x14ac:dyDescent="0.2">
      <c r="A734" s="118">
        <f t="shared" si="485"/>
        <v>45024</v>
      </c>
      <c r="B734" s="119">
        <f t="shared" si="477"/>
        <v>841.63651426000001</v>
      </c>
      <c r="C734" s="119">
        <f t="shared" si="491"/>
        <v>721.91929024000001</v>
      </c>
      <c r="D734" s="120">
        <f t="shared" si="486"/>
        <v>6508.4</v>
      </c>
      <c r="E734" s="120">
        <f t="shared" si="475"/>
        <v>6563.07</v>
      </c>
      <c r="F734" s="172">
        <f t="shared" si="495"/>
        <v>44974</v>
      </c>
      <c r="G734" s="123">
        <f t="shared" si="478"/>
        <v>8.3999139573474046E-3</v>
      </c>
      <c r="H734" s="124">
        <f t="shared" si="496"/>
        <v>45033</v>
      </c>
      <c r="I734" s="124">
        <f t="shared" si="479"/>
        <v>45033</v>
      </c>
      <c r="J734" s="125">
        <f t="shared" si="487"/>
        <v>22</v>
      </c>
      <c r="K734" s="125">
        <f t="shared" si="476"/>
        <v>17</v>
      </c>
      <c r="L734" s="8">
        <f t="shared" si="488"/>
        <v>1.0064846599999999</v>
      </c>
      <c r="M734" s="126">
        <f t="shared" si="474"/>
        <v>1.00529958</v>
      </c>
      <c r="N734" s="126">
        <f t="shared" si="471"/>
        <v>1.1514703952993455</v>
      </c>
      <c r="O734" s="119">
        <f t="shared" si="473"/>
        <v>1.15893728</v>
      </c>
      <c r="P734" s="119">
        <f t="shared" si="480"/>
        <v>836.65917861000003</v>
      </c>
      <c r="Q734" s="158">
        <f t="shared" si="492"/>
        <v>0</v>
      </c>
      <c r="R734" s="199">
        <f t="shared" si="489"/>
        <v>0</v>
      </c>
      <c r="S734" s="119">
        <f t="shared" si="481"/>
        <v>0</v>
      </c>
      <c r="T734" s="129">
        <f t="shared" si="490"/>
        <v>9.1906000000000002E-2</v>
      </c>
      <c r="U734" s="127">
        <f t="shared" si="472"/>
        <v>17</v>
      </c>
      <c r="V734" s="127">
        <v>252</v>
      </c>
      <c r="W734" s="126">
        <f t="shared" si="482"/>
        <v>1.0059490600000001</v>
      </c>
      <c r="X734" s="119">
        <f t="shared" si="483"/>
        <v>4.9773356499999997</v>
      </c>
      <c r="Y734" s="119">
        <f t="shared" si="484"/>
        <v>0</v>
      </c>
      <c r="Z734" s="131" t="str">
        <f t="shared" si="493"/>
        <v>A+J=</v>
      </c>
      <c r="AA734" s="124">
        <f t="shared" si="494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2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22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3"/>
      <c r="EC734" s="1"/>
      <c r="ED734" s="1"/>
      <c r="EE734" s="1"/>
      <c r="EF734" s="1"/>
      <c r="EG734" s="1"/>
      <c r="EH734" s="1"/>
      <c r="EI734" s="1"/>
      <c r="EJ734" s="1"/>
      <c r="EK734" s="1"/>
      <c r="EL734" s="4"/>
      <c r="EM734" s="1"/>
      <c r="EN734" s="1"/>
      <c r="EO734" s="1"/>
      <c r="EP734" s="1"/>
      <c r="EQ734" s="1"/>
      <c r="ER734" s="1"/>
    </row>
    <row r="735" spans="1:148" ht="12.75" x14ac:dyDescent="0.2">
      <c r="A735" s="118">
        <f t="shared" si="485"/>
        <v>45025</v>
      </c>
      <c r="B735" s="119">
        <f t="shared" si="477"/>
        <v>841.63651426000001</v>
      </c>
      <c r="C735" s="119">
        <f t="shared" si="491"/>
        <v>721.91929024000001</v>
      </c>
      <c r="D735" s="120">
        <f t="shared" si="486"/>
        <v>6508.4</v>
      </c>
      <c r="E735" s="120">
        <f t="shared" si="475"/>
        <v>6563.07</v>
      </c>
      <c r="F735" s="172">
        <f t="shared" si="495"/>
        <v>44974</v>
      </c>
      <c r="G735" s="123">
        <f t="shared" si="478"/>
        <v>8.3999139573474046E-3</v>
      </c>
      <c r="H735" s="124">
        <f t="shared" si="496"/>
        <v>45033</v>
      </c>
      <c r="I735" s="124">
        <f t="shared" si="479"/>
        <v>45033</v>
      </c>
      <c r="J735" s="125">
        <f t="shared" si="487"/>
        <v>22</v>
      </c>
      <c r="K735" s="125">
        <f t="shared" si="476"/>
        <v>17</v>
      </c>
      <c r="L735" s="8">
        <f t="shared" si="488"/>
        <v>1.0064846599999999</v>
      </c>
      <c r="M735" s="126">
        <f t="shared" si="474"/>
        <v>1.00529958</v>
      </c>
      <c r="N735" s="126">
        <f t="shared" si="471"/>
        <v>1.1514703952993455</v>
      </c>
      <c r="O735" s="119">
        <f t="shared" si="473"/>
        <v>1.15893728</v>
      </c>
      <c r="P735" s="119">
        <f t="shared" si="480"/>
        <v>836.65917861000003</v>
      </c>
      <c r="Q735" s="158">
        <f t="shared" si="492"/>
        <v>0</v>
      </c>
      <c r="R735" s="199">
        <f t="shared" si="489"/>
        <v>0</v>
      </c>
      <c r="S735" s="119">
        <f t="shared" si="481"/>
        <v>0</v>
      </c>
      <c r="T735" s="129">
        <f t="shared" si="490"/>
        <v>9.1906000000000002E-2</v>
      </c>
      <c r="U735" s="127">
        <f t="shared" si="472"/>
        <v>17</v>
      </c>
      <c r="V735" s="127">
        <v>252</v>
      </c>
      <c r="W735" s="126">
        <f t="shared" si="482"/>
        <v>1.0059490600000001</v>
      </c>
      <c r="X735" s="119">
        <f t="shared" si="483"/>
        <v>4.9773356499999997</v>
      </c>
      <c r="Y735" s="119">
        <f t="shared" si="484"/>
        <v>0</v>
      </c>
      <c r="Z735" s="131" t="str">
        <f t="shared" si="493"/>
        <v>A+J=</v>
      </c>
      <c r="AA735" s="124">
        <f t="shared" si="494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2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22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3"/>
      <c r="EC735" s="1"/>
      <c r="ED735" s="1"/>
      <c r="EE735" s="1"/>
      <c r="EF735" s="1"/>
      <c r="EG735" s="1"/>
      <c r="EH735" s="1"/>
      <c r="EI735" s="1"/>
      <c r="EJ735" s="1"/>
      <c r="EK735" s="1"/>
      <c r="EL735" s="4"/>
      <c r="EM735" s="1"/>
      <c r="EN735" s="1"/>
      <c r="EO735" s="1"/>
      <c r="EP735" s="1"/>
      <c r="EQ735" s="1"/>
      <c r="ER735" s="1"/>
    </row>
    <row r="736" spans="1:148" ht="12.75" x14ac:dyDescent="0.2">
      <c r="A736" s="118">
        <f t="shared" si="485"/>
        <v>45026</v>
      </c>
      <c r="B736" s="119">
        <f t="shared" si="477"/>
        <v>841.63651426000001</v>
      </c>
      <c r="C736" s="119">
        <f t="shared" si="491"/>
        <v>721.91929024000001</v>
      </c>
      <c r="D736" s="120">
        <f t="shared" si="486"/>
        <v>6508.4</v>
      </c>
      <c r="E736" s="120">
        <f t="shared" si="475"/>
        <v>6563.07</v>
      </c>
      <c r="F736" s="172">
        <f t="shared" si="495"/>
        <v>44974</v>
      </c>
      <c r="G736" s="123">
        <f t="shared" si="478"/>
        <v>8.3999139573474046E-3</v>
      </c>
      <c r="H736" s="124">
        <f t="shared" si="496"/>
        <v>45033</v>
      </c>
      <c r="I736" s="124">
        <f t="shared" si="479"/>
        <v>45033</v>
      </c>
      <c r="J736" s="125">
        <f t="shared" si="487"/>
        <v>22</v>
      </c>
      <c r="K736" s="125">
        <f t="shared" si="476"/>
        <v>17</v>
      </c>
      <c r="L736" s="8">
        <f t="shared" si="488"/>
        <v>1.0064846599999999</v>
      </c>
      <c r="M736" s="126">
        <f t="shared" si="474"/>
        <v>1.00529958</v>
      </c>
      <c r="N736" s="126">
        <f t="shared" ref="N736:N799" si="497">IF(I736&gt;I735,N735*M736,N735)</f>
        <v>1.1514703952993455</v>
      </c>
      <c r="O736" s="119">
        <f t="shared" si="473"/>
        <v>1.15893728</v>
      </c>
      <c r="P736" s="119">
        <f t="shared" si="480"/>
        <v>836.65917861000003</v>
      </c>
      <c r="Q736" s="158">
        <f t="shared" si="492"/>
        <v>0</v>
      </c>
      <c r="R736" s="199">
        <f t="shared" si="489"/>
        <v>0</v>
      </c>
      <c r="S736" s="119">
        <f t="shared" si="481"/>
        <v>0</v>
      </c>
      <c r="T736" s="129">
        <f t="shared" si="490"/>
        <v>9.1906000000000002E-2</v>
      </c>
      <c r="U736" s="127">
        <f t="shared" si="472"/>
        <v>17</v>
      </c>
      <c r="V736" s="127">
        <v>252</v>
      </c>
      <c r="W736" s="126">
        <f t="shared" si="482"/>
        <v>1.0059490600000001</v>
      </c>
      <c r="X736" s="119">
        <f t="shared" si="483"/>
        <v>4.9773356499999997</v>
      </c>
      <c r="Y736" s="119">
        <f t="shared" si="484"/>
        <v>0</v>
      </c>
      <c r="Z736" s="131" t="str">
        <f t="shared" si="493"/>
        <v>A+J=</v>
      </c>
      <c r="AA736" s="124">
        <f t="shared" si="494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2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22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3"/>
      <c r="EC736" s="1"/>
      <c r="ED736" s="1"/>
      <c r="EE736" s="1"/>
      <c r="EF736" s="1"/>
      <c r="EG736" s="1"/>
      <c r="EH736" s="1"/>
      <c r="EI736" s="1"/>
      <c r="EJ736" s="1"/>
      <c r="EK736" s="1"/>
      <c r="EL736" s="4"/>
      <c r="EM736" s="1"/>
      <c r="EN736" s="1"/>
      <c r="EO736" s="1"/>
      <c r="EP736" s="1"/>
      <c r="EQ736" s="1"/>
      <c r="ER736" s="1"/>
    </row>
    <row r="737" spans="1:148" ht="12.75" x14ac:dyDescent="0.2">
      <c r="A737" s="118">
        <f t="shared" si="485"/>
        <v>45027</v>
      </c>
      <c r="B737" s="119">
        <f t="shared" si="477"/>
        <v>842.25040253999998</v>
      </c>
      <c r="C737" s="119">
        <f t="shared" si="491"/>
        <v>721.91929024000001</v>
      </c>
      <c r="D737" s="120">
        <f t="shared" si="486"/>
        <v>6508.4</v>
      </c>
      <c r="E737" s="120">
        <f t="shared" si="475"/>
        <v>6563.07</v>
      </c>
      <c r="F737" s="172">
        <f t="shared" si="495"/>
        <v>44974</v>
      </c>
      <c r="G737" s="123">
        <f t="shared" si="478"/>
        <v>8.3999139573474046E-3</v>
      </c>
      <c r="H737" s="124">
        <f t="shared" si="496"/>
        <v>45033</v>
      </c>
      <c r="I737" s="124">
        <f t="shared" si="479"/>
        <v>45033</v>
      </c>
      <c r="J737" s="125">
        <f t="shared" si="487"/>
        <v>22</v>
      </c>
      <c r="K737" s="125">
        <f t="shared" si="476"/>
        <v>18</v>
      </c>
      <c r="L737" s="8">
        <f t="shared" si="488"/>
        <v>1.0068674200000001</v>
      </c>
      <c r="M737" s="126">
        <f t="shared" si="474"/>
        <v>1.00529958</v>
      </c>
      <c r="N737" s="126">
        <f t="shared" si="497"/>
        <v>1.1514703952993455</v>
      </c>
      <c r="O737" s="119">
        <f t="shared" si="473"/>
        <v>1.1593780199999999</v>
      </c>
      <c r="P737" s="119">
        <f t="shared" si="480"/>
        <v>836.97735731</v>
      </c>
      <c r="Q737" s="158">
        <f t="shared" si="492"/>
        <v>0</v>
      </c>
      <c r="R737" s="199">
        <f t="shared" si="489"/>
        <v>0</v>
      </c>
      <c r="S737" s="119">
        <f t="shared" si="481"/>
        <v>0</v>
      </c>
      <c r="T737" s="129">
        <f t="shared" si="490"/>
        <v>9.1906000000000002E-2</v>
      </c>
      <c r="U737" s="127">
        <f t="shared" si="472"/>
        <v>18</v>
      </c>
      <c r="V737" s="127">
        <v>252</v>
      </c>
      <c r="W737" s="126">
        <f t="shared" si="482"/>
        <v>1.006300105</v>
      </c>
      <c r="X737" s="119">
        <f t="shared" si="483"/>
        <v>5.2730452300000001</v>
      </c>
      <c r="Y737" s="119">
        <f t="shared" si="484"/>
        <v>0</v>
      </c>
      <c r="Z737" s="131" t="str">
        <f t="shared" si="493"/>
        <v>A+J=</v>
      </c>
      <c r="AA737" s="124">
        <f t="shared" si="494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2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22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3"/>
      <c r="EC737" s="1"/>
      <c r="ED737" s="1"/>
      <c r="EE737" s="1"/>
      <c r="EF737" s="1"/>
      <c r="EG737" s="1"/>
      <c r="EH737" s="1"/>
      <c r="EI737" s="1"/>
      <c r="EJ737" s="1"/>
      <c r="EK737" s="1"/>
      <c r="EL737" s="4"/>
      <c r="EM737" s="1"/>
      <c r="EN737" s="1"/>
      <c r="EO737" s="1"/>
      <c r="EP737" s="1"/>
      <c r="EQ737" s="1"/>
      <c r="ER737" s="1"/>
    </row>
    <row r="738" spans="1:148" ht="12.75" x14ac:dyDescent="0.2">
      <c r="A738" s="118">
        <f t="shared" si="485"/>
        <v>45028</v>
      </c>
      <c r="B738" s="119">
        <f t="shared" si="477"/>
        <v>842.86473264999995</v>
      </c>
      <c r="C738" s="119">
        <f t="shared" si="491"/>
        <v>721.91929024000001</v>
      </c>
      <c r="D738" s="120">
        <f t="shared" si="486"/>
        <v>6508.4</v>
      </c>
      <c r="E738" s="120">
        <f t="shared" si="475"/>
        <v>6563.07</v>
      </c>
      <c r="F738" s="172">
        <f t="shared" si="495"/>
        <v>44974</v>
      </c>
      <c r="G738" s="123">
        <f t="shared" si="478"/>
        <v>8.3999139573474046E-3</v>
      </c>
      <c r="H738" s="124">
        <f t="shared" si="496"/>
        <v>45033</v>
      </c>
      <c r="I738" s="124">
        <f t="shared" si="479"/>
        <v>45033</v>
      </c>
      <c r="J738" s="125">
        <f t="shared" si="487"/>
        <v>22</v>
      </c>
      <c r="K738" s="125">
        <f t="shared" si="476"/>
        <v>19</v>
      </c>
      <c r="L738" s="8">
        <f t="shared" si="488"/>
        <v>1.00725032</v>
      </c>
      <c r="M738" s="126">
        <f t="shared" si="474"/>
        <v>1.00529958</v>
      </c>
      <c r="N738" s="126">
        <f t="shared" si="497"/>
        <v>1.1514703952993455</v>
      </c>
      <c r="O738" s="119">
        <f t="shared" si="473"/>
        <v>1.15981892</v>
      </c>
      <c r="P738" s="119">
        <f t="shared" si="480"/>
        <v>837.29565152999999</v>
      </c>
      <c r="Q738" s="158">
        <f t="shared" si="492"/>
        <v>0</v>
      </c>
      <c r="R738" s="199">
        <f t="shared" si="489"/>
        <v>0</v>
      </c>
      <c r="S738" s="119">
        <f t="shared" si="481"/>
        <v>0</v>
      </c>
      <c r="T738" s="129">
        <f t="shared" si="490"/>
        <v>9.1906000000000002E-2</v>
      </c>
      <c r="U738" s="127">
        <f t="shared" ref="U738:U801" si="498">IF(A737&lt;K$2,0,IF(Q737&gt;0,1,IF(K738=K737,U737,U737+1)))</f>
        <v>19</v>
      </c>
      <c r="V738" s="127">
        <v>252</v>
      </c>
      <c r="W738" s="126">
        <f t="shared" si="482"/>
        <v>1.006651272</v>
      </c>
      <c r="X738" s="119">
        <f t="shared" si="483"/>
        <v>5.5690811199999999</v>
      </c>
      <c r="Y738" s="119">
        <f t="shared" si="484"/>
        <v>0</v>
      </c>
      <c r="Z738" s="131" t="str">
        <f t="shared" si="493"/>
        <v>A+J=</v>
      </c>
      <c r="AA738" s="124">
        <f t="shared" si="494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2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22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3"/>
      <c r="EC738" s="1"/>
      <c r="ED738" s="1"/>
      <c r="EE738" s="1"/>
      <c r="EF738" s="1"/>
      <c r="EG738" s="1"/>
      <c r="EH738" s="1"/>
      <c r="EI738" s="1"/>
      <c r="EJ738" s="1"/>
      <c r="EK738" s="1"/>
      <c r="EL738" s="4"/>
      <c r="EM738" s="1"/>
      <c r="EN738" s="1"/>
      <c r="EO738" s="1"/>
      <c r="EP738" s="1"/>
      <c r="EQ738" s="1"/>
      <c r="ER738" s="1"/>
    </row>
    <row r="739" spans="1:148" ht="12.75" x14ac:dyDescent="0.2">
      <c r="A739" s="118">
        <f t="shared" si="485"/>
        <v>45029</v>
      </c>
      <c r="B739" s="119">
        <f t="shared" si="477"/>
        <v>843.47951291000004</v>
      </c>
      <c r="C739" s="119">
        <f t="shared" si="491"/>
        <v>721.91929024000001</v>
      </c>
      <c r="D739" s="120">
        <f t="shared" si="486"/>
        <v>6508.4</v>
      </c>
      <c r="E739" s="120">
        <f t="shared" si="475"/>
        <v>6563.07</v>
      </c>
      <c r="F739" s="172">
        <f t="shared" si="495"/>
        <v>44974</v>
      </c>
      <c r="G739" s="123">
        <f t="shared" si="478"/>
        <v>8.3999139573474046E-3</v>
      </c>
      <c r="H739" s="124">
        <f t="shared" si="496"/>
        <v>45033</v>
      </c>
      <c r="I739" s="124">
        <f t="shared" si="479"/>
        <v>45033</v>
      </c>
      <c r="J739" s="125">
        <f t="shared" si="487"/>
        <v>22</v>
      </c>
      <c r="K739" s="125">
        <f t="shared" si="476"/>
        <v>20</v>
      </c>
      <c r="L739" s="8">
        <f t="shared" si="488"/>
        <v>1.00763337</v>
      </c>
      <c r="M739" s="126">
        <f t="shared" si="474"/>
        <v>1.00529958</v>
      </c>
      <c r="N739" s="126">
        <f t="shared" si="497"/>
        <v>1.1514703952993455</v>
      </c>
      <c r="O739" s="119">
        <f t="shared" si="473"/>
        <v>1.1602599899999999</v>
      </c>
      <c r="P739" s="119">
        <f t="shared" si="480"/>
        <v>837.61406847000001</v>
      </c>
      <c r="Q739" s="158">
        <f t="shared" si="492"/>
        <v>0</v>
      </c>
      <c r="R739" s="199">
        <f t="shared" si="489"/>
        <v>0</v>
      </c>
      <c r="S739" s="119">
        <f t="shared" si="481"/>
        <v>0</v>
      </c>
      <c r="T739" s="129">
        <f t="shared" si="490"/>
        <v>9.1906000000000002E-2</v>
      </c>
      <c r="U739" s="127">
        <f t="shared" si="498"/>
        <v>20</v>
      </c>
      <c r="V739" s="127">
        <v>252</v>
      </c>
      <c r="W739" s="126">
        <f t="shared" si="482"/>
        <v>1.007002562</v>
      </c>
      <c r="X739" s="119">
        <f t="shared" si="483"/>
        <v>5.8654444400000001</v>
      </c>
      <c r="Y739" s="119">
        <f t="shared" si="484"/>
        <v>0</v>
      </c>
      <c r="Z739" s="131" t="str">
        <f t="shared" si="493"/>
        <v>A+J=</v>
      </c>
      <c r="AA739" s="124">
        <f t="shared" si="494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2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22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3"/>
      <c r="EC739" s="1"/>
      <c r="ED739" s="1"/>
      <c r="EE739" s="1"/>
      <c r="EF739" s="1"/>
      <c r="EG739" s="1"/>
      <c r="EH739" s="1"/>
      <c r="EI739" s="1"/>
      <c r="EJ739" s="1"/>
      <c r="EK739" s="1"/>
      <c r="EL739" s="4"/>
      <c r="EM739" s="1"/>
      <c r="EN739" s="1"/>
      <c r="EO739" s="1"/>
      <c r="EP739" s="1"/>
      <c r="EQ739" s="1"/>
      <c r="ER739" s="1"/>
    </row>
    <row r="740" spans="1:148" ht="12.75" x14ac:dyDescent="0.2">
      <c r="A740" s="118">
        <f t="shared" si="485"/>
        <v>45030</v>
      </c>
      <c r="B740" s="119">
        <f t="shared" si="477"/>
        <v>844.09474359000001</v>
      </c>
      <c r="C740" s="119">
        <f t="shared" si="491"/>
        <v>721.91929024000001</v>
      </c>
      <c r="D740" s="120">
        <f t="shared" si="486"/>
        <v>6508.4</v>
      </c>
      <c r="E740" s="120">
        <f t="shared" si="475"/>
        <v>6563.07</v>
      </c>
      <c r="F740" s="172">
        <f t="shared" si="495"/>
        <v>44974</v>
      </c>
      <c r="G740" s="123">
        <f t="shared" si="478"/>
        <v>8.3999139573474046E-3</v>
      </c>
      <c r="H740" s="124">
        <f t="shared" si="496"/>
        <v>45033</v>
      </c>
      <c r="I740" s="124">
        <f t="shared" si="479"/>
        <v>45033</v>
      </c>
      <c r="J740" s="125">
        <f t="shared" si="487"/>
        <v>22</v>
      </c>
      <c r="K740" s="125">
        <f t="shared" si="476"/>
        <v>21</v>
      </c>
      <c r="L740" s="8">
        <f t="shared" si="488"/>
        <v>1.0080165699999999</v>
      </c>
      <c r="M740" s="126">
        <f t="shared" si="474"/>
        <v>1.00529958</v>
      </c>
      <c r="N740" s="126">
        <f t="shared" si="497"/>
        <v>1.1514703952993455</v>
      </c>
      <c r="O740" s="119">
        <f t="shared" si="473"/>
        <v>1.1607012299999999</v>
      </c>
      <c r="P740" s="119">
        <f t="shared" si="480"/>
        <v>837.93260813999996</v>
      </c>
      <c r="Q740" s="158">
        <f t="shared" si="492"/>
        <v>0</v>
      </c>
      <c r="R740" s="199">
        <f t="shared" si="489"/>
        <v>0</v>
      </c>
      <c r="S740" s="119">
        <f t="shared" si="481"/>
        <v>0</v>
      </c>
      <c r="T740" s="129">
        <f t="shared" si="490"/>
        <v>9.1906000000000002E-2</v>
      </c>
      <c r="U740" s="127">
        <f t="shared" si="498"/>
        <v>21</v>
      </c>
      <c r="V740" s="127">
        <v>252</v>
      </c>
      <c r="W740" s="126">
        <f t="shared" si="482"/>
        <v>1.007353975</v>
      </c>
      <c r="X740" s="119">
        <f t="shared" si="483"/>
        <v>6.1621354500000001</v>
      </c>
      <c r="Y740" s="119">
        <f t="shared" si="484"/>
        <v>0</v>
      </c>
      <c r="Z740" s="131" t="str">
        <f t="shared" si="493"/>
        <v>A+J=</v>
      </c>
      <c r="AA740" s="124">
        <f t="shared" si="494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2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22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3"/>
      <c r="EC740" s="1"/>
      <c r="ED740" s="1"/>
      <c r="EE740" s="1"/>
      <c r="EF740" s="1"/>
      <c r="EG740" s="1"/>
      <c r="EH740" s="1"/>
      <c r="EI740" s="1"/>
      <c r="EJ740" s="1"/>
      <c r="EK740" s="1"/>
      <c r="EL740" s="4"/>
      <c r="EM740" s="1"/>
      <c r="EN740" s="1"/>
      <c r="EO740" s="1"/>
      <c r="EP740" s="1"/>
      <c r="EQ740" s="1"/>
      <c r="ER740" s="1"/>
    </row>
    <row r="741" spans="1:148" ht="12.75" x14ac:dyDescent="0.2">
      <c r="A741" s="118">
        <f t="shared" si="485"/>
        <v>45031</v>
      </c>
      <c r="B741" s="119">
        <f t="shared" si="477"/>
        <v>844.71042407000004</v>
      </c>
      <c r="C741" s="119">
        <f t="shared" si="491"/>
        <v>721.91929024000001</v>
      </c>
      <c r="D741" s="120">
        <f t="shared" si="486"/>
        <v>6508.4</v>
      </c>
      <c r="E741" s="120">
        <f t="shared" si="475"/>
        <v>6563.07</v>
      </c>
      <c r="F741" s="172">
        <f t="shared" si="495"/>
        <v>44974</v>
      </c>
      <c r="G741" s="123">
        <f t="shared" si="478"/>
        <v>8.3999139573474046E-3</v>
      </c>
      <c r="H741" s="124">
        <f t="shared" si="496"/>
        <v>45033</v>
      </c>
      <c r="I741" s="124">
        <f t="shared" si="479"/>
        <v>45033</v>
      </c>
      <c r="J741" s="125">
        <f t="shared" si="487"/>
        <v>22</v>
      </c>
      <c r="K741" s="125">
        <f t="shared" si="476"/>
        <v>22</v>
      </c>
      <c r="L741" s="8">
        <f t="shared" si="488"/>
        <v>1.0083999100000001</v>
      </c>
      <c r="M741" s="126">
        <f t="shared" si="474"/>
        <v>1.00529958</v>
      </c>
      <c r="N741" s="126">
        <f t="shared" si="497"/>
        <v>1.1514703952993455</v>
      </c>
      <c r="O741" s="119">
        <f t="shared" si="473"/>
        <v>1.16114264</v>
      </c>
      <c r="P741" s="119">
        <f t="shared" si="480"/>
        <v>838.25127053000006</v>
      </c>
      <c r="Q741" s="158">
        <f t="shared" si="492"/>
        <v>0</v>
      </c>
      <c r="R741" s="199">
        <f t="shared" si="489"/>
        <v>0</v>
      </c>
      <c r="S741" s="119">
        <f t="shared" si="481"/>
        <v>0</v>
      </c>
      <c r="T741" s="129">
        <f t="shared" si="490"/>
        <v>9.1906000000000002E-2</v>
      </c>
      <c r="U741" s="127">
        <f t="shared" si="498"/>
        <v>22</v>
      </c>
      <c r="V741" s="127">
        <v>252</v>
      </c>
      <c r="W741" s="126">
        <f t="shared" si="482"/>
        <v>1.0077055100000001</v>
      </c>
      <c r="X741" s="119">
        <f t="shared" si="483"/>
        <v>6.45915354</v>
      </c>
      <c r="Y741" s="119">
        <f t="shared" si="484"/>
        <v>0</v>
      </c>
      <c r="Z741" s="131" t="str">
        <f t="shared" si="493"/>
        <v>A+J=</v>
      </c>
      <c r="AA741" s="124">
        <f t="shared" si="494"/>
        <v>45033</v>
      </c>
      <c r="AB741" s="26"/>
      <c r="AC741" s="3"/>
      <c r="AD741" s="39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29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1"/>
      <c r="DM741" s="25"/>
      <c r="DN741" s="1"/>
      <c r="DO741" s="3"/>
      <c r="DP741" s="3"/>
      <c r="DQ741" s="3"/>
      <c r="DR741" s="3"/>
      <c r="DS741" s="1"/>
      <c r="DT741" s="3"/>
      <c r="DU741" s="1"/>
      <c r="DV741" s="3"/>
      <c r="DW741" s="3"/>
      <c r="DX741" s="3"/>
      <c r="DY741" s="3"/>
      <c r="DZ741" s="3"/>
      <c r="EA741" s="1"/>
      <c r="EB741" s="3"/>
      <c r="EC741" s="3"/>
      <c r="ED741" s="3"/>
      <c r="EE741" s="3"/>
      <c r="EF741" s="1"/>
      <c r="EG741" s="3"/>
      <c r="EH741" s="3"/>
      <c r="EI741" s="3"/>
      <c r="EJ741" s="3"/>
      <c r="EK741" s="3"/>
      <c r="EL741" s="26"/>
      <c r="EM741" s="3"/>
      <c r="EN741" s="3"/>
      <c r="EO741" s="3"/>
      <c r="EP741" s="3"/>
      <c r="EQ741" s="3"/>
      <c r="ER741" s="3"/>
    </row>
    <row r="742" spans="1:148" ht="12.75" x14ac:dyDescent="0.2">
      <c r="A742" s="118">
        <f t="shared" si="485"/>
        <v>45032</v>
      </c>
      <c r="B742" s="119">
        <f t="shared" si="477"/>
        <v>844.71042407000004</v>
      </c>
      <c r="C742" s="119">
        <f t="shared" si="491"/>
        <v>721.91929024000001</v>
      </c>
      <c r="D742" s="120">
        <f t="shared" si="486"/>
        <v>6508.4</v>
      </c>
      <c r="E742" s="120">
        <f t="shared" si="475"/>
        <v>6563.07</v>
      </c>
      <c r="F742" s="172">
        <f t="shared" si="495"/>
        <v>44974</v>
      </c>
      <c r="G742" s="123">
        <f t="shared" si="478"/>
        <v>8.3999139573474046E-3</v>
      </c>
      <c r="H742" s="124">
        <f t="shared" si="496"/>
        <v>45033</v>
      </c>
      <c r="I742" s="124">
        <f t="shared" si="479"/>
        <v>45033</v>
      </c>
      <c r="J742" s="125">
        <f t="shared" si="487"/>
        <v>22</v>
      </c>
      <c r="K742" s="125">
        <f t="shared" si="476"/>
        <v>22</v>
      </c>
      <c r="L742" s="8">
        <f t="shared" si="488"/>
        <v>1.0083999100000001</v>
      </c>
      <c r="M742" s="126">
        <f t="shared" si="474"/>
        <v>1.00529958</v>
      </c>
      <c r="N742" s="126">
        <f t="shared" si="497"/>
        <v>1.1514703952993455</v>
      </c>
      <c r="O742" s="119">
        <f t="shared" si="473"/>
        <v>1.16114264</v>
      </c>
      <c r="P742" s="119">
        <f t="shared" si="480"/>
        <v>838.25127053000006</v>
      </c>
      <c r="Q742" s="158">
        <f t="shared" si="492"/>
        <v>0</v>
      </c>
      <c r="R742" s="199">
        <f t="shared" si="489"/>
        <v>0</v>
      </c>
      <c r="S742" s="119">
        <f t="shared" si="481"/>
        <v>0</v>
      </c>
      <c r="T742" s="129">
        <f t="shared" si="490"/>
        <v>9.1906000000000002E-2</v>
      </c>
      <c r="U742" s="127">
        <f t="shared" si="498"/>
        <v>22</v>
      </c>
      <c r="V742" s="127">
        <v>252</v>
      </c>
      <c r="W742" s="126">
        <f t="shared" si="482"/>
        <v>1.0077055100000001</v>
      </c>
      <c r="X742" s="119">
        <f t="shared" si="483"/>
        <v>6.45915354</v>
      </c>
      <c r="Y742" s="119">
        <f t="shared" si="484"/>
        <v>0</v>
      </c>
      <c r="Z742" s="131" t="str">
        <f t="shared" si="493"/>
        <v>A+J=</v>
      </c>
      <c r="AA742" s="124">
        <f t="shared" si="494"/>
        <v>45033</v>
      </c>
      <c r="AB742" s="26"/>
      <c r="AC742" s="3"/>
      <c r="AD742" s="39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29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1"/>
      <c r="DL742" s="1"/>
      <c r="DM742" s="22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3"/>
      <c r="EC742" s="1"/>
      <c r="ED742" s="1"/>
      <c r="EE742" s="1"/>
      <c r="EF742" s="1"/>
      <c r="EG742" s="1"/>
      <c r="EH742" s="1"/>
      <c r="EI742" s="1"/>
      <c r="EJ742" s="1"/>
      <c r="EK742" s="1"/>
      <c r="EL742" s="26"/>
      <c r="EM742" s="3"/>
      <c r="EN742" s="3"/>
      <c r="EO742" s="3"/>
      <c r="EP742" s="3"/>
      <c r="EQ742" s="3"/>
      <c r="ER742" s="3"/>
    </row>
    <row r="743" spans="1:148" ht="12.75" x14ac:dyDescent="0.2">
      <c r="A743" s="118">
        <f t="shared" si="485"/>
        <v>45033</v>
      </c>
      <c r="B743" s="119">
        <f t="shared" si="477"/>
        <v>844.71042407000004</v>
      </c>
      <c r="C743" s="119">
        <f t="shared" si="491"/>
        <v>721.91929024000001</v>
      </c>
      <c r="D743" s="120">
        <f t="shared" si="486"/>
        <v>6508.4</v>
      </c>
      <c r="E743" s="120">
        <f t="shared" si="475"/>
        <v>6563.07</v>
      </c>
      <c r="F743" s="172">
        <f t="shared" si="495"/>
        <v>44974</v>
      </c>
      <c r="G743" s="123">
        <f t="shared" si="478"/>
        <v>8.3999139573474046E-3</v>
      </c>
      <c r="H743" s="124">
        <f t="shared" si="496"/>
        <v>45033</v>
      </c>
      <c r="I743" s="124">
        <f t="shared" si="479"/>
        <v>45033</v>
      </c>
      <c r="J743" s="125">
        <f t="shared" si="487"/>
        <v>22</v>
      </c>
      <c r="K743" s="125">
        <f t="shared" si="476"/>
        <v>22</v>
      </c>
      <c r="L743" s="8">
        <f t="shared" si="488"/>
        <v>1.0083999100000001</v>
      </c>
      <c r="M743" s="126">
        <f t="shared" si="474"/>
        <v>1.00529958</v>
      </c>
      <c r="N743" s="126">
        <f t="shared" si="497"/>
        <v>1.1514703952993455</v>
      </c>
      <c r="O743" s="119">
        <f t="shared" si="473"/>
        <v>1.16114264</v>
      </c>
      <c r="P743" s="119">
        <f t="shared" si="480"/>
        <v>838.25127053000006</v>
      </c>
      <c r="Q743" s="158">
        <f t="shared" si="492"/>
        <v>24</v>
      </c>
      <c r="R743" s="199">
        <f t="shared" si="489"/>
        <v>3.6582000000000003E-2</v>
      </c>
      <c r="S743" s="119">
        <f t="shared" si="481"/>
        <v>30.664907970000002</v>
      </c>
      <c r="T743" s="129">
        <f t="shared" si="490"/>
        <v>9.1906000000000002E-2</v>
      </c>
      <c r="U743" s="127">
        <f t="shared" si="498"/>
        <v>22</v>
      </c>
      <c r="V743" s="127">
        <v>252</v>
      </c>
      <c r="W743" s="126">
        <f t="shared" si="482"/>
        <v>1.0077055100000001</v>
      </c>
      <c r="X743" s="119">
        <f t="shared" si="483"/>
        <v>6.45915354</v>
      </c>
      <c r="Y743" s="119">
        <f t="shared" si="484"/>
        <v>37.124061510000004</v>
      </c>
      <c r="Z743" s="131" t="str">
        <f t="shared" si="493"/>
        <v>A+J=</v>
      </c>
      <c r="AA743" s="124">
        <f t="shared" si="494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2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22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3"/>
      <c r="EC743" s="1"/>
      <c r="ED743" s="1"/>
      <c r="EE743" s="1"/>
      <c r="EF743" s="1"/>
      <c r="EG743" s="1"/>
      <c r="EH743" s="1"/>
      <c r="EI743" s="1"/>
      <c r="EJ743" s="1"/>
      <c r="EK743" s="1"/>
      <c r="EL743" s="4"/>
      <c r="EM743" s="1"/>
      <c r="EN743" s="1"/>
      <c r="EO743" s="1"/>
      <c r="EP743" s="1"/>
      <c r="EQ743" s="1"/>
      <c r="ER743" s="1"/>
    </row>
    <row r="744" spans="1:148" ht="12.75" x14ac:dyDescent="0.2">
      <c r="A744" s="118">
        <f t="shared" si="485"/>
        <v>45034</v>
      </c>
      <c r="B744" s="119">
        <f t="shared" si="477"/>
        <v>808.18578933999993</v>
      </c>
      <c r="C744" s="119">
        <f t="shared" si="491"/>
        <v>695.51003877000005</v>
      </c>
      <c r="D744" s="120">
        <f t="shared" si="486"/>
        <v>6563.07</v>
      </c>
      <c r="E744" s="120">
        <f t="shared" si="475"/>
        <v>6609.67</v>
      </c>
      <c r="F744" s="172">
        <f t="shared" si="495"/>
        <v>45000</v>
      </c>
      <c r="G744" s="123">
        <f t="shared" si="478"/>
        <v>7.1003356660832573E-3</v>
      </c>
      <c r="H744" s="124">
        <f t="shared" si="496"/>
        <v>45061</v>
      </c>
      <c r="I744" s="124">
        <f t="shared" si="479"/>
        <v>45061</v>
      </c>
      <c r="J744" s="125">
        <f t="shared" si="487"/>
        <v>18</v>
      </c>
      <c r="K744" s="125">
        <f t="shared" si="476"/>
        <v>1</v>
      </c>
      <c r="L744" s="8">
        <f t="shared" si="488"/>
        <v>1.0003931399999999</v>
      </c>
      <c r="M744" s="126">
        <f t="shared" si="474"/>
        <v>1.0083999100000001</v>
      </c>
      <c r="N744" s="126">
        <f t="shared" si="497"/>
        <v>1.1611426429875245</v>
      </c>
      <c r="O744" s="119">
        <f t="shared" si="473"/>
        <v>1.1615991299999999</v>
      </c>
      <c r="P744" s="119">
        <f t="shared" si="480"/>
        <v>807.90385593999997</v>
      </c>
      <c r="Q744" s="158">
        <f t="shared" si="492"/>
        <v>0</v>
      </c>
      <c r="R744" s="199">
        <f t="shared" si="489"/>
        <v>0</v>
      </c>
      <c r="S744" s="119">
        <f t="shared" si="481"/>
        <v>0</v>
      </c>
      <c r="T744" s="129">
        <f t="shared" si="490"/>
        <v>9.1906000000000002E-2</v>
      </c>
      <c r="U744" s="127">
        <f t="shared" si="498"/>
        <v>1</v>
      </c>
      <c r="V744" s="127">
        <v>252</v>
      </c>
      <c r="W744" s="126">
        <f t="shared" si="482"/>
        <v>1.000348969</v>
      </c>
      <c r="X744" s="119">
        <f t="shared" si="483"/>
        <v>0.2819334</v>
      </c>
      <c r="Y744" s="119">
        <f t="shared" si="484"/>
        <v>0</v>
      </c>
      <c r="Z744" s="131" t="str">
        <f t="shared" si="493"/>
        <v>A+J=</v>
      </c>
      <c r="AA744" s="124">
        <f t="shared" si="494"/>
        <v>45061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2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22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3"/>
      <c r="EC744" s="1"/>
      <c r="ED744" s="1"/>
      <c r="EE744" s="1"/>
      <c r="EF744" s="1"/>
      <c r="EG744" s="1"/>
      <c r="EH744" s="1"/>
      <c r="EI744" s="1"/>
      <c r="EJ744" s="1"/>
      <c r="EK744" s="1"/>
      <c r="EL744" s="4"/>
      <c r="EM744" s="1"/>
      <c r="EN744" s="1"/>
      <c r="EO744" s="1"/>
      <c r="EP744" s="1"/>
      <c r="EQ744" s="1"/>
      <c r="ER744" s="1"/>
    </row>
    <row r="745" spans="1:148" ht="12.75" x14ac:dyDescent="0.2">
      <c r="A745" s="118">
        <f t="shared" si="485"/>
        <v>45035</v>
      </c>
      <c r="B745" s="119">
        <f t="shared" si="477"/>
        <v>808.78566773</v>
      </c>
      <c r="C745" s="119">
        <f t="shared" si="491"/>
        <v>695.51003877000005</v>
      </c>
      <c r="D745" s="120">
        <f t="shared" si="486"/>
        <v>6563.07</v>
      </c>
      <c r="E745" s="120">
        <f t="shared" si="475"/>
        <v>6609.67</v>
      </c>
      <c r="F745" s="172">
        <f t="shared" si="495"/>
        <v>45000</v>
      </c>
      <c r="G745" s="123">
        <f t="shared" si="478"/>
        <v>7.1003356660832573E-3</v>
      </c>
      <c r="H745" s="124">
        <f t="shared" si="496"/>
        <v>45061</v>
      </c>
      <c r="I745" s="124">
        <f t="shared" si="479"/>
        <v>45061</v>
      </c>
      <c r="J745" s="125">
        <f t="shared" si="487"/>
        <v>18</v>
      </c>
      <c r="K745" s="125">
        <f t="shared" si="476"/>
        <v>2</v>
      </c>
      <c r="L745" s="8">
        <f t="shared" si="488"/>
        <v>1.0007864399999999</v>
      </c>
      <c r="M745" s="126">
        <f t="shared" si="474"/>
        <v>1.0083999100000001</v>
      </c>
      <c r="N745" s="126">
        <f t="shared" si="497"/>
        <v>1.1611426429875245</v>
      </c>
      <c r="O745" s="119">
        <f t="shared" si="473"/>
        <v>1.16205581</v>
      </c>
      <c r="P745" s="119">
        <f t="shared" si="480"/>
        <v>808.22148145999995</v>
      </c>
      <c r="Q745" s="158">
        <f t="shared" si="492"/>
        <v>0</v>
      </c>
      <c r="R745" s="199">
        <f t="shared" si="489"/>
        <v>0</v>
      </c>
      <c r="S745" s="119">
        <f t="shared" si="481"/>
        <v>0</v>
      </c>
      <c r="T745" s="129">
        <f t="shared" si="490"/>
        <v>9.1906000000000002E-2</v>
      </c>
      <c r="U745" s="127">
        <f t="shared" si="498"/>
        <v>2</v>
      </c>
      <c r="V745" s="127">
        <v>252</v>
      </c>
      <c r="W745" s="126">
        <f t="shared" si="482"/>
        <v>1.0006980590000001</v>
      </c>
      <c r="X745" s="119">
        <f t="shared" si="483"/>
        <v>0.56418626999999999</v>
      </c>
      <c r="Y745" s="119">
        <f t="shared" si="484"/>
        <v>0</v>
      </c>
      <c r="Z745" s="131" t="str">
        <f t="shared" si="493"/>
        <v>A+J=</v>
      </c>
      <c r="AA745" s="124">
        <f t="shared" si="494"/>
        <v>45061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2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22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3"/>
      <c r="EC745" s="1"/>
      <c r="ED745" s="1"/>
      <c r="EE745" s="1"/>
      <c r="EF745" s="1"/>
      <c r="EG745" s="1"/>
      <c r="EH745" s="1"/>
      <c r="EI745" s="1"/>
      <c r="EJ745" s="1"/>
      <c r="EK745" s="1"/>
      <c r="EL745" s="4"/>
      <c r="EM745" s="1"/>
      <c r="EN745" s="1"/>
      <c r="EO745" s="1"/>
      <c r="EP745" s="1"/>
      <c r="EQ745" s="1"/>
      <c r="ER745" s="1"/>
    </row>
    <row r="746" spans="1:148" ht="12.75" x14ac:dyDescent="0.2">
      <c r="A746" s="118">
        <f t="shared" si="485"/>
        <v>45036</v>
      </c>
      <c r="B746" s="119">
        <f t="shared" si="477"/>
        <v>809.38599266999995</v>
      </c>
      <c r="C746" s="119">
        <f t="shared" si="491"/>
        <v>695.51003877000005</v>
      </c>
      <c r="D746" s="120">
        <f t="shared" si="486"/>
        <v>6563.07</v>
      </c>
      <c r="E746" s="120">
        <f t="shared" si="475"/>
        <v>6609.67</v>
      </c>
      <c r="F746" s="172">
        <f t="shared" si="495"/>
        <v>45000</v>
      </c>
      <c r="G746" s="123">
        <f t="shared" si="478"/>
        <v>7.1003356660832573E-3</v>
      </c>
      <c r="H746" s="124">
        <f t="shared" si="496"/>
        <v>45061</v>
      </c>
      <c r="I746" s="124">
        <f t="shared" si="479"/>
        <v>45061</v>
      </c>
      <c r="J746" s="125">
        <f t="shared" si="487"/>
        <v>18</v>
      </c>
      <c r="K746" s="125">
        <f t="shared" si="476"/>
        <v>3</v>
      </c>
      <c r="L746" s="8">
        <f t="shared" si="488"/>
        <v>1.0011798999999999</v>
      </c>
      <c r="M746" s="126">
        <f t="shared" si="474"/>
        <v>1.0083999100000001</v>
      </c>
      <c r="N746" s="126">
        <f t="shared" si="497"/>
        <v>1.1611426429875245</v>
      </c>
      <c r="O746" s="119">
        <f t="shared" ref="O746:O809" si="499">TRUNC(TRUNC((L746*N746),15),8)</f>
        <v>1.1625126699999999</v>
      </c>
      <c r="P746" s="119">
        <f t="shared" si="480"/>
        <v>808.53923218</v>
      </c>
      <c r="Q746" s="158">
        <f t="shared" si="492"/>
        <v>0</v>
      </c>
      <c r="R746" s="199">
        <f t="shared" si="489"/>
        <v>0</v>
      </c>
      <c r="S746" s="119">
        <f t="shared" si="481"/>
        <v>0</v>
      </c>
      <c r="T746" s="129">
        <f t="shared" si="490"/>
        <v>9.1906000000000002E-2</v>
      </c>
      <c r="U746" s="127">
        <f t="shared" si="498"/>
        <v>3</v>
      </c>
      <c r="V746" s="127">
        <v>252</v>
      </c>
      <c r="W746" s="126">
        <f t="shared" si="482"/>
        <v>1.0010472720000001</v>
      </c>
      <c r="X746" s="119">
        <f t="shared" si="483"/>
        <v>0.84676048999999998</v>
      </c>
      <c r="Y746" s="119">
        <f t="shared" si="484"/>
        <v>0</v>
      </c>
      <c r="Z746" s="131" t="str">
        <f t="shared" si="493"/>
        <v>A+J=</v>
      </c>
      <c r="AA746" s="124">
        <f t="shared" si="494"/>
        <v>45061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2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22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3"/>
      <c r="EC746" s="1"/>
      <c r="ED746" s="1"/>
      <c r="EE746" s="1"/>
      <c r="EF746" s="1"/>
      <c r="EG746" s="1"/>
      <c r="EH746" s="1"/>
      <c r="EI746" s="1"/>
      <c r="EJ746" s="1"/>
      <c r="EK746" s="1"/>
      <c r="EL746" s="4"/>
      <c r="EM746" s="1"/>
      <c r="EN746" s="1"/>
      <c r="EO746" s="1"/>
      <c r="EP746" s="1"/>
      <c r="EQ746" s="1"/>
      <c r="ER746" s="1"/>
    </row>
    <row r="747" spans="1:148" ht="12.75" x14ac:dyDescent="0.2">
      <c r="A747" s="118">
        <f t="shared" si="485"/>
        <v>45037</v>
      </c>
      <c r="B747" s="119">
        <f t="shared" si="477"/>
        <v>809.98676278000005</v>
      </c>
      <c r="C747" s="119">
        <f t="shared" si="491"/>
        <v>695.51003877000005</v>
      </c>
      <c r="D747" s="120">
        <f t="shared" si="486"/>
        <v>6563.07</v>
      </c>
      <c r="E747" s="120">
        <f t="shared" si="475"/>
        <v>6609.67</v>
      </c>
      <c r="F747" s="172">
        <f t="shared" si="495"/>
        <v>45000</v>
      </c>
      <c r="G747" s="123">
        <f t="shared" si="478"/>
        <v>7.1003356660832573E-3</v>
      </c>
      <c r="H747" s="124">
        <f t="shared" si="496"/>
        <v>45061</v>
      </c>
      <c r="I747" s="124">
        <f t="shared" si="479"/>
        <v>45061</v>
      </c>
      <c r="J747" s="125">
        <f t="shared" si="487"/>
        <v>18</v>
      </c>
      <c r="K747" s="125">
        <f t="shared" si="476"/>
        <v>4</v>
      </c>
      <c r="L747" s="8">
        <f t="shared" si="488"/>
        <v>1.0015735100000001</v>
      </c>
      <c r="M747" s="126">
        <f t="shared" ref="M747:M810" si="500">IF(I747&gt;I746,L746,M746)</f>
        <v>1.0083999100000001</v>
      </c>
      <c r="N747" s="126">
        <f t="shared" si="497"/>
        <v>1.1611426429875245</v>
      </c>
      <c r="O747" s="119">
        <f t="shared" si="499"/>
        <v>1.16296971</v>
      </c>
      <c r="P747" s="119">
        <f t="shared" si="480"/>
        <v>808.85710809</v>
      </c>
      <c r="Q747" s="158">
        <f t="shared" si="492"/>
        <v>0</v>
      </c>
      <c r="R747" s="199">
        <f t="shared" si="489"/>
        <v>0</v>
      </c>
      <c r="S747" s="119">
        <f t="shared" si="481"/>
        <v>0</v>
      </c>
      <c r="T747" s="129">
        <f t="shared" si="490"/>
        <v>9.1906000000000002E-2</v>
      </c>
      <c r="U747" s="127">
        <f t="shared" si="498"/>
        <v>4</v>
      </c>
      <c r="V747" s="127">
        <v>252</v>
      </c>
      <c r="W747" s="126">
        <f t="shared" si="482"/>
        <v>1.0013966059999999</v>
      </c>
      <c r="X747" s="119">
        <f t="shared" si="483"/>
        <v>1.12965469</v>
      </c>
      <c r="Y747" s="119">
        <f t="shared" si="484"/>
        <v>0</v>
      </c>
      <c r="Z747" s="131" t="str">
        <f t="shared" si="493"/>
        <v>A+J=</v>
      </c>
      <c r="AA747" s="124">
        <f t="shared" si="494"/>
        <v>45061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2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22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3"/>
      <c r="EC747" s="1"/>
      <c r="ED747" s="1"/>
      <c r="EE747" s="1"/>
      <c r="EF747" s="1"/>
      <c r="EG747" s="1"/>
      <c r="EH747" s="1"/>
      <c r="EI747" s="1"/>
      <c r="EJ747" s="1"/>
      <c r="EK747" s="1"/>
      <c r="EL747" s="4"/>
      <c r="EM747" s="1"/>
      <c r="EN747" s="1"/>
      <c r="EO747" s="1"/>
      <c r="EP747" s="1"/>
      <c r="EQ747" s="1"/>
      <c r="ER747" s="1"/>
    </row>
    <row r="748" spans="1:148" ht="12.75" x14ac:dyDescent="0.2">
      <c r="A748" s="118">
        <f t="shared" si="485"/>
        <v>45038</v>
      </c>
      <c r="B748" s="119">
        <f t="shared" si="477"/>
        <v>809.98676278000005</v>
      </c>
      <c r="C748" s="119">
        <f t="shared" si="491"/>
        <v>695.51003877000005</v>
      </c>
      <c r="D748" s="120">
        <f t="shared" si="486"/>
        <v>6563.07</v>
      </c>
      <c r="E748" s="120">
        <f t="shared" si="475"/>
        <v>6609.67</v>
      </c>
      <c r="F748" s="172">
        <f t="shared" si="495"/>
        <v>45000</v>
      </c>
      <c r="G748" s="123">
        <f t="shared" si="478"/>
        <v>7.1003356660832573E-3</v>
      </c>
      <c r="H748" s="124">
        <f t="shared" si="496"/>
        <v>45061</v>
      </c>
      <c r="I748" s="124">
        <f t="shared" si="479"/>
        <v>45061</v>
      </c>
      <c r="J748" s="125">
        <f t="shared" si="487"/>
        <v>18</v>
      </c>
      <c r="K748" s="125">
        <f t="shared" si="476"/>
        <v>4</v>
      </c>
      <c r="L748" s="8">
        <f t="shared" si="488"/>
        <v>1.0015735100000001</v>
      </c>
      <c r="M748" s="126">
        <f t="shared" si="500"/>
        <v>1.0083999100000001</v>
      </c>
      <c r="N748" s="126">
        <f t="shared" si="497"/>
        <v>1.1611426429875245</v>
      </c>
      <c r="O748" s="119">
        <f t="shared" si="499"/>
        <v>1.16296971</v>
      </c>
      <c r="P748" s="119">
        <f t="shared" si="480"/>
        <v>808.85710809</v>
      </c>
      <c r="Q748" s="158">
        <f t="shared" si="492"/>
        <v>0</v>
      </c>
      <c r="R748" s="199">
        <f t="shared" si="489"/>
        <v>0</v>
      </c>
      <c r="S748" s="119">
        <f t="shared" si="481"/>
        <v>0</v>
      </c>
      <c r="T748" s="129">
        <f t="shared" si="490"/>
        <v>9.1906000000000002E-2</v>
      </c>
      <c r="U748" s="127">
        <f t="shared" si="498"/>
        <v>4</v>
      </c>
      <c r="V748" s="127">
        <v>252</v>
      </c>
      <c r="W748" s="126">
        <f t="shared" si="482"/>
        <v>1.0013966059999999</v>
      </c>
      <c r="X748" s="119">
        <f t="shared" si="483"/>
        <v>1.12965469</v>
      </c>
      <c r="Y748" s="119">
        <f t="shared" si="484"/>
        <v>0</v>
      </c>
      <c r="Z748" s="131" t="str">
        <f t="shared" si="493"/>
        <v>A+J=</v>
      </c>
      <c r="AA748" s="124">
        <f t="shared" si="494"/>
        <v>45061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2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22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3"/>
      <c r="EC748" s="1"/>
      <c r="ED748" s="1"/>
      <c r="EE748" s="1"/>
      <c r="EF748" s="1"/>
      <c r="EG748" s="1"/>
      <c r="EH748" s="1"/>
      <c r="EI748" s="1"/>
      <c r="EJ748" s="1"/>
      <c r="EK748" s="1"/>
      <c r="EL748" s="4"/>
      <c r="EM748" s="1"/>
      <c r="EN748" s="1"/>
      <c r="EO748" s="1"/>
      <c r="EP748" s="1"/>
      <c r="EQ748" s="1"/>
      <c r="ER748" s="1"/>
    </row>
    <row r="749" spans="1:148" ht="12.75" x14ac:dyDescent="0.2">
      <c r="A749" s="118">
        <f t="shared" si="485"/>
        <v>45039</v>
      </c>
      <c r="B749" s="119">
        <f t="shared" si="477"/>
        <v>809.98676278000005</v>
      </c>
      <c r="C749" s="119">
        <f t="shared" si="491"/>
        <v>695.51003877000005</v>
      </c>
      <c r="D749" s="120">
        <f t="shared" si="486"/>
        <v>6563.07</v>
      </c>
      <c r="E749" s="120">
        <f t="shared" ref="E749:E812" si="501">IF($K749=1,VLOOKUP($A748,$AO$11:$AT$150,5),E748)</f>
        <v>6609.67</v>
      </c>
      <c r="F749" s="172">
        <f t="shared" si="495"/>
        <v>45000</v>
      </c>
      <c r="G749" s="123">
        <f t="shared" si="478"/>
        <v>7.1003356660832573E-3</v>
      </c>
      <c r="H749" s="124">
        <f t="shared" si="496"/>
        <v>45061</v>
      </c>
      <c r="I749" s="124">
        <f t="shared" si="479"/>
        <v>45061</v>
      </c>
      <c r="J749" s="125">
        <f t="shared" si="487"/>
        <v>18</v>
      </c>
      <c r="K749" s="125">
        <f t="shared" si="476"/>
        <v>4</v>
      </c>
      <c r="L749" s="8">
        <f t="shared" si="488"/>
        <v>1.0015735100000001</v>
      </c>
      <c r="M749" s="126">
        <f t="shared" si="500"/>
        <v>1.0083999100000001</v>
      </c>
      <c r="N749" s="126">
        <f t="shared" si="497"/>
        <v>1.1611426429875245</v>
      </c>
      <c r="O749" s="119">
        <f t="shared" si="499"/>
        <v>1.16296971</v>
      </c>
      <c r="P749" s="119">
        <f t="shared" si="480"/>
        <v>808.85710809</v>
      </c>
      <c r="Q749" s="158">
        <f t="shared" si="492"/>
        <v>0</v>
      </c>
      <c r="R749" s="199">
        <f t="shared" si="489"/>
        <v>0</v>
      </c>
      <c r="S749" s="119">
        <f t="shared" si="481"/>
        <v>0</v>
      </c>
      <c r="T749" s="129">
        <f t="shared" si="490"/>
        <v>9.1906000000000002E-2</v>
      </c>
      <c r="U749" s="127">
        <f t="shared" si="498"/>
        <v>4</v>
      </c>
      <c r="V749" s="127">
        <v>252</v>
      </c>
      <c r="W749" s="126">
        <f t="shared" si="482"/>
        <v>1.0013966059999999</v>
      </c>
      <c r="X749" s="119">
        <f t="shared" si="483"/>
        <v>1.12965469</v>
      </c>
      <c r="Y749" s="119">
        <f t="shared" si="484"/>
        <v>0</v>
      </c>
      <c r="Z749" s="131" t="str">
        <f t="shared" si="493"/>
        <v>A+J=</v>
      </c>
      <c r="AA749" s="124">
        <f t="shared" si="494"/>
        <v>45061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2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22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3"/>
      <c r="EC749" s="1"/>
      <c r="ED749" s="1"/>
      <c r="EE749" s="1"/>
      <c r="EF749" s="1"/>
      <c r="EG749" s="1"/>
      <c r="EH749" s="1"/>
      <c r="EI749" s="1"/>
      <c r="EJ749" s="1"/>
      <c r="EK749" s="1"/>
      <c r="EL749" s="4"/>
      <c r="EM749" s="1"/>
      <c r="EN749" s="1"/>
      <c r="EO749" s="1"/>
      <c r="EP749" s="1"/>
      <c r="EQ749" s="1"/>
      <c r="ER749" s="1"/>
    </row>
    <row r="750" spans="1:148" ht="12.75" x14ac:dyDescent="0.2">
      <c r="A750" s="118">
        <f t="shared" si="485"/>
        <v>45040</v>
      </c>
      <c r="B750" s="119">
        <f t="shared" si="477"/>
        <v>809.98676278000005</v>
      </c>
      <c r="C750" s="119">
        <f t="shared" si="491"/>
        <v>695.51003877000005</v>
      </c>
      <c r="D750" s="120">
        <f t="shared" si="486"/>
        <v>6563.07</v>
      </c>
      <c r="E750" s="120">
        <f t="shared" si="501"/>
        <v>6609.67</v>
      </c>
      <c r="F750" s="172">
        <f t="shared" si="495"/>
        <v>45000</v>
      </c>
      <c r="G750" s="123">
        <f t="shared" si="478"/>
        <v>7.1003356660832573E-3</v>
      </c>
      <c r="H750" s="124">
        <f t="shared" si="496"/>
        <v>45061</v>
      </c>
      <c r="I750" s="124">
        <f t="shared" si="479"/>
        <v>45061</v>
      </c>
      <c r="J750" s="125">
        <f t="shared" si="487"/>
        <v>18</v>
      </c>
      <c r="K750" s="125">
        <f t="shared" si="476"/>
        <v>4</v>
      </c>
      <c r="L750" s="8">
        <f t="shared" si="488"/>
        <v>1.0015735100000001</v>
      </c>
      <c r="M750" s="126">
        <f t="shared" si="500"/>
        <v>1.0083999100000001</v>
      </c>
      <c r="N750" s="126">
        <f t="shared" si="497"/>
        <v>1.1611426429875245</v>
      </c>
      <c r="O750" s="119">
        <f t="shared" si="499"/>
        <v>1.16296971</v>
      </c>
      <c r="P750" s="119">
        <f t="shared" si="480"/>
        <v>808.85710809</v>
      </c>
      <c r="Q750" s="158">
        <f t="shared" si="492"/>
        <v>0</v>
      </c>
      <c r="R750" s="199">
        <f t="shared" si="489"/>
        <v>0</v>
      </c>
      <c r="S750" s="119">
        <f t="shared" si="481"/>
        <v>0</v>
      </c>
      <c r="T750" s="129">
        <f t="shared" si="490"/>
        <v>9.1906000000000002E-2</v>
      </c>
      <c r="U750" s="127">
        <f t="shared" si="498"/>
        <v>4</v>
      </c>
      <c r="V750" s="127">
        <v>252</v>
      </c>
      <c r="W750" s="126">
        <f t="shared" si="482"/>
        <v>1.0013966059999999</v>
      </c>
      <c r="X750" s="119">
        <f t="shared" si="483"/>
        <v>1.12965469</v>
      </c>
      <c r="Y750" s="119">
        <f t="shared" si="484"/>
        <v>0</v>
      </c>
      <c r="Z750" s="131" t="str">
        <f t="shared" si="493"/>
        <v>A+J=</v>
      </c>
      <c r="AA750" s="124">
        <f t="shared" si="494"/>
        <v>45061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2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22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3"/>
      <c r="EC750" s="1"/>
      <c r="ED750" s="1"/>
      <c r="EE750" s="1"/>
      <c r="EF750" s="1"/>
      <c r="EG750" s="1"/>
      <c r="EH750" s="1"/>
      <c r="EI750" s="1"/>
      <c r="EJ750" s="1"/>
      <c r="EK750" s="1"/>
      <c r="EL750" s="4"/>
      <c r="EM750" s="1"/>
      <c r="EN750" s="1"/>
      <c r="EO750" s="1"/>
      <c r="EP750" s="1"/>
      <c r="EQ750" s="1"/>
      <c r="ER750" s="1"/>
    </row>
    <row r="751" spans="1:148" ht="12.75" x14ac:dyDescent="0.2">
      <c r="A751" s="118">
        <f t="shared" si="485"/>
        <v>45041</v>
      </c>
      <c r="B751" s="119">
        <f t="shared" si="477"/>
        <v>810.58797212000002</v>
      </c>
      <c r="C751" s="119">
        <f t="shared" si="491"/>
        <v>695.51003877000005</v>
      </c>
      <c r="D751" s="120">
        <f t="shared" si="486"/>
        <v>6563.07</v>
      </c>
      <c r="E751" s="120">
        <f t="shared" si="501"/>
        <v>6609.67</v>
      </c>
      <c r="F751" s="172">
        <f t="shared" si="495"/>
        <v>45000</v>
      </c>
      <c r="G751" s="123">
        <f t="shared" si="478"/>
        <v>7.1003356660832573E-3</v>
      </c>
      <c r="H751" s="124">
        <f t="shared" si="496"/>
        <v>45061</v>
      </c>
      <c r="I751" s="124">
        <f t="shared" si="479"/>
        <v>45061</v>
      </c>
      <c r="J751" s="125">
        <f t="shared" si="487"/>
        <v>18</v>
      </c>
      <c r="K751" s="125">
        <f t="shared" ref="K751:K814" si="502">(J751-(NETWORKDAYS(A751,I751,AD$149:AD$503)-1))</f>
        <v>5</v>
      </c>
      <c r="L751" s="8">
        <f t="shared" si="488"/>
        <v>1.00196727</v>
      </c>
      <c r="M751" s="126">
        <f t="shared" si="500"/>
        <v>1.0083999100000001</v>
      </c>
      <c r="N751" s="126">
        <f t="shared" si="497"/>
        <v>1.1611426429875245</v>
      </c>
      <c r="O751" s="119">
        <f t="shared" si="499"/>
        <v>1.16342692</v>
      </c>
      <c r="P751" s="119">
        <f t="shared" si="480"/>
        <v>809.17510222999999</v>
      </c>
      <c r="Q751" s="158">
        <f t="shared" si="492"/>
        <v>0</v>
      </c>
      <c r="R751" s="199">
        <f t="shared" si="489"/>
        <v>0</v>
      </c>
      <c r="S751" s="119">
        <f t="shared" si="481"/>
        <v>0</v>
      </c>
      <c r="T751" s="129">
        <f t="shared" si="490"/>
        <v>9.1906000000000002E-2</v>
      </c>
      <c r="U751" s="127">
        <f t="shared" si="498"/>
        <v>5</v>
      </c>
      <c r="V751" s="127">
        <v>252</v>
      </c>
      <c r="W751" s="126">
        <f t="shared" si="482"/>
        <v>1.001746062</v>
      </c>
      <c r="X751" s="119">
        <f t="shared" si="483"/>
        <v>1.4128698900000001</v>
      </c>
      <c r="Y751" s="119">
        <f t="shared" si="484"/>
        <v>0</v>
      </c>
      <c r="Z751" s="131" t="str">
        <f t="shared" si="493"/>
        <v>A+J=</v>
      </c>
      <c r="AA751" s="124">
        <f t="shared" si="494"/>
        <v>45061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2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22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3"/>
      <c r="EC751" s="1"/>
      <c r="ED751" s="1"/>
      <c r="EE751" s="1"/>
      <c r="EF751" s="1"/>
      <c r="EG751" s="1"/>
      <c r="EH751" s="1"/>
      <c r="EI751" s="1"/>
      <c r="EJ751" s="1"/>
      <c r="EK751" s="1"/>
      <c r="EL751" s="4"/>
      <c r="EM751" s="1"/>
      <c r="EN751" s="1"/>
      <c r="EO751" s="1"/>
      <c r="EP751" s="1"/>
      <c r="EQ751" s="1"/>
      <c r="ER751" s="1"/>
    </row>
    <row r="752" spans="1:148" ht="12.75" x14ac:dyDescent="0.2">
      <c r="A752" s="118">
        <f t="shared" si="485"/>
        <v>45042</v>
      </c>
      <c r="B752" s="119">
        <f t="shared" si="477"/>
        <v>811.18963489999999</v>
      </c>
      <c r="C752" s="119">
        <f t="shared" si="491"/>
        <v>695.51003877000005</v>
      </c>
      <c r="D752" s="120">
        <f t="shared" si="486"/>
        <v>6563.07</v>
      </c>
      <c r="E752" s="120">
        <f t="shared" si="501"/>
        <v>6609.67</v>
      </c>
      <c r="F752" s="172">
        <f t="shared" si="495"/>
        <v>45000</v>
      </c>
      <c r="G752" s="123">
        <f t="shared" si="478"/>
        <v>7.1003356660832573E-3</v>
      </c>
      <c r="H752" s="124">
        <f t="shared" si="496"/>
        <v>45061</v>
      </c>
      <c r="I752" s="124">
        <f t="shared" si="479"/>
        <v>45061</v>
      </c>
      <c r="J752" s="125">
        <f t="shared" si="487"/>
        <v>18</v>
      </c>
      <c r="K752" s="125">
        <f t="shared" si="502"/>
        <v>6</v>
      </c>
      <c r="L752" s="8">
        <f t="shared" si="488"/>
        <v>1.00236119</v>
      </c>
      <c r="M752" s="126">
        <f t="shared" si="500"/>
        <v>1.0083999100000001</v>
      </c>
      <c r="N752" s="126">
        <f t="shared" si="497"/>
        <v>1.1611426429875245</v>
      </c>
      <c r="O752" s="119">
        <f t="shared" si="499"/>
        <v>1.16388432</v>
      </c>
      <c r="P752" s="119">
        <f t="shared" si="480"/>
        <v>809.49322852</v>
      </c>
      <c r="Q752" s="158">
        <f t="shared" si="492"/>
        <v>0</v>
      </c>
      <c r="R752" s="199">
        <f t="shared" si="489"/>
        <v>0</v>
      </c>
      <c r="S752" s="119">
        <f t="shared" si="481"/>
        <v>0</v>
      </c>
      <c r="T752" s="129">
        <f t="shared" si="490"/>
        <v>9.1906000000000002E-2</v>
      </c>
      <c r="U752" s="127">
        <f t="shared" si="498"/>
        <v>6</v>
      </c>
      <c r="V752" s="127">
        <v>252</v>
      </c>
      <c r="W752" s="126">
        <f t="shared" si="482"/>
        <v>1.0020956400000001</v>
      </c>
      <c r="X752" s="119">
        <f t="shared" si="483"/>
        <v>1.69640638</v>
      </c>
      <c r="Y752" s="119">
        <f t="shared" si="484"/>
        <v>0</v>
      </c>
      <c r="Z752" s="131" t="str">
        <f t="shared" si="493"/>
        <v>A+J=</v>
      </c>
      <c r="AA752" s="124">
        <f t="shared" si="494"/>
        <v>45061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2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22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3"/>
      <c r="EC752" s="1"/>
      <c r="ED752" s="1"/>
      <c r="EE752" s="1"/>
      <c r="EF752" s="1"/>
      <c r="EG752" s="1"/>
      <c r="EH752" s="1"/>
      <c r="EI752" s="1"/>
      <c r="EJ752" s="1"/>
      <c r="EK752" s="1"/>
      <c r="EL752" s="4"/>
      <c r="EM752" s="1"/>
      <c r="EN752" s="1"/>
      <c r="EO752" s="1"/>
      <c r="EP752" s="1"/>
      <c r="EQ752" s="1"/>
      <c r="ER752" s="1"/>
    </row>
    <row r="753" spans="1:148" ht="12.75" x14ac:dyDescent="0.2">
      <c r="A753" s="118">
        <f t="shared" si="485"/>
        <v>45043</v>
      </c>
      <c r="B753" s="119">
        <f t="shared" si="477"/>
        <v>811.79174440999998</v>
      </c>
      <c r="C753" s="119">
        <f t="shared" si="491"/>
        <v>695.51003877000005</v>
      </c>
      <c r="D753" s="120">
        <f t="shared" si="486"/>
        <v>6563.07</v>
      </c>
      <c r="E753" s="120">
        <f t="shared" si="501"/>
        <v>6609.67</v>
      </c>
      <c r="F753" s="172">
        <f t="shared" si="495"/>
        <v>45000</v>
      </c>
      <c r="G753" s="123">
        <f t="shared" si="478"/>
        <v>7.1003356660832573E-3</v>
      </c>
      <c r="H753" s="124">
        <f t="shared" si="496"/>
        <v>45061</v>
      </c>
      <c r="I753" s="124">
        <f t="shared" si="479"/>
        <v>45061</v>
      </c>
      <c r="J753" s="125">
        <f t="shared" si="487"/>
        <v>18</v>
      </c>
      <c r="K753" s="125">
        <f t="shared" si="502"/>
        <v>7</v>
      </c>
      <c r="L753" s="8">
        <f t="shared" si="488"/>
        <v>1.00275527</v>
      </c>
      <c r="M753" s="126">
        <f t="shared" si="500"/>
        <v>1.0083999100000001</v>
      </c>
      <c r="N753" s="126">
        <f t="shared" si="497"/>
        <v>1.1611426429875245</v>
      </c>
      <c r="O753" s="119">
        <f t="shared" si="499"/>
        <v>1.1643418999999999</v>
      </c>
      <c r="P753" s="119">
        <f t="shared" si="480"/>
        <v>809.81148000999997</v>
      </c>
      <c r="Q753" s="158">
        <f t="shared" si="492"/>
        <v>0</v>
      </c>
      <c r="R753" s="199">
        <f t="shared" si="489"/>
        <v>0</v>
      </c>
      <c r="S753" s="119">
        <f t="shared" si="481"/>
        <v>0</v>
      </c>
      <c r="T753" s="129">
        <f t="shared" si="490"/>
        <v>9.1906000000000002E-2</v>
      </c>
      <c r="U753" s="127">
        <f t="shared" si="498"/>
        <v>7</v>
      </c>
      <c r="V753" s="127">
        <v>252</v>
      </c>
      <c r="W753" s="126">
        <f t="shared" si="482"/>
        <v>1.00244534</v>
      </c>
      <c r="X753" s="119">
        <f t="shared" si="483"/>
        <v>1.9802644</v>
      </c>
      <c r="Y753" s="119">
        <f t="shared" si="484"/>
        <v>0</v>
      </c>
      <c r="Z753" s="131" t="str">
        <f t="shared" si="493"/>
        <v>A+J=</v>
      </c>
      <c r="AA753" s="124">
        <f t="shared" si="494"/>
        <v>45061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2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22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3"/>
      <c r="EC753" s="1"/>
      <c r="ED753" s="1"/>
      <c r="EE753" s="1"/>
      <c r="EF753" s="1"/>
      <c r="EG753" s="1"/>
      <c r="EH753" s="1"/>
      <c r="EI753" s="1"/>
      <c r="EJ753" s="1"/>
      <c r="EK753" s="1"/>
      <c r="EL753" s="4"/>
      <c r="EM753" s="1"/>
      <c r="EN753" s="1"/>
      <c r="EO753" s="1"/>
      <c r="EP753" s="1"/>
      <c r="EQ753" s="1"/>
      <c r="ER753" s="1"/>
    </row>
    <row r="754" spans="1:148" ht="12.75" x14ac:dyDescent="0.2">
      <c r="A754" s="118">
        <f t="shared" si="485"/>
        <v>45044</v>
      </c>
      <c r="B754" s="119">
        <f t="shared" si="477"/>
        <v>812.39430086999994</v>
      </c>
      <c r="C754" s="119">
        <f t="shared" si="491"/>
        <v>695.51003877000005</v>
      </c>
      <c r="D754" s="120">
        <f t="shared" si="486"/>
        <v>6563.07</v>
      </c>
      <c r="E754" s="120">
        <f t="shared" si="501"/>
        <v>6609.67</v>
      </c>
      <c r="F754" s="172">
        <f t="shared" si="495"/>
        <v>45000</v>
      </c>
      <c r="G754" s="123">
        <f t="shared" si="478"/>
        <v>7.1003356660832573E-3</v>
      </c>
      <c r="H754" s="124">
        <f t="shared" si="496"/>
        <v>45061</v>
      </c>
      <c r="I754" s="124">
        <f t="shared" si="479"/>
        <v>45061</v>
      </c>
      <c r="J754" s="125">
        <f t="shared" si="487"/>
        <v>18</v>
      </c>
      <c r="K754" s="125">
        <f t="shared" si="502"/>
        <v>8</v>
      </c>
      <c r="L754" s="8">
        <f t="shared" si="488"/>
        <v>1.0031494999999999</v>
      </c>
      <c r="M754" s="126">
        <f t="shared" si="500"/>
        <v>1.0083999100000001</v>
      </c>
      <c r="N754" s="126">
        <f t="shared" si="497"/>
        <v>1.1611426429875245</v>
      </c>
      <c r="O754" s="119">
        <f t="shared" si="499"/>
        <v>1.1647996599999999</v>
      </c>
      <c r="P754" s="119">
        <f t="shared" si="480"/>
        <v>810.12985667999999</v>
      </c>
      <c r="Q754" s="158">
        <f t="shared" si="492"/>
        <v>0</v>
      </c>
      <c r="R754" s="199">
        <f t="shared" si="489"/>
        <v>0</v>
      </c>
      <c r="S754" s="119">
        <f t="shared" si="481"/>
        <v>0</v>
      </c>
      <c r="T754" s="129">
        <f t="shared" si="490"/>
        <v>9.1906000000000002E-2</v>
      </c>
      <c r="U754" s="127">
        <f t="shared" si="498"/>
        <v>8</v>
      </c>
      <c r="V754" s="127">
        <v>252</v>
      </c>
      <c r="W754" s="126">
        <f t="shared" si="482"/>
        <v>1.002795162</v>
      </c>
      <c r="X754" s="119">
        <f t="shared" si="483"/>
        <v>2.2644441899999999</v>
      </c>
      <c r="Y754" s="119">
        <f t="shared" si="484"/>
        <v>0</v>
      </c>
      <c r="Z754" s="131" t="str">
        <f t="shared" si="493"/>
        <v>A+J=</v>
      </c>
      <c r="AA754" s="124">
        <f t="shared" si="494"/>
        <v>45061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2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22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3"/>
      <c r="EC754" s="1"/>
      <c r="ED754" s="1"/>
      <c r="EE754" s="1"/>
      <c r="EF754" s="1"/>
      <c r="EG754" s="1"/>
      <c r="EH754" s="1"/>
      <c r="EI754" s="1"/>
      <c r="EJ754" s="1"/>
      <c r="EK754" s="1"/>
      <c r="EL754" s="4"/>
      <c r="EM754" s="1"/>
      <c r="EN754" s="1"/>
      <c r="EO754" s="1"/>
      <c r="EP754" s="1"/>
      <c r="EQ754" s="1"/>
      <c r="ER754" s="1"/>
    </row>
    <row r="755" spans="1:148" ht="12.75" x14ac:dyDescent="0.2">
      <c r="A755" s="118">
        <f t="shared" si="485"/>
        <v>45045</v>
      </c>
      <c r="B755" s="119">
        <f t="shared" si="477"/>
        <v>812.99729837000007</v>
      </c>
      <c r="C755" s="119">
        <f t="shared" si="491"/>
        <v>695.51003877000005</v>
      </c>
      <c r="D755" s="120">
        <f t="shared" si="486"/>
        <v>6563.07</v>
      </c>
      <c r="E755" s="120">
        <f t="shared" si="501"/>
        <v>6609.67</v>
      </c>
      <c r="F755" s="172">
        <f t="shared" si="495"/>
        <v>45000</v>
      </c>
      <c r="G755" s="123">
        <f t="shared" si="478"/>
        <v>7.1003356660832573E-3</v>
      </c>
      <c r="H755" s="124">
        <f t="shared" si="496"/>
        <v>45061</v>
      </c>
      <c r="I755" s="124">
        <f t="shared" si="479"/>
        <v>45061</v>
      </c>
      <c r="J755" s="125">
        <f t="shared" si="487"/>
        <v>18</v>
      </c>
      <c r="K755" s="125">
        <f t="shared" si="502"/>
        <v>9</v>
      </c>
      <c r="L755" s="8">
        <f t="shared" si="488"/>
        <v>1.0035438800000001</v>
      </c>
      <c r="M755" s="126">
        <f t="shared" si="500"/>
        <v>1.0083999100000001</v>
      </c>
      <c r="N755" s="126">
        <f t="shared" si="497"/>
        <v>1.1611426429875245</v>
      </c>
      <c r="O755" s="119">
        <f t="shared" si="499"/>
        <v>1.16525759</v>
      </c>
      <c r="P755" s="119">
        <f t="shared" si="480"/>
        <v>810.44835159000002</v>
      </c>
      <c r="Q755" s="158">
        <f t="shared" si="492"/>
        <v>0</v>
      </c>
      <c r="R755" s="199">
        <f t="shared" si="489"/>
        <v>0</v>
      </c>
      <c r="S755" s="119">
        <f t="shared" si="481"/>
        <v>0</v>
      </c>
      <c r="T755" s="129">
        <f t="shared" si="490"/>
        <v>9.1906000000000002E-2</v>
      </c>
      <c r="U755" s="127">
        <f t="shared" si="498"/>
        <v>9</v>
      </c>
      <c r="V755" s="127">
        <v>252</v>
      </c>
      <c r="W755" s="126">
        <f t="shared" si="482"/>
        <v>1.0031451069999999</v>
      </c>
      <c r="X755" s="119">
        <f t="shared" si="483"/>
        <v>2.5489467800000001</v>
      </c>
      <c r="Y755" s="119">
        <f t="shared" si="484"/>
        <v>0</v>
      </c>
      <c r="Z755" s="131" t="str">
        <f t="shared" si="493"/>
        <v>A+J=</v>
      </c>
      <c r="AA755" s="124">
        <f t="shared" si="494"/>
        <v>45061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2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22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3"/>
      <c r="EC755" s="1"/>
      <c r="ED755" s="1"/>
      <c r="EE755" s="1"/>
      <c r="EF755" s="1"/>
      <c r="EG755" s="1"/>
      <c r="EH755" s="1"/>
      <c r="EI755" s="1"/>
      <c r="EJ755" s="1"/>
      <c r="EK755" s="1"/>
      <c r="EL755" s="4"/>
      <c r="EM755" s="1"/>
      <c r="EN755" s="1"/>
      <c r="EO755" s="1"/>
      <c r="EP755" s="1"/>
      <c r="EQ755" s="1"/>
      <c r="ER755" s="1"/>
    </row>
    <row r="756" spans="1:148" ht="12.75" x14ac:dyDescent="0.2">
      <c r="A756" s="118">
        <f t="shared" si="485"/>
        <v>45046</v>
      </c>
      <c r="B756" s="119">
        <f t="shared" si="477"/>
        <v>812.99729837000007</v>
      </c>
      <c r="C756" s="119">
        <f t="shared" si="491"/>
        <v>695.51003877000005</v>
      </c>
      <c r="D756" s="120">
        <f t="shared" si="486"/>
        <v>6563.07</v>
      </c>
      <c r="E756" s="120">
        <f t="shared" si="501"/>
        <v>6609.67</v>
      </c>
      <c r="F756" s="172">
        <f t="shared" si="495"/>
        <v>45000</v>
      </c>
      <c r="G756" s="123">
        <f t="shared" si="478"/>
        <v>7.1003356660832573E-3</v>
      </c>
      <c r="H756" s="124">
        <f t="shared" si="496"/>
        <v>45061</v>
      </c>
      <c r="I756" s="124">
        <f t="shared" si="479"/>
        <v>45061</v>
      </c>
      <c r="J756" s="125">
        <f t="shared" si="487"/>
        <v>18</v>
      </c>
      <c r="K756" s="125">
        <f t="shared" si="502"/>
        <v>9</v>
      </c>
      <c r="L756" s="8">
        <f t="shared" si="488"/>
        <v>1.0035438800000001</v>
      </c>
      <c r="M756" s="126">
        <f t="shared" si="500"/>
        <v>1.0083999100000001</v>
      </c>
      <c r="N756" s="126">
        <f t="shared" si="497"/>
        <v>1.1611426429875245</v>
      </c>
      <c r="O756" s="119">
        <f t="shared" si="499"/>
        <v>1.16525759</v>
      </c>
      <c r="P756" s="119">
        <f t="shared" si="480"/>
        <v>810.44835159000002</v>
      </c>
      <c r="Q756" s="158">
        <f t="shared" si="492"/>
        <v>0</v>
      </c>
      <c r="R756" s="199">
        <f t="shared" si="489"/>
        <v>0</v>
      </c>
      <c r="S756" s="119">
        <f t="shared" si="481"/>
        <v>0</v>
      </c>
      <c r="T756" s="129">
        <f t="shared" si="490"/>
        <v>9.1906000000000002E-2</v>
      </c>
      <c r="U756" s="127">
        <f t="shared" si="498"/>
        <v>9</v>
      </c>
      <c r="V756" s="127">
        <v>252</v>
      </c>
      <c r="W756" s="126">
        <f t="shared" si="482"/>
        <v>1.0031451069999999</v>
      </c>
      <c r="X756" s="119">
        <f t="shared" si="483"/>
        <v>2.5489467800000001</v>
      </c>
      <c r="Y756" s="119">
        <f t="shared" si="484"/>
        <v>0</v>
      </c>
      <c r="Z756" s="131" t="str">
        <f t="shared" si="493"/>
        <v>A+J=</v>
      </c>
      <c r="AA756" s="124">
        <f t="shared" si="494"/>
        <v>45061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2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22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3"/>
      <c r="EC756" s="1"/>
      <c r="ED756" s="1"/>
      <c r="EE756" s="1"/>
      <c r="EF756" s="1"/>
      <c r="EG756" s="1"/>
      <c r="EH756" s="1"/>
      <c r="EI756" s="1"/>
      <c r="EJ756" s="1"/>
      <c r="EK756" s="1"/>
      <c r="EL756" s="4"/>
      <c r="EM756" s="1"/>
      <c r="EN756" s="1"/>
      <c r="EO756" s="1"/>
      <c r="EP756" s="1"/>
      <c r="EQ756" s="1"/>
      <c r="ER756" s="1"/>
    </row>
    <row r="757" spans="1:148" ht="12.75" x14ac:dyDescent="0.2">
      <c r="A757" s="118">
        <f t="shared" si="485"/>
        <v>45047</v>
      </c>
      <c r="B757" s="119">
        <f t="shared" si="477"/>
        <v>812.99729837000007</v>
      </c>
      <c r="C757" s="119">
        <f t="shared" si="491"/>
        <v>695.51003877000005</v>
      </c>
      <c r="D757" s="120">
        <f t="shared" si="486"/>
        <v>6563.07</v>
      </c>
      <c r="E757" s="120">
        <f t="shared" si="501"/>
        <v>6609.67</v>
      </c>
      <c r="F757" s="172">
        <f t="shared" si="495"/>
        <v>45000</v>
      </c>
      <c r="G757" s="123">
        <f t="shared" si="478"/>
        <v>7.1003356660832573E-3</v>
      </c>
      <c r="H757" s="124">
        <f t="shared" si="496"/>
        <v>45061</v>
      </c>
      <c r="I757" s="124">
        <f t="shared" si="479"/>
        <v>45061</v>
      </c>
      <c r="J757" s="125">
        <f t="shared" si="487"/>
        <v>18</v>
      </c>
      <c r="K757" s="125">
        <f t="shared" si="502"/>
        <v>9</v>
      </c>
      <c r="L757" s="8">
        <f t="shared" si="488"/>
        <v>1.0035438800000001</v>
      </c>
      <c r="M757" s="126">
        <f t="shared" si="500"/>
        <v>1.0083999100000001</v>
      </c>
      <c r="N757" s="126">
        <f t="shared" si="497"/>
        <v>1.1611426429875245</v>
      </c>
      <c r="O757" s="119">
        <f t="shared" si="499"/>
        <v>1.16525759</v>
      </c>
      <c r="P757" s="119">
        <f t="shared" si="480"/>
        <v>810.44835159000002</v>
      </c>
      <c r="Q757" s="158">
        <f t="shared" si="492"/>
        <v>0</v>
      </c>
      <c r="R757" s="199">
        <f t="shared" si="489"/>
        <v>0</v>
      </c>
      <c r="S757" s="119">
        <f t="shared" si="481"/>
        <v>0</v>
      </c>
      <c r="T757" s="129">
        <f t="shared" si="490"/>
        <v>9.1906000000000002E-2</v>
      </c>
      <c r="U757" s="127">
        <f t="shared" si="498"/>
        <v>9</v>
      </c>
      <c r="V757" s="127">
        <v>252</v>
      </c>
      <c r="W757" s="126">
        <f t="shared" si="482"/>
        <v>1.0031451069999999</v>
      </c>
      <c r="X757" s="119">
        <f t="shared" si="483"/>
        <v>2.5489467800000001</v>
      </c>
      <c r="Y757" s="119">
        <f t="shared" si="484"/>
        <v>0</v>
      </c>
      <c r="Z757" s="131" t="str">
        <f t="shared" si="493"/>
        <v>A+J=</v>
      </c>
      <c r="AA757" s="124">
        <f t="shared" si="494"/>
        <v>45061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2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22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3"/>
      <c r="EC757" s="1"/>
      <c r="ED757" s="1"/>
      <c r="EE757" s="1"/>
      <c r="EF757" s="1"/>
      <c r="EG757" s="1"/>
      <c r="EH757" s="1"/>
      <c r="EI757" s="1"/>
      <c r="EJ757" s="1"/>
      <c r="EK757" s="1"/>
      <c r="EL757" s="4"/>
      <c r="EM757" s="1"/>
      <c r="EN757" s="1"/>
      <c r="EO757" s="1"/>
      <c r="EP757" s="1"/>
      <c r="EQ757" s="1"/>
      <c r="ER757" s="1"/>
    </row>
    <row r="758" spans="1:148" ht="12.75" x14ac:dyDescent="0.2">
      <c r="A758" s="118">
        <f t="shared" si="485"/>
        <v>45048</v>
      </c>
      <c r="B758" s="119">
        <f t="shared" si="477"/>
        <v>812.99729837000007</v>
      </c>
      <c r="C758" s="119">
        <f t="shared" si="491"/>
        <v>695.51003877000005</v>
      </c>
      <c r="D758" s="120">
        <f t="shared" si="486"/>
        <v>6563.07</v>
      </c>
      <c r="E758" s="120">
        <f t="shared" si="501"/>
        <v>6609.67</v>
      </c>
      <c r="F758" s="172">
        <f t="shared" si="495"/>
        <v>45000</v>
      </c>
      <c r="G758" s="123">
        <f t="shared" si="478"/>
        <v>7.1003356660832573E-3</v>
      </c>
      <c r="H758" s="124">
        <f t="shared" si="496"/>
        <v>45061</v>
      </c>
      <c r="I758" s="124">
        <f t="shared" si="479"/>
        <v>45061</v>
      </c>
      <c r="J758" s="125">
        <f t="shared" si="487"/>
        <v>18</v>
      </c>
      <c r="K758" s="125">
        <f t="shared" si="502"/>
        <v>9</v>
      </c>
      <c r="L758" s="8">
        <f t="shared" si="488"/>
        <v>1.0035438800000001</v>
      </c>
      <c r="M758" s="126">
        <f t="shared" si="500"/>
        <v>1.0083999100000001</v>
      </c>
      <c r="N758" s="126">
        <f t="shared" si="497"/>
        <v>1.1611426429875245</v>
      </c>
      <c r="O758" s="119">
        <f t="shared" si="499"/>
        <v>1.16525759</v>
      </c>
      <c r="P758" s="119">
        <f t="shared" si="480"/>
        <v>810.44835159000002</v>
      </c>
      <c r="Q758" s="158">
        <f t="shared" si="492"/>
        <v>0</v>
      </c>
      <c r="R758" s="199">
        <f t="shared" si="489"/>
        <v>0</v>
      </c>
      <c r="S758" s="119">
        <f t="shared" si="481"/>
        <v>0</v>
      </c>
      <c r="T758" s="129">
        <f t="shared" si="490"/>
        <v>9.1906000000000002E-2</v>
      </c>
      <c r="U758" s="127">
        <f t="shared" si="498"/>
        <v>9</v>
      </c>
      <c r="V758" s="127">
        <v>252</v>
      </c>
      <c r="W758" s="126">
        <f t="shared" si="482"/>
        <v>1.0031451069999999</v>
      </c>
      <c r="X758" s="119">
        <f t="shared" si="483"/>
        <v>2.5489467800000001</v>
      </c>
      <c r="Y758" s="119">
        <f t="shared" si="484"/>
        <v>0</v>
      </c>
      <c r="Z758" s="131" t="str">
        <f t="shared" si="493"/>
        <v>A+J=</v>
      </c>
      <c r="AA758" s="124">
        <f t="shared" si="494"/>
        <v>45061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2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22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3"/>
      <c r="EC758" s="1"/>
      <c r="ED758" s="1"/>
      <c r="EE758" s="1"/>
      <c r="EF758" s="1"/>
      <c r="EG758" s="1"/>
      <c r="EH758" s="1"/>
      <c r="EI758" s="1"/>
      <c r="EJ758" s="1"/>
      <c r="EK758" s="1"/>
      <c r="EL758" s="4"/>
      <c r="EM758" s="1"/>
      <c r="EN758" s="1"/>
      <c r="EO758" s="1"/>
      <c r="EP758" s="1"/>
      <c r="EQ758" s="1"/>
      <c r="ER758" s="1"/>
    </row>
    <row r="759" spans="1:148" ht="12.75" x14ac:dyDescent="0.2">
      <c r="A759" s="118">
        <f t="shared" si="485"/>
        <v>45049</v>
      </c>
      <c r="B759" s="119">
        <f t="shared" si="477"/>
        <v>813.60074950000001</v>
      </c>
      <c r="C759" s="119">
        <f t="shared" si="491"/>
        <v>695.51003877000005</v>
      </c>
      <c r="D759" s="120">
        <f t="shared" si="486"/>
        <v>6563.07</v>
      </c>
      <c r="E759" s="120">
        <f t="shared" si="501"/>
        <v>6609.67</v>
      </c>
      <c r="F759" s="172">
        <f t="shared" si="495"/>
        <v>45000</v>
      </c>
      <c r="G759" s="123">
        <f t="shared" si="478"/>
        <v>7.1003356660832573E-3</v>
      </c>
      <c r="H759" s="124">
        <f t="shared" si="496"/>
        <v>45061</v>
      </c>
      <c r="I759" s="124">
        <f t="shared" si="479"/>
        <v>45061</v>
      </c>
      <c r="J759" s="125">
        <f t="shared" si="487"/>
        <v>18</v>
      </c>
      <c r="K759" s="125">
        <f t="shared" si="502"/>
        <v>10</v>
      </c>
      <c r="L759" s="8">
        <f t="shared" si="488"/>
        <v>1.0039384200000001</v>
      </c>
      <c r="M759" s="126">
        <f t="shared" si="500"/>
        <v>1.0083999100000001</v>
      </c>
      <c r="N759" s="126">
        <f t="shared" si="497"/>
        <v>1.1611426429875245</v>
      </c>
      <c r="O759" s="119">
        <f t="shared" si="499"/>
        <v>1.16571571</v>
      </c>
      <c r="P759" s="119">
        <f t="shared" si="480"/>
        <v>810.76697865000006</v>
      </c>
      <c r="Q759" s="158">
        <f t="shared" si="492"/>
        <v>0</v>
      </c>
      <c r="R759" s="199">
        <f t="shared" si="489"/>
        <v>0</v>
      </c>
      <c r="S759" s="119">
        <f t="shared" si="481"/>
        <v>0</v>
      </c>
      <c r="T759" s="129">
        <f t="shared" si="490"/>
        <v>9.1906000000000002E-2</v>
      </c>
      <c r="U759" s="127">
        <f t="shared" si="498"/>
        <v>10</v>
      </c>
      <c r="V759" s="127">
        <v>252</v>
      </c>
      <c r="W759" s="126">
        <f t="shared" si="482"/>
        <v>1.0034951729999999</v>
      </c>
      <c r="X759" s="119">
        <f t="shared" si="483"/>
        <v>2.8337708500000001</v>
      </c>
      <c r="Y759" s="119">
        <f t="shared" si="484"/>
        <v>0</v>
      </c>
      <c r="Z759" s="131" t="str">
        <f t="shared" si="493"/>
        <v>A+J=</v>
      </c>
      <c r="AA759" s="124">
        <f t="shared" si="494"/>
        <v>45061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2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22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3"/>
      <c r="EC759" s="1"/>
      <c r="ED759" s="1"/>
      <c r="EE759" s="1"/>
      <c r="EF759" s="1"/>
      <c r="EG759" s="1"/>
      <c r="EH759" s="1"/>
      <c r="EI759" s="1"/>
      <c r="EJ759" s="1"/>
      <c r="EK759" s="1"/>
      <c r="EL759" s="4"/>
      <c r="EM759" s="1"/>
      <c r="EN759" s="1"/>
      <c r="EO759" s="1"/>
      <c r="EP759" s="1"/>
      <c r="EQ759" s="1"/>
      <c r="ER759" s="1"/>
    </row>
    <row r="760" spans="1:148" ht="12.75" x14ac:dyDescent="0.2">
      <c r="A760" s="118">
        <f t="shared" si="485"/>
        <v>45050</v>
      </c>
      <c r="B760" s="119">
        <f t="shared" si="477"/>
        <v>814.20464833000005</v>
      </c>
      <c r="C760" s="119">
        <f t="shared" si="491"/>
        <v>695.51003877000005</v>
      </c>
      <c r="D760" s="120">
        <f t="shared" si="486"/>
        <v>6563.07</v>
      </c>
      <c r="E760" s="120">
        <f t="shared" si="501"/>
        <v>6609.67</v>
      </c>
      <c r="F760" s="172">
        <f t="shared" si="495"/>
        <v>45000</v>
      </c>
      <c r="G760" s="123">
        <f t="shared" si="478"/>
        <v>7.1003356660832573E-3</v>
      </c>
      <c r="H760" s="124">
        <f t="shared" si="496"/>
        <v>45061</v>
      </c>
      <c r="I760" s="124">
        <f t="shared" si="479"/>
        <v>45061</v>
      </c>
      <c r="J760" s="125">
        <f t="shared" si="487"/>
        <v>18</v>
      </c>
      <c r="K760" s="125">
        <f t="shared" si="502"/>
        <v>11</v>
      </c>
      <c r="L760" s="8">
        <f t="shared" si="488"/>
        <v>1.0043331200000001</v>
      </c>
      <c r="M760" s="126">
        <f t="shared" si="500"/>
        <v>1.0083999100000001</v>
      </c>
      <c r="N760" s="126">
        <f t="shared" si="497"/>
        <v>1.1611426429875245</v>
      </c>
      <c r="O760" s="119">
        <f t="shared" si="499"/>
        <v>1.16617401</v>
      </c>
      <c r="P760" s="119">
        <f t="shared" si="480"/>
        <v>811.08573090000004</v>
      </c>
      <c r="Q760" s="158">
        <f t="shared" si="492"/>
        <v>0</v>
      </c>
      <c r="R760" s="199">
        <f t="shared" si="489"/>
        <v>0</v>
      </c>
      <c r="S760" s="119">
        <f t="shared" si="481"/>
        <v>0</v>
      </c>
      <c r="T760" s="129">
        <f t="shared" si="490"/>
        <v>9.1906000000000002E-2</v>
      </c>
      <c r="U760" s="127">
        <f t="shared" si="498"/>
        <v>11</v>
      </c>
      <c r="V760" s="127">
        <v>252</v>
      </c>
      <c r="W760" s="126">
        <f t="shared" si="482"/>
        <v>1.003845361</v>
      </c>
      <c r="X760" s="119">
        <f t="shared" si="483"/>
        <v>3.1189174300000002</v>
      </c>
      <c r="Y760" s="119">
        <f t="shared" si="484"/>
        <v>0</v>
      </c>
      <c r="Z760" s="131" t="str">
        <f t="shared" si="493"/>
        <v>A+J=</v>
      </c>
      <c r="AA760" s="124">
        <f t="shared" si="494"/>
        <v>45061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2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22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3"/>
      <c r="EC760" s="1"/>
      <c r="ED760" s="1"/>
      <c r="EE760" s="1"/>
      <c r="EF760" s="1"/>
      <c r="EG760" s="1"/>
      <c r="EH760" s="1"/>
      <c r="EI760" s="1"/>
      <c r="EJ760" s="1"/>
      <c r="EK760" s="1"/>
      <c r="EL760" s="4"/>
      <c r="EM760" s="1"/>
      <c r="EN760" s="1"/>
      <c r="EO760" s="1"/>
      <c r="EP760" s="1"/>
      <c r="EQ760" s="1"/>
      <c r="ER760" s="1"/>
    </row>
    <row r="761" spans="1:148" ht="12.75" x14ac:dyDescent="0.2">
      <c r="A761" s="118">
        <f t="shared" si="485"/>
        <v>45051</v>
      </c>
      <c r="B761" s="119">
        <f t="shared" si="477"/>
        <v>814.80899594000005</v>
      </c>
      <c r="C761" s="119">
        <f t="shared" si="491"/>
        <v>695.51003877000005</v>
      </c>
      <c r="D761" s="120">
        <f t="shared" si="486"/>
        <v>6563.07</v>
      </c>
      <c r="E761" s="120">
        <f t="shared" si="501"/>
        <v>6609.67</v>
      </c>
      <c r="F761" s="172">
        <f t="shared" si="495"/>
        <v>45000</v>
      </c>
      <c r="G761" s="123">
        <f t="shared" si="478"/>
        <v>7.1003356660832573E-3</v>
      </c>
      <c r="H761" s="124">
        <f t="shared" si="496"/>
        <v>45061</v>
      </c>
      <c r="I761" s="124">
        <f t="shared" si="479"/>
        <v>45061</v>
      </c>
      <c r="J761" s="125">
        <f t="shared" si="487"/>
        <v>18</v>
      </c>
      <c r="K761" s="125">
        <f t="shared" si="502"/>
        <v>12</v>
      </c>
      <c r="L761" s="8">
        <f t="shared" si="488"/>
        <v>1.00472797</v>
      </c>
      <c r="M761" s="126">
        <f t="shared" si="500"/>
        <v>1.0083999100000001</v>
      </c>
      <c r="N761" s="126">
        <f t="shared" si="497"/>
        <v>1.1611426429875245</v>
      </c>
      <c r="O761" s="119">
        <f t="shared" si="499"/>
        <v>1.16663249</v>
      </c>
      <c r="P761" s="119">
        <f t="shared" si="480"/>
        <v>811.40460834999999</v>
      </c>
      <c r="Q761" s="158">
        <f t="shared" si="492"/>
        <v>0</v>
      </c>
      <c r="R761" s="199">
        <f t="shared" si="489"/>
        <v>0</v>
      </c>
      <c r="S761" s="119">
        <f t="shared" si="481"/>
        <v>0</v>
      </c>
      <c r="T761" s="129">
        <f t="shared" si="490"/>
        <v>9.1906000000000002E-2</v>
      </c>
      <c r="U761" s="127">
        <f t="shared" si="498"/>
        <v>12</v>
      </c>
      <c r="V761" s="127">
        <v>252</v>
      </c>
      <c r="W761" s="126">
        <f t="shared" si="482"/>
        <v>1.004195672</v>
      </c>
      <c r="X761" s="119">
        <f t="shared" si="483"/>
        <v>3.4043875899999998</v>
      </c>
      <c r="Y761" s="119">
        <f t="shared" si="484"/>
        <v>0</v>
      </c>
      <c r="Z761" s="131" t="str">
        <f t="shared" si="493"/>
        <v>A+J=</v>
      </c>
      <c r="AA761" s="124">
        <f t="shared" si="494"/>
        <v>45061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2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22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3"/>
      <c r="EC761" s="1"/>
      <c r="ED761" s="1"/>
      <c r="EE761" s="1"/>
      <c r="EF761" s="1"/>
      <c r="EG761" s="1"/>
      <c r="EH761" s="1"/>
      <c r="EI761" s="1"/>
      <c r="EJ761" s="1"/>
      <c r="EK761" s="1"/>
      <c r="EL761" s="4"/>
      <c r="EM761" s="1"/>
      <c r="EN761" s="1"/>
      <c r="EO761" s="1"/>
      <c r="EP761" s="1"/>
      <c r="EQ761" s="1"/>
      <c r="ER761" s="1"/>
    </row>
    <row r="762" spans="1:148" ht="12.75" x14ac:dyDescent="0.2">
      <c r="A762" s="118">
        <f t="shared" si="485"/>
        <v>45052</v>
      </c>
      <c r="B762" s="119">
        <f t="shared" si="477"/>
        <v>815.41378474999999</v>
      </c>
      <c r="C762" s="119">
        <f t="shared" si="491"/>
        <v>695.51003877000005</v>
      </c>
      <c r="D762" s="120">
        <f t="shared" si="486"/>
        <v>6563.07</v>
      </c>
      <c r="E762" s="120">
        <f t="shared" si="501"/>
        <v>6609.67</v>
      </c>
      <c r="F762" s="172">
        <f t="shared" si="495"/>
        <v>45000</v>
      </c>
      <c r="G762" s="123">
        <f t="shared" si="478"/>
        <v>7.1003356660832573E-3</v>
      </c>
      <c r="H762" s="124">
        <f t="shared" si="496"/>
        <v>45061</v>
      </c>
      <c r="I762" s="124">
        <f t="shared" si="479"/>
        <v>45061</v>
      </c>
      <c r="J762" s="125">
        <f t="shared" si="487"/>
        <v>18</v>
      </c>
      <c r="K762" s="125">
        <f t="shared" si="502"/>
        <v>13</v>
      </c>
      <c r="L762" s="8">
        <f t="shared" si="488"/>
        <v>1.0051229699999999</v>
      </c>
      <c r="M762" s="126">
        <f t="shared" si="500"/>
        <v>1.0083999100000001</v>
      </c>
      <c r="N762" s="126">
        <f t="shared" si="497"/>
        <v>1.1611426429875245</v>
      </c>
      <c r="O762" s="119">
        <f t="shared" si="499"/>
        <v>1.1670911399999999</v>
      </c>
      <c r="P762" s="119">
        <f t="shared" si="480"/>
        <v>811.72360402000004</v>
      </c>
      <c r="Q762" s="158">
        <f t="shared" si="492"/>
        <v>0</v>
      </c>
      <c r="R762" s="199">
        <f t="shared" si="489"/>
        <v>0</v>
      </c>
      <c r="S762" s="119">
        <f t="shared" si="481"/>
        <v>0</v>
      </c>
      <c r="T762" s="129">
        <f t="shared" si="490"/>
        <v>9.1906000000000002E-2</v>
      </c>
      <c r="U762" s="127">
        <f t="shared" si="498"/>
        <v>13</v>
      </c>
      <c r="V762" s="127">
        <v>252</v>
      </c>
      <c r="W762" s="126">
        <f t="shared" si="482"/>
        <v>1.004546105</v>
      </c>
      <c r="X762" s="119">
        <f t="shared" si="483"/>
        <v>3.6901807299999998</v>
      </c>
      <c r="Y762" s="119">
        <f t="shared" si="484"/>
        <v>0</v>
      </c>
      <c r="Z762" s="131" t="str">
        <f t="shared" si="493"/>
        <v>A+J=</v>
      </c>
      <c r="AA762" s="124">
        <f t="shared" si="494"/>
        <v>45061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22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3"/>
      <c r="EC762" s="1"/>
      <c r="ED762" s="1"/>
      <c r="EE762" s="1"/>
      <c r="EF762" s="1"/>
      <c r="EG762" s="1"/>
      <c r="EH762" s="1"/>
      <c r="EI762" s="1"/>
      <c r="EJ762" s="1"/>
      <c r="EK762" s="1"/>
      <c r="EL762" s="4"/>
      <c r="EM762" s="1"/>
      <c r="EN762" s="1"/>
      <c r="EO762" s="1"/>
      <c r="EP762" s="1"/>
      <c r="EQ762" s="1"/>
      <c r="ER762" s="1"/>
    </row>
    <row r="763" spans="1:148" ht="12.75" x14ac:dyDescent="0.2">
      <c r="A763" s="118">
        <f t="shared" si="485"/>
        <v>45053</v>
      </c>
      <c r="B763" s="119">
        <f t="shared" si="477"/>
        <v>815.41378474999999</v>
      </c>
      <c r="C763" s="119">
        <f t="shared" si="491"/>
        <v>695.51003877000005</v>
      </c>
      <c r="D763" s="120">
        <f t="shared" si="486"/>
        <v>6563.07</v>
      </c>
      <c r="E763" s="120">
        <f t="shared" si="501"/>
        <v>6609.67</v>
      </c>
      <c r="F763" s="172">
        <f t="shared" si="495"/>
        <v>45000</v>
      </c>
      <c r="G763" s="123">
        <f t="shared" si="478"/>
        <v>7.1003356660832573E-3</v>
      </c>
      <c r="H763" s="124">
        <f t="shared" si="496"/>
        <v>45061</v>
      </c>
      <c r="I763" s="124">
        <f t="shared" si="479"/>
        <v>45061</v>
      </c>
      <c r="J763" s="125">
        <f t="shared" si="487"/>
        <v>18</v>
      </c>
      <c r="K763" s="125">
        <f t="shared" si="502"/>
        <v>13</v>
      </c>
      <c r="L763" s="8">
        <f t="shared" si="488"/>
        <v>1.0051229699999999</v>
      </c>
      <c r="M763" s="126">
        <f t="shared" si="500"/>
        <v>1.0083999100000001</v>
      </c>
      <c r="N763" s="126">
        <f t="shared" si="497"/>
        <v>1.1611426429875245</v>
      </c>
      <c r="O763" s="119">
        <f t="shared" si="499"/>
        <v>1.1670911399999999</v>
      </c>
      <c r="P763" s="119">
        <f t="shared" si="480"/>
        <v>811.72360402000004</v>
      </c>
      <c r="Q763" s="158">
        <f t="shared" si="492"/>
        <v>0</v>
      </c>
      <c r="R763" s="199">
        <f t="shared" si="489"/>
        <v>0</v>
      </c>
      <c r="S763" s="119">
        <f t="shared" si="481"/>
        <v>0</v>
      </c>
      <c r="T763" s="129">
        <f t="shared" si="490"/>
        <v>9.1906000000000002E-2</v>
      </c>
      <c r="U763" s="127">
        <f t="shared" si="498"/>
        <v>13</v>
      </c>
      <c r="V763" s="127">
        <v>252</v>
      </c>
      <c r="W763" s="126">
        <f t="shared" si="482"/>
        <v>1.004546105</v>
      </c>
      <c r="X763" s="119">
        <f t="shared" si="483"/>
        <v>3.6901807299999998</v>
      </c>
      <c r="Y763" s="119">
        <f t="shared" si="484"/>
        <v>0</v>
      </c>
      <c r="Z763" s="131" t="str">
        <f t="shared" si="493"/>
        <v>A+J=</v>
      </c>
      <c r="AA763" s="124">
        <f t="shared" si="494"/>
        <v>45061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2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22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3"/>
      <c r="EC763" s="1"/>
      <c r="ED763" s="1"/>
      <c r="EE763" s="1"/>
      <c r="EF763" s="1"/>
      <c r="EG763" s="1"/>
      <c r="EH763" s="1"/>
      <c r="EI763" s="1"/>
      <c r="EJ763" s="1"/>
      <c r="EK763" s="1"/>
      <c r="EL763" s="4"/>
      <c r="EM763" s="1"/>
      <c r="EN763" s="1"/>
      <c r="EO763" s="1"/>
      <c r="EP763" s="1"/>
      <c r="EQ763" s="1"/>
      <c r="ER763" s="1"/>
    </row>
    <row r="764" spans="1:148" ht="12.75" x14ac:dyDescent="0.2">
      <c r="A764" s="118">
        <f t="shared" si="485"/>
        <v>45054</v>
      </c>
      <c r="B764" s="119">
        <f t="shared" si="477"/>
        <v>815.41378474999999</v>
      </c>
      <c r="C764" s="119">
        <f t="shared" si="491"/>
        <v>695.51003877000005</v>
      </c>
      <c r="D764" s="120">
        <f t="shared" si="486"/>
        <v>6563.07</v>
      </c>
      <c r="E764" s="120">
        <f t="shared" si="501"/>
        <v>6609.67</v>
      </c>
      <c r="F764" s="172">
        <f t="shared" si="495"/>
        <v>45000</v>
      </c>
      <c r="G764" s="123">
        <f t="shared" si="478"/>
        <v>7.1003356660832573E-3</v>
      </c>
      <c r="H764" s="124">
        <f t="shared" si="496"/>
        <v>45061</v>
      </c>
      <c r="I764" s="124">
        <f t="shared" si="479"/>
        <v>45061</v>
      </c>
      <c r="J764" s="125">
        <f t="shared" si="487"/>
        <v>18</v>
      </c>
      <c r="K764" s="125">
        <f t="shared" si="502"/>
        <v>13</v>
      </c>
      <c r="L764" s="8">
        <f t="shared" si="488"/>
        <v>1.0051229699999999</v>
      </c>
      <c r="M764" s="126">
        <f t="shared" si="500"/>
        <v>1.0083999100000001</v>
      </c>
      <c r="N764" s="126">
        <f t="shared" si="497"/>
        <v>1.1611426429875245</v>
      </c>
      <c r="O764" s="119">
        <f t="shared" si="499"/>
        <v>1.1670911399999999</v>
      </c>
      <c r="P764" s="119">
        <f t="shared" si="480"/>
        <v>811.72360402000004</v>
      </c>
      <c r="Q764" s="158">
        <f t="shared" si="492"/>
        <v>0</v>
      </c>
      <c r="R764" s="199">
        <f t="shared" si="489"/>
        <v>0</v>
      </c>
      <c r="S764" s="119">
        <f t="shared" si="481"/>
        <v>0</v>
      </c>
      <c r="T764" s="129">
        <f t="shared" si="490"/>
        <v>9.1906000000000002E-2</v>
      </c>
      <c r="U764" s="127">
        <f t="shared" si="498"/>
        <v>13</v>
      </c>
      <c r="V764" s="127">
        <v>252</v>
      </c>
      <c r="W764" s="126">
        <f t="shared" si="482"/>
        <v>1.004546105</v>
      </c>
      <c r="X764" s="119">
        <f t="shared" si="483"/>
        <v>3.6901807299999998</v>
      </c>
      <c r="Y764" s="119">
        <f t="shared" si="484"/>
        <v>0</v>
      </c>
      <c r="Z764" s="131" t="str">
        <f t="shared" si="493"/>
        <v>A+J=</v>
      </c>
      <c r="AA764" s="124">
        <f t="shared" si="494"/>
        <v>45061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2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22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3"/>
      <c r="EC764" s="1"/>
      <c r="ED764" s="1"/>
      <c r="EE764" s="1"/>
      <c r="EF764" s="1"/>
      <c r="EG764" s="1"/>
      <c r="EH764" s="1"/>
      <c r="EI764" s="1"/>
      <c r="EJ764" s="1"/>
      <c r="EK764" s="1"/>
      <c r="EL764" s="4"/>
      <c r="EM764" s="1"/>
      <c r="EN764" s="1"/>
      <c r="EO764" s="1"/>
      <c r="EP764" s="1"/>
      <c r="EQ764" s="1"/>
      <c r="ER764" s="1"/>
    </row>
    <row r="765" spans="1:148" ht="12.75" x14ac:dyDescent="0.2">
      <c r="A765" s="118">
        <f t="shared" si="485"/>
        <v>45055</v>
      </c>
      <c r="B765" s="119">
        <f t="shared" si="477"/>
        <v>816.01902202000008</v>
      </c>
      <c r="C765" s="119">
        <f t="shared" si="491"/>
        <v>695.51003877000005</v>
      </c>
      <c r="D765" s="120">
        <f t="shared" si="486"/>
        <v>6563.07</v>
      </c>
      <c r="E765" s="120">
        <f t="shared" si="501"/>
        <v>6609.67</v>
      </c>
      <c r="F765" s="172">
        <f t="shared" si="495"/>
        <v>45000</v>
      </c>
      <c r="G765" s="123">
        <f t="shared" si="478"/>
        <v>7.1003356660832573E-3</v>
      </c>
      <c r="H765" s="124">
        <f t="shared" si="496"/>
        <v>45061</v>
      </c>
      <c r="I765" s="124">
        <f t="shared" si="479"/>
        <v>45061</v>
      </c>
      <c r="J765" s="125">
        <f t="shared" si="487"/>
        <v>18</v>
      </c>
      <c r="K765" s="125">
        <f t="shared" si="502"/>
        <v>14</v>
      </c>
      <c r="L765" s="8">
        <f t="shared" si="488"/>
        <v>1.00551813</v>
      </c>
      <c r="M765" s="126">
        <f t="shared" si="500"/>
        <v>1.0083999100000001</v>
      </c>
      <c r="N765" s="126">
        <f t="shared" si="497"/>
        <v>1.1611426429875245</v>
      </c>
      <c r="O765" s="119">
        <f t="shared" si="499"/>
        <v>1.16754997</v>
      </c>
      <c r="P765" s="119">
        <f t="shared" si="480"/>
        <v>812.04272490000005</v>
      </c>
      <c r="Q765" s="158">
        <f t="shared" si="492"/>
        <v>0</v>
      </c>
      <c r="R765" s="199">
        <f t="shared" si="489"/>
        <v>0</v>
      </c>
      <c r="S765" s="119">
        <f t="shared" si="481"/>
        <v>0</v>
      </c>
      <c r="T765" s="129">
        <f t="shared" si="490"/>
        <v>9.1906000000000002E-2</v>
      </c>
      <c r="U765" s="127">
        <f t="shared" si="498"/>
        <v>14</v>
      </c>
      <c r="V765" s="127">
        <v>252</v>
      </c>
      <c r="W765" s="126">
        <f t="shared" si="482"/>
        <v>1.00489666</v>
      </c>
      <c r="X765" s="119">
        <f t="shared" si="483"/>
        <v>3.9762971199999999</v>
      </c>
      <c r="Y765" s="119">
        <f t="shared" si="484"/>
        <v>0</v>
      </c>
      <c r="Z765" s="131" t="str">
        <f t="shared" si="493"/>
        <v>A+J=</v>
      </c>
      <c r="AA765" s="124">
        <f t="shared" si="494"/>
        <v>45061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2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22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3"/>
      <c r="EC765" s="1"/>
      <c r="ED765" s="1"/>
      <c r="EE765" s="1"/>
      <c r="EF765" s="1"/>
      <c r="EG765" s="1"/>
      <c r="EH765" s="1"/>
      <c r="EI765" s="1"/>
      <c r="EJ765" s="1"/>
      <c r="EK765" s="1"/>
      <c r="EL765" s="4"/>
      <c r="EM765" s="1"/>
      <c r="EN765" s="1"/>
      <c r="EO765" s="1"/>
      <c r="EP765" s="1"/>
      <c r="EQ765" s="1"/>
      <c r="ER765" s="1"/>
    </row>
    <row r="766" spans="1:148" ht="12.75" x14ac:dyDescent="0.2">
      <c r="A766" s="118">
        <f t="shared" si="485"/>
        <v>45056</v>
      </c>
      <c r="B766" s="119">
        <f t="shared" si="477"/>
        <v>816.62472278000007</v>
      </c>
      <c r="C766" s="119">
        <f t="shared" si="491"/>
        <v>695.51003877000005</v>
      </c>
      <c r="D766" s="120">
        <f t="shared" si="486"/>
        <v>6563.07</v>
      </c>
      <c r="E766" s="120">
        <f t="shared" si="501"/>
        <v>6609.67</v>
      </c>
      <c r="F766" s="172">
        <f t="shared" si="495"/>
        <v>45000</v>
      </c>
      <c r="G766" s="123">
        <f t="shared" si="478"/>
        <v>7.1003356660832573E-3</v>
      </c>
      <c r="H766" s="124">
        <f t="shared" si="496"/>
        <v>45061</v>
      </c>
      <c r="I766" s="124">
        <f t="shared" si="479"/>
        <v>45061</v>
      </c>
      <c r="J766" s="125">
        <f t="shared" si="487"/>
        <v>18</v>
      </c>
      <c r="K766" s="125">
        <f t="shared" si="502"/>
        <v>15</v>
      </c>
      <c r="L766" s="8">
        <f t="shared" si="488"/>
        <v>1.00591345</v>
      </c>
      <c r="M766" s="126">
        <f t="shared" si="500"/>
        <v>1.0083999100000001</v>
      </c>
      <c r="N766" s="126">
        <f t="shared" si="497"/>
        <v>1.1611426429875245</v>
      </c>
      <c r="O766" s="119">
        <f t="shared" si="499"/>
        <v>1.1680090000000001</v>
      </c>
      <c r="P766" s="119">
        <f t="shared" si="480"/>
        <v>812.36198487000001</v>
      </c>
      <c r="Q766" s="158">
        <f t="shared" si="492"/>
        <v>0</v>
      </c>
      <c r="R766" s="199">
        <f t="shared" si="489"/>
        <v>0</v>
      </c>
      <c r="S766" s="119">
        <f t="shared" si="481"/>
        <v>0</v>
      </c>
      <c r="T766" s="129">
        <f t="shared" si="490"/>
        <v>9.1906000000000002E-2</v>
      </c>
      <c r="U766" s="127">
        <f t="shared" si="498"/>
        <v>15</v>
      </c>
      <c r="V766" s="127">
        <v>252</v>
      </c>
      <c r="W766" s="126">
        <f t="shared" si="482"/>
        <v>1.005247338</v>
      </c>
      <c r="X766" s="119">
        <f t="shared" si="483"/>
        <v>4.2627379100000002</v>
      </c>
      <c r="Y766" s="119">
        <f t="shared" si="484"/>
        <v>0</v>
      </c>
      <c r="Z766" s="131" t="str">
        <f t="shared" si="493"/>
        <v>A+J=</v>
      </c>
      <c r="AA766" s="124">
        <f t="shared" si="494"/>
        <v>45061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2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22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3"/>
      <c r="EC766" s="1"/>
      <c r="ED766" s="1"/>
      <c r="EE766" s="1"/>
      <c r="EF766" s="1"/>
      <c r="EG766" s="1"/>
      <c r="EH766" s="1"/>
      <c r="EI766" s="1"/>
      <c r="EJ766" s="1"/>
      <c r="EK766" s="1"/>
      <c r="EL766" s="4"/>
      <c r="EM766" s="1"/>
      <c r="EN766" s="1"/>
      <c r="EO766" s="1"/>
      <c r="EP766" s="1"/>
      <c r="EQ766" s="1"/>
      <c r="ER766" s="1"/>
    </row>
    <row r="767" spans="1:148" ht="12.75" x14ac:dyDescent="0.2">
      <c r="A767" s="118">
        <f t="shared" si="485"/>
        <v>45057</v>
      </c>
      <c r="B767" s="119">
        <f t="shared" si="477"/>
        <v>817.23085850000007</v>
      </c>
      <c r="C767" s="119">
        <f t="shared" si="491"/>
        <v>695.51003877000005</v>
      </c>
      <c r="D767" s="120">
        <f t="shared" si="486"/>
        <v>6563.07</v>
      </c>
      <c r="E767" s="120">
        <f t="shared" si="501"/>
        <v>6609.67</v>
      </c>
      <c r="F767" s="172">
        <f t="shared" si="495"/>
        <v>45000</v>
      </c>
      <c r="G767" s="123">
        <f t="shared" si="478"/>
        <v>7.1003356660832573E-3</v>
      </c>
      <c r="H767" s="124">
        <f t="shared" si="496"/>
        <v>45061</v>
      </c>
      <c r="I767" s="124">
        <f t="shared" si="479"/>
        <v>45061</v>
      </c>
      <c r="J767" s="125">
        <f t="shared" si="487"/>
        <v>18</v>
      </c>
      <c r="K767" s="125">
        <f t="shared" si="502"/>
        <v>16</v>
      </c>
      <c r="L767" s="8">
        <f t="shared" si="488"/>
        <v>1.0063089199999999</v>
      </c>
      <c r="M767" s="126">
        <f t="shared" si="500"/>
        <v>1.0083999100000001</v>
      </c>
      <c r="N767" s="126">
        <f t="shared" si="497"/>
        <v>1.1611426429875245</v>
      </c>
      <c r="O767" s="119">
        <f t="shared" si="499"/>
        <v>1.16846819</v>
      </c>
      <c r="P767" s="119">
        <f t="shared" si="480"/>
        <v>812.68135612000003</v>
      </c>
      <c r="Q767" s="158">
        <f t="shared" si="492"/>
        <v>0</v>
      </c>
      <c r="R767" s="199">
        <f t="shared" si="489"/>
        <v>0</v>
      </c>
      <c r="S767" s="119">
        <f t="shared" si="481"/>
        <v>0</v>
      </c>
      <c r="T767" s="129">
        <f t="shared" si="490"/>
        <v>9.1906000000000002E-2</v>
      </c>
      <c r="U767" s="127">
        <f t="shared" si="498"/>
        <v>16</v>
      </c>
      <c r="V767" s="127">
        <v>252</v>
      </c>
      <c r="W767" s="126">
        <f t="shared" si="482"/>
        <v>1.0055981380000001</v>
      </c>
      <c r="X767" s="119">
        <f t="shared" si="483"/>
        <v>4.5495023799999998</v>
      </c>
      <c r="Y767" s="119">
        <f t="shared" si="484"/>
        <v>0</v>
      </c>
      <c r="Z767" s="131" t="str">
        <f t="shared" si="493"/>
        <v>A+J=</v>
      </c>
      <c r="AA767" s="124">
        <f t="shared" si="494"/>
        <v>45061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2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22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3"/>
      <c r="EC767" s="1"/>
      <c r="ED767" s="1"/>
      <c r="EE767" s="1"/>
      <c r="EF767" s="1"/>
      <c r="EG767" s="1"/>
      <c r="EH767" s="1"/>
      <c r="EI767" s="1"/>
      <c r="EJ767" s="1"/>
      <c r="EK767" s="1"/>
      <c r="EL767" s="4"/>
      <c r="EM767" s="1"/>
      <c r="EN767" s="1"/>
      <c r="EO767" s="1"/>
      <c r="EP767" s="1"/>
      <c r="EQ767" s="1"/>
      <c r="ER767" s="1"/>
    </row>
    <row r="768" spans="1:148" ht="12.75" x14ac:dyDescent="0.2">
      <c r="A768" s="118">
        <f t="shared" si="485"/>
        <v>45058</v>
      </c>
      <c r="B768" s="119">
        <f t="shared" si="477"/>
        <v>817.83745741000007</v>
      </c>
      <c r="C768" s="119">
        <f t="shared" si="491"/>
        <v>695.51003877000005</v>
      </c>
      <c r="D768" s="120">
        <f t="shared" si="486"/>
        <v>6563.07</v>
      </c>
      <c r="E768" s="120">
        <f t="shared" si="501"/>
        <v>6609.67</v>
      </c>
      <c r="F768" s="172">
        <f t="shared" si="495"/>
        <v>45000</v>
      </c>
      <c r="G768" s="123">
        <f t="shared" si="478"/>
        <v>7.1003356660832573E-3</v>
      </c>
      <c r="H768" s="124">
        <f t="shared" si="496"/>
        <v>45061</v>
      </c>
      <c r="I768" s="124">
        <f t="shared" si="479"/>
        <v>45061</v>
      </c>
      <c r="J768" s="125">
        <f t="shared" si="487"/>
        <v>18</v>
      </c>
      <c r="K768" s="125">
        <f t="shared" si="502"/>
        <v>17</v>
      </c>
      <c r="L768" s="8">
        <f t="shared" si="488"/>
        <v>1.00670455</v>
      </c>
      <c r="M768" s="126">
        <f t="shared" si="500"/>
        <v>1.0083999100000001</v>
      </c>
      <c r="N768" s="126">
        <f t="shared" si="497"/>
        <v>1.1611426429875245</v>
      </c>
      <c r="O768" s="119">
        <f t="shared" si="499"/>
        <v>1.1689275800000001</v>
      </c>
      <c r="P768" s="119">
        <f t="shared" si="480"/>
        <v>813.00086648000001</v>
      </c>
      <c r="Q768" s="158">
        <f t="shared" si="492"/>
        <v>0</v>
      </c>
      <c r="R768" s="199">
        <f t="shared" si="489"/>
        <v>0</v>
      </c>
      <c r="S768" s="119">
        <f t="shared" si="481"/>
        <v>0</v>
      </c>
      <c r="T768" s="129">
        <f t="shared" si="490"/>
        <v>9.1906000000000002E-2</v>
      </c>
      <c r="U768" s="127">
        <f t="shared" si="498"/>
        <v>17</v>
      </c>
      <c r="V768" s="127">
        <v>252</v>
      </c>
      <c r="W768" s="126">
        <f t="shared" si="482"/>
        <v>1.0059490600000001</v>
      </c>
      <c r="X768" s="119">
        <f t="shared" si="483"/>
        <v>4.8365909299999998</v>
      </c>
      <c r="Y768" s="119">
        <f t="shared" si="484"/>
        <v>0</v>
      </c>
      <c r="Z768" s="131" t="str">
        <f t="shared" si="493"/>
        <v>A+J=</v>
      </c>
      <c r="AA768" s="124">
        <f t="shared" si="494"/>
        <v>45061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2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22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3"/>
      <c r="EC768" s="1"/>
      <c r="ED768" s="1"/>
      <c r="EE768" s="1"/>
      <c r="EF768" s="1"/>
      <c r="EG768" s="1"/>
      <c r="EH768" s="1"/>
      <c r="EI768" s="1"/>
      <c r="EJ768" s="1"/>
      <c r="EK768" s="1"/>
      <c r="EL768" s="4"/>
      <c r="EM768" s="1"/>
      <c r="EN768" s="1"/>
      <c r="EO768" s="1"/>
      <c r="EP768" s="1"/>
      <c r="EQ768" s="1"/>
      <c r="ER768" s="1"/>
    </row>
    <row r="769" spans="1:148" ht="12.75" x14ac:dyDescent="0.2">
      <c r="A769" s="118">
        <f t="shared" si="485"/>
        <v>45059</v>
      </c>
      <c r="B769" s="119">
        <f t="shared" si="477"/>
        <v>818.4444925900001</v>
      </c>
      <c r="C769" s="119">
        <f t="shared" si="491"/>
        <v>695.51003877000005</v>
      </c>
      <c r="D769" s="120">
        <f t="shared" si="486"/>
        <v>6563.07</v>
      </c>
      <c r="E769" s="120">
        <f t="shared" si="501"/>
        <v>6609.67</v>
      </c>
      <c r="F769" s="172">
        <f t="shared" si="495"/>
        <v>45000</v>
      </c>
      <c r="G769" s="123">
        <f t="shared" si="478"/>
        <v>7.1003356660832573E-3</v>
      </c>
      <c r="H769" s="124">
        <f t="shared" si="496"/>
        <v>45061</v>
      </c>
      <c r="I769" s="124">
        <f t="shared" si="479"/>
        <v>45061</v>
      </c>
      <c r="J769" s="125">
        <f t="shared" si="487"/>
        <v>18</v>
      </c>
      <c r="K769" s="125">
        <f t="shared" si="502"/>
        <v>18</v>
      </c>
      <c r="L769" s="8">
        <f t="shared" si="488"/>
        <v>1.0071003300000001</v>
      </c>
      <c r="M769" s="126">
        <f t="shared" si="500"/>
        <v>1.0083999100000001</v>
      </c>
      <c r="N769" s="126">
        <f t="shared" si="497"/>
        <v>1.1611426429875245</v>
      </c>
      <c r="O769" s="119">
        <f t="shared" si="499"/>
        <v>1.1693871300000001</v>
      </c>
      <c r="P769" s="119">
        <f t="shared" si="480"/>
        <v>813.32048812000005</v>
      </c>
      <c r="Q769" s="158">
        <f t="shared" si="492"/>
        <v>0</v>
      </c>
      <c r="R769" s="199">
        <f t="shared" si="489"/>
        <v>0</v>
      </c>
      <c r="S769" s="119">
        <f t="shared" si="481"/>
        <v>0</v>
      </c>
      <c r="T769" s="129">
        <f t="shared" si="490"/>
        <v>9.1906000000000002E-2</v>
      </c>
      <c r="U769" s="127">
        <f t="shared" si="498"/>
        <v>18</v>
      </c>
      <c r="V769" s="127">
        <v>252</v>
      </c>
      <c r="W769" s="126">
        <f t="shared" si="482"/>
        <v>1.006300105</v>
      </c>
      <c r="X769" s="119">
        <f t="shared" si="483"/>
        <v>5.12400447</v>
      </c>
      <c r="Y769" s="119">
        <f t="shared" si="484"/>
        <v>0</v>
      </c>
      <c r="Z769" s="131" t="str">
        <f t="shared" si="493"/>
        <v>A+J=</v>
      </c>
      <c r="AA769" s="124">
        <f t="shared" si="494"/>
        <v>45061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2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22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3"/>
      <c r="EC769" s="1"/>
      <c r="ED769" s="1"/>
      <c r="EE769" s="1"/>
      <c r="EF769" s="1"/>
      <c r="EG769" s="1"/>
      <c r="EH769" s="1"/>
      <c r="EI769" s="1"/>
      <c r="EJ769" s="1"/>
      <c r="EK769" s="1"/>
      <c r="EL769" s="4"/>
      <c r="EM769" s="1"/>
      <c r="EN769" s="1"/>
      <c r="EO769" s="1"/>
      <c r="EP769" s="1"/>
      <c r="EQ769" s="1"/>
      <c r="ER769" s="1"/>
    </row>
    <row r="770" spans="1:148" ht="12.75" x14ac:dyDescent="0.2">
      <c r="A770" s="118">
        <f t="shared" si="485"/>
        <v>45060</v>
      </c>
      <c r="B770" s="119">
        <f t="shared" si="477"/>
        <v>818.4444925900001</v>
      </c>
      <c r="C770" s="119">
        <f t="shared" si="491"/>
        <v>695.51003877000005</v>
      </c>
      <c r="D770" s="120">
        <f t="shared" si="486"/>
        <v>6563.07</v>
      </c>
      <c r="E770" s="120">
        <f t="shared" si="501"/>
        <v>6609.67</v>
      </c>
      <c r="F770" s="172">
        <f t="shared" si="495"/>
        <v>45000</v>
      </c>
      <c r="G770" s="123">
        <f t="shared" si="478"/>
        <v>7.1003356660832573E-3</v>
      </c>
      <c r="H770" s="124">
        <f t="shared" si="496"/>
        <v>45061</v>
      </c>
      <c r="I770" s="124">
        <f t="shared" si="479"/>
        <v>45061</v>
      </c>
      <c r="J770" s="125">
        <f t="shared" si="487"/>
        <v>18</v>
      </c>
      <c r="K770" s="125">
        <f t="shared" si="502"/>
        <v>18</v>
      </c>
      <c r="L770" s="8">
        <f t="shared" si="488"/>
        <v>1.0071003300000001</v>
      </c>
      <c r="M770" s="126">
        <f t="shared" si="500"/>
        <v>1.0083999100000001</v>
      </c>
      <c r="N770" s="126">
        <f t="shared" si="497"/>
        <v>1.1611426429875245</v>
      </c>
      <c r="O770" s="119">
        <f t="shared" si="499"/>
        <v>1.1693871300000001</v>
      </c>
      <c r="P770" s="119">
        <f t="shared" si="480"/>
        <v>813.32048812000005</v>
      </c>
      <c r="Q770" s="158">
        <f t="shared" si="492"/>
        <v>0</v>
      </c>
      <c r="R770" s="199">
        <f t="shared" si="489"/>
        <v>0</v>
      </c>
      <c r="S770" s="119">
        <f t="shared" si="481"/>
        <v>0</v>
      </c>
      <c r="T770" s="129">
        <f t="shared" si="490"/>
        <v>9.1906000000000002E-2</v>
      </c>
      <c r="U770" s="127">
        <f t="shared" si="498"/>
        <v>18</v>
      </c>
      <c r="V770" s="127">
        <v>252</v>
      </c>
      <c r="W770" s="126">
        <f t="shared" si="482"/>
        <v>1.006300105</v>
      </c>
      <c r="X770" s="119">
        <f t="shared" si="483"/>
        <v>5.12400447</v>
      </c>
      <c r="Y770" s="119">
        <f t="shared" si="484"/>
        <v>0</v>
      </c>
      <c r="Z770" s="131" t="str">
        <f t="shared" si="493"/>
        <v>A+J=</v>
      </c>
      <c r="AA770" s="124">
        <f t="shared" si="494"/>
        <v>45061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2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22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3"/>
      <c r="EC770" s="1"/>
      <c r="ED770" s="1"/>
      <c r="EE770" s="1"/>
      <c r="EF770" s="1"/>
      <c r="EG770" s="1"/>
      <c r="EH770" s="1"/>
      <c r="EI770" s="1"/>
      <c r="EJ770" s="1"/>
      <c r="EK770" s="1"/>
      <c r="EL770" s="4"/>
      <c r="EM770" s="1"/>
      <c r="EN770" s="1"/>
      <c r="EO770" s="1"/>
      <c r="EP770" s="1"/>
      <c r="EQ770" s="1"/>
      <c r="ER770" s="1"/>
    </row>
    <row r="771" spans="1:148" ht="12.75" x14ac:dyDescent="0.2">
      <c r="A771" s="118">
        <f t="shared" si="485"/>
        <v>45061</v>
      </c>
      <c r="B771" s="119">
        <f t="shared" si="477"/>
        <v>818.4444925900001</v>
      </c>
      <c r="C771" s="119">
        <f t="shared" si="491"/>
        <v>695.51003877000005</v>
      </c>
      <c r="D771" s="120">
        <f t="shared" si="486"/>
        <v>6563.07</v>
      </c>
      <c r="E771" s="120">
        <f t="shared" si="501"/>
        <v>6609.67</v>
      </c>
      <c r="F771" s="172">
        <f t="shared" si="495"/>
        <v>45000</v>
      </c>
      <c r="G771" s="123">
        <f t="shared" si="478"/>
        <v>7.1003356660832573E-3</v>
      </c>
      <c r="H771" s="124">
        <f t="shared" si="496"/>
        <v>45061</v>
      </c>
      <c r="I771" s="124">
        <f t="shared" si="479"/>
        <v>45061</v>
      </c>
      <c r="J771" s="125">
        <f t="shared" si="487"/>
        <v>18</v>
      </c>
      <c r="K771" s="125">
        <f t="shared" si="502"/>
        <v>18</v>
      </c>
      <c r="L771" s="8">
        <f t="shared" si="488"/>
        <v>1.0071003300000001</v>
      </c>
      <c r="M771" s="126">
        <f t="shared" si="500"/>
        <v>1.0083999100000001</v>
      </c>
      <c r="N771" s="126">
        <f t="shared" si="497"/>
        <v>1.1611426429875245</v>
      </c>
      <c r="O771" s="119">
        <f t="shared" si="499"/>
        <v>1.1693871300000001</v>
      </c>
      <c r="P771" s="119">
        <f t="shared" si="480"/>
        <v>813.32048812000005</v>
      </c>
      <c r="Q771" s="158">
        <f t="shared" si="492"/>
        <v>25</v>
      </c>
      <c r="R771" s="199">
        <f t="shared" si="489"/>
        <v>3.8249999999999999E-2</v>
      </c>
      <c r="S771" s="119">
        <f t="shared" si="481"/>
        <v>31.10950867</v>
      </c>
      <c r="T771" s="129">
        <f t="shared" si="490"/>
        <v>9.1906000000000002E-2</v>
      </c>
      <c r="U771" s="127">
        <f t="shared" si="498"/>
        <v>18</v>
      </c>
      <c r="V771" s="127">
        <v>252</v>
      </c>
      <c r="W771" s="126">
        <f t="shared" si="482"/>
        <v>1.006300105</v>
      </c>
      <c r="X771" s="119">
        <f t="shared" si="483"/>
        <v>5.12400447</v>
      </c>
      <c r="Y771" s="119">
        <f t="shared" si="484"/>
        <v>36.233513139999999</v>
      </c>
      <c r="Z771" s="131" t="str">
        <f t="shared" si="493"/>
        <v>A+J=</v>
      </c>
      <c r="AA771" s="124">
        <f t="shared" si="494"/>
        <v>45061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2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22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3"/>
      <c r="EC771" s="1"/>
      <c r="ED771" s="1"/>
      <c r="EE771" s="1"/>
      <c r="EF771" s="1"/>
      <c r="EG771" s="1"/>
      <c r="EH771" s="1"/>
      <c r="EI771" s="1"/>
      <c r="EJ771" s="1"/>
      <c r="EK771" s="1"/>
      <c r="EL771" s="4"/>
      <c r="EM771" s="1"/>
      <c r="EN771" s="1"/>
      <c r="EO771" s="1"/>
      <c r="EP771" s="1"/>
      <c r="EQ771" s="1"/>
      <c r="ER771" s="1"/>
    </row>
    <row r="772" spans="1:148" ht="12.75" x14ac:dyDescent="0.2">
      <c r="A772" s="118">
        <f t="shared" si="485"/>
        <v>45062</v>
      </c>
      <c r="B772" s="119">
        <f t="shared" si="477"/>
        <v>782.70027986000002</v>
      </c>
      <c r="C772" s="119">
        <f t="shared" si="491"/>
        <v>668.90677978999997</v>
      </c>
      <c r="D772" s="120">
        <f t="shared" si="486"/>
        <v>6609.67</v>
      </c>
      <c r="E772" s="120">
        <f t="shared" si="501"/>
        <v>6649.99</v>
      </c>
      <c r="F772" s="172">
        <f t="shared" si="495"/>
        <v>45031</v>
      </c>
      <c r="G772" s="123">
        <f t="shared" si="478"/>
        <v>6.1001532602988906E-3</v>
      </c>
      <c r="H772" s="124">
        <f t="shared" si="496"/>
        <v>45092</v>
      </c>
      <c r="I772" s="124">
        <f t="shared" si="479"/>
        <v>45092</v>
      </c>
      <c r="J772" s="125">
        <f t="shared" si="487"/>
        <v>22</v>
      </c>
      <c r="K772" s="125">
        <f t="shared" si="502"/>
        <v>1</v>
      </c>
      <c r="L772" s="8">
        <f t="shared" si="488"/>
        <v>1.00027647</v>
      </c>
      <c r="M772" s="126">
        <f t="shared" si="500"/>
        <v>1.0071003300000001</v>
      </c>
      <c r="N772" s="126">
        <f t="shared" si="497"/>
        <v>1.1693871389298083</v>
      </c>
      <c r="O772" s="119">
        <f t="shared" si="499"/>
        <v>1.1697104300000001</v>
      </c>
      <c r="P772" s="119">
        <f t="shared" si="480"/>
        <v>782.42723701</v>
      </c>
      <c r="Q772" s="158">
        <f t="shared" si="492"/>
        <v>0</v>
      </c>
      <c r="R772" s="199">
        <f t="shared" si="489"/>
        <v>0</v>
      </c>
      <c r="S772" s="119">
        <f t="shared" si="481"/>
        <v>0</v>
      </c>
      <c r="T772" s="129">
        <f t="shared" si="490"/>
        <v>9.1906000000000002E-2</v>
      </c>
      <c r="U772" s="127">
        <f t="shared" si="498"/>
        <v>1</v>
      </c>
      <c r="V772" s="127">
        <v>252</v>
      </c>
      <c r="W772" s="126">
        <f t="shared" si="482"/>
        <v>1.000348969</v>
      </c>
      <c r="X772" s="119">
        <f t="shared" si="483"/>
        <v>0.27304285</v>
      </c>
      <c r="Y772" s="119">
        <f t="shared" si="484"/>
        <v>0</v>
      </c>
      <c r="Z772" s="131" t="str">
        <f t="shared" si="493"/>
        <v>A+J=</v>
      </c>
      <c r="AA772" s="124">
        <f t="shared" si="494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2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22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3"/>
      <c r="EC772" s="1"/>
      <c r="ED772" s="1"/>
      <c r="EE772" s="1"/>
      <c r="EF772" s="1"/>
      <c r="EG772" s="1"/>
      <c r="EH772" s="1"/>
      <c r="EI772" s="1"/>
      <c r="EJ772" s="1"/>
      <c r="EK772" s="1"/>
      <c r="EL772" s="4"/>
      <c r="EM772" s="1"/>
      <c r="EN772" s="1"/>
      <c r="EO772" s="1"/>
      <c r="EP772" s="1"/>
      <c r="EQ772" s="1"/>
      <c r="ER772" s="1"/>
    </row>
    <row r="773" spans="1:148" ht="12.75" x14ac:dyDescent="0.2">
      <c r="A773" s="118">
        <f t="shared" si="485"/>
        <v>45063</v>
      </c>
      <c r="B773" s="119">
        <f t="shared" si="477"/>
        <v>783.18989284999998</v>
      </c>
      <c r="C773" s="119">
        <f t="shared" si="491"/>
        <v>668.90677978999997</v>
      </c>
      <c r="D773" s="120">
        <f t="shared" si="486"/>
        <v>6609.67</v>
      </c>
      <c r="E773" s="120">
        <f t="shared" si="501"/>
        <v>6649.99</v>
      </c>
      <c r="F773" s="172">
        <f t="shared" si="495"/>
        <v>45031</v>
      </c>
      <c r="G773" s="123">
        <f t="shared" si="478"/>
        <v>6.1001532602988906E-3</v>
      </c>
      <c r="H773" s="124">
        <f t="shared" si="496"/>
        <v>45092</v>
      </c>
      <c r="I773" s="124">
        <f t="shared" si="479"/>
        <v>45092</v>
      </c>
      <c r="J773" s="125">
        <f t="shared" si="487"/>
        <v>22</v>
      </c>
      <c r="K773" s="125">
        <f t="shared" si="502"/>
        <v>2</v>
      </c>
      <c r="L773" s="8">
        <f t="shared" si="488"/>
        <v>1.0005530199999999</v>
      </c>
      <c r="M773" s="126">
        <f t="shared" si="500"/>
        <v>1.0071003300000001</v>
      </c>
      <c r="N773" s="126">
        <f t="shared" si="497"/>
        <v>1.1693871389298083</v>
      </c>
      <c r="O773" s="119">
        <f t="shared" si="499"/>
        <v>1.1700338299999999</v>
      </c>
      <c r="P773" s="119">
        <f t="shared" si="480"/>
        <v>782.64356147000001</v>
      </c>
      <c r="Q773" s="158">
        <f t="shared" si="492"/>
        <v>0</v>
      </c>
      <c r="R773" s="199">
        <f t="shared" si="489"/>
        <v>0</v>
      </c>
      <c r="S773" s="119">
        <f t="shared" si="481"/>
        <v>0</v>
      </c>
      <c r="T773" s="129">
        <f t="shared" si="490"/>
        <v>9.1906000000000002E-2</v>
      </c>
      <c r="U773" s="127">
        <f t="shared" si="498"/>
        <v>2</v>
      </c>
      <c r="V773" s="127">
        <v>252</v>
      </c>
      <c r="W773" s="126">
        <f t="shared" si="482"/>
        <v>1.0006980590000001</v>
      </c>
      <c r="X773" s="119">
        <f t="shared" si="483"/>
        <v>0.54633138000000003</v>
      </c>
      <c r="Y773" s="119">
        <f t="shared" si="484"/>
        <v>0</v>
      </c>
      <c r="Z773" s="131" t="str">
        <f t="shared" si="493"/>
        <v>A+J=</v>
      </c>
      <c r="AA773" s="124">
        <f t="shared" si="494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2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22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3"/>
      <c r="EC773" s="1"/>
      <c r="ED773" s="1"/>
      <c r="EE773" s="1"/>
      <c r="EF773" s="1"/>
      <c r="EG773" s="1"/>
      <c r="EH773" s="1"/>
      <c r="EI773" s="1"/>
      <c r="EJ773" s="1"/>
      <c r="EK773" s="1"/>
      <c r="EL773" s="4"/>
      <c r="EM773" s="1"/>
      <c r="EN773" s="1"/>
      <c r="EO773" s="1"/>
      <c r="EP773" s="1"/>
      <c r="EQ773" s="1"/>
      <c r="ER773" s="1"/>
    </row>
    <row r="774" spans="1:148" ht="12.75" x14ac:dyDescent="0.2">
      <c r="A774" s="118">
        <f t="shared" si="485"/>
        <v>45064</v>
      </c>
      <c r="B774" s="119">
        <f t="shared" si="477"/>
        <v>783.67981342000007</v>
      </c>
      <c r="C774" s="119">
        <f t="shared" si="491"/>
        <v>668.90677978999997</v>
      </c>
      <c r="D774" s="120">
        <f t="shared" si="486"/>
        <v>6609.67</v>
      </c>
      <c r="E774" s="120">
        <f t="shared" si="501"/>
        <v>6649.99</v>
      </c>
      <c r="F774" s="172">
        <f t="shared" si="495"/>
        <v>45031</v>
      </c>
      <c r="G774" s="123">
        <f t="shared" si="478"/>
        <v>6.1001532602988906E-3</v>
      </c>
      <c r="H774" s="124">
        <f t="shared" si="496"/>
        <v>45092</v>
      </c>
      <c r="I774" s="124">
        <f t="shared" si="479"/>
        <v>45092</v>
      </c>
      <c r="J774" s="125">
        <f t="shared" si="487"/>
        <v>22</v>
      </c>
      <c r="K774" s="125">
        <f t="shared" si="502"/>
        <v>3</v>
      </c>
      <c r="L774" s="8">
        <f t="shared" si="488"/>
        <v>1.00082965</v>
      </c>
      <c r="M774" s="126">
        <f t="shared" si="500"/>
        <v>1.0071003300000001</v>
      </c>
      <c r="N774" s="126">
        <f t="shared" si="497"/>
        <v>1.1693871389298083</v>
      </c>
      <c r="O774" s="119">
        <f t="shared" si="499"/>
        <v>1.1703573199999999</v>
      </c>
      <c r="P774" s="119">
        <f t="shared" si="480"/>
        <v>782.85994612000002</v>
      </c>
      <c r="Q774" s="158">
        <f t="shared" si="492"/>
        <v>0</v>
      </c>
      <c r="R774" s="199">
        <f t="shared" si="489"/>
        <v>0</v>
      </c>
      <c r="S774" s="119">
        <f t="shared" si="481"/>
        <v>0</v>
      </c>
      <c r="T774" s="129">
        <f t="shared" si="490"/>
        <v>9.1906000000000002E-2</v>
      </c>
      <c r="U774" s="127">
        <f t="shared" si="498"/>
        <v>3</v>
      </c>
      <c r="V774" s="127">
        <v>252</v>
      </c>
      <c r="W774" s="126">
        <f t="shared" si="482"/>
        <v>1.0010472720000001</v>
      </c>
      <c r="X774" s="119">
        <f t="shared" si="483"/>
        <v>0.81986729999999997</v>
      </c>
      <c r="Y774" s="119">
        <f t="shared" si="484"/>
        <v>0</v>
      </c>
      <c r="Z774" s="131" t="str">
        <f t="shared" si="493"/>
        <v>A+J=</v>
      </c>
      <c r="AA774" s="124">
        <f t="shared" si="494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2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22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3"/>
      <c r="EC774" s="1"/>
      <c r="ED774" s="1"/>
      <c r="EE774" s="1"/>
      <c r="EF774" s="1"/>
      <c r="EG774" s="1"/>
      <c r="EH774" s="1"/>
      <c r="EI774" s="1"/>
      <c r="EJ774" s="1"/>
      <c r="EK774" s="1"/>
      <c r="EL774" s="4"/>
      <c r="EM774" s="1"/>
      <c r="EN774" s="1"/>
      <c r="EO774" s="1"/>
      <c r="EP774" s="1"/>
      <c r="EQ774" s="1"/>
      <c r="ER774" s="1"/>
    </row>
    <row r="775" spans="1:148" ht="12.75" x14ac:dyDescent="0.2">
      <c r="A775" s="118">
        <f t="shared" si="485"/>
        <v>45065</v>
      </c>
      <c r="B775" s="119">
        <f t="shared" si="477"/>
        <v>784.1700401600001</v>
      </c>
      <c r="C775" s="119">
        <f t="shared" si="491"/>
        <v>668.90677978999997</v>
      </c>
      <c r="D775" s="120">
        <f t="shared" si="486"/>
        <v>6609.67</v>
      </c>
      <c r="E775" s="120">
        <f t="shared" si="501"/>
        <v>6649.99</v>
      </c>
      <c r="F775" s="172">
        <f t="shared" si="495"/>
        <v>45031</v>
      </c>
      <c r="G775" s="123">
        <f t="shared" si="478"/>
        <v>6.1001532602988906E-3</v>
      </c>
      <c r="H775" s="124">
        <f t="shared" si="496"/>
        <v>45092</v>
      </c>
      <c r="I775" s="124">
        <f t="shared" si="479"/>
        <v>45092</v>
      </c>
      <c r="J775" s="125">
        <f t="shared" si="487"/>
        <v>22</v>
      </c>
      <c r="K775" s="125">
        <f t="shared" si="502"/>
        <v>4</v>
      </c>
      <c r="L775" s="8">
        <f t="shared" si="488"/>
        <v>1.0011063600000001</v>
      </c>
      <c r="M775" s="126">
        <f t="shared" si="500"/>
        <v>1.0071003300000001</v>
      </c>
      <c r="N775" s="126">
        <f t="shared" si="497"/>
        <v>1.1693871389298083</v>
      </c>
      <c r="O775" s="119">
        <f t="shared" si="499"/>
        <v>1.1706809</v>
      </c>
      <c r="P775" s="119">
        <f t="shared" si="480"/>
        <v>783.07639098000004</v>
      </c>
      <c r="Q775" s="158">
        <f t="shared" si="492"/>
        <v>0</v>
      </c>
      <c r="R775" s="199">
        <f t="shared" si="489"/>
        <v>0</v>
      </c>
      <c r="S775" s="119">
        <f t="shared" si="481"/>
        <v>0</v>
      </c>
      <c r="T775" s="129">
        <f t="shared" si="490"/>
        <v>9.1906000000000002E-2</v>
      </c>
      <c r="U775" s="127">
        <f t="shared" si="498"/>
        <v>4</v>
      </c>
      <c r="V775" s="127">
        <v>252</v>
      </c>
      <c r="W775" s="126">
        <f t="shared" si="482"/>
        <v>1.0013966059999999</v>
      </c>
      <c r="X775" s="119">
        <f t="shared" si="483"/>
        <v>1.0936491800000001</v>
      </c>
      <c r="Y775" s="119">
        <f t="shared" si="484"/>
        <v>0</v>
      </c>
      <c r="Z775" s="131" t="str">
        <f t="shared" si="493"/>
        <v>A+J=</v>
      </c>
      <c r="AA775" s="124">
        <f t="shared" si="494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2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22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3"/>
      <c r="EC775" s="1"/>
      <c r="ED775" s="1"/>
      <c r="EE775" s="1"/>
      <c r="EF775" s="1"/>
      <c r="EG775" s="1"/>
      <c r="EH775" s="1"/>
      <c r="EI775" s="1"/>
      <c r="EJ775" s="1"/>
      <c r="EK775" s="1"/>
      <c r="EL775" s="4"/>
      <c r="EM775" s="1"/>
      <c r="EN775" s="1"/>
      <c r="EO775" s="1"/>
      <c r="EP775" s="1"/>
      <c r="EQ775" s="1"/>
      <c r="ER775" s="1"/>
    </row>
    <row r="776" spans="1:148" ht="12.75" x14ac:dyDescent="0.2">
      <c r="A776" s="118">
        <f t="shared" si="485"/>
        <v>45066</v>
      </c>
      <c r="B776" s="119">
        <f t="shared" si="477"/>
        <v>784.66056728000001</v>
      </c>
      <c r="C776" s="119">
        <f t="shared" si="491"/>
        <v>668.90677978999997</v>
      </c>
      <c r="D776" s="120">
        <f t="shared" si="486"/>
        <v>6609.67</v>
      </c>
      <c r="E776" s="120">
        <f t="shared" si="501"/>
        <v>6649.99</v>
      </c>
      <c r="F776" s="172">
        <f t="shared" si="495"/>
        <v>45031</v>
      </c>
      <c r="G776" s="123">
        <f t="shared" si="478"/>
        <v>6.1001532602988906E-3</v>
      </c>
      <c r="H776" s="124">
        <f t="shared" si="496"/>
        <v>45092</v>
      </c>
      <c r="I776" s="124">
        <f t="shared" si="479"/>
        <v>45092</v>
      </c>
      <c r="J776" s="125">
        <f t="shared" si="487"/>
        <v>22</v>
      </c>
      <c r="K776" s="125">
        <f t="shared" si="502"/>
        <v>5</v>
      </c>
      <c r="L776" s="8">
        <f t="shared" si="488"/>
        <v>1.0013831399999999</v>
      </c>
      <c r="M776" s="126">
        <f t="shared" si="500"/>
        <v>1.0071003300000001</v>
      </c>
      <c r="N776" s="126">
        <f t="shared" si="497"/>
        <v>1.1693871389298083</v>
      </c>
      <c r="O776" s="119">
        <f t="shared" si="499"/>
        <v>1.1710045600000001</v>
      </c>
      <c r="P776" s="119">
        <f t="shared" si="480"/>
        <v>783.29288933999999</v>
      </c>
      <c r="Q776" s="158">
        <f t="shared" si="492"/>
        <v>0</v>
      </c>
      <c r="R776" s="199">
        <f t="shared" si="489"/>
        <v>0</v>
      </c>
      <c r="S776" s="119">
        <f t="shared" si="481"/>
        <v>0</v>
      </c>
      <c r="T776" s="129">
        <f t="shared" si="490"/>
        <v>9.1906000000000002E-2</v>
      </c>
      <c r="U776" s="127">
        <f t="shared" si="498"/>
        <v>5</v>
      </c>
      <c r="V776" s="127">
        <v>252</v>
      </c>
      <c r="W776" s="126">
        <f t="shared" si="482"/>
        <v>1.001746062</v>
      </c>
      <c r="X776" s="119">
        <f t="shared" si="483"/>
        <v>1.3676779400000001</v>
      </c>
      <c r="Y776" s="119">
        <f t="shared" si="484"/>
        <v>0</v>
      </c>
      <c r="Z776" s="131" t="str">
        <f t="shared" si="493"/>
        <v>A+J=</v>
      </c>
      <c r="AA776" s="124">
        <f t="shared" si="494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2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22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3"/>
      <c r="EC776" s="1"/>
      <c r="ED776" s="1"/>
      <c r="EE776" s="1"/>
      <c r="EF776" s="1"/>
      <c r="EG776" s="1"/>
      <c r="EH776" s="1"/>
      <c r="EI776" s="1"/>
      <c r="EJ776" s="1"/>
      <c r="EK776" s="1"/>
      <c r="EL776" s="4"/>
      <c r="EM776" s="1"/>
      <c r="EN776" s="1"/>
      <c r="EO776" s="1"/>
      <c r="EP776" s="1"/>
      <c r="EQ776" s="1"/>
      <c r="ER776" s="1"/>
    </row>
    <row r="777" spans="1:148" ht="12.75" x14ac:dyDescent="0.2">
      <c r="A777" s="118">
        <f t="shared" si="485"/>
        <v>45067</v>
      </c>
      <c r="B777" s="119">
        <f t="shared" si="477"/>
        <v>784.66056728000001</v>
      </c>
      <c r="C777" s="119">
        <f t="shared" si="491"/>
        <v>668.90677978999997</v>
      </c>
      <c r="D777" s="120">
        <f t="shared" si="486"/>
        <v>6609.67</v>
      </c>
      <c r="E777" s="120">
        <f t="shared" si="501"/>
        <v>6649.99</v>
      </c>
      <c r="F777" s="172">
        <f t="shared" si="495"/>
        <v>45031</v>
      </c>
      <c r="G777" s="123">
        <f t="shared" si="478"/>
        <v>6.1001532602988906E-3</v>
      </c>
      <c r="H777" s="124">
        <f t="shared" si="496"/>
        <v>45092</v>
      </c>
      <c r="I777" s="124">
        <f t="shared" si="479"/>
        <v>45092</v>
      </c>
      <c r="J777" s="125">
        <f t="shared" si="487"/>
        <v>22</v>
      </c>
      <c r="K777" s="125">
        <f t="shared" si="502"/>
        <v>5</v>
      </c>
      <c r="L777" s="8">
        <f t="shared" si="488"/>
        <v>1.0013831399999999</v>
      </c>
      <c r="M777" s="126">
        <f t="shared" si="500"/>
        <v>1.0071003300000001</v>
      </c>
      <c r="N777" s="126">
        <f t="shared" si="497"/>
        <v>1.1693871389298083</v>
      </c>
      <c r="O777" s="119">
        <f t="shared" si="499"/>
        <v>1.1710045600000001</v>
      </c>
      <c r="P777" s="119">
        <f t="shared" si="480"/>
        <v>783.29288933999999</v>
      </c>
      <c r="Q777" s="158">
        <f t="shared" si="492"/>
        <v>0</v>
      </c>
      <c r="R777" s="199">
        <f t="shared" si="489"/>
        <v>0</v>
      </c>
      <c r="S777" s="119">
        <f t="shared" si="481"/>
        <v>0</v>
      </c>
      <c r="T777" s="129">
        <f t="shared" si="490"/>
        <v>9.1906000000000002E-2</v>
      </c>
      <c r="U777" s="127">
        <f t="shared" si="498"/>
        <v>5</v>
      </c>
      <c r="V777" s="127">
        <v>252</v>
      </c>
      <c r="W777" s="126">
        <f t="shared" si="482"/>
        <v>1.001746062</v>
      </c>
      <c r="X777" s="119">
        <f t="shared" si="483"/>
        <v>1.3676779400000001</v>
      </c>
      <c r="Y777" s="119">
        <f t="shared" si="484"/>
        <v>0</v>
      </c>
      <c r="Z777" s="131" t="str">
        <f t="shared" si="493"/>
        <v>A+J=</v>
      </c>
      <c r="AA777" s="124">
        <f t="shared" si="494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22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3"/>
      <c r="EC777" s="1"/>
      <c r="ED777" s="1"/>
      <c r="EE777" s="1"/>
      <c r="EF777" s="1"/>
      <c r="EG777" s="1"/>
      <c r="EH777" s="1"/>
      <c r="EI777" s="1"/>
      <c r="EJ777" s="1"/>
      <c r="EK777" s="1"/>
      <c r="EL777" s="4"/>
      <c r="EM777" s="1"/>
      <c r="EN777" s="1"/>
      <c r="EO777" s="1"/>
      <c r="EP777" s="1"/>
      <c r="EQ777" s="1"/>
      <c r="ER777" s="1"/>
    </row>
    <row r="778" spans="1:148" ht="12.75" x14ac:dyDescent="0.2">
      <c r="A778" s="118">
        <f t="shared" si="485"/>
        <v>45068</v>
      </c>
      <c r="B778" s="119">
        <f t="shared" si="477"/>
        <v>784.66056728000001</v>
      </c>
      <c r="C778" s="119">
        <f t="shared" si="491"/>
        <v>668.90677978999997</v>
      </c>
      <c r="D778" s="120">
        <f t="shared" si="486"/>
        <v>6609.67</v>
      </c>
      <c r="E778" s="120">
        <f t="shared" si="501"/>
        <v>6649.99</v>
      </c>
      <c r="F778" s="172">
        <f t="shared" si="495"/>
        <v>45031</v>
      </c>
      <c r="G778" s="123">
        <f t="shared" si="478"/>
        <v>6.1001532602988906E-3</v>
      </c>
      <c r="H778" s="124">
        <f t="shared" si="496"/>
        <v>45092</v>
      </c>
      <c r="I778" s="124">
        <f t="shared" si="479"/>
        <v>45092</v>
      </c>
      <c r="J778" s="125">
        <f t="shared" si="487"/>
        <v>22</v>
      </c>
      <c r="K778" s="125">
        <f t="shared" si="502"/>
        <v>5</v>
      </c>
      <c r="L778" s="8">
        <f t="shared" si="488"/>
        <v>1.0013831399999999</v>
      </c>
      <c r="M778" s="126">
        <f t="shared" si="500"/>
        <v>1.0071003300000001</v>
      </c>
      <c r="N778" s="126">
        <f t="shared" si="497"/>
        <v>1.1693871389298083</v>
      </c>
      <c r="O778" s="119">
        <f t="shared" si="499"/>
        <v>1.1710045600000001</v>
      </c>
      <c r="P778" s="119">
        <f t="shared" si="480"/>
        <v>783.29288933999999</v>
      </c>
      <c r="Q778" s="158">
        <f t="shared" si="492"/>
        <v>0</v>
      </c>
      <c r="R778" s="199">
        <f t="shared" si="489"/>
        <v>0</v>
      </c>
      <c r="S778" s="119">
        <f t="shared" si="481"/>
        <v>0</v>
      </c>
      <c r="T778" s="129">
        <f t="shared" si="490"/>
        <v>9.1906000000000002E-2</v>
      </c>
      <c r="U778" s="127">
        <f t="shared" si="498"/>
        <v>5</v>
      </c>
      <c r="V778" s="127">
        <v>252</v>
      </c>
      <c r="W778" s="126">
        <f t="shared" si="482"/>
        <v>1.001746062</v>
      </c>
      <c r="X778" s="119">
        <f t="shared" si="483"/>
        <v>1.3676779400000001</v>
      </c>
      <c r="Y778" s="119">
        <f t="shared" si="484"/>
        <v>0</v>
      </c>
      <c r="Z778" s="131" t="str">
        <f t="shared" si="493"/>
        <v>A+J=</v>
      </c>
      <c r="AA778" s="124">
        <f t="shared" si="494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22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3"/>
      <c r="EC778" s="1"/>
      <c r="ED778" s="1"/>
      <c r="EE778" s="1"/>
      <c r="EF778" s="1"/>
      <c r="EG778" s="1"/>
      <c r="EH778" s="1"/>
      <c r="EI778" s="1"/>
      <c r="EJ778" s="1"/>
      <c r="EK778" s="1"/>
      <c r="EL778" s="4"/>
      <c r="EM778" s="1"/>
      <c r="EN778" s="1"/>
      <c r="EO778" s="1"/>
      <c r="EP778" s="1"/>
      <c r="EQ778" s="1"/>
      <c r="ER778" s="1"/>
    </row>
    <row r="779" spans="1:148" ht="12.75" x14ac:dyDescent="0.2">
      <c r="A779" s="118">
        <f t="shared" si="485"/>
        <v>45069</v>
      </c>
      <c r="B779" s="119">
        <f t="shared" ref="B779:B842" si="503">(P779+X779)</f>
        <v>785.15140835</v>
      </c>
      <c r="C779" s="119">
        <f t="shared" si="491"/>
        <v>668.90677978999997</v>
      </c>
      <c r="D779" s="120">
        <f t="shared" si="486"/>
        <v>6609.67</v>
      </c>
      <c r="E779" s="120">
        <f t="shared" si="501"/>
        <v>6649.99</v>
      </c>
      <c r="F779" s="172">
        <f t="shared" si="495"/>
        <v>45031</v>
      </c>
      <c r="G779" s="123">
        <f t="shared" ref="G779:G842" si="504">(E779/D779)-1</f>
        <v>6.1001532602988906E-3</v>
      </c>
      <c r="H779" s="124">
        <f t="shared" si="496"/>
        <v>45092</v>
      </c>
      <c r="I779" s="124">
        <f t="shared" ref="I779:I842" si="505">IF(A779&gt;I778,H779,I778)</f>
        <v>45092</v>
      </c>
      <c r="J779" s="125">
        <f t="shared" si="487"/>
        <v>22</v>
      </c>
      <c r="K779" s="125">
        <f t="shared" si="502"/>
        <v>6</v>
      </c>
      <c r="L779" s="8">
        <f t="shared" si="488"/>
        <v>1.00166</v>
      </c>
      <c r="M779" s="126">
        <f t="shared" si="500"/>
        <v>1.0071003300000001</v>
      </c>
      <c r="N779" s="126">
        <f t="shared" si="497"/>
        <v>1.1693871389298083</v>
      </c>
      <c r="O779" s="119">
        <f t="shared" si="499"/>
        <v>1.17132832</v>
      </c>
      <c r="P779" s="119">
        <f t="shared" ref="P779:P842" si="506">TRUNC(C779*O779,8)</f>
        <v>783.50945460000003</v>
      </c>
      <c r="Q779" s="158">
        <f t="shared" si="492"/>
        <v>0</v>
      </c>
      <c r="R779" s="199">
        <f t="shared" si="489"/>
        <v>0</v>
      </c>
      <c r="S779" s="119">
        <f t="shared" ref="S779:S842" si="507">IF(R779&gt;0,TRUNC(R779*P779,8),0)</f>
        <v>0</v>
      </c>
      <c r="T779" s="129">
        <f t="shared" si="490"/>
        <v>9.1906000000000002E-2</v>
      </c>
      <c r="U779" s="127">
        <f t="shared" si="498"/>
        <v>6</v>
      </c>
      <c r="V779" s="127">
        <v>252</v>
      </c>
      <c r="W779" s="126">
        <f t="shared" ref="W779:W842" si="508">ROUND((1+T779)^TRUNC((U779/V779),9),9)</f>
        <v>1.0020956400000001</v>
      </c>
      <c r="X779" s="119">
        <f t="shared" ref="X779:X842" si="509">TRUNC((P779*(W779-1)),8)</f>
        <v>1.6419537500000001</v>
      </c>
      <c r="Y779" s="119">
        <f t="shared" ref="Y779:Y842" si="510">IF(Q779&gt;0,S779+X779,0)</f>
        <v>0</v>
      </c>
      <c r="Z779" s="131" t="str">
        <f t="shared" si="493"/>
        <v>A+J=</v>
      </c>
      <c r="AA779" s="124">
        <f t="shared" si="494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22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3"/>
      <c r="EC779" s="1"/>
      <c r="ED779" s="1"/>
      <c r="EE779" s="1"/>
      <c r="EF779" s="1"/>
      <c r="EG779" s="1"/>
      <c r="EH779" s="1"/>
      <c r="EI779" s="1"/>
      <c r="EJ779" s="1"/>
      <c r="EK779" s="1"/>
      <c r="EL779" s="4"/>
      <c r="EM779" s="1"/>
      <c r="EN779" s="1"/>
      <c r="EO779" s="1"/>
      <c r="EP779" s="1"/>
      <c r="EQ779" s="1"/>
      <c r="ER779" s="1"/>
    </row>
    <row r="780" spans="1:148" ht="12.75" x14ac:dyDescent="0.2">
      <c r="A780" s="118">
        <f t="shared" ref="A780:A843" si="511">(A779+1)</f>
        <v>45070</v>
      </c>
      <c r="B780" s="119">
        <f t="shared" si="503"/>
        <v>785.64254338000001</v>
      </c>
      <c r="C780" s="119">
        <f t="shared" si="491"/>
        <v>668.90677978999997</v>
      </c>
      <c r="D780" s="120">
        <f t="shared" ref="D780:D843" si="512">IF(E780=E779,D779,E779)</f>
        <v>6609.67</v>
      </c>
      <c r="E780" s="120">
        <f t="shared" si="501"/>
        <v>6649.99</v>
      </c>
      <c r="F780" s="172">
        <f t="shared" si="495"/>
        <v>45031</v>
      </c>
      <c r="G780" s="123">
        <f t="shared" si="504"/>
        <v>6.1001532602988906E-3</v>
      </c>
      <c r="H780" s="124">
        <f t="shared" si="496"/>
        <v>45092</v>
      </c>
      <c r="I780" s="124">
        <f t="shared" si="505"/>
        <v>45092</v>
      </c>
      <c r="J780" s="125">
        <f t="shared" ref="J780:J843" si="513">IF(I780=I779,J779,NETWORKDAYS(I779,I780,$AD$149:$AD$503)-1)</f>
        <v>22</v>
      </c>
      <c r="K780" s="125">
        <f t="shared" si="502"/>
        <v>7</v>
      </c>
      <c r="L780" s="8">
        <f t="shared" ref="L780:L843" si="514">TRUNC((E780/D780)^TRUNC((K780/J780),9),8)</f>
        <v>1.0019369300000001</v>
      </c>
      <c r="M780" s="126">
        <f t="shared" si="500"/>
        <v>1.0071003300000001</v>
      </c>
      <c r="N780" s="126">
        <f t="shared" si="497"/>
        <v>1.1693871389298083</v>
      </c>
      <c r="O780" s="119">
        <f t="shared" si="499"/>
        <v>1.1716521499999999</v>
      </c>
      <c r="P780" s="119">
        <f t="shared" si="506"/>
        <v>783.72606669000004</v>
      </c>
      <c r="Q780" s="158">
        <f t="shared" si="492"/>
        <v>0</v>
      </c>
      <c r="R780" s="199">
        <f t="shared" ref="R780:R843" si="515">IF(Q780&gt;0,VLOOKUP($A780,$AD$11:$AI$141,6),0)</f>
        <v>0</v>
      </c>
      <c r="S780" s="119">
        <f t="shared" si="507"/>
        <v>0</v>
      </c>
      <c r="T780" s="129">
        <f t="shared" ref="T780:T843" si="516">(T779)</f>
        <v>9.1906000000000002E-2</v>
      </c>
      <c r="U780" s="127">
        <f t="shared" si="498"/>
        <v>7</v>
      </c>
      <c r="V780" s="127">
        <v>252</v>
      </c>
      <c r="W780" s="126">
        <f t="shared" si="508"/>
        <v>1.00244534</v>
      </c>
      <c r="X780" s="119">
        <f t="shared" si="509"/>
        <v>1.9164766900000001</v>
      </c>
      <c r="Y780" s="119">
        <f t="shared" si="510"/>
        <v>0</v>
      </c>
      <c r="Z780" s="131" t="str">
        <f t="shared" si="493"/>
        <v>A+J=</v>
      </c>
      <c r="AA780" s="124">
        <f t="shared" si="494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22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3"/>
      <c r="EC780" s="1"/>
      <c r="ED780" s="1"/>
      <c r="EE780" s="1"/>
      <c r="EF780" s="1"/>
      <c r="EG780" s="1"/>
      <c r="EH780" s="1"/>
      <c r="EI780" s="1"/>
      <c r="EJ780" s="1"/>
      <c r="EK780" s="1"/>
      <c r="EL780" s="4"/>
      <c r="EM780" s="1"/>
      <c r="EN780" s="1"/>
      <c r="EO780" s="1"/>
      <c r="EP780" s="1"/>
      <c r="EQ780" s="1"/>
      <c r="ER780" s="1"/>
    </row>
    <row r="781" spans="1:148" ht="12.75" x14ac:dyDescent="0.2">
      <c r="A781" s="118">
        <f t="shared" si="511"/>
        <v>45071</v>
      </c>
      <c r="B781" s="119">
        <f t="shared" si="503"/>
        <v>786.13399933999995</v>
      </c>
      <c r="C781" s="119">
        <f t="shared" ref="C781:C844" si="517">TRUNC(IF(Q780&gt;0,VLOOKUP(A780,$AD$13:$AE$141,2),C780),8)</f>
        <v>668.90677978999997</v>
      </c>
      <c r="D781" s="120">
        <f t="shared" si="512"/>
        <v>6609.67</v>
      </c>
      <c r="E781" s="120">
        <f t="shared" si="501"/>
        <v>6649.99</v>
      </c>
      <c r="F781" s="172">
        <f t="shared" si="495"/>
        <v>45031</v>
      </c>
      <c r="G781" s="123">
        <f t="shared" si="504"/>
        <v>6.1001532602988906E-3</v>
      </c>
      <c r="H781" s="124">
        <f t="shared" si="496"/>
        <v>45092</v>
      </c>
      <c r="I781" s="124">
        <f t="shared" si="505"/>
        <v>45092</v>
      </c>
      <c r="J781" s="125">
        <f t="shared" si="513"/>
        <v>22</v>
      </c>
      <c r="K781" s="125">
        <f t="shared" si="502"/>
        <v>8</v>
      </c>
      <c r="L781" s="8">
        <f t="shared" si="514"/>
        <v>1.0022139400000001</v>
      </c>
      <c r="M781" s="126">
        <f t="shared" si="500"/>
        <v>1.0071003300000001</v>
      </c>
      <c r="N781" s="126">
        <f t="shared" si="497"/>
        <v>1.1693871389298083</v>
      </c>
      <c r="O781" s="119">
        <f t="shared" si="499"/>
        <v>1.17197609</v>
      </c>
      <c r="P781" s="119">
        <f t="shared" si="506"/>
        <v>783.94275234999998</v>
      </c>
      <c r="Q781" s="158">
        <f t="shared" ref="Q781:Q844" si="518">IF(VLOOKUP(A781,AD$11:AK$141,8)=VLOOKUP(A780,AD$11:AK$141,8),0,VLOOKUP(A781,AD$11:AK$141,8))</f>
        <v>0</v>
      </c>
      <c r="R781" s="199">
        <f t="shared" si="515"/>
        <v>0</v>
      </c>
      <c r="S781" s="119">
        <f t="shared" si="507"/>
        <v>0</v>
      </c>
      <c r="T781" s="129">
        <f t="shared" si="516"/>
        <v>9.1906000000000002E-2</v>
      </c>
      <c r="U781" s="127">
        <f t="shared" si="498"/>
        <v>8</v>
      </c>
      <c r="V781" s="127">
        <v>252</v>
      </c>
      <c r="W781" s="126">
        <f t="shared" si="508"/>
        <v>1.002795162</v>
      </c>
      <c r="X781" s="119">
        <f t="shared" si="509"/>
        <v>2.1912469899999998</v>
      </c>
      <c r="Y781" s="119">
        <f t="shared" si="510"/>
        <v>0</v>
      </c>
      <c r="Z781" s="131" t="str">
        <f t="shared" ref="Z781:Z844" si="519">IF($Q780&gt;0,VLOOKUP($A780,$AD$11:$AM$141,9),Z780)</f>
        <v>A+J=</v>
      </c>
      <c r="AA781" s="124">
        <f t="shared" ref="AA781:AA844" si="520">IF($Q780&gt;0,VLOOKUP($A780,$AD$11:$AM$141,10),AA780)</f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22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3"/>
      <c r="EC781" s="1"/>
      <c r="ED781" s="1"/>
      <c r="EE781" s="1"/>
      <c r="EF781" s="1"/>
      <c r="EG781" s="1"/>
      <c r="EH781" s="1"/>
      <c r="EI781" s="1"/>
      <c r="EJ781" s="1"/>
      <c r="EK781" s="1"/>
      <c r="EL781" s="4"/>
      <c r="EM781" s="1"/>
      <c r="EN781" s="1"/>
      <c r="EO781" s="1"/>
      <c r="EP781" s="1"/>
      <c r="EQ781" s="1"/>
      <c r="ER781" s="1"/>
    </row>
    <row r="782" spans="1:148" ht="12.75" x14ac:dyDescent="0.2">
      <c r="A782" s="118">
        <f t="shared" si="511"/>
        <v>45072</v>
      </c>
      <c r="B782" s="119">
        <f t="shared" si="503"/>
        <v>786.62575701999992</v>
      </c>
      <c r="C782" s="119">
        <f t="shared" si="517"/>
        <v>668.90677978999997</v>
      </c>
      <c r="D782" s="120">
        <f t="shared" si="512"/>
        <v>6609.67</v>
      </c>
      <c r="E782" s="120">
        <f t="shared" si="501"/>
        <v>6649.99</v>
      </c>
      <c r="F782" s="172">
        <f t="shared" si="495"/>
        <v>45031</v>
      </c>
      <c r="G782" s="123">
        <f t="shared" si="504"/>
        <v>6.1001532602988906E-3</v>
      </c>
      <c r="H782" s="124">
        <f t="shared" si="496"/>
        <v>45092</v>
      </c>
      <c r="I782" s="124">
        <f t="shared" si="505"/>
        <v>45092</v>
      </c>
      <c r="J782" s="125">
        <f t="shared" si="513"/>
        <v>22</v>
      </c>
      <c r="K782" s="125">
        <f t="shared" si="502"/>
        <v>9</v>
      </c>
      <c r="L782" s="8">
        <f t="shared" si="514"/>
        <v>1.0024910300000001</v>
      </c>
      <c r="M782" s="126">
        <f t="shared" si="500"/>
        <v>1.0071003300000001</v>
      </c>
      <c r="N782" s="126">
        <f t="shared" si="497"/>
        <v>1.1693871389298083</v>
      </c>
      <c r="O782" s="119">
        <f t="shared" si="499"/>
        <v>1.1723001099999999</v>
      </c>
      <c r="P782" s="119">
        <f t="shared" si="506"/>
        <v>784.15949151999996</v>
      </c>
      <c r="Q782" s="158">
        <f t="shared" si="518"/>
        <v>0</v>
      </c>
      <c r="R782" s="199">
        <f t="shared" si="515"/>
        <v>0</v>
      </c>
      <c r="S782" s="119">
        <f t="shared" si="507"/>
        <v>0</v>
      </c>
      <c r="T782" s="129">
        <f t="shared" si="516"/>
        <v>9.1906000000000002E-2</v>
      </c>
      <c r="U782" s="127">
        <f t="shared" si="498"/>
        <v>9</v>
      </c>
      <c r="V782" s="127">
        <v>252</v>
      </c>
      <c r="W782" s="126">
        <f t="shared" si="508"/>
        <v>1.0031451069999999</v>
      </c>
      <c r="X782" s="119">
        <f t="shared" si="509"/>
        <v>2.4662655</v>
      </c>
      <c r="Y782" s="119">
        <f t="shared" si="510"/>
        <v>0</v>
      </c>
      <c r="Z782" s="131" t="str">
        <f t="shared" si="519"/>
        <v>A+J=</v>
      </c>
      <c r="AA782" s="124">
        <f t="shared" si="520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22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3"/>
      <c r="EC782" s="1"/>
      <c r="ED782" s="1"/>
      <c r="EE782" s="1"/>
      <c r="EF782" s="1"/>
      <c r="EG782" s="1"/>
      <c r="EH782" s="1"/>
      <c r="EI782" s="1"/>
      <c r="EJ782" s="1"/>
      <c r="EK782" s="1"/>
      <c r="EL782" s="4"/>
      <c r="EM782" s="1"/>
      <c r="EN782" s="1"/>
      <c r="EO782" s="1"/>
      <c r="EP782" s="1"/>
      <c r="EQ782" s="1"/>
      <c r="ER782" s="1"/>
    </row>
    <row r="783" spans="1:148" ht="12.75" x14ac:dyDescent="0.2">
      <c r="A783" s="118">
        <f t="shared" si="511"/>
        <v>45073</v>
      </c>
      <c r="B783" s="119">
        <f t="shared" si="503"/>
        <v>787.11782172999995</v>
      </c>
      <c r="C783" s="119">
        <f t="shared" si="517"/>
        <v>668.90677978999997</v>
      </c>
      <c r="D783" s="120">
        <f t="shared" si="512"/>
        <v>6609.67</v>
      </c>
      <c r="E783" s="120">
        <f t="shared" si="501"/>
        <v>6649.99</v>
      </c>
      <c r="F783" s="172">
        <f t="shared" si="495"/>
        <v>45031</v>
      </c>
      <c r="G783" s="123">
        <f t="shared" si="504"/>
        <v>6.1001532602988906E-3</v>
      </c>
      <c r="H783" s="124">
        <f t="shared" si="496"/>
        <v>45092</v>
      </c>
      <c r="I783" s="124">
        <f t="shared" si="505"/>
        <v>45092</v>
      </c>
      <c r="J783" s="125">
        <f t="shared" si="513"/>
        <v>22</v>
      </c>
      <c r="K783" s="125">
        <f t="shared" si="502"/>
        <v>10</v>
      </c>
      <c r="L783" s="8">
        <f t="shared" si="514"/>
        <v>1.0027681900000001</v>
      </c>
      <c r="M783" s="126">
        <f t="shared" si="500"/>
        <v>1.0071003300000001</v>
      </c>
      <c r="N783" s="126">
        <f t="shared" si="497"/>
        <v>1.1693871389298083</v>
      </c>
      <c r="O783" s="119">
        <f t="shared" si="499"/>
        <v>1.1726242200000001</v>
      </c>
      <c r="P783" s="119">
        <f t="shared" si="506"/>
        <v>784.37629089999996</v>
      </c>
      <c r="Q783" s="158">
        <f t="shared" si="518"/>
        <v>0</v>
      </c>
      <c r="R783" s="199">
        <f t="shared" si="515"/>
        <v>0</v>
      </c>
      <c r="S783" s="119">
        <f t="shared" si="507"/>
        <v>0</v>
      </c>
      <c r="T783" s="129">
        <f t="shared" si="516"/>
        <v>9.1906000000000002E-2</v>
      </c>
      <c r="U783" s="127">
        <f t="shared" si="498"/>
        <v>10</v>
      </c>
      <c r="V783" s="127">
        <v>252</v>
      </c>
      <c r="W783" s="126">
        <f t="shared" si="508"/>
        <v>1.0034951729999999</v>
      </c>
      <c r="X783" s="119">
        <f t="shared" si="509"/>
        <v>2.7415308299999999</v>
      </c>
      <c r="Y783" s="119">
        <f t="shared" si="510"/>
        <v>0</v>
      </c>
      <c r="Z783" s="131" t="str">
        <f t="shared" si="519"/>
        <v>A+J=</v>
      </c>
      <c r="AA783" s="124">
        <f t="shared" si="520"/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22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3"/>
      <c r="EC783" s="1"/>
      <c r="ED783" s="1"/>
      <c r="EE783" s="1"/>
      <c r="EF783" s="1"/>
      <c r="EG783" s="1"/>
      <c r="EH783" s="1"/>
      <c r="EI783" s="1"/>
      <c r="EJ783" s="1"/>
      <c r="EK783" s="1"/>
      <c r="EL783" s="4"/>
      <c r="EM783" s="1"/>
      <c r="EN783" s="1"/>
      <c r="EO783" s="1"/>
      <c r="EP783" s="1"/>
      <c r="EQ783" s="1"/>
      <c r="ER783" s="1"/>
    </row>
    <row r="784" spans="1:148" ht="12.75" x14ac:dyDescent="0.2">
      <c r="A784" s="118">
        <f t="shared" si="511"/>
        <v>45074</v>
      </c>
      <c r="B784" s="119">
        <f t="shared" si="503"/>
        <v>787.11782172999995</v>
      </c>
      <c r="C784" s="119">
        <f t="shared" si="517"/>
        <v>668.90677978999997</v>
      </c>
      <c r="D784" s="120">
        <f t="shared" si="512"/>
        <v>6609.67</v>
      </c>
      <c r="E784" s="120">
        <f t="shared" si="501"/>
        <v>6649.99</v>
      </c>
      <c r="F784" s="172">
        <f t="shared" si="495"/>
        <v>45031</v>
      </c>
      <c r="G784" s="123">
        <f t="shared" si="504"/>
        <v>6.1001532602988906E-3</v>
      </c>
      <c r="H784" s="124">
        <f t="shared" si="496"/>
        <v>45092</v>
      </c>
      <c r="I784" s="124">
        <f t="shared" si="505"/>
        <v>45092</v>
      </c>
      <c r="J784" s="125">
        <f t="shared" si="513"/>
        <v>22</v>
      </c>
      <c r="K784" s="125">
        <f t="shared" si="502"/>
        <v>10</v>
      </c>
      <c r="L784" s="8">
        <f t="shared" si="514"/>
        <v>1.0027681900000001</v>
      </c>
      <c r="M784" s="126">
        <f t="shared" si="500"/>
        <v>1.0071003300000001</v>
      </c>
      <c r="N784" s="126">
        <f t="shared" si="497"/>
        <v>1.1693871389298083</v>
      </c>
      <c r="O784" s="119">
        <f t="shared" si="499"/>
        <v>1.1726242200000001</v>
      </c>
      <c r="P784" s="119">
        <f t="shared" si="506"/>
        <v>784.37629089999996</v>
      </c>
      <c r="Q784" s="158">
        <f t="shared" si="518"/>
        <v>0</v>
      </c>
      <c r="R784" s="199">
        <f t="shared" si="515"/>
        <v>0</v>
      </c>
      <c r="S784" s="119">
        <f t="shared" si="507"/>
        <v>0</v>
      </c>
      <c r="T784" s="129">
        <f t="shared" si="516"/>
        <v>9.1906000000000002E-2</v>
      </c>
      <c r="U784" s="127">
        <f t="shared" si="498"/>
        <v>10</v>
      </c>
      <c r="V784" s="127">
        <v>252</v>
      </c>
      <c r="W784" s="126">
        <f t="shared" si="508"/>
        <v>1.0034951729999999</v>
      </c>
      <c r="X784" s="119">
        <f t="shared" si="509"/>
        <v>2.7415308299999999</v>
      </c>
      <c r="Y784" s="119">
        <f t="shared" si="510"/>
        <v>0</v>
      </c>
      <c r="Z784" s="131" t="str">
        <f t="shared" si="519"/>
        <v>A+J=</v>
      </c>
      <c r="AA784" s="124">
        <f t="shared" si="520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22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3"/>
      <c r="EC784" s="1"/>
      <c r="ED784" s="1"/>
      <c r="EE784" s="1"/>
      <c r="EF784" s="1"/>
      <c r="EG784" s="1"/>
      <c r="EH784" s="1"/>
      <c r="EI784" s="1"/>
      <c r="EJ784" s="1"/>
      <c r="EK784" s="1"/>
      <c r="EL784" s="4"/>
      <c r="EM784" s="1"/>
      <c r="EN784" s="1"/>
      <c r="EO784" s="1"/>
      <c r="EP784" s="1"/>
      <c r="EQ784" s="1"/>
      <c r="ER784" s="1"/>
    </row>
    <row r="785" spans="1:148" ht="12.75" x14ac:dyDescent="0.2">
      <c r="A785" s="118">
        <f t="shared" si="511"/>
        <v>45075</v>
      </c>
      <c r="B785" s="119">
        <f t="shared" si="503"/>
        <v>787.11782172999995</v>
      </c>
      <c r="C785" s="119">
        <f t="shared" si="517"/>
        <v>668.90677978999997</v>
      </c>
      <c r="D785" s="120">
        <f t="shared" si="512"/>
        <v>6609.67</v>
      </c>
      <c r="E785" s="120">
        <f t="shared" si="501"/>
        <v>6649.99</v>
      </c>
      <c r="F785" s="172">
        <f t="shared" si="495"/>
        <v>45031</v>
      </c>
      <c r="G785" s="123">
        <f t="shared" si="504"/>
        <v>6.1001532602988906E-3</v>
      </c>
      <c r="H785" s="124">
        <f t="shared" si="496"/>
        <v>45092</v>
      </c>
      <c r="I785" s="124">
        <f t="shared" si="505"/>
        <v>45092</v>
      </c>
      <c r="J785" s="125">
        <f t="shared" si="513"/>
        <v>22</v>
      </c>
      <c r="K785" s="125">
        <f t="shared" si="502"/>
        <v>10</v>
      </c>
      <c r="L785" s="8">
        <f t="shared" si="514"/>
        <v>1.0027681900000001</v>
      </c>
      <c r="M785" s="126">
        <f t="shared" si="500"/>
        <v>1.0071003300000001</v>
      </c>
      <c r="N785" s="126">
        <f t="shared" si="497"/>
        <v>1.1693871389298083</v>
      </c>
      <c r="O785" s="119">
        <f t="shared" si="499"/>
        <v>1.1726242200000001</v>
      </c>
      <c r="P785" s="119">
        <f t="shared" si="506"/>
        <v>784.37629089999996</v>
      </c>
      <c r="Q785" s="158">
        <f t="shared" si="518"/>
        <v>0</v>
      </c>
      <c r="R785" s="199">
        <f t="shared" si="515"/>
        <v>0</v>
      </c>
      <c r="S785" s="119">
        <f t="shared" si="507"/>
        <v>0</v>
      </c>
      <c r="T785" s="129">
        <f t="shared" si="516"/>
        <v>9.1906000000000002E-2</v>
      </c>
      <c r="U785" s="127">
        <f t="shared" si="498"/>
        <v>10</v>
      </c>
      <c r="V785" s="127">
        <v>252</v>
      </c>
      <c r="W785" s="126">
        <f t="shared" si="508"/>
        <v>1.0034951729999999</v>
      </c>
      <c r="X785" s="119">
        <f t="shared" si="509"/>
        <v>2.7415308299999999</v>
      </c>
      <c r="Y785" s="119">
        <f t="shared" si="510"/>
        <v>0</v>
      </c>
      <c r="Z785" s="131" t="str">
        <f t="shared" si="519"/>
        <v>A+J=</v>
      </c>
      <c r="AA785" s="124">
        <f t="shared" si="520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22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3"/>
      <c r="EC785" s="1"/>
      <c r="ED785" s="1"/>
      <c r="EE785" s="1"/>
      <c r="EF785" s="1"/>
      <c r="EG785" s="1"/>
      <c r="EH785" s="1"/>
      <c r="EI785" s="1"/>
      <c r="EJ785" s="1"/>
      <c r="EK785" s="1"/>
      <c r="EL785" s="4"/>
      <c r="EM785" s="1"/>
      <c r="EN785" s="1"/>
      <c r="EO785" s="1"/>
      <c r="EP785" s="1"/>
      <c r="EQ785" s="1"/>
      <c r="ER785" s="1"/>
    </row>
    <row r="786" spans="1:148" ht="12.75" x14ac:dyDescent="0.2">
      <c r="A786" s="118">
        <f t="shared" si="511"/>
        <v>45076</v>
      </c>
      <c r="B786" s="119">
        <f t="shared" si="503"/>
        <v>787.61019437999994</v>
      </c>
      <c r="C786" s="119">
        <f t="shared" si="517"/>
        <v>668.90677978999997</v>
      </c>
      <c r="D786" s="120">
        <f t="shared" si="512"/>
        <v>6609.67</v>
      </c>
      <c r="E786" s="120">
        <f t="shared" si="501"/>
        <v>6649.99</v>
      </c>
      <c r="F786" s="172">
        <f t="shared" si="495"/>
        <v>45031</v>
      </c>
      <c r="G786" s="123">
        <f t="shared" si="504"/>
        <v>6.1001532602988906E-3</v>
      </c>
      <c r="H786" s="124">
        <f t="shared" si="496"/>
        <v>45092</v>
      </c>
      <c r="I786" s="124">
        <f t="shared" si="505"/>
        <v>45092</v>
      </c>
      <c r="J786" s="125">
        <f t="shared" si="513"/>
        <v>22</v>
      </c>
      <c r="K786" s="125">
        <f t="shared" si="502"/>
        <v>11</v>
      </c>
      <c r="L786" s="8">
        <f t="shared" si="514"/>
        <v>1.00304543</v>
      </c>
      <c r="M786" s="126">
        <f t="shared" si="500"/>
        <v>1.0071003300000001</v>
      </c>
      <c r="N786" s="126">
        <f t="shared" si="497"/>
        <v>1.1693871389298083</v>
      </c>
      <c r="O786" s="119">
        <f t="shared" si="499"/>
        <v>1.17294842</v>
      </c>
      <c r="P786" s="119">
        <f t="shared" si="506"/>
        <v>784.59315047999996</v>
      </c>
      <c r="Q786" s="158">
        <f t="shared" si="518"/>
        <v>0</v>
      </c>
      <c r="R786" s="199">
        <f t="shared" si="515"/>
        <v>0</v>
      </c>
      <c r="S786" s="119">
        <f t="shared" si="507"/>
        <v>0</v>
      </c>
      <c r="T786" s="129">
        <f t="shared" si="516"/>
        <v>9.1906000000000002E-2</v>
      </c>
      <c r="U786" s="127">
        <f t="shared" si="498"/>
        <v>11</v>
      </c>
      <c r="V786" s="127">
        <v>252</v>
      </c>
      <c r="W786" s="126">
        <f t="shared" si="508"/>
        <v>1.003845361</v>
      </c>
      <c r="X786" s="119">
        <f t="shared" si="509"/>
        <v>3.0170439</v>
      </c>
      <c r="Y786" s="119">
        <f t="shared" si="510"/>
        <v>0</v>
      </c>
      <c r="Z786" s="131" t="str">
        <f t="shared" si="519"/>
        <v>A+J=</v>
      </c>
      <c r="AA786" s="124">
        <f t="shared" si="520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22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3"/>
      <c r="EC786" s="1"/>
      <c r="ED786" s="1"/>
      <c r="EE786" s="1"/>
      <c r="EF786" s="1"/>
      <c r="EG786" s="1"/>
      <c r="EH786" s="1"/>
      <c r="EI786" s="1"/>
      <c r="EJ786" s="1"/>
      <c r="EK786" s="1"/>
      <c r="EL786" s="4"/>
      <c r="EM786" s="1"/>
      <c r="EN786" s="1"/>
      <c r="EO786" s="1"/>
      <c r="EP786" s="1"/>
      <c r="EQ786" s="1"/>
      <c r="ER786" s="1"/>
    </row>
    <row r="787" spans="1:148" ht="12.75" x14ac:dyDescent="0.2">
      <c r="A787" s="118">
        <f t="shared" si="511"/>
        <v>45077</v>
      </c>
      <c r="B787" s="119">
        <f t="shared" si="503"/>
        <v>788.10288261000005</v>
      </c>
      <c r="C787" s="119">
        <f t="shared" si="517"/>
        <v>668.90677978999997</v>
      </c>
      <c r="D787" s="120">
        <f t="shared" si="512"/>
        <v>6609.67</v>
      </c>
      <c r="E787" s="120">
        <f t="shared" si="501"/>
        <v>6649.99</v>
      </c>
      <c r="F787" s="172">
        <f t="shared" ref="F787:F850" si="521">IF($K787=1,VLOOKUP($A786,$AO$11:$AT$47,6),F786)</f>
        <v>45031</v>
      </c>
      <c r="G787" s="123">
        <f t="shared" si="504"/>
        <v>6.1001532602988906E-3</v>
      </c>
      <c r="H787" s="124">
        <f t="shared" ref="H787:H850" si="522">IF(Q786&gt;0,VLOOKUP(A787,AH$119:AN$451,4),H786)</f>
        <v>45092</v>
      </c>
      <c r="I787" s="124">
        <f t="shared" si="505"/>
        <v>45092</v>
      </c>
      <c r="J787" s="125">
        <f t="shared" si="513"/>
        <v>22</v>
      </c>
      <c r="K787" s="125">
        <f t="shared" si="502"/>
        <v>12</v>
      </c>
      <c r="L787" s="8">
        <f t="shared" si="514"/>
        <v>1.0033227499999999</v>
      </c>
      <c r="M787" s="126">
        <f t="shared" si="500"/>
        <v>1.0071003300000001</v>
      </c>
      <c r="N787" s="126">
        <f t="shared" si="497"/>
        <v>1.1693871389298083</v>
      </c>
      <c r="O787" s="119">
        <f t="shared" si="499"/>
        <v>1.1732727199999999</v>
      </c>
      <c r="P787" s="119">
        <f t="shared" si="506"/>
        <v>784.81007695000005</v>
      </c>
      <c r="Q787" s="158">
        <f t="shared" si="518"/>
        <v>0</v>
      </c>
      <c r="R787" s="199">
        <f t="shared" si="515"/>
        <v>0</v>
      </c>
      <c r="S787" s="119">
        <f t="shared" si="507"/>
        <v>0</v>
      </c>
      <c r="T787" s="129">
        <f t="shared" si="516"/>
        <v>9.1906000000000002E-2</v>
      </c>
      <c r="U787" s="127">
        <f t="shared" si="498"/>
        <v>12</v>
      </c>
      <c r="V787" s="127">
        <v>252</v>
      </c>
      <c r="W787" s="126">
        <f t="shared" si="508"/>
        <v>1.004195672</v>
      </c>
      <c r="X787" s="119">
        <f t="shared" si="509"/>
        <v>3.29280566</v>
      </c>
      <c r="Y787" s="119">
        <f t="shared" si="510"/>
        <v>0</v>
      </c>
      <c r="Z787" s="131" t="str">
        <f t="shared" si="519"/>
        <v>A+J=</v>
      </c>
      <c r="AA787" s="124">
        <f t="shared" si="520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22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3"/>
      <c r="EC787" s="1"/>
      <c r="ED787" s="1"/>
      <c r="EE787" s="1"/>
      <c r="EF787" s="1"/>
      <c r="EG787" s="1"/>
      <c r="EH787" s="1"/>
      <c r="EI787" s="1"/>
      <c r="EJ787" s="1"/>
      <c r="EK787" s="1"/>
      <c r="EL787" s="4"/>
      <c r="EM787" s="1"/>
      <c r="EN787" s="1"/>
      <c r="EO787" s="1"/>
      <c r="EP787" s="1"/>
      <c r="EQ787" s="1"/>
      <c r="ER787" s="1"/>
    </row>
    <row r="788" spans="1:148" ht="12.75" x14ac:dyDescent="0.2">
      <c r="A788" s="118">
        <f t="shared" si="511"/>
        <v>45078</v>
      </c>
      <c r="B788" s="119">
        <f t="shared" si="503"/>
        <v>788.59587234999992</v>
      </c>
      <c r="C788" s="119">
        <f t="shared" si="517"/>
        <v>668.90677978999997</v>
      </c>
      <c r="D788" s="120">
        <f t="shared" si="512"/>
        <v>6609.67</v>
      </c>
      <c r="E788" s="120">
        <f t="shared" si="501"/>
        <v>6649.99</v>
      </c>
      <c r="F788" s="172">
        <f t="shared" si="521"/>
        <v>45031</v>
      </c>
      <c r="G788" s="123">
        <f t="shared" si="504"/>
        <v>6.1001532602988906E-3</v>
      </c>
      <c r="H788" s="124">
        <f t="shared" si="522"/>
        <v>45092</v>
      </c>
      <c r="I788" s="124">
        <f t="shared" si="505"/>
        <v>45092</v>
      </c>
      <c r="J788" s="125">
        <f t="shared" si="513"/>
        <v>22</v>
      </c>
      <c r="K788" s="125">
        <f t="shared" si="502"/>
        <v>13</v>
      </c>
      <c r="L788" s="8">
        <f t="shared" si="514"/>
        <v>1.00360015</v>
      </c>
      <c r="M788" s="126">
        <f t="shared" si="500"/>
        <v>1.0071003300000001</v>
      </c>
      <c r="N788" s="126">
        <f t="shared" si="497"/>
        <v>1.1693871389298083</v>
      </c>
      <c r="O788" s="119">
        <f t="shared" si="499"/>
        <v>1.1735971000000001</v>
      </c>
      <c r="P788" s="119">
        <f t="shared" si="506"/>
        <v>785.02705692999996</v>
      </c>
      <c r="Q788" s="158">
        <f t="shared" si="518"/>
        <v>0</v>
      </c>
      <c r="R788" s="199">
        <f t="shared" si="515"/>
        <v>0</v>
      </c>
      <c r="S788" s="119">
        <f t="shared" si="507"/>
        <v>0</v>
      </c>
      <c r="T788" s="129">
        <f t="shared" si="516"/>
        <v>9.1906000000000002E-2</v>
      </c>
      <c r="U788" s="127">
        <f t="shared" si="498"/>
        <v>13</v>
      </c>
      <c r="V788" s="127">
        <v>252</v>
      </c>
      <c r="W788" s="126">
        <f t="shared" si="508"/>
        <v>1.004546105</v>
      </c>
      <c r="X788" s="119">
        <f t="shared" si="509"/>
        <v>3.56881542</v>
      </c>
      <c r="Y788" s="119">
        <f t="shared" si="510"/>
        <v>0</v>
      </c>
      <c r="Z788" s="131" t="str">
        <f t="shared" si="519"/>
        <v>A+J=</v>
      </c>
      <c r="AA788" s="124">
        <f t="shared" si="520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22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3"/>
      <c r="EC788" s="1"/>
      <c r="ED788" s="1"/>
      <c r="EE788" s="1"/>
      <c r="EF788" s="1"/>
      <c r="EG788" s="1"/>
      <c r="EH788" s="1"/>
      <c r="EI788" s="1"/>
      <c r="EJ788" s="1"/>
      <c r="EK788" s="1"/>
      <c r="EL788" s="4"/>
      <c r="EM788" s="1"/>
      <c r="EN788" s="1"/>
      <c r="EO788" s="1"/>
      <c r="EP788" s="1"/>
      <c r="EQ788" s="1"/>
      <c r="ER788" s="1"/>
    </row>
    <row r="789" spans="1:148" ht="12.75" x14ac:dyDescent="0.2">
      <c r="A789" s="118">
        <f t="shared" si="511"/>
        <v>45079</v>
      </c>
      <c r="B789" s="119">
        <f t="shared" si="503"/>
        <v>789.08917047</v>
      </c>
      <c r="C789" s="119">
        <f t="shared" si="517"/>
        <v>668.90677978999997</v>
      </c>
      <c r="D789" s="120">
        <f t="shared" si="512"/>
        <v>6609.67</v>
      </c>
      <c r="E789" s="120">
        <f t="shared" si="501"/>
        <v>6649.99</v>
      </c>
      <c r="F789" s="172">
        <f t="shared" si="521"/>
        <v>45031</v>
      </c>
      <c r="G789" s="123">
        <f t="shared" si="504"/>
        <v>6.1001532602988906E-3</v>
      </c>
      <c r="H789" s="124">
        <f t="shared" si="522"/>
        <v>45092</v>
      </c>
      <c r="I789" s="124">
        <f t="shared" si="505"/>
        <v>45092</v>
      </c>
      <c r="J789" s="125">
        <f t="shared" si="513"/>
        <v>22</v>
      </c>
      <c r="K789" s="125">
        <f t="shared" si="502"/>
        <v>14</v>
      </c>
      <c r="L789" s="8">
        <f t="shared" si="514"/>
        <v>1.0038776199999999</v>
      </c>
      <c r="M789" s="126">
        <f t="shared" si="500"/>
        <v>1.0071003300000001</v>
      </c>
      <c r="N789" s="126">
        <f t="shared" si="497"/>
        <v>1.1693871389298083</v>
      </c>
      <c r="O789" s="119">
        <f t="shared" si="499"/>
        <v>1.1739215700000001</v>
      </c>
      <c r="P789" s="119">
        <f t="shared" si="506"/>
        <v>785.24409710999998</v>
      </c>
      <c r="Q789" s="158">
        <f t="shared" si="518"/>
        <v>0</v>
      </c>
      <c r="R789" s="199">
        <f t="shared" si="515"/>
        <v>0</v>
      </c>
      <c r="S789" s="119">
        <f t="shared" si="507"/>
        <v>0</v>
      </c>
      <c r="T789" s="129">
        <f t="shared" si="516"/>
        <v>9.1906000000000002E-2</v>
      </c>
      <c r="U789" s="127">
        <f t="shared" si="498"/>
        <v>14</v>
      </c>
      <c r="V789" s="127">
        <v>252</v>
      </c>
      <c r="W789" s="126">
        <f t="shared" si="508"/>
        <v>1.00489666</v>
      </c>
      <c r="X789" s="119">
        <f t="shared" si="509"/>
        <v>3.8450733600000002</v>
      </c>
      <c r="Y789" s="119">
        <f t="shared" si="510"/>
        <v>0</v>
      </c>
      <c r="Z789" s="131" t="str">
        <f t="shared" si="519"/>
        <v>A+J=</v>
      </c>
      <c r="AA789" s="124">
        <f t="shared" si="520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22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3"/>
      <c r="EC789" s="1"/>
      <c r="ED789" s="1"/>
      <c r="EE789" s="1"/>
      <c r="EF789" s="1"/>
      <c r="EG789" s="1"/>
      <c r="EH789" s="1"/>
      <c r="EI789" s="1"/>
      <c r="EJ789" s="1"/>
      <c r="EK789" s="1"/>
      <c r="EL789" s="4"/>
      <c r="EM789" s="1"/>
      <c r="EN789" s="1"/>
      <c r="EO789" s="1"/>
      <c r="EP789" s="1"/>
      <c r="EQ789" s="1"/>
      <c r="ER789" s="1"/>
    </row>
    <row r="790" spans="1:148" ht="12.75" x14ac:dyDescent="0.2">
      <c r="A790" s="118">
        <f t="shared" si="511"/>
        <v>45080</v>
      </c>
      <c r="B790" s="119">
        <f t="shared" si="503"/>
        <v>789.58277115999999</v>
      </c>
      <c r="C790" s="119">
        <f t="shared" si="517"/>
        <v>668.90677978999997</v>
      </c>
      <c r="D790" s="120">
        <f t="shared" si="512"/>
        <v>6609.67</v>
      </c>
      <c r="E790" s="120">
        <f t="shared" si="501"/>
        <v>6649.99</v>
      </c>
      <c r="F790" s="172">
        <f t="shared" si="521"/>
        <v>45031</v>
      </c>
      <c r="G790" s="123">
        <f t="shared" si="504"/>
        <v>6.1001532602988906E-3</v>
      </c>
      <c r="H790" s="124">
        <f t="shared" si="522"/>
        <v>45092</v>
      </c>
      <c r="I790" s="124">
        <f t="shared" si="505"/>
        <v>45092</v>
      </c>
      <c r="J790" s="125">
        <f t="shared" si="513"/>
        <v>22</v>
      </c>
      <c r="K790" s="125">
        <f t="shared" si="502"/>
        <v>15</v>
      </c>
      <c r="L790" s="8">
        <f t="shared" si="514"/>
        <v>1.00415516</v>
      </c>
      <c r="M790" s="126">
        <f t="shared" si="500"/>
        <v>1.0071003300000001</v>
      </c>
      <c r="N790" s="126">
        <f t="shared" si="497"/>
        <v>1.1693871389298083</v>
      </c>
      <c r="O790" s="119">
        <f t="shared" si="499"/>
        <v>1.1742461200000001</v>
      </c>
      <c r="P790" s="119">
        <f t="shared" si="506"/>
        <v>785.46119080999995</v>
      </c>
      <c r="Q790" s="158">
        <f t="shared" si="518"/>
        <v>0</v>
      </c>
      <c r="R790" s="199">
        <f t="shared" si="515"/>
        <v>0</v>
      </c>
      <c r="S790" s="119">
        <f t="shared" si="507"/>
        <v>0</v>
      </c>
      <c r="T790" s="129">
        <f t="shared" si="516"/>
        <v>9.1906000000000002E-2</v>
      </c>
      <c r="U790" s="127">
        <f t="shared" si="498"/>
        <v>15</v>
      </c>
      <c r="V790" s="127">
        <v>252</v>
      </c>
      <c r="W790" s="126">
        <f t="shared" si="508"/>
        <v>1.005247338</v>
      </c>
      <c r="X790" s="119">
        <f t="shared" si="509"/>
        <v>4.1215803500000003</v>
      </c>
      <c r="Y790" s="119">
        <f t="shared" si="510"/>
        <v>0</v>
      </c>
      <c r="Z790" s="131" t="str">
        <f t="shared" si="519"/>
        <v>A+J=</v>
      </c>
      <c r="AA790" s="124">
        <f t="shared" si="520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22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3"/>
      <c r="EC790" s="1"/>
      <c r="ED790" s="1"/>
      <c r="EE790" s="1"/>
      <c r="EF790" s="1"/>
      <c r="EG790" s="1"/>
      <c r="EH790" s="1"/>
      <c r="EI790" s="1"/>
      <c r="EJ790" s="1"/>
      <c r="EK790" s="1"/>
      <c r="EL790" s="4"/>
      <c r="EM790" s="1"/>
      <c r="EN790" s="1"/>
      <c r="EO790" s="1"/>
      <c r="EP790" s="1"/>
      <c r="EQ790" s="1"/>
      <c r="ER790" s="1"/>
    </row>
    <row r="791" spans="1:148" ht="12.75" x14ac:dyDescent="0.2">
      <c r="A791" s="118">
        <f t="shared" si="511"/>
        <v>45081</v>
      </c>
      <c r="B791" s="119">
        <f t="shared" si="503"/>
        <v>789.58277115999999</v>
      </c>
      <c r="C791" s="119">
        <f t="shared" si="517"/>
        <v>668.90677978999997</v>
      </c>
      <c r="D791" s="120">
        <f t="shared" si="512"/>
        <v>6609.67</v>
      </c>
      <c r="E791" s="120">
        <f t="shared" si="501"/>
        <v>6649.99</v>
      </c>
      <c r="F791" s="172">
        <f t="shared" si="521"/>
        <v>45031</v>
      </c>
      <c r="G791" s="123">
        <f t="shared" si="504"/>
        <v>6.1001532602988906E-3</v>
      </c>
      <c r="H791" s="124">
        <f t="shared" si="522"/>
        <v>45092</v>
      </c>
      <c r="I791" s="124">
        <f t="shared" si="505"/>
        <v>45092</v>
      </c>
      <c r="J791" s="125">
        <f t="shared" si="513"/>
        <v>22</v>
      </c>
      <c r="K791" s="125">
        <f t="shared" si="502"/>
        <v>15</v>
      </c>
      <c r="L791" s="8">
        <f t="shared" si="514"/>
        <v>1.00415516</v>
      </c>
      <c r="M791" s="126">
        <f t="shared" si="500"/>
        <v>1.0071003300000001</v>
      </c>
      <c r="N791" s="126">
        <f t="shared" si="497"/>
        <v>1.1693871389298083</v>
      </c>
      <c r="O791" s="119">
        <f t="shared" si="499"/>
        <v>1.1742461200000001</v>
      </c>
      <c r="P791" s="119">
        <f t="shared" si="506"/>
        <v>785.46119080999995</v>
      </c>
      <c r="Q791" s="158">
        <f t="shared" si="518"/>
        <v>0</v>
      </c>
      <c r="R791" s="199">
        <f t="shared" si="515"/>
        <v>0</v>
      </c>
      <c r="S791" s="119">
        <f t="shared" si="507"/>
        <v>0</v>
      </c>
      <c r="T791" s="129">
        <f t="shared" si="516"/>
        <v>9.1906000000000002E-2</v>
      </c>
      <c r="U791" s="127">
        <f t="shared" si="498"/>
        <v>15</v>
      </c>
      <c r="V791" s="127">
        <v>252</v>
      </c>
      <c r="W791" s="126">
        <f t="shared" si="508"/>
        <v>1.005247338</v>
      </c>
      <c r="X791" s="119">
        <f t="shared" si="509"/>
        <v>4.1215803500000003</v>
      </c>
      <c r="Y791" s="119">
        <f t="shared" si="510"/>
        <v>0</v>
      </c>
      <c r="Z791" s="131" t="str">
        <f t="shared" si="519"/>
        <v>A+J=</v>
      </c>
      <c r="AA791" s="124">
        <f t="shared" si="520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22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3"/>
      <c r="EC791" s="1"/>
      <c r="ED791" s="1"/>
      <c r="EE791" s="1"/>
      <c r="EF791" s="1"/>
      <c r="EG791" s="1"/>
      <c r="EH791" s="1"/>
      <c r="EI791" s="1"/>
      <c r="EJ791" s="1"/>
      <c r="EK791" s="1"/>
      <c r="EL791" s="4"/>
      <c r="EM791" s="1"/>
      <c r="EN791" s="1"/>
      <c r="EO791" s="1"/>
      <c r="EP791" s="1"/>
      <c r="EQ791" s="1"/>
      <c r="ER791" s="1"/>
    </row>
    <row r="792" spans="1:148" ht="12.75" x14ac:dyDescent="0.2">
      <c r="A792" s="118">
        <f t="shared" si="511"/>
        <v>45082</v>
      </c>
      <c r="B792" s="119">
        <f t="shared" si="503"/>
        <v>789.58277115999999</v>
      </c>
      <c r="C792" s="119">
        <f t="shared" si="517"/>
        <v>668.90677978999997</v>
      </c>
      <c r="D792" s="120">
        <f t="shared" si="512"/>
        <v>6609.67</v>
      </c>
      <c r="E792" s="120">
        <f t="shared" si="501"/>
        <v>6649.99</v>
      </c>
      <c r="F792" s="172">
        <f t="shared" si="521"/>
        <v>45031</v>
      </c>
      <c r="G792" s="123">
        <f t="shared" si="504"/>
        <v>6.1001532602988906E-3</v>
      </c>
      <c r="H792" s="124">
        <f t="shared" si="522"/>
        <v>45092</v>
      </c>
      <c r="I792" s="124">
        <f t="shared" si="505"/>
        <v>45092</v>
      </c>
      <c r="J792" s="125">
        <f t="shared" si="513"/>
        <v>22</v>
      </c>
      <c r="K792" s="125">
        <f t="shared" si="502"/>
        <v>15</v>
      </c>
      <c r="L792" s="8">
        <f t="shared" si="514"/>
        <v>1.00415516</v>
      </c>
      <c r="M792" s="126">
        <f t="shared" si="500"/>
        <v>1.0071003300000001</v>
      </c>
      <c r="N792" s="126">
        <f t="shared" si="497"/>
        <v>1.1693871389298083</v>
      </c>
      <c r="O792" s="119">
        <f t="shared" si="499"/>
        <v>1.1742461200000001</v>
      </c>
      <c r="P792" s="119">
        <f t="shared" si="506"/>
        <v>785.46119080999995</v>
      </c>
      <c r="Q792" s="158">
        <f t="shared" si="518"/>
        <v>0</v>
      </c>
      <c r="R792" s="199">
        <f t="shared" si="515"/>
        <v>0</v>
      </c>
      <c r="S792" s="119">
        <f t="shared" si="507"/>
        <v>0</v>
      </c>
      <c r="T792" s="129">
        <f t="shared" si="516"/>
        <v>9.1906000000000002E-2</v>
      </c>
      <c r="U792" s="127">
        <f t="shared" si="498"/>
        <v>15</v>
      </c>
      <c r="V792" s="127">
        <v>252</v>
      </c>
      <c r="W792" s="126">
        <f t="shared" si="508"/>
        <v>1.005247338</v>
      </c>
      <c r="X792" s="119">
        <f t="shared" si="509"/>
        <v>4.1215803500000003</v>
      </c>
      <c r="Y792" s="119">
        <f t="shared" si="510"/>
        <v>0</v>
      </c>
      <c r="Z792" s="131" t="str">
        <f t="shared" si="519"/>
        <v>A+J=</v>
      </c>
      <c r="AA792" s="124">
        <f t="shared" si="520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22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3"/>
      <c r="EC792" s="1"/>
      <c r="ED792" s="1"/>
      <c r="EE792" s="1"/>
      <c r="EF792" s="1"/>
      <c r="EG792" s="1"/>
      <c r="EH792" s="1"/>
      <c r="EI792" s="1"/>
      <c r="EJ792" s="1"/>
      <c r="EK792" s="1"/>
      <c r="EL792" s="4"/>
      <c r="EM792" s="1"/>
      <c r="EN792" s="1"/>
      <c r="EO792" s="1"/>
      <c r="EP792" s="1"/>
      <c r="EQ792" s="1"/>
      <c r="ER792" s="1"/>
    </row>
    <row r="793" spans="1:148" ht="12.75" x14ac:dyDescent="0.2">
      <c r="A793" s="118">
        <f t="shared" si="511"/>
        <v>45083</v>
      </c>
      <c r="B793" s="119">
        <f t="shared" si="503"/>
        <v>790.07669394999994</v>
      </c>
      <c r="C793" s="119">
        <f t="shared" si="517"/>
        <v>668.90677978999997</v>
      </c>
      <c r="D793" s="120">
        <f t="shared" si="512"/>
        <v>6609.67</v>
      </c>
      <c r="E793" s="120">
        <f t="shared" si="501"/>
        <v>6649.99</v>
      </c>
      <c r="F793" s="172">
        <f t="shared" si="521"/>
        <v>45031</v>
      </c>
      <c r="G793" s="123">
        <f t="shared" si="504"/>
        <v>6.1001532602988906E-3</v>
      </c>
      <c r="H793" s="124">
        <f t="shared" si="522"/>
        <v>45092</v>
      </c>
      <c r="I793" s="124">
        <f t="shared" si="505"/>
        <v>45092</v>
      </c>
      <c r="J793" s="125">
        <f t="shared" si="513"/>
        <v>22</v>
      </c>
      <c r="K793" s="125">
        <f t="shared" si="502"/>
        <v>16</v>
      </c>
      <c r="L793" s="8">
        <f t="shared" si="514"/>
        <v>1.0044327900000001</v>
      </c>
      <c r="M793" s="126">
        <f t="shared" si="500"/>
        <v>1.0071003300000001</v>
      </c>
      <c r="N793" s="126">
        <f t="shared" si="497"/>
        <v>1.1693871389298083</v>
      </c>
      <c r="O793" s="119">
        <f t="shared" si="499"/>
        <v>1.17457078</v>
      </c>
      <c r="P793" s="119">
        <f t="shared" si="506"/>
        <v>785.67835807999995</v>
      </c>
      <c r="Q793" s="158">
        <f t="shared" si="518"/>
        <v>0</v>
      </c>
      <c r="R793" s="199">
        <f t="shared" si="515"/>
        <v>0</v>
      </c>
      <c r="S793" s="119">
        <f t="shared" si="507"/>
        <v>0</v>
      </c>
      <c r="T793" s="129">
        <f t="shared" si="516"/>
        <v>9.1906000000000002E-2</v>
      </c>
      <c r="U793" s="127">
        <f t="shared" si="498"/>
        <v>16</v>
      </c>
      <c r="V793" s="127">
        <v>252</v>
      </c>
      <c r="W793" s="126">
        <f t="shared" si="508"/>
        <v>1.0055981380000001</v>
      </c>
      <c r="X793" s="119">
        <f t="shared" si="509"/>
        <v>4.3983358700000004</v>
      </c>
      <c r="Y793" s="119">
        <f t="shared" si="510"/>
        <v>0</v>
      </c>
      <c r="Z793" s="131" t="str">
        <f t="shared" si="519"/>
        <v>A+J=</v>
      </c>
      <c r="AA793" s="124">
        <f t="shared" si="520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22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3"/>
      <c r="EC793" s="1"/>
      <c r="ED793" s="1"/>
      <c r="EE793" s="1"/>
      <c r="EF793" s="1"/>
      <c r="EG793" s="1"/>
      <c r="EH793" s="1"/>
      <c r="EI793" s="1"/>
      <c r="EJ793" s="1"/>
      <c r="EK793" s="1"/>
      <c r="EL793" s="4"/>
      <c r="EM793" s="1"/>
      <c r="EN793" s="1"/>
      <c r="EO793" s="1"/>
      <c r="EP793" s="1"/>
      <c r="EQ793" s="1"/>
      <c r="ER793" s="1"/>
    </row>
    <row r="794" spans="1:148" ht="12.75" x14ac:dyDescent="0.2">
      <c r="A794" s="118">
        <f t="shared" si="511"/>
        <v>45084</v>
      </c>
      <c r="B794" s="119">
        <f t="shared" si="503"/>
        <v>790.57091881999997</v>
      </c>
      <c r="C794" s="119">
        <f t="shared" si="517"/>
        <v>668.90677978999997</v>
      </c>
      <c r="D794" s="120">
        <f t="shared" si="512"/>
        <v>6609.67</v>
      </c>
      <c r="E794" s="120">
        <f t="shared" si="501"/>
        <v>6649.99</v>
      </c>
      <c r="F794" s="172">
        <f t="shared" si="521"/>
        <v>45031</v>
      </c>
      <c r="G794" s="123">
        <f t="shared" si="504"/>
        <v>6.1001532602988906E-3</v>
      </c>
      <c r="H794" s="124">
        <f t="shared" si="522"/>
        <v>45092</v>
      </c>
      <c r="I794" s="124">
        <f t="shared" si="505"/>
        <v>45092</v>
      </c>
      <c r="J794" s="125">
        <f t="shared" si="513"/>
        <v>22</v>
      </c>
      <c r="K794" s="125">
        <f t="shared" si="502"/>
        <v>17</v>
      </c>
      <c r="L794" s="8">
        <f t="shared" si="514"/>
        <v>1.0047104899999999</v>
      </c>
      <c r="M794" s="126">
        <f t="shared" si="500"/>
        <v>1.0071003300000001</v>
      </c>
      <c r="N794" s="126">
        <f t="shared" si="497"/>
        <v>1.1693871389298083</v>
      </c>
      <c r="O794" s="119">
        <f t="shared" si="499"/>
        <v>1.17489552</v>
      </c>
      <c r="P794" s="119">
        <f t="shared" si="506"/>
        <v>785.89557887000001</v>
      </c>
      <c r="Q794" s="158">
        <f t="shared" si="518"/>
        <v>0</v>
      </c>
      <c r="R794" s="199">
        <f t="shared" si="515"/>
        <v>0</v>
      </c>
      <c r="S794" s="119">
        <f t="shared" si="507"/>
        <v>0</v>
      </c>
      <c r="T794" s="129">
        <f t="shared" si="516"/>
        <v>9.1906000000000002E-2</v>
      </c>
      <c r="U794" s="127">
        <f t="shared" si="498"/>
        <v>17</v>
      </c>
      <c r="V794" s="127">
        <v>252</v>
      </c>
      <c r="W794" s="126">
        <f t="shared" si="508"/>
        <v>1.0059490600000001</v>
      </c>
      <c r="X794" s="119">
        <f t="shared" si="509"/>
        <v>4.6753399499999997</v>
      </c>
      <c r="Y794" s="119">
        <f t="shared" si="510"/>
        <v>0</v>
      </c>
      <c r="Z794" s="131" t="str">
        <f t="shared" si="519"/>
        <v>A+J=</v>
      </c>
      <c r="AA794" s="124">
        <f t="shared" si="520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22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3"/>
      <c r="EC794" s="1"/>
      <c r="ED794" s="1"/>
      <c r="EE794" s="1"/>
      <c r="EF794" s="1"/>
      <c r="EG794" s="1"/>
      <c r="EH794" s="1"/>
      <c r="EI794" s="1"/>
      <c r="EJ794" s="1"/>
      <c r="EK794" s="1"/>
      <c r="EL794" s="4"/>
      <c r="EM794" s="1"/>
      <c r="EN794" s="1"/>
      <c r="EO794" s="1"/>
      <c r="EP794" s="1"/>
      <c r="EQ794" s="1"/>
      <c r="ER794" s="1"/>
    </row>
    <row r="795" spans="1:148" ht="12.75" x14ac:dyDescent="0.2">
      <c r="A795" s="118">
        <f t="shared" si="511"/>
        <v>45085</v>
      </c>
      <c r="B795" s="119">
        <f t="shared" si="503"/>
        <v>791.06545340999992</v>
      </c>
      <c r="C795" s="119">
        <f t="shared" si="517"/>
        <v>668.90677978999997</v>
      </c>
      <c r="D795" s="120">
        <f t="shared" si="512"/>
        <v>6609.67</v>
      </c>
      <c r="E795" s="120">
        <f t="shared" si="501"/>
        <v>6649.99</v>
      </c>
      <c r="F795" s="172">
        <f t="shared" si="521"/>
        <v>45031</v>
      </c>
      <c r="G795" s="123">
        <f t="shared" si="504"/>
        <v>6.1001532602988906E-3</v>
      </c>
      <c r="H795" s="124">
        <f t="shared" si="522"/>
        <v>45092</v>
      </c>
      <c r="I795" s="124">
        <f t="shared" si="505"/>
        <v>45092</v>
      </c>
      <c r="J795" s="125">
        <f t="shared" si="513"/>
        <v>22</v>
      </c>
      <c r="K795" s="125">
        <f t="shared" si="502"/>
        <v>18</v>
      </c>
      <c r="L795" s="8">
        <f t="shared" si="514"/>
        <v>1.0049882699999999</v>
      </c>
      <c r="M795" s="126">
        <f t="shared" si="500"/>
        <v>1.0071003300000001</v>
      </c>
      <c r="N795" s="126">
        <f t="shared" si="497"/>
        <v>1.1693871389298083</v>
      </c>
      <c r="O795" s="119">
        <f t="shared" si="499"/>
        <v>1.17522035</v>
      </c>
      <c r="P795" s="119">
        <f t="shared" si="506"/>
        <v>786.11285985999996</v>
      </c>
      <c r="Q795" s="158">
        <f t="shared" si="518"/>
        <v>0</v>
      </c>
      <c r="R795" s="199">
        <f t="shared" si="515"/>
        <v>0</v>
      </c>
      <c r="S795" s="119">
        <f t="shared" si="507"/>
        <v>0</v>
      </c>
      <c r="T795" s="129">
        <f t="shared" si="516"/>
        <v>9.1906000000000002E-2</v>
      </c>
      <c r="U795" s="127">
        <f t="shared" si="498"/>
        <v>18</v>
      </c>
      <c r="V795" s="127">
        <v>252</v>
      </c>
      <c r="W795" s="126">
        <f t="shared" si="508"/>
        <v>1.006300105</v>
      </c>
      <c r="X795" s="119">
        <f t="shared" si="509"/>
        <v>4.9525935499999996</v>
      </c>
      <c r="Y795" s="119">
        <f t="shared" si="510"/>
        <v>0</v>
      </c>
      <c r="Z795" s="131" t="str">
        <f t="shared" si="519"/>
        <v>A+J=</v>
      </c>
      <c r="AA795" s="124">
        <f t="shared" si="520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22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3"/>
      <c r="EC795" s="1"/>
      <c r="ED795" s="1"/>
      <c r="EE795" s="1"/>
      <c r="EF795" s="1"/>
      <c r="EG795" s="1"/>
      <c r="EH795" s="1"/>
      <c r="EI795" s="1"/>
      <c r="EJ795" s="1"/>
      <c r="EK795" s="1"/>
      <c r="EL795" s="4"/>
      <c r="EM795" s="1"/>
      <c r="EN795" s="1"/>
      <c r="EO795" s="1"/>
      <c r="EP795" s="1"/>
      <c r="EQ795" s="1"/>
      <c r="ER795" s="1"/>
    </row>
    <row r="796" spans="1:148" ht="12.75" x14ac:dyDescent="0.2">
      <c r="A796" s="118">
        <f t="shared" si="511"/>
        <v>45086</v>
      </c>
      <c r="B796" s="119">
        <f t="shared" si="503"/>
        <v>791.06545340999992</v>
      </c>
      <c r="C796" s="119">
        <f t="shared" si="517"/>
        <v>668.90677978999997</v>
      </c>
      <c r="D796" s="120">
        <f t="shared" si="512"/>
        <v>6609.67</v>
      </c>
      <c r="E796" s="120">
        <f t="shared" si="501"/>
        <v>6649.99</v>
      </c>
      <c r="F796" s="172">
        <f t="shared" si="521"/>
        <v>45031</v>
      </c>
      <c r="G796" s="123">
        <f t="shared" si="504"/>
        <v>6.1001532602988906E-3</v>
      </c>
      <c r="H796" s="124">
        <f t="shared" si="522"/>
        <v>45092</v>
      </c>
      <c r="I796" s="124">
        <f t="shared" si="505"/>
        <v>45092</v>
      </c>
      <c r="J796" s="125">
        <f t="shared" si="513"/>
        <v>22</v>
      </c>
      <c r="K796" s="125">
        <f t="shared" si="502"/>
        <v>18</v>
      </c>
      <c r="L796" s="8">
        <f t="shared" si="514"/>
        <v>1.0049882699999999</v>
      </c>
      <c r="M796" s="126">
        <f t="shared" si="500"/>
        <v>1.0071003300000001</v>
      </c>
      <c r="N796" s="126">
        <f t="shared" si="497"/>
        <v>1.1693871389298083</v>
      </c>
      <c r="O796" s="119">
        <f t="shared" si="499"/>
        <v>1.17522035</v>
      </c>
      <c r="P796" s="119">
        <f t="shared" si="506"/>
        <v>786.11285985999996</v>
      </c>
      <c r="Q796" s="158">
        <f t="shared" si="518"/>
        <v>0</v>
      </c>
      <c r="R796" s="199">
        <f t="shared" si="515"/>
        <v>0</v>
      </c>
      <c r="S796" s="119">
        <f t="shared" si="507"/>
        <v>0</v>
      </c>
      <c r="T796" s="129">
        <f t="shared" si="516"/>
        <v>9.1906000000000002E-2</v>
      </c>
      <c r="U796" s="127">
        <f t="shared" si="498"/>
        <v>18</v>
      </c>
      <c r="V796" s="127">
        <v>252</v>
      </c>
      <c r="W796" s="126">
        <f t="shared" si="508"/>
        <v>1.006300105</v>
      </c>
      <c r="X796" s="119">
        <f t="shared" si="509"/>
        <v>4.9525935499999996</v>
      </c>
      <c r="Y796" s="119">
        <f t="shared" si="510"/>
        <v>0</v>
      </c>
      <c r="Z796" s="131" t="str">
        <f t="shared" si="519"/>
        <v>A+J=</v>
      </c>
      <c r="AA796" s="124">
        <f t="shared" si="520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22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3"/>
      <c r="EC796" s="1"/>
      <c r="ED796" s="1"/>
      <c r="EE796" s="1"/>
      <c r="EF796" s="1"/>
      <c r="EG796" s="1"/>
      <c r="EH796" s="1"/>
      <c r="EI796" s="1"/>
      <c r="EJ796" s="1"/>
      <c r="EK796" s="1"/>
      <c r="EL796" s="4"/>
      <c r="EM796" s="1"/>
      <c r="EN796" s="1"/>
      <c r="EO796" s="1"/>
      <c r="EP796" s="1"/>
      <c r="EQ796" s="1"/>
      <c r="ER796" s="1"/>
    </row>
    <row r="797" spans="1:148" ht="12.75" x14ac:dyDescent="0.2">
      <c r="A797" s="118">
        <f t="shared" si="511"/>
        <v>45087</v>
      </c>
      <c r="B797" s="119">
        <f t="shared" si="503"/>
        <v>791.56029709000006</v>
      </c>
      <c r="C797" s="119">
        <f t="shared" si="517"/>
        <v>668.90677978999997</v>
      </c>
      <c r="D797" s="120">
        <f t="shared" si="512"/>
        <v>6609.67</v>
      </c>
      <c r="E797" s="120">
        <f t="shared" si="501"/>
        <v>6649.99</v>
      </c>
      <c r="F797" s="172">
        <f t="shared" si="521"/>
        <v>45031</v>
      </c>
      <c r="G797" s="123">
        <f t="shared" si="504"/>
        <v>6.1001532602988906E-3</v>
      </c>
      <c r="H797" s="124">
        <f t="shared" si="522"/>
        <v>45092</v>
      </c>
      <c r="I797" s="124">
        <f t="shared" si="505"/>
        <v>45092</v>
      </c>
      <c r="J797" s="125">
        <f t="shared" si="513"/>
        <v>22</v>
      </c>
      <c r="K797" s="125">
        <f t="shared" si="502"/>
        <v>19</v>
      </c>
      <c r="L797" s="8">
        <f t="shared" si="514"/>
        <v>1.0052661199999999</v>
      </c>
      <c r="M797" s="126">
        <f t="shared" si="500"/>
        <v>1.0071003300000001</v>
      </c>
      <c r="N797" s="126">
        <f t="shared" si="497"/>
        <v>1.1693871389298083</v>
      </c>
      <c r="O797" s="119">
        <f t="shared" si="499"/>
        <v>1.17554527</v>
      </c>
      <c r="P797" s="119">
        <f t="shared" si="506"/>
        <v>786.33020105000003</v>
      </c>
      <c r="Q797" s="158">
        <f t="shared" si="518"/>
        <v>0</v>
      </c>
      <c r="R797" s="199">
        <f t="shared" si="515"/>
        <v>0</v>
      </c>
      <c r="S797" s="119">
        <f t="shared" si="507"/>
        <v>0</v>
      </c>
      <c r="T797" s="129">
        <f t="shared" si="516"/>
        <v>9.1906000000000002E-2</v>
      </c>
      <c r="U797" s="127">
        <f t="shared" si="498"/>
        <v>19</v>
      </c>
      <c r="V797" s="127">
        <v>252</v>
      </c>
      <c r="W797" s="126">
        <f t="shared" si="508"/>
        <v>1.006651272</v>
      </c>
      <c r="X797" s="119">
        <f t="shared" si="509"/>
        <v>5.2300960400000003</v>
      </c>
      <c r="Y797" s="119">
        <f t="shared" si="510"/>
        <v>0</v>
      </c>
      <c r="Z797" s="131" t="str">
        <f t="shared" si="519"/>
        <v>A+J=</v>
      </c>
      <c r="AA797" s="124">
        <f t="shared" si="520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22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3"/>
      <c r="EC797" s="1"/>
      <c r="ED797" s="1"/>
      <c r="EE797" s="1"/>
      <c r="EF797" s="1"/>
      <c r="EG797" s="1"/>
      <c r="EH797" s="1"/>
      <c r="EI797" s="1"/>
      <c r="EJ797" s="1"/>
      <c r="EK797" s="1"/>
      <c r="EL797" s="4"/>
      <c r="EM797" s="1"/>
      <c r="EN797" s="1"/>
      <c r="EO797" s="1"/>
      <c r="EP797" s="1"/>
      <c r="EQ797" s="1"/>
      <c r="ER797" s="1"/>
    </row>
    <row r="798" spans="1:148" ht="12.75" x14ac:dyDescent="0.2">
      <c r="A798" s="118">
        <f t="shared" si="511"/>
        <v>45088</v>
      </c>
      <c r="B798" s="119">
        <f t="shared" si="503"/>
        <v>791.56029709000006</v>
      </c>
      <c r="C798" s="119">
        <f t="shared" si="517"/>
        <v>668.90677978999997</v>
      </c>
      <c r="D798" s="120">
        <f t="shared" si="512"/>
        <v>6609.67</v>
      </c>
      <c r="E798" s="120">
        <f t="shared" si="501"/>
        <v>6649.99</v>
      </c>
      <c r="F798" s="172">
        <f t="shared" si="521"/>
        <v>45031</v>
      </c>
      <c r="G798" s="123">
        <f t="shared" si="504"/>
        <v>6.1001532602988906E-3</v>
      </c>
      <c r="H798" s="124">
        <f t="shared" si="522"/>
        <v>45092</v>
      </c>
      <c r="I798" s="124">
        <f t="shared" si="505"/>
        <v>45092</v>
      </c>
      <c r="J798" s="125">
        <f t="shared" si="513"/>
        <v>22</v>
      </c>
      <c r="K798" s="125">
        <f t="shared" si="502"/>
        <v>19</v>
      </c>
      <c r="L798" s="8">
        <f t="shared" si="514"/>
        <v>1.0052661199999999</v>
      </c>
      <c r="M798" s="126">
        <f t="shared" si="500"/>
        <v>1.0071003300000001</v>
      </c>
      <c r="N798" s="126">
        <f t="shared" si="497"/>
        <v>1.1693871389298083</v>
      </c>
      <c r="O798" s="119">
        <f t="shared" si="499"/>
        <v>1.17554527</v>
      </c>
      <c r="P798" s="119">
        <f t="shared" si="506"/>
        <v>786.33020105000003</v>
      </c>
      <c r="Q798" s="158">
        <f t="shared" si="518"/>
        <v>0</v>
      </c>
      <c r="R798" s="199">
        <f t="shared" si="515"/>
        <v>0</v>
      </c>
      <c r="S798" s="119">
        <f t="shared" si="507"/>
        <v>0</v>
      </c>
      <c r="T798" s="129">
        <f t="shared" si="516"/>
        <v>9.1906000000000002E-2</v>
      </c>
      <c r="U798" s="127">
        <f t="shared" si="498"/>
        <v>19</v>
      </c>
      <c r="V798" s="127">
        <v>252</v>
      </c>
      <c r="W798" s="126">
        <f t="shared" si="508"/>
        <v>1.006651272</v>
      </c>
      <c r="X798" s="119">
        <f t="shared" si="509"/>
        <v>5.2300960400000003</v>
      </c>
      <c r="Y798" s="119">
        <f t="shared" si="510"/>
        <v>0</v>
      </c>
      <c r="Z798" s="131" t="str">
        <f t="shared" si="519"/>
        <v>A+J=</v>
      </c>
      <c r="AA798" s="124">
        <f t="shared" si="520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22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3"/>
      <c r="EC798" s="1"/>
      <c r="ED798" s="1"/>
      <c r="EE798" s="1"/>
      <c r="EF798" s="1"/>
      <c r="EG798" s="1"/>
      <c r="EH798" s="1"/>
      <c r="EI798" s="1"/>
      <c r="EJ798" s="1"/>
      <c r="EK798" s="1"/>
      <c r="EL798" s="4"/>
      <c r="EM798" s="1"/>
      <c r="EN798" s="1"/>
      <c r="EO798" s="1"/>
      <c r="EP798" s="1"/>
      <c r="EQ798" s="1"/>
      <c r="ER798" s="1"/>
    </row>
    <row r="799" spans="1:148" ht="12.75" x14ac:dyDescent="0.2">
      <c r="A799" s="118">
        <f t="shared" si="511"/>
        <v>45089</v>
      </c>
      <c r="B799" s="119">
        <f t="shared" si="503"/>
        <v>791.56029709000006</v>
      </c>
      <c r="C799" s="119">
        <f t="shared" si="517"/>
        <v>668.90677978999997</v>
      </c>
      <c r="D799" s="120">
        <f t="shared" si="512"/>
        <v>6609.67</v>
      </c>
      <c r="E799" s="120">
        <f t="shared" si="501"/>
        <v>6649.99</v>
      </c>
      <c r="F799" s="172">
        <f t="shared" si="521"/>
        <v>45031</v>
      </c>
      <c r="G799" s="123">
        <f t="shared" si="504"/>
        <v>6.1001532602988906E-3</v>
      </c>
      <c r="H799" s="124">
        <f t="shared" si="522"/>
        <v>45092</v>
      </c>
      <c r="I799" s="124">
        <f t="shared" si="505"/>
        <v>45092</v>
      </c>
      <c r="J799" s="125">
        <f t="shared" si="513"/>
        <v>22</v>
      </c>
      <c r="K799" s="125">
        <f t="shared" si="502"/>
        <v>19</v>
      </c>
      <c r="L799" s="8">
        <f t="shared" si="514"/>
        <v>1.0052661199999999</v>
      </c>
      <c r="M799" s="126">
        <f t="shared" si="500"/>
        <v>1.0071003300000001</v>
      </c>
      <c r="N799" s="126">
        <f t="shared" si="497"/>
        <v>1.1693871389298083</v>
      </c>
      <c r="O799" s="119">
        <f t="shared" si="499"/>
        <v>1.17554527</v>
      </c>
      <c r="P799" s="119">
        <f t="shared" si="506"/>
        <v>786.33020105000003</v>
      </c>
      <c r="Q799" s="158">
        <f t="shared" si="518"/>
        <v>0</v>
      </c>
      <c r="R799" s="199">
        <f t="shared" si="515"/>
        <v>0</v>
      </c>
      <c r="S799" s="119">
        <f t="shared" si="507"/>
        <v>0</v>
      </c>
      <c r="T799" s="129">
        <f t="shared" si="516"/>
        <v>9.1906000000000002E-2</v>
      </c>
      <c r="U799" s="127">
        <f t="shared" si="498"/>
        <v>19</v>
      </c>
      <c r="V799" s="127">
        <v>252</v>
      </c>
      <c r="W799" s="126">
        <f t="shared" si="508"/>
        <v>1.006651272</v>
      </c>
      <c r="X799" s="119">
        <f t="shared" si="509"/>
        <v>5.2300960400000003</v>
      </c>
      <c r="Y799" s="119">
        <f t="shared" si="510"/>
        <v>0</v>
      </c>
      <c r="Z799" s="131" t="str">
        <f t="shared" si="519"/>
        <v>A+J=</v>
      </c>
      <c r="AA799" s="124">
        <f t="shared" si="520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22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3"/>
      <c r="EC799" s="1"/>
      <c r="ED799" s="1"/>
      <c r="EE799" s="1"/>
      <c r="EF799" s="1"/>
      <c r="EG799" s="1"/>
      <c r="EH799" s="1"/>
      <c r="EI799" s="1"/>
      <c r="EJ799" s="1"/>
      <c r="EK799" s="1"/>
      <c r="EL799" s="4"/>
      <c r="EM799" s="1"/>
      <c r="EN799" s="1"/>
      <c r="EO799" s="1"/>
      <c r="EP799" s="1"/>
      <c r="EQ799" s="1"/>
      <c r="ER799" s="1"/>
    </row>
    <row r="800" spans="1:148" ht="12.75" x14ac:dyDescent="0.2">
      <c r="A800" s="118">
        <f t="shared" si="511"/>
        <v>45090</v>
      </c>
      <c r="B800" s="119">
        <f t="shared" si="503"/>
        <v>792.05544405000001</v>
      </c>
      <c r="C800" s="119">
        <f t="shared" si="517"/>
        <v>668.90677978999997</v>
      </c>
      <c r="D800" s="120">
        <f t="shared" si="512"/>
        <v>6609.67</v>
      </c>
      <c r="E800" s="120">
        <f t="shared" si="501"/>
        <v>6649.99</v>
      </c>
      <c r="F800" s="172">
        <f t="shared" si="521"/>
        <v>45031</v>
      </c>
      <c r="G800" s="123">
        <f t="shared" si="504"/>
        <v>6.1001532602988906E-3</v>
      </c>
      <c r="H800" s="124">
        <f t="shared" si="522"/>
        <v>45092</v>
      </c>
      <c r="I800" s="124">
        <f t="shared" si="505"/>
        <v>45092</v>
      </c>
      <c r="J800" s="125">
        <f t="shared" si="513"/>
        <v>22</v>
      </c>
      <c r="K800" s="125">
        <f t="shared" si="502"/>
        <v>20</v>
      </c>
      <c r="L800" s="8">
        <f t="shared" si="514"/>
        <v>1.0055440499999999</v>
      </c>
      <c r="M800" s="126">
        <f t="shared" si="500"/>
        <v>1.0071003300000001</v>
      </c>
      <c r="N800" s="126">
        <f t="shared" ref="N800:N863" si="523">IF(I800&gt;I799,N799*M800,N799)</f>
        <v>1.1693871389298083</v>
      </c>
      <c r="O800" s="119">
        <f t="shared" si="499"/>
        <v>1.1758702700000001</v>
      </c>
      <c r="P800" s="119">
        <f t="shared" si="506"/>
        <v>786.54759575000003</v>
      </c>
      <c r="Q800" s="158">
        <f t="shared" si="518"/>
        <v>0</v>
      </c>
      <c r="R800" s="199">
        <f t="shared" si="515"/>
        <v>0</v>
      </c>
      <c r="S800" s="119">
        <f t="shared" si="507"/>
        <v>0</v>
      </c>
      <c r="T800" s="129">
        <f t="shared" si="516"/>
        <v>9.1906000000000002E-2</v>
      </c>
      <c r="U800" s="127">
        <f t="shared" si="498"/>
        <v>20</v>
      </c>
      <c r="V800" s="127">
        <v>252</v>
      </c>
      <c r="W800" s="126">
        <f t="shared" si="508"/>
        <v>1.007002562</v>
      </c>
      <c r="X800" s="119">
        <f t="shared" si="509"/>
        <v>5.5078483</v>
      </c>
      <c r="Y800" s="119">
        <f t="shared" si="510"/>
        <v>0</v>
      </c>
      <c r="Z800" s="131" t="str">
        <f t="shared" si="519"/>
        <v>A+J=</v>
      </c>
      <c r="AA800" s="124">
        <f t="shared" si="520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22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3"/>
      <c r="EC800" s="1"/>
      <c r="ED800" s="1"/>
      <c r="EE800" s="1"/>
      <c r="EF800" s="1"/>
      <c r="EG800" s="1"/>
      <c r="EH800" s="1"/>
      <c r="EI800" s="1"/>
      <c r="EJ800" s="1"/>
      <c r="EK800" s="1"/>
      <c r="EL800" s="4"/>
      <c r="EM800" s="1"/>
      <c r="EN800" s="1"/>
      <c r="EO800" s="1"/>
      <c r="EP800" s="1"/>
      <c r="EQ800" s="1"/>
      <c r="ER800" s="1"/>
    </row>
    <row r="801" spans="1:148" ht="12.75" x14ac:dyDescent="0.2">
      <c r="A801" s="118">
        <f t="shared" si="511"/>
        <v>45091</v>
      </c>
      <c r="B801" s="119">
        <f t="shared" si="503"/>
        <v>792.55091463999997</v>
      </c>
      <c r="C801" s="119">
        <f t="shared" si="517"/>
        <v>668.90677978999997</v>
      </c>
      <c r="D801" s="120">
        <f t="shared" si="512"/>
        <v>6609.67</v>
      </c>
      <c r="E801" s="120">
        <f t="shared" si="501"/>
        <v>6649.99</v>
      </c>
      <c r="F801" s="172">
        <f t="shared" si="521"/>
        <v>45031</v>
      </c>
      <c r="G801" s="123">
        <f t="shared" si="504"/>
        <v>6.1001532602988906E-3</v>
      </c>
      <c r="H801" s="124">
        <f t="shared" si="522"/>
        <v>45092</v>
      </c>
      <c r="I801" s="124">
        <f t="shared" si="505"/>
        <v>45092</v>
      </c>
      <c r="J801" s="125">
        <f t="shared" si="513"/>
        <v>22</v>
      </c>
      <c r="K801" s="125">
        <f t="shared" si="502"/>
        <v>21</v>
      </c>
      <c r="L801" s="8">
        <f t="shared" si="514"/>
        <v>1.0058220600000001</v>
      </c>
      <c r="M801" s="126">
        <f t="shared" si="500"/>
        <v>1.0071003300000001</v>
      </c>
      <c r="N801" s="126">
        <f t="shared" si="523"/>
        <v>1.1693871389298083</v>
      </c>
      <c r="O801" s="119">
        <f t="shared" si="499"/>
        <v>1.17619538</v>
      </c>
      <c r="P801" s="119">
        <f t="shared" si="506"/>
        <v>786.76506402999996</v>
      </c>
      <c r="Q801" s="158">
        <f t="shared" si="518"/>
        <v>0</v>
      </c>
      <c r="R801" s="199">
        <f t="shared" si="515"/>
        <v>0</v>
      </c>
      <c r="S801" s="119">
        <f t="shared" si="507"/>
        <v>0</v>
      </c>
      <c r="T801" s="129">
        <f t="shared" si="516"/>
        <v>9.1906000000000002E-2</v>
      </c>
      <c r="U801" s="127">
        <f t="shared" si="498"/>
        <v>21</v>
      </c>
      <c r="V801" s="127">
        <v>252</v>
      </c>
      <c r="W801" s="126">
        <f t="shared" si="508"/>
        <v>1.007353975</v>
      </c>
      <c r="X801" s="119">
        <f t="shared" si="509"/>
        <v>5.7858506099999998</v>
      </c>
      <c r="Y801" s="119">
        <f t="shared" si="510"/>
        <v>0</v>
      </c>
      <c r="Z801" s="131" t="str">
        <f t="shared" si="519"/>
        <v>A+J=</v>
      </c>
      <c r="AA801" s="124">
        <f t="shared" si="520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22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3"/>
      <c r="EC801" s="1"/>
      <c r="ED801" s="1"/>
      <c r="EE801" s="1"/>
      <c r="EF801" s="1"/>
      <c r="EG801" s="1"/>
      <c r="EH801" s="1"/>
      <c r="EI801" s="1"/>
      <c r="EJ801" s="1"/>
      <c r="EK801" s="1"/>
      <c r="EL801" s="4"/>
      <c r="EM801" s="1"/>
      <c r="EN801" s="1"/>
      <c r="EO801" s="1"/>
      <c r="EP801" s="1"/>
      <c r="EQ801" s="1"/>
      <c r="ER801" s="1"/>
    </row>
    <row r="802" spans="1:148" ht="12.75" x14ac:dyDescent="0.2">
      <c r="A802" s="118">
        <f t="shared" si="511"/>
        <v>45092</v>
      </c>
      <c r="B802" s="119">
        <f t="shared" si="503"/>
        <v>793.04668800999991</v>
      </c>
      <c r="C802" s="119">
        <f t="shared" si="517"/>
        <v>668.90677978999997</v>
      </c>
      <c r="D802" s="120">
        <f t="shared" si="512"/>
        <v>6609.67</v>
      </c>
      <c r="E802" s="120">
        <f t="shared" si="501"/>
        <v>6649.99</v>
      </c>
      <c r="F802" s="172">
        <f t="shared" si="521"/>
        <v>45031</v>
      </c>
      <c r="G802" s="123">
        <f t="shared" si="504"/>
        <v>6.1001532602988906E-3</v>
      </c>
      <c r="H802" s="124">
        <f t="shared" si="522"/>
        <v>45092</v>
      </c>
      <c r="I802" s="124">
        <f t="shared" si="505"/>
        <v>45092</v>
      </c>
      <c r="J802" s="125">
        <f t="shared" si="513"/>
        <v>22</v>
      </c>
      <c r="K802" s="125">
        <f t="shared" si="502"/>
        <v>22</v>
      </c>
      <c r="L802" s="8">
        <f t="shared" si="514"/>
        <v>1.00610015</v>
      </c>
      <c r="M802" s="126">
        <f t="shared" si="500"/>
        <v>1.0071003300000001</v>
      </c>
      <c r="N802" s="126">
        <f t="shared" si="523"/>
        <v>1.1693871389298083</v>
      </c>
      <c r="O802" s="119">
        <f t="shared" si="499"/>
        <v>1.1765205700000001</v>
      </c>
      <c r="P802" s="119">
        <f t="shared" si="506"/>
        <v>786.98258582999995</v>
      </c>
      <c r="Q802" s="158">
        <f t="shared" si="518"/>
        <v>26</v>
      </c>
      <c r="R802" s="199">
        <f t="shared" si="515"/>
        <v>4.0064000000000002E-2</v>
      </c>
      <c r="S802" s="119">
        <f t="shared" si="507"/>
        <v>31.52967031</v>
      </c>
      <c r="T802" s="129">
        <f t="shared" si="516"/>
        <v>9.1906000000000002E-2</v>
      </c>
      <c r="U802" s="127">
        <f t="shared" ref="U802:U865" si="524">IF(A801&lt;K$2,0,IF(Q801&gt;0,1,IF(K802=K801,U801,U801+1)))</f>
        <v>22</v>
      </c>
      <c r="V802" s="127">
        <v>252</v>
      </c>
      <c r="W802" s="126">
        <f t="shared" si="508"/>
        <v>1.0077055100000001</v>
      </c>
      <c r="X802" s="119">
        <f t="shared" si="509"/>
        <v>6.0641021799999999</v>
      </c>
      <c r="Y802" s="119">
        <f t="shared" si="510"/>
        <v>37.593772489999999</v>
      </c>
      <c r="Z802" s="131" t="str">
        <f t="shared" si="519"/>
        <v>A+J=</v>
      </c>
      <c r="AA802" s="124">
        <f t="shared" si="520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22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3"/>
      <c r="EC802" s="1"/>
      <c r="ED802" s="1"/>
      <c r="EE802" s="1"/>
      <c r="EF802" s="1"/>
      <c r="EG802" s="1"/>
      <c r="EH802" s="1"/>
      <c r="EI802" s="1"/>
      <c r="EJ802" s="1"/>
      <c r="EK802" s="1"/>
      <c r="EL802" s="4"/>
      <c r="EM802" s="1"/>
      <c r="EN802" s="1"/>
      <c r="EO802" s="1"/>
      <c r="EP802" s="1"/>
      <c r="EQ802" s="1"/>
      <c r="ER802" s="1"/>
    </row>
    <row r="803" spans="1:148" ht="12.75" x14ac:dyDescent="0.2">
      <c r="A803" s="118">
        <f t="shared" si="511"/>
        <v>45093</v>
      </c>
      <c r="B803" s="119">
        <f t="shared" si="503"/>
        <v>755.79543634999993</v>
      </c>
      <c r="C803" s="119">
        <f t="shared" si="517"/>
        <v>642.10769857000003</v>
      </c>
      <c r="D803" s="120">
        <f t="shared" si="512"/>
        <v>6649.99</v>
      </c>
      <c r="E803" s="120">
        <f t="shared" si="501"/>
        <v>6665.28</v>
      </c>
      <c r="F803" s="172">
        <f t="shared" si="521"/>
        <v>45063</v>
      </c>
      <c r="G803" s="123">
        <f t="shared" si="504"/>
        <v>2.2992515778219591E-3</v>
      </c>
      <c r="H803" s="124">
        <f t="shared" si="522"/>
        <v>45124</v>
      </c>
      <c r="I803" s="124">
        <f t="shared" si="505"/>
        <v>45124</v>
      </c>
      <c r="J803" s="125">
        <f t="shared" si="513"/>
        <v>22</v>
      </c>
      <c r="K803" s="125">
        <f t="shared" si="502"/>
        <v>1</v>
      </c>
      <c r="L803" s="8">
        <f t="shared" si="514"/>
        <v>1.00010439</v>
      </c>
      <c r="M803" s="126">
        <f t="shared" si="500"/>
        <v>1.00610015</v>
      </c>
      <c r="N803" s="126">
        <f t="shared" si="523"/>
        <v>1.176520575885351</v>
      </c>
      <c r="O803" s="119">
        <f t="shared" si="499"/>
        <v>1.17664339</v>
      </c>
      <c r="P803" s="119">
        <f t="shared" si="506"/>
        <v>755.53177918999995</v>
      </c>
      <c r="Q803" s="158">
        <f t="shared" si="518"/>
        <v>0</v>
      </c>
      <c r="R803" s="199">
        <f t="shared" si="515"/>
        <v>0</v>
      </c>
      <c r="S803" s="119">
        <f t="shared" si="507"/>
        <v>0</v>
      </c>
      <c r="T803" s="129">
        <f t="shared" si="516"/>
        <v>9.1906000000000002E-2</v>
      </c>
      <c r="U803" s="127">
        <f t="shared" si="524"/>
        <v>1</v>
      </c>
      <c r="V803" s="127">
        <v>252</v>
      </c>
      <c r="W803" s="126">
        <f t="shared" si="508"/>
        <v>1.000348969</v>
      </c>
      <c r="X803" s="119">
        <f t="shared" si="509"/>
        <v>0.26365716</v>
      </c>
      <c r="Y803" s="119">
        <f t="shared" si="510"/>
        <v>0</v>
      </c>
      <c r="Z803" s="131" t="str">
        <f t="shared" si="519"/>
        <v>A+J=</v>
      </c>
      <c r="AA803" s="124">
        <f t="shared" si="520"/>
        <v>45124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22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3"/>
      <c r="EC803" s="1"/>
      <c r="ED803" s="1"/>
      <c r="EE803" s="1"/>
      <c r="EF803" s="1"/>
      <c r="EG803" s="1"/>
      <c r="EH803" s="1"/>
      <c r="EI803" s="1"/>
      <c r="EJ803" s="1"/>
      <c r="EK803" s="1"/>
      <c r="EL803" s="4"/>
      <c r="EM803" s="1"/>
      <c r="EN803" s="1"/>
      <c r="EO803" s="1"/>
      <c r="EP803" s="1"/>
      <c r="EQ803" s="1"/>
      <c r="ER803" s="1"/>
    </row>
    <row r="804" spans="1:148" ht="12.75" x14ac:dyDescent="0.2">
      <c r="A804" s="118">
        <f t="shared" si="511"/>
        <v>45094</v>
      </c>
      <c r="B804" s="119">
        <f t="shared" si="503"/>
        <v>756.13811651000003</v>
      </c>
      <c r="C804" s="119">
        <f t="shared" si="517"/>
        <v>642.10769857000003</v>
      </c>
      <c r="D804" s="120">
        <f t="shared" si="512"/>
        <v>6649.99</v>
      </c>
      <c r="E804" s="120">
        <f t="shared" si="501"/>
        <v>6665.28</v>
      </c>
      <c r="F804" s="172">
        <f t="shared" si="521"/>
        <v>45063</v>
      </c>
      <c r="G804" s="123">
        <f t="shared" si="504"/>
        <v>2.2992515778219591E-3</v>
      </c>
      <c r="H804" s="124">
        <f t="shared" si="522"/>
        <v>45124</v>
      </c>
      <c r="I804" s="124">
        <f t="shared" si="505"/>
        <v>45124</v>
      </c>
      <c r="J804" s="125">
        <f t="shared" si="513"/>
        <v>22</v>
      </c>
      <c r="K804" s="125">
        <f t="shared" si="502"/>
        <v>2</v>
      </c>
      <c r="L804" s="8">
        <f t="shared" si="514"/>
        <v>1.0002088</v>
      </c>
      <c r="M804" s="126">
        <f t="shared" si="500"/>
        <v>1.00610015</v>
      </c>
      <c r="N804" s="126">
        <f t="shared" si="523"/>
        <v>1.176520575885351</v>
      </c>
      <c r="O804" s="119">
        <f t="shared" si="499"/>
        <v>1.1767662299999999</v>
      </c>
      <c r="P804" s="119">
        <f t="shared" si="506"/>
        <v>755.61065570000005</v>
      </c>
      <c r="Q804" s="158">
        <f t="shared" si="518"/>
        <v>0</v>
      </c>
      <c r="R804" s="199">
        <f t="shared" si="515"/>
        <v>0</v>
      </c>
      <c r="S804" s="119">
        <f t="shared" si="507"/>
        <v>0</v>
      </c>
      <c r="T804" s="129">
        <f t="shared" si="516"/>
        <v>9.1906000000000002E-2</v>
      </c>
      <c r="U804" s="127">
        <f t="shared" si="524"/>
        <v>2</v>
      </c>
      <c r="V804" s="127">
        <v>252</v>
      </c>
      <c r="W804" s="126">
        <f t="shared" si="508"/>
        <v>1.0006980590000001</v>
      </c>
      <c r="X804" s="119">
        <f t="shared" si="509"/>
        <v>0.52746081</v>
      </c>
      <c r="Y804" s="119">
        <f t="shared" si="510"/>
        <v>0</v>
      </c>
      <c r="Z804" s="131" t="str">
        <f t="shared" si="519"/>
        <v>A+J=</v>
      </c>
      <c r="AA804" s="124">
        <f t="shared" si="520"/>
        <v>45124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22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3"/>
      <c r="EC804" s="1"/>
      <c r="ED804" s="1"/>
      <c r="EE804" s="1"/>
      <c r="EF804" s="1"/>
      <c r="EG804" s="1"/>
      <c r="EH804" s="1"/>
      <c r="EI804" s="1"/>
      <c r="EJ804" s="1"/>
      <c r="EK804" s="1"/>
      <c r="EL804" s="4"/>
      <c r="EM804" s="1"/>
      <c r="EN804" s="1"/>
      <c r="EO804" s="1"/>
      <c r="EP804" s="1"/>
      <c r="EQ804" s="1"/>
      <c r="ER804" s="1"/>
    </row>
    <row r="805" spans="1:148" ht="12.75" x14ac:dyDescent="0.2">
      <c r="A805" s="118">
        <f t="shared" si="511"/>
        <v>45095</v>
      </c>
      <c r="B805" s="119">
        <f t="shared" si="503"/>
        <v>756.13811651000003</v>
      </c>
      <c r="C805" s="119">
        <f t="shared" si="517"/>
        <v>642.10769857000003</v>
      </c>
      <c r="D805" s="120">
        <f t="shared" si="512"/>
        <v>6649.99</v>
      </c>
      <c r="E805" s="120">
        <f t="shared" si="501"/>
        <v>6665.28</v>
      </c>
      <c r="F805" s="172">
        <f t="shared" si="521"/>
        <v>45063</v>
      </c>
      <c r="G805" s="123">
        <f t="shared" si="504"/>
        <v>2.2992515778219591E-3</v>
      </c>
      <c r="H805" s="124">
        <f t="shared" si="522"/>
        <v>45124</v>
      </c>
      <c r="I805" s="124">
        <f t="shared" si="505"/>
        <v>45124</v>
      </c>
      <c r="J805" s="125">
        <f t="shared" si="513"/>
        <v>22</v>
      </c>
      <c r="K805" s="125">
        <f t="shared" si="502"/>
        <v>2</v>
      </c>
      <c r="L805" s="8">
        <f t="shared" si="514"/>
        <v>1.0002088</v>
      </c>
      <c r="M805" s="126">
        <f t="shared" si="500"/>
        <v>1.00610015</v>
      </c>
      <c r="N805" s="126">
        <f t="shared" si="523"/>
        <v>1.176520575885351</v>
      </c>
      <c r="O805" s="119">
        <f t="shared" si="499"/>
        <v>1.1767662299999999</v>
      </c>
      <c r="P805" s="119">
        <f t="shared" si="506"/>
        <v>755.61065570000005</v>
      </c>
      <c r="Q805" s="158">
        <f t="shared" si="518"/>
        <v>0</v>
      </c>
      <c r="R805" s="199">
        <f t="shared" si="515"/>
        <v>0</v>
      </c>
      <c r="S805" s="119">
        <f t="shared" si="507"/>
        <v>0</v>
      </c>
      <c r="T805" s="129">
        <f t="shared" si="516"/>
        <v>9.1906000000000002E-2</v>
      </c>
      <c r="U805" s="127">
        <f t="shared" si="524"/>
        <v>2</v>
      </c>
      <c r="V805" s="127">
        <v>252</v>
      </c>
      <c r="W805" s="126">
        <f t="shared" si="508"/>
        <v>1.0006980590000001</v>
      </c>
      <c r="X805" s="119">
        <f t="shared" si="509"/>
        <v>0.52746081</v>
      </c>
      <c r="Y805" s="119">
        <f t="shared" si="510"/>
        <v>0</v>
      </c>
      <c r="Z805" s="131" t="str">
        <f t="shared" si="519"/>
        <v>A+J=</v>
      </c>
      <c r="AA805" s="124">
        <f t="shared" si="520"/>
        <v>45124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22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3"/>
      <c r="EC805" s="1"/>
      <c r="ED805" s="1"/>
      <c r="EE805" s="1"/>
      <c r="EF805" s="1"/>
      <c r="EG805" s="1"/>
      <c r="EH805" s="1"/>
      <c r="EI805" s="1"/>
      <c r="EJ805" s="1"/>
      <c r="EK805" s="1"/>
      <c r="EL805" s="4"/>
      <c r="EM805" s="1"/>
      <c r="EN805" s="1"/>
      <c r="EO805" s="1"/>
      <c r="EP805" s="1"/>
      <c r="EQ805" s="1"/>
      <c r="ER805" s="1"/>
    </row>
    <row r="806" spans="1:148" ht="12.75" x14ac:dyDescent="0.2">
      <c r="A806" s="118">
        <f t="shared" si="511"/>
        <v>45096</v>
      </c>
      <c r="B806" s="119">
        <f t="shared" si="503"/>
        <v>756.13811651000003</v>
      </c>
      <c r="C806" s="119">
        <f t="shared" si="517"/>
        <v>642.10769857000003</v>
      </c>
      <c r="D806" s="120">
        <f t="shared" si="512"/>
        <v>6649.99</v>
      </c>
      <c r="E806" s="120">
        <f t="shared" si="501"/>
        <v>6665.28</v>
      </c>
      <c r="F806" s="172">
        <f t="shared" si="521"/>
        <v>45063</v>
      </c>
      <c r="G806" s="123">
        <f t="shared" si="504"/>
        <v>2.2992515778219591E-3</v>
      </c>
      <c r="H806" s="124">
        <f t="shared" si="522"/>
        <v>45124</v>
      </c>
      <c r="I806" s="124">
        <f t="shared" si="505"/>
        <v>45124</v>
      </c>
      <c r="J806" s="125">
        <f t="shared" si="513"/>
        <v>22</v>
      </c>
      <c r="K806" s="125">
        <f t="shared" si="502"/>
        <v>2</v>
      </c>
      <c r="L806" s="8">
        <f t="shared" si="514"/>
        <v>1.0002088</v>
      </c>
      <c r="M806" s="126">
        <f t="shared" si="500"/>
        <v>1.00610015</v>
      </c>
      <c r="N806" s="126">
        <f t="shared" si="523"/>
        <v>1.176520575885351</v>
      </c>
      <c r="O806" s="119">
        <f t="shared" si="499"/>
        <v>1.1767662299999999</v>
      </c>
      <c r="P806" s="119">
        <f t="shared" si="506"/>
        <v>755.61065570000005</v>
      </c>
      <c r="Q806" s="158">
        <f t="shared" si="518"/>
        <v>0</v>
      </c>
      <c r="R806" s="199">
        <f t="shared" si="515"/>
        <v>0</v>
      </c>
      <c r="S806" s="119">
        <f t="shared" si="507"/>
        <v>0</v>
      </c>
      <c r="T806" s="129">
        <f t="shared" si="516"/>
        <v>9.1906000000000002E-2</v>
      </c>
      <c r="U806" s="127">
        <f t="shared" si="524"/>
        <v>2</v>
      </c>
      <c r="V806" s="127">
        <v>252</v>
      </c>
      <c r="W806" s="126">
        <f t="shared" si="508"/>
        <v>1.0006980590000001</v>
      </c>
      <c r="X806" s="119">
        <f t="shared" si="509"/>
        <v>0.52746081</v>
      </c>
      <c r="Y806" s="119">
        <f t="shared" si="510"/>
        <v>0</v>
      </c>
      <c r="Z806" s="131" t="str">
        <f t="shared" si="519"/>
        <v>A+J=</v>
      </c>
      <c r="AA806" s="124">
        <f t="shared" si="520"/>
        <v>45124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22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3"/>
      <c r="EC806" s="1"/>
      <c r="ED806" s="1"/>
      <c r="EE806" s="1"/>
      <c r="EF806" s="1"/>
      <c r="EG806" s="1"/>
      <c r="EH806" s="1"/>
      <c r="EI806" s="1"/>
      <c r="EJ806" s="1"/>
      <c r="EK806" s="1"/>
      <c r="EL806" s="4"/>
      <c r="EM806" s="1"/>
      <c r="EN806" s="1"/>
      <c r="EO806" s="1"/>
      <c r="EP806" s="1"/>
      <c r="EQ806" s="1"/>
      <c r="ER806" s="1"/>
    </row>
    <row r="807" spans="1:148" ht="12.75" x14ac:dyDescent="0.2">
      <c r="A807" s="118">
        <f t="shared" si="511"/>
        <v>45097</v>
      </c>
      <c r="B807" s="119">
        <f t="shared" si="503"/>
        <v>756.48095111999999</v>
      </c>
      <c r="C807" s="119">
        <f t="shared" si="517"/>
        <v>642.10769857000003</v>
      </c>
      <c r="D807" s="120">
        <f t="shared" si="512"/>
        <v>6649.99</v>
      </c>
      <c r="E807" s="120">
        <f t="shared" si="501"/>
        <v>6665.28</v>
      </c>
      <c r="F807" s="172">
        <f t="shared" si="521"/>
        <v>45063</v>
      </c>
      <c r="G807" s="123">
        <f t="shared" si="504"/>
        <v>2.2992515778219591E-3</v>
      </c>
      <c r="H807" s="124">
        <f t="shared" si="522"/>
        <v>45124</v>
      </c>
      <c r="I807" s="124">
        <f t="shared" si="505"/>
        <v>45124</v>
      </c>
      <c r="J807" s="125">
        <f t="shared" si="513"/>
        <v>22</v>
      </c>
      <c r="K807" s="125">
        <f t="shared" si="502"/>
        <v>3</v>
      </c>
      <c r="L807" s="8">
        <f t="shared" si="514"/>
        <v>1.00031322</v>
      </c>
      <c r="M807" s="126">
        <f t="shared" si="500"/>
        <v>1.00610015</v>
      </c>
      <c r="N807" s="126">
        <f t="shared" si="523"/>
        <v>1.176520575885351</v>
      </c>
      <c r="O807" s="119">
        <f t="shared" si="499"/>
        <v>1.17688908</v>
      </c>
      <c r="P807" s="119">
        <f t="shared" si="506"/>
        <v>755.68953863000002</v>
      </c>
      <c r="Q807" s="158">
        <f t="shared" si="518"/>
        <v>0</v>
      </c>
      <c r="R807" s="199">
        <f t="shared" si="515"/>
        <v>0</v>
      </c>
      <c r="S807" s="119">
        <f t="shared" si="507"/>
        <v>0</v>
      </c>
      <c r="T807" s="129">
        <f t="shared" si="516"/>
        <v>9.1906000000000002E-2</v>
      </c>
      <c r="U807" s="127">
        <f t="shared" si="524"/>
        <v>3</v>
      </c>
      <c r="V807" s="127">
        <v>252</v>
      </c>
      <c r="W807" s="126">
        <f t="shared" si="508"/>
        <v>1.0010472720000001</v>
      </c>
      <c r="X807" s="119">
        <f t="shared" si="509"/>
        <v>0.79141249000000002</v>
      </c>
      <c r="Y807" s="119">
        <f t="shared" si="510"/>
        <v>0</v>
      </c>
      <c r="Z807" s="131" t="str">
        <f t="shared" si="519"/>
        <v>A+J=</v>
      </c>
      <c r="AA807" s="124">
        <f t="shared" si="520"/>
        <v>45124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22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3"/>
      <c r="EC807" s="1"/>
      <c r="ED807" s="1"/>
      <c r="EE807" s="1"/>
      <c r="EF807" s="1"/>
      <c r="EG807" s="1"/>
      <c r="EH807" s="1"/>
      <c r="EI807" s="1"/>
      <c r="EJ807" s="1"/>
      <c r="EK807" s="1"/>
      <c r="EL807" s="4"/>
      <c r="EM807" s="1"/>
      <c r="EN807" s="1"/>
      <c r="EO807" s="1"/>
      <c r="EP807" s="1"/>
      <c r="EQ807" s="1"/>
      <c r="ER807" s="1"/>
    </row>
    <row r="808" spans="1:148" ht="12.75" x14ac:dyDescent="0.2">
      <c r="A808" s="118">
        <f t="shared" si="511"/>
        <v>45098</v>
      </c>
      <c r="B808" s="119">
        <f t="shared" si="503"/>
        <v>756.82393869999999</v>
      </c>
      <c r="C808" s="119">
        <f t="shared" si="517"/>
        <v>642.10769857000003</v>
      </c>
      <c r="D808" s="120">
        <f t="shared" si="512"/>
        <v>6649.99</v>
      </c>
      <c r="E808" s="120">
        <f t="shared" si="501"/>
        <v>6665.28</v>
      </c>
      <c r="F808" s="172">
        <f t="shared" si="521"/>
        <v>45063</v>
      </c>
      <c r="G808" s="123">
        <f t="shared" si="504"/>
        <v>2.2992515778219591E-3</v>
      </c>
      <c r="H808" s="124">
        <f t="shared" si="522"/>
        <v>45124</v>
      </c>
      <c r="I808" s="124">
        <f t="shared" si="505"/>
        <v>45124</v>
      </c>
      <c r="J808" s="125">
        <f t="shared" si="513"/>
        <v>22</v>
      </c>
      <c r="K808" s="125">
        <f t="shared" si="502"/>
        <v>4</v>
      </c>
      <c r="L808" s="8">
        <f t="shared" si="514"/>
        <v>1.0004176499999999</v>
      </c>
      <c r="M808" s="126">
        <f t="shared" si="500"/>
        <v>1.00610015</v>
      </c>
      <c r="N808" s="126">
        <f t="shared" si="523"/>
        <v>1.176520575885351</v>
      </c>
      <c r="O808" s="119">
        <f t="shared" si="499"/>
        <v>1.1770119400000001</v>
      </c>
      <c r="P808" s="119">
        <f t="shared" si="506"/>
        <v>755.76842797999996</v>
      </c>
      <c r="Q808" s="158">
        <f t="shared" si="518"/>
        <v>0</v>
      </c>
      <c r="R808" s="199">
        <f t="shared" si="515"/>
        <v>0</v>
      </c>
      <c r="S808" s="119">
        <f t="shared" si="507"/>
        <v>0</v>
      </c>
      <c r="T808" s="129">
        <f t="shared" si="516"/>
        <v>9.1906000000000002E-2</v>
      </c>
      <c r="U808" s="127">
        <f t="shared" si="524"/>
        <v>4</v>
      </c>
      <c r="V808" s="127">
        <v>252</v>
      </c>
      <c r="W808" s="126">
        <f t="shared" si="508"/>
        <v>1.0013966059999999</v>
      </c>
      <c r="X808" s="119">
        <f t="shared" si="509"/>
        <v>1.05551072</v>
      </c>
      <c r="Y808" s="119">
        <f t="shared" si="510"/>
        <v>0</v>
      </c>
      <c r="Z808" s="131" t="str">
        <f t="shared" si="519"/>
        <v>A+J=</v>
      </c>
      <c r="AA808" s="124">
        <f t="shared" si="520"/>
        <v>45124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22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3"/>
      <c r="EC808" s="1"/>
      <c r="ED808" s="1"/>
      <c r="EE808" s="1"/>
      <c r="EF808" s="1"/>
      <c r="EG808" s="1"/>
      <c r="EH808" s="1"/>
      <c r="EI808" s="1"/>
      <c r="EJ808" s="1"/>
      <c r="EK808" s="1"/>
      <c r="EL808" s="4"/>
      <c r="EM808" s="1"/>
      <c r="EN808" s="1"/>
      <c r="EO808" s="1"/>
      <c r="EP808" s="1"/>
      <c r="EQ808" s="1"/>
      <c r="ER808" s="1"/>
    </row>
    <row r="809" spans="1:148" ht="12.75" x14ac:dyDescent="0.2">
      <c r="A809" s="118">
        <f t="shared" si="511"/>
        <v>45099</v>
      </c>
      <c r="B809" s="119">
        <f t="shared" si="503"/>
        <v>757.16708646999996</v>
      </c>
      <c r="C809" s="119">
        <f t="shared" si="517"/>
        <v>642.10769857000003</v>
      </c>
      <c r="D809" s="120">
        <f t="shared" si="512"/>
        <v>6649.99</v>
      </c>
      <c r="E809" s="120">
        <f t="shared" si="501"/>
        <v>6665.28</v>
      </c>
      <c r="F809" s="172">
        <f t="shared" si="521"/>
        <v>45063</v>
      </c>
      <c r="G809" s="123">
        <f t="shared" si="504"/>
        <v>2.2992515778219591E-3</v>
      </c>
      <c r="H809" s="124">
        <f t="shared" si="522"/>
        <v>45124</v>
      </c>
      <c r="I809" s="124">
        <f t="shared" si="505"/>
        <v>45124</v>
      </c>
      <c r="J809" s="125">
        <f t="shared" si="513"/>
        <v>22</v>
      </c>
      <c r="K809" s="125">
        <f t="shared" si="502"/>
        <v>5</v>
      </c>
      <c r="L809" s="8">
        <f t="shared" si="514"/>
        <v>1.00052209</v>
      </c>
      <c r="M809" s="126">
        <f t="shared" si="500"/>
        <v>1.00610015</v>
      </c>
      <c r="N809" s="126">
        <f t="shared" si="523"/>
        <v>1.176520575885351</v>
      </c>
      <c r="O809" s="119">
        <f t="shared" si="499"/>
        <v>1.17713482</v>
      </c>
      <c r="P809" s="119">
        <f t="shared" si="506"/>
        <v>755.84733016999996</v>
      </c>
      <c r="Q809" s="158">
        <f t="shared" si="518"/>
        <v>0</v>
      </c>
      <c r="R809" s="199">
        <f t="shared" si="515"/>
        <v>0</v>
      </c>
      <c r="S809" s="119">
        <f t="shared" si="507"/>
        <v>0</v>
      </c>
      <c r="T809" s="129">
        <f t="shared" si="516"/>
        <v>9.1906000000000002E-2</v>
      </c>
      <c r="U809" s="127">
        <f t="shared" si="524"/>
        <v>5</v>
      </c>
      <c r="V809" s="127">
        <v>252</v>
      </c>
      <c r="W809" s="126">
        <f t="shared" si="508"/>
        <v>1.001746062</v>
      </c>
      <c r="X809" s="119">
        <f t="shared" si="509"/>
        <v>1.3197563000000001</v>
      </c>
      <c r="Y809" s="119">
        <f t="shared" si="510"/>
        <v>0</v>
      </c>
      <c r="Z809" s="131" t="str">
        <f t="shared" si="519"/>
        <v>A+J=</v>
      </c>
      <c r="AA809" s="124">
        <f t="shared" si="520"/>
        <v>45124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22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3"/>
      <c r="EC809" s="1"/>
      <c r="ED809" s="1"/>
      <c r="EE809" s="1"/>
      <c r="EF809" s="1"/>
      <c r="EG809" s="1"/>
      <c r="EH809" s="1"/>
      <c r="EI809" s="1"/>
      <c r="EJ809" s="1"/>
      <c r="EK809" s="1"/>
      <c r="EL809" s="4"/>
      <c r="EM809" s="1"/>
      <c r="EN809" s="1"/>
      <c r="EO809" s="1"/>
      <c r="EP809" s="1"/>
      <c r="EQ809" s="1"/>
      <c r="ER809" s="1"/>
    </row>
    <row r="810" spans="1:148" ht="12.75" x14ac:dyDescent="0.2">
      <c r="A810" s="118">
        <f t="shared" si="511"/>
        <v>45100</v>
      </c>
      <c r="B810" s="119">
        <f t="shared" si="503"/>
        <v>757.51038804999996</v>
      </c>
      <c r="C810" s="119">
        <f t="shared" si="517"/>
        <v>642.10769857000003</v>
      </c>
      <c r="D810" s="120">
        <f t="shared" si="512"/>
        <v>6649.99</v>
      </c>
      <c r="E810" s="120">
        <f t="shared" si="501"/>
        <v>6665.28</v>
      </c>
      <c r="F810" s="172">
        <f t="shared" si="521"/>
        <v>45063</v>
      </c>
      <c r="G810" s="123">
        <f t="shared" si="504"/>
        <v>2.2992515778219591E-3</v>
      </c>
      <c r="H810" s="124">
        <f t="shared" si="522"/>
        <v>45124</v>
      </c>
      <c r="I810" s="124">
        <f t="shared" si="505"/>
        <v>45124</v>
      </c>
      <c r="J810" s="125">
        <f t="shared" si="513"/>
        <v>22</v>
      </c>
      <c r="K810" s="125">
        <f t="shared" si="502"/>
        <v>6</v>
      </c>
      <c r="L810" s="8">
        <f t="shared" si="514"/>
        <v>1.0006265400000001</v>
      </c>
      <c r="M810" s="126">
        <f t="shared" si="500"/>
        <v>1.00610015</v>
      </c>
      <c r="N810" s="126">
        <f t="shared" si="523"/>
        <v>1.176520575885351</v>
      </c>
      <c r="O810" s="119">
        <f t="shared" ref="O810:O873" si="525">TRUNC(TRUNC((L810*N810),15),8)</f>
        <v>1.1772577099999999</v>
      </c>
      <c r="P810" s="119">
        <f t="shared" si="506"/>
        <v>755.92623878999996</v>
      </c>
      <c r="Q810" s="158">
        <f t="shared" si="518"/>
        <v>0</v>
      </c>
      <c r="R810" s="199">
        <f t="shared" si="515"/>
        <v>0</v>
      </c>
      <c r="S810" s="119">
        <f t="shared" si="507"/>
        <v>0</v>
      </c>
      <c r="T810" s="129">
        <f t="shared" si="516"/>
        <v>9.1906000000000002E-2</v>
      </c>
      <c r="U810" s="127">
        <f t="shared" si="524"/>
        <v>6</v>
      </c>
      <c r="V810" s="127">
        <v>252</v>
      </c>
      <c r="W810" s="126">
        <f t="shared" si="508"/>
        <v>1.0020956400000001</v>
      </c>
      <c r="X810" s="119">
        <f t="shared" si="509"/>
        <v>1.58414926</v>
      </c>
      <c r="Y810" s="119">
        <f t="shared" si="510"/>
        <v>0</v>
      </c>
      <c r="Z810" s="131" t="str">
        <f t="shared" si="519"/>
        <v>A+J=</v>
      </c>
      <c r="AA810" s="124">
        <f t="shared" si="520"/>
        <v>45124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22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3"/>
      <c r="EC810" s="1"/>
      <c r="ED810" s="1"/>
      <c r="EE810" s="1"/>
      <c r="EF810" s="1"/>
      <c r="EG810" s="1"/>
      <c r="EH810" s="1"/>
      <c r="EI810" s="1"/>
      <c r="EJ810" s="1"/>
      <c r="EK810" s="1"/>
      <c r="EL810" s="4"/>
      <c r="EM810" s="1"/>
      <c r="EN810" s="1"/>
      <c r="EO810" s="1"/>
      <c r="EP810" s="1"/>
      <c r="EQ810" s="1"/>
      <c r="ER810" s="1"/>
    </row>
    <row r="811" spans="1:148" ht="12.75" x14ac:dyDescent="0.2">
      <c r="A811" s="118">
        <f t="shared" si="511"/>
        <v>45101</v>
      </c>
      <c r="B811" s="119">
        <f t="shared" si="503"/>
        <v>757.85384346000001</v>
      </c>
      <c r="C811" s="119">
        <f t="shared" si="517"/>
        <v>642.10769857000003</v>
      </c>
      <c r="D811" s="120">
        <f t="shared" si="512"/>
        <v>6649.99</v>
      </c>
      <c r="E811" s="120">
        <f t="shared" si="501"/>
        <v>6665.28</v>
      </c>
      <c r="F811" s="172">
        <f t="shared" si="521"/>
        <v>45063</v>
      </c>
      <c r="G811" s="123">
        <f t="shared" si="504"/>
        <v>2.2992515778219591E-3</v>
      </c>
      <c r="H811" s="124">
        <f t="shared" si="522"/>
        <v>45124</v>
      </c>
      <c r="I811" s="124">
        <f t="shared" si="505"/>
        <v>45124</v>
      </c>
      <c r="J811" s="125">
        <f t="shared" si="513"/>
        <v>22</v>
      </c>
      <c r="K811" s="125">
        <f t="shared" si="502"/>
        <v>7</v>
      </c>
      <c r="L811" s="8">
        <f t="shared" si="514"/>
        <v>1.000731</v>
      </c>
      <c r="M811" s="126">
        <f t="shared" ref="M811:M874" si="526">IF(I811&gt;I810,L810,M810)</f>
        <v>1.00610015</v>
      </c>
      <c r="N811" s="126">
        <f t="shared" si="523"/>
        <v>1.176520575885351</v>
      </c>
      <c r="O811" s="119">
        <f t="shared" si="525"/>
        <v>1.1773806099999999</v>
      </c>
      <c r="P811" s="119">
        <f t="shared" si="506"/>
        <v>756.00515382000003</v>
      </c>
      <c r="Q811" s="158">
        <f t="shared" si="518"/>
        <v>0</v>
      </c>
      <c r="R811" s="199">
        <f t="shared" si="515"/>
        <v>0</v>
      </c>
      <c r="S811" s="119">
        <f t="shared" si="507"/>
        <v>0</v>
      </c>
      <c r="T811" s="129">
        <f t="shared" si="516"/>
        <v>9.1906000000000002E-2</v>
      </c>
      <c r="U811" s="127">
        <f t="shared" si="524"/>
        <v>7</v>
      </c>
      <c r="V811" s="127">
        <v>252</v>
      </c>
      <c r="W811" s="126">
        <f t="shared" si="508"/>
        <v>1.00244534</v>
      </c>
      <c r="X811" s="119">
        <f t="shared" si="509"/>
        <v>1.8486896399999999</v>
      </c>
      <c r="Y811" s="119">
        <f t="shared" si="510"/>
        <v>0</v>
      </c>
      <c r="Z811" s="131" t="str">
        <f t="shared" si="519"/>
        <v>A+J=</v>
      </c>
      <c r="AA811" s="124">
        <f t="shared" si="520"/>
        <v>45124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22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3"/>
      <c r="EC811" s="1"/>
      <c r="ED811" s="1"/>
      <c r="EE811" s="1"/>
      <c r="EF811" s="1"/>
      <c r="EG811" s="1"/>
      <c r="EH811" s="1"/>
      <c r="EI811" s="1"/>
      <c r="EJ811" s="1"/>
      <c r="EK811" s="1"/>
      <c r="EL811" s="4"/>
      <c r="EM811" s="1"/>
      <c r="EN811" s="1"/>
      <c r="EO811" s="1"/>
      <c r="EP811" s="1"/>
      <c r="EQ811" s="1"/>
      <c r="ER811" s="1"/>
    </row>
    <row r="812" spans="1:148" ht="12.75" x14ac:dyDescent="0.2">
      <c r="A812" s="118">
        <f t="shared" si="511"/>
        <v>45102</v>
      </c>
      <c r="B812" s="119">
        <f t="shared" si="503"/>
        <v>757.85384346000001</v>
      </c>
      <c r="C812" s="119">
        <f t="shared" si="517"/>
        <v>642.10769857000003</v>
      </c>
      <c r="D812" s="120">
        <f t="shared" si="512"/>
        <v>6649.99</v>
      </c>
      <c r="E812" s="120">
        <f t="shared" si="501"/>
        <v>6665.28</v>
      </c>
      <c r="F812" s="172">
        <f t="shared" si="521"/>
        <v>45063</v>
      </c>
      <c r="G812" s="123">
        <f t="shared" si="504"/>
        <v>2.2992515778219591E-3</v>
      </c>
      <c r="H812" s="124">
        <f t="shared" si="522"/>
        <v>45124</v>
      </c>
      <c r="I812" s="124">
        <f t="shared" si="505"/>
        <v>45124</v>
      </c>
      <c r="J812" s="125">
        <f t="shared" si="513"/>
        <v>22</v>
      </c>
      <c r="K812" s="125">
        <f t="shared" si="502"/>
        <v>7</v>
      </c>
      <c r="L812" s="8">
        <f t="shared" si="514"/>
        <v>1.000731</v>
      </c>
      <c r="M812" s="126">
        <f t="shared" si="526"/>
        <v>1.00610015</v>
      </c>
      <c r="N812" s="126">
        <f t="shared" si="523"/>
        <v>1.176520575885351</v>
      </c>
      <c r="O812" s="119">
        <f t="shared" si="525"/>
        <v>1.1773806099999999</v>
      </c>
      <c r="P812" s="119">
        <f t="shared" si="506"/>
        <v>756.00515382000003</v>
      </c>
      <c r="Q812" s="158">
        <f t="shared" si="518"/>
        <v>0</v>
      </c>
      <c r="R812" s="199">
        <f t="shared" si="515"/>
        <v>0</v>
      </c>
      <c r="S812" s="119">
        <f t="shared" si="507"/>
        <v>0</v>
      </c>
      <c r="T812" s="129">
        <f t="shared" si="516"/>
        <v>9.1906000000000002E-2</v>
      </c>
      <c r="U812" s="127">
        <f t="shared" si="524"/>
        <v>7</v>
      </c>
      <c r="V812" s="127">
        <v>252</v>
      </c>
      <c r="W812" s="126">
        <f t="shared" si="508"/>
        <v>1.00244534</v>
      </c>
      <c r="X812" s="119">
        <f t="shared" si="509"/>
        <v>1.8486896399999999</v>
      </c>
      <c r="Y812" s="119">
        <f t="shared" si="510"/>
        <v>0</v>
      </c>
      <c r="Z812" s="131" t="str">
        <f t="shared" si="519"/>
        <v>A+J=</v>
      </c>
      <c r="AA812" s="124">
        <f t="shared" si="520"/>
        <v>45124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22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3"/>
      <c r="EC812" s="1"/>
      <c r="ED812" s="1"/>
      <c r="EE812" s="1"/>
      <c r="EF812" s="1"/>
      <c r="EG812" s="1"/>
      <c r="EH812" s="1"/>
      <c r="EI812" s="1"/>
      <c r="EJ812" s="1"/>
      <c r="EK812" s="1"/>
      <c r="EL812" s="4"/>
      <c r="EM812" s="1"/>
      <c r="EN812" s="1"/>
      <c r="EO812" s="1"/>
      <c r="EP812" s="1"/>
      <c r="EQ812" s="1"/>
      <c r="ER812" s="1"/>
    </row>
    <row r="813" spans="1:148" ht="12.75" x14ac:dyDescent="0.2">
      <c r="A813" s="118">
        <f t="shared" si="511"/>
        <v>45103</v>
      </c>
      <c r="B813" s="119">
        <f t="shared" si="503"/>
        <v>757.85384346000001</v>
      </c>
      <c r="C813" s="119">
        <f t="shared" si="517"/>
        <v>642.10769857000003</v>
      </c>
      <c r="D813" s="120">
        <f t="shared" si="512"/>
        <v>6649.99</v>
      </c>
      <c r="E813" s="120">
        <f t="shared" ref="E813:E876" si="527">IF($K813=1,VLOOKUP($A812,$AO$11:$AT$150,5),E812)</f>
        <v>6665.28</v>
      </c>
      <c r="F813" s="172">
        <f t="shared" si="521"/>
        <v>45063</v>
      </c>
      <c r="G813" s="123">
        <f t="shared" si="504"/>
        <v>2.2992515778219591E-3</v>
      </c>
      <c r="H813" s="124">
        <f t="shared" si="522"/>
        <v>45124</v>
      </c>
      <c r="I813" s="124">
        <f t="shared" si="505"/>
        <v>45124</v>
      </c>
      <c r="J813" s="125">
        <f t="shared" si="513"/>
        <v>22</v>
      </c>
      <c r="K813" s="125">
        <f t="shared" si="502"/>
        <v>7</v>
      </c>
      <c r="L813" s="8">
        <f t="shared" si="514"/>
        <v>1.000731</v>
      </c>
      <c r="M813" s="126">
        <f t="shared" si="526"/>
        <v>1.00610015</v>
      </c>
      <c r="N813" s="126">
        <f t="shared" si="523"/>
        <v>1.176520575885351</v>
      </c>
      <c r="O813" s="119">
        <f t="shared" si="525"/>
        <v>1.1773806099999999</v>
      </c>
      <c r="P813" s="119">
        <f t="shared" si="506"/>
        <v>756.00515382000003</v>
      </c>
      <c r="Q813" s="158">
        <f t="shared" si="518"/>
        <v>0</v>
      </c>
      <c r="R813" s="199">
        <f t="shared" si="515"/>
        <v>0</v>
      </c>
      <c r="S813" s="119">
        <f t="shared" si="507"/>
        <v>0</v>
      </c>
      <c r="T813" s="129">
        <f t="shared" si="516"/>
        <v>9.1906000000000002E-2</v>
      </c>
      <c r="U813" s="127">
        <f t="shared" si="524"/>
        <v>7</v>
      </c>
      <c r="V813" s="127">
        <v>252</v>
      </c>
      <c r="W813" s="126">
        <f t="shared" si="508"/>
        <v>1.00244534</v>
      </c>
      <c r="X813" s="119">
        <f t="shared" si="509"/>
        <v>1.8486896399999999</v>
      </c>
      <c r="Y813" s="119">
        <f t="shared" si="510"/>
        <v>0</v>
      </c>
      <c r="Z813" s="131" t="str">
        <f t="shared" si="519"/>
        <v>A+J=</v>
      </c>
      <c r="AA813" s="124">
        <f t="shared" si="520"/>
        <v>45124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22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3"/>
      <c r="EC813" s="1"/>
      <c r="ED813" s="1"/>
      <c r="EE813" s="1"/>
      <c r="EF813" s="1"/>
      <c r="EG813" s="1"/>
      <c r="EH813" s="1"/>
      <c r="EI813" s="1"/>
      <c r="EJ813" s="1"/>
      <c r="EK813" s="1"/>
      <c r="EL813" s="4"/>
      <c r="EM813" s="1"/>
      <c r="EN813" s="1"/>
      <c r="EO813" s="1"/>
      <c r="EP813" s="1"/>
      <c r="EQ813" s="1"/>
      <c r="ER813" s="1"/>
    </row>
    <row r="814" spans="1:148" ht="12.75" x14ac:dyDescent="0.2">
      <c r="A814" s="118">
        <f t="shared" si="511"/>
        <v>45104</v>
      </c>
      <c r="B814" s="119">
        <f t="shared" si="503"/>
        <v>758.1974591899999</v>
      </c>
      <c r="C814" s="119">
        <f t="shared" si="517"/>
        <v>642.10769857000003</v>
      </c>
      <c r="D814" s="120">
        <f t="shared" si="512"/>
        <v>6649.99</v>
      </c>
      <c r="E814" s="120">
        <f t="shared" si="527"/>
        <v>6665.28</v>
      </c>
      <c r="F814" s="172">
        <f t="shared" si="521"/>
        <v>45063</v>
      </c>
      <c r="G814" s="123">
        <f t="shared" si="504"/>
        <v>2.2992515778219591E-3</v>
      </c>
      <c r="H814" s="124">
        <f t="shared" si="522"/>
        <v>45124</v>
      </c>
      <c r="I814" s="124">
        <f t="shared" si="505"/>
        <v>45124</v>
      </c>
      <c r="J814" s="125">
        <f t="shared" si="513"/>
        <v>22</v>
      </c>
      <c r="K814" s="125">
        <f t="shared" si="502"/>
        <v>8</v>
      </c>
      <c r="L814" s="8">
        <f t="shared" si="514"/>
        <v>1.0008354800000001</v>
      </c>
      <c r="M814" s="126">
        <f t="shared" si="526"/>
        <v>1.00610015</v>
      </c>
      <c r="N814" s="126">
        <f t="shared" si="523"/>
        <v>1.176520575885351</v>
      </c>
      <c r="O814" s="119">
        <f t="shared" si="525"/>
        <v>1.1775035300000001</v>
      </c>
      <c r="P814" s="119">
        <f t="shared" si="506"/>
        <v>756.08408169999996</v>
      </c>
      <c r="Q814" s="158">
        <f t="shared" si="518"/>
        <v>0</v>
      </c>
      <c r="R814" s="199">
        <f t="shared" si="515"/>
        <v>0</v>
      </c>
      <c r="S814" s="119">
        <f t="shared" si="507"/>
        <v>0</v>
      </c>
      <c r="T814" s="129">
        <f t="shared" si="516"/>
        <v>9.1906000000000002E-2</v>
      </c>
      <c r="U814" s="127">
        <f t="shared" si="524"/>
        <v>8</v>
      </c>
      <c r="V814" s="127">
        <v>252</v>
      </c>
      <c r="W814" s="126">
        <f t="shared" si="508"/>
        <v>1.002795162</v>
      </c>
      <c r="X814" s="119">
        <f t="shared" si="509"/>
        <v>2.11337749</v>
      </c>
      <c r="Y814" s="119">
        <f t="shared" si="510"/>
        <v>0</v>
      </c>
      <c r="Z814" s="131" t="str">
        <f t="shared" si="519"/>
        <v>A+J=</v>
      </c>
      <c r="AA814" s="124">
        <f t="shared" si="520"/>
        <v>45124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22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3"/>
      <c r="EC814" s="1"/>
      <c r="ED814" s="1"/>
      <c r="EE814" s="1"/>
      <c r="EF814" s="1"/>
      <c r="EG814" s="1"/>
      <c r="EH814" s="1"/>
      <c r="EI814" s="1"/>
      <c r="EJ814" s="1"/>
      <c r="EK814" s="1"/>
      <c r="EL814" s="4"/>
      <c r="EM814" s="1"/>
      <c r="EN814" s="1"/>
      <c r="EO814" s="1"/>
      <c r="EP814" s="1"/>
      <c r="EQ814" s="1"/>
      <c r="ER814" s="1"/>
    </row>
    <row r="815" spans="1:148" ht="12.75" x14ac:dyDescent="0.2">
      <c r="A815" s="118">
        <f t="shared" si="511"/>
        <v>45105</v>
      </c>
      <c r="B815" s="119">
        <f t="shared" si="503"/>
        <v>758.54122314999995</v>
      </c>
      <c r="C815" s="119">
        <f t="shared" si="517"/>
        <v>642.10769857000003</v>
      </c>
      <c r="D815" s="120">
        <f t="shared" si="512"/>
        <v>6649.99</v>
      </c>
      <c r="E815" s="120">
        <f t="shared" si="527"/>
        <v>6665.28</v>
      </c>
      <c r="F815" s="172">
        <f t="shared" si="521"/>
        <v>45063</v>
      </c>
      <c r="G815" s="123">
        <f t="shared" si="504"/>
        <v>2.2992515778219591E-3</v>
      </c>
      <c r="H815" s="124">
        <f t="shared" si="522"/>
        <v>45124</v>
      </c>
      <c r="I815" s="124">
        <f t="shared" si="505"/>
        <v>45124</v>
      </c>
      <c r="J815" s="125">
        <f t="shared" si="513"/>
        <v>22</v>
      </c>
      <c r="K815" s="125">
        <f t="shared" ref="K815:K878" si="528">(J815-(NETWORKDAYS(A815,I815,AD$149:AD$503)-1))</f>
        <v>9</v>
      </c>
      <c r="L815" s="8">
        <f t="shared" si="514"/>
        <v>1.00093996</v>
      </c>
      <c r="M815" s="126">
        <f t="shared" si="526"/>
        <v>1.00610015</v>
      </c>
      <c r="N815" s="126">
        <f t="shared" si="523"/>
        <v>1.176520575885351</v>
      </c>
      <c r="O815" s="119">
        <f t="shared" si="525"/>
        <v>1.17762645</v>
      </c>
      <c r="P815" s="119">
        <f t="shared" si="506"/>
        <v>756.16300957999999</v>
      </c>
      <c r="Q815" s="158">
        <f t="shared" si="518"/>
        <v>0</v>
      </c>
      <c r="R815" s="199">
        <f t="shared" si="515"/>
        <v>0</v>
      </c>
      <c r="S815" s="119">
        <f t="shared" si="507"/>
        <v>0</v>
      </c>
      <c r="T815" s="129">
        <f t="shared" si="516"/>
        <v>9.1906000000000002E-2</v>
      </c>
      <c r="U815" s="127">
        <f t="shared" si="524"/>
        <v>9</v>
      </c>
      <c r="V815" s="127">
        <v>252</v>
      </c>
      <c r="W815" s="126">
        <f t="shared" si="508"/>
        <v>1.0031451069999999</v>
      </c>
      <c r="X815" s="119">
        <f t="shared" si="509"/>
        <v>2.3782135700000002</v>
      </c>
      <c r="Y815" s="119">
        <f t="shared" si="510"/>
        <v>0</v>
      </c>
      <c r="Z815" s="131" t="str">
        <f t="shared" si="519"/>
        <v>A+J=</v>
      </c>
      <c r="AA815" s="124">
        <f t="shared" si="520"/>
        <v>45124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22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3"/>
      <c r="EC815" s="1"/>
      <c r="ED815" s="1"/>
      <c r="EE815" s="1"/>
      <c r="EF815" s="1"/>
      <c r="EG815" s="1"/>
      <c r="EH815" s="1"/>
      <c r="EI815" s="1"/>
      <c r="EJ815" s="1"/>
      <c r="EK815" s="1"/>
      <c r="EL815" s="4"/>
      <c r="EM815" s="1"/>
      <c r="EN815" s="1"/>
      <c r="EO815" s="1"/>
      <c r="EP815" s="1"/>
      <c r="EQ815" s="1"/>
      <c r="ER815" s="1"/>
    </row>
    <row r="816" spans="1:148" ht="12.75" x14ac:dyDescent="0.2">
      <c r="A816" s="118">
        <f t="shared" si="511"/>
        <v>45106</v>
      </c>
      <c r="B816" s="119">
        <f t="shared" si="503"/>
        <v>758.88514673999998</v>
      </c>
      <c r="C816" s="119">
        <f t="shared" si="517"/>
        <v>642.10769857000003</v>
      </c>
      <c r="D816" s="120">
        <f t="shared" si="512"/>
        <v>6649.99</v>
      </c>
      <c r="E816" s="120">
        <f t="shared" si="527"/>
        <v>6665.28</v>
      </c>
      <c r="F816" s="172">
        <f t="shared" si="521"/>
        <v>45063</v>
      </c>
      <c r="G816" s="123">
        <f t="shared" si="504"/>
        <v>2.2992515778219591E-3</v>
      </c>
      <c r="H816" s="124">
        <f t="shared" si="522"/>
        <v>45124</v>
      </c>
      <c r="I816" s="124">
        <f t="shared" si="505"/>
        <v>45124</v>
      </c>
      <c r="J816" s="125">
        <f t="shared" si="513"/>
        <v>22</v>
      </c>
      <c r="K816" s="125">
        <f t="shared" si="528"/>
        <v>10</v>
      </c>
      <c r="L816" s="8">
        <f t="shared" si="514"/>
        <v>1.00104445</v>
      </c>
      <c r="M816" s="126">
        <f t="shared" si="526"/>
        <v>1.00610015</v>
      </c>
      <c r="N816" s="126">
        <f t="shared" si="523"/>
        <v>1.176520575885351</v>
      </c>
      <c r="O816" s="119">
        <f t="shared" si="525"/>
        <v>1.17774939</v>
      </c>
      <c r="P816" s="119">
        <f t="shared" si="506"/>
        <v>756.24195029999998</v>
      </c>
      <c r="Q816" s="158">
        <f t="shared" si="518"/>
        <v>0</v>
      </c>
      <c r="R816" s="199">
        <f t="shared" si="515"/>
        <v>0</v>
      </c>
      <c r="S816" s="119">
        <f t="shared" si="507"/>
        <v>0</v>
      </c>
      <c r="T816" s="129">
        <f t="shared" si="516"/>
        <v>9.1906000000000002E-2</v>
      </c>
      <c r="U816" s="127">
        <f t="shared" si="524"/>
        <v>10</v>
      </c>
      <c r="V816" s="127">
        <v>252</v>
      </c>
      <c r="W816" s="126">
        <f t="shared" si="508"/>
        <v>1.0034951729999999</v>
      </c>
      <c r="X816" s="119">
        <f t="shared" si="509"/>
        <v>2.6431964400000001</v>
      </c>
      <c r="Y816" s="119">
        <f t="shared" si="510"/>
        <v>0</v>
      </c>
      <c r="Z816" s="131" t="str">
        <f t="shared" si="519"/>
        <v>A+J=</v>
      </c>
      <c r="AA816" s="124">
        <f t="shared" si="520"/>
        <v>45124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22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3"/>
      <c r="EC816" s="1"/>
      <c r="ED816" s="1"/>
      <c r="EE816" s="1"/>
      <c r="EF816" s="1"/>
      <c r="EG816" s="1"/>
      <c r="EH816" s="1"/>
      <c r="EI816" s="1"/>
      <c r="EJ816" s="1"/>
      <c r="EK816" s="1"/>
      <c r="EL816" s="4"/>
      <c r="EM816" s="1"/>
      <c r="EN816" s="1"/>
      <c r="EO816" s="1"/>
      <c r="EP816" s="1"/>
      <c r="EQ816" s="1"/>
      <c r="ER816" s="1"/>
    </row>
    <row r="817" spans="1:148" ht="12.75" x14ac:dyDescent="0.2">
      <c r="A817" s="118">
        <f t="shared" si="511"/>
        <v>45107</v>
      </c>
      <c r="B817" s="119">
        <f t="shared" si="503"/>
        <v>759.22923076000006</v>
      </c>
      <c r="C817" s="119">
        <f t="shared" si="517"/>
        <v>642.10769857000003</v>
      </c>
      <c r="D817" s="120">
        <f t="shared" si="512"/>
        <v>6649.99</v>
      </c>
      <c r="E817" s="120">
        <f t="shared" si="527"/>
        <v>6665.28</v>
      </c>
      <c r="F817" s="172">
        <f t="shared" si="521"/>
        <v>45063</v>
      </c>
      <c r="G817" s="123">
        <f t="shared" si="504"/>
        <v>2.2992515778219591E-3</v>
      </c>
      <c r="H817" s="124">
        <f t="shared" si="522"/>
        <v>45124</v>
      </c>
      <c r="I817" s="124">
        <f t="shared" si="505"/>
        <v>45124</v>
      </c>
      <c r="J817" s="125">
        <f t="shared" si="513"/>
        <v>22</v>
      </c>
      <c r="K817" s="125">
        <f t="shared" si="528"/>
        <v>11</v>
      </c>
      <c r="L817" s="8">
        <f t="shared" si="514"/>
        <v>1.0011489600000001</v>
      </c>
      <c r="M817" s="126">
        <f t="shared" si="526"/>
        <v>1.00610015</v>
      </c>
      <c r="N817" s="126">
        <f t="shared" si="523"/>
        <v>1.176520575885351</v>
      </c>
      <c r="O817" s="119">
        <f t="shared" si="525"/>
        <v>1.1778723499999999</v>
      </c>
      <c r="P817" s="119">
        <f t="shared" si="506"/>
        <v>756.32090386000004</v>
      </c>
      <c r="Q817" s="158">
        <f t="shared" si="518"/>
        <v>0</v>
      </c>
      <c r="R817" s="199">
        <f t="shared" si="515"/>
        <v>0</v>
      </c>
      <c r="S817" s="119">
        <f t="shared" si="507"/>
        <v>0</v>
      </c>
      <c r="T817" s="129">
        <f t="shared" si="516"/>
        <v>9.1906000000000002E-2</v>
      </c>
      <c r="U817" s="127">
        <f t="shared" si="524"/>
        <v>11</v>
      </c>
      <c r="V817" s="127">
        <v>252</v>
      </c>
      <c r="W817" s="126">
        <f t="shared" si="508"/>
        <v>1.003845361</v>
      </c>
      <c r="X817" s="119">
        <f t="shared" si="509"/>
        <v>2.9083269</v>
      </c>
      <c r="Y817" s="119">
        <f t="shared" si="510"/>
        <v>0</v>
      </c>
      <c r="Z817" s="131" t="str">
        <f t="shared" si="519"/>
        <v>A+J=</v>
      </c>
      <c r="AA817" s="124">
        <f t="shared" si="520"/>
        <v>45124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22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3"/>
      <c r="EC817" s="1"/>
      <c r="ED817" s="1"/>
      <c r="EE817" s="1"/>
      <c r="EF817" s="1"/>
      <c r="EG817" s="1"/>
      <c r="EH817" s="1"/>
      <c r="EI817" s="1"/>
      <c r="EJ817" s="1"/>
      <c r="EK817" s="1"/>
      <c r="EL817" s="4"/>
      <c r="EM817" s="1"/>
      <c r="EN817" s="1"/>
      <c r="EO817" s="1"/>
      <c r="EP817" s="1"/>
      <c r="EQ817" s="1"/>
      <c r="ER817" s="1"/>
    </row>
    <row r="818" spans="1:148" ht="12.75" x14ac:dyDescent="0.2">
      <c r="A818" s="118">
        <f t="shared" si="511"/>
        <v>45108</v>
      </c>
      <c r="B818" s="119">
        <f t="shared" si="503"/>
        <v>759.57346956999993</v>
      </c>
      <c r="C818" s="119">
        <f t="shared" si="517"/>
        <v>642.10769857000003</v>
      </c>
      <c r="D818" s="120">
        <f t="shared" si="512"/>
        <v>6649.99</v>
      </c>
      <c r="E818" s="120">
        <f t="shared" si="527"/>
        <v>6665.28</v>
      </c>
      <c r="F818" s="172">
        <f t="shared" si="521"/>
        <v>45063</v>
      </c>
      <c r="G818" s="123">
        <f t="shared" si="504"/>
        <v>2.2992515778219591E-3</v>
      </c>
      <c r="H818" s="124">
        <f t="shared" si="522"/>
        <v>45124</v>
      </c>
      <c r="I818" s="124">
        <f t="shared" si="505"/>
        <v>45124</v>
      </c>
      <c r="J818" s="125">
        <f t="shared" si="513"/>
        <v>22</v>
      </c>
      <c r="K818" s="125">
        <f t="shared" si="528"/>
        <v>12</v>
      </c>
      <c r="L818" s="8">
        <f t="shared" si="514"/>
        <v>1.0012534799999999</v>
      </c>
      <c r="M818" s="126">
        <f t="shared" si="526"/>
        <v>1.00610015</v>
      </c>
      <c r="N818" s="126">
        <f t="shared" si="523"/>
        <v>1.176520575885351</v>
      </c>
      <c r="O818" s="119">
        <f t="shared" si="525"/>
        <v>1.17799532</v>
      </c>
      <c r="P818" s="119">
        <f t="shared" si="506"/>
        <v>756.39986384999997</v>
      </c>
      <c r="Q818" s="158">
        <f t="shared" si="518"/>
        <v>0</v>
      </c>
      <c r="R818" s="199">
        <f t="shared" si="515"/>
        <v>0</v>
      </c>
      <c r="S818" s="119">
        <f t="shared" si="507"/>
        <v>0</v>
      </c>
      <c r="T818" s="129">
        <f t="shared" si="516"/>
        <v>9.1906000000000002E-2</v>
      </c>
      <c r="U818" s="127">
        <f t="shared" si="524"/>
        <v>12</v>
      </c>
      <c r="V818" s="127">
        <v>252</v>
      </c>
      <c r="W818" s="126">
        <f t="shared" si="508"/>
        <v>1.004195672</v>
      </c>
      <c r="X818" s="119">
        <f t="shared" si="509"/>
        <v>3.1736057199999999</v>
      </c>
      <c r="Y818" s="119">
        <f t="shared" si="510"/>
        <v>0</v>
      </c>
      <c r="Z818" s="131" t="str">
        <f t="shared" si="519"/>
        <v>A+J=</v>
      </c>
      <c r="AA818" s="124">
        <f t="shared" si="520"/>
        <v>45124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22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3"/>
      <c r="EC818" s="1"/>
      <c r="ED818" s="1"/>
      <c r="EE818" s="1"/>
      <c r="EF818" s="1"/>
      <c r="EG818" s="1"/>
      <c r="EH818" s="1"/>
      <c r="EI818" s="1"/>
      <c r="EJ818" s="1"/>
      <c r="EK818" s="1"/>
      <c r="EL818" s="4"/>
      <c r="EM818" s="1"/>
      <c r="EN818" s="1"/>
      <c r="EO818" s="1"/>
      <c r="EP818" s="1"/>
      <c r="EQ818" s="1"/>
      <c r="ER818" s="1"/>
    </row>
    <row r="819" spans="1:148" ht="12.75" x14ac:dyDescent="0.2">
      <c r="A819" s="118">
        <f t="shared" si="511"/>
        <v>45109</v>
      </c>
      <c r="B819" s="119">
        <f t="shared" si="503"/>
        <v>759.57346956999993</v>
      </c>
      <c r="C819" s="119">
        <f t="shared" si="517"/>
        <v>642.10769857000003</v>
      </c>
      <c r="D819" s="120">
        <f t="shared" si="512"/>
        <v>6649.99</v>
      </c>
      <c r="E819" s="120">
        <f t="shared" si="527"/>
        <v>6665.28</v>
      </c>
      <c r="F819" s="172">
        <f t="shared" si="521"/>
        <v>45063</v>
      </c>
      <c r="G819" s="123">
        <f t="shared" si="504"/>
        <v>2.2992515778219591E-3</v>
      </c>
      <c r="H819" s="124">
        <f t="shared" si="522"/>
        <v>45124</v>
      </c>
      <c r="I819" s="124">
        <f t="shared" si="505"/>
        <v>45124</v>
      </c>
      <c r="J819" s="125">
        <f t="shared" si="513"/>
        <v>22</v>
      </c>
      <c r="K819" s="125">
        <f t="shared" si="528"/>
        <v>12</v>
      </c>
      <c r="L819" s="8">
        <f t="shared" si="514"/>
        <v>1.0012534799999999</v>
      </c>
      <c r="M819" s="126">
        <f t="shared" si="526"/>
        <v>1.00610015</v>
      </c>
      <c r="N819" s="126">
        <f t="shared" si="523"/>
        <v>1.176520575885351</v>
      </c>
      <c r="O819" s="119">
        <f t="shared" si="525"/>
        <v>1.17799532</v>
      </c>
      <c r="P819" s="119">
        <f t="shared" si="506"/>
        <v>756.39986384999997</v>
      </c>
      <c r="Q819" s="158">
        <f t="shared" si="518"/>
        <v>0</v>
      </c>
      <c r="R819" s="199">
        <f t="shared" si="515"/>
        <v>0</v>
      </c>
      <c r="S819" s="119">
        <f t="shared" si="507"/>
        <v>0</v>
      </c>
      <c r="T819" s="129">
        <f t="shared" si="516"/>
        <v>9.1906000000000002E-2</v>
      </c>
      <c r="U819" s="127">
        <f t="shared" si="524"/>
        <v>12</v>
      </c>
      <c r="V819" s="127">
        <v>252</v>
      </c>
      <c r="W819" s="126">
        <f t="shared" si="508"/>
        <v>1.004195672</v>
      </c>
      <c r="X819" s="119">
        <f t="shared" si="509"/>
        <v>3.1736057199999999</v>
      </c>
      <c r="Y819" s="119">
        <f t="shared" si="510"/>
        <v>0</v>
      </c>
      <c r="Z819" s="131" t="str">
        <f t="shared" si="519"/>
        <v>A+J=</v>
      </c>
      <c r="AA819" s="124">
        <f t="shared" si="520"/>
        <v>45124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22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3"/>
      <c r="EC819" s="1"/>
      <c r="ED819" s="1"/>
      <c r="EE819" s="1"/>
      <c r="EF819" s="1"/>
      <c r="EG819" s="1"/>
      <c r="EH819" s="1"/>
      <c r="EI819" s="1"/>
      <c r="EJ819" s="1"/>
      <c r="EK819" s="1"/>
      <c r="EL819" s="4"/>
      <c r="EM819" s="1"/>
      <c r="EN819" s="1"/>
      <c r="EO819" s="1"/>
      <c r="EP819" s="1"/>
      <c r="EQ819" s="1"/>
      <c r="ER819" s="1"/>
    </row>
    <row r="820" spans="1:148" ht="12.75" x14ac:dyDescent="0.2">
      <c r="A820" s="118">
        <f t="shared" si="511"/>
        <v>45110</v>
      </c>
      <c r="B820" s="119">
        <f t="shared" si="503"/>
        <v>759.57346956999993</v>
      </c>
      <c r="C820" s="119">
        <f t="shared" si="517"/>
        <v>642.10769857000003</v>
      </c>
      <c r="D820" s="120">
        <f t="shared" si="512"/>
        <v>6649.99</v>
      </c>
      <c r="E820" s="120">
        <f t="shared" si="527"/>
        <v>6665.28</v>
      </c>
      <c r="F820" s="172">
        <f t="shared" si="521"/>
        <v>45063</v>
      </c>
      <c r="G820" s="123">
        <f t="shared" si="504"/>
        <v>2.2992515778219591E-3</v>
      </c>
      <c r="H820" s="124">
        <f t="shared" si="522"/>
        <v>45124</v>
      </c>
      <c r="I820" s="124">
        <f t="shared" si="505"/>
        <v>45124</v>
      </c>
      <c r="J820" s="125">
        <f t="shared" si="513"/>
        <v>22</v>
      </c>
      <c r="K820" s="125">
        <f t="shared" si="528"/>
        <v>12</v>
      </c>
      <c r="L820" s="8">
        <f t="shared" si="514"/>
        <v>1.0012534799999999</v>
      </c>
      <c r="M820" s="126">
        <f t="shared" si="526"/>
        <v>1.00610015</v>
      </c>
      <c r="N820" s="126">
        <f t="shared" si="523"/>
        <v>1.176520575885351</v>
      </c>
      <c r="O820" s="119">
        <f t="shared" si="525"/>
        <v>1.17799532</v>
      </c>
      <c r="P820" s="119">
        <f t="shared" si="506"/>
        <v>756.39986384999997</v>
      </c>
      <c r="Q820" s="158">
        <f t="shared" si="518"/>
        <v>0</v>
      </c>
      <c r="R820" s="199">
        <f t="shared" si="515"/>
        <v>0</v>
      </c>
      <c r="S820" s="119">
        <f t="shared" si="507"/>
        <v>0</v>
      </c>
      <c r="T820" s="129">
        <f t="shared" si="516"/>
        <v>9.1906000000000002E-2</v>
      </c>
      <c r="U820" s="127">
        <f t="shared" si="524"/>
        <v>12</v>
      </c>
      <c r="V820" s="127">
        <v>252</v>
      </c>
      <c r="W820" s="126">
        <f t="shared" si="508"/>
        <v>1.004195672</v>
      </c>
      <c r="X820" s="119">
        <f t="shared" si="509"/>
        <v>3.1736057199999999</v>
      </c>
      <c r="Y820" s="119">
        <f t="shared" si="510"/>
        <v>0</v>
      </c>
      <c r="Z820" s="131" t="str">
        <f t="shared" si="519"/>
        <v>A+J=</v>
      </c>
      <c r="AA820" s="124">
        <f t="shared" si="520"/>
        <v>45124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22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3"/>
      <c r="EC820" s="1"/>
      <c r="ED820" s="1"/>
      <c r="EE820" s="1"/>
      <c r="EF820" s="1"/>
      <c r="EG820" s="1"/>
      <c r="EH820" s="1"/>
      <c r="EI820" s="1"/>
      <c r="EJ820" s="1"/>
      <c r="EK820" s="1"/>
      <c r="EL820" s="4"/>
      <c r="EM820" s="1"/>
      <c r="EN820" s="1"/>
      <c r="EO820" s="1"/>
      <c r="EP820" s="1"/>
      <c r="EQ820" s="1"/>
      <c r="ER820" s="1"/>
    </row>
    <row r="821" spans="1:148" ht="12.75" x14ac:dyDescent="0.2">
      <c r="A821" s="118">
        <f t="shared" si="511"/>
        <v>45111</v>
      </c>
      <c r="B821" s="119">
        <f t="shared" si="503"/>
        <v>759.91786244000002</v>
      </c>
      <c r="C821" s="119">
        <f t="shared" si="517"/>
        <v>642.10769857000003</v>
      </c>
      <c r="D821" s="120">
        <f t="shared" si="512"/>
        <v>6649.99</v>
      </c>
      <c r="E821" s="120">
        <f t="shared" si="527"/>
        <v>6665.28</v>
      </c>
      <c r="F821" s="172">
        <f t="shared" si="521"/>
        <v>45063</v>
      </c>
      <c r="G821" s="123">
        <f t="shared" si="504"/>
        <v>2.2992515778219591E-3</v>
      </c>
      <c r="H821" s="124">
        <f t="shared" si="522"/>
        <v>45124</v>
      </c>
      <c r="I821" s="124">
        <f t="shared" si="505"/>
        <v>45124</v>
      </c>
      <c r="J821" s="125">
        <f t="shared" si="513"/>
        <v>22</v>
      </c>
      <c r="K821" s="125">
        <f t="shared" si="528"/>
        <v>13</v>
      </c>
      <c r="L821" s="8">
        <f t="shared" si="514"/>
        <v>1.0013580099999999</v>
      </c>
      <c r="M821" s="126">
        <f t="shared" si="526"/>
        <v>1.00610015</v>
      </c>
      <c r="N821" s="126">
        <f t="shared" si="523"/>
        <v>1.176520575885351</v>
      </c>
      <c r="O821" s="119">
        <f t="shared" si="525"/>
        <v>1.1781183</v>
      </c>
      <c r="P821" s="119">
        <f t="shared" si="506"/>
        <v>756.47883024999999</v>
      </c>
      <c r="Q821" s="158">
        <f t="shared" si="518"/>
        <v>0</v>
      </c>
      <c r="R821" s="199">
        <f t="shared" si="515"/>
        <v>0</v>
      </c>
      <c r="S821" s="119">
        <f t="shared" si="507"/>
        <v>0</v>
      </c>
      <c r="T821" s="129">
        <f t="shared" si="516"/>
        <v>9.1906000000000002E-2</v>
      </c>
      <c r="U821" s="127">
        <f t="shared" si="524"/>
        <v>13</v>
      </c>
      <c r="V821" s="127">
        <v>252</v>
      </c>
      <c r="W821" s="126">
        <f t="shared" si="508"/>
        <v>1.004546105</v>
      </c>
      <c r="X821" s="119">
        <f t="shared" si="509"/>
        <v>3.4390321899999998</v>
      </c>
      <c r="Y821" s="119">
        <f t="shared" si="510"/>
        <v>0</v>
      </c>
      <c r="Z821" s="131" t="str">
        <f t="shared" si="519"/>
        <v>A+J=</v>
      </c>
      <c r="AA821" s="124">
        <f t="shared" si="520"/>
        <v>45124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22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3"/>
      <c r="EC821" s="1"/>
      <c r="ED821" s="1"/>
      <c r="EE821" s="1"/>
      <c r="EF821" s="1"/>
      <c r="EG821" s="1"/>
      <c r="EH821" s="1"/>
      <c r="EI821" s="1"/>
      <c r="EJ821" s="1"/>
      <c r="EK821" s="1"/>
      <c r="EL821" s="4"/>
      <c r="EM821" s="1"/>
      <c r="EN821" s="1"/>
      <c r="EO821" s="1"/>
      <c r="EP821" s="1"/>
      <c r="EQ821" s="1"/>
      <c r="ER821" s="1"/>
    </row>
    <row r="822" spans="1:148" ht="12.75" x14ac:dyDescent="0.2">
      <c r="A822" s="118">
        <f t="shared" si="511"/>
        <v>45112</v>
      </c>
      <c r="B822" s="119">
        <f t="shared" si="503"/>
        <v>760.26240296000003</v>
      </c>
      <c r="C822" s="119">
        <f t="shared" si="517"/>
        <v>642.10769857000003</v>
      </c>
      <c r="D822" s="120">
        <f t="shared" si="512"/>
        <v>6649.99</v>
      </c>
      <c r="E822" s="120">
        <f t="shared" si="527"/>
        <v>6665.28</v>
      </c>
      <c r="F822" s="172">
        <f t="shared" si="521"/>
        <v>45063</v>
      </c>
      <c r="G822" s="123">
        <f t="shared" si="504"/>
        <v>2.2992515778219591E-3</v>
      </c>
      <c r="H822" s="124">
        <f t="shared" si="522"/>
        <v>45124</v>
      </c>
      <c r="I822" s="124">
        <f t="shared" si="505"/>
        <v>45124</v>
      </c>
      <c r="J822" s="125">
        <f t="shared" si="513"/>
        <v>22</v>
      </c>
      <c r="K822" s="125">
        <f t="shared" si="528"/>
        <v>14</v>
      </c>
      <c r="L822" s="8">
        <f t="shared" si="514"/>
        <v>1.0014625399999999</v>
      </c>
      <c r="M822" s="126">
        <f t="shared" si="526"/>
        <v>1.00610015</v>
      </c>
      <c r="N822" s="126">
        <f t="shared" si="523"/>
        <v>1.176520575885351</v>
      </c>
      <c r="O822" s="119">
        <f t="shared" si="525"/>
        <v>1.1782412799999999</v>
      </c>
      <c r="P822" s="119">
        <f t="shared" si="506"/>
        <v>756.55779666000001</v>
      </c>
      <c r="Q822" s="158">
        <f t="shared" si="518"/>
        <v>0</v>
      </c>
      <c r="R822" s="199">
        <f t="shared" si="515"/>
        <v>0</v>
      </c>
      <c r="S822" s="119">
        <f t="shared" si="507"/>
        <v>0</v>
      </c>
      <c r="T822" s="129">
        <f t="shared" si="516"/>
        <v>9.1906000000000002E-2</v>
      </c>
      <c r="U822" s="127">
        <f t="shared" si="524"/>
        <v>14</v>
      </c>
      <c r="V822" s="127">
        <v>252</v>
      </c>
      <c r="W822" s="126">
        <f t="shared" si="508"/>
        <v>1.00489666</v>
      </c>
      <c r="X822" s="119">
        <f t="shared" si="509"/>
        <v>3.7046063</v>
      </c>
      <c r="Y822" s="119">
        <f t="shared" si="510"/>
        <v>0</v>
      </c>
      <c r="Z822" s="131" t="str">
        <f t="shared" si="519"/>
        <v>A+J=</v>
      </c>
      <c r="AA822" s="124">
        <f t="shared" si="520"/>
        <v>45124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22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3"/>
      <c r="EC822" s="1"/>
      <c r="ED822" s="1"/>
      <c r="EE822" s="1"/>
      <c r="EF822" s="1"/>
      <c r="EG822" s="1"/>
      <c r="EH822" s="1"/>
      <c r="EI822" s="1"/>
      <c r="EJ822" s="1"/>
      <c r="EK822" s="1"/>
      <c r="EL822" s="4"/>
      <c r="EM822" s="1"/>
      <c r="EN822" s="1"/>
      <c r="EO822" s="1"/>
      <c r="EP822" s="1"/>
      <c r="EQ822" s="1"/>
      <c r="ER822" s="1"/>
    </row>
    <row r="823" spans="1:148" ht="12.75" x14ac:dyDescent="0.2">
      <c r="A823" s="118">
        <f t="shared" si="511"/>
        <v>45113</v>
      </c>
      <c r="B823" s="119">
        <f t="shared" si="503"/>
        <v>760.6071048</v>
      </c>
      <c r="C823" s="119">
        <f t="shared" si="517"/>
        <v>642.10769857000003</v>
      </c>
      <c r="D823" s="120">
        <f t="shared" si="512"/>
        <v>6649.99</v>
      </c>
      <c r="E823" s="120">
        <f t="shared" si="527"/>
        <v>6665.28</v>
      </c>
      <c r="F823" s="172">
        <f t="shared" si="521"/>
        <v>45063</v>
      </c>
      <c r="G823" s="123">
        <f t="shared" si="504"/>
        <v>2.2992515778219591E-3</v>
      </c>
      <c r="H823" s="124">
        <f t="shared" si="522"/>
        <v>45124</v>
      </c>
      <c r="I823" s="124">
        <f t="shared" si="505"/>
        <v>45124</v>
      </c>
      <c r="J823" s="125">
        <f t="shared" si="513"/>
        <v>22</v>
      </c>
      <c r="K823" s="125">
        <f t="shared" si="528"/>
        <v>15</v>
      </c>
      <c r="L823" s="8">
        <f t="shared" si="514"/>
        <v>1.00156709</v>
      </c>
      <c r="M823" s="126">
        <f t="shared" si="526"/>
        <v>1.00610015</v>
      </c>
      <c r="N823" s="126">
        <f t="shared" si="523"/>
        <v>1.176520575885351</v>
      </c>
      <c r="O823" s="119">
        <f t="shared" si="525"/>
        <v>1.17836428</v>
      </c>
      <c r="P823" s="119">
        <f t="shared" si="506"/>
        <v>756.63677589999998</v>
      </c>
      <c r="Q823" s="158">
        <f t="shared" si="518"/>
        <v>0</v>
      </c>
      <c r="R823" s="199">
        <f t="shared" si="515"/>
        <v>0</v>
      </c>
      <c r="S823" s="119">
        <f t="shared" si="507"/>
        <v>0</v>
      </c>
      <c r="T823" s="129">
        <f t="shared" si="516"/>
        <v>9.1906000000000002E-2</v>
      </c>
      <c r="U823" s="127">
        <f t="shared" si="524"/>
        <v>15</v>
      </c>
      <c r="V823" s="127">
        <v>252</v>
      </c>
      <c r="W823" s="126">
        <f t="shared" si="508"/>
        <v>1.005247338</v>
      </c>
      <c r="X823" s="119">
        <f t="shared" si="509"/>
        <v>3.9703289000000002</v>
      </c>
      <c r="Y823" s="119">
        <f t="shared" si="510"/>
        <v>0</v>
      </c>
      <c r="Z823" s="131" t="str">
        <f t="shared" si="519"/>
        <v>A+J=</v>
      </c>
      <c r="AA823" s="124">
        <f t="shared" si="520"/>
        <v>45124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22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3"/>
      <c r="EC823" s="1"/>
      <c r="ED823" s="1"/>
      <c r="EE823" s="1"/>
      <c r="EF823" s="1"/>
      <c r="EG823" s="1"/>
      <c r="EH823" s="1"/>
      <c r="EI823" s="1"/>
      <c r="EJ823" s="1"/>
      <c r="EK823" s="1"/>
      <c r="EL823" s="4"/>
      <c r="EM823" s="1"/>
      <c r="EN823" s="1"/>
      <c r="EO823" s="1"/>
      <c r="EP823" s="1"/>
      <c r="EQ823" s="1"/>
      <c r="ER823" s="1"/>
    </row>
    <row r="824" spans="1:148" ht="12.75" x14ac:dyDescent="0.2">
      <c r="A824" s="118">
        <f t="shared" si="511"/>
        <v>45114</v>
      </c>
      <c r="B824" s="119">
        <f t="shared" si="503"/>
        <v>760.95196727999996</v>
      </c>
      <c r="C824" s="119">
        <f t="shared" si="517"/>
        <v>642.10769857000003</v>
      </c>
      <c r="D824" s="120">
        <f t="shared" si="512"/>
        <v>6649.99</v>
      </c>
      <c r="E824" s="120">
        <f t="shared" si="527"/>
        <v>6665.28</v>
      </c>
      <c r="F824" s="172">
        <f t="shared" si="521"/>
        <v>45063</v>
      </c>
      <c r="G824" s="123">
        <f t="shared" si="504"/>
        <v>2.2992515778219591E-3</v>
      </c>
      <c r="H824" s="124">
        <f t="shared" si="522"/>
        <v>45124</v>
      </c>
      <c r="I824" s="124">
        <f t="shared" si="505"/>
        <v>45124</v>
      </c>
      <c r="J824" s="125">
        <f t="shared" si="513"/>
        <v>22</v>
      </c>
      <c r="K824" s="125">
        <f t="shared" si="528"/>
        <v>16</v>
      </c>
      <c r="L824" s="8">
        <f t="shared" si="514"/>
        <v>1.00167165</v>
      </c>
      <c r="M824" s="126">
        <f t="shared" si="526"/>
        <v>1.00610015</v>
      </c>
      <c r="N824" s="126">
        <f t="shared" si="523"/>
        <v>1.176520575885351</v>
      </c>
      <c r="O824" s="119">
        <f t="shared" si="525"/>
        <v>1.1784873</v>
      </c>
      <c r="P824" s="119">
        <f t="shared" si="506"/>
        <v>756.71576799000002</v>
      </c>
      <c r="Q824" s="158">
        <f t="shared" si="518"/>
        <v>0</v>
      </c>
      <c r="R824" s="199">
        <f t="shared" si="515"/>
        <v>0</v>
      </c>
      <c r="S824" s="119">
        <f t="shared" si="507"/>
        <v>0</v>
      </c>
      <c r="T824" s="129">
        <f t="shared" si="516"/>
        <v>9.1906000000000002E-2</v>
      </c>
      <c r="U824" s="127">
        <f t="shared" si="524"/>
        <v>16</v>
      </c>
      <c r="V824" s="127">
        <v>252</v>
      </c>
      <c r="W824" s="126">
        <f t="shared" si="508"/>
        <v>1.0055981380000001</v>
      </c>
      <c r="X824" s="119">
        <f t="shared" si="509"/>
        <v>4.2361992900000001</v>
      </c>
      <c r="Y824" s="119">
        <f t="shared" si="510"/>
        <v>0</v>
      </c>
      <c r="Z824" s="131" t="str">
        <f t="shared" si="519"/>
        <v>A+J=</v>
      </c>
      <c r="AA824" s="124">
        <f t="shared" si="520"/>
        <v>45124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22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3"/>
      <c r="EC824" s="1"/>
      <c r="ED824" s="1"/>
      <c r="EE824" s="1"/>
      <c r="EF824" s="1"/>
      <c r="EG824" s="1"/>
      <c r="EH824" s="1"/>
      <c r="EI824" s="1"/>
      <c r="EJ824" s="1"/>
      <c r="EK824" s="1"/>
      <c r="EL824" s="4"/>
      <c r="EM824" s="1"/>
      <c r="EN824" s="1"/>
      <c r="EO824" s="1"/>
      <c r="EP824" s="1"/>
      <c r="EQ824" s="1"/>
      <c r="ER824" s="1"/>
    </row>
    <row r="825" spans="1:148" ht="12.75" x14ac:dyDescent="0.2">
      <c r="A825" s="118">
        <f t="shared" si="511"/>
        <v>45115</v>
      </c>
      <c r="B825" s="119">
        <f t="shared" si="503"/>
        <v>761.29699043000005</v>
      </c>
      <c r="C825" s="119">
        <f t="shared" si="517"/>
        <v>642.10769857000003</v>
      </c>
      <c r="D825" s="120">
        <f t="shared" si="512"/>
        <v>6649.99</v>
      </c>
      <c r="E825" s="120">
        <f t="shared" si="527"/>
        <v>6665.28</v>
      </c>
      <c r="F825" s="172">
        <f t="shared" si="521"/>
        <v>45063</v>
      </c>
      <c r="G825" s="123">
        <f t="shared" si="504"/>
        <v>2.2992515778219591E-3</v>
      </c>
      <c r="H825" s="124">
        <f t="shared" si="522"/>
        <v>45124</v>
      </c>
      <c r="I825" s="124">
        <f t="shared" si="505"/>
        <v>45124</v>
      </c>
      <c r="J825" s="125">
        <f t="shared" si="513"/>
        <v>22</v>
      </c>
      <c r="K825" s="125">
        <f t="shared" si="528"/>
        <v>17</v>
      </c>
      <c r="L825" s="8">
        <f t="shared" si="514"/>
        <v>1.0017762299999999</v>
      </c>
      <c r="M825" s="126">
        <f t="shared" si="526"/>
        <v>1.00610015</v>
      </c>
      <c r="N825" s="126">
        <f t="shared" si="523"/>
        <v>1.176520575885351</v>
      </c>
      <c r="O825" s="119">
        <f t="shared" si="525"/>
        <v>1.1786103400000001</v>
      </c>
      <c r="P825" s="119">
        <f t="shared" si="506"/>
        <v>756.79477292000001</v>
      </c>
      <c r="Q825" s="158">
        <f t="shared" si="518"/>
        <v>0</v>
      </c>
      <c r="R825" s="199">
        <f t="shared" si="515"/>
        <v>0</v>
      </c>
      <c r="S825" s="119">
        <f t="shared" si="507"/>
        <v>0</v>
      </c>
      <c r="T825" s="129">
        <f t="shared" si="516"/>
        <v>9.1906000000000002E-2</v>
      </c>
      <c r="U825" s="127">
        <f t="shared" si="524"/>
        <v>17</v>
      </c>
      <c r="V825" s="127">
        <v>252</v>
      </c>
      <c r="W825" s="126">
        <f t="shared" si="508"/>
        <v>1.0059490600000001</v>
      </c>
      <c r="X825" s="119">
        <f t="shared" si="509"/>
        <v>4.5022175100000004</v>
      </c>
      <c r="Y825" s="119">
        <f t="shared" si="510"/>
        <v>0</v>
      </c>
      <c r="Z825" s="131" t="str">
        <f t="shared" si="519"/>
        <v>A+J=</v>
      </c>
      <c r="AA825" s="124">
        <f t="shared" si="520"/>
        <v>45124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22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3"/>
      <c r="EC825" s="1"/>
      <c r="ED825" s="1"/>
      <c r="EE825" s="1"/>
      <c r="EF825" s="1"/>
      <c r="EG825" s="1"/>
      <c r="EH825" s="1"/>
      <c r="EI825" s="1"/>
      <c r="EJ825" s="1"/>
      <c r="EK825" s="1"/>
      <c r="EL825" s="4"/>
      <c r="EM825" s="1"/>
      <c r="EN825" s="1"/>
      <c r="EO825" s="1"/>
      <c r="EP825" s="1"/>
      <c r="EQ825" s="1"/>
      <c r="ER825" s="1"/>
    </row>
    <row r="826" spans="1:148" ht="12.75" x14ac:dyDescent="0.2">
      <c r="A826" s="118">
        <f t="shared" si="511"/>
        <v>45116</v>
      </c>
      <c r="B826" s="119">
        <f t="shared" si="503"/>
        <v>761.29699043000005</v>
      </c>
      <c r="C826" s="119">
        <f t="shared" si="517"/>
        <v>642.10769857000003</v>
      </c>
      <c r="D826" s="120">
        <f t="shared" si="512"/>
        <v>6649.99</v>
      </c>
      <c r="E826" s="120">
        <f t="shared" si="527"/>
        <v>6665.28</v>
      </c>
      <c r="F826" s="172">
        <f t="shared" si="521"/>
        <v>45063</v>
      </c>
      <c r="G826" s="123">
        <f t="shared" si="504"/>
        <v>2.2992515778219591E-3</v>
      </c>
      <c r="H826" s="124">
        <f t="shared" si="522"/>
        <v>45124</v>
      </c>
      <c r="I826" s="124">
        <f t="shared" si="505"/>
        <v>45124</v>
      </c>
      <c r="J826" s="125">
        <f t="shared" si="513"/>
        <v>22</v>
      </c>
      <c r="K826" s="125">
        <f t="shared" si="528"/>
        <v>17</v>
      </c>
      <c r="L826" s="8">
        <f t="shared" si="514"/>
        <v>1.0017762299999999</v>
      </c>
      <c r="M826" s="126">
        <f t="shared" si="526"/>
        <v>1.00610015</v>
      </c>
      <c r="N826" s="126">
        <f t="shared" si="523"/>
        <v>1.176520575885351</v>
      </c>
      <c r="O826" s="119">
        <f t="shared" si="525"/>
        <v>1.1786103400000001</v>
      </c>
      <c r="P826" s="119">
        <f t="shared" si="506"/>
        <v>756.79477292000001</v>
      </c>
      <c r="Q826" s="158">
        <f t="shared" si="518"/>
        <v>0</v>
      </c>
      <c r="R826" s="199">
        <f t="shared" si="515"/>
        <v>0</v>
      </c>
      <c r="S826" s="119">
        <f t="shared" si="507"/>
        <v>0</v>
      </c>
      <c r="T826" s="129">
        <f t="shared" si="516"/>
        <v>9.1906000000000002E-2</v>
      </c>
      <c r="U826" s="127">
        <f t="shared" si="524"/>
        <v>17</v>
      </c>
      <c r="V826" s="127">
        <v>252</v>
      </c>
      <c r="W826" s="126">
        <f t="shared" si="508"/>
        <v>1.0059490600000001</v>
      </c>
      <c r="X826" s="119">
        <f t="shared" si="509"/>
        <v>4.5022175100000004</v>
      </c>
      <c r="Y826" s="119">
        <f t="shared" si="510"/>
        <v>0</v>
      </c>
      <c r="Z826" s="131" t="str">
        <f t="shared" si="519"/>
        <v>A+J=</v>
      </c>
      <c r="AA826" s="124">
        <f t="shared" si="520"/>
        <v>45124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22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3"/>
      <c r="EC826" s="1"/>
      <c r="ED826" s="1"/>
      <c r="EE826" s="1"/>
      <c r="EF826" s="1"/>
      <c r="EG826" s="1"/>
      <c r="EH826" s="1"/>
      <c r="EI826" s="1"/>
      <c r="EJ826" s="1"/>
      <c r="EK826" s="1"/>
      <c r="EL826" s="4"/>
      <c r="EM826" s="1"/>
      <c r="EN826" s="1"/>
      <c r="EO826" s="1"/>
      <c r="EP826" s="1"/>
      <c r="EQ826" s="1"/>
      <c r="ER826" s="1"/>
    </row>
    <row r="827" spans="1:148" ht="12.75" x14ac:dyDescent="0.2">
      <c r="A827" s="118">
        <f t="shared" si="511"/>
        <v>45117</v>
      </c>
      <c r="B827" s="119">
        <f t="shared" si="503"/>
        <v>761.29699043000005</v>
      </c>
      <c r="C827" s="119">
        <f t="shared" si="517"/>
        <v>642.10769857000003</v>
      </c>
      <c r="D827" s="120">
        <f t="shared" si="512"/>
        <v>6649.99</v>
      </c>
      <c r="E827" s="120">
        <f t="shared" si="527"/>
        <v>6665.28</v>
      </c>
      <c r="F827" s="172">
        <f t="shared" si="521"/>
        <v>45063</v>
      </c>
      <c r="G827" s="123">
        <f t="shared" si="504"/>
        <v>2.2992515778219591E-3</v>
      </c>
      <c r="H827" s="124">
        <f t="shared" si="522"/>
        <v>45124</v>
      </c>
      <c r="I827" s="124">
        <f t="shared" si="505"/>
        <v>45124</v>
      </c>
      <c r="J827" s="125">
        <f t="shared" si="513"/>
        <v>22</v>
      </c>
      <c r="K827" s="125">
        <f t="shared" si="528"/>
        <v>17</v>
      </c>
      <c r="L827" s="8">
        <f t="shared" si="514"/>
        <v>1.0017762299999999</v>
      </c>
      <c r="M827" s="126">
        <f t="shared" si="526"/>
        <v>1.00610015</v>
      </c>
      <c r="N827" s="126">
        <f t="shared" si="523"/>
        <v>1.176520575885351</v>
      </c>
      <c r="O827" s="119">
        <f t="shared" si="525"/>
        <v>1.1786103400000001</v>
      </c>
      <c r="P827" s="119">
        <f t="shared" si="506"/>
        <v>756.79477292000001</v>
      </c>
      <c r="Q827" s="158">
        <f t="shared" si="518"/>
        <v>0</v>
      </c>
      <c r="R827" s="199">
        <f t="shared" si="515"/>
        <v>0</v>
      </c>
      <c r="S827" s="119">
        <f t="shared" si="507"/>
        <v>0</v>
      </c>
      <c r="T827" s="129">
        <f t="shared" si="516"/>
        <v>9.1906000000000002E-2</v>
      </c>
      <c r="U827" s="127">
        <f t="shared" si="524"/>
        <v>17</v>
      </c>
      <c r="V827" s="127">
        <v>252</v>
      </c>
      <c r="W827" s="126">
        <f t="shared" si="508"/>
        <v>1.0059490600000001</v>
      </c>
      <c r="X827" s="119">
        <f t="shared" si="509"/>
        <v>4.5022175100000004</v>
      </c>
      <c r="Y827" s="119">
        <f t="shared" si="510"/>
        <v>0</v>
      </c>
      <c r="Z827" s="131" t="str">
        <f t="shared" si="519"/>
        <v>A+J=</v>
      </c>
      <c r="AA827" s="124">
        <f t="shared" si="520"/>
        <v>45124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22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3"/>
      <c r="EC827" s="1"/>
      <c r="ED827" s="1"/>
      <c r="EE827" s="1"/>
      <c r="EF827" s="1"/>
      <c r="EG827" s="1"/>
      <c r="EH827" s="1"/>
      <c r="EI827" s="1"/>
      <c r="EJ827" s="1"/>
      <c r="EK827" s="1"/>
      <c r="EL827" s="4"/>
      <c r="EM827" s="1"/>
      <c r="EN827" s="1"/>
      <c r="EO827" s="1"/>
      <c r="EP827" s="1"/>
      <c r="EQ827" s="1"/>
      <c r="ER827" s="1"/>
    </row>
    <row r="828" spans="1:148" ht="12.75" x14ac:dyDescent="0.2">
      <c r="A828" s="118">
        <f t="shared" si="511"/>
        <v>45118</v>
      </c>
      <c r="B828" s="119">
        <f t="shared" si="503"/>
        <v>761.64216211999997</v>
      </c>
      <c r="C828" s="119">
        <f t="shared" si="517"/>
        <v>642.10769857000003</v>
      </c>
      <c r="D828" s="120">
        <f t="shared" si="512"/>
        <v>6649.99</v>
      </c>
      <c r="E828" s="120">
        <f t="shared" si="527"/>
        <v>6665.28</v>
      </c>
      <c r="F828" s="172">
        <f t="shared" si="521"/>
        <v>45063</v>
      </c>
      <c r="G828" s="123">
        <f t="shared" si="504"/>
        <v>2.2992515778219591E-3</v>
      </c>
      <c r="H828" s="124">
        <f t="shared" si="522"/>
        <v>45124</v>
      </c>
      <c r="I828" s="124">
        <f t="shared" si="505"/>
        <v>45124</v>
      </c>
      <c r="J828" s="125">
        <f t="shared" si="513"/>
        <v>22</v>
      </c>
      <c r="K828" s="125">
        <f t="shared" si="528"/>
        <v>18</v>
      </c>
      <c r="L828" s="8">
        <f t="shared" si="514"/>
        <v>1.0018808100000001</v>
      </c>
      <c r="M828" s="126">
        <f t="shared" si="526"/>
        <v>1.00610015</v>
      </c>
      <c r="N828" s="126">
        <f t="shared" si="523"/>
        <v>1.176520575885351</v>
      </c>
      <c r="O828" s="119">
        <f t="shared" si="525"/>
        <v>1.1787333799999999</v>
      </c>
      <c r="P828" s="119">
        <f t="shared" si="506"/>
        <v>756.87377785000001</v>
      </c>
      <c r="Q828" s="158">
        <f t="shared" si="518"/>
        <v>0</v>
      </c>
      <c r="R828" s="199">
        <f t="shared" si="515"/>
        <v>0</v>
      </c>
      <c r="S828" s="119">
        <f t="shared" si="507"/>
        <v>0</v>
      </c>
      <c r="T828" s="129">
        <f t="shared" si="516"/>
        <v>9.1906000000000002E-2</v>
      </c>
      <c r="U828" s="127">
        <f t="shared" si="524"/>
        <v>18</v>
      </c>
      <c r="V828" s="127">
        <v>252</v>
      </c>
      <c r="W828" s="126">
        <f t="shared" si="508"/>
        <v>1.006300105</v>
      </c>
      <c r="X828" s="119">
        <f t="shared" si="509"/>
        <v>4.7683842700000003</v>
      </c>
      <c r="Y828" s="119">
        <f t="shared" si="510"/>
        <v>0</v>
      </c>
      <c r="Z828" s="131" t="str">
        <f t="shared" si="519"/>
        <v>A+J=</v>
      </c>
      <c r="AA828" s="124">
        <f t="shared" si="520"/>
        <v>45124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22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3"/>
      <c r="EC828" s="1"/>
      <c r="ED828" s="1"/>
      <c r="EE828" s="1"/>
      <c r="EF828" s="1"/>
      <c r="EG828" s="1"/>
      <c r="EH828" s="1"/>
      <c r="EI828" s="1"/>
      <c r="EJ828" s="1"/>
      <c r="EK828" s="1"/>
      <c r="EL828" s="4"/>
      <c r="EM828" s="1"/>
      <c r="EN828" s="1"/>
      <c r="EO828" s="1"/>
      <c r="EP828" s="1"/>
      <c r="EQ828" s="1"/>
      <c r="ER828" s="1"/>
    </row>
    <row r="829" spans="1:148" ht="12.75" x14ac:dyDescent="0.2">
      <c r="A829" s="118">
        <f t="shared" si="511"/>
        <v>45119</v>
      </c>
      <c r="B829" s="119">
        <f t="shared" si="503"/>
        <v>761.98748809999995</v>
      </c>
      <c r="C829" s="119">
        <f t="shared" si="517"/>
        <v>642.10769857000003</v>
      </c>
      <c r="D829" s="120">
        <f t="shared" si="512"/>
        <v>6649.99</v>
      </c>
      <c r="E829" s="120">
        <f t="shared" si="527"/>
        <v>6665.28</v>
      </c>
      <c r="F829" s="172">
        <f t="shared" si="521"/>
        <v>45063</v>
      </c>
      <c r="G829" s="123">
        <f t="shared" si="504"/>
        <v>2.2992515778219591E-3</v>
      </c>
      <c r="H829" s="124">
        <f t="shared" si="522"/>
        <v>45124</v>
      </c>
      <c r="I829" s="124">
        <f t="shared" si="505"/>
        <v>45124</v>
      </c>
      <c r="J829" s="125">
        <f t="shared" si="513"/>
        <v>22</v>
      </c>
      <c r="K829" s="125">
        <f t="shared" si="528"/>
        <v>19</v>
      </c>
      <c r="L829" s="8">
        <f t="shared" si="514"/>
        <v>1.0019853999999999</v>
      </c>
      <c r="M829" s="126">
        <f t="shared" si="526"/>
        <v>1.00610015</v>
      </c>
      <c r="N829" s="126">
        <f t="shared" si="523"/>
        <v>1.176520575885351</v>
      </c>
      <c r="O829" s="119">
        <f t="shared" si="525"/>
        <v>1.17885643</v>
      </c>
      <c r="P829" s="119">
        <f t="shared" si="506"/>
        <v>756.95278920999999</v>
      </c>
      <c r="Q829" s="158">
        <f t="shared" si="518"/>
        <v>0</v>
      </c>
      <c r="R829" s="199">
        <f t="shared" si="515"/>
        <v>0</v>
      </c>
      <c r="S829" s="119">
        <f t="shared" si="507"/>
        <v>0</v>
      </c>
      <c r="T829" s="129">
        <f t="shared" si="516"/>
        <v>9.1906000000000002E-2</v>
      </c>
      <c r="U829" s="127">
        <f t="shared" si="524"/>
        <v>19</v>
      </c>
      <c r="V829" s="127">
        <v>252</v>
      </c>
      <c r="W829" s="126">
        <f t="shared" si="508"/>
        <v>1.006651272</v>
      </c>
      <c r="X829" s="119">
        <f t="shared" si="509"/>
        <v>5.0346988899999996</v>
      </c>
      <c r="Y829" s="119">
        <f t="shared" si="510"/>
        <v>0</v>
      </c>
      <c r="Z829" s="131" t="str">
        <f t="shared" si="519"/>
        <v>A+J=</v>
      </c>
      <c r="AA829" s="124">
        <f t="shared" si="520"/>
        <v>45124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22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3"/>
      <c r="EC829" s="1"/>
      <c r="ED829" s="1"/>
      <c r="EE829" s="1"/>
      <c r="EF829" s="1"/>
      <c r="EG829" s="1"/>
      <c r="EH829" s="1"/>
      <c r="EI829" s="1"/>
      <c r="EJ829" s="1"/>
      <c r="EK829" s="1"/>
      <c r="EL829" s="4"/>
      <c r="EM829" s="1"/>
      <c r="EN829" s="1"/>
      <c r="EO829" s="1"/>
      <c r="EP829" s="1"/>
      <c r="EQ829" s="1"/>
      <c r="ER829" s="1"/>
    </row>
    <row r="830" spans="1:148" ht="12.75" x14ac:dyDescent="0.2">
      <c r="A830" s="118">
        <f t="shared" si="511"/>
        <v>45120</v>
      </c>
      <c r="B830" s="119">
        <f t="shared" si="503"/>
        <v>762.33298206999996</v>
      </c>
      <c r="C830" s="119">
        <f t="shared" si="517"/>
        <v>642.10769857000003</v>
      </c>
      <c r="D830" s="120">
        <f t="shared" si="512"/>
        <v>6649.99</v>
      </c>
      <c r="E830" s="120">
        <f t="shared" si="527"/>
        <v>6665.28</v>
      </c>
      <c r="F830" s="172">
        <f t="shared" si="521"/>
        <v>45063</v>
      </c>
      <c r="G830" s="123">
        <f t="shared" si="504"/>
        <v>2.2992515778219591E-3</v>
      </c>
      <c r="H830" s="124">
        <f t="shared" si="522"/>
        <v>45124</v>
      </c>
      <c r="I830" s="124">
        <f t="shared" si="505"/>
        <v>45124</v>
      </c>
      <c r="J830" s="125">
        <f t="shared" si="513"/>
        <v>22</v>
      </c>
      <c r="K830" s="125">
        <f t="shared" si="528"/>
        <v>20</v>
      </c>
      <c r="L830" s="8">
        <f t="shared" si="514"/>
        <v>1.0020900100000001</v>
      </c>
      <c r="M830" s="126">
        <f t="shared" si="526"/>
        <v>1.00610015</v>
      </c>
      <c r="N830" s="126">
        <f t="shared" si="523"/>
        <v>1.176520575885351</v>
      </c>
      <c r="O830" s="119">
        <f t="shared" si="525"/>
        <v>1.17897951</v>
      </c>
      <c r="P830" s="119">
        <f t="shared" si="506"/>
        <v>757.03181982000001</v>
      </c>
      <c r="Q830" s="158">
        <f t="shared" si="518"/>
        <v>0</v>
      </c>
      <c r="R830" s="199">
        <f t="shared" si="515"/>
        <v>0</v>
      </c>
      <c r="S830" s="119">
        <f t="shared" si="507"/>
        <v>0</v>
      </c>
      <c r="T830" s="129">
        <f t="shared" si="516"/>
        <v>9.1906000000000002E-2</v>
      </c>
      <c r="U830" s="127">
        <f t="shared" si="524"/>
        <v>20</v>
      </c>
      <c r="V830" s="127">
        <v>252</v>
      </c>
      <c r="W830" s="126">
        <f t="shared" si="508"/>
        <v>1.007002562</v>
      </c>
      <c r="X830" s="119">
        <f t="shared" si="509"/>
        <v>5.30116225</v>
      </c>
      <c r="Y830" s="119">
        <f t="shared" si="510"/>
        <v>0</v>
      </c>
      <c r="Z830" s="131" t="str">
        <f t="shared" si="519"/>
        <v>A+J=</v>
      </c>
      <c r="AA830" s="124">
        <f t="shared" si="520"/>
        <v>45124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22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3"/>
      <c r="EC830" s="1"/>
      <c r="ED830" s="1"/>
      <c r="EE830" s="1"/>
      <c r="EF830" s="1"/>
      <c r="EG830" s="1"/>
      <c r="EH830" s="1"/>
      <c r="EI830" s="1"/>
      <c r="EJ830" s="1"/>
      <c r="EK830" s="1"/>
      <c r="EL830" s="4"/>
      <c r="EM830" s="1"/>
      <c r="EN830" s="1"/>
      <c r="EO830" s="1"/>
      <c r="EP830" s="1"/>
      <c r="EQ830" s="1"/>
      <c r="ER830" s="1"/>
    </row>
    <row r="831" spans="1:148" ht="12.75" x14ac:dyDescent="0.2">
      <c r="A831" s="118">
        <f t="shared" si="511"/>
        <v>45121</v>
      </c>
      <c r="B831" s="119">
        <f t="shared" si="503"/>
        <v>762.6786247</v>
      </c>
      <c r="C831" s="119">
        <f t="shared" si="517"/>
        <v>642.10769857000003</v>
      </c>
      <c r="D831" s="120">
        <f t="shared" si="512"/>
        <v>6649.99</v>
      </c>
      <c r="E831" s="120">
        <f t="shared" si="527"/>
        <v>6665.28</v>
      </c>
      <c r="F831" s="172">
        <f t="shared" si="521"/>
        <v>45063</v>
      </c>
      <c r="G831" s="123">
        <f t="shared" si="504"/>
        <v>2.2992515778219591E-3</v>
      </c>
      <c r="H831" s="124">
        <f t="shared" si="522"/>
        <v>45124</v>
      </c>
      <c r="I831" s="124">
        <f t="shared" si="505"/>
        <v>45124</v>
      </c>
      <c r="J831" s="125">
        <f t="shared" si="513"/>
        <v>22</v>
      </c>
      <c r="K831" s="125">
        <f t="shared" si="528"/>
        <v>21</v>
      </c>
      <c r="L831" s="8">
        <f t="shared" si="514"/>
        <v>1.00219462</v>
      </c>
      <c r="M831" s="126">
        <f t="shared" si="526"/>
        <v>1.00610015</v>
      </c>
      <c r="N831" s="126">
        <f t="shared" si="523"/>
        <v>1.176520575885351</v>
      </c>
      <c r="O831" s="119">
        <f t="shared" si="525"/>
        <v>1.1791025900000001</v>
      </c>
      <c r="P831" s="119">
        <f t="shared" si="506"/>
        <v>757.11085044000004</v>
      </c>
      <c r="Q831" s="158">
        <f t="shared" si="518"/>
        <v>0</v>
      </c>
      <c r="R831" s="199">
        <f t="shared" si="515"/>
        <v>0</v>
      </c>
      <c r="S831" s="119">
        <f t="shared" si="507"/>
        <v>0</v>
      </c>
      <c r="T831" s="129">
        <f t="shared" si="516"/>
        <v>9.1906000000000002E-2</v>
      </c>
      <c r="U831" s="127">
        <f t="shared" si="524"/>
        <v>21</v>
      </c>
      <c r="V831" s="127">
        <v>252</v>
      </c>
      <c r="W831" s="126">
        <f t="shared" si="508"/>
        <v>1.007353975</v>
      </c>
      <c r="X831" s="119">
        <f t="shared" si="509"/>
        <v>5.5677742600000002</v>
      </c>
      <c r="Y831" s="119">
        <f t="shared" si="510"/>
        <v>0</v>
      </c>
      <c r="Z831" s="131" t="str">
        <f t="shared" si="519"/>
        <v>A+J=</v>
      </c>
      <c r="AA831" s="124">
        <f t="shared" si="520"/>
        <v>45124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22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3"/>
      <c r="EC831" s="1"/>
      <c r="ED831" s="1"/>
      <c r="EE831" s="1"/>
      <c r="EF831" s="1"/>
      <c r="EG831" s="1"/>
      <c r="EH831" s="1"/>
      <c r="EI831" s="1"/>
      <c r="EJ831" s="1"/>
      <c r="EK831" s="1"/>
      <c r="EL831" s="4"/>
      <c r="EM831" s="1"/>
      <c r="EN831" s="1"/>
      <c r="EO831" s="1"/>
      <c r="EP831" s="1"/>
      <c r="EQ831" s="1"/>
      <c r="ER831" s="1"/>
    </row>
    <row r="832" spans="1:148" ht="12.75" x14ac:dyDescent="0.2">
      <c r="A832" s="118">
        <f t="shared" si="511"/>
        <v>45122</v>
      </c>
      <c r="B832" s="119">
        <f t="shared" si="503"/>
        <v>763.02442818999998</v>
      </c>
      <c r="C832" s="119">
        <f t="shared" si="517"/>
        <v>642.10769857000003</v>
      </c>
      <c r="D832" s="120">
        <f t="shared" si="512"/>
        <v>6649.99</v>
      </c>
      <c r="E832" s="120">
        <f t="shared" si="527"/>
        <v>6665.28</v>
      </c>
      <c r="F832" s="172">
        <f t="shared" si="521"/>
        <v>45063</v>
      </c>
      <c r="G832" s="123">
        <f t="shared" si="504"/>
        <v>2.2992515778219591E-3</v>
      </c>
      <c r="H832" s="124">
        <f t="shared" si="522"/>
        <v>45124</v>
      </c>
      <c r="I832" s="124">
        <f t="shared" si="505"/>
        <v>45124</v>
      </c>
      <c r="J832" s="125">
        <f t="shared" si="513"/>
        <v>22</v>
      </c>
      <c r="K832" s="125">
        <f t="shared" si="528"/>
        <v>22</v>
      </c>
      <c r="L832" s="8">
        <f t="shared" si="514"/>
        <v>1.0022992500000001</v>
      </c>
      <c r="M832" s="126">
        <f t="shared" si="526"/>
        <v>1.00610015</v>
      </c>
      <c r="N832" s="126">
        <f t="shared" si="523"/>
        <v>1.176520575885351</v>
      </c>
      <c r="O832" s="119">
        <f t="shared" si="525"/>
        <v>1.17922569</v>
      </c>
      <c r="P832" s="119">
        <f t="shared" si="506"/>
        <v>757.18989390000002</v>
      </c>
      <c r="Q832" s="158">
        <f t="shared" si="518"/>
        <v>0</v>
      </c>
      <c r="R832" s="199">
        <f t="shared" si="515"/>
        <v>0</v>
      </c>
      <c r="S832" s="119">
        <f t="shared" si="507"/>
        <v>0</v>
      </c>
      <c r="T832" s="129">
        <f t="shared" si="516"/>
        <v>9.1906000000000002E-2</v>
      </c>
      <c r="U832" s="127">
        <f t="shared" si="524"/>
        <v>22</v>
      </c>
      <c r="V832" s="127">
        <v>252</v>
      </c>
      <c r="W832" s="126">
        <f t="shared" si="508"/>
        <v>1.0077055100000001</v>
      </c>
      <c r="X832" s="119">
        <f t="shared" si="509"/>
        <v>5.8345342899999997</v>
      </c>
      <c r="Y832" s="119">
        <f t="shared" si="510"/>
        <v>0</v>
      </c>
      <c r="Z832" s="131" t="str">
        <f t="shared" si="519"/>
        <v>A+J=</v>
      </c>
      <c r="AA832" s="124">
        <f t="shared" si="520"/>
        <v>45124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22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3"/>
      <c r="EC832" s="1"/>
      <c r="ED832" s="1"/>
      <c r="EE832" s="1"/>
      <c r="EF832" s="1"/>
      <c r="EG832" s="1"/>
      <c r="EH832" s="1"/>
      <c r="EI832" s="1"/>
      <c r="EJ832" s="1"/>
      <c r="EK832" s="1"/>
      <c r="EL832" s="4"/>
      <c r="EM832" s="1"/>
      <c r="EN832" s="1"/>
      <c r="EO832" s="1"/>
      <c r="EP832" s="1"/>
      <c r="EQ832" s="1"/>
      <c r="ER832" s="1"/>
    </row>
    <row r="833" spans="1:148" ht="12.75" x14ac:dyDescent="0.2">
      <c r="A833" s="118">
        <f t="shared" si="511"/>
        <v>45123</v>
      </c>
      <c r="B833" s="119">
        <f t="shared" si="503"/>
        <v>763.02442818999998</v>
      </c>
      <c r="C833" s="119">
        <f t="shared" si="517"/>
        <v>642.10769857000003</v>
      </c>
      <c r="D833" s="120">
        <f t="shared" si="512"/>
        <v>6649.99</v>
      </c>
      <c r="E833" s="120">
        <f t="shared" si="527"/>
        <v>6665.28</v>
      </c>
      <c r="F833" s="172">
        <f t="shared" si="521"/>
        <v>45063</v>
      </c>
      <c r="G833" s="123">
        <f t="shared" si="504"/>
        <v>2.2992515778219591E-3</v>
      </c>
      <c r="H833" s="124">
        <f t="shared" si="522"/>
        <v>45124</v>
      </c>
      <c r="I833" s="124">
        <f t="shared" si="505"/>
        <v>45124</v>
      </c>
      <c r="J833" s="125">
        <f t="shared" si="513"/>
        <v>22</v>
      </c>
      <c r="K833" s="125">
        <f t="shared" si="528"/>
        <v>22</v>
      </c>
      <c r="L833" s="8">
        <f t="shared" si="514"/>
        <v>1.0022992500000001</v>
      </c>
      <c r="M833" s="126">
        <f t="shared" si="526"/>
        <v>1.00610015</v>
      </c>
      <c r="N833" s="126">
        <f t="shared" si="523"/>
        <v>1.176520575885351</v>
      </c>
      <c r="O833" s="119">
        <f t="shared" si="525"/>
        <v>1.17922569</v>
      </c>
      <c r="P833" s="119">
        <f t="shared" si="506"/>
        <v>757.18989390000002</v>
      </c>
      <c r="Q833" s="158">
        <f t="shared" si="518"/>
        <v>0</v>
      </c>
      <c r="R833" s="199">
        <f t="shared" si="515"/>
        <v>0</v>
      </c>
      <c r="S833" s="119">
        <f t="shared" si="507"/>
        <v>0</v>
      </c>
      <c r="T833" s="129">
        <f t="shared" si="516"/>
        <v>9.1906000000000002E-2</v>
      </c>
      <c r="U833" s="127">
        <f t="shared" si="524"/>
        <v>22</v>
      </c>
      <c r="V833" s="127">
        <v>252</v>
      </c>
      <c r="W833" s="126">
        <f t="shared" si="508"/>
        <v>1.0077055100000001</v>
      </c>
      <c r="X833" s="119">
        <f t="shared" si="509"/>
        <v>5.8345342899999997</v>
      </c>
      <c r="Y833" s="119">
        <f t="shared" si="510"/>
        <v>0</v>
      </c>
      <c r="Z833" s="131" t="str">
        <f t="shared" si="519"/>
        <v>A+J=</v>
      </c>
      <c r="AA833" s="124">
        <f t="shared" si="520"/>
        <v>45124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22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3"/>
      <c r="EC833" s="1"/>
      <c r="ED833" s="1"/>
      <c r="EE833" s="1"/>
      <c r="EF833" s="1"/>
      <c r="EG833" s="1"/>
      <c r="EH833" s="1"/>
      <c r="EI833" s="1"/>
      <c r="EJ833" s="1"/>
      <c r="EK833" s="1"/>
      <c r="EL833" s="4"/>
      <c r="EM833" s="1"/>
      <c r="EN833" s="1"/>
      <c r="EO833" s="1"/>
      <c r="EP833" s="1"/>
      <c r="EQ833" s="1"/>
      <c r="ER833" s="1"/>
    </row>
    <row r="834" spans="1:148" ht="12.75" x14ac:dyDescent="0.2">
      <c r="A834" s="118">
        <f t="shared" si="511"/>
        <v>45124</v>
      </c>
      <c r="B834" s="119">
        <f t="shared" si="503"/>
        <v>763.02442818999998</v>
      </c>
      <c r="C834" s="119">
        <f t="shared" si="517"/>
        <v>642.10769857000003</v>
      </c>
      <c r="D834" s="120">
        <f t="shared" si="512"/>
        <v>6649.99</v>
      </c>
      <c r="E834" s="120">
        <f t="shared" si="527"/>
        <v>6665.28</v>
      </c>
      <c r="F834" s="172">
        <f t="shared" si="521"/>
        <v>45063</v>
      </c>
      <c r="G834" s="123">
        <f t="shared" si="504"/>
        <v>2.2992515778219591E-3</v>
      </c>
      <c r="H834" s="124">
        <f t="shared" si="522"/>
        <v>45124</v>
      </c>
      <c r="I834" s="124">
        <f t="shared" si="505"/>
        <v>45124</v>
      </c>
      <c r="J834" s="125">
        <f t="shared" si="513"/>
        <v>22</v>
      </c>
      <c r="K834" s="125">
        <f t="shared" si="528"/>
        <v>22</v>
      </c>
      <c r="L834" s="8">
        <f t="shared" si="514"/>
        <v>1.0022992500000001</v>
      </c>
      <c r="M834" s="126">
        <f t="shared" si="526"/>
        <v>1.00610015</v>
      </c>
      <c r="N834" s="126">
        <f t="shared" si="523"/>
        <v>1.176520575885351</v>
      </c>
      <c r="O834" s="119">
        <f t="shared" si="525"/>
        <v>1.17922569</v>
      </c>
      <c r="P834" s="119">
        <f t="shared" si="506"/>
        <v>757.18989390000002</v>
      </c>
      <c r="Q834" s="158">
        <f t="shared" si="518"/>
        <v>27</v>
      </c>
      <c r="R834" s="199">
        <f t="shared" si="515"/>
        <v>4.2042999999999997E-2</v>
      </c>
      <c r="S834" s="119">
        <f t="shared" si="507"/>
        <v>31.834534699999999</v>
      </c>
      <c r="T834" s="129">
        <f t="shared" si="516"/>
        <v>9.1906000000000002E-2</v>
      </c>
      <c r="U834" s="127">
        <f t="shared" si="524"/>
        <v>22</v>
      </c>
      <c r="V834" s="127">
        <v>252</v>
      </c>
      <c r="W834" s="126">
        <f t="shared" si="508"/>
        <v>1.0077055100000001</v>
      </c>
      <c r="X834" s="119">
        <f t="shared" si="509"/>
        <v>5.8345342899999997</v>
      </c>
      <c r="Y834" s="119">
        <f t="shared" si="510"/>
        <v>37.66906899</v>
      </c>
      <c r="Z834" s="131" t="str">
        <f t="shared" si="519"/>
        <v>A+J=</v>
      </c>
      <c r="AA834" s="124">
        <f t="shared" si="520"/>
        <v>45124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22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3"/>
      <c r="EC834" s="1"/>
      <c r="ED834" s="1"/>
      <c r="EE834" s="1"/>
      <c r="EF834" s="1"/>
      <c r="EG834" s="1"/>
      <c r="EH834" s="1"/>
      <c r="EI834" s="1"/>
      <c r="EJ834" s="1"/>
      <c r="EK834" s="1"/>
      <c r="EL834" s="4"/>
      <c r="EM834" s="1"/>
      <c r="EN834" s="1"/>
      <c r="EO834" s="1"/>
      <c r="EP834" s="1"/>
      <c r="EQ834" s="1"/>
      <c r="ER834" s="1"/>
    </row>
    <row r="835" spans="1:148" ht="12.75" x14ac:dyDescent="0.2">
      <c r="A835" s="118">
        <f t="shared" si="511"/>
        <v>45125</v>
      </c>
      <c r="B835" s="119">
        <f t="shared" si="503"/>
        <v>725.58083910000005</v>
      </c>
      <c r="C835" s="119">
        <f t="shared" si="517"/>
        <v>615.11156459999995</v>
      </c>
      <c r="D835" s="120">
        <f t="shared" si="512"/>
        <v>6665.28</v>
      </c>
      <c r="E835" s="120">
        <f t="shared" si="527"/>
        <v>6659.95</v>
      </c>
      <c r="F835" s="172">
        <f t="shared" si="521"/>
        <v>45092</v>
      </c>
      <c r="G835" s="123">
        <f t="shared" si="504"/>
        <v>-7.9966633059680436E-4</v>
      </c>
      <c r="H835" s="124">
        <f t="shared" si="522"/>
        <v>45153</v>
      </c>
      <c r="I835" s="124">
        <f t="shared" si="505"/>
        <v>45153</v>
      </c>
      <c r="J835" s="125">
        <f t="shared" si="513"/>
        <v>21</v>
      </c>
      <c r="K835" s="125">
        <f t="shared" si="528"/>
        <v>1</v>
      </c>
      <c r="L835" s="8">
        <f t="shared" si="514"/>
        <v>0.99996189999999996</v>
      </c>
      <c r="M835" s="126">
        <f t="shared" si="526"/>
        <v>1.0022992500000001</v>
      </c>
      <c r="N835" s="126">
        <f t="shared" si="523"/>
        <v>1.1792256908194554</v>
      </c>
      <c r="O835" s="119">
        <f t="shared" si="525"/>
        <v>1.1791807599999999</v>
      </c>
      <c r="P835" s="119">
        <f t="shared" si="506"/>
        <v>725.32772222000006</v>
      </c>
      <c r="Q835" s="158">
        <f t="shared" si="518"/>
        <v>0</v>
      </c>
      <c r="R835" s="199">
        <f t="shared" si="515"/>
        <v>0</v>
      </c>
      <c r="S835" s="119">
        <f t="shared" si="507"/>
        <v>0</v>
      </c>
      <c r="T835" s="129">
        <f t="shared" si="516"/>
        <v>9.1906000000000002E-2</v>
      </c>
      <c r="U835" s="127">
        <f t="shared" si="524"/>
        <v>1</v>
      </c>
      <c r="V835" s="127">
        <v>252</v>
      </c>
      <c r="W835" s="126">
        <f t="shared" si="508"/>
        <v>1.000348969</v>
      </c>
      <c r="X835" s="119">
        <f t="shared" si="509"/>
        <v>0.25311687999999999</v>
      </c>
      <c r="Y835" s="119">
        <f t="shared" si="510"/>
        <v>0</v>
      </c>
      <c r="Z835" s="131" t="str">
        <f t="shared" si="519"/>
        <v>A+J=</v>
      </c>
      <c r="AA835" s="124">
        <f t="shared" si="520"/>
        <v>45153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22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3"/>
      <c r="EC835" s="1"/>
      <c r="ED835" s="1"/>
      <c r="EE835" s="1"/>
      <c r="EF835" s="1"/>
      <c r="EG835" s="1"/>
      <c r="EH835" s="1"/>
      <c r="EI835" s="1"/>
      <c r="EJ835" s="1"/>
      <c r="EK835" s="1"/>
      <c r="EL835" s="4"/>
      <c r="EM835" s="1"/>
      <c r="EN835" s="1"/>
      <c r="EO835" s="1"/>
      <c r="EP835" s="1"/>
      <c r="EQ835" s="1"/>
      <c r="ER835" s="1"/>
    </row>
    <row r="836" spans="1:148" ht="12.75" x14ac:dyDescent="0.2">
      <c r="A836" s="118">
        <f t="shared" si="511"/>
        <v>45126</v>
      </c>
      <c r="B836" s="119">
        <f t="shared" si="503"/>
        <v>725.80639366000003</v>
      </c>
      <c r="C836" s="119">
        <f t="shared" si="517"/>
        <v>615.11156459999995</v>
      </c>
      <c r="D836" s="120">
        <f t="shared" si="512"/>
        <v>6665.28</v>
      </c>
      <c r="E836" s="120">
        <f t="shared" si="527"/>
        <v>6659.95</v>
      </c>
      <c r="F836" s="172">
        <f t="shared" si="521"/>
        <v>45092</v>
      </c>
      <c r="G836" s="123">
        <f t="shared" si="504"/>
        <v>-7.9966633059680436E-4</v>
      </c>
      <c r="H836" s="124">
        <f t="shared" si="522"/>
        <v>45153</v>
      </c>
      <c r="I836" s="124">
        <f t="shared" si="505"/>
        <v>45153</v>
      </c>
      <c r="J836" s="125">
        <f t="shared" si="513"/>
        <v>21</v>
      </c>
      <c r="K836" s="125">
        <f t="shared" si="528"/>
        <v>2</v>
      </c>
      <c r="L836" s="8">
        <f t="shared" si="514"/>
        <v>0.99992380999999997</v>
      </c>
      <c r="M836" s="126">
        <f t="shared" si="526"/>
        <v>1.0022992500000001</v>
      </c>
      <c r="N836" s="126">
        <f t="shared" si="523"/>
        <v>1.1792256908194554</v>
      </c>
      <c r="O836" s="119">
        <f t="shared" si="525"/>
        <v>1.17913584</v>
      </c>
      <c r="P836" s="119">
        <f t="shared" si="506"/>
        <v>725.30009141000005</v>
      </c>
      <c r="Q836" s="158">
        <f t="shared" si="518"/>
        <v>0</v>
      </c>
      <c r="R836" s="199">
        <f t="shared" si="515"/>
        <v>0</v>
      </c>
      <c r="S836" s="119">
        <f t="shared" si="507"/>
        <v>0</v>
      </c>
      <c r="T836" s="129">
        <f t="shared" si="516"/>
        <v>9.1906000000000002E-2</v>
      </c>
      <c r="U836" s="127">
        <f t="shared" si="524"/>
        <v>2</v>
      </c>
      <c r="V836" s="127">
        <v>252</v>
      </c>
      <c r="W836" s="126">
        <f t="shared" si="508"/>
        <v>1.0006980590000001</v>
      </c>
      <c r="X836" s="119">
        <f t="shared" si="509"/>
        <v>0.50630224999999995</v>
      </c>
      <c r="Y836" s="119">
        <f t="shared" si="510"/>
        <v>0</v>
      </c>
      <c r="Z836" s="131" t="str">
        <f t="shared" si="519"/>
        <v>A+J=</v>
      </c>
      <c r="AA836" s="124">
        <f t="shared" si="520"/>
        <v>45153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22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3"/>
      <c r="EC836" s="1"/>
      <c r="ED836" s="1"/>
      <c r="EE836" s="1"/>
      <c r="EF836" s="1"/>
      <c r="EG836" s="1"/>
      <c r="EH836" s="1"/>
      <c r="EI836" s="1"/>
      <c r="EJ836" s="1"/>
      <c r="EK836" s="1"/>
      <c r="EL836" s="4"/>
      <c r="EM836" s="1"/>
      <c r="EN836" s="1"/>
      <c r="EO836" s="1"/>
      <c r="EP836" s="1"/>
      <c r="EQ836" s="1"/>
      <c r="ER836" s="1"/>
    </row>
    <row r="837" spans="1:148" ht="12.75" x14ac:dyDescent="0.2">
      <c r="A837" s="118">
        <f t="shared" si="511"/>
        <v>45127</v>
      </c>
      <c r="B837" s="119">
        <f t="shared" si="503"/>
        <v>726.03201813999999</v>
      </c>
      <c r="C837" s="119">
        <f t="shared" si="517"/>
        <v>615.11156459999995</v>
      </c>
      <c r="D837" s="120">
        <f t="shared" si="512"/>
        <v>6665.28</v>
      </c>
      <c r="E837" s="120">
        <f t="shared" si="527"/>
        <v>6659.95</v>
      </c>
      <c r="F837" s="172">
        <f t="shared" si="521"/>
        <v>45092</v>
      </c>
      <c r="G837" s="123">
        <f t="shared" si="504"/>
        <v>-7.9966633059680436E-4</v>
      </c>
      <c r="H837" s="124">
        <f t="shared" si="522"/>
        <v>45153</v>
      </c>
      <c r="I837" s="124">
        <f t="shared" si="505"/>
        <v>45153</v>
      </c>
      <c r="J837" s="125">
        <f t="shared" si="513"/>
        <v>21</v>
      </c>
      <c r="K837" s="125">
        <f t="shared" si="528"/>
        <v>3</v>
      </c>
      <c r="L837" s="8">
        <f t="shared" si="514"/>
        <v>0.99988571999999998</v>
      </c>
      <c r="M837" s="126">
        <f t="shared" si="526"/>
        <v>1.0022992500000001</v>
      </c>
      <c r="N837" s="126">
        <f t="shared" si="523"/>
        <v>1.1792256908194554</v>
      </c>
      <c r="O837" s="119">
        <f t="shared" si="525"/>
        <v>1.1790909199999999</v>
      </c>
      <c r="P837" s="119">
        <f t="shared" si="506"/>
        <v>725.27246060000004</v>
      </c>
      <c r="Q837" s="158">
        <f t="shared" si="518"/>
        <v>0</v>
      </c>
      <c r="R837" s="199">
        <f t="shared" si="515"/>
        <v>0</v>
      </c>
      <c r="S837" s="119">
        <f t="shared" si="507"/>
        <v>0</v>
      </c>
      <c r="T837" s="129">
        <f t="shared" si="516"/>
        <v>9.1906000000000002E-2</v>
      </c>
      <c r="U837" s="127">
        <f t="shared" si="524"/>
        <v>3</v>
      </c>
      <c r="V837" s="127">
        <v>252</v>
      </c>
      <c r="W837" s="126">
        <f t="shared" si="508"/>
        <v>1.0010472720000001</v>
      </c>
      <c r="X837" s="119">
        <f t="shared" si="509"/>
        <v>0.75955753999999998</v>
      </c>
      <c r="Y837" s="119">
        <f t="shared" si="510"/>
        <v>0</v>
      </c>
      <c r="Z837" s="131" t="str">
        <f t="shared" si="519"/>
        <v>A+J=</v>
      </c>
      <c r="AA837" s="124">
        <f t="shared" si="520"/>
        <v>45153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22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3"/>
      <c r="EC837" s="1"/>
      <c r="ED837" s="1"/>
      <c r="EE837" s="1"/>
      <c r="EF837" s="1"/>
      <c r="EG837" s="1"/>
      <c r="EH837" s="1"/>
      <c r="EI837" s="1"/>
      <c r="EJ837" s="1"/>
      <c r="EK837" s="1"/>
      <c r="EL837" s="4"/>
      <c r="EM837" s="1"/>
      <c r="EN837" s="1"/>
      <c r="EO837" s="1"/>
      <c r="EP837" s="1"/>
      <c r="EQ837" s="1"/>
      <c r="ER837" s="1"/>
    </row>
    <row r="838" spans="1:148" ht="12.75" x14ac:dyDescent="0.2">
      <c r="A838" s="118">
        <f t="shared" si="511"/>
        <v>45128</v>
      </c>
      <c r="B838" s="119">
        <f t="shared" si="503"/>
        <v>726.25771722000002</v>
      </c>
      <c r="C838" s="119">
        <f t="shared" si="517"/>
        <v>615.11156459999995</v>
      </c>
      <c r="D838" s="120">
        <f t="shared" si="512"/>
        <v>6665.28</v>
      </c>
      <c r="E838" s="120">
        <f t="shared" si="527"/>
        <v>6659.95</v>
      </c>
      <c r="F838" s="172">
        <f t="shared" si="521"/>
        <v>45092</v>
      </c>
      <c r="G838" s="123">
        <f t="shared" si="504"/>
        <v>-7.9966633059680436E-4</v>
      </c>
      <c r="H838" s="124">
        <f t="shared" si="522"/>
        <v>45153</v>
      </c>
      <c r="I838" s="124">
        <f t="shared" si="505"/>
        <v>45153</v>
      </c>
      <c r="J838" s="125">
        <f t="shared" si="513"/>
        <v>21</v>
      </c>
      <c r="K838" s="125">
        <f t="shared" si="528"/>
        <v>4</v>
      </c>
      <c r="L838" s="8">
        <f t="shared" si="514"/>
        <v>0.99984762999999999</v>
      </c>
      <c r="M838" s="126">
        <f t="shared" si="526"/>
        <v>1.0022992500000001</v>
      </c>
      <c r="N838" s="126">
        <f t="shared" si="523"/>
        <v>1.1792256908194554</v>
      </c>
      <c r="O838" s="119">
        <f t="shared" si="525"/>
        <v>1.17904601</v>
      </c>
      <c r="P838" s="119">
        <f t="shared" si="506"/>
        <v>725.24483594000003</v>
      </c>
      <c r="Q838" s="158">
        <f t="shared" si="518"/>
        <v>0</v>
      </c>
      <c r="R838" s="199">
        <f t="shared" si="515"/>
        <v>0</v>
      </c>
      <c r="S838" s="119">
        <f t="shared" si="507"/>
        <v>0</v>
      </c>
      <c r="T838" s="129">
        <f t="shared" si="516"/>
        <v>9.1906000000000002E-2</v>
      </c>
      <c r="U838" s="127">
        <f t="shared" si="524"/>
        <v>4</v>
      </c>
      <c r="V838" s="127">
        <v>252</v>
      </c>
      <c r="W838" s="126">
        <f t="shared" si="508"/>
        <v>1.0013966059999999</v>
      </c>
      <c r="X838" s="119">
        <f t="shared" si="509"/>
        <v>1.01288128</v>
      </c>
      <c r="Y838" s="119">
        <f t="shared" si="510"/>
        <v>0</v>
      </c>
      <c r="Z838" s="131" t="str">
        <f t="shared" si="519"/>
        <v>A+J=</v>
      </c>
      <c r="AA838" s="124">
        <f t="shared" si="520"/>
        <v>45153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22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3"/>
      <c r="EC838" s="1"/>
      <c r="ED838" s="1"/>
      <c r="EE838" s="1"/>
      <c r="EF838" s="1"/>
      <c r="EG838" s="1"/>
      <c r="EH838" s="1"/>
      <c r="EI838" s="1"/>
      <c r="EJ838" s="1"/>
      <c r="EK838" s="1"/>
      <c r="EL838" s="4"/>
      <c r="EM838" s="1"/>
      <c r="EN838" s="1"/>
      <c r="EO838" s="1"/>
      <c r="EP838" s="1"/>
      <c r="EQ838" s="1"/>
      <c r="ER838" s="1"/>
    </row>
    <row r="839" spans="1:148" ht="12.75" x14ac:dyDescent="0.2">
      <c r="A839" s="118">
        <f t="shared" si="511"/>
        <v>45129</v>
      </c>
      <c r="B839" s="119">
        <f t="shared" si="503"/>
        <v>726.48347933000002</v>
      </c>
      <c r="C839" s="119">
        <f t="shared" si="517"/>
        <v>615.11156459999995</v>
      </c>
      <c r="D839" s="120">
        <f t="shared" si="512"/>
        <v>6665.28</v>
      </c>
      <c r="E839" s="120">
        <f t="shared" si="527"/>
        <v>6659.95</v>
      </c>
      <c r="F839" s="172">
        <f t="shared" si="521"/>
        <v>45092</v>
      </c>
      <c r="G839" s="123">
        <f t="shared" si="504"/>
        <v>-7.9966633059680436E-4</v>
      </c>
      <c r="H839" s="124">
        <f t="shared" si="522"/>
        <v>45153</v>
      </c>
      <c r="I839" s="124">
        <f t="shared" si="505"/>
        <v>45153</v>
      </c>
      <c r="J839" s="125">
        <f t="shared" si="513"/>
        <v>21</v>
      </c>
      <c r="K839" s="125">
        <f t="shared" si="528"/>
        <v>5</v>
      </c>
      <c r="L839" s="8">
        <f t="shared" si="514"/>
        <v>0.99980954</v>
      </c>
      <c r="M839" s="126">
        <f t="shared" si="526"/>
        <v>1.0022992500000001</v>
      </c>
      <c r="N839" s="126">
        <f t="shared" si="523"/>
        <v>1.1792256908194554</v>
      </c>
      <c r="O839" s="119">
        <f t="shared" si="525"/>
        <v>1.1790010900000001</v>
      </c>
      <c r="P839" s="119">
        <f t="shared" si="506"/>
        <v>725.21720513000002</v>
      </c>
      <c r="Q839" s="158">
        <f t="shared" si="518"/>
        <v>0</v>
      </c>
      <c r="R839" s="199">
        <f t="shared" si="515"/>
        <v>0</v>
      </c>
      <c r="S839" s="119">
        <f t="shared" si="507"/>
        <v>0</v>
      </c>
      <c r="T839" s="129">
        <f t="shared" si="516"/>
        <v>9.1906000000000002E-2</v>
      </c>
      <c r="U839" s="127">
        <f t="shared" si="524"/>
        <v>5</v>
      </c>
      <c r="V839" s="127">
        <v>252</v>
      </c>
      <c r="W839" s="126">
        <f t="shared" si="508"/>
        <v>1.001746062</v>
      </c>
      <c r="X839" s="119">
        <f t="shared" si="509"/>
        <v>1.2662742</v>
      </c>
      <c r="Y839" s="119">
        <f t="shared" si="510"/>
        <v>0</v>
      </c>
      <c r="Z839" s="131" t="str">
        <f t="shared" si="519"/>
        <v>A+J=</v>
      </c>
      <c r="AA839" s="124">
        <f t="shared" si="520"/>
        <v>45153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22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3"/>
      <c r="EC839" s="1"/>
      <c r="ED839" s="1"/>
      <c r="EE839" s="1"/>
      <c r="EF839" s="1"/>
      <c r="EG839" s="1"/>
      <c r="EH839" s="1"/>
      <c r="EI839" s="1"/>
      <c r="EJ839" s="1"/>
      <c r="EK839" s="1"/>
      <c r="EL839" s="4"/>
      <c r="EM839" s="1"/>
      <c r="EN839" s="1"/>
      <c r="EO839" s="1"/>
      <c r="EP839" s="1"/>
      <c r="EQ839" s="1"/>
      <c r="ER839" s="1"/>
    </row>
    <row r="840" spans="1:148" ht="12.75" x14ac:dyDescent="0.2">
      <c r="A840" s="118">
        <f t="shared" si="511"/>
        <v>45130</v>
      </c>
      <c r="B840" s="119">
        <f t="shared" si="503"/>
        <v>726.48347933000002</v>
      </c>
      <c r="C840" s="119">
        <f t="shared" si="517"/>
        <v>615.11156459999995</v>
      </c>
      <c r="D840" s="120">
        <f t="shared" si="512"/>
        <v>6665.28</v>
      </c>
      <c r="E840" s="120">
        <f t="shared" si="527"/>
        <v>6659.95</v>
      </c>
      <c r="F840" s="172">
        <f t="shared" si="521"/>
        <v>45092</v>
      </c>
      <c r="G840" s="123">
        <f t="shared" si="504"/>
        <v>-7.9966633059680436E-4</v>
      </c>
      <c r="H840" s="124">
        <f t="shared" si="522"/>
        <v>45153</v>
      </c>
      <c r="I840" s="124">
        <f t="shared" si="505"/>
        <v>45153</v>
      </c>
      <c r="J840" s="125">
        <f t="shared" si="513"/>
        <v>21</v>
      </c>
      <c r="K840" s="125">
        <f t="shared" si="528"/>
        <v>5</v>
      </c>
      <c r="L840" s="8">
        <f t="shared" si="514"/>
        <v>0.99980954</v>
      </c>
      <c r="M840" s="126">
        <f t="shared" si="526"/>
        <v>1.0022992500000001</v>
      </c>
      <c r="N840" s="126">
        <f t="shared" si="523"/>
        <v>1.1792256908194554</v>
      </c>
      <c r="O840" s="119">
        <f t="shared" si="525"/>
        <v>1.1790010900000001</v>
      </c>
      <c r="P840" s="119">
        <f t="shared" si="506"/>
        <v>725.21720513000002</v>
      </c>
      <c r="Q840" s="158">
        <f t="shared" si="518"/>
        <v>0</v>
      </c>
      <c r="R840" s="199">
        <f t="shared" si="515"/>
        <v>0</v>
      </c>
      <c r="S840" s="119">
        <f t="shared" si="507"/>
        <v>0</v>
      </c>
      <c r="T840" s="129">
        <f t="shared" si="516"/>
        <v>9.1906000000000002E-2</v>
      </c>
      <c r="U840" s="127">
        <f t="shared" si="524"/>
        <v>5</v>
      </c>
      <c r="V840" s="127">
        <v>252</v>
      </c>
      <c r="W840" s="126">
        <f t="shared" si="508"/>
        <v>1.001746062</v>
      </c>
      <c r="X840" s="119">
        <f t="shared" si="509"/>
        <v>1.2662742</v>
      </c>
      <c r="Y840" s="119">
        <f t="shared" si="510"/>
        <v>0</v>
      </c>
      <c r="Z840" s="131" t="str">
        <f t="shared" si="519"/>
        <v>A+J=</v>
      </c>
      <c r="AA840" s="124">
        <f t="shared" si="520"/>
        <v>45153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22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3"/>
      <c r="EC840" s="1"/>
      <c r="ED840" s="1"/>
      <c r="EE840" s="1"/>
      <c r="EF840" s="1"/>
      <c r="EG840" s="1"/>
      <c r="EH840" s="1"/>
      <c r="EI840" s="1"/>
      <c r="EJ840" s="1"/>
      <c r="EK840" s="1"/>
      <c r="EL840" s="4"/>
      <c r="EM840" s="1"/>
      <c r="EN840" s="1"/>
      <c r="EO840" s="1"/>
      <c r="EP840" s="1"/>
      <c r="EQ840" s="1"/>
      <c r="ER840" s="1"/>
    </row>
    <row r="841" spans="1:148" ht="12.75" x14ac:dyDescent="0.2">
      <c r="A841" s="118">
        <f t="shared" si="511"/>
        <v>45131</v>
      </c>
      <c r="B841" s="119">
        <f t="shared" si="503"/>
        <v>726.48347933000002</v>
      </c>
      <c r="C841" s="119">
        <f t="shared" si="517"/>
        <v>615.11156459999995</v>
      </c>
      <c r="D841" s="120">
        <f t="shared" si="512"/>
        <v>6665.28</v>
      </c>
      <c r="E841" s="120">
        <f t="shared" si="527"/>
        <v>6659.95</v>
      </c>
      <c r="F841" s="172">
        <f t="shared" si="521"/>
        <v>45092</v>
      </c>
      <c r="G841" s="123">
        <f t="shared" si="504"/>
        <v>-7.9966633059680436E-4</v>
      </c>
      <c r="H841" s="124">
        <f t="shared" si="522"/>
        <v>45153</v>
      </c>
      <c r="I841" s="124">
        <f t="shared" si="505"/>
        <v>45153</v>
      </c>
      <c r="J841" s="125">
        <f t="shared" si="513"/>
        <v>21</v>
      </c>
      <c r="K841" s="125">
        <f t="shared" si="528"/>
        <v>5</v>
      </c>
      <c r="L841" s="8">
        <f t="shared" si="514"/>
        <v>0.99980954</v>
      </c>
      <c r="M841" s="126">
        <f t="shared" si="526"/>
        <v>1.0022992500000001</v>
      </c>
      <c r="N841" s="126">
        <f t="shared" si="523"/>
        <v>1.1792256908194554</v>
      </c>
      <c r="O841" s="119">
        <f t="shared" si="525"/>
        <v>1.1790010900000001</v>
      </c>
      <c r="P841" s="119">
        <f t="shared" si="506"/>
        <v>725.21720513000002</v>
      </c>
      <c r="Q841" s="158">
        <f t="shared" si="518"/>
        <v>0</v>
      </c>
      <c r="R841" s="199">
        <f t="shared" si="515"/>
        <v>0</v>
      </c>
      <c r="S841" s="119">
        <f t="shared" si="507"/>
        <v>0</v>
      </c>
      <c r="T841" s="129">
        <f t="shared" si="516"/>
        <v>9.1906000000000002E-2</v>
      </c>
      <c r="U841" s="127">
        <f t="shared" si="524"/>
        <v>5</v>
      </c>
      <c r="V841" s="127">
        <v>252</v>
      </c>
      <c r="W841" s="126">
        <f t="shared" si="508"/>
        <v>1.001746062</v>
      </c>
      <c r="X841" s="119">
        <f t="shared" si="509"/>
        <v>1.2662742</v>
      </c>
      <c r="Y841" s="119">
        <f t="shared" si="510"/>
        <v>0</v>
      </c>
      <c r="Z841" s="131" t="str">
        <f t="shared" si="519"/>
        <v>A+J=</v>
      </c>
      <c r="AA841" s="124">
        <f t="shared" si="520"/>
        <v>45153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22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3"/>
      <c r="EC841" s="1"/>
      <c r="ED841" s="1"/>
      <c r="EE841" s="1"/>
      <c r="EF841" s="1"/>
      <c r="EG841" s="1"/>
      <c r="EH841" s="1"/>
      <c r="EI841" s="1"/>
      <c r="EJ841" s="1"/>
      <c r="EK841" s="1"/>
      <c r="EL841" s="4"/>
      <c r="EM841" s="1"/>
      <c r="EN841" s="1"/>
      <c r="EO841" s="1"/>
      <c r="EP841" s="1"/>
      <c r="EQ841" s="1"/>
      <c r="ER841" s="1"/>
    </row>
    <row r="842" spans="1:148" ht="12.75" x14ac:dyDescent="0.2">
      <c r="A842" s="118">
        <f t="shared" si="511"/>
        <v>45132</v>
      </c>
      <c r="B842" s="119">
        <f t="shared" si="503"/>
        <v>726.70931058999997</v>
      </c>
      <c r="C842" s="119">
        <f t="shared" si="517"/>
        <v>615.11156459999995</v>
      </c>
      <c r="D842" s="120">
        <f t="shared" si="512"/>
        <v>6665.28</v>
      </c>
      <c r="E842" s="120">
        <f t="shared" si="527"/>
        <v>6659.95</v>
      </c>
      <c r="F842" s="172">
        <f t="shared" si="521"/>
        <v>45092</v>
      </c>
      <c r="G842" s="123">
        <f t="shared" si="504"/>
        <v>-7.9966633059680436E-4</v>
      </c>
      <c r="H842" s="124">
        <f t="shared" si="522"/>
        <v>45153</v>
      </c>
      <c r="I842" s="124">
        <f t="shared" si="505"/>
        <v>45153</v>
      </c>
      <c r="J842" s="125">
        <f t="shared" si="513"/>
        <v>21</v>
      </c>
      <c r="K842" s="125">
        <f t="shared" si="528"/>
        <v>6</v>
      </c>
      <c r="L842" s="8">
        <f t="shared" si="514"/>
        <v>0.99977145000000001</v>
      </c>
      <c r="M842" s="126">
        <f t="shared" si="526"/>
        <v>1.0022992500000001</v>
      </c>
      <c r="N842" s="126">
        <f t="shared" si="523"/>
        <v>1.1792256908194554</v>
      </c>
      <c r="O842" s="119">
        <f t="shared" si="525"/>
        <v>1.17895617</v>
      </c>
      <c r="P842" s="119">
        <f t="shared" si="506"/>
        <v>725.18957432000002</v>
      </c>
      <c r="Q842" s="158">
        <f t="shared" si="518"/>
        <v>0</v>
      </c>
      <c r="R842" s="199">
        <f t="shared" si="515"/>
        <v>0</v>
      </c>
      <c r="S842" s="119">
        <f t="shared" si="507"/>
        <v>0</v>
      </c>
      <c r="T842" s="129">
        <f t="shared" si="516"/>
        <v>9.1906000000000002E-2</v>
      </c>
      <c r="U842" s="127">
        <f t="shared" si="524"/>
        <v>6</v>
      </c>
      <c r="V842" s="127">
        <v>252</v>
      </c>
      <c r="W842" s="126">
        <f t="shared" si="508"/>
        <v>1.0020956400000001</v>
      </c>
      <c r="X842" s="119">
        <f t="shared" si="509"/>
        <v>1.5197362699999999</v>
      </c>
      <c r="Y842" s="119">
        <f t="shared" si="510"/>
        <v>0</v>
      </c>
      <c r="Z842" s="131" t="str">
        <f t="shared" si="519"/>
        <v>A+J=</v>
      </c>
      <c r="AA842" s="124">
        <f t="shared" si="520"/>
        <v>45153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22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3"/>
      <c r="EC842" s="1"/>
      <c r="ED842" s="1"/>
      <c r="EE842" s="1"/>
      <c r="EF842" s="1"/>
      <c r="EG842" s="1"/>
      <c r="EH842" s="1"/>
      <c r="EI842" s="1"/>
      <c r="EJ842" s="1"/>
      <c r="EK842" s="1"/>
      <c r="EL842" s="4"/>
      <c r="EM842" s="1"/>
      <c r="EN842" s="1"/>
      <c r="EO842" s="1"/>
      <c r="EP842" s="1"/>
      <c r="EQ842" s="1"/>
      <c r="ER842" s="1"/>
    </row>
    <row r="843" spans="1:148" ht="12.75" x14ac:dyDescent="0.2">
      <c r="A843" s="118">
        <f t="shared" si="511"/>
        <v>45133</v>
      </c>
      <c r="B843" s="119">
        <f t="shared" ref="B843:B906" si="529">(P843+X843)</f>
        <v>726.93522333999999</v>
      </c>
      <c r="C843" s="119">
        <f t="shared" si="517"/>
        <v>615.11156459999995</v>
      </c>
      <c r="D843" s="120">
        <f t="shared" si="512"/>
        <v>6665.28</v>
      </c>
      <c r="E843" s="120">
        <f t="shared" si="527"/>
        <v>6659.95</v>
      </c>
      <c r="F843" s="172">
        <f t="shared" si="521"/>
        <v>45092</v>
      </c>
      <c r="G843" s="123">
        <f t="shared" ref="G843:G906" si="530">(E843/D843)-1</f>
        <v>-7.9966633059680436E-4</v>
      </c>
      <c r="H843" s="124">
        <f t="shared" si="522"/>
        <v>45153</v>
      </c>
      <c r="I843" s="124">
        <f t="shared" ref="I843:I906" si="531">IF(A843&gt;I842,H843,I842)</f>
        <v>45153</v>
      </c>
      <c r="J843" s="125">
        <f t="shared" si="513"/>
        <v>21</v>
      </c>
      <c r="K843" s="125">
        <f t="shared" si="528"/>
        <v>7</v>
      </c>
      <c r="L843" s="8">
        <f t="shared" si="514"/>
        <v>0.99973336999999995</v>
      </c>
      <c r="M843" s="126">
        <f t="shared" si="526"/>
        <v>1.0022992500000001</v>
      </c>
      <c r="N843" s="126">
        <f t="shared" si="523"/>
        <v>1.1792256908194554</v>
      </c>
      <c r="O843" s="119">
        <f t="shared" si="525"/>
        <v>1.17891127</v>
      </c>
      <c r="P843" s="119">
        <f t="shared" ref="P843:P906" si="532">TRUNC(C843*O843,8)</f>
        <v>725.16195580999999</v>
      </c>
      <c r="Q843" s="158">
        <f t="shared" si="518"/>
        <v>0</v>
      </c>
      <c r="R843" s="199">
        <f t="shared" si="515"/>
        <v>0</v>
      </c>
      <c r="S843" s="119">
        <f t="shared" ref="S843:S906" si="533">IF(R843&gt;0,TRUNC(R843*P843,8),0)</f>
        <v>0</v>
      </c>
      <c r="T843" s="129">
        <f t="shared" si="516"/>
        <v>9.1906000000000002E-2</v>
      </c>
      <c r="U843" s="127">
        <f t="shared" si="524"/>
        <v>7</v>
      </c>
      <c r="V843" s="127">
        <v>252</v>
      </c>
      <c r="W843" s="126">
        <f t="shared" ref="W843:W906" si="534">ROUND((1+T843)^TRUNC((U843/V843),9),9)</f>
        <v>1.00244534</v>
      </c>
      <c r="X843" s="119">
        <f t="shared" ref="X843:X906" si="535">TRUNC((P843*(W843-1)),8)</f>
        <v>1.77326753</v>
      </c>
      <c r="Y843" s="119">
        <f t="shared" ref="Y843:Y906" si="536">IF(Q843&gt;0,S843+X843,0)</f>
        <v>0</v>
      </c>
      <c r="Z843" s="131" t="str">
        <f t="shared" si="519"/>
        <v>A+J=</v>
      </c>
      <c r="AA843" s="124">
        <f t="shared" si="520"/>
        <v>45153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22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3"/>
      <c r="EC843" s="1"/>
      <c r="ED843" s="1"/>
      <c r="EE843" s="1"/>
      <c r="EF843" s="1"/>
      <c r="EG843" s="1"/>
      <c r="EH843" s="1"/>
      <c r="EI843" s="1"/>
      <c r="EJ843" s="1"/>
      <c r="EK843" s="1"/>
      <c r="EL843" s="4"/>
      <c r="EM843" s="1"/>
      <c r="EN843" s="1"/>
      <c r="EO843" s="1"/>
      <c r="EP843" s="1"/>
      <c r="EQ843" s="1"/>
      <c r="ER843" s="1"/>
    </row>
    <row r="844" spans="1:148" ht="12.75" x14ac:dyDescent="0.2">
      <c r="A844" s="118">
        <f t="shared" ref="A844:A907" si="537">(A843+1)</f>
        <v>45134</v>
      </c>
      <c r="B844" s="119">
        <f t="shared" si="529"/>
        <v>727.16119290999995</v>
      </c>
      <c r="C844" s="119">
        <f t="shared" si="517"/>
        <v>615.11156459999995</v>
      </c>
      <c r="D844" s="120">
        <f t="shared" ref="D844:D907" si="538">IF(E844=E843,D843,E843)</f>
        <v>6665.28</v>
      </c>
      <c r="E844" s="120">
        <f t="shared" si="527"/>
        <v>6659.95</v>
      </c>
      <c r="F844" s="172">
        <f t="shared" si="521"/>
        <v>45092</v>
      </c>
      <c r="G844" s="123">
        <f t="shared" si="530"/>
        <v>-7.9966633059680436E-4</v>
      </c>
      <c r="H844" s="124">
        <f t="shared" si="522"/>
        <v>45153</v>
      </c>
      <c r="I844" s="124">
        <f t="shared" si="531"/>
        <v>45153</v>
      </c>
      <c r="J844" s="125">
        <f t="shared" ref="J844:J907" si="539">IF(I844=I843,J843,NETWORKDAYS(I843,I844,$AD$149:$AD$503)-1)</f>
        <v>21</v>
      </c>
      <c r="K844" s="125">
        <f t="shared" si="528"/>
        <v>8</v>
      </c>
      <c r="L844" s="8">
        <f t="shared" ref="L844:L907" si="540">TRUNC((E844/D844)^TRUNC((K844/J844),9),8)</f>
        <v>0.99969527999999996</v>
      </c>
      <c r="M844" s="126">
        <f t="shared" si="526"/>
        <v>1.0022992500000001</v>
      </c>
      <c r="N844" s="126">
        <f t="shared" si="523"/>
        <v>1.1792256908194554</v>
      </c>
      <c r="O844" s="119">
        <f t="shared" si="525"/>
        <v>1.1788663500000001</v>
      </c>
      <c r="P844" s="119">
        <f t="shared" si="532"/>
        <v>725.13432499999999</v>
      </c>
      <c r="Q844" s="158">
        <f t="shared" si="518"/>
        <v>0</v>
      </c>
      <c r="R844" s="199">
        <f t="shared" ref="R844:R907" si="541">IF(Q844&gt;0,VLOOKUP($A844,$AD$11:$AI$141,6),0)</f>
        <v>0</v>
      </c>
      <c r="S844" s="119">
        <f t="shared" si="533"/>
        <v>0</v>
      </c>
      <c r="T844" s="129">
        <f t="shared" ref="T844:T907" si="542">(T843)</f>
        <v>9.1906000000000002E-2</v>
      </c>
      <c r="U844" s="127">
        <f t="shared" si="524"/>
        <v>8</v>
      </c>
      <c r="V844" s="127">
        <v>252</v>
      </c>
      <c r="W844" s="126">
        <f t="shared" si="534"/>
        <v>1.002795162</v>
      </c>
      <c r="X844" s="119">
        <f t="shared" si="535"/>
        <v>2.02686791</v>
      </c>
      <c r="Y844" s="119">
        <f t="shared" si="536"/>
        <v>0</v>
      </c>
      <c r="Z844" s="131" t="str">
        <f t="shared" si="519"/>
        <v>A+J=</v>
      </c>
      <c r="AA844" s="124">
        <f t="shared" si="520"/>
        <v>45153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22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3"/>
      <c r="EC844" s="1"/>
      <c r="ED844" s="1"/>
      <c r="EE844" s="1"/>
      <c r="EF844" s="1"/>
      <c r="EG844" s="1"/>
      <c r="EH844" s="1"/>
      <c r="EI844" s="1"/>
      <c r="EJ844" s="1"/>
      <c r="EK844" s="1"/>
      <c r="EL844" s="4"/>
      <c r="EM844" s="1"/>
      <c r="EN844" s="1"/>
      <c r="EO844" s="1"/>
      <c r="EP844" s="1"/>
      <c r="EQ844" s="1"/>
      <c r="ER844" s="1"/>
    </row>
    <row r="845" spans="1:148" ht="12.75" x14ac:dyDescent="0.2">
      <c r="A845" s="118">
        <f t="shared" si="537"/>
        <v>45135</v>
      </c>
      <c r="B845" s="119">
        <f t="shared" si="529"/>
        <v>727.38724465999996</v>
      </c>
      <c r="C845" s="119">
        <f t="shared" ref="C845:C908" si="543">TRUNC(IF(Q844&gt;0,VLOOKUP(A844,$AD$13:$AE$141,2),C844),8)</f>
        <v>615.11156459999995</v>
      </c>
      <c r="D845" s="120">
        <f t="shared" si="538"/>
        <v>6665.28</v>
      </c>
      <c r="E845" s="120">
        <f t="shared" si="527"/>
        <v>6659.95</v>
      </c>
      <c r="F845" s="172">
        <f t="shared" si="521"/>
        <v>45092</v>
      </c>
      <c r="G845" s="123">
        <f t="shared" si="530"/>
        <v>-7.9966633059680436E-4</v>
      </c>
      <c r="H845" s="124">
        <f t="shared" si="522"/>
        <v>45153</v>
      </c>
      <c r="I845" s="124">
        <f t="shared" si="531"/>
        <v>45153</v>
      </c>
      <c r="J845" s="125">
        <f t="shared" si="539"/>
        <v>21</v>
      </c>
      <c r="K845" s="125">
        <f t="shared" si="528"/>
        <v>9</v>
      </c>
      <c r="L845" s="8">
        <f t="shared" si="540"/>
        <v>0.99965720000000002</v>
      </c>
      <c r="M845" s="126">
        <f t="shared" si="526"/>
        <v>1.0022992500000001</v>
      </c>
      <c r="N845" s="126">
        <f t="shared" si="523"/>
        <v>1.1792256908194554</v>
      </c>
      <c r="O845" s="119">
        <f t="shared" si="525"/>
        <v>1.17882145</v>
      </c>
      <c r="P845" s="119">
        <f t="shared" si="532"/>
        <v>725.10670648999997</v>
      </c>
      <c r="Q845" s="158">
        <f t="shared" ref="Q845:Q908" si="544">IF(VLOOKUP(A845,AD$11:AK$141,8)=VLOOKUP(A844,AD$11:AK$141,8),0,VLOOKUP(A845,AD$11:AK$141,8))</f>
        <v>0</v>
      </c>
      <c r="R845" s="199">
        <f t="shared" si="541"/>
        <v>0</v>
      </c>
      <c r="S845" s="119">
        <f t="shared" si="533"/>
        <v>0</v>
      </c>
      <c r="T845" s="129">
        <f t="shared" si="542"/>
        <v>9.1906000000000002E-2</v>
      </c>
      <c r="U845" s="127">
        <f t="shared" si="524"/>
        <v>9</v>
      </c>
      <c r="V845" s="127">
        <v>252</v>
      </c>
      <c r="W845" s="126">
        <f t="shared" si="534"/>
        <v>1.0031451069999999</v>
      </c>
      <c r="X845" s="119">
        <f t="shared" si="535"/>
        <v>2.2805381699999998</v>
      </c>
      <c r="Y845" s="119">
        <f t="shared" si="536"/>
        <v>0</v>
      </c>
      <c r="Z845" s="131" t="str">
        <f t="shared" ref="Z845:Z908" si="545">IF($Q844&gt;0,VLOOKUP($A844,$AD$11:$AM$141,9),Z844)</f>
        <v>A+J=</v>
      </c>
      <c r="AA845" s="124">
        <f t="shared" ref="AA845:AA908" si="546">IF($Q844&gt;0,VLOOKUP($A844,$AD$11:$AM$141,10),AA844)</f>
        <v>45153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22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3"/>
      <c r="EC845" s="1"/>
      <c r="ED845" s="1"/>
      <c r="EE845" s="1"/>
      <c r="EF845" s="1"/>
      <c r="EG845" s="1"/>
      <c r="EH845" s="1"/>
      <c r="EI845" s="1"/>
      <c r="EJ845" s="1"/>
      <c r="EK845" s="1"/>
      <c r="EL845" s="4"/>
      <c r="EM845" s="1"/>
      <c r="EN845" s="1"/>
      <c r="EO845" s="1"/>
      <c r="EP845" s="1"/>
      <c r="EQ845" s="1"/>
      <c r="ER845" s="1"/>
    </row>
    <row r="846" spans="1:148" ht="12.75" x14ac:dyDescent="0.2">
      <c r="A846" s="118">
        <f t="shared" si="537"/>
        <v>45136</v>
      </c>
      <c r="B846" s="119">
        <f t="shared" si="529"/>
        <v>727.6133586499999</v>
      </c>
      <c r="C846" s="119">
        <f t="shared" si="543"/>
        <v>615.11156459999995</v>
      </c>
      <c r="D846" s="120">
        <f t="shared" si="538"/>
        <v>6665.28</v>
      </c>
      <c r="E846" s="120">
        <f t="shared" si="527"/>
        <v>6659.95</v>
      </c>
      <c r="F846" s="172">
        <f t="shared" si="521"/>
        <v>45092</v>
      </c>
      <c r="G846" s="123">
        <f t="shared" si="530"/>
        <v>-7.9966633059680436E-4</v>
      </c>
      <c r="H846" s="124">
        <f t="shared" si="522"/>
        <v>45153</v>
      </c>
      <c r="I846" s="124">
        <f t="shared" si="531"/>
        <v>45153</v>
      </c>
      <c r="J846" s="125">
        <f t="shared" si="539"/>
        <v>21</v>
      </c>
      <c r="K846" s="125">
        <f t="shared" si="528"/>
        <v>10</v>
      </c>
      <c r="L846" s="8">
        <f t="shared" si="540"/>
        <v>0.99961911999999997</v>
      </c>
      <c r="M846" s="126">
        <f t="shared" si="526"/>
        <v>1.0022992500000001</v>
      </c>
      <c r="N846" s="126">
        <f t="shared" si="523"/>
        <v>1.1792256908194554</v>
      </c>
      <c r="O846" s="119">
        <f t="shared" si="525"/>
        <v>1.1787765400000001</v>
      </c>
      <c r="P846" s="119">
        <f t="shared" si="532"/>
        <v>725.07908182999995</v>
      </c>
      <c r="Q846" s="158">
        <f t="shared" si="544"/>
        <v>0</v>
      </c>
      <c r="R846" s="199">
        <f t="shared" si="541"/>
        <v>0</v>
      </c>
      <c r="S846" s="119">
        <f t="shared" si="533"/>
        <v>0</v>
      </c>
      <c r="T846" s="129">
        <f t="shared" si="542"/>
        <v>9.1906000000000002E-2</v>
      </c>
      <c r="U846" s="127">
        <f t="shared" si="524"/>
        <v>10</v>
      </c>
      <c r="V846" s="127">
        <v>252</v>
      </c>
      <c r="W846" s="126">
        <f t="shared" si="534"/>
        <v>1.0034951729999999</v>
      </c>
      <c r="X846" s="119">
        <f t="shared" si="535"/>
        <v>2.5342768200000001</v>
      </c>
      <c r="Y846" s="119">
        <f t="shared" si="536"/>
        <v>0</v>
      </c>
      <c r="Z846" s="131" t="str">
        <f t="shared" si="545"/>
        <v>A+J=</v>
      </c>
      <c r="AA846" s="124">
        <f t="shared" si="546"/>
        <v>45153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22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3"/>
      <c r="EC846" s="1"/>
      <c r="ED846" s="1"/>
      <c r="EE846" s="1"/>
      <c r="EF846" s="1"/>
      <c r="EG846" s="1"/>
      <c r="EH846" s="1"/>
      <c r="EI846" s="1"/>
      <c r="EJ846" s="1"/>
      <c r="EK846" s="1"/>
      <c r="EL846" s="4"/>
      <c r="EM846" s="1"/>
      <c r="EN846" s="1"/>
      <c r="EO846" s="1"/>
      <c r="EP846" s="1"/>
      <c r="EQ846" s="1"/>
      <c r="ER846" s="1"/>
    </row>
    <row r="847" spans="1:148" ht="12.75" x14ac:dyDescent="0.2">
      <c r="A847" s="118">
        <f t="shared" si="537"/>
        <v>45137</v>
      </c>
      <c r="B847" s="119">
        <f t="shared" si="529"/>
        <v>727.6133586499999</v>
      </c>
      <c r="C847" s="119">
        <f t="shared" si="543"/>
        <v>615.11156459999995</v>
      </c>
      <c r="D847" s="120">
        <f t="shared" si="538"/>
        <v>6665.28</v>
      </c>
      <c r="E847" s="120">
        <f t="shared" si="527"/>
        <v>6659.95</v>
      </c>
      <c r="F847" s="172">
        <f t="shared" si="521"/>
        <v>45092</v>
      </c>
      <c r="G847" s="123">
        <f t="shared" si="530"/>
        <v>-7.9966633059680436E-4</v>
      </c>
      <c r="H847" s="124">
        <f t="shared" si="522"/>
        <v>45153</v>
      </c>
      <c r="I847" s="124">
        <f t="shared" si="531"/>
        <v>45153</v>
      </c>
      <c r="J847" s="125">
        <f t="shared" si="539"/>
        <v>21</v>
      </c>
      <c r="K847" s="125">
        <f t="shared" si="528"/>
        <v>10</v>
      </c>
      <c r="L847" s="8">
        <f t="shared" si="540"/>
        <v>0.99961911999999997</v>
      </c>
      <c r="M847" s="126">
        <f t="shared" si="526"/>
        <v>1.0022992500000001</v>
      </c>
      <c r="N847" s="126">
        <f t="shared" si="523"/>
        <v>1.1792256908194554</v>
      </c>
      <c r="O847" s="119">
        <f t="shared" si="525"/>
        <v>1.1787765400000001</v>
      </c>
      <c r="P847" s="119">
        <f t="shared" si="532"/>
        <v>725.07908182999995</v>
      </c>
      <c r="Q847" s="158">
        <f t="shared" si="544"/>
        <v>0</v>
      </c>
      <c r="R847" s="199">
        <f t="shared" si="541"/>
        <v>0</v>
      </c>
      <c r="S847" s="119">
        <f t="shared" si="533"/>
        <v>0</v>
      </c>
      <c r="T847" s="129">
        <f t="shared" si="542"/>
        <v>9.1906000000000002E-2</v>
      </c>
      <c r="U847" s="127">
        <f t="shared" si="524"/>
        <v>10</v>
      </c>
      <c r="V847" s="127">
        <v>252</v>
      </c>
      <c r="W847" s="126">
        <f t="shared" si="534"/>
        <v>1.0034951729999999</v>
      </c>
      <c r="X847" s="119">
        <f t="shared" si="535"/>
        <v>2.5342768200000001</v>
      </c>
      <c r="Y847" s="119">
        <f t="shared" si="536"/>
        <v>0</v>
      </c>
      <c r="Z847" s="131" t="str">
        <f t="shared" si="545"/>
        <v>A+J=</v>
      </c>
      <c r="AA847" s="124">
        <f t="shared" si="546"/>
        <v>45153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22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3"/>
      <c r="EC847" s="1"/>
      <c r="ED847" s="1"/>
      <c r="EE847" s="1"/>
      <c r="EF847" s="1"/>
      <c r="EG847" s="1"/>
      <c r="EH847" s="1"/>
      <c r="EI847" s="1"/>
      <c r="EJ847" s="1"/>
      <c r="EK847" s="1"/>
      <c r="EL847" s="4"/>
      <c r="EM847" s="1"/>
      <c r="EN847" s="1"/>
      <c r="EO847" s="1"/>
      <c r="EP847" s="1"/>
      <c r="EQ847" s="1"/>
      <c r="ER847" s="1"/>
    </row>
    <row r="848" spans="1:148" ht="12.75" x14ac:dyDescent="0.2">
      <c r="A848" s="118">
        <f t="shared" si="537"/>
        <v>45138</v>
      </c>
      <c r="B848" s="119">
        <f t="shared" si="529"/>
        <v>727.6133586499999</v>
      </c>
      <c r="C848" s="119">
        <f t="shared" si="543"/>
        <v>615.11156459999995</v>
      </c>
      <c r="D848" s="120">
        <f t="shared" si="538"/>
        <v>6665.28</v>
      </c>
      <c r="E848" s="120">
        <f t="shared" si="527"/>
        <v>6659.95</v>
      </c>
      <c r="F848" s="172">
        <f t="shared" si="521"/>
        <v>45092</v>
      </c>
      <c r="G848" s="123">
        <f t="shared" si="530"/>
        <v>-7.9966633059680436E-4</v>
      </c>
      <c r="H848" s="124">
        <f t="shared" si="522"/>
        <v>45153</v>
      </c>
      <c r="I848" s="124">
        <f t="shared" si="531"/>
        <v>45153</v>
      </c>
      <c r="J848" s="125">
        <f t="shared" si="539"/>
        <v>21</v>
      </c>
      <c r="K848" s="125">
        <f t="shared" si="528"/>
        <v>10</v>
      </c>
      <c r="L848" s="8">
        <f t="shared" si="540"/>
        <v>0.99961911999999997</v>
      </c>
      <c r="M848" s="126">
        <f t="shared" si="526"/>
        <v>1.0022992500000001</v>
      </c>
      <c r="N848" s="126">
        <f t="shared" si="523"/>
        <v>1.1792256908194554</v>
      </c>
      <c r="O848" s="119">
        <f t="shared" si="525"/>
        <v>1.1787765400000001</v>
      </c>
      <c r="P848" s="119">
        <f t="shared" si="532"/>
        <v>725.07908182999995</v>
      </c>
      <c r="Q848" s="158">
        <f t="shared" si="544"/>
        <v>0</v>
      </c>
      <c r="R848" s="199">
        <f t="shared" si="541"/>
        <v>0</v>
      </c>
      <c r="S848" s="119">
        <f t="shared" si="533"/>
        <v>0</v>
      </c>
      <c r="T848" s="129">
        <f t="shared" si="542"/>
        <v>9.1906000000000002E-2</v>
      </c>
      <c r="U848" s="127">
        <f t="shared" si="524"/>
        <v>10</v>
      </c>
      <c r="V848" s="127">
        <v>252</v>
      </c>
      <c r="W848" s="126">
        <f t="shared" si="534"/>
        <v>1.0034951729999999</v>
      </c>
      <c r="X848" s="119">
        <f t="shared" si="535"/>
        <v>2.5342768200000001</v>
      </c>
      <c r="Y848" s="119">
        <f t="shared" si="536"/>
        <v>0</v>
      </c>
      <c r="Z848" s="131" t="str">
        <f t="shared" si="545"/>
        <v>A+J=</v>
      </c>
      <c r="AA848" s="124">
        <f t="shared" si="546"/>
        <v>45153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22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3"/>
      <c r="EC848" s="1"/>
      <c r="ED848" s="1"/>
      <c r="EE848" s="1"/>
      <c r="EF848" s="1"/>
      <c r="EG848" s="1"/>
      <c r="EH848" s="1"/>
      <c r="EI848" s="1"/>
      <c r="EJ848" s="1"/>
      <c r="EK848" s="1"/>
      <c r="EL848" s="4"/>
      <c r="EM848" s="1"/>
      <c r="EN848" s="1"/>
      <c r="EO848" s="1"/>
      <c r="EP848" s="1"/>
      <c r="EQ848" s="1"/>
      <c r="ER848" s="1"/>
    </row>
    <row r="849" spans="1:148" ht="12.75" x14ac:dyDescent="0.2">
      <c r="A849" s="118">
        <f t="shared" si="537"/>
        <v>45139</v>
      </c>
      <c r="B849" s="119">
        <f t="shared" si="529"/>
        <v>727.83954793999999</v>
      </c>
      <c r="C849" s="119">
        <f t="shared" si="543"/>
        <v>615.11156459999995</v>
      </c>
      <c r="D849" s="120">
        <f t="shared" si="538"/>
        <v>6665.28</v>
      </c>
      <c r="E849" s="120">
        <f t="shared" si="527"/>
        <v>6659.95</v>
      </c>
      <c r="F849" s="172">
        <f t="shared" si="521"/>
        <v>45092</v>
      </c>
      <c r="G849" s="123">
        <f t="shared" si="530"/>
        <v>-7.9966633059680436E-4</v>
      </c>
      <c r="H849" s="124">
        <f t="shared" si="522"/>
        <v>45153</v>
      </c>
      <c r="I849" s="124">
        <f t="shared" si="531"/>
        <v>45153</v>
      </c>
      <c r="J849" s="125">
        <f t="shared" si="539"/>
        <v>21</v>
      </c>
      <c r="K849" s="125">
        <f t="shared" si="528"/>
        <v>11</v>
      </c>
      <c r="L849" s="8">
        <f t="shared" si="540"/>
        <v>0.99958104000000003</v>
      </c>
      <c r="M849" s="126">
        <f t="shared" si="526"/>
        <v>1.0022992500000001</v>
      </c>
      <c r="N849" s="126">
        <f t="shared" si="523"/>
        <v>1.1792256908194554</v>
      </c>
      <c r="O849" s="119">
        <f t="shared" si="525"/>
        <v>1.1787316400000001</v>
      </c>
      <c r="P849" s="119">
        <f t="shared" si="532"/>
        <v>725.05146332000004</v>
      </c>
      <c r="Q849" s="158">
        <f t="shared" si="544"/>
        <v>0</v>
      </c>
      <c r="R849" s="199">
        <f t="shared" si="541"/>
        <v>0</v>
      </c>
      <c r="S849" s="119">
        <f t="shared" si="533"/>
        <v>0</v>
      </c>
      <c r="T849" s="129">
        <f t="shared" si="542"/>
        <v>9.1906000000000002E-2</v>
      </c>
      <c r="U849" s="127">
        <f t="shared" si="524"/>
        <v>11</v>
      </c>
      <c r="V849" s="127">
        <v>252</v>
      </c>
      <c r="W849" s="126">
        <f t="shared" si="534"/>
        <v>1.003845361</v>
      </c>
      <c r="X849" s="119">
        <f t="shared" si="535"/>
        <v>2.7880846199999998</v>
      </c>
      <c r="Y849" s="119">
        <f t="shared" si="536"/>
        <v>0</v>
      </c>
      <c r="Z849" s="131" t="str">
        <f t="shared" si="545"/>
        <v>A+J=</v>
      </c>
      <c r="AA849" s="124">
        <f t="shared" si="546"/>
        <v>45153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22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3"/>
      <c r="EC849" s="1"/>
      <c r="ED849" s="1"/>
      <c r="EE849" s="1"/>
      <c r="EF849" s="1"/>
      <c r="EG849" s="1"/>
      <c r="EH849" s="1"/>
      <c r="EI849" s="1"/>
      <c r="EJ849" s="1"/>
      <c r="EK849" s="1"/>
      <c r="EL849" s="4"/>
      <c r="EM849" s="1"/>
      <c r="EN849" s="1"/>
      <c r="EO849" s="1"/>
      <c r="EP849" s="1"/>
      <c r="EQ849" s="1"/>
      <c r="ER849" s="1"/>
    </row>
    <row r="850" spans="1:148" ht="12.75" x14ac:dyDescent="0.2">
      <c r="A850" s="118">
        <f t="shared" si="537"/>
        <v>45140</v>
      </c>
      <c r="B850" s="119">
        <f t="shared" si="529"/>
        <v>728.06580086999998</v>
      </c>
      <c r="C850" s="119">
        <f t="shared" si="543"/>
        <v>615.11156459999995</v>
      </c>
      <c r="D850" s="120">
        <f t="shared" si="538"/>
        <v>6665.28</v>
      </c>
      <c r="E850" s="120">
        <f t="shared" si="527"/>
        <v>6659.95</v>
      </c>
      <c r="F850" s="172">
        <f t="shared" si="521"/>
        <v>45092</v>
      </c>
      <c r="G850" s="123">
        <f t="shared" si="530"/>
        <v>-7.9966633059680436E-4</v>
      </c>
      <c r="H850" s="124">
        <f t="shared" si="522"/>
        <v>45153</v>
      </c>
      <c r="I850" s="124">
        <f t="shared" si="531"/>
        <v>45153</v>
      </c>
      <c r="J850" s="125">
        <f t="shared" si="539"/>
        <v>21</v>
      </c>
      <c r="K850" s="125">
        <f t="shared" si="528"/>
        <v>12</v>
      </c>
      <c r="L850" s="8">
        <f t="shared" si="540"/>
        <v>0.99954295999999998</v>
      </c>
      <c r="M850" s="126">
        <f t="shared" si="526"/>
        <v>1.0022992500000001</v>
      </c>
      <c r="N850" s="126">
        <f t="shared" si="523"/>
        <v>1.1792256908194554</v>
      </c>
      <c r="O850" s="119">
        <f t="shared" si="525"/>
        <v>1.1786867299999999</v>
      </c>
      <c r="P850" s="119">
        <f t="shared" si="532"/>
        <v>725.02383866000002</v>
      </c>
      <c r="Q850" s="158">
        <f t="shared" si="544"/>
        <v>0</v>
      </c>
      <c r="R850" s="199">
        <f t="shared" si="541"/>
        <v>0</v>
      </c>
      <c r="S850" s="119">
        <f t="shared" si="533"/>
        <v>0</v>
      </c>
      <c r="T850" s="129">
        <f t="shared" si="542"/>
        <v>9.1906000000000002E-2</v>
      </c>
      <c r="U850" s="127">
        <f t="shared" si="524"/>
        <v>12</v>
      </c>
      <c r="V850" s="127">
        <v>252</v>
      </c>
      <c r="W850" s="126">
        <f t="shared" si="534"/>
        <v>1.004195672</v>
      </c>
      <c r="X850" s="119">
        <f t="shared" si="535"/>
        <v>3.0419622099999999</v>
      </c>
      <c r="Y850" s="119">
        <f t="shared" si="536"/>
        <v>0</v>
      </c>
      <c r="Z850" s="131" t="str">
        <f t="shared" si="545"/>
        <v>A+J=</v>
      </c>
      <c r="AA850" s="124">
        <f t="shared" si="546"/>
        <v>45153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22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3"/>
      <c r="EC850" s="1"/>
      <c r="ED850" s="1"/>
      <c r="EE850" s="1"/>
      <c r="EF850" s="1"/>
      <c r="EG850" s="1"/>
      <c r="EH850" s="1"/>
      <c r="EI850" s="1"/>
      <c r="EJ850" s="1"/>
      <c r="EK850" s="1"/>
      <c r="EL850" s="4"/>
      <c r="EM850" s="1"/>
      <c r="EN850" s="1"/>
      <c r="EO850" s="1"/>
      <c r="EP850" s="1"/>
      <c r="EQ850" s="1"/>
      <c r="ER850" s="1"/>
    </row>
    <row r="851" spans="1:148" ht="12.75" x14ac:dyDescent="0.2">
      <c r="A851" s="118">
        <f t="shared" si="537"/>
        <v>45141</v>
      </c>
      <c r="B851" s="119">
        <f t="shared" si="529"/>
        <v>728.29213526000001</v>
      </c>
      <c r="C851" s="119">
        <f t="shared" si="543"/>
        <v>615.11156459999995</v>
      </c>
      <c r="D851" s="120">
        <f t="shared" si="538"/>
        <v>6665.28</v>
      </c>
      <c r="E851" s="120">
        <f t="shared" si="527"/>
        <v>6659.95</v>
      </c>
      <c r="F851" s="172">
        <f t="shared" ref="F851:F914" si="547">IF($K851=1,VLOOKUP($A850,$AO$11:$AT$47,6),F850)</f>
        <v>45092</v>
      </c>
      <c r="G851" s="123">
        <f t="shared" si="530"/>
        <v>-7.9966633059680436E-4</v>
      </c>
      <c r="H851" s="124">
        <f t="shared" ref="H851:H914" si="548">IF(Q850&gt;0,VLOOKUP(A851,AH$119:AN$451,4),H850)</f>
        <v>45153</v>
      </c>
      <c r="I851" s="124">
        <f t="shared" si="531"/>
        <v>45153</v>
      </c>
      <c r="J851" s="125">
        <f t="shared" si="539"/>
        <v>21</v>
      </c>
      <c r="K851" s="125">
        <f t="shared" si="528"/>
        <v>13</v>
      </c>
      <c r="L851" s="8">
        <f t="shared" si="540"/>
        <v>0.99950488999999998</v>
      </c>
      <c r="M851" s="126">
        <f t="shared" si="526"/>
        <v>1.0022992500000001</v>
      </c>
      <c r="N851" s="126">
        <f t="shared" si="523"/>
        <v>1.1792256908194554</v>
      </c>
      <c r="O851" s="119">
        <f t="shared" si="525"/>
        <v>1.1786418400000001</v>
      </c>
      <c r="P851" s="119">
        <f t="shared" si="532"/>
        <v>724.99622629999999</v>
      </c>
      <c r="Q851" s="158">
        <f t="shared" si="544"/>
        <v>0</v>
      </c>
      <c r="R851" s="199">
        <f t="shared" si="541"/>
        <v>0</v>
      </c>
      <c r="S851" s="119">
        <f t="shared" si="533"/>
        <v>0</v>
      </c>
      <c r="T851" s="129">
        <f t="shared" si="542"/>
        <v>9.1906000000000002E-2</v>
      </c>
      <c r="U851" s="127">
        <f t="shared" si="524"/>
        <v>13</v>
      </c>
      <c r="V851" s="127">
        <v>252</v>
      </c>
      <c r="W851" s="126">
        <f t="shared" si="534"/>
        <v>1.004546105</v>
      </c>
      <c r="X851" s="119">
        <f t="shared" si="535"/>
        <v>3.2959089600000002</v>
      </c>
      <c r="Y851" s="119">
        <f t="shared" si="536"/>
        <v>0</v>
      </c>
      <c r="Z851" s="131" t="str">
        <f t="shared" si="545"/>
        <v>A+J=</v>
      </c>
      <c r="AA851" s="124">
        <f t="shared" si="546"/>
        <v>45153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22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3"/>
      <c r="EC851" s="1"/>
      <c r="ED851" s="1"/>
      <c r="EE851" s="1"/>
      <c r="EF851" s="1"/>
      <c r="EG851" s="1"/>
      <c r="EH851" s="1"/>
      <c r="EI851" s="1"/>
      <c r="EJ851" s="1"/>
      <c r="EK851" s="1"/>
      <c r="EL851" s="4"/>
      <c r="EM851" s="1"/>
      <c r="EN851" s="1"/>
      <c r="EO851" s="1"/>
      <c r="EP851" s="1"/>
      <c r="EQ851" s="1"/>
      <c r="ER851" s="1"/>
    </row>
    <row r="852" spans="1:148" ht="12.75" x14ac:dyDescent="0.2">
      <c r="A852" s="118">
        <f t="shared" si="537"/>
        <v>45142</v>
      </c>
      <c r="B852" s="119">
        <f t="shared" si="529"/>
        <v>728.51852638999992</v>
      </c>
      <c r="C852" s="119">
        <f t="shared" si="543"/>
        <v>615.11156459999995</v>
      </c>
      <c r="D852" s="120">
        <f t="shared" si="538"/>
        <v>6665.28</v>
      </c>
      <c r="E852" s="120">
        <f t="shared" si="527"/>
        <v>6659.95</v>
      </c>
      <c r="F852" s="172">
        <f t="shared" si="547"/>
        <v>45092</v>
      </c>
      <c r="G852" s="123">
        <f t="shared" si="530"/>
        <v>-7.9966633059680436E-4</v>
      </c>
      <c r="H852" s="124">
        <f t="shared" si="548"/>
        <v>45153</v>
      </c>
      <c r="I852" s="124">
        <f t="shared" si="531"/>
        <v>45153</v>
      </c>
      <c r="J852" s="125">
        <f t="shared" si="539"/>
        <v>21</v>
      </c>
      <c r="K852" s="125">
        <f t="shared" si="528"/>
        <v>14</v>
      </c>
      <c r="L852" s="8">
        <f t="shared" si="540"/>
        <v>0.99946681000000004</v>
      </c>
      <c r="M852" s="126">
        <f t="shared" si="526"/>
        <v>1.0022992500000001</v>
      </c>
      <c r="N852" s="126">
        <f t="shared" si="523"/>
        <v>1.1792256908194554</v>
      </c>
      <c r="O852" s="119">
        <f t="shared" si="525"/>
        <v>1.1785969300000001</v>
      </c>
      <c r="P852" s="119">
        <f t="shared" si="532"/>
        <v>724.96860163999997</v>
      </c>
      <c r="Q852" s="158">
        <f t="shared" si="544"/>
        <v>0</v>
      </c>
      <c r="R852" s="199">
        <f t="shared" si="541"/>
        <v>0</v>
      </c>
      <c r="S852" s="119">
        <f t="shared" si="533"/>
        <v>0</v>
      </c>
      <c r="T852" s="129">
        <f t="shared" si="542"/>
        <v>9.1906000000000002E-2</v>
      </c>
      <c r="U852" s="127">
        <f t="shared" si="524"/>
        <v>14</v>
      </c>
      <c r="V852" s="127">
        <v>252</v>
      </c>
      <c r="W852" s="126">
        <f t="shared" si="534"/>
        <v>1.00489666</v>
      </c>
      <c r="X852" s="119">
        <f t="shared" si="535"/>
        <v>3.5499247500000002</v>
      </c>
      <c r="Y852" s="119">
        <f t="shared" si="536"/>
        <v>0</v>
      </c>
      <c r="Z852" s="131" t="str">
        <f t="shared" si="545"/>
        <v>A+J=</v>
      </c>
      <c r="AA852" s="124">
        <f t="shared" si="546"/>
        <v>45153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22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3"/>
      <c r="EC852" s="1"/>
      <c r="ED852" s="1"/>
      <c r="EE852" s="1"/>
      <c r="EF852" s="1"/>
      <c r="EG852" s="1"/>
      <c r="EH852" s="1"/>
      <c r="EI852" s="1"/>
      <c r="EJ852" s="1"/>
      <c r="EK852" s="1"/>
      <c r="EL852" s="4"/>
      <c r="EM852" s="1"/>
      <c r="EN852" s="1"/>
      <c r="EO852" s="1"/>
      <c r="EP852" s="1"/>
      <c r="EQ852" s="1"/>
      <c r="ER852" s="1"/>
    </row>
    <row r="853" spans="1:148" ht="12.75" x14ac:dyDescent="0.2">
      <c r="A853" s="118">
        <f t="shared" si="537"/>
        <v>45143</v>
      </c>
      <c r="B853" s="119">
        <f t="shared" si="529"/>
        <v>728.74499968000009</v>
      </c>
      <c r="C853" s="119">
        <f t="shared" si="543"/>
        <v>615.11156459999995</v>
      </c>
      <c r="D853" s="120">
        <f t="shared" si="538"/>
        <v>6665.28</v>
      </c>
      <c r="E853" s="120">
        <f t="shared" si="527"/>
        <v>6659.95</v>
      </c>
      <c r="F853" s="172">
        <f t="shared" si="547"/>
        <v>45092</v>
      </c>
      <c r="G853" s="123">
        <f t="shared" si="530"/>
        <v>-7.9966633059680436E-4</v>
      </c>
      <c r="H853" s="124">
        <f t="shared" si="548"/>
        <v>45153</v>
      </c>
      <c r="I853" s="124">
        <f t="shared" si="531"/>
        <v>45153</v>
      </c>
      <c r="J853" s="125">
        <f t="shared" si="539"/>
        <v>21</v>
      </c>
      <c r="K853" s="125">
        <f t="shared" si="528"/>
        <v>15</v>
      </c>
      <c r="L853" s="8">
        <f t="shared" si="540"/>
        <v>0.99942874000000004</v>
      </c>
      <c r="M853" s="126">
        <f t="shared" si="526"/>
        <v>1.0022992500000001</v>
      </c>
      <c r="N853" s="126">
        <f t="shared" si="523"/>
        <v>1.1792256908194554</v>
      </c>
      <c r="O853" s="119">
        <f t="shared" si="525"/>
        <v>1.17855204</v>
      </c>
      <c r="P853" s="119">
        <f t="shared" si="532"/>
        <v>724.94098928000005</v>
      </c>
      <c r="Q853" s="158">
        <f t="shared" si="544"/>
        <v>0</v>
      </c>
      <c r="R853" s="199">
        <f t="shared" si="541"/>
        <v>0</v>
      </c>
      <c r="S853" s="119">
        <f t="shared" si="533"/>
        <v>0</v>
      </c>
      <c r="T853" s="129">
        <f t="shared" si="542"/>
        <v>9.1906000000000002E-2</v>
      </c>
      <c r="U853" s="127">
        <f t="shared" si="524"/>
        <v>15</v>
      </c>
      <c r="V853" s="127">
        <v>252</v>
      </c>
      <c r="W853" s="126">
        <f t="shared" si="534"/>
        <v>1.005247338</v>
      </c>
      <c r="X853" s="119">
        <f t="shared" si="535"/>
        <v>3.8040104000000001</v>
      </c>
      <c r="Y853" s="119">
        <f t="shared" si="536"/>
        <v>0</v>
      </c>
      <c r="Z853" s="131" t="str">
        <f t="shared" si="545"/>
        <v>A+J=</v>
      </c>
      <c r="AA853" s="124">
        <f t="shared" si="546"/>
        <v>45153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22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3"/>
      <c r="EC853" s="1"/>
      <c r="ED853" s="1"/>
      <c r="EE853" s="1"/>
      <c r="EF853" s="1"/>
      <c r="EG853" s="1"/>
      <c r="EH853" s="1"/>
      <c r="EI853" s="1"/>
      <c r="EJ853" s="1"/>
      <c r="EK853" s="1"/>
      <c r="EL853" s="4"/>
      <c r="EM853" s="1"/>
      <c r="EN853" s="1"/>
      <c r="EO853" s="1"/>
      <c r="EP853" s="1"/>
      <c r="EQ853" s="1"/>
      <c r="ER853" s="1"/>
    </row>
    <row r="854" spans="1:148" ht="12.75" x14ac:dyDescent="0.2">
      <c r="A854" s="118">
        <f t="shared" si="537"/>
        <v>45144</v>
      </c>
      <c r="B854" s="119">
        <f t="shared" si="529"/>
        <v>728.74499968000009</v>
      </c>
      <c r="C854" s="119">
        <f t="shared" si="543"/>
        <v>615.11156459999995</v>
      </c>
      <c r="D854" s="120">
        <f t="shared" si="538"/>
        <v>6665.28</v>
      </c>
      <c r="E854" s="120">
        <f t="shared" si="527"/>
        <v>6659.95</v>
      </c>
      <c r="F854" s="172">
        <f t="shared" si="547"/>
        <v>45092</v>
      </c>
      <c r="G854" s="123">
        <f t="shared" si="530"/>
        <v>-7.9966633059680436E-4</v>
      </c>
      <c r="H854" s="124">
        <f t="shared" si="548"/>
        <v>45153</v>
      </c>
      <c r="I854" s="124">
        <f t="shared" si="531"/>
        <v>45153</v>
      </c>
      <c r="J854" s="125">
        <f t="shared" si="539"/>
        <v>21</v>
      </c>
      <c r="K854" s="125">
        <f t="shared" si="528"/>
        <v>15</v>
      </c>
      <c r="L854" s="8">
        <f t="shared" si="540"/>
        <v>0.99942874000000004</v>
      </c>
      <c r="M854" s="126">
        <f t="shared" si="526"/>
        <v>1.0022992500000001</v>
      </c>
      <c r="N854" s="126">
        <f t="shared" si="523"/>
        <v>1.1792256908194554</v>
      </c>
      <c r="O854" s="119">
        <f t="shared" si="525"/>
        <v>1.17855204</v>
      </c>
      <c r="P854" s="119">
        <f t="shared" si="532"/>
        <v>724.94098928000005</v>
      </c>
      <c r="Q854" s="158">
        <f t="shared" si="544"/>
        <v>0</v>
      </c>
      <c r="R854" s="199">
        <f t="shared" si="541"/>
        <v>0</v>
      </c>
      <c r="S854" s="119">
        <f t="shared" si="533"/>
        <v>0</v>
      </c>
      <c r="T854" s="129">
        <f t="shared" si="542"/>
        <v>9.1906000000000002E-2</v>
      </c>
      <c r="U854" s="127">
        <f t="shared" si="524"/>
        <v>15</v>
      </c>
      <c r="V854" s="127">
        <v>252</v>
      </c>
      <c r="W854" s="126">
        <f t="shared" si="534"/>
        <v>1.005247338</v>
      </c>
      <c r="X854" s="119">
        <f t="shared" si="535"/>
        <v>3.8040104000000001</v>
      </c>
      <c r="Y854" s="119">
        <f t="shared" si="536"/>
        <v>0</v>
      </c>
      <c r="Z854" s="131" t="str">
        <f t="shared" si="545"/>
        <v>A+J=</v>
      </c>
      <c r="AA854" s="124">
        <f t="shared" si="546"/>
        <v>45153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22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3"/>
      <c r="EC854" s="1"/>
      <c r="ED854" s="1"/>
      <c r="EE854" s="1"/>
      <c r="EF854" s="1"/>
      <c r="EG854" s="1"/>
      <c r="EH854" s="1"/>
      <c r="EI854" s="1"/>
      <c r="EJ854" s="1"/>
      <c r="EK854" s="1"/>
      <c r="EL854" s="4"/>
      <c r="EM854" s="1"/>
      <c r="EN854" s="1"/>
      <c r="EO854" s="1"/>
      <c r="EP854" s="1"/>
      <c r="EQ854" s="1"/>
      <c r="ER854" s="1"/>
    </row>
    <row r="855" spans="1:148" ht="12.75" x14ac:dyDescent="0.2">
      <c r="A855" s="118">
        <f t="shared" si="537"/>
        <v>45145</v>
      </c>
      <c r="B855" s="119">
        <f t="shared" si="529"/>
        <v>728.74499968000009</v>
      </c>
      <c r="C855" s="119">
        <f t="shared" si="543"/>
        <v>615.11156459999995</v>
      </c>
      <c r="D855" s="120">
        <f t="shared" si="538"/>
        <v>6665.28</v>
      </c>
      <c r="E855" s="120">
        <f t="shared" si="527"/>
        <v>6659.95</v>
      </c>
      <c r="F855" s="172">
        <f t="shared" si="547"/>
        <v>45092</v>
      </c>
      <c r="G855" s="123">
        <f t="shared" si="530"/>
        <v>-7.9966633059680436E-4</v>
      </c>
      <c r="H855" s="124">
        <f t="shared" si="548"/>
        <v>45153</v>
      </c>
      <c r="I855" s="124">
        <f t="shared" si="531"/>
        <v>45153</v>
      </c>
      <c r="J855" s="125">
        <f t="shared" si="539"/>
        <v>21</v>
      </c>
      <c r="K855" s="125">
        <f t="shared" si="528"/>
        <v>15</v>
      </c>
      <c r="L855" s="8">
        <f t="shared" si="540"/>
        <v>0.99942874000000004</v>
      </c>
      <c r="M855" s="126">
        <f t="shared" si="526"/>
        <v>1.0022992500000001</v>
      </c>
      <c r="N855" s="126">
        <f t="shared" si="523"/>
        <v>1.1792256908194554</v>
      </c>
      <c r="O855" s="119">
        <f t="shared" si="525"/>
        <v>1.17855204</v>
      </c>
      <c r="P855" s="119">
        <f t="shared" si="532"/>
        <v>724.94098928000005</v>
      </c>
      <c r="Q855" s="158">
        <f t="shared" si="544"/>
        <v>0</v>
      </c>
      <c r="R855" s="199">
        <f t="shared" si="541"/>
        <v>0</v>
      </c>
      <c r="S855" s="119">
        <f t="shared" si="533"/>
        <v>0</v>
      </c>
      <c r="T855" s="129">
        <f t="shared" si="542"/>
        <v>9.1906000000000002E-2</v>
      </c>
      <c r="U855" s="127">
        <f t="shared" si="524"/>
        <v>15</v>
      </c>
      <c r="V855" s="127">
        <v>252</v>
      </c>
      <c r="W855" s="126">
        <f t="shared" si="534"/>
        <v>1.005247338</v>
      </c>
      <c r="X855" s="119">
        <f t="shared" si="535"/>
        <v>3.8040104000000001</v>
      </c>
      <c r="Y855" s="119">
        <f t="shared" si="536"/>
        <v>0</v>
      </c>
      <c r="Z855" s="131" t="str">
        <f t="shared" si="545"/>
        <v>A+J=</v>
      </c>
      <c r="AA855" s="124">
        <f t="shared" si="546"/>
        <v>45153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22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3"/>
      <c r="EC855" s="1"/>
      <c r="ED855" s="1"/>
      <c r="EE855" s="1"/>
      <c r="EF855" s="1"/>
      <c r="EG855" s="1"/>
      <c r="EH855" s="1"/>
      <c r="EI855" s="1"/>
      <c r="EJ855" s="1"/>
      <c r="EK855" s="1"/>
      <c r="EL855" s="4"/>
      <c r="EM855" s="1"/>
      <c r="EN855" s="1"/>
      <c r="EO855" s="1"/>
      <c r="EP855" s="1"/>
      <c r="EQ855" s="1"/>
      <c r="ER855" s="1"/>
    </row>
    <row r="856" spans="1:148" ht="12.75" x14ac:dyDescent="0.2">
      <c r="A856" s="118">
        <f t="shared" si="537"/>
        <v>45146</v>
      </c>
      <c r="B856" s="119">
        <f t="shared" si="529"/>
        <v>728.97154204000003</v>
      </c>
      <c r="C856" s="119">
        <f t="shared" si="543"/>
        <v>615.11156459999995</v>
      </c>
      <c r="D856" s="120">
        <f t="shared" si="538"/>
        <v>6665.28</v>
      </c>
      <c r="E856" s="120">
        <f t="shared" si="527"/>
        <v>6659.95</v>
      </c>
      <c r="F856" s="172">
        <f t="shared" si="547"/>
        <v>45092</v>
      </c>
      <c r="G856" s="123">
        <f t="shared" si="530"/>
        <v>-7.9966633059680436E-4</v>
      </c>
      <c r="H856" s="124">
        <f t="shared" si="548"/>
        <v>45153</v>
      </c>
      <c r="I856" s="124">
        <f t="shared" si="531"/>
        <v>45153</v>
      </c>
      <c r="J856" s="125">
        <f t="shared" si="539"/>
        <v>21</v>
      </c>
      <c r="K856" s="125">
        <f t="shared" si="528"/>
        <v>16</v>
      </c>
      <c r="L856" s="8">
        <f t="shared" si="540"/>
        <v>0.99939067000000004</v>
      </c>
      <c r="M856" s="126">
        <f t="shared" si="526"/>
        <v>1.0022992500000001</v>
      </c>
      <c r="N856" s="126">
        <f t="shared" si="523"/>
        <v>1.1792256908194554</v>
      </c>
      <c r="O856" s="119">
        <f t="shared" si="525"/>
        <v>1.1785071499999999</v>
      </c>
      <c r="P856" s="119">
        <f t="shared" si="532"/>
        <v>724.91337692000002</v>
      </c>
      <c r="Q856" s="158">
        <f t="shared" si="544"/>
        <v>0</v>
      </c>
      <c r="R856" s="199">
        <f t="shared" si="541"/>
        <v>0</v>
      </c>
      <c r="S856" s="119">
        <f t="shared" si="533"/>
        <v>0</v>
      </c>
      <c r="T856" s="129">
        <f t="shared" si="542"/>
        <v>9.1906000000000002E-2</v>
      </c>
      <c r="U856" s="127">
        <f t="shared" si="524"/>
        <v>16</v>
      </c>
      <c r="V856" s="127">
        <v>252</v>
      </c>
      <c r="W856" s="126">
        <f t="shared" si="534"/>
        <v>1.0055981380000001</v>
      </c>
      <c r="X856" s="119">
        <f t="shared" si="535"/>
        <v>4.05816512</v>
      </c>
      <c r="Y856" s="119">
        <f t="shared" si="536"/>
        <v>0</v>
      </c>
      <c r="Z856" s="131" t="str">
        <f t="shared" si="545"/>
        <v>A+J=</v>
      </c>
      <c r="AA856" s="124">
        <f t="shared" si="546"/>
        <v>45153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22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3"/>
      <c r="EC856" s="1"/>
      <c r="ED856" s="1"/>
      <c r="EE856" s="1"/>
      <c r="EF856" s="1"/>
      <c r="EG856" s="1"/>
      <c r="EH856" s="1"/>
      <c r="EI856" s="1"/>
      <c r="EJ856" s="1"/>
      <c r="EK856" s="1"/>
      <c r="EL856" s="4"/>
      <c r="EM856" s="1"/>
      <c r="EN856" s="1"/>
      <c r="EO856" s="1"/>
      <c r="EP856" s="1"/>
      <c r="EQ856" s="1"/>
      <c r="ER856" s="1"/>
    </row>
    <row r="857" spans="1:148" ht="12.75" x14ac:dyDescent="0.2">
      <c r="A857" s="118">
        <f t="shared" si="537"/>
        <v>45147</v>
      </c>
      <c r="B857" s="119">
        <f t="shared" si="529"/>
        <v>729.19815346999997</v>
      </c>
      <c r="C857" s="119">
        <f t="shared" si="543"/>
        <v>615.11156459999995</v>
      </c>
      <c r="D857" s="120">
        <f t="shared" si="538"/>
        <v>6665.28</v>
      </c>
      <c r="E857" s="120">
        <f t="shared" si="527"/>
        <v>6659.95</v>
      </c>
      <c r="F857" s="172">
        <f t="shared" si="547"/>
        <v>45092</v>
      </c>
      <c r="G857" s="123">
        <f t="shared" si="530"/>
        <v>-7.9966633059680436E-4</v>
      </c>
      <c r="H857" s="124">
        <f t="shared" si="548"/>
        <v>45153</v>
      </c>
      <c r="I857" s="124">
        <f t="shared" si="531"/>
        <v>45153</v>
      </c>
      <c r="J857" s="125">
        <f t="shared" si="539"/>
        <v>21</v>
      </c>
      <c r="K857" s="125">
        <f t="shared" si="528"/>
        <v>17</v>
      </c>
      <c r="L857" s="8">
        <f t="shared" si="540"/>
        <v>0.99935260000000004</v>
      </c>
      <c r="M857" s="126">
        <f t="shared" si="526"/>
        <v>1.0022992500000001</v>
      </c>
      <c r="N857" s="126">
        <f t="shared" si="523"/>
        <v>1.1792256908194554</v>
      </c>
      <c r="O857" s="119">
        <f t="shared" si="525"/>
        <v>1.1784622600000001</v>
      </c>
      <c r="P857" s="119">
        <f t="shared" si="532"/>
        <v>724.88576456999999</v>
      </c>
      <c r="Q857" s="158">
        <f t="shared" si="544"/>
        <v>0</v>
      </c>
      <c r="R857" s="199">
        <f t="shared" si="541"/>
        <v>0</v>
      </c>
      <c r="S857" s="119">
        <f t="shared" si="533"/>
        <v>0</v>
      </c>
      <c r="T857" s="129">
        <f t="shared" si="542"/>
        <v>9.1906000000000002E-2</v>
      </c>
      <c r="U857" s="127">
        <f t="shared" si="524"/>
        <v>17</v>
      </c>
      <c r="V857" s="127">
        <v>252</v>
      </c>
      <c r="W857" s="126">
        <f t="shared" si="534"/>
        <v>1.0059490600000001</v>
      </c>
      <c r="X857" s="119">
        <f t="shared" si="535"/>
        <v>4.3123889000000002</v>
      </c>
      <c r="Y857" s="119">
        <f t="shared" si="536"/>
        <v>0</v>
      </c>
      <c r="Z857" s="131" t="str">
        <f t="shared" si="545"/>
        <v>A+J=</v>
      </c>
      <c r="AA857" s="124">
        <f t="shared" si="546"/>
        <v>45153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22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3"/>
      <c r="EC857" s="1"/>
      <c r="ED857" s="1"/>
      <c r="EE857" s="1"/>
      <c r="EF857" s="1"/>
      <c r="EG857" s="1"/>
      <c r="EH857" s="1"/>
      <c r="EI857" s="1"/>
      <c r="EJ857" s="1"/>
      <c r="EK857" s="1"/>
      <c r="EL857" s="4"/>
      <c r="EM857" s="1"/>
      <c r="EN857" s="1"/>
      <c r="EO857" s="1"/>
      <c r="EP857" s="1"/>
      <c r="EQ857" s="1"/>
      <c r="ER857" s="1"/>
    </row>
    <row r="858" spans="1:148" ht="12.75" x14ac:dyDescent="0.2">
      <c r="A858" s="118">
        <f t="shared" si="537"/>
        <v>45148</v>
      </c>
      <c r="B858" s="119">
        <f t="shared" si="529"/>
        <v>729.42482848999998</v>
      </c>
      <c r="C858" s="119">
        <f t="shared" si="543"/>
        <v>615.11156459999995</v>
      </c>
      <c r="D858" s="120">
        <f t="shared" si="538"/>
        <v>6665.28</v>
      </c>
      <c r="E858" s="120">
        <f t="shared" si="527"/>
        <v>6659.95</v>
      </c>
      <c r="F858" s="172">
        <f t="shared" si="547"/>
        <v>45092</v>
      </c>
      <c r="G858" s="123">
        <f t="shared" si="530"/>
        <v>-7.9966633059680436E-4</v>
      </c>
      <c r="H858" s="124">
        <f t="shared" si="548"/>
        <v>45153</v>
      </c>
      <c r="I858" s="124">
        <f t="shared" si="531"/>
        <v>45153</v>
      </c>
      <c r="J858" s="125">
        <f t="shared" si="539"/>
        <v>21</v>
      </c>
      <c r="K858" s="125">
        <f t="shared" si="528"/>
        <v>18</v>
      </c>
      <c r="L858" s="8">
        <f t="shared" si="540"/>
        <v>0.99931453000000003</v>
      </c>
      <c r="M858" s="126">
        <f t="shared" si="526"/>
        <v>1.0022992500000001</v>
      </c>
      <c r="N858" s="126">
        <f t="shared" si="523"/>
        <v>1.1792256908194554</v>
      </c>
      <c r="O858" s="119">
        <f t="shared" si="525"/>
        <v>1.1784173600000001</v>
      </c>
      <c r="P858" s="119">
        <f t="shared" si="532"/>
        <v>724.85814605999997</v>
      </c>
      <c r="Q858" s="158">
        <f t="shared" si="544"/>
        <v>0</v>
      </c>
      <c r="R858" s="199">
        <f t="shared" si="541"/>
        <v>0</v>
      </c>
      <c r="S858" s="119">
        <f t="shared" si="533"/>
        <v>0</v>
      </c>
      <c r="T858" s="129">
        <f t="shared" si="542"/>
        <v>9.1906000000000002E-2</v>
      </c>
      <c r="U858" s="127">
        <f t="shared" si="524"/>
        <v>18</v>
      </c>
      <c r="V858" s="127">
        <v>252</v>
      </c>
      <c r="W858" s="126">
        <f t="shared" si="534"/>
        <v>1.006300105</v>
      </c>
      <c r="X858" s="119">
        <f t="shared" si="535"/>
        <v>4.5666824300000002</v>
      </c>
      <c r="Y858" s="119">
        <f t="shared" si="536"/>
        <v>0</v>
      </c>
      <c r="Z858" s="131" t="str">
        <f t="shared" si="545"/>
        <v>A+J=</v>
      </c>
      <c r="AA858" s="124">
        <f t="shared" si="546"/>
        <v>45153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22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3"/>
      <c r="EC858" s="1"/>
      <c r="ED858" s="1"/>
      <c r="EE858" s="1"/>
      <c r="EF858" s="1"/>
      <c r="EG858" s="1"/>
      <c r="EH858" s="1"/>
      <c r="EI858" s="1"/>
      <c r="EJ858" s="1"/>
      <c r="EK858" s="1"/>
      <c r="EL858" s="4"/>
      <c r="EM858" s="1"/>
      <c r="EN858" s="1"/>
      <c r="EO858" s="1"/>
      <c r="EP858" s="1"/>
      <c r="EQ858" s="1"/>
      <c r="ER858" s="1"/>
    </row>
    <row r="859" spans="1:148" ht="12.75" x14ac:dyDescent="0.2">
      <c r="A859" s="118">
        <f t="shared" si="537"/>
        <v>45149</v>
      </c>
      <c r="B859" s="119">
        <f t="shared" si="529"/>
        <v>729.6515787300001</v>
      </c>
      <c r="C859" s="119">
        <f t="shared" si="543"/>
        <v>615.11156459999995</v>
      </c>
      <c r="D859" s="120">
        <f t="shared" si="538"/>
        <v>6665.28</v>
      </c>
      <c r="E859" s="120">
        <f t="shared" si="527"/>
        <v>6659.95</v>
      </c>
      <c r="F859" s="172">
        <f t="shared" si="547"/>
        <v>45092</v>
      </c>
      <c r="G859" s="123">
        <f t="shared" si="530"/>
        <v>-7.9966633059680436E-4</v>
      </c>
      <c r="H859" s="124">
        <f t="shared" si="548"/>
        <v>45153</v>
      </c>
      <c r="I859" s="124">
        <f t="shared" si="531"/>
        <v>45153</v>
      </c>
      <c r="J859" s="125">
        <f t="shared" si="539"/>
        <v>21</v>
      </c>
      <c r="K859" s="125">
        <f t="shared" si="528"/>
        <v>19</v>
      </c>
      <c r="L859" s="8">
        <f t="shared" si="540"/>
        <v>0.99927646000000003</v>
      </c>
      <c r="M859" s="126">
        <f t="shared" si="526"/>
        <v>1.0022992500000001</v>
      </c>
      <c r="N859" s="126">
        <f t="shared" si="523"/>
        <v>1.1792256908194554</v>
      </c>
      <c r="O859" s="119">
        <f t="shared" si="525"/>
        <v>1.17837247</v>
      </c>
      <c r="P859" s="119">
        <f t="shared" si="532"/>
        <v>724.83053370000005</v>
      </c>
      <c r="Q859" s="158">
        <f t="shared" si="544"/>
        <v>0</v>
      </c>
      <c r="R859" s="199">
        <f t="shared" si="541"/>
        <v>0</v>
      </c>
      <c r="S859" s="119">
        <f t="shared" si="533"/>
        <v>0</v>
      </c>
      <c r="T859" s="129">
        <f t="shared" si="542"/>
        <v>9.1906000000000002E-2</v>
      </c>
      <c r="U859" s="127">
        <f t="shared" si="524"/>
        <v>19</v>
      </c>
      <c r="V859" s="127">
        <v>252</v>
      </c>
      <c r="W859" s="126">
        <f t="shared" si="534"/>
        <v>1.006651272</v>
      </c>
      <c r="X859" s="119">
        <f t="shared" si="535"/>
        <v>4.8210450299999996</v>
      </c>
      <c r="Y859" s="119">
        <f t="shared" si="536"/>
        <v>0</v>
      </c>
      <c r="Z859" s="131" t="str">
        <f t="shared" si="545"/>
        <v>A+J=</v>
      </c>
      <c r="AA859" s="124">
        <f t="shared" si="546"/>
        <v>45153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22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3"/>
      <c r="EC859" s="1"/>
      <c r="ED859" s="1"/>
      <c r="EE859" s="1"/>
      <c r="EF859" s="1"/>
      <c r="EG859" s="1"/>
      <c r="EH859" s="1"/>
      <c r="EI859" s="1"/>
      <c r="EJ859" s="1"/>
      <c r="EK859" s="1"/>
      <c r="EL859" s="4"/>
      <c r="EM859" s="1"/>
      <c r="EN859" s="1"/>
      <c r="EO859" s="1"/>
      <c r="EP859" s="1"/>
      <c r="EQ859" s="1"/>
      <c r="ER859" s="1"/>
    </row>
    <row r="860" spans="1:148" ht="12.75" x14ac:dyDescent="0.2">
      <c r="A860" s="118">
        <f t="shared" si="537"/>
        <v>45150</v>
      </c>
      <c r="B860" s="119">
        <f t="shared" si="529"/>
        <v>729.87839872999996</v>
      </c>
      <c r="C860" s="119">
        <f t="shared" si="543"/>
        <v>615.11156459999995</v>
      </c>
      <c r="D860" s="120">
        <f t="shared" si="538"/>
        <v>6665.28</v>
      </c>
      <c r="E860" s="120">
        <f t="shared" si="527"/>
        <v>6659.95</v>
      </c>
      <c r="F860" s="172">
        <f t="shared" si="547"/>
        <v>45092</v>
      </c>
      <c r="G860" s="123">
        <f t="shared" si="530"/>
        <v>-7.9966633059680436E-4</v>
      </c>
      <c r="H860" s="124">
        <f t="shared" si="548"/>
        <v>45153</v>
      </c>
      <c r="I860" s="124">
        <f t="shared" si="531"/>
        <v>45153</v>
      </c>
      <c r="J860" s="125">
        <f t="shared" si="539"/>
        <v>21</v>
      </c>
      <c r="K860" s="125">
        <f t="shared" si="528"/>
        <v>20</v>
      </c>
      <c r="L860" s="8">
        <f t="shared" si="540"/>
        <v>0.99923839000000003</v>
      </c>
      <c r="M860" s="126">
        <f t="shared" si="526"/>
        <v>1.0022992500000001</v>
      </c>
      <c r="N860" s="126">
        <f t="shared" si="523"/>
        <v>1.1792256908194554</v>
      </c>
      <c r="O860" s="119">
        <f t="shared" si="525"/>
        <v>1.1783275799999999</v>
      </c>
      <c r="P860" s="119">
        <f t="shared" si="532"/>
        <v>724.80292134000001</v>
      </c>
      <c r="Q860" s="158">
        <f t="shared" si="544"/>
        <v>0</v>
      </c>
      <c r="R860" s="199">
        <f t="shared" si="541"/>
        <v>0</v>
      </c>
      <c r="S860" s="119">
        <f t="shared" si="533"/>
        <v>0</v>
      </c>
      <c r="T860" s="129">
        <f t="shared" si="542"/>
        <v>9.1906000000000002E-2</v>
      </c>
      <c r="U860" s="127">
        <f t="shared" si="524"/>
        <v>20</v>
      </c>
      <c r="V860" s="127">
        <v>252</v>
      </c>
      <c r="W860" s="126">
        <f t="shared" si="534"/>
        <v>1.007002562</v>
      </c>
      <c r="X860" s="119">
        <f t="shared" si="535"/>
        <v>5.0754773899999996</v>
      </c>
      <c r="Y860" s="119">
        <f t="shared" si="536"/>
        <v>0</v>
      </c>
      <c r="Z860" s="131" t="str">
        <f t="shared" si="545"/>
        <v>A+J=</v>
      </c>
      <c r="AA860" s="124">
        <f t="shared" si="546"/>
        <v>45153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22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3"/>
      <c r="EC860" s="1"/>
      <c r="ED860" s="1"/>
      <c r="EE860" s="1"/>
      <c r="EF860" s="1"/>
      <c r="EG860" s="1"/>
      <c r="EH860" s="1"/>
      <c r="EI860" s="1"/>
      <c r="EJ860" s="1"/>
      <c r="EK860" s="1"/>
      <c r="EL860" s="4"/>
      <c r="EM860" s="1"/>
      <c r="EN860" s="1"/>
      <c r="EO860" s="1"/>
      <c r="EP860" s="1"/>
      <c r="EQ860" s="1"/>
      <c r="ER860" s="1"/>
    </row>
    <row r="861" spans="1:148" ht="12.75" x14ac:dyDescent="0.2">
      <c r="A861" s="118">
        <f t="shared" si="537"/>
        <v>45151</v>
      </c>
      <c r="B861" s="119">
        <f t="shared" si="529"/>
        <v>729.87839872999996</v>
      </c>
      <c r="C861" s="119">
        <f t="shared" si="543"/>
        <v>615.11156459999995</v>
      </c>
      <c r="D861" s="120">
        <f t="shared" si="538"/>
        <v>6665.28</v>
      </c>
      <c r="E861" s="120">
        <f t="shared" si="527"/>
        <v>6659.95</v>
      </c>
      <c r="F861" s="172">
        <f t="shared" si="547"/>
        <v>45092</v>
      </c>
      <c r="G861" s="123">
        <f t="shared" si="530"/>
        <v>-7.9966633059680436E-4</v>
      </c>
      <c r="H861" s="124">
        <f t="shared" si="548"/>
        <v>45153</v>
      </c>
      <c r="I861" s="124">
        <f t="shared" si="531"/>
        <v>45153</v>
      </c>
      <c r="J861" s="125">
        <f t="shared" si="539"/>
        <v>21</v>
      </c>
      <c r="K861" s="125">
        <f t="shared" si="528"/>
        <v>20</v>
      </c>
      <c r="L861" s="8">
        <f t="shared" si="540"/>
        <v>0.99923839000000003</v>
      </c>
      <c r="M861" s="126">
        <f t="shared" si="526"/>
        <v>1.0022992500000001</v>
      </c>
      <c r="N861" s="126">
        <f t="shared" si="523"/>
        <v>1.1792256908194554</v>
      </c>
      <c r="O861" s="119">
        <f t="shared" si="525"/>
        <v>1.1783275799999999</v>
      </c>
      <c r="P861" s="119">
        <f t="shared" si="532"/>
        <v>724.80292134000001</v>
      </c>
      <c r="Q861" s="158">
        <f t="shared" si="544"/>
        <v>0</v>
      </c>
      <c r="R861" s="199">
        <f t="shared" si="541"/>
        <v>0</v>
      </c>
      <c r="S861" s="119">
        <f t="shared" si="533"/>
        <v>0</v>
      </c>
      <c r="T861" s="129">
        <f t="shared" si="542"/>
        <v>9.1906000000000002E-2</v>
      </c>
      <c r="U861" s="127">
        <f t="shared" si="524"/>
        <v>20</v>
      </c>
      <c r="V861" s="127">
        <v>252</v>
      </c>
      <c r="W861" s="126">
        <f t="shared" si="534"/>
        <v>1.007002562</v>
      </c>
      <c r="X861" s="119">
        <f t="shared" si="535"/>
        <v>5.0754773899999996</v>
      </c>
      <c r="Y861" s="119">
        <f t="shared" si="536"/>
        <v>0</v>
      </c>
      <c r="Z861" s="131" t="str">
        <f t="shared" si="545"/>
        <v>A+J=</v>
      </c>
      <c r="AA861" s="124">
        <f t="shared" si="546"/>
        <v>45153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22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3"/>
      <c r="EC861" s="1"/>
      <c r="ED861" s="1"/>
      <c r="EE861" s="1"/>
      <c r="EF861" s="1"/>
      <c r="EG861" s="1"/>
      <c r="EH861" s="1"/>
      <c r="EI861" s="1"/>
      <c r="EJ861" s="1"/>
      <c r="EK861" s="1"/>
      <c r="EL861" s="4"/>
      <c r="EM861" s="1"/>
      <c r="EN861" s="1"/>
      <c r="EO861" s="1"/>
      <c r="EP861" s="1"/>
      <c r="EQ861" s="1"/>
      <c r="ER861" s="1"/>
    </row>
    <row r="862" spans="1:148" ht="12.75" x14ac:dyDescent="0.2">
      <c r="A862" s="118">
        <f t="shared" si="537"/>
        <v>45152</v>
      </c>
      <c r="B862" s="119">
        <f t="shared" si="529"/>
        <v>729.87839872999996</v>
      </c>
      <c r="C862" s="119">
        <f t="shared" si="543"/>
        <v>615.11156459999995</v>
      </c>
      <c r="D862" s="120">
        <f t="shared" si="538"/>
        <v>6665.28</v>
      </c>
      <c r="E862" s="120">
        <f t="shared" si="527"/>
        <v>6659.95</v>
      </c>
      <c r="F862" s="172">
        <f t="shared" si="547"/>
        <v>45092</v>
      </c>
      <c r="G862" s="123">
        <f t="shared" si="530"/>
        <v>-7.9966633059680436E-4</v>
      </c>
      <c r="H862" s="124">
        <f t="shared" si="548"/>
        <v>45153</v>
      </c>
      <c r="I862" s="124">
        <f t="shared" si="531"/>
        <v>45153</v>
      </c>
      <c r="J862" s="125">
        <f t="shared" si="539"/>
        <v>21</v>
      </c>
      <c r="K862" s="125">
        <f t="shared" si="528"/>
        <v>20</v>
      </c>
      <c r="L862" s="8">
        <f t="shared" si="540"/>
        <v>0.99923839000000003</v>
      </c>
      <c r="M862" s="126">
        <f t="shared" si="526"/>
        <v>1.0022992500000001</v>
      </c>
      <c r="N862" s="126">
        <f t="shared" si="523"/>
        <v>1.1792256908194554</v>
      </c>
      <c r="O862" s="119">
        <f t="shared" si="525"/>
        <v>1.1783275799999999</v>
      </c>
      <c r="P862" s="119">
        <f t="shared" si="532"/>
        <v>724.80292134000001</v>
      </c>
      <c r="Q862" s="158">
        <f t="shared" si="544"/>
        <v>0</v>
      </c>
      <c r="R862" s="199">
        <f t="shared" si="541"/>
        <v>0</v>
      </c>
      <c r="S862" s="119">
        <f t="shared" si="533"/>
        <v>0</v>
      </c>
      <c r="T862" s="129">
        <f t="shared" si="542"/>
        <v>9.1906000000000002E-2</v>
      </c>
      <c r="U862" s="127">
        <f t="shared" si="524"/>
        <v>20</v>
      </c>
      <c r="V862" s="127">
        <v>252</v>
      </c>
      <c r="W862" s="126">
        <f t="shared" si="534"/>
        <v>1.007002562</v>
      </c>
      <c r="X862" s="119">
        <f t="shared" si="535"/>
        <v>5.0754773899999996</v>
      </c>
      <c r="Y862" s="119">
        <f t="shared" si="536"/>
        <v>0</v>
      </c>
      <c r="Z862" s="131" t="str">
        <f t="shared" si="545"/>
        <v>A+J=</v>
      </c>
      <c r="AA862" s="124">
        <f t="shared" si="546"/>
        <v>45153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22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3"/>
      <c r="EC862" s="1"/>
      <c r="ED862" s="1"/>
      <c r="EE862" s="1"/>
      <c r="EF862" s="1"/>
      <c r="EG862" s="1"/>
      <c r="EH862" s="1"/>
      <c r="EI862" s="1"/>
      <c r="EJ862" s="1"/>
      <c r="EK862" s="1"/>
      <c r="EL862" s="4"/>
      <c r="EM862" s="1"/>
      <c r="EN862" s="1"/>
      <c r="EO862" s="1"/>
      <c r="EP862" s="1"/>
      <c r="EQ862" s="1"/>
      <c r="ER862" s="1"/>
    </row>
    <row r="863" spans="1:148" ht="12.75" x14ac:dyDescent="0.2">
      <c r="A863" s="118">
        <f t="shared" si="537"/>
        <v>45153</v>
      </c>
      <c r="B863" s="119">
        <f t="shared" si="529"/>
        <v>730.10528848000001</v>
      </c>
      <c r="C863" s="119">
        <f t="shared" si="543"/>
        <v>615.11156459999995</v>
      </c>
      <c r="D863" s="120">
        <f t="shared" si="538"/>
        <v>6665.28</v>
      </c>
      <c r="E863" s="120">
        <f t="shared" si="527"/>
        <v>6659.95</v>
      </c>
      <c r="F863" s="172">
        <f t="shared" si="547"/>
        <v>45092</v>
      </c>
      <c r="G863" s="123">
        <f t="shared" si="530"/>
        <v>-7.9966633059680436E-4</v>
      </c>
      <c r="H863" s="124">
        <f t="shared" si="548"/>
        <v>45153</v>
      </c>
      <c r="I863" s="124">
        <f t="shared" si="531"/>
        <v>45153</v>
      </c>
      <c r="J863" s="125">
        <f t="shared" si="539"/>
        <v>21</v>
      </c>
      <c r="K863" s="125">
        <f t="shared" si="528"/>
        <v>21</v>
      </c>
      <c r="L863" s="8">
        <f t="shared" si="540"/>
        <v>0.99920032999999997</v>
      </c>
      <c r="M863" s="126">
        <f t="shared" si="526"/>
        <v>1.0022992500000001</v>
      </c>
      <c r="N863" s="126">
        <f t="shared" si="523"/>
        <v>1.1792256908194554</v>
      </c>
      <c r="O863" s="119">
        <f t="shared" si="525"/>
        <v>1.1782826900000001</v>
      </c>
      <c r="P863" s="119">
        <f t="shared" si="532"/>
        <v>724.77530897999998</v>
      </c>
      <c r="Q863" s="158">
        <f t="shared" si="544"/>
        <v>28</v>
      </c>
      <c r="R863" s="199">
        <f t="shared" si="541"/>
        <v>4.4211E-2</v>
      </c>
      <c r="S863" s="119">
        <f t="shared" si="533"/>
        <v>32.043041180000003</v>
      </c>
      <c r="T863" s="129">
        <f t="shared" si="542"/>
        <v>9.1906000000000002E-2</v>
      </c>
      <c r="U863" s="127">
        <f t="shared" si="524"/>
        <v>21</v>
      </c>
      <c r="V863" s="127">
        <v>252</v>
      </c>
      <c r="W863" s="126">
        <f t="shared" si="534"/>
        <v>1.007353975</v>
      </c>
      <c r="X863" s="119">
        <f t="shared" si="535"/>
        <v>5.3299795000000003</v>
      </c>
      <c r="Y863" s="119">
        <f t="shared" si="536"/>
        <v>37.373020680000003</v>
      </c>
      <c r="Z863" s="131" t="str">
        <f t="shared" si="545"/>
        <v>A+J=</v>
      </c>
      <c r="AA863" s="124">
        <f t="shared" si="546"/>
        <v>45153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22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3"/>
      <c r="EC863" s="1"/>
      <c r="ED863" s="1"/>
      <c r="EE863" s="1"/>
      <c r="EF863" s="1"/>
      <c r="EG863" s="1"/>
      <c r="EH863" s="1"/>
      <c r="EI863" s="1"/>
      <c r="EJ863" s="1"/>
      <c r="EK863" s="1"/>
      <c r="EL863" s="4"/>
      <c r="EM863" s="1"/>
      <c r="EN863" s="1"/>
      <c r="EO863" s="1"/>
      <c r="EP863" s="1"/>
      <c r="EQ863" s="1"/>
      <c r="ER863" s="1"/>
    </row>
    <row r="864" spans="1:148" ht="12.75" x14ac:dyDescent="0.2">
      <c r="A864" s="118">
        <f t="shared" si="537"/>
        <v>45154</v>
      </c>
      <c r="B864" s="119">
        <f t="shared" si="529"/>
        <v>693.01177908</v>
      </c>
      <c r="C864" s="119">
        <f t="shared" si="543"/>
        <v>587.91686721999997</v>
      </c>
      <c r="D864" s="120">
        <f t="shared" si="538"/>
        <v>6659.95</v>
      </c>
      <c r="E864" s="120">
        <f t="shared" si="527"/>
        <v>6667.94</v>
      </c>
      <c r="F864" s="172">
        <f t="shared" si="547"/>
        <v>45122</v>
      </c>
      <c r="G864" s="123">
        <f t="shared" si="530"/>
        <v>1.1997087065218626E-3</v>
      </c>
      <c r="H864" s="124">
        <f t="shared" si="548"/>
        <v>45184</v>
      </c>
      <c r="I864" s="124">
        <f t="shared" si="531"/>
        <v>45184</v>
      </c>
      <c r="J864" s="125">
        <f t="shared" si="539"/>
        <v>22</v>
      </c>
      <c r="K864" s="125">
        <f t="shared" si="528"/>
        <v>1</v>
      </c>
      <c r="L864" s="8">
        <f t="shared" si="540"/>
        <v>1.0000545000000001</v>
      </c>
      <c r="M864" s="126">
        <f t="shared" si="526"/>
        <v>0.99920032999999997</v>
      </c>
      <c r="N864" s="126">
        <f t="shared" ref="N864:N927" si="549">IF(I864&gt;I863,N863*M864,N863)</f>
        <v>1.1782826994112778</v>
      </c>
      <c r="O864" s="119">
        <f t="shared" si="525"/>
        <v>1.1783469099999999</v>
      </c>
      <c r="P864" s="119">
        <f t="shared" si="532"/>
        <v>692.77002382000001</v>
      </c>
      <c r="Q864" s="158">
        <f t="shared" si="544"/>
        <v>0</v>
      </c>
      <c r="R864" s="199">
        <f t="shared" si="541"/>
        <v>0</v>
      </c>
      <c r="S864" s="119">
        <f t="shared" si="533"/>
        <v>0</v>
      </c>
      <c r="T864" s="129">
        <f t="shared" si="542"/>
        <v>9.1906000000000002E-2</v>
      </c>
      <c r="U864" s="127">
        <f t="shared" si="524"/>
        <v>1</v>
      </c>
      <c r="V864" s="127">
        <v>252</v>
      </c>
      <c r="W864" s="126">
        <f t="shared" si="534"/>
        <v>1.000348969</v>
      </c>
      <c r="X864" s="119">
        <f t="shared" si="535"/>
        <v>0.24175526</v>
      </c>
      <c r="Y864" s="119">
        <f t="shared" si="536"/>
        <v>0</v>
      </c>
      <c r="Z864" s="131" t="str">
        <f t="shared" si="545"/>
        <v>A+J=</v>
      </c>
      <c r="AA864" s="124">
        <f t="shared" si="546"/>
        <v>45184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22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3"/>
      <c r="EC864" s="1"/>
      <c r="ED864" s="1"/>
      <c r="EE864" s="1"/>
      <c r="EF864" s="1"/>
      <c r="EG864" s="1"/>
      <c r="EH864" s="1"/>
      <c r="EI864" s="1"/>
      <c r="EJ864" s="1"/>
      <c r="EK864" s="1"/>
      <c r="EL864" s="4"/>
      <c r="EM864" s="1"/>
      <c r="EN864" s="1"/>
      <c r="EO864" s="1"/>
      <c r="EP864" s="1"/>
      <c r="EQ864" s="1"/>
      <c r="ER864" s="1"/>
    </row>
    <row r="865" spans="1:148" ht="12.75" x14ac:dyDescent="0.2">
      <c r="A865" s="118">
        <f t="shared" si="537"/>
        <v>45155</v>
      </c>
      <c r="B865" s="119">
        <f t="shared" si="529"/>
        <v>693.29140053999993</v>
      </c>
      <c r="C865" s="119">
        <f t="shared" si="543"/>
        <v>587.91686721999997</v>
      </c>
      <c r="D865" s="120">
        <f t="shared" si="538"/>
        <v>6659.95</v>
      </c>
      <c r="E865" s="120">
        <f t="shared" si="527"/>
        <v>6667.94</v>
      </c>
      <c r="F865" s="172">
        <f t="shared" si="547"/>
        <v>45122</v>
      </c>
      <c r="G865" s="123">
        <f t="shared" si="530"/>
        <v>1.1997087065218626E-3</v>
      </c>
      <c r="H865" s="124">
        <f t="shared" si="548"/>
        <v>45184</v>
      </c>
      <c r="I865" s="124">
        <f t="shared" si="531"/>
        <v>45184</v>
      </c>
      <c r="J865" s="125">
        <f t="shared" si="539"/>
        <v>22</v>
      </c>
      <c r="K865" s="125">
        <f t="shared" si="528"/>
        <v>2</v>
      </c>
      <c r="L865" s="8">
        <f t="shared" si="540"/>
        <v>1.0001089999999999</v>
      </c>
      <c r="M865" s="126">
        <f t="shared" si="526"/>
        <v>0.99920032999999997</v>
      </c>
      <c r="N865" s="126">
        <f t="shared" si="549"/>
        <v>1.1782826994112778</v>
      </c>
      <c r="O865" s="119">
        <f t="shared" si="525"/>
        <v>1.17841113</v>
      </c>
      <c r="P865" s="119">
        <f t="shared" si="532"/>
        <v>692.80777983999997</v>
      </c>
      <c r="Q865" s="158">
        <f t="shared" si="544"/>
        <v>0</v>
      </c>
      <c r="R865" s="199">
        <f t="shared" si="541"/>
        <v>0</v>
      </c>
      <c r="S865" s="119">
        <f t="shared" si="533"/>
        <v>0</v>
      </c>
      <c r="T865" s="129">
        <f t="shared" si="542"/>
        <v>9.1906000000000002E-2</v>
      </c>
      <c r="U865" s="127">
        <f t="shared" si="524"/>
        <v>2</v>
      </c>
      <c r="V865" s="127">
        <v>252</v>
      </c>
      <c r="W865" s="126">
        <f t="shared" si="534"/>
        <v>1.0006980590000001</v>
      </c>
      <c r="X865" s="119">
        <f t="shared" si="535"/>
        <v>0.48362070000000001</v>
      </c>
      <c r="Y865" s="119">
        <f t="shared" si="536"/>
        <v>0</v>
      </c>
      <c r="Z865" s="131" t="str">
        <f t="shared" si="545"/>
        <v>A+J=</v>
      </c>
      <c r="AA865" s="124">
        <f t="shared" si="546"/>
        <v>45184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22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3"/>
      <c r="EC865" s="1"/>
      <c r="ED865" s="1"/>
      <c r="EE865" s="1"/>
      <c r="EF865" s="1"/>
      <c r="EG865" s="1"/>
      <c r="EH865" s="1"/>
      <c r="EI865" s="1"/>
      <c r="EJ865" s="1"/>
      <c r="EK865" s="1"/>
      <c r="EL865" s="4"/>
      <c r="EM865" s="1"/>
      <c r="EN865" s="1"/>
      <c r="EO865" s="1"/>
      <c r="EP865" s="1"/>
      <c r="EQ865" s="1"/>
      <c r="ER865" s="1"/>
    </row>
    <row r="866" spans="1:148" ht="12.75" x14ac:dyDescent="0.2">
      <c r="A866" s="118">
        <f t="shared" si="537"/>
        <v>45156</v>
      </c>
      <c r="B866" s="119">
        <f t="shared" si="529"/>
        <v>693.57113947000005</v>
      </c>
      <c r="C866" s="119">
        <f t="shared" si="543"/>
        <v>587.91686721999997</v>
      </c>
      <c r="D866" s="120">
        <f t="shared" si="538"/>
        <v>6659.95</v>
      </c>
      <c r="E866" s="120">
        <f t="shared" si="527"/>
        <v>6667.94</v>
      </c>
      <c r="F866" s="172">
        <f t="shared" si="547"/>
        <v>45122</v>
      </c>
      <c r="G866" s="123">
        <f t="shared" si="530"/>
        <v>1.1997087065218626E-3</v>
      </c>
      <c r="H866" s="124">
        <f t="shared" si="548"/>
        <v>45184</v>
      </c>
      <c r="I866" s="124">
        <f t="shared" si="531"/>
        <v>45184</v>
      </c>
      <c r="J866" s="125">
        <f t="shared" si="539"/>
        <v>22</v>
      </c>
      <c r="K866" s="125">
        <f t="shared" si="528"/>
        <v>3</v>
      </c>
      <c r="L866" s="8">
        <f t="shared" si="540"/>
        <v>1.0001635099999999</v>
      </c>
      <c r="M866" s="126">
        <f t="shared" si="526"/>
        <v>0.99920032999999997</v>
      </c>
      <c r="N866" s="126">
        <f t="shared" si="549"/>
        <v>1.1782826994112778</v>
      </c>
      <c r="O866" s="119">
        <f t="shared" si="525"/>
        <v>1.17847536</v>
      </c>
      <c r="P866" s="119">
        <f t="shared" si="532"/>
        <v>692.84554174000004</v>
      </c>
      <c r="Q866" s="158">
        <f t="shared" si="544"/>
        <v>0</v>
      </c>
      <c r="R866" s="199">
        <f t="shared" si="541"/>
        <v>0</v>
      </c>
      <c r="S866" s="119">
        <f t="shared" si="533"/>
        <v>0</v>
      </c>
      <c r="T866" s="129">
        <f t="shared" si="542"/>
        <v>9.1906000000000002E-2</v>
      </c>
      <c r="U866" s="127">
        <f t="shared" ref="U866:U929" si="550">IF(A865&lt;K$2,0,IF(Q865&gt;0,1,IF(K866=K865,U865,U865+1)))</f>
        <v>3</v>
      </c>
      <c r="V866" s="127">
        <v>252</v>
      </c>
      <c r="W866" s="126">
        <f t="shared" si="534"/>
        <v>1.0010472720000001</v>
      </c>
      <c r="X866" s="119">
        <f t="shared" si="535"/>
        <v>0.72559773000000005</v>
      </c>
      <c r="Y866" s="119">
        <f t="shared" si="536"/>
        <v>0</v>
      </c>
      <c r="Z866" s="131" t="str">
        <f t="shared" si="545"/>
        <v>A+J=</v>
      </c>
      <c r="AA866" s="124">
        <f t="shared" si="546"/>
        <v>45184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22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3"/>
      <c r="EC866" s="1"/>
      <c r="ED866" s="1"/>
      <c r="EE866" s="1"/>
      <c r="EF866" s="1"/>
      <c r="EG866" s="1"/>
      <c r="EH866" s="1"/>
      <c r="EI866" s="1"/>
      <c r="EJ866" s="1"/>
      <c r="EK866" s="1"/>
      <c r="EL866" s="4"/>
      <c r="EM866" s="1"/>
      <c r="EN866" s="1"/>
      <c r="EO866" s="1"/>
      <c r="EP866" s="1"/>
      <c r="EQ866" s="1"/>
      <c r="ER866" s="1"/>
    </row>
    <row r="867" spans="1:148" ht="12.75" x14ac:dyDescent="0.2">
      <c r="A867" s="118">
        <f t="shared" si="537"/>
        <v>45157</v>
      </c>
      <c r="B867" s="119">
        <f t="shared" si="529"/>
        <v>693.85098273000006</v>
      </c>
      <c r="C867" s="119">
        <f t="shared" si="543"/>
        <v>587.91686721999997</v>
      </c>
      <c r="D867" s="120">
        <f t="shared" si="538"/>
        <v>6659.95</v>
      </c>
      <c r="E867" s="120">
        <f t="shared" si="527"/>
        <v>6667.94</v>
      </c>
      <c r="F867" s="172">
        <f t="shared" si="547"/>
        <v>45122</v>
      </c>
      <c r="G867" s="123">
        <f t="shared" si="530"/>
        <v>1.1997087065218626E-3</v>
      </c>
      <c r="H867" s="124">
        <f t="shared" si="548"/>
        <v>45184</v>
      </c>
      <c r="I867" s="124">
        <f t="shared" si="531"/>
        <v>45184</v>
      </c>
      <c r="J867" s="125">
        <f t="shared" si="539"/>
        <v>22</v>
      </c>
      <c r="K867" s="125">
        <f t="shared" si="528"/>
        <v>4</v>
      </c>
      <c r="L867" s="8">
        <f t="shared" si="540"/>
        <v>1.0002180199999999</v>
      </c>
      <c r="M867" s="126">
        <f t="shared" si="526"/>
        <v>0.99920032999999997</v>
      </c>
      <c r="N867" s="126">
        <f t="shared" si="549"/>
        <v>1.1782826994112778</v>
      </c>
      <c r="O867" s="119">
        <f t="shared" si="525"/>
        <v>1.17853958</v>
      </c>
      <c r="P867" s="119">
        <f t="shared" si="532"/>
        <v>692.88329776</v>
      </c>
      <c r="Q867" s="158">
        <f t="shared" si="544"/>
        <v>0</v>
      </c>
      <c r="R867" s="199">
        <f t="shared" si="541"/>
        <v>0</v>
      </c>
      <c r="S867" s="119">
        <f t="shared" si="533"/>
        <v>0</v>
      </c>
      <c r="T867" s="129">
        <f t="shared" si="542"/>
        <v>9.1906000000000002E-2</v>
      </c>
      <c r="U867" s="127">
        <f t="shared" si="550"/>
        <v>4</v>
      </c>
      <c r="V867" s="127">
        <v>252</v>
      </c>
      <c r="W867" s="126">
        <f t="shared" si="534"/>
        <v>1.0013966059999999</v>
      </c>
      <c r="X867" s="119">
        <f t="shared" si="535"/>
        <v>0.96768496999999998</v>
      </c>
      <c r="Y867" s="119">
        <f t="shared" si="536"/>
        <v>0</v>
      </c>
      <c r="Z867" s="131" t="str">
        <f t="shared" si="545"/>
        <v>A+J=</v>
      </c>
      <c r="AA867" s="124">
        <f t="shared" si="546"/>
        <v>45184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22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3"/>
      <c r="EC867" s="1"/>
      <c r="ED867" s="1"/>
      <c r="EE867" s="1"/>
      <c r="EF867" s="1"/>
      <c r="EG867" s="1"/>
      <c r="EH867" s="1"/>
      <c r="EI867" s="1"/>
      <c r="EJ867" s="1"/>
      <c r="EK867" s="1"/>
      <c r="EL867" s="4"/>
      <c r="EM867" s="1"/>
      <c r="EN867" s="1"/>
      <c r="EO867" s="1"/>
      <c r="EP867" s="1"/>
      <c r="EQ867" s="1"/>
      <c r="ER867" s="1"/>
    </row>
    <row r="868" spans="1:148" ht="12.75" x14ac:dyDescent="0.2">
      <c r="A868" s="118">
        <f t="shared" si="537"/>
        <v>45158</v>
      </c>
      <c r="B868" s="119">
        <f t="shared" si="529"/>
        <v>693.85098273000006</v>
      </c>
      <c r="C868" s="119">
        <f t="shared" si="543"/>
        <v>587.91686721999997</v>
      </c>
      <c r="D868" s="120">
        <f t="shared" si="538"/>
        <v>6659.95</v>
      </c>
      <c r="E868" s="120">
        <f t="shared" si="527"/>
        <v>6667.94</v>
      </c>
      <c r="F868" s="172">
        <f t="shared" si="547"/>
        <v>45122</v>
      </c>
      <c r="G868" s="123">
        <f t="shared" si="530"/>
        <v>1.1997087065218626E-3</v>
      </c>
      <c r="H868" s="124">
        <f t="shared" si="548"/>
        <v>45184</v>
      </c>
      <c r="I868" s="124">
        <f t="shared" si="531"/>
        <v>45184</v>
      </c>
      <c r="J868" s="125">
        <f t="shared" si="539"/>
        <v>22</v>
      </c>
      <c r="K868" s="125">
        <f t="shared" si="528"/>
        <v>4</v>
      </c>
      <c r="L868" s="8">
        <f t="shared" si="540"/>
        <v>1.0002180199999999</v>
      </c>
      <c r="M868" s="126">
        <f t="shared" si="526"/>
        <v>0.99920032999999997</v>
      </c>
      <c r="N868" s="126">
        <f t="shared" si="549"/>
        <v>1.1782826994112778</v>
      </c>
      <c r="O868" s="119">
        <f t="shared" si="525"/>
        <v>1.17853958</v>
      </c>
      <c r="P868" s="119">
        <f t="shared" si="532"/>
        <v>692.88329776</v>
      </c>
      <c r="Q868" s="158">
        <f t="shared" si="544"/>
        <v>0</v>
      </c>
      <c r="R868" s="199">
        <f t="shared" si="541"/>
        <v>0</v>
      </c>
      <c r="S868" s="119">
        <f t="shared" si="533"/>
        <v>0</v>
      </c>
      <c r="T868" s="129">
        <f t="shared" si="542"/>
        <v>9.1906000000000002E-2</v>
      </c>
      <c r="U868" s="127">
        <f t="shared" si="550"/>
        <v>4</v>
      </c>
      <c r="V868" s="127">
        <v>252</v>
      </c>
      <c r="W868" s="126">
        <f t="shared" si="534"/>
        <v>1.0013966059999999</v>
      </c>
      <c r="X868" s="119">
        <f t="shared" si="535"/>
        <v>0.96768496999999998</v>
      </c>
      <c r="Y868" s="119">
        <f t="shared" si="536"/>
        <v>0</v>
      </c>
      <c r="Z868" s="131" t="str">
        <f t="shared" si="545"/>
        <v>A+J=</v>
      </c>
      <c r="AA868" s="124">
        <f t="shared" si="546"/>
        <v>45184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22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3"/>
      <c r="EC868" s="1"/>
      <c r="ED868" s="1"/>
      <c r="EE868" s="1"/>
      <c r="EF868" s="1"/>
      <c r="EG868" s="1"/>
      <c r="EH868" s="1"/>
      <c r="EI868" s="1"/>
      <c r="EJ868" s="1"/>
      <c r="EK868" s="1"/>
      <c r="EL868" s="4"/>
      <c r="EM868" s="1"/>
      <c r="EN868" s="1"/>
      <c r="EO868" s="1"/>
      <c r="EP868" s="1"/>
      <c r="EQ868" s="1"/>
      <c r="ER868" s="1"/>
    </row>
    <row r="869" spans="1:148" ht="12.75" x14ac:dyDescent="0.2">
      <c r="A869" s="118">
        <f t="shared" si="537"/>
        <v>45159</v>
      </c>
      <c r="B869" s="119">
        <f t="shared" si="529"/>
        <v>693.85098273000006</v>
      </c>
      <c r="C869" s="119">
        <f t="shared" si="543"/>
        <v>587.91686721999997</v>
      </c>
      <c r="D869" s="120">
        <f t="shared" si="538"/>
        <v>6659.95</v>
      </c>
      <c r="E869" s="120">
        <f t="shared" si="527"/>
        <v>6667.94</v>
      </c>
      <c r="F869" s="172">
        <f t="shared" si="547"/>
        <v>45122</v>
      </c>
      <c r="G869" s="123">
        <f t="shared" si="530"/>
        <v>1.1997087065218626E-3</v>
      </c>
      <c r="H869" s="124">
        <f t="shared" si="548"/>
        <v>45184</v>
      </c>
      <c r="I869" s="124">
        <f t="shared" si="531"/>
        <v>45184</v>
      </c>
      <c r="J869" s="125">
        <f t="shared" si="539"/>
        <v>22</v>
      </c>
      <c r="K869" s="125">
        <f t="shared" si="528"/>
        <v>4</v>
      </c>
      <c r="L869" s="8">
        <f t="shared" si="540"/>
        <v>1.0002180199999999</v>
      </c>
      <c r="M869" s="126">
        <f t="shared" si="526"/>
        <v>0.99920032999999997</v>
      </c>
      <c r="N869" s="126">
        <f t="shared" si="549"/>
        <v>1.1782826994112778</v>
      </c>
      <c r="O869" s="119">
        <f t="shared" si="525"/>
        <v>1.17853958</v>
      </c>
      <c r="P869" s="119">
        <f t="shared" si="532"/>
        <v>692.88329776</v>
      </c>
      <c r="Q869" s="158">
        <f t="shared" si="544"/>
        <v>0</v>
      </c>
      <c r="R869" s="199">
        <f t="shared" si="541"/>
        <v>0</v>
      </c>
      <c r="S869" s="119">
        <f t="shared" si="533"/>
        <v>0</v>
      </c>
      <c r="T869" s="129">
        <f t="shared" si="542"/>
        <v>9.1906000000000002E-2</v>
      </c>
      <c r="U869" s="127">
        <f t="shared" si="550"/>
        <v>4</v>
      </c>
      <c r="V869" s="127">
        <v>252</v>
      </c>
      <c r="W869" s="126">
        <f t="shared" si="534"/>
        <v>1.0013966059999999</v>
      </c>
      <c r="X869" s="119">
        <f t="shared" si="535"/>
        <v>0.96768496999999998</v>
      </c>
      <c r="Y869" s="119">
        <f t="shared" si="536"/>
        <v>0</v>
      </c>
      <c r="Z869" s="131" t="str">
        <f t="shared" si="545"/>
        <v>A+J=</v>
      </c>
      <c r="AA869" s="124">
        <f t="shared" si="546"/>
        <v>45184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22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3"/>
      <c r="EC869" s="1"/>
      <c r="ED869" s="1"/>
      <c r="EE869" s="1"/>
      <c r="EF869" s="1"/>
      <c r="EG869" s="1"/>
      <c r="EH869" s="1"/>
      <c r="EI869" s="1"/>
      <c r="EJ869" s="1"/>
      <c r="EK869" s="1"/>
      <c r="EL869" s="4"/>
      <c r="EM869" s="1"/>
      <c r="EN869" s="1"/>
      <c r="EO869" s="1"/>
      <c r="EP869" s="1"/>
      <c r="EQ869" s="1"/>
      <c r="ER869" s="1"/>
    </row>
    <row r="870" spans="1:148" ht="12.75" x14ac:dyDescent="0.2">
      <c r="A870" s="118">
        <f t="shared" si="537"/>
        <v>45160</v>
      </c>
      <c r="B870" s="119">
        <f t="shared" si="529"/>
        <v>694.13094278999995</v>
      </c>
      <c r="C870" s="119">
        <f t="shared" si="543"/>
        <v>587.91686721999997</v>
      </c>
      <c r="D870" s="120">
        <f t="shared" si="538"/>
        <v>6659.95</v>
      </c>
      <c r="E870" s="120">
        <f t="shared" si="527"/>
        <v>6667.94</v>
      </c>
      <c r="F870" s="172">
        <f t="shared" si="547"/>
        <v>45122</v>
      </c>
      <c r="G870" s="123">
        <f t="shared" si="530"/>
        <v>1.1997087065218626E-3</v>
      </c>
      <c r="H870" s="124">
        <f t="shared" si="548"/>
        <v>45184</v>
      </c>
      <c r="I870" s="124">
        <f t="shared" si="531"/>
        <v>45184</v>
      </c>
      <c r="J870" s="125">
        <f t="shared" si="539"/>
        <v>22</v>
      </c>
      <c r="K870" s="125">
        <f t="shared" si="528"/>
        <v>5</v>
      </c>
      <c r="L870" s="8">
        <f t="shared" si="540"/>
        <v>1.0002725299999999</v>
      </c>
      <c r="M870" s="126">
        <f t="shared" si="526"/>
        <v>0.99920032999999997</v>
      </c>
      <c r="N870" s="126">
        <f t="shared" si="549"/>
        <v>1.1782826994112778</v>
      </c>
      <c r="O870" s="119">
        <f t="shared" si="525"/>
        <v>1.17860381</v>
      </c>
      <c r="P870" s="119">
        <f t="shared" si="532"/>
        <v>692.92105965999997</v>
      </c>
      <c r="Q870" s="158">
        <f t="shared" si="544"/>
        <v>0</v>
      </c>
      <c r="R870" s="199">
        <f t="shared" si="541"/>
        <v>0</v>
      </c>
      <c r="S870" s="119">
        <f t="shared" si="533"/>
        <v>0</v>
      </c>
      <c r="T870" s="129">
        <f t="shared" si="542"/>
        <v>9.1906000000000002E-2</v>
      </c>
      <c r="U870" s="127">
        <f t="shared" si="550"/>
        <v>5</v>
      </c>
      <c r="V870" s="127">
        <v>252</v>
      </c>
      <c r="W870" s="126">
        <f t="shared" si="534"/>
        <v>1.001746062</v>
      </c>
      <c r="X870" s="119">
        <f t="shared" si="535"/>
        <v>1.2098831299999999</v>
      </c>
      <c r="Y870" s="119">
        <f t="shared" si="536"/>
        <v>0</v>
      </c>
      <c r="Z870" s="131" t="str">
        <f t="shared" si="545"/>
        <v>A+J=</v>
      </c>
      <c r="AA870" s="124">
        <f t="shared" si="546"/>
        <v>45184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22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3"/>
      <c r="EC870" s="1"/>
      <c r="ED870" s="1"/>
      <c r="EE870" s="1"/>
      <c r="EF870" s="1"/>
      <c r="EG870" s="1"/>
      <c r="EH870" s="1"/>
      <c r="EI870" s="1"/>
      <c r="EJ870" s="1"/>
      <c r="EK870" s="1"/>
      <c r="EL870" s="4"/>
      <c r="EM870" s="1"/>
      <c r="EN870" s="1"/>
      <c r="EO870" s="1"/>
      <c r="EP870" s="1"/>
      <c r="EQ870" s="1"/>
      <c r="ER870" s="1"/>
    </row>
    <row r="871" spans="1:148" ht="12.75" x14ac:dyDescent="0.2">
      <c r="A871" s="118">
        <f t="shared" si="537"/>
        <v>45161</v>
      </c>
      <c r="B871" s="119">
        <f t="shared" si="529"/>
        <v>694.41101967000009</v>
      </c>
      <c r="C871" s="119">
        <f t="shared" si="543"/>
        <v>587.91686721999997</v>
      </c>
      <c r="D871" s="120">
        <f t="shared" si="538"/>
        <v>6659.95</v>
      </c>
      <c r="E871" s="120">
        <f t="shared" si="527"/>
        <v>6667.94</v>
      </c>
      <c r="F871" s="172">
        <f t="shared" si="547"/>
        <v>45122</v>
      </c>
      <c r="G871" s="123">
        <f t="shared" si="530"/>
        <v>1.1997087065218626E-3</v>
      </c>
      <c r="H871" s="124">
        <f t="shared" si="548"/>
        <v>45184</v>
      </c>
      <c r="I871" s="124">
        <f t="shared" si="531"/>
        <v>45184</v>
      </c>
      <c r="J871" s="125">
        <f t="shared" si="539"/>
        <v>22</v>
      </c>
      <c r="K871" s="125">
        <f t="shared" si="528"/>
        <v>6</v>
      </c>
      <c r="L871" s="8">
        <f t="shared" si="540"/>
        <v>1.0003270500000001</v>
      </c>
      <c r="M871" s="126">
        <f t="shared" si="526"/>
        <v>0.99920032999999997</v>
      </c>
      <c r="N871" s="126">
        <f t="shared" si="549"/>
        <v>1.1782826994112778</v>
      </c>
      <c r="O871" s="119">
        <f t="shared" si="525"/>
        <v>1.17866805</v>
      </c>
      <c r="P871" s="119">
        <f t="shared" si="532"/>
        <v>692.95882744000005</v>
      </c>
      <c r="Q871" s="158">
        <f t="shared" si="544"/>
        <v>0</v>
      </c>
      <c r="R871" s="199">
        <f t="shared" si="541"/>
        <v>0</v>
      </c>
      <c r="S871" s="119">
        <f t="shared" si="533"/>
        <v>0</v>
      </c>
      <c r="T871" s="129">
        <f t="shared" si="542"/>
        <v>9.1906000000000002E-2</v>
      </c>
      <c r="U871" s="127">
        <f t="shared" si="550"/>
        <v>6</v>
      </c>
      <c r="V871" s="127">
        <v>252</v>
      </c>
      <c r="W871" s="126">
        <f t="shared" si="534"/>
        <v>1.0020956400000001</v>
      </c>
      <c r="X871" s="119">
        <f t="shared" si="535"/>
        <v>1.4521922300000001</v>
      </c>
      <c r="Y871" s="119">
        <f t="shared" si="536"/>
        <v>0</v>
      </c>
      <c r="Z871" s="131" t="str">
        <f t="shared" si="545"/>
        <v>A+J=</v>
      </c>
      <c r="AA871" s="124">
        <f t="shared" si="546"/>
        <v>45184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22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3"/>
      <c r="EC871" s="1"/>
      <c r="ED871" s="1"/>
      <c r="EE871" s="1"/>
      <c r="EF871" s="1"/>
      <c r="EG871" s="1"/>
      <c r="EH871" s="1"/>
      <c r="EI871" s="1"/>
      <c r="EJ871" s="1"/>
      <c r="EK871" s="1"/>
      <c r="EL871" s="4"/>
      <c r="EM871" s="1"/>
      <c r="EN871" s="1"/>
      <c r="EO871" s="1"/>
      <c r="EP871" s="1"/>
      <c r="EQ871" s="1"/>
      <c r="ER871" s="1"/>
    </row>
    <row r="872" spans="1:148" ht="12.75" x14ac:dyDescent="0.2">
      <c r="A872" s="118">
        <f t="shared" si="537"/>
        <v>45162</v>
      </c>
      <c r="B872" s="119">
        <f t="shared" si="529"/>
        <v>694.69120161000001</v>
      </c>
      <c r="C872" s="119">
        <f t="shared" si="543"/>
        <v>587.91686721999997</v>
      </c>
      <c r="D872" s="120">
        <f t="shared" si="538"/>
        <v>6659.95</v>
      </c>
      <c r="E872" s="120">
        <f t="shared" si="527"/>
        <v>6667.94</v>
      </c>
      <c r="F872" s="172">
        <f t="shared" si="547"/>
        <v>45122</v>
      </c>
      <c r="G872" s="123">
        <f t="shared" si="530"/>
        <v>1.1997087065218626E-3</v>
      </c>
      <c r="H872" s="124">
        <f t="shared" si="548"/>
        <v>45184</v>
      </c>
      <c r="I872" s="124">
        <f t="shared" si="531"/>
        <v>45184</v>
      </c>
      <c r="J872" s="125">
        <f t="shared" si="539"/>
        <v>22</v>
      </c>
      <c r="K872" s="125">
        <f t="shared" si="528"/>
        <v>7</v>
      </c>
      <c r="L872" s="8">
        <f t="shared" si="540"/>
        <v>1.0003815599999999</v>
      </c>
      <c r="M872" s="126">
        <f t="shared" si="526"/>
        <v>0.99920032999999997</v>
      </c>
      <c r="N872" s="126">
        <f t="shared" si="549"/>
        <v>1.1782826994112778</v>
      </c>
      <c r="O872" s="119">
        <f t="shared" si="525"/>
        <v>1.17873228</v>
      </c>
      <c r="P872" s="119">
        <f t="shared" si="532"/>
        <v>692.99658934000001</v>
      </c>
      <c r="Q872" s="158">
        <f t="shared" si="544"/>
        <v>0</v>
      </c>
      <c r="R872" s="199">
        <f t="shared" si="541"/>
        <v>0</v>
      </c>
      <c r="S872" s="119">
        <f t="shared" si="533"/>
        <v>0</v>
      </c>
      <c r="T872" s="129">
        <f t="shared" si="542"/>
        <v>9.1906000000000002E-2</v>
      </c>
      <c r="U872" s="127">
        <f t="shared" si="550"/>
        <v>7</v>
      </c>
      <c r="V872" s="127">
        <v>252</v>
      </c>
      <c r="W872" s="126">
        <f t="shared" si="534"/>
        <v>1.00244534</v>
      </c>
      <c r="X872" s="119">
        <f t="shared" si="535"/>
        <v>1.6946122699999999</v>
      </c>
      <c r="Y872" s="119">
        <f t="shared" si="536"/>
        <v>0</v>
      </c>
      <c r="Z872" s="131" t="str">
        <f t="shared" si="545"/>
        <v>A+J=</v>
      </c>
      <c r="AA872" s="124">
        <f t="shared" si="546"/>
        <v>45184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22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3"/>
      <c r="EC872" s="1"/>
      <c r="ED872" s="1"/>
      <c r="EE872" s="1"/>
      <c r="EF872" s="1"/>
      <c r="EG872" s="1"/>
      <c r="EH872" s="1"/>
      <c r="EI872" s="1"/>
      <c r="EJ872" s="1"/>
      <c r="EK872" s="1"/>
      <c r="EL872" s="4"/>
      <c r="EM872" s="1"/>
      <c r="EN872" s="1"/>
      <c r="EO872" s="1"/>
      <c r="EP872" s="1"/>
      <c r="EQ872" s="1"/>
      <c r="ER872" s="1"/>
    </row>
    <row r="873" spans="1:148" ht="12.75" x14ac:dyDescent="0.2">
      <c r="A873" s="118">
        <f t="shared" si="537"/>
        <v>45163</v>
      </c>
      <c r="B873" s="119">
        <f t="shared" si="529"/>
        <v>694.97150631</v>
      </c>
      <c r="C873" s="119">
        <f t="shared" si="543"/>
        <v>587.91686721999997</v>
      </c>
      <c r="D873" s="120">
        <f t="shared" si="538"/>
        <v>6659.95</v>
      </c>
      <c r="E873" s="120">
        <f t="shared" si="527"/>
        <v>6667.94</v>
      </c>
      <c r="F873" s="172">
        <f t="shared" si="547"/>
        <v>45122</v>
      </c>
      <c r="G873" s="123">
        <f t="shared" si="530"/>
        <v>1.1997087065218626E-3</v>
      </c>
      <c r="H873" s="124">
        <f t="shared" si="548"/>
        <v>45184</v>
      </c>
      <c r="I873" s="124">
        <f t="shared" si="531"/>
        <v>45184</v>
      </c>
      <c r="J873" s="125">
        <f t="shared" si="539"/>
        <v>22</v>
      </c>
      <c r="K873" s="125">
        <f t="shared" si="528"/>
        <v>8</v>
      </c>
      <c r="L873" s="8">
        <f t="shared" si="540"/>
        <v>1.00043609</v>
      </c>
      <c r="M873" s="126">
        <f t="shared" si="526"/>
        <v>0.99920032999999997</v>
      </c>
      <c r="N873" s="126">
        <f t="shared" si="549"/>
        <v>1.1782826994112778</v>
      </c>
      <c r="O873" s="119">
        <f t="shared" si="525"/>
        <v>1.1787965300000001</v>
      </c>
      <c r="P873" s="119">
        <f t="shared" si="532"/>
        <v>693.03436299999998</v>
      </c>
      <c r="Q873" s="158">
        <f t="shared" si="544"/>
        <v>0</v>
      </c>
      <c r="R873" s="199">
        <f t="shared" si="541"/>
        <v>0</v>
      </c>
      <c r="S873" s="119">
        <f t="shared" si="533"/>
        <v>0</v>
      </c>
      <c r="T873" s="129">
        <f t="shared" si="542"/>
        <v>9.1906000000000002E-2</v>
      </c>
      <c r="U873" s="127">
        <f t="shared" si="550"/>
        <v>8</v>
      </c>
      <c r="V873" s="127">
        <v>252</v>
      </c>
      <c r="W873" s="126">
        <f t="shared" si="534"/>
        <v>1.002795162</v>
      </c>
      <c r="X873" s="119">
        <f t="shared" si="535"/>
        <v>1.93714331</v>
      </c>
      <c r="Y873" s="119">
        <f t="shared" si="536"/>
        <v>0</v>
      </c>
      <c r="Z873" s="131" t="str">
        <f t="shared" si="545"/>
        <v>A+J=</v>
      </c>
      <c r="AA873" s="124">
        <f t="shared" si="546"/>
        <v>45184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22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3"/>
      <c r="EC873" s="1"/>
      <c r="ED873" s="1"/>
      <c r="EE873" s="1"/>
      <c r="EF873" s="1"/>
      <c r="EG873" s="1"/>
      <c r="EH873" s="1"/>
      <c r="EI873" s="1"/>
      <c r="EJ873" s="1"/>
      <c r="EK873" s="1"/>
      <c r="EL873" s="4"/>
      <c r="EM873" s="1"/>
      <c r="EN873" s="1"/>
      <c r="EO873" s="1"/>
      <c r="EP873" s="1"/>
      <c r="EQ873" s="1"/>
      <c r="ER873" s="1"/>
    </row>
    <row r="874" spans="1:148" ht="12.75" x14ac:dyDescent="0.2">
      <c r="A874" s="118">
        <f t="shared" si="537"/>
        <v>45164</v>
      </c>
      <c r="B874" s="119">
        <f t="shared" si="529"/>
        <v>695.25191679</v>
      </c>
      <c r="C874" s="119">
        <f t="shared" si="543"/>
        <v>587.91686721999997</v>
      </c>
      <c r="D874" s="120">
        <f t="shared" si="538"/>
        <v>6659.95</v>
      </c>
      <c r="E874" s="120">
        <f t="shared" si="527"/>
        <v>6667.94</v>
      </c>
      <c r="F874" s="172">
        <f t="shared" si="547"/>
        <v>45122</v>
      </c>
      <c r="G874" s="123">
        <f t="shared" si="530"/>
        <v>1.1997087065218626E-3</v>
      </c>
      <c r="H874" s="124">
        <f t="shared" si="548"/>
        <v>45184</v>
      </c>
      <c r="I874" s="124">
        <f t="shared" si="531"/>
        <v>45184</v>
      </c>
      <c r="J874" s="125">
        <f t="shared" si="539"/>
        <v>22</v>
      </c>
      <c r="K874" s="125">
        <f t="shared" si="528"/>
        <v>9</v>
      </c>
      <c r="L874" s="8">
        <f t="shared" si="540"/>
        <v>1.0004906099999999</v>
      </c>
      <c r="M874" s="126">
        <f t="shared" si="526"/>
        <v>0.99920032999999997</v>
      </c>
      <c r="N874" s="126">
        <f t="shared" si="549"/>
        <v>1.1782826994112778</v>
      </c>
      <c r="O874" s="119">
        <f t="shared" ref="O874:O937" si="551">TRUNC(TRUNC((L874*N874),15),8)</f>
        <v>1.17886077</v>
      </c>
      <c r="P874" s="119">
        <f t="shared" si="532"/>
        <v>693.07213077999995</v>
      </c>
      <c r="Q874" s="158">
        <f t="shared" si="544"/>
        <v>0</v>
      </c>
      <c r="R874" s="199">
        <f t="shared" si="541"/>
        <v>0</v>
      </c>
      <c r="S874" s="119">
        <f t="shared" si="533"/>
        <v>0</v>
      </c>
      <c r="T874" s="129">
        <f t="shared" si="542"/>
        <v>9.1906000000000002E-2</v>
      </c>
      <c r="U874" s="127">
        <f t="shared" si="550"/>
        <v>9</v>
      </c>
      <c r="V874" s="127">
        <v>252</v>
      </c>
      <c r="W874" s="126">
        <f t="shared" si="534"/>
        <v>1.0031451069999999</v>
      </c>
      <c r="X874" s="119">
        <f t="shared" si="535"/>
        <v>2.1797860099999999</v>
      </c>
      <c r="Y874" s="119">
        <f t="shared" si="536"/>
        <v>0</v>
      </c>
      <c r="Z874" s="131" t="str">
        <f t="shared" si="545"/>
        <v>A+J=</v>
      </c>
      <c r="AA874" s="124">
        <f t="shared" si="546"/>
        <v>45184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22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3"/>
      <c r="EC874" s="1"/>
      <c r="ED874" s="1"/>
      <c r="EE874" s="1"/>
      <c r="EF874" s="1"/>
      <c r="EG874" s="1"/>
      <c r="EH874" s="1"/>
      <c r="EI874" s="1"/>
      <c r="EJ874" s="1"/>
      <c r="EK874" s="1"/>
      <c r="EL874" s="4"/>
      <c r="EM874" s="1"/>
      <c r="EN874" s="1"/>
      <c r="EO874" s="1"/>
      <c r="EP874" s="1"/>
      <c r="EQ874" s="1"/>
      <c r="ER874" s="1"/>
    </row>
    <row r="875" spans="1:148" ht="12.75" x14ac:dyDescent="0.2">
      <c r="A875" s="118">
        <f t="shared" si="537"/>
        <v>45165</v>
      </c>
      <c r="B875" s="119">
        <f t="shared" si="529"/>
        <v>695.25191679</v>
      </c>
      <c r="C875" s="119">
        <f t="shared" si="543"/>
        <v>587.91686721999997</v>
      </c>
      <c r="D875" s="120">
        <f t="shared" si="538"/>
        <v>6659.95</v>
      </c>
      <c r="E875" s="120">
        <f t="shared" si="527"/>
        <v>6667.94</v>
      </c>
      <c r="F875" s="172">
        <f t="shared" si="547"/>
        <v>45122</v>
      </c>
      <c r="G875" s="123">
        <f t="shared" si="530"/>
        <v>1.1997087065218626E-3</v>
      </c>
      <c r="H875" s="124">
        <f t="shared" si="548"/>
        <v>45184</v>
      </c>
      <c r="I875" s="124">
        <f t="shared" si="531"/>
        <v>45184</v>
      </c>
      <c r="J875" s="125">
        <f t="shared" si="539"/>
        <v>22</v>
      </c>
      <c r="K875" s="125">
        <f t="shared" si="528"/>
        <v>9</v>
      </c>
      <c r="L875" s="8">
        <f t="shared" si="540"/>
        <v>1.0004906099999999</v>
      </c>
      <c r="M875" s="126">
        <f t="shared" ref="M875:M938" si="552">IF(I875&gt;I874,L874,M874)</f>
        <v>0.99920032999999997</v>
      </c>
      <c r="N875" s="126">
        <f t="shared" si="549"/>
        <v>1.1782826994112778</v>
      </c>
      <c r="O875" s="119">
        <f t="shared" si="551"/>
        <v>1.17886077</v>
      </c>
      <c r="P875" s="119">
        <f t="shared" si="532"/>
        <v>693.07213077999995</v>
      </c>
      <c r="Q875" s="158">
        <f t="shared" si="544"/>
        <v>0</v>
      </c>
      <c r="R875" s="199">
        <f t="shared" si="541"/>
        <v>0</v>
      </c>
      <c r="S875" s="119">
        <f t="shared" si="533"/>
        <v>0</v>
      </c>
      <c r="T875" s="129">
        <f t="shared" si="542"/>
        <v>9.1906000000000002E-2</v>
      </c>
      <c r="U875" s="127">
        <f t="shared" si="550"/>
        <v>9</v>
      </c>
      <c r="V875" s="127">
        <v>252</v>
      </c>
      <c r="W875" s="126">
        <f t="shared" si="534"/>
        <v>1.0031451069999999</v>
      </c>
      <c r="X875" s="119">
        <f t="shared" si="535"/>
        <v>2.1797860099999999</v>
      </c>
      <c r="Y875" s="119">
        <f t="shared" si="536"/>
        <v>0</v>
      </c>
      <c r="Z875" s="131" t="str">
        <f t="shared" si="545"/>
        <v>A+J=</v>
      </c>
      <c r="AA875" s="124">
        <f t="shared" si="546"/>
        <v>45184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22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3"/>
      <c r="EC875" s="1"/>
      <c r="ED875" s="1"/>
      <c r="EE875" s="1"/>
      <c r="EF875" s="1"/>
      <c r="EG875" s="1"/>
      <c r="EH875" s="1"/>
      <c r="EI875" s="1"/>
      <c r="EJ875" s="1"/>
      <c r="EK875" s="1"/>
      <c r="EL875" s="4"/>
      <c r="EM875" s="1"/>
      <c r="EN875" s="1"/>
      <c r="EO875" s="1"/>
      <c r="EP875" s="1"/>
      <c r="EQ875" s="1"/>
      <c r="ER875" s="1"/>
    </row>
    <row r="876" spans="1:148" ht="12.75" x14ac:dyDescent="0.2">
      <c r="A876" s="118">
        <f t="shared" si="537"/>
        <v>45166</v>
      </c>
      <c r="B876" s="119">
        <f t="shared" si="529"/>
        <v>695.25191679</v>
      </c>
      <c r="C876" s="119">
        <f t="shared" si="543"/>
        <v>587.91686721999997</v>
      </c>
      <c r="D876" s="120">
        <f t="shared" si="538"/>
        <v>6659.95</v>
      </c>
      <c r="E876" s="120">
        <f t="shared" si="527"/>
        <v>6667.94</v>
      </c>
      <c r="F876" s="172">
        <f t="shared" si="547"/>
        <v>45122</v>
      </c>
      <c r="G876" s="123">
        <f t="shared" si="530"/>
        <v>1.1997087065218626E-3</v>
      </c>
      <c r="H876" s="124">
        <f t="shared" si="548"/>
        <v>45184</v>
      </c>
      <c r="I876" s="124">
        <f t="shared" si="531"/>
        <v>45184</v>
      </c>
      <c r="J876" s="125">
        <f t="shared" si="539"/>
        <v>22</v>
      </c>
      <c r="K876" s="125">
        <f t="shared" si="528"/>
        <v>9</v>
      </c>
      <c r="L876" s="8">
        <f t="shared" si="540"/>
        <v>1.0004906099999999</v>
      </c>
      <c r="M876" s="126">
        <f t="shared" si="552"/>
        <v>0.99920032999999997</v>
      </c>
      <c r="N876" s="126">
        <f t="shared" si="549"/>
        <v>1.1782826994112778</v>
      </c>
      <c r="O876" s="119">
        <f t="shared" si="551"/>
        <v>1.17886077</v>
      </c>
      <c r="P876" s="119">
        <f t="shared" si="532"/>
        <v>693.07213077999995</v>
      </c>
      <c r="Q876" s="158">
        <f t="shared" si="544"/>
        <v>0</v>
      </c>
      <c r="R876" s="199">
        <f t="shared" si="541"/>
        <v>0</v>
      </c>
      <c r="S876" s="119">
        <f t="shared" si="533"/>
        <v>0</v>
      </c>
      <c r="T876" s="129">
        <f t="shared" si="542"/>
        <v>9.1906000000000002E-2</v>
      </c>
      <c r="U876" s="127">
        <f t="shared" si="550"/>
        <v>9</v>
      </c>
      <c r="V876" s="127">
        <v>252</v>
      </c>
      <c r="W876" s="126">
        <f t="shared" si="534"/>
        <v>1.0031451069999999</v>
      </c>
      <c r="X876" s="119">
        <f t="shared" si="535"/>
        <v>2.1797860099999999</v>
      </c>
      <c r="Y876" s="119">
        <f t="shared" si="536"/>
        <v>0</v>
      </c>
      <c r="Z876" s="131" t="str">
        <f t="shared" si="545"/>
        <v>A+J=</v>
      </c>
      <c r="AA876" s="124">
        <f t="shared" si="546"/>
        <v>45184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22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3"/>
      <c r="EC876" s="1"/>
      <c r="ED876" s="1"/>
      <c r="EE876" s="1"/>
      <c r="EF876" s="1"/>
      <c r="EG876" s="1"/>
      <c r="EH876" s="1"/>
      <c r="EI876" s="1"/>
      <c r="EJ876" s="1"/>
      <c r="EK876" s="1"/>
      <c r="EL876" s="4"/>
      <c r="EM876" s="1"/>
      <c r="EN876" s="1"/>
      <c r="EO876" s="1"/>
      <c r="EP876" s="1"/>
      <c r="EQ876" s="1"/>
      <c r="ER876" s="1"/>
    </row>
    <row r="877" spans="1:148" ht="12.75" x14ac:dyDescent="0.2">
      <c r="A877" s="118">
        <f t="shared" si="537"/>
        <v>45167</v>
      </c>
      <c r="B877" s="119">
        <f t="shared" si="529"/>
        <v>695.53244346000008</v>
      </c>
      <c r="C877" s="119">
        <f t="shared" si="543"/>
        <v>587.91686721999997</v>
      </c>
      <c r="D877" s="120">
        <f t="shared" si="538"/>
        <v>6659.95</v>
      </c>
      <c r="E877" s="120">
        <f t="shared" ref="E877:E940" si="553">IF($K877=1,VLOOKUP($A876,$AO$11:$AT$150,5),E876)</f>
        <v>6667.94</v>
      </c>
      <c r="F877" s="172">
        <f t="shared" si="547"/>
        <v>45122</v>
      </c>
      <c r="G877" s="123">
        <f t="shared" si="530"/>
        <v>1.1997087065218626E-3</v>
      </c>
      <c r="H877" s="124">
        <f t="shared" si="548"/>
        <v>45184</v>
      </c>
      <c r="I877" s="124">
        <f t="shared" si="531"/>
        <v>45184</v>
      </c>
      <c r="J877" s="125">
        <f t="shared" si="539"/>
        <v>22</v>
      </c>
      <c r="K877" s="125">
        <f t="shared" si="528"/>
        <v>10</v>
      </c>
      <c r="L877" s="8">
        <f t="shared" si="540"/>
        <v>1.0005451400000001</v>
      </c>
      <c r="M877" s="126">
        <f t="shared" si="552"/>
        <v>0.99920032999999997</v>
      </c>
      <c r="N877" s="126">
        <f t="shared" si="549"/>
        <v>1.1782826994112778</v>
      </c>
      <c r="O877" s="119">
        <f t="shared" si="551"/>
        <v>1.1789250200000001</v>
      </c>
      <c r="P877" s="119">
        <f t="shared" si="532"/>
        <v>693.10990444000004</v>
      </c>
      <c r="Q877" s="158">
        <f t="shared" si="544"/>
        <v>0</v>
      </c>
      <c r="R877" s="199">
        <f t="shared" si="541"/>
        <v>0</v>
      </c>
      <c r="S877" s="119">
        <f t="shared" si="533"/>
        <v>0</v>
      </c>
      <c r="T877" s="129">
        <f t="shared" si="542"/>
        <v>9.1906000000000002E-2</v>
      </c>
      <c r="U877" s="127">
        <f t="shared" si="550"/>
        <v>10</v>
      </c>
      <c r="V877" s="127">
        <v>252</v>
      </c>
      <c r="W877" s="126">
        <f t="shared" si="534"/>
        <v>1.0034951729999999</v>
      </c>
      <c r="X877" s="119">
        <f t="shared" si="535"/>
        <v>2.4225390199999999</v>
      </c>
      <c r="Y877" s="119">
        <f t="shared" si="536"/>
        <v>0</v>
      </c>
      <c r="Z877" s="131" t="str">
        <f t="shared" si="545"/>
        <v>A+J=</v>
      </c>
      <c r="AA877" s="124">
        <f t="shared" si="546"/>
        <v>45184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22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3"/>
      <c r="EC877" s="1"/>
      <c r="ED877" s="1"/>
      <c r="EE877" s="1"/>
      <c r="EF877" s="1"/>
      <c r="EG877" s="1"/>
      <c r="EH877" s="1"/>
      <c r="EI877" s="1"/>
      <c r="EJ877" s="1"/>
      <c r="EK877" s="1"/>
      <c r="EL877" s="4"/>
      <c r="EM877" s="1"/>
      <c r="EN877" s="1"/>
      <c r="EO877" s="1"/>
      <c r="EP877" s="1"/>
      <c r="EQ877" s="1"/>
      <c r="ER877" s="1"/>
    </row>
    <row r="878" spans="1:148" ht="12.75" x14ac:dyDescent="0.2">
      <c r="A878" s="118">
        <f t="shared" si="537"/>
        <v>45168</v>
      </c>
      <c r="B878" s="119">
        <f t="shared" si="529"/>
        <v>695.81308705000004</v>
      </c>
      <c r="C878" s="119">
        <f t="shared" si="543"/>
        <v>587.91686721999997</v>
      </c>
      <c r="D878" s="120">
        <f t="shared" si="538"/>
        <v>6659.95</v>
      </c>
      <c r="E878" s="120">
        <f t="shared" si="553"/>
        <v>6667.94</v>
      </c>
      <c r="F878" s="172">
        <f t="shared" si="547"/>
        <v>45122</v>
      </c>
      <c r="G878" s="123">
        <f t="shared" si="530"/>
        <v>1.1997087065218626E-3</v>
      </c>
      <c r="H878" s="124">
        <f t="shared" si="548"/>
        <v>45184</v>
      </c>
      <c r="I878" s="124">
        <f t="shared" si="531"/>
        <v>45184</v>
      </c>
      <c r="J878" s="125">
        <f t="shared" si="539"/>
        <v>22</v>
      </c>
      <c r="K878" s="125">
        <f t="shared" si="528"/>
        <v>11</v>
      </c>
      <c r="L878" s="8">
        <f t="shared" si="540"/>
        <v>1.0005996699999999</v>
      </c>
      <c r="M878" s="126">
        <f t="shared" si="552"/>
        <v>0.99920032999999997</v>
      </c>
      <c r="N878" s="126">
        <f t="shared" si="549"/>
        <v>1.1782826994112778</v>
      </c>
      <c r="O878" s="119">
        <f t="shared" si="551"/>
        <v>1.1789892799999999</v>
      </c>
      <c r="P878" s="119">
        <f t="shared" si="532"/>
        <v>693.14768398000001</v>
      </c>
      <c r="Q878" s="158">
        <f t="shared" si="544"/>
        <v>0</v>
      </c>
      <c r="R878" s="199">
        <f t="shared" si="541"/>
        <v>0</v>
      </c>
      <c r="S878" s="119">
        <f t="shared" si="533"/>
        <v>0</v>
      </c>
      <c r="T878" s="129">
        <f t="shared" si="542"/>
        <v>9.1906000000000002E-2</v>
      </c>
      <c r="U878" s="127">
        <f t="shared" si="550"/>
        <v>11</v>
      </c>
      <c r="V878" s="127">
        <v>252</v>
      </c>
      <c r="W878" s="126">
        <f t="shared" si="534"/>
        <v>1.003845361</v>
      </c>
      <c r="X878" s="119">
        <f t="shared" si="535"/>
        <v>2.66540307</v>
      </c>
      <c r="Y878" s="119">
        <f t="shared" si="536"/>
        <v>0</v>
      </c>
      <c r="Z878" s="131" t="str">
        <f t="shared" si="545"/>
        <v>A+J=</v>
      </c>
      <c r="AA878" s="124">
        <f t="shared" si="546"/>
        <v>45184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22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3"/>
      <c r="EC878" s="1"/>
      <c r="ED878" s="1"/>
      <c r="EE878" s="1"/>
      <c r="EF878" s="1"/>
      <c r="EG878" s="1"/>
      <c r="EH878" s="1"/>
      <c r="EI878" s="1"/>
      <c r="EJ878" s="1"/>
      <c r="EK878" s="1"/>
      <c r="EL878" s="4"/>
      <c r="EM878" s="1"/>
      <c r="EN878" s="1"/>
      <c r="EO878" s="1"/>
      <c r="EP878" s="1"/>
      <c r="EQ878" s="1"/>
      <c r="ER878" s="1"/>
    </row>
    <row r="879" spans="1:148" ht="12.75" x14ac:dyDescent="0.2">
      <c r="A879" s="118">
        <f t="shared" si="537"/>
        <v>45169</v>
      </c>
      <c r="B879" s="119">
        <f t="shared" si="529"/>
        <v>696.09383645000003</v>
      </c>
      <c r="C879" s="119">
        <f t="shared" si="543"/>
        <v>587.91686721999997</v>
      </c>
      <c r="D879" s="120">
        <f t="shared" si="538"/>
        <v>6659.95</v>
      </c>
      <c r="E879" s="120">
        <f t="shared" si="553"/>
        <v>6667.94</v>
      </c>
      <c r="F879" s="172">
        <f t="shared" si="547"/>
        <v>45122</v>
      </c>
      <c r="G879" s="123">
        <f t="shared" si="530"/>
        <v>1.1997087065218626E-3</v>
      </c>
      <c r="H879" s="124">
        <f t="shared" si="548"/>
        <v>45184</v>
      </c>
      <c r="I879" s="124">
        <f t="shared" si="531"/>
        <v>45184</v>
      </c>
      <c r="J879" s="125">
        <f t="shared" si="539"/>
        <v>22</v>
      </c>
      <c r="K879" s="125">
        <f t="shared" ref="K879:K942" si="554">(J879-(NETWORKDAYS(A879,I879,AD$149:AD$503)-1))</f>
        <v>12</v>
      </c>
      <c r="L879" s="8">
        <f t="shared" si="540"/>
        <v>1.0006542</v>
      </c>
      <c r="M879" s="126">
        <f t="shared" si="552"/>
        <v>0.99920032999999997</v>
      </c>
      <c r="N879" s="126">
        <f t="shared" si="549"/>
        <v>1.1782826994112778</v>
      </c>
      <c r="O879" s="119">
        <f t="shared" si="551"/>
        <v>1.17905353</v>
      </c>
      <c r="P879" s="119">
        <f t="shared" si="532"/>
        <v>693.18545763999998</v>
      </c>
      <c r="Q879" s="158">
        <f t="shared" si="544"/>
        <v>0</v>
      </c>
      <c r="R879" s="199">
        <f t="shared" si="541"/>
        <v>0</v>
      </c>
      <c r="S879" s="119">
        <f t="shared" si="533"/>
        <v>0</v>
      </c>
      <c r="T879" s="129">
        <f t="shared" si="542"/>
        <v>9.1906000000000002E-2</v>
      </c>
      <c r="U879" s="127">
        <f t="shared" si="550"/>
        <v>12</v>
      </c>
      <c r="V879" s="127">
        <v>252</v>
      </c>
      <c r="W879" s="126">
        <f t="shared" si="534"/>
        <v>1.004195672</v>
      </c>
      <c r="X879" s="119">
        <f t="shared" si="535"/>
        <v>2.9083788099999999</v>
      </c>
      <c r="Y879" s="119">
        <f t="shared" si="536"/>
        <v>0</v>
      </c>
      <c r="Z879" s="131" t="str">
        <f t="shared" si="545"/>
        <v>A+J=</v>
      </c>
      <c r="AA879" s="124">
        <f t="shared" si="546"/>
        <v>45184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22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3"/>
      <c r="EC879" s="1"/>
      <c r="ED879" s="1"/>
      <c r="EE879" s="1"/>
      <c r="EF879" s="1"/>
      <c r="EG879" s="1"/>
      <c r="EH879" s="1"/>
      <c r="EI879" s="1"/>
      <c r="EJ879" s="1"/>
      <c r="EK879" s="1"/>
      <c r="EL879" s="4"/>
      <c r="EM879" s="1"/>
      <c r="EN879" s="1"/>
      <c r="EO879" s="1"/>
      <c r="EP879" s="1"/>
      <c r="EQ879" s="1"/>
      <c r="ER879" s="1"/>
    </row>
    <row r="880" spans="1:148" ht="12.75" x14ac:dyDescent="0.2">
      <c r="A880" s="118">
        <f t="shared" si="537"/>
        <v>45170</v>
      </c>
      <c r="B880" s="119">
        <f t="shared" si="529"/>
        <v>696.37470279999991</v>
      </c>
      <c r="C880" s="119">
        <f t="shared" si="543"/>
        <v>587.91686721999997</v>
      </c>
      <c r="D880" s="120">
        <f t="shared" si="538"/>
        <v>6659.95</v>
      </c>
      <c r="E880" s="120">
        <f t="shared" si="553"/>
        <v>6667.94</v>
      </c>
      <c r="F880" s="172">
        <f t="shared" si="547"/>
        <v>45122</v>
      </c>
      <c r="G880" s="123">
        <f t="shared" si="530"/>
        <v>1.1997087065218626E-3</v>
      </c>
      <c r="H880" s="124">
        <f t="shared" si="548"/>
        <v>45184</v>
      </c>
      <c r="I880" s="124">
        <f t="shared" si="531"/>
        <v>45184</v>
      </c>
      <c r="J880" s="125">
        <f t="shared" si="539"/>
        <v>22</v>
      </c>
      <c r="K880" s="125">
        <f t="shared" si="554"/>
        <v>13</v>
      </c>
      <c r="L880" s="8">
        <f t="shared" si="540"/>
        <v>1.0007087400000001</v>
      </c>
      <c r="M880" s="126">
        <f t="shared" si="552"/>
        <v>0.99920032999999997</v>
      </c>
      <c r="N880" s="126">
        <f t="shared" si="549"/>
        <v>1.1782826994112778</v>
      </c>
      <c r="O880" s="119">
        <f t="shared" si="551"/>
        <v>1.1791177900000001</v>
      </c>
      <c r="P880" s="119">
        <f t="shared" si="532"/>
        <v>693.22323717999996</v>
      </c>
      <c r="Q880" s="158">
        <f t="shared" si="544"/>
        <v>0</v>
      </c>
      <c r="R880" s="199">
        <f t="shared" si="541"/>
        <v>0</v>
      </c>
      <c r="S880" s="119">
        <f t="shared" si="533"/>
        <v>0</v>
      </c>
      <c r="T880" s="129">
        <f t="shared" si="542"/>
        <v>9.1906000000000002E-2</v>
      </c>
      <c r="U880" s="127">
        <f t="shared" si="550"/>
        <v>13</v>
      </c>
      <c r="V880" s="127">
        <v>252</v>
      </c>
      <c r="W880" s="126">
        <f t="shared" si="534"/>
        <v>1.004546105</v>
      </c>
      <c r="X880" s="119">
        <f t="shared" si="535"/>
        <v>3.1514656200000002</v>
      </c>
      <c r="Y880" s="119">
        <f t="shared" si="536"/>
        <v>0</v>
      </c>
      <c r="Z880" s="131" t="str">
        <f t="shared" si="545"/>
        <v>A+J=</v>
      </c>
      <c r="AA880" s="124">
        <f t="shared" si="546"/>
        <v>45184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22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3"/>
      <c r="EC880" s="1"/>
      <c r="ED880" s="1"/>
      <c r="EE880" s="1"/>
      <c r="EF880" s="1"/>
      <c r="EG880" s="1"/>
      <c r="EH880" s="1"/>
      <c r="EI880" s="1"/>
      <c r="EJ880" s="1"/>
      <c r="EK880" s="1"/>
      <c r="EL880" s="4"/>
      <c r="EM880" s="1"/>
      <c r="EN880" s="1"/>
      <c r="EO880" s="1"/>
      <c r="EP880" s="1"/>
      <c r="EQ880" s="1"/>
      <c r="ER880" s="1"/>
    </row>
    <row r="881" spans="1:148" ht="12.75" x14ac:dyDescent="0.2">
      <c r="A881" s="118">
        <f t="shared" si="537"/>
        <v>45171</v>
      </c>
      <c r="B881" s="119">
        <f t="shared" si="529"/>
        <v>696.65568020000001</v>
      </c>
      <c r="C881" s="119">
        <f t="shared" si="543"/>
        <v>587.91686721999997</v>
      </c>
      <c r="D881" s="120">
        <f t="shared" si="538"/>
        <v>6659.95</v>
      </c>
      <c r="E881" s="120">
        <f t="shared" si="553"/>
        <v>6667.94</v>
      </c>
      <c r="F881" s="172">
        <f t="shared" si="547"/>
        <v>45122</v>
      </c>
      <c r="G881" s="123">
        <f t="shared" si="530"/>
        <v>1.1997087065218626E-3</v>
      </c>
      <c r="H881" s="124">
        <f t="shared" si="548"/>
        <v>45184</v>
      </c>
      <c r="I881" s="124">
        <f t="shared" si="531"/>
        <v>45184</v>
      </c>
      <c r="J881" s="125">
        <f t="shared" si="539"/>
        <v>22</v>
      </c>
      <c r="K881" s="125">
        <f t="shared" si="554"/>
        <v>14</v>
      </c>
      <c r="L881" s="8">
        <f t="shared" si="540"/>
        <v>1.0007632799999999</v>
      </c>
      <c r="M881" s="126">
        <f t="shared" si="552"/>
        <v>0.99920032999999997</v>
      </c>
      <c r="N881" s="126">
        <f t="shared" si="549"/>
        <v>1.1782826994112778</v>
      </c>
      <c r="O881" s="119">
        <f t="shared" si="551"/>
        <v>1.1791820500000001</v>
      </c>
      <c r="P881" s="119">
        <f t="shared" si="532"/>
        <v>693.26101671000004</v>
      </c>
      <c r="Q881" s="158">
        <f t="shared" si="544"/>
        <v>0</v>
      </c>
      <c r="R881" s="199">
        <f t="shared" si="541"/>
        <v>0</v>
      </c>
      <c r="S881" s="119">
        <f t="shared" si="533"/>
        <v>0</v>
      </c>
      <c r="T881" s="129">
        <f t="shared" si="542"/>
        <v>9.1906000000000002E-2</v>
      </c>
      <c r="U881" s="127">
        <f t="shared" si="550"/>
        <v>14</v>
      </c>
      <c r="V881" s="127">
        <v>252</v>
      </c>
      <c r="W881" s="126">
        <f t="shared" si="534"/>
        <v>1.00489666</v>
      </c>
      <c r="X881" s="119">
        <f t="shared" si="535"/>
        <v>3.3946634900000001</v>
      </c>
      <c r="Y881" s="119">
        <f t="shared" si="536"/>
        <v>0</v>
      </c>
      <c r="Z881" s="131" t="str">
        <f t="shared" si="545"/>
        <v>A+J=</v>
      </c>
      <c r="AA881" s="124">
        <f t="shared" si="546"/>
        <v>45184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22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3"/>
      <c r="EC881" s="1"/>
      <c r="ED881" s="1"/>
      <c r="EE881" s="1"/>
      <c r="EF881" s="1"/>
      <c r="EG881" s="1"/>
      <c r="EH881" s="1"/>
      <c r="EI881" s="1"/>
      <c r="EJ881" s="1"/>
      <c r="EK881" s="1"/>
      <c r="EL881" s="4"/>
      <c r="EM881" s="1"/>
      <c r="EN881" s="1"/>
      <c r="EO881" s="1"/>
      <c r="EP881" s="1"/>
      <c r="EQ881" s="1"/>
      <c r="ER881" s="1"/>
    </row>
    <row r="882" spans="1:148" ht="12.75" x14ac:dyDescent="0.2">
      <c r="A882" s="118">
        <f t="shared" si="537"/>
        <v>45172</v>
      </c>
      <c r="B882" s="119">
        <f t="shared" si="529"/>
        <v>696.65568020000001</v>
      </c>
      <c r="C882" s="119">
        <f t="shared" si="543"/>
        <v>587.91686721999997</v>
      </c>
      <c r="D882" s="120">
        <f t="shared" si="538"/>
        <v>6659.95</v>
      </c>
      <c r="E882" s="120">
        <f t="shared" si="553"/>
        <v>6667.94</v>
      </c>
      <c r="F882" s="172">
        <f t="shared" si="547"/>
        <v>45122</v>
      </c>
      <c r="G882" s="123">
        <f t="shared" si="530"/>
        <v>1.1997087065218626E-3</v>
      </c>
      <c r="H882" s="124">
        <f t="shared" si="548"/>
        <v>45184</v>
      </c>
      <c r="I882" s="124">
        <f t="shared" si="531"/>
        <v>45184</v>
      </c>
      <c r="J882" s="125">
        <f t="shared" si="539"/>
        <v>22</v>
      </c>
      <c r="K882" s="125">
        <f t="shared" si="554"/>
        <v>14</v>
      </c>
      <c r="L882" s="8">
        <f t="shared" si="540"/>
        <v>1.0007632799999999</v>
      </c>
      <c r="M882" s="126">
        <f t="shared" si="552"/>
        <v>0.99920032999999997</v>
      </c>
      <c r="N882" s="126">
        <f t="shared" si="549"/>
        <v>1.1782826994112778</v>
      </c>
      <c r="O882" s="119">
        <f t="shared" si="551"/>
        <v>1.1791820500000001</v>
      </c>
      <c r="P882" s="119">
        <f t="shared" si="532"/>
        <v>693.26101671000004</v>
      </c>
      <c r="Q882" s="158">
        <f t="shared" si="544"/>
        <v>0</v>
      </c>
      <c r="R882" s="199">
        <f t="shared" si="541"/>
        <v>0</v>
      </c>
      <c r="S882" s="119">
        <f t="shared" si="533"/>
        <v>0</v>
      </c>
      <c r="T882" s="129">
        <f t="shared" si="542"/>
        <v>9.1906000000000002E-2</v>
      </c>
      <c r="U882" s="127">
        <f t="shared" si="550"/>
        <v>14</v>
      </c>
      <c r="V882" s="127">
        <v>252</v>
      </c>
      <c r="W882" s="126">
        <f t="shared" si="534"/>
        <v>1.00489666</v>
      </c>
      <c r="X882" s="119">
        <f t="shared" si="535"/>
        <v>3.3946634900000001</v>
      </c>
      <c r="Y882" s="119">
        <f t="shared" si="536"/>
        <v>0</v>
      </c>
      <c r="Z882" s="131" t="str">
        <f t="shared" si="545"/>
        <v>A+J=</v>
      </c>
      <c r="AA882" s="124">
        <f t="shared" si="546"/>
        <v>45184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22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3"/>
      <c r="EC882" s="1"/>
      <c r="ED882" s="1"/>
      <c r="EE882" s="1"/>
      <c r="EF882" s="1"/>
      <c r="EG882" s="1"/>
      <c r="EH882" s="1"/>
      <c r="EI882" s="1"/>
      <c r="EJ882" s="1"/>
      <c r="EK882" s="1"/>
      <c r="EL882" s="4"/>
      <c r="EM882" s="1"/>
      <c r="EN882" s="1"/>
      <c r="EO882" s="1"/>
      <c r="EP882" s="1"/>
      <c r="EQ882" s="1"/>
      <c r="ER882" s="1"/>
    </row>
    <row r="883" spans="1:148" ht="12.75" x14ac:dyDescent="0.2">
      <c r="A883" s="118">
        <f t="shared" si="537"/>
        <v>45173</v>
      </c>
      <c r="B883" s="119">
        <f t="shared" si="529"/>
        <v>696.65568020000001</v>
      </c>
      <c r="C883" s="119">
        <f t="shared" si="543"/>
        <v>587.91686721999997</v>
      </c>
      <c r="D883" s="120">
        <f t="shared" si="538"/>
        <v>6659.95</v>
      </c>
      <c r="E883" s="120">
        <f t="shared" si="553"/>
        <v>6667.94</v>
      </c>
      <c r="F883" s="172">
        <f t="shared" si="547"/>
        <v>45122</v>
      </c>
      <c r="G883" s="123">
        <f t="shared" si="530"/>
        <v>1.1997087065218626E-3</v>
      </c>
      <c r="H883" s="124">
        <f t="shared" si="548"/>
        <v>45184</v>
      </c>
      <c r="I883" s="124">
        <f t="shared" si="531"/>
        <v>45184</v>
      </c>
      <c r="J883" s="125">
        <f t="shared" si="539"/>
        <v>22</v>
      </c>
      <c r="K883" s="125">
        <f t="shared" si="554"/>
        <v>14</v>
      </c>
      <c r="L883" s="8">
        <f t="shared" si="540"/>
        <v>1.0007632799999999</v>
      </c>
      <c r="M883" s="126">
        <f t="shared" si="552"/>
        <v>0.99920032999999997</v>
      </c>
      <c r="N883" s="126">
        <f t="shared" si="549"/>
        <v>1.1782826994112778</v>
      </c>
      <c r="O883" s="119">
        <f t="shared" si="551"/>
        <v>1.1791820500000001</v>
      </c>
      <c r="P883" s="119">
        <f t="shared" si="532"/>
        <v>693.26101671000004</v>
      </c>
      <c r="Q883" s="158">
        <f t="shared" si="544"/>
        <v>0</v>
      </c>
      <c r="R883" s="199">
        <f t="shared" si="541"/>
        <v>0</v>
      </c>
      <c r="S883" s="119">
        <f t="shared" si="533"/>
        <v>0</v>
      </c>
      <c r="T883" s="129">
        <f t="shared" si="542"/>
        <v>9.1906000000000002E-2</v>
      </c>
      <c r="U883" s="127">
        <f t="shared" si="550"/>
        <v>14</v>
      </c>
      <c r="V883" s="127">
        <v>252</v>
      </c>
      <c r="W883" s="126">
        <f t="shared" si="534"/>
        <v>1.00489666</v>
      </c>
      <c r="X883" s="119">
        <f t="shared" si="535"/>
        <v>3.3946634900000001</v>
      </c>
      <c r="Y883" s="119">
        <f t="shared" si="536"/>
        <v>0</v>
      </c>
      <c r="Z883" s="131" t="str">
        <f t="shared" si="545"/>
        <v>A+J=</v>
      </c>
      <c r="AA883" s="124">
        <f t="shared" si="546"/>
        <v>45184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22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3"/>
      <c r="EC883" s="1"/>
      <c r="ED883" s="1"/>
      <c r="EE883" s="1"/>
      <c r="EF883" s="1"/>
      <c r="EG883" s="1"/>
      <c r="EH883" s="1"/>
      <c r="EI883" s="1"/>
      <c r="EJ883" s="1"/>
      <c r="EK883" s="1"/>
      <c r="EL883" s="4"/>
      <c r="EM883" s="1"/>
      <c r="EN883" s="1"/>
      <c r="EO883" s="1"/>
      <c r="EP883" s="1"/>
      <c r="EQ883" s="1"/>
      <c r="ER883" s="1"/>
    </row>
    <row r="884" spans="1:148" ht="12.75" x14ac:dyDescent="0.2">
      <c r="A884" s="118">
        <f t="shared" si="537"/>
        <v>45174</v>
      </c>
      <c r="B884" s="119">
        <f t="shared" si="529"/>
        <v>696.93677527</v>
      </c>
      <c r="C884" s="119">
        <f t="shared" si="543"/>
        <v>587.91686721999997</v>
      </c>
      <c r="D884" s="120">
        <f t="shared" si="538"/>
        <v>6659.95</v>
      </c>
      <c r="E884" s="120">
        <f t="shared" si="553"/>
        <v>6667.94</v>
      </c>
      <c r="F884" s="172">
        <f t="shared" si="547"/>
        <v>45122</v>
      </c>
      <c r="G884" s="123">
        <f t="shared" si="530"/>
        <v>1.1997087065218626E-3</v>
      </c>
      <c r="H884" s="124">
        <f t="shared" si="548"/>
        <v>45184</v>
      </c>
      <c r="I884" s="124">
        <f t="shared" si="531"/>
        <v>45184</v>
      </c>
      <c r="J884" s="125">
        <f t="shared" si="539"/>
        <v>22</v>
      </c>
      <c r="K884" s="125">
        <f t="shared" si="554"/>
        <v>15</v>
      </c>
      <c r="L884" s="8">
        <f t="shared" si="540"/>
        <v>1.00081782</v>
      </c>
      <c r="M884" s="126">
        <f t="shared" si="552"/>
        <v>0.99920032999999997</v>
      </c>
      <c r="N884" s="126">
        <f t="shared" si="549"/>
        <v>1.1782826994112778</v>
      </c>
      <c r="O884" s="119">
        <f t="shared" si="551"/>
        <v>1.1792463200000001</v>
      </c>
      <c r="P884" s="119">
        <f t="shared" si="532"/>
        <v>693.29880213000001</v>
      </c>
      <c r="Q884" s="158">
        <f t="shared" si="544"/>
        <v>0</v>
      </c>
      <c r="R884" s="199">
        <f t="shared" si="541"/>
        <v>0</v>
      </c>
      <c r="S884" s="119">
        <f t="shared" si="533"/>
        <v>0</v>
      </c>
      <c r="T884" s="129">
        <f t="shared" si="542"/>
        <v>9.1906000000000002E-2</v>
      </c>
      <c r="U884" s="127">
        <f t="shared" si="550"/>
        <v>15</v>
      </c>
      <c r="V884" s="127">
        <v>252</v>
      </c>
      <c r="W884" s="126">
        <f t="shared" si="534"/>
        <v>1.005247338</v>
      </c>
      <c r="X884" s="119">
        <f t="shared" si="535"/>
        <v>3.6379731400000002</v>
      </c>
      <c r="Y884" s="119">
        <f t="shared" si="536"/>
        <v>0</v>
      </c>
      <c r="Z884" s="131" t="str">
        <f t="shared" si="545"/>
        <v>A+J=</v>
      </c>
      <c r="AA884" s="124">
        <f t="shared" si="546"/>
        <v>45184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22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3"/>
      <c r="EC884" s="1"/>
      <c r="ED884" s="1"/>
      <c r="EE884" s="1"/>
      <c r="EF884" s="1"/>
      <c r="EG884" s="1"/>
      <c r="EH884" s="1"/>
      <c r="EI884" s="1"/>
      <c r="EJ884" s="1"/>
      <c r="EK884" s="1"/>
      <c r="EL884" s="4"/>
      <c r="EM884" s="1"/>
      <c r="EN884" s="1"/>
      <c r="EO884" s="1"/>
      <c r="EP884" s="1"/>
      <c r="EQ884" s="1"/>
      <c r="ER884" s="1"/>
    </row>
    <row r="885" spans="1:148" ht="12.75" x14ac:dyDescent="0.2">
      <c r="A885" s="118">
        <f t="shared" si="537"/>
        <v>45175</v>
      </c>
      <c r="B885" s="119">
        <f t="shared" si="529"/>
        <v>697.21798144000002</v>
      </c>
      <c r="C885" s="119">
        <f t="shared" si="543"/>
        <v>587.91686721999997</v>
      </c>
      <c r="D885" s="120">
        <f t="shared" si="538"/>
        <v>6659.95</v>
      </c>
      <c r="E885" s="120">
        <f t="shared" si="553"/>
        <v>6667.94</v>
      </c>
      <c r="F885" s="172">
        <f t="shared" si="547"/>
        <v>45122</v>
      </c>
      <c r="G885" s="123">
        <f t="shared" si="530"/>
        <v>1.1997087065218626E-3</v>
      </c>
      <c r="H885" s="124">
        <f t="shared" si="548"/>
        <v>45184</v>
      </c>
      <c r="I885" s="124">
        <f t="shared" si="531"/>
        <v>45184</v>
      </c>
      <c r="J885" s="125">
        <f t="shared" si="539"/>
        <v>22</v>
      </c>
      <c r="K885" s="125">
        <f t="shared" si="554"/>
        <v>16</v>
      </c>
      <c r="L885" s="8">
        <f t="shared" si="540"/>
        <v>1.00087237</v>
      </c>
      <c r="M885" s="126">
        <f t="shared" si="552"/>
        <v>0.99920032999999997</v>
      </c>
      <c r="N885" s="126">
        <f t="shared" si="549"/>
        <v>1.1782826994112778</v>
      </c>
      <c r="O885" s="119">
        <f t="shared" si="551"/>
        <v>1.17931059</v>
      </c>
      <c r="P885" s="119">
        <f t="shared" si="532"/>
        <v>693.33658754999999</v>
      </c>
      <c r="Q885" s="158">
        <f t="shared" si="544"/>
        <v>0</v>
      </c>
      <c r="R885" s="199">
        <f t="shared" si="541"/>
        <v>0</v>
      </c>
      <c r="S885" s="119">
        <f t="shared" si="533"/>
        <v>0</v>
      </c>
      <c r="T885" s="129">
        <f t="shared" si="542"/>
        <v>9.1906000000000002E-2</v>
      </c>
      <c r="U885" s="127">
        <f t="shared" si="550"/>
        <v>16</v>
      </c>
      <c r="V885" s="127">
        <v>252</v>
      </c>
      <c r="W885" s="126">
        <f t="shared" si="534"/>
        <v>1.0055981380000001</v>
      </c>
      <c r="X885" s="119">
        <f t="shared" si="535"/>
        <v>3.88139389</v>
      </c>
      <c r="Y885" s="119">
        <f t="shared" si="536"/>
        <v>0</v>
      </c>
      <c r="Z885" s="131" t="str">
        <f t="shared" si="545"/>
        <v>A+J=</v>
      </c>
      <c r="AA885" s="124">
        <f t="shared" si="546"/>
        <v>45184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22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3"/>
      <c r="EC885" s="1"/>
      <c r="ED885" s="1"/>
      <c r="EE885" s="1"/>
      <c r="EF885" s="1"/>
      <c r="EG885" s="1"/>
      <c r="EH885" s="1"/>
      <c r="EI885" s="1"/>
      <c r="EJ885" s="1"/>
      <c r="EK885" s="1"/>
      <c r="EL885" s="4"/>
      <c r="EM885" s="1"/>
      <c r="EN885" s="1"/>
      <c r="EO885" s="1"/>
      <c r="EP885" s="1"/>
      <c r="EQ885" s="1"/>
      <c r="ER885" s="1"/>
    </row>
    <row r="886" spans="1:148" ht="12.75" x14ac:dyDescent="0.2">
      <c r="A886" s="118">
        <f t="shared" si="537"/>
        <v>45176</v>
      </c>
      <c r="B886" s="119">
        <f t="shared" si="529"/>
        <v>697.49930461999998</v>
      </c>
      <c r="C886" s="119">
        <f t="shared" si="543"/>
        <v>587.91686721999997</v>
      </c>
      <c r="D886" s="120">
        <f t="shared" si="538"/>
        <v>6659.95</v>
      </c>
      <c r="E886" s="120">
        <f t="shared" si="553"/>
        <v>6667.94</v>
      </c>
      <c r="F886" s="172">
        <f t="shared" si="547"/>
        <v>45122</v>
      </c>
      <c r="G886" s="123">
        <f t="shared" si="530"/>
        <v>1.1997087065218626E-3</v>
      </c>
      <c r="H886" s="124">
        <f t="shared" si="548"/>
        <v>45184</v>
      </c>
      <c r="I886" s="124">
        <f t="shared" si="531"/>
        <v>45184</v>
      </c>
      <c r="J886" s="125">
        <f t="shared" si="539"/>
        <v>22</v>
      </c>
      <c r="K886" s="125">
        <f t="shared" si="554"/>
        <v>17</v>
      </c>
      <c r="L886" s="8">
        <f t="shared" si="540"/>
        <v>1.0009269199999999</v>
      </c>
      <c r="M886" s="126">
        <f t="shared" si="552"/>
        <v>0.99920032999999997</v>
      </c>
      <c r="N886" s="126">
        <f t="shared" si="549"/>
        <v>1.1782826994112778</v>
      </c>
      <c r="O886" s="119">
        <f t="shared" si="551"/>
        <v>1.17937487</v>
      </c>
      <c r="P886" s="119">
        <f t="shared" si="532"/>
        <v>693.37437883999996</v>
      </c>
      <c r="Q886" s="158">
        <f t="shared" si="544"/>
        <v>0</v>
      </c>
      <c r="R886" s="199">
        <f t="shared" si="541"/>
        <v>0</v>
      </c>
      <c r="S886" s="119">
        <f t="shared" si="533"/>
        <v>0</v>
      </c>
      <c r="T886" s="129">
        <f t="shared" si="542"/>
        <v>9.1906000000000002E-2</v>
      </c>
      <c r="U886" s="127">
        <f t="shared" si="550"/>
        <v>17</v>
      </c>
      <c r="V886" s="127">
        <v>252</v>
      </c>
      <c r="W886" s="126">
        <f t="shared" si="534"/>
        <v>1.0059490600000001</v>
      </c>
      <c r="X886" s="119">
        <f t="shared" si="535"/>
        <v>4.1249257799999999</v>
      </c>
      <c r="Y886" s="119">
        <f t="shared" si="536"/>
        <v>0</v>
      </c>
      <c r="Z886" s="131" t="str">
        <f t="shared" si="545"/>
        <v>A+J=</v>
      </c>
      <c r="AA886" s="124">
        <f t="shared" si="546"/>
        <v>45184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22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3"/>
      <c r="EC886" s="1"/>
      <c r="ED886" s="1"/>
      <c r="EE886" s="1"/>
      <c r="EF886" s="1"/>
      <c r="EG886" s="1"/>
      <c r="EH886" s="1"/>
      <c r="EI886" s="1"/>
      <c r="EJ886" s="1"/>
      <c r="EK886" s="1"/>
      <c r="EL886" s="4"/>
      <c r="EM886" s="1"/>
      <c r="EN886" s="1"/>
      <c r="EO886" s="1"/>
      <c r="EP886" s="1"/>
      <c r="EQ886" s="1"/>
      <c r="ER886" s="1"/>
    </row>
    <row r="887" spans="1:148" ht="12.75" x14ac:dyDescent="0.2">
      <c r="A887" s="118">
        <f t="shared" si="537"/>
        <v>45177</v>
      </c>
      <c r="B887" s="119">
        <f t="shared" si="529"/>
        <v>697.49930461999998</v>
      </c>
      <c r="C887" s="119">
        <f t="shared" si="543"/>
        <v>587.91686721999997</v>
      </c>
      <c r="D887" s="120">
        <f t="shared" si="538"/>
        <v>6659.95</v>
      </c>
      <c r="E887" s="120">
        <f t="shared" si="553"/>
        <v>6667.94</v>
      </c>
      <c r="F887" s="172">
        <f t="shared" si="547"/>
        <v>45122</v>
      </c>
      <c r="G887" s="123">
        <f t="shared" si="530"/>
        <v>1.1997087065218626E-3</v>
      </c>
      <c r="H887" s="124">
        <f t="shared" si="548"/>
        <v>45184</v>
      </c>
      <c r="I887" s="124">
        <f t="shared" si="531"/>
        <v>45184</v>
      </c>
      <c r="J887" s="125">
        <f t="shared" si="539"/>
        <v>22</v>
      </c>
      <c r="K887" s="125">
        <f t="shared" si="554"/>
        <v>17</v>
      </c>
      <c r="L887" s="8">
        <f t="shared" si="540"/>
        <v>1.0009269199999999</v>
      </c>
      <c r="M887" s="126">
        <f t="shared" si="552"/>
        <v>0.99920032999999997</v>
      </c>
      <c r="N887" s="126">
        <f t="shared" si="549"/>
        <v>1.1782826994112778</v>
      </c>
      <c r="O887" s="119">
        <f t="shared" si="551"/>
        <v>1.17937487</v>
      </c>
      <c r="P887" s="119">
        <f t="shared" si="532"/>
        <v>693.37437883999996</v>
      </c>
      <c r="Q887" s="158">
        <f t="shared" si="544"/>
        <v>0</v>
      </c>
      <c r="R887" s="199">
        <f t="shared" si="541"/>
        <v>0</v>
      </c>
      <c r="S887" s="119">
        <f t="shared" si="533"/>
        <v>0</v>
      </c>
      <c r="T887" s="129">
        <f t="shared" si="542"/>
        <v>9.1906000000000002E-2</v>
      </c>
      <c r="U887" s="127">
        <f t="shared" si="550"/>
        <v>17</v>
      </c>
      <c r="V887" s="127">
        <v>252</v>
      </c>
      <c r="W887" s="126">
        <f t="shared" si="534"/>
        <v>1.0059490600000001</v>
      </c>
      <c r="X887" s="119">
        <f t="shared" si="535"/>
        <v>4.1249257799999999</v>
      </c>
      <c r="Y887" s="119">
        <f t="shared" si="536"/>
        <v>0</v>
      </c>
      <c r="Z887" s="131" t="str">
        <f t="shared" si="545"/>
        <v>A+J=</v>
      </c>
      <c r="AA887" s="124">
        <f t="shared" si="546"/>
        <v>45184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22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3"/>
      <c r="EC887" s="1"/>
      <c r="ED887" s="1"/>
      <c r="EE887" s="1"/>
      <c r="EF887" s="1"/>
      <c r="EG887" s="1"/>
      <c r="EH887" s="1"/>
      <c r="EI887" s="1"/>
      <c r="EJ887" s="1"/>
      <c r="EK887" s="1"/>
      <c r="EL887" s="4"/>
      <c r="EM887" s="1"/>
      <c r="EN887" s="1"/>
      <c r="EO887" s="1"/>
      <c r="EP887" s="1"/>
      <c r="EQ887" s="1"/>
      <c r="ER887" s="1"/>
    </row>
    <row r="888" spans="1:148" ht="12.75" x14ac:dyDescent="0.2">
      <c r="A888" s="118">
        <f t="shared" si="537"/>
        <v>45178</v>
      </c>
      <c r="B888" s="119">
        <f t="shared" si="529"/>
        <v>697.78073370000004</v>
      </c>
      <c r="C888" s="119">
        <f t="shared" si="543"/>
        <v>587.91686721999997</v>
      </c>
      <c r="D888" s="120">
        <f t="shared" si="538"/>
        <v>6659.95</v>
      </c>
      <c r="E888" s="120">
        <f t="shared" si="553"/>
        <v>6667.94</v>
      </c>
      <c r="F888" s="172">
        <f t="shared" si="547"/>
        <v>45122</v>
      </c>
      <c r="G888" s="123">
        <f t="shared" si="530"/>
        <v>1.1997087065218626E-3</v>
      </c>
      <c r="H888" s="124">
        <f t="shared" si="548"/>
        <v>45184</v>
      </c>
      <c r="I888" s="124">
        <f t="shared" si="531"/>
        <v>45184</v>
      </c>
      <c r="J888" s="125">
        <f t="shared" si="539"/>
        <v>22</v>
      </c>
      <c r="K888" s="125">
        <f t="shared" si="554"/>
        <v>18</v>
      </c>
      <c r="L888" s="8">
        <f t="shared" si="540"/>
        <v>1.0009814699999999</v>
      </c>
      <c r="M888" s="126">
        <f t="shared" si="552"/>
        <v>0.99920032999999997</v>
      </c>
      <c r="N888" s="126">
        <f t="shared" si="549"/>
        <v>1.1782826994112778</v>
      </c>
      <c r="O888" s="119">
        <f t="shared" si="551"/>
        <v>1.1794391399999999</v>
      </c>
      <c r="P888" s="119">
        <f t="shared" si="532"/>
        <v>693.41216426000005</v>
      </c>
      <c r="Q888" s="158">
        <f t="shared" si="544"/>
        <v>0</v>
      </c>
      <c r="R888" s="199">
        <f t="shared" si="541"/>
        <v>0</v>
      </c>
      <c r="S888" s="119">
        <f t="shared" si="533"/>
        <v>0</v>
      </c>
      <c r="T888" s="129">
        <f t="shared" si="542"/>
        <v>9.1906000000000002E-2</v>
      </c>
      <c r="U888" s="127">
        <f t="shared" si="550"/>
        <v>18</v>
      </c>
      <c r="V888" s="127">
        <v>252</v>
      </c>
      <c r="W888" s="126">
        <f t="shared" si="534"/>
        <v>1.006300105</v>
      </c>
      <c r="X888" s="119">
        <f t="shared" si="535"/>
        <v>4.3685694399999999</v>
      </c>
      <c r="Y888" s="119">
        <f t="shared" si="536"/>
        <v>0</v>
      </c>
      <c r="Z888" s="131" t="str">
        <f t="shared" si="545"/>
        <v>A+J=</v>
      </c>
      <c r="AA888" s="124">
        <f t="shared" si="546"/>
        <v>45184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22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3"/>
      <c r="EC888" s="1"/>
      <c r="ED888" s="1"/>
      <c r="EE888" s="1"/>
      <c r="EF888" s="1"/>
      <c r="EG888" s="1"/>
      <c r="EH888" s="1"/>
      <c r="EI888" s="1"/>
      <c r="EJ888" s="1"/>
      <c r="EK888" s="1"/>
      <c r="EL888" s="4"/>
      <c r="EM888" s="1"/>
      <c r="EN888" s="1"/>
      <c r="EO888" s="1"/>
      <c r="EP888" s="1"/>
      <c r="EQ888" s="1"/>
      <c r="ER888" s="1"/>
    </row>
    <row r="889" spans="1:148" ht="12.75" x14ac:dyDescent="0.2">
      <c r="A889" s="118">
        <f t="shared" si="537"/>
        <v>45179</v>
      </c>
      <c r="B889" s="119">
        <f t="shared" si="529"/>
        <v>697.78073370000004</v>
      </c>
      <c r="C889" s="119">
        <f t="shared" si="543"/>
        <v>587.91686721999997</v>
      </c>
      <c r="D889" s="120">
        <f t="shared" si="538"/>
        <v>6659.95</v>
      </c>
      <c r="E889" s="120">
        <f t="shared" si="553"/>
        <v>6667.94</v>
      </c>
      <c r="F889" s="172">
        <f t="shared" si="547"/>
        <v>45122</v>
      </c>
      <c r="G889" s="123">
        <f t="shared" si="530"/>
        <v>1.1997087065218626E-3</v>
      </c>
      <c r="H889" s="124">
        <f t="shared" si="548"/>
        <v>45184</v>
      </c>
      <c r="I889" s="124">
        <f t="shared" si="531"/>
        <v>45184</v>
      </c>
      <c r="J889" s="125">
        <f t="shared" si="539"/>
        <v>22</v>
      </c>
      <c r="K889" s="125">
        <f t="shared" si="554"/>
        <v>18</v>
      </c>
      <c r="L889" s="8">
        <f t="shared" si="540"/>
        <v>1.0009814699999999</v>
      </c>
      <c r="M889" s="126">
        <f t="shared" si="552"/>
        <v>0.99920032999999997</v>
      </c>
      <c r="N889" s="126">
        <f t="shared" si="549"/>
        <v>1.1782826994112778</v>
      </c>
      <c r="O889" s="119">
        <f t="shared" si="551"/>
        <v>1.1794391399999999</v>
      </c>
      <c r="P889" s="119">
        <f t="shared" si="532"/>
        <v>693.41216426000005</v>
      </c>
      <c r="Q889" s="158">
        <f t="shared" si="544"/>
        <v>0</v>
      </c>
      <c r="R889" s="199">
        <f t="shared" si="541"/>
        <v>0</v>
      </c>
      <c r="S889" s="119">
        <f t="shared" si="533"/>
        <v>0</v>
      </c>
      <c r="T889" s="129">
        <f t="shared" si="542"/>
        <v>9.1906000000000002E-2</v>
      </c>
      <c r="U889" s="127">
        <f t="shared" si="550"/>
        <v>18</v>
      </c>
      <c r="V889" s="127">
        <v>252</v>
      </c>
      <c r="W889" s="126">
        <f t="shared" si="534"/>
        <v>1.006300105</v>
      </c>
      <c r="X889" s="119">
        <f t="shared" si="535"/>
        <v>4.3685694399999999</v>
      </c>
      <c r="Y889" s="119">
        <f t="shared" si="536"/>
        <v>0</v>
      </c>
      <c r="Z889" s="131" t="str">
        <f t="shared" si="545"/>
        <v>A+J=</v>
      </c>
      <c r="AA889" s="124">
        <f t="shared" si="546"/>
        <v>45184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22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3"/>
      <c r="EC889" s="1"/>
      <c r="ED889" s="1"/>
      <c r="EE889" s="1"/>
      <c r="EF889" s="1"/>
      <c r="EG889" s="1"/>
      <c r="EH889" s="1"/>
      <c r="EI889" s="1"/>
      <c r="EJ889" s="1"/>
      <c r="EK889" s="1"/>
      <c r="EL889" s="4"/>
      <c r="EM889" s="1"/>
      <c r="EN889" s="1"/>
      <c r="EO889" s="1"/>
      <c r="EP889" s="1"/>
      <c r="EQ889" s="1"/>
      <c r="ER889" s="1"/>
    </row>
    <row r="890" spans="1:148" ht="12.75" x14ac:dyDescent="0.2">
      <c r="A890" s="118">
        <f t="shared" si="537"/>
        <v>45180</v>
      </c>
      <c r="B890" s="119">
        <f t="shared" si="529"/>
        <v>697.78073370000004</v>
      </c>
      <c r="C890" s="119">
        <f t="shared" si="543"/>
        <v>587.91686721999997</v>
      </c>
      <c r="D890" s="120">
        <f t="shared" si="538"/>
        <v>6659.95</v>
      </c>
      <c r="E890" s="120">
        <f t="shared" si="553"/>
        <v>6667.94</v>
      </c>
      <c r="F890" s="172">
        <f t="shared" si="547"/>
        <v>45122</v>
      </c>
      <c r="G890" s="123">
        <f t="shared" si="530"/>
        <v>1.1997087065218626E-3</v>
      </c>
      <c r="H890" s="124">
        <f t="shared" si="548"/>
        <v>45184</v>
      </c>
      <c r="I890" s="124">
        <f t="shared" si="531"/>
        <v>45184</v>
      </c>
      <c r="J890" s="125">
        <f t="shared" si="539"/>
        <v>22</v>
      </c>
      <c r="K890" s="125">
        <f t="shared" si="554"/>
        <v>18</v>
      </c>
      <c r="L890" s="8">
        <f t="shared" si="540"/>
        <v>1.0009814699999999</v>
      </c>
      <c r="M890" s="126">
        <f t="shared" si="552"/>
        <v>0.99920032999999997</v>
      </c>
      <c r="N890" s="126">
        <f t="shared" si="549"/>
        <v>1.1782826994112778</v>
      </c>
      <c r="O890" s="119">
        <f t="shared" si="551"/>
        <v>1.1794391399999999</v>
      </c>
      <c r="P890" s="119">
        <f t="shared" si="532"/>
        <v>693.41216426000005</v>
      </c>
      <c r="Q890" s="158">
        <f t="shared" si="544"/>
        <v>0</v>
      </c>
      <c r="R890" s="199">
        <f t="shared" si="541"/>
        <v>0</v>
      </c>
      <c r="S890" s="119">
        <f t="shared" si="533"/>
        <v>0</v>
      </c>
      <c r="T890" s="129">
        <f t="shared" si="542"/>
        <v>9.1906000000000002E-2</v>
      </c>
      <c r="U890" s="127">
        <f t="shared" si="550"/>
        <v>18</v>
      </c>
      <c r="V890" s="127">
        <v>252</v>
      </c>
      <c r="W890" s="126">
        <f t="shared" si="534"/>
        <v>1.006300105</v>
      </c>
      <c r="X890" s="119">
        <f t="shared" si="535"/>
        <v>4.3685694399999999</v>
      </c>
      <c r="Y890" s="119">
        <f t="shared" si="536"/>
        <v>0</v>
      </c>
      <c r="Z890" s="131" t="str">
        <f t="shared" si="545"/>
        <v>A+J=</v>
      </c>
      <c r="AA890" s="124">
        <f t="shared" si="546"/>
        <v>45184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22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3"/>
      <c r="EC890" s="1"/>
      <c r="ED890" s="1"/>
      <c r="EE890" s="1"/>
      <c r="EF890" s="1"/>
      <c r="EG890" s="1"/>
      <c r="EH890" s="1"/>
      <c r="EI890" s="1"/>
      <c r="EJ890" s="1"/>
      <c r="EK890" s="1"/>
      <c r="EL890" s="4"/>
      <c r="EM890" s="1"/>
      <c r="EN890" s="1"/>
      <c r="EO890" s="1"/>
      <c r="EP890" s="1"/>
      <c r="EQ890" s="1"/>
      <c r="ER890" s="1"/>
    </row>
    <row r="891" spans="1:148" ht="12.75" x14ac:dyDescent="0.2">
      <c r="A891" s="118">
        <f t="shared" si="537"/>
        <v>45181</v>
      </c>
      <c r="B891" s="119">
        <f t="shared" si="529"/>
        <v>698.06227983000008</v>
      </c>
      <c r="C891" s="119">
        <f t="shared" si="543"/>
        <v>587.91686721999997</v>
      </c>
      <c r="D891" s="120">
        <f t="shared" si="538"/>
        <v>6659.95</v>
      </c>
      <c r="E891" s="120">
        <f t="shared" si="553"/>
        <v>6667.94</v>
      </c>
      <c r="F891" s="172">
        <f t="shared" si="547"/>
        <v>45122</v>
      </c>
      <c r="G891" s="123">
        <f t="shared" si="530"/>
        <v>1.1997087065218626E-3</v>
      </c>
      <c r="H891" s="124">
        <f t="shared" si="548"/>
        <v>45184</v>
      </c>
      <c r="I891" s="124">
        <f t="shared" si="531"/>
        <v>45184</v>
      </c>
      <c r="J891" s="125">
        <f t="shared" si="539"/>
        <v>22</v>
      </c>
      <c r="K891" s="125">
        <f t="shared" si="554"/>
        <v>19</v>
      </c>
      <c r="L891" s="8">
        <f t="shared" si="540"/>
        <v>1.0010360199999999</v>
      </c>
      <c r="M891" s="126">
        <f t="shared" si="552"/>
        <v>0.99920032999999997</v>
      </c>
      <c r="N891" s="126">
        <f t="shared" si="549"/>
        <v>1.1782826994112778</v>
      </c>
      <c r="O891" s="119">
        <f t="shared" si="551"/>
        <v>1.1795034200000001</v>
      </c>
      <c r="P891" s="119">
        <f t="shared" si="532"/>
        <v>693.44995556000003</v>
      </c>
      <c r="Q891" s="158">
        <f t="shared" si="544"/>
        <v>0</v>
      </c>
      <c r="R891" s="199">
        <f t="shared" si="541"/>
        <v>0</v>
      </c>
      <c r="S891" s="119">
        <f t="shared" si="533"/>
        <v>0</v>
      </c>
      <c r="T891" s="129">
        <f t="shared" si="542"/>
        <v>9.1906000000000002E-2</v>
      </c>
      <c r="U891" s="127">
        <f t="shared" si="550"/>
        <v>19</v>
      </c>
      <c r="V891" s="127">
        <v>252</v>
      </c>
      <c r="W891" s="126">
        <f t="shared" si="534"/>
        <v>1.006651272</v>
      </c>
      <c r="X891" s="119">
        <f t="shared" si="535"/>
        <v>4.6123242700000002</v>
      </c>
      <c r="Y891" s="119">
        <f t="shared" si="536"/>
        <v>0</v>
      </c>
      <c r="Z891" s="131" t="str">
        <f t="shared" si="545"/>
        <v>A+J=</v>
      </c>
      <c r="AA891" s="124">
        <f t="shared" si="546"/>
        <v>45184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22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3"/>
      <c r="EC891" s="1"/>
      <c r="ED891" s="1"/>
      <c r="EE891" s="1"/>
      <c r="EF891" s="1"/>
      <c r="EG891" s="1"/>
      <c r="EH891" s="1"/>
      <c r="EI891" s="1"/>
      <c r="EJ891" s="1"/>
      <c r="EK891" s="1"/>
      <c r="EL891" s="4"/>
      <c r="EM891" s="1"/>
      <c r="EN891" s="1"/>
      <c r="EO891" s="1"/>
      <c r="EP891" s="1"/>
      <c r="EQ891" s="1"/>
      <c r="ER891" s="1"/>
    </row>
    <row r="892" spans="1:148" ht="12.75" x14ac:dyDescent="0.2">
      <c r="A892" s="118">
        <f t="shared" si="537"/>
        <v>45182</v>
      </c>
      <c r="B892" s="119">
        <f t="shared" si="529"/>
        <v>698.34394370999996</v>
      </c>
      <c r="C892" s="119">
        <f t="shared" si="543"/>
        <v>587.91686721999997</v>
      </c>
      <c r="D892" s="120">
        <f t="shared" si="538"/>
        <v>6659.95</v>
      </c>
      <c r="E892" s="120">
        <f t="shared" si="553"/>
        <v>6667.94</v>
      </c>
      <c r="F892" s="172">
        <f t="shared" si="547"/>
        <v>45122</v>
      </c>
      <c r="G892" s="123">
        <f t="shared" si="530"/>
        <v>1.1997087065218626E-3</v>
      </c>
      <c r="H892" s="124">
        <f t="shared" si="548"/>
        <v>45184</v>
      </c>
      <c r="I892" s="124">
        <f t="shared" si="531"/>
        <v>45184</v>
      </c>
      <c r="J892" s="125">
        <f t="shared" si="539"/>
        <v>22</v>
      </c>
      <c r="K892" s="125">
        <f t="shared" si="554"/>
        <v>20</v>
      </c>
      <c r="L892" s="8">
        <f t="shared" si="540"/>
        <v>1.0010905800000001</v>
      </c>
      <c r="M892" s="126">
        <f t="shared" si="552"/>
        <v>0.99920032999999997</v>
      </c>
      <c r="N892" s="126">
        <f t="shared" si="549"/>
        <v>1.1782826994112778</v>
      </c>
      <c r="O892" s="119">
        <f t="shared" si="551"/>
        <v>1.1795677099999999</v>
      </c>
      <c r="P892" s="119">
        <f t="shared" si="532"/>
        <v>693.48775273000001</v>
      </c>
      <c r="Q892" s="158">
        <f t="shared" si="544"/>
        <v>0</v>
      </c>
      <c r="R892" s="199">
        <f t="shared" si="541"/>
        <v>0</v>
      </c>
      <c r="S892" s="119">
        <f t="shared" si="533"/>
        <v>0</v>
      </c>
      <c r="T892" s="129">
        <f t="shared" si="542"/>
        <v>9.1906000000000002E-2</v>
      </c>
      <c r="U892" s="127">
        <f t="shared" si="550"/>
        <v>20</v>
      </c>
      <c r="V892" s="127">
        <v>252</v>
      </c>
      <c r="W892" s="126">
        <f t="shared" si="534"/>
        <v>1.007002562</v>
      </c>
      <c r="X892" s="119">
        <f t="shared" si="535"/>
        <v>4.85619098</v>
      </c>
      <c r="Y892" s="119">
        <f t="shared" si="536"/>
        <v>0</v>
      </c>
      <c r="Z892" s="131" t="str">
        <f t="shared" si="545"/>
        <v>A+J=</v>
      </c>
      <c r="AA892" s="124">
        <f t="shared" si="546"/>
        <v>45184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22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3"/>
      <c r="EC892" s="1"/>
      <c r="ED892" s="1"/>
      <c r="EE892" s="1"/>
      <c r="EF892" s="1"/>
      <c r="EG892" s="1"/>
      <c r="EH892" s="1"/>
      <c r="EI892" s="1"/>
      <c r="EJ892" s="1"/>
      <c r="EK892" s="1"/>
      <c r="EL892" s="4"/>
      <c r="EM892" s="1"/>
      <c r="EN892" s="1"/>
      <c r="EO892" s="1"/>
      <c r="EP892" s="1"/>
      <c r="EQ892" s="1"/>
      <c r="ER892" s="1"/>
    </row>
    <row r="893" spans="1:148" ht="12.75" x14ac:dyDescent="0.2">
      <c r="A893" s="118">
        <f t="shared" si="537"/>
        <v>45183</v>
      </c>
      <c r="B893" s="119">
        <f t="shared" si="529"/>
        <v>698.62571353999999</v>
      </c>
      <c r="C893" s="119">
        <f t="shared" si="543"/>
        <v>587.91686721999997</v>
      </c>
      <c r="D893" s="120">
        <f t="shared" si="538"/>
        <v>6659.95</v>
      </c>
      <c r="E893" s="120">
        <f t="shared" si="553"/>
        <v>6667.94</v>
      </c>
      <c r="F893" s="172">
        <f t="shared" si="547"/>
        <v>45122</v>
      </c>
      <c r="G893" s="123">
        <f t="shared" si="530"/>
        <v>1.1997087065218626E-3</v>
      </c>
      <c r="H893" s="124">
        <f t="shared" si="548"/>
        <v>45184</v>
      </c>
      <c r="I893" s="124">
        <f t="shared" si="531"/>
        <v>45184</v>
      </c>
      <c r="J893" s="125">
        <f t="shared" si="539"/>
        <v>22</v>
      </c>
      <c r="K893" s="125">
        <f t="shared" si="554"/>
        <v>21</v>
      </c>
      <c r="L893" s="8">
        <f t="shared" si="540"/>
        <v>1.00114514</v>
      </c>
      <c r="M893" s="126">
        <f t="shared" si="552"/>
        <v>0.99920032999999997</v>
      </c>
      <c r="N893" s="126">
        <f t="shared" si="549"/>
        <v>1.1782826994112778</v>
      </c>
      <c r="O893" s="119">
        <f t="shared" si="551"/>
        <v>1.1796319900000001</v>
      </c>
      <c r="P893" s="119">
        <f t="shared" si="532"/>
        <v>693.52554402999999</v>
      </c>
      <c r="Q893" s="158">
        <f t="shared" si="544"/>
        <v>0</v>
      </c>
      <c r="R893" s="199">
        <f t="shared" si="541"/>
        <v>0</v>
      </c>
      <c r="S893" s="119">
        <f t="shared" si="533"/>
        <v>0</v>
      </c>
      <c r="T893" s="129">
        <f t="shared" si="542"/>
        <v>9.1906000000000002E-2</v>
      </c>
      <c r="U893" s="127">
        <f t="shared" si="550"/>
        <v>21</v>
      </c>
      <c r="V893" s="127">
        <v>252</v>
      </c>
      <c r="W893" s="126">
        <f t="shared" si="534"/>
        <v>1.007353975</v>
      </c>
      <c r="X893" s="119">
        <f t="shared" si="535"/>
        <v>5.1001695099999997</v>
      </c>
      <c r="Y893" s="119">
        <f t="shared" si="536"/>
        <v>0</v>
      </c>
      <c r="Z893" s="131" t="str">
        <f t="shared" si="545"/>
        <v>A+J=</v>
      </c>
      <c r="AA893" s="124">
        <f t="shared" si="546"/>
        <v>45184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22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3"/>
      <c r="EC893" s="1"/>
      <c r="ED893" s="1"/>
      <c r="EE893" s="1"/>
      <c r="EF893" s="1"/>
      <c r="EG893" s="1"/>
      <c r="EH893" s="1"/>
      <c r="EI893" s="1"/>
      <c r="EJ893" s="1"/>
      <c r="EK893" s="1"/>
      <c r="EL893" s="4"/>
      <c r="EM893" s="1"/>
      <c r="EN893" s="1"/>
      <c r="EO893" s="1"/>
      <c r="EP893" s="1"/>
      <c r="EQ893" s="1"/>
      <c r="ER893" s="1"/>
    </row>
    <row r="894" spans="1:148" ht="12.75" x14ac:dyDescent="0.2">
      <c r="A894" s="118">
        <f t="shared" si="537"/>
        <v>45184</v>
      </c>
      <c r="B894" s="119">
        <f t="shared" si="529"/>
        <v>698.90760045999991</v>
      </c>
      <c r="C894" s="119">
        <f t="shared" si="543"/>
        <v>587.91686721999997</v>
      </c>
      <c r="D894" s="120">
        <f t="shared" si="538"/>
        <v>6659.95</v>
      </c>
      <c r="E894" s="120">
        <f t="shared" si="553"/>
        <v>6667.94</v>
      </c>
      <c r="F894" s="172">
        <f t="shared" si="547"/>
        <v>45122</v>
      </c>
      <c r="G894" s="123">
        <f t="shared" si="530"/>
        <v>1.1997087065218626E-3</v>
      </c>
      <c r="H894" s="124">
        <f t="shared" si="548"/>
        <v>45184</v>
      </c>
      <c r="I894" s="124">
        <f t="shared" si="531"/>
        <v>45184</v>
      </c>
      <c r="J894" s="125">
        <f t="shared" si="539"/>
        <v>22</v>
      </c>
      <c r="K894" s="125">
        <f t="shared" si="554"/>
        <v>22</v>
      </c>
      <c r="L894" s="8">
        <f t="shared" si="540"/>
        <v>1.0011996999999999</v>
      </c>
      <c r="M894" s="126">
        <f t="shared" si="552"/>
        <v>0.99920032999999997</v>
      </c>
      <c r="N894" s="126">
        <f t="shared" si="549"/>
        <v>1.1782826994112778</v>
      </c>
      <c r="O894" s="119">
        <f t="shared" si="551"/>
        <v>1.1796962799999999</v>
      </c>
      <c r="P894" s="119">
        <f t="shared" si="532"/>
        <v>693.56334119999997</v>
      </c>
      <c r="Q894" s="158">
        <f t="shared" si="544"/>
        <v>29</v>
      </c>
      <c r="R894" s="199">
        <f t="shared" si="541"/>
        <v>4.6595999999999999E-2</v>
      </c>
      <c r="S894" s="119">
        <f t="shared" si="533"/>
        <v>32.317277439999998</v>
      </c>
      <c r="T894" s="129">
        <f t="shared" si="542"/>
        <v>9.1906000000000002E-2</v>
      </c>
      <c r="U894" s="127">
        <f t="shared" si="550"/>
        <v>22</v>
      </c>
      <c r="V894" s="127">
        <v>252</v>
      </c>
      <c r="W894" s="126">
        <f t="shared" si="534"/>
        <v>1.0077055100000001</v>
      </c>
      <c r="X894" s="119">
        <f t="shared" si="535"/>
        <v>5.3442592600000003</v>
      </c>
      <c r="Y894" s="119">
        <f t="shared" si="536"/>
        <v>37.661536699999999</v>
      </c>
      <c r="Z894" s="131" t="str">
        <f t="shared" si="545"/>
        <v>A+J=</v>
      </c>
      <c r="AA894" s="124">
        <f t="shared" si="546"/>
        <v>45184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22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3"/>
      <c r="EC894" s="1"/>
      <c r="ED894" s="1"/>
      <c r="EE894" s="1"/>
      <c r="EF894" s="1"/>
      <c r="EG894" s="1"/>
      <c r="EH894" s="1"/>
      <c r="EI894" s="1"/>
      <c r="EJ894" s="1"/>
      <c r="EK894" s="1"/>
      <c r="EL894" s="4"/>
      <c r="EM894" s="1"/>
      <c r="EN894" s="1"/>
      <c r="EO894" s="1"/>
      <c r="EP894" s="1"/>
      <c r="EQ894" s="1"/>
      <c r="ER894" s="1"/>
    </row>
    <row r="895" spans="1:148" ht="12.75" x14ac:dyDescent="0.2">
      <c r="A895" s="118">
        <f t="shared" si="537"/>
        <v>45185</v>
      </c>
      <c r="B895" s="119">
        <f t="shared" si="529"/>
        <v>661.55282345000001</v>
      </c>
      <c r="C895" s="119">
        <f t="shared" si="543"/>
        <v>560.52229288000001</v>
      </c>
      <c r="D895" s="120">
        <f t="shared" si="538"/>
        <v>6667.94</v>
      </c>
      <c r="E895" s="120">
        <f t="shared" si="553"/>
        <v>6683.28</v>
      </c>
      <c r="F895" s="172">
        <f t="shared" si="547"/>
        <v>45154</v>
      </c>
      <c r="G895" s="123">
        <f t="shared" si="530"/>
        <v>2.3005605929267148E-3</v>
      </c>
      <c r="H895" s="124">
        <f t="shared" si="548"/>
        <v>45215</v>
      </c>
      <c r="I895" s="124">
        <f t="shared" si="531"/>
        <v>45215</v>
      </c>
      <c r="J895" s="125">
        <f t="shared" si="539"/>
        <v>20</v>
      </c>
      <c r="K895" s="125">
        <f t="shared" si="554"/>
        <v>1</v>
      </c>
      <c r="L895" s="8">
        <f t="shared" si="540"/>
        <v>1.0001149</v>
      </c>
      <c r="M895" s="126">
        <f t="shared" si="552"/>
        <v>1.0011996999999999</v>
      </c>
      <c r="N895" s="126">
        <f t="shared" si="549"/>
        <v>1.1796962851657615</v>
      </c>
      <c r="O895" s="119">
        <f t="shared" si="551"/>
        <v>1.1798318299999999</v>
      </c>
      <c r="P895" s="119">
        <f t="shared" si="532"/>
        <v>661.32204256</v>
      </c>
      <c r="Q895" s="158">
        <f t="shared" si="544"/>
        <v>0</v>
      </c>
      <c r="R895" s="199">
        <f t="shared" si="541"/>
        <v>0</v>
      </c>
      <c r="S895" s="119">
        <f t="shared" si="533"/>
        <v>0</v>
      </c>
      <c r="T895" s="129">
        <f t="shared" si="542"/>
        <v>9.1906000000000002E-2</v>
      </c>
      <c r="U895" s="127">
        <f t="shared" si="550"/>
        <v>1</v>
      </c>
      <c r="V895" s="127">
        <v>252</v>
      </c>
      <c r="W895" s="126">
        <f t="shared" si="534"/>
        <v>1.000348969</v>
      </c>
      <c r="X895" s="119">
        <f t="shared" si="535"/>
        <v>0.23078088999999999</v>
      </c>
      <c r="Y895" s="119">
        <f t="shared" si="536"/>
        <v>0</v>
      </c>
      <c r="Z895" s="131" t="str">
        <f t="shared" si="545"/>
        <v>A+J=</v>
      </c>
      <c r="AA895" s="124">
        <f t="shared" si="546"/>
        <v>45215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22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3"/>
      <c r="EC895" s="1"/>
      <c r="ED895" s="1"/>
      <c r="EE895" s="1"/>
      <c r="EF895" s="1"/>
      <c r="EG895" s="1"/>
      <c r="EH895" s="1"/>
      <c r="EI895" s="1"/>
      <c r="EJ895" s="1"/>
      <c r="EK895" s="1"/>
      <c r="EL895" s="4"/>
      <c r="EM895" s="1"/>
      <c r="EN895" s="1"/>
      <c r="EO895" s="1"/>
      <c r="EP895" s="1"/>
      <c r="EQ895" s="1"/>
      <c r="ER895" s="1"/>
    </row>
    <row r="896" spans="1:148" ht="12.75" x14ac:dyDescent="0.2">
      <c r="A896" s="118">
        <f t="shared" si="537"/>
        <v>45186</v>
      </c>
      <c r="B896" s="119">
        <f t="shared" si="529"/>
        <v>661.55282345000001</v>
      </c>
      <c r="C896" s="119">
        <f t="shared" si="543"/>
        <v>560.52229288000001</v>
      </c>
      <c r="D896" s="120">
        <f t="shared" si="538"/>
        <v>6667.94</v>
      </c>
      <c r="E896" s="120">
        <f t="shared" si="553"/>
        <v>6683.28</v>
      </c>
      <c r="F896" s="172">
        <f t="shared" si="547"/>
        <v>45154</v>
      </c>
      <c r="G896" s="123">
        <f t="shared" si="530"/>
        <v>2.3005605929267148E-3</v>
      </c>
      <c r="H896" s="124">
        <f t="shared" si="548"/>
        <v>45215</v>
      </c>
      <c r="I896" s="124">
        <f t="shared" si="531"/>
        <v>45215</v>
      </c>
      <c r="J896" s="125">
        <f t="shared" si="539"/>
        <v>20</v>
      </c>
      <c r="K896" s="125">
        <f t="shared" si="554"/>
        <v>1</v>
      </c>
      <c r="L896" s="8">
        <f t="shared" si="540"/>
        <v>1.0001149</v>
      </c>
      <c r="M896" s="126">
        <f t="shared" si="552"/>
        <v>1.0011996999999999</v>
      </c>
      <c r="N896" s="126">
        <f t="shared" si="549"/>
        <v>1.1796962851657615</v>
      </c>
      <c r="O896" s="119">
        <f t="shared" si="551"/>
        <v>1.1798318299999999</v>
      </c>
      <c r="P896" s="119">
        <f t="shared" si="532"/>
        <v>661.32204256</v>
      </c>
      <c r="Q896" s="158">
        <f t="shared" si="544"/>
        <v>0</v>
      </c>
      <c r="R896" s="199">
        <f t="shared" si="541"/>
        <v>0</v>
      </c>
      <c r="S896" s="119">
        <f t="shared" si="533"/>
        <v>0</v>
      </c>
      <c r="T896" s="129">
        <f t="shared" si="542"/>
        <v>9.1906000000000002E-2</v>
      </c>
      <c r="U896" s="127">
        <f t="shared" si="550"/>
        <v>1</v>
      </c>
      <c r="V896" s="127">
        <v>252</v>
      </c>
      <c r="W896" s="126">
        <f t="shared" si="534"/>
        <v>1.000348969</v>
      </c>
      <c r="X896" s="119">
        <f t="shared" si="535"/>
        <v>0.23078088999999999</v>
      </c>
      <c r="Y896" s="119">
        <f t="shared" si="536"/>
        <v>0</v>
      </c>
      <c r="Z896" s="131" t="str">
        <f t="shared" si="545"/>
        <v>A+J=</v>
      </c>
      <c r="AA896" s="124">
        <f t="shared" si="546"/>
        <v>45215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22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3"/>
      <c r="EC896" s="1"/>
      <c r="ED896" s="1"/>
      <c r="EE896" s="1"/>
      <c r="EF896" s="1"/>
      <c r="EG896" s="1"/>
      <c r="EH896" s="1"/>
      <c r="EI896" s="1"/>
      <c r="EJ896" s="1"/>
      <c r="EK896" s="1"/>
      <c r="EL896" s="4"/>
      <c r="EM896" s="1"/>
      <c r="EN896" s="1"/>
      <c r="EO896" s="1"/>
      <c r="EP896" s="1"/>
      <c r="EQ896" s="1"/>
      <c r="ER896" s="1"/>
    </row>
    <row r="897" spans="1:148" ht="12.75" x14ac:dyDescent="0.2">
      <c r="A897" s="118">
        <f t="shared" si="537"/>
        <v>45187</v>
      </c>
      <c r="B897" s="119">
        <f t="shared" si="529"/>
        <v>661.55282345000001</v>
      </c>
      <c r="C897" s="119">
        <f t="shared" si="543"/>
        <v>560.52229288000001</v>
      </c>
      <c r="D897" s="120">
        <f t="shared" si="538"/>
        <v>6667.94</v>
      </c>
      <c r="E897" s="120">
        <f t="shared" si="553"/>
        <v>6683.28</v>
      </c>
      <c r="F897" s="172">
        <f t="shared" si="547"/>
        <v>45154</v>
      </c>
      <c r="G897" s="123">
        <f t="shared" si="530"/>
        <v>2.3005605929267148E-3</v>
      </c>
      <c r="H897" s="124">
        <f t="shared" si="548"/>
        <v>45215</v>
      </c>
      <c r="I897" s="124">
        <f t="shared" si="531"/>
        <v>45215</v>
      </c>
      <c r="J897" s="125">
        <f t="shared" si="539"/>
        <v>20</v>
      </c>
      <c r="K897" s="125">
        <f t="shared" si="554"/>
        <v>1</v>
      </c>
      <c r="L897" s="8">
        <f t="shared" si="540"/>
        <v>1.0001149</v>
      </c>
      <c r="M897" s="126">
        <f t="shared" si="552"/>
        <v>1.0011996999999999</v>
      </c>
      <c r="N897" s="126">
        <f t="shared" si="549"/>
        <v>1.1796962851657615</v>
      </c>
      <c r="O897" s="119">
        <f t="shared" si="551"/>
        <v>1.1798318299999999</v>
      </c>
      <c r="P897" s="119">
        <f t="shared" si="532"/>
        <v>661.32204256</v>
      </c>
      <c r="Q897" s="158">
        <f t="shared" si="544"/>
        <v>0</v>
      </c>
      <c r="R897" s="199">
        <f t="shared" si="541"/>
        <v>0</v>
      </c>
      <c r="S897" s="119">
        <f t="shared" si="533"/>
        <v>0</v>
      </c>
      <c r="T897" s="129">
        <f t="shared" si="542"/>
        <v>9.1906000000000002E-2</v>
      </c>
      <c r="U897" s="127">
        <f t="shared" si="550"/>
        <v>1</v>
      </c>
      <c r="V897" s="127">
        <v>252</v>
      </c>
      <c r="W897" s="126">
        <f t="shared" si="534"/>
        <v>1.000348969</v>
      </c>
      <c r="X897" s="119">
        <f t="shared" si="535"/>
        <v>0.23078088999999999</v>
      </c>
      <c r="Y897" s="119">
        <f t="shared" si="536"/>
        <v>0</v>
      </c>
      <c r="Z897" s="131" t="str">
        <f t="shared" si="545"/>
        <v>A+J=</v>
      </c>
      <c r="AA897" s="124">
        <f t="shared" si="546"/>
        <v>45215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22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3"/>
      <c r="EC897" s="1"/>
      <c r="ED897" s="1"/>
      <c r="EE897" s="1"/>
      <c r="EF897" s="1"/>
      <c r="EG897" s="1"/>
      <c r="EH897" s="1"/>
      <c r="EI897" s="1"/>
      <c r="EJ897" s="1"/>
      <c r="EK897" s="1"/>
      <c r="EL897" s="4"/>
      <c r="EM897" s="1"/>
      <c r="EN897" s="1"/>
      <c r="EO897" s="1"/>
      <c r="EP897" s="1"/>
      <c r="EQ897" s="1"/>
      <c r="ER897" s="1"/>
    </row>
    <row r="898" spans="1:148" ht="12.75" x14ac:dyDescent="0.2">
      <c r="A898" s="118">
        <f t="shared" si="537"/>
        <v>45188</v>
      </c>
      <c r="B898" s="119">
        <f t="shared" si="529"/>
        <v>661.85972179999999</v>
      </c>
      <c r="C898" s="119">
        <f t="shared" si="543"/>
        <v>560.52229288000001</v>
      </c>
      <c r="D898" s="120">
        <f t="shared" si="538"/>
        <v>6667.94</v>
      </c>
      <c r="E898" s="120">
        <f t="shared" si="553"/>
        <v>6683.28</v>
      </c>
      <c r="F898" s="172">
        <f t="shared" si="547"/>
        <v>45154</v>
      </c>
      <c r="G898" s="123">
        <f t="shared" si="530"/>
        <v>2.3005605929267148E-3</v>
      </c>
      <c r="H898" s="124">
        <f t="shared" si="548"/>
        <v>45215</v>
      </c>
      <c r="I898" s="124">
        <f t="shared" si="531"/>
        <v>45215</v>
      </c>
      <c r="J898" s="125">
        <f t="shared" si="539"/>
        <v>20</v>
      </c>
      <c r="K898" s="125">
        <f t="shared" si="554"/>
        <v>2</v>
      </c>
      <c r="L898" s="8">
        <f t="shared" si="540"/>
        <v>1.00022981</v>
      </c>
      <c r="M898" s="126">
        <f t="shared" si="552"/>
        <v>1.0011996999999999</v>
      </c>
      <c r="N898" s="126">
        <f t="shared" si="549"/>
        <v>1.1796962851657615</v>
      </c>
      <c r="O898" s="119">
        <f t="shared" si="551"/>
        <v>1.1799673900000001</v>
      </c>
      <c r="P898" s="119">
        <f t="shared" si="532"/>
        <v>661.39802696000004</v>
      </c>
      <c r="Q898" s="158">
        <f t="shared" si="544"/>
        <v>0</v>
      </c>
      <c r="R898" s="199">
        <f t="shared" si="541"/>
        <v>0</v>
      </c>
      <c r="S898" s="119">
        <f t="shared" si="533"/>
        <v>0</v>
      </c>
      <c r="T898" s="129">
        <f t="shared" si="542"/>
        <v>9.1906000000000002E-2</v>
      </c>
      <c r="U898" s="127">
        <f t="shared" si="550"/>
        <v>2</v>
      </c>
      <c r="V898" s="127">
        <v>252</v>
      </c>
      <c r="W898" s="126">
        <f t="shared" si="534"/>
        <v>1.0006980590000001</v>
      </c>
      <c r="X898" s="119">
        <f t="shared" si="535"/>
        <v>0.46169484</v>
      </c>
      <c r="Y898" s="119">
        <f t="shared" si="536"/>
        <v>0</v>
      </c>
      <c r="Z898" s="131" t="str">
        <f t="shared" si="545"/>
        <v>A+J=</v>
      </c>
      <c r="AA898" s="124">
        <f t="shared" si="546"/>
        <v>45215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22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3"/>
      <c r="EC898" s="1"/>
      <c r="ED898" s="1"/>
      <c r="EE898" s="1"/>
      <c r="EF898" s="1"/>
      <c r="EG898" s="1"/>
      <c r="EH898" s="1"/>
      <c r="EI898" s="1"/>
      <c r="EJ898" s="1"/>
      <c r="EK898" s="1"/>
      <c r="EL898" s="4"/>
      <c r="EM898" s="1"/>
      <c r="EN898" s="1"/>
      <c r="EO898" s="1"/>
      <c r="EP898" s="1"/>
      <c r="EQ898" s="1"/>
      <c r="ER898" s="1"/>
    </row>
    <row r="899" spans="1:148" ht="12.75" x14ac:dyDescent="0.2">
      <c r="A899" s="118">
        <f t="shared" si="537"/>
        <v>45189</v>
      </c>
      <c r="B899" s="119">
        <f t="shared" si="529"/>
        <v>662.16676579</v>
      </c>
      <c r="C899" s="119">
        <f t="shared" si="543"/>
        <v>560.52229288000001</v>
      </c>
      <c r="D899" s="120">
        <f t="shared" si="538"/>
        <v>6667.94</v>
      </c>
      <c r="E899" s="120">
        <f t="shared" si="553"/>
        <v>6683.28</v>
      </c>
      <c r="F899" s="172">
        <f t="shared" si="547"/>
        <v>45154</v>
      </c>
      <c r="G899" s="123">
        <f t="shared" si="530"/>
        <v>2.3005605929267148E-3</v>
      </c>
      <c r="H899" s="124">
        <f t="shared" si="548"/>
        <v>45215</v>
      </c>
      <c r="I899" s="124">
        <f t="shared" si="531"/>
        <v>45215</v>
      </c>
      <c r="J899" s="125">
        <f t="shared" si="539"/>
        <v>20</v>
      </c>
      <c r="K899" s="125">
        <f t="shared" si="554"/>
        <v>3</v>
      </c>
      <c r="L899" s="8">
        <f t="shared" si="540"/>
        <v>1.0003447400000001</v>
      </c>
      <c r="M899" s="126">
        <f t="shared" si="552"/>
        <v>1.0011996999999999</v>
      </c>
      <c r="N899" s="126">
        <f t="shared" si="549"/>
        <v>1.1796962851657615</v>
      </c>
      <c r="O899" s="119">
        <f t="shared" si="551"/>
        <v>1.1801029700000001</v>
      </c>
      <c r="P899" s="119">
        <f t="shared" si="532"/>
        <v>661.47402256999999</v>
      </c>
      <c r="Q899" s="158">
        <f t="shared" si="544"/>
        <v>0</v>
      </c>
      <c r="R899" s="199">
        <f t="shared" si="541"/>
        <v>0</v>
      </c>
      <c r="S899" s="119">
        <f t="shared" si="533"/>
        <v>0</v>
      </c>
      <c r="T899" s="129">
        <f t="shared" si="542"/>
        <v>9.1906000000000002E-2</v>
      </c>
      <c r="U899" s="127">
        <f t="shared" si="550"/>
        <v>3</v>
      </c>
      <c r="V899" s="127">
        <v>252</v>
      </c>
      <c r="W899" s="126">
        <f t="shared" si="534"/>
        <v>1.0010472720000001</v>
      </c>
      <c r="X899" s="119">
        <f t="shared" si="535"/>
        <v>0.69274321999999999</v>
      </c>
      <c r="Y899" s="119">
        <f t="shared" si="536"/>
        <v>0</v>
      </c>
      <c r="Z899" s="131" t="str">
        <f t="shared" si="545"/>
        <v>A+J=</v>
      </c>
      <c r="AA899" s="124">
        <f t="shared" si="546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22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3"/>
      <c r="EC899" s="1"/>
      <c r="ED899" s="1"/>
      <c r="EE899" s="1"/>
      <c r="EF899" s="1"/>
      <c r="EG899" s="1"/>
      <c r="EH899" s="1"/>
      <c r="EI899" s="1"/>
      <c r="EJ899" s="1"/>
      <c r="EK899" s="1"/>
      <c r="EL899" s="4"/>
      <c r="EM899" s="1"/>
      <c r="EN899" s="1"/>
      <c r="EO899" s="1"/>
      <c r="EP899" s="1"/>
      <c r="EQ899" s="1"/>
      <c r="ER899" s="1"/>
    </row>
    <row r="900" spans="1:148" ht="12.75" x14ac:dyDescent="0.2">
      <c r="A900" s="118">
        <f t="shared" si="537"/>
        <v>45190</v>
      </c>
      <c r="B900" s="119">
        <f t="shared" si="529"/>
        <v>662.47394851999991</v>
      </c>
      <c r="C900" s="119">
        <f t="shared" si="543"/>
        <v>560.52229288000001</v>
      </c>
      <c r="D900" s="120">
        <f t="shared" si="538"/>
        <v>6667.94</v>
      </c>
      <c r="E900" s="120">
        <f t="shared" si="553"/>
        <v>6683.28</v>
      </c>
      <c r="F900" s="172">
        <f t="shared" si="547"/>
        <v>45154</v>
      </c>
      <c r="G900" s="123">
        <f t="shared" si="530"/>
        <v>2.3005605929267148E-3</v>
      </c>
      <c r="H900" s="124">
        <f t="shared" si="548"/>
        <v>45215</v>
      </c>
      <c r="I900" s="124">
        <f t="shared" si="531"/>
        <v>45215</v>
      </c>
      <c r="J900" s="125">
        <f t="shared" si="539"/>
        <v>20</v>
      </c>
      <c r="K900" s="125">
        <f t="shared" si="554"/>
        <v>4</v>
      </c>
      <c r="L900" s="8">
        <f t="shared" si="540"/>
        <v>1.0004596800000001</v>
      </c>
      <c r="M900" s="126">
        <f t="shared" si="552"/>
        <v>1.0011996999999999</v>
      </c>
      <c r="N900" s="126">
        <f t="shared" si="549"/>
        <v>1.1796962851657615</v>
      </c>
      <c r="O900" s="119">
        <f t="shared" si="551"/>
        <v>1.18023856</v>
      </c>
      <c r="P900" s="119">
        <f t="shared" si="532"/>
        <v>661.55002378999995</v>
      </c>
      <c r="Q900" s="158">
        <f t="shared" si="544"/>
        <v>0</v>
      </c>
      <c r="R900" s="199">
        <f t="shared" si="541"/>
        <v>0</v>
      </c>
      <c r="S900" s="119">
        <f t="shared" si="533"/>
        <v>0</v>
      </c>
      <c r="T900" s="129">
        <f t="shared" si="542"/>
        <v>9.1906000000000002E-2</v>
      </c>
      <c r="U900" s="127">
        <f t="shared" si="550"/>
        <v>4</v>
      </c>
      <c r="V900" s="127">
        <v>252</v>
      </c>
      <c r="W900" s="126">
        <f t="shared" si="534"/>
        <v>1.0013966059999999</v>
      </c>
      <c r="X900" s="119">
        <f t="shared" si="535"/>
        <v>0.92392472999999997</v>
      </c>
      <c r="Y900" s="119">
        <f t="shared" si="536"/>
        <v>0</v>
      </c>
      <c r="Z900" s="131" t="str">
        <f t="shared" si="545"/>
        <v>A+J=</v>
      </c>
      <c r="AA900" s="124">
        <f t="shared" si="546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22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3"/>
      <c r="EC900" s="1"/>
      <c r="ED900" s="1"/>
      <c r="EE900" s="1"/>
      <c r="EF900" s="1"/>
      <c r="EG900" s="1"/>
      <c r="EH900" s="1"/>
      <c r="EI900" s="1"/>
      <c r="EJ900" s="1"/>
      <c r="EK900" s="1"/>
      <c r="EL900" s="4"/>
      <c r="EM900" s="1"/>
      <c r="EN900" s="1"/>
      <c r="EO900" s="1"/>
      <c r="EP900" s="1"/>
      <c r="EQ900" s="1"/>
      <c r="ER900" s="1"/>
    </row>
    <row r="901" spans="1:148" ht="12.75" x14ac:dyDescent="0.2">
      <c r="A901" s="118">
        <f t="shared" si="537"/>
        <v>45191</v>
      </c>
      <c r="B901" s="119">
        <f t="shared" si="529"/>
        <v>662.78128189999995</v>
      </c>
      <c r="C901" s="119">
        <f t="shared" si="543"/>
        <v>560.52229288000001</v>
      </c>
      <c r="D901" s="120">
        <f t="shared" si="538"/>
        <v>6667.94</v>
      </c>
      <c r="E901" s="120">
        <f t="shared" si="553"/>
        <v>6683.28</v>
      </c>
      <c r="F901" s="172">
        <f t="shared" si="547"/>
        <v>45154</v>
      </c>
      <c r="G901" s="123">
        <f t="shared" si="530"/>
        <v>2.3005605929267148E-3</v>
      </c>
      <c r="H901" s="124">
        <f t="shared" si="548"/>
        <v>45215</v>
      </c>
      <c r="I901" s="124">
        <f t="shared" si="531"/>
        <v>45215</v>
      </c>
      <c r="J901" s="125">
        <f t="shared" si="539"/>
        <v>20</v>
      </c>
      <c r="K901" s="125">
        <f t="shared" si="554"/>
        <v>5</v>
      </c>
      <c r="L901" s="8">
        <f t="shared" si="540"/>
        <v>1.00057464</v>
      </c>
      <c r="M901" s="126">
        <f t="shared" si="552"/>
        <v>1.0011996999999999</v>
      </c>
      <c r="N901" s="126">
        <f t="shared" si="549"/>
        <v>1.1796962851657615</v>
      </c>
      <c r="O901" s="119">
        <f t="shared" si="551"/>
        <v>1.1803741800000001</v>
      </c>
      <c r="P901" s="119">
        <f t="shared" si="532"/>
        <v>661.62604181999995</v>
      </c>
      <c r="Q901" s="158">
        <f t="shared" si="544"/>
        <v>0</v>
      </c>
      <c r="R901" s="199">
        <f t="shared" si="541"/>
        <v>0</v>
      </c>
      <c r="S901" s="119">
        <f t="shared" si="533"/>
        <v>0</v>
      </c>
      <c r="T901" s="129">
        <f t="shared" si="542"/>
        <v>9.1906000000000002E-2</v>
      </c>
      <c r="U901" s="127">
        <f t="shared" si="550"/>
        <v>5</v>
      </c>
      <c r="V901" s="127">
        <v>252</v>
      </c>
      <c r="W901" s="126">
        <f t="shared" si="534"/>
        <v>1.001746062</v>
      </c>
      <c r="X901" s="119">
        <f t="shared" si="535"/>
        <v>1.15524008</v>
      </c>
      <c r="Y901" s="119">
        <f t="shared" si="536"/>
        <v>0</v>
      </c>
      <c r="Z901" s="131" t="str">
        <f t="shared" si="545"/>
        <v>A+J=</v>
      </c>
      <c r="AA901" s="124">
        <f t="shared" si="546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22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3"/>
      <c r="EC901" s="1"/>
      <c r="ED901" s="1"/>
      <c r="EE901" s="1"/>
      <c r="EF901" s="1"/>
      <c r="EG901" s="1"/>
      <c r="EH901" s="1"/>
      <c r="EI901" s="1"/>
      <c r="EJ901" s="1"/>
      <c r="EK901" s="1"/>
      <c r="EL901" s="4"/>
      <c r="EM901" s="1"/>
      <c r="EN901" s="1"/>
      <c r="EO901" s="1"/>
      <c r="EP901" s="1"/>
      <c r="EQ901" s="1"/>
      <c r="ER901" s="1"/>
    </row>
    <row r="902" spans="1:148" ht="12.75" x14ac:dyDescent="0.2">
      <c r="A902" s="118">
        <f t="shared" si="537"/>
        <v>45192</v>
      </c>
      <c r="B902" s="119">
        <f t="shared" si="529"/>
        <v>663.08875476999992</v>
      </c>
      <c r="C902" s="119">
        <f t="shared" si="543"/>
        <v>560.52229288000001</v>
      </c>
      <c r="D902" s="120">
        <f t="shared" si="538"/>
        <v>6667.94</v>
      </c>
      <c r="E902" s="120">
        <f t="shared" si="553"/>
        <v>6683.28</v>
      </c>
      <c r="F902" s="172">
        <f t="shared" si="547"/>
        <v>45154</v>
      </c>
      <c r="G902" s="123">
        <f t="shared" si="530"/>
        <v>2.3005605929267148E-3</v>
      </c>
      <c r="H902" s="124">
        <f t="shared" si="548"/>
        <v>45215</v>
      </c>
      <c r="I902" s="124">
        <f t="shared" si="531"/>
        <v>45215</v>
      </c>
      <c r="J902" s="125">
        <f t="shared" si="539"/>
        <v>20</v>
      </c>
      <c r="K902" s="125">
        <f t="shared" si="554"/>
        <v>6</v>
      </c>
      <c r="L902" s="8">
        <f t="shared" si="540"/>
        <v>1.00068961</v>
      </c>
      <c r="M902" s="126">
        <f t="shared" si="552"/>
        <v>1.0011996999999999</v>
      </c>
      <c r="N902" s="126">
        <f t="shared" si="549"/>
        <v>1.1796962851657615</v>
      </c>
      <c r="O902" s="119">
        <f t="shared" si="551"/>
        <v>1.18050981</v>
      </c>
      <c r="P902" s="119">
        <f t="shared" si="532"/>
        <v>661.70206545999997</v>
      </c>
      <c r="Q902" s="158">
        <f t="shared" si="544"/>
        <v>0</v>
      </c>
      <c r="R902" s="199">
        <f t="shared" si="541"/>
        <v>0</v>
      </c>
      <c r="S902" s="119">
        <f t="shared" si="533"/>
        <v>0</v>
      </c>
      <c r="T902" s="129">
        <f t="shared" si="542"/>
        <v>9.1906000000000002E-2</v>
      </c>
      <c r="U902" s="127">
        <f t="shared" si="550"/>
        <v>6</v>
      </c>
      <c r="V902" s="127">
        <v>252</v>
      </c>
      <c r="W902" s="126">
        <f t="shared" si="534"/>
        <v>1.0020956400000001</v>
      </c>
      <c r="X902" s="119">
        <f t="shared" si="535"/>
        <v>1.38668931</v>
      </c>
      <c r="Y902" s="119">
        <f t="shared" si="536"/>
        <v>0</v>
      </c>
      <c r="Z902" s="131" t="str">
        <f t="shared" si="545"/>
        <v>A+J=</v>
      </c>
      <c r="AA902" s="124">
        <f t="shared" si="546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22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3"/>
      <c r="EC902" s="1"/>
      <c r="ED902" s="1"/>
      <c r="EE902" s="1"/>
      <c r="EF902" s="1"/>
      <c r="EG902" s="1"/>
      <c r="EH902" s="1"/>
      <c r="EI902" s="1"/>
      <c r="EJ902" s="1"/>
      <c r="EK902" s="1"/>
      <c r="EL902" s="4"/>
      <c r="EM902" s="1"/>
      <c r="EN902" s="1"/>
      <c r="EO902" s="1"/>
      <c r="EP902" s="1"/>
      <c r="EQ902" s="1"/>
      <c r="ER902" s="1"/>
    </row>
    <row r="903" spans="1:148" ht="12.75" x14ac:dyDescent="0.2">
      <c r="A903" s="118">
        <f t="shared" si="537"/>
        <v>45193</v>
      </c>
      <c r="B903" s="119">
        <f t="shared" si="529"/>
        <v>663.08875476999992</v>
      </c>
      <c r="C903" s="119">
        <f t="shared" si="543"/>
        <v>560.52229288000001</v>
      </c>
      <c r="D903" s="120">
        <f t="shared" si="538"/>
        <v>6667.94</v>
      </c>
      <c r="E903" s="120">
        <f t="shared" si="553"/>
        <v>6683.28</v>
      </c>
      <c r="F903" s="172">
        <f t="shared" si="547"/>
        <v>45154</v>
      </c>
      <c r="G903" s="123">
        <f t="shared" si="530"/>
        <v>2.3005605929267148E-3</v>
      </c>
      <c r="H903" s="124">
        <f t="shared" si="548"/>
        <v>45215</v>
      </c>
      <c r="I903" s="124">
        <f t="shared" si="531"/>
        <v>45215</v>
      </c>
      <c r="J903" s="125">
        <f t="shared" si="539"/>
        <v>20</v>
      </c>
      <c r="K903" s="125">
        <f t="shared" si="554"/>
        <v>6</v>
      </c>
      <c r="L903" s="8">
        <f t="shared" si="540"/>
        <v>1.00068961</v>
      </c>
      <c r="M903" s="126">
        <f t="shared" si="552"/>
        <v>1.0011996999999999</v>
      </c>
      <c r="N903" s="126">
        <f t="shared" si="549"/>
        <v>1.1796962851657615</v>
      </c>
      <c r="O903" s="119">
        <f t="shared" si="551"/>
        <v>1.18050981</v>
      </c>
      <c r="P903" s="119">
        <f t="shared" si="532"/>
        <v>661.70206545999997</v>
      </c>
      <c r="Q903" s="158">
        <f t="shared" si="544"/>
        <v>0</v>
      </c>
      <c r="R903" s="199">
        <f t="shared" si="541"/>
        <v>0</v>
      </c>
      <c r="S903" s="119">
        <f t="shared" si="533"/>
        <v>0</v>
      </c>
      <c r="T903" s="129">
        <f t="shared" si="542"/>
        <v>9.1906000000000002E-2</v>
      </c>
      <c r="U903" s="127">
        <f t="shared" si="550"/>
        <v>6</v>
      </c>
      <c r="V903" s="127">
        <v>252</v>
      </c>
      <c r="W903" s="126">
        <f t="shared" si="534"/>
        <v>1.0020956400000001</v>
      </c>
      <c r="X903" s="119">
        <f t="shared" si="535"/>
        <v>1.38668931</v>
      </c>
      <c r="Y903" s="119">
        <f t="shared" si="536"/>
        <v>0</v>
      </c>
      <c r="Z903" s="131" t="str">
        <f t="shared" si="545"/>
        <v>A+J=</v>
      </c>
      <c r="AA903" s="124">
        <f t="shared" si="546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22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3"/>
      <c r="EC903" s="1"/>
      <c r="ED903" s="1"/>
      <c r="EE903" s="1"/>
      <c r="EF903" s="1"/>
      <c r="EG903" s="1"/>
      <c r="EH903" s="1"/>
      <c r="EI903" s="1"/>
      <c r="EJ903" s="1"/>
      <c r="EK903" s="1"/>
      <c r="EL903" s="4"/>
      <c r="EM903" s="1"/>
      <c r="EN903" s="1"/>
      <c r="EO903" s="1"/>
      <c r="EP903" s="1"/>
      <c r="EQ903" s="1"/>
      <c r="ER903" s="1"/>
    </row>
    <row r="904" spans="1:148" ht="12.75" x14ac:dyDescent="0.2">
      <c r="A904" s="118">
        <f t="shared" si="537"/>
        <v>45194</v>
      </c>
      <c r="B904" s="119">
        <f t="shared" si="529"/>
        <v>663.08875476999992</v>
      </c>
      <c r="C904" s="119">
        <f t="shared" si="543"/>
        <v>560.52229288000001</v>
      </c>
      <c r="D904" s="120">
        <f t="shared" si="538"/>
        <v>6667.94</v>
      </c>
      <c r="E904" s="120">
        <f t="shared" si="553"/>
        <v>6683.28</v>
      </c>
      <c r="F904" s="172">
        <f t="shared" si="547"/>
        <v>45154</v>
      </c>
      <c r="G904" s="123">
        <f t="shared" si="530"/>
        <v>2.3005605929267148E-3</v>
      </c>
      <c r="H904" s="124">
        <f t="shared" si="548"/>
        <v>45215</v>
      </c>
      <c r="I904" s="124">
        <f t="shared" si="531"/>
        <v>45215</v>
      </c>
      <c r="J904" s="125">
        <f t="shared" si="539"/>
        <v>20</v>
      </c>
      <c r="K904" s="125">
        <f t="shared" si="554"/>
        <v>6</v>
      </c>
      <c r="L904" s="8">
        <f t="shared" si="540"/>
        <v>1.00068961</v>
      </c>
      <c r="M904" s="126">
        <f t="shared" si="552"/>
        <v>1.0011996999999999</v>
      </c>
      <c r="N904" s="126">
        <f t="shared" si="549"/>
        <v>1.1796962851657615</v>
      </c>
      <c r="O904" s="119">
        <f t="shared" si="551"/>
        <v>1.18050981</v>
      </c>
      <c r="P904" s="119">
        <f t="shared" si="532"/>
        <v>661.70206545999997</v>
      </c>
      <c r="Q904" s="158">
        <f t="shared" si="544"/>
        <v>0</v>
      </c>
      <c r="R904" s="199">
        <f t="shared" si="541"/>
        <v>0</v>
      </c>
      <c r="S904" s="119">
        <f t="shared" si="533"/>
        <v>0</v>
      </c>
      <c r="T904" s="129">
        <f t="shared" si="542"/>
        <v>9.1906000000000002E-2</v>
      </c>
      <c r="U904" s="127">
        <f t="shared" si="550"/>
        <v>6</v>
      </c>
      <c r="V904" s="127">
        <v>252</v>
      </c>
      <c r="W904" s="126">
        <f t="shared" si="534"/>
        <v>1.0020956400000001</v>
      </c>
      <c r="X904" s="119">
        <f t="shared" si="535"/>
        <v>1.38668931</v>
      </c>
      <c r="Y904" s="119">
        <f t="shared" si="536"/>
        <v>0</v>
      </c>
      <c r="Z904" s="131" t="str">
        <f t="shared" si="545"/>
        <v>A+J=</v>
      </c>
      <c r="AA904" s="124">
        <f t="shared" si="546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22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3"/>
      <c r="EC904" s="1"/>
      <c r="ED904" s="1"/>
      <c r="EE904" s="1"/>
      <c r="EF904" s="1"/>
      <c r="EG904" s="1"/>
      <c r="EH904" s="1"/>
      <c r="EI904" s="1"/>
      <c r="EJ904" s="1"/>
      <c r="EK904" s="1"/>
      <c r="EL904" s="4"/>
      <c r="EM904" s="1"/>
      <c r="EN904" s="1"/>
      <c r="EO904" s="1"/>
      <c r="EP904" s="1"/>
      <c r="EQ904" s="1"/>
      <c r="ER904" s="1"/>
    </row>
    <row r="905" spans="1:148" ht="12.75" x14ac:dyDescent="0.2">
      <c r="A905" s="118">
        <f t="shared" si="537"/>
        <v>45195</v>
      </c>
      <c r="B905" s="119">
        <f t="shared" si="529"/>
        <v>663.39636715000006</v>
      </c>
      <c r="C905" s="119">
        <f t="shared" si="543"/>
        <v>560.52229288000001</v>
      </c>
      <c r="D905" s="120">
        <f t="shared" si="538"/>
        <v>6667.94</v>
      </c>
      <c r="E905" s="120">
        <f t="shared" si="553"/>
        <v>6683.28</v>
      </c>
      <c r="F905" s="172">
        <f t="shared" si="547"/>
        <v>45154</v>
      </c>
      <c r="G905" s="123">
        <f t="shared" si="530"/>
        <v>2.3005605929267148E-3</v>
      </c>
      <c r="H905" s="124">
        <f t="shared" si="548"/>
        <v>45215</v>
      </c>
      <c r="I905" s="124">
        <f t="shared" si="531"/>
        <v>45215</v>
      </c>
      <c r="J905" s="125">
        <f t="shared" si="539"/>
        <v>20</v>
      </c>
      <c r="K905" s="125">
        <f t="shared" si="554"/>
        <v>7</v>
      </c>
      <c r="L905" s="8">
        <f t="shared" si="540"/>
        <v>1.00080459</v>
      </c>
      <c r="M905" s="126">
        <f t="shared" si="552"/>
        <v>1.0011996999999999</v>
      </c>
      <c r="N905" s="126">
        <f t="shared" si="549"/>
        <v>1.1796962851657615</v>
      </c>
      <c r="O905" s="119">
        <f t="shared" si="551"/>
        <v>1.1806454500000001</v>
      </c>
      <c r="P905" s="119">
        <f t="shared" si="532"/>
        <v>661.77809471</v>
      </c>
      <c r="Q905" s="158">
        <f t="shared" si="544"/>
        <v>0</v>
      </c>
      <c r="R905" s="199">
        <f t="shared" si="541"/>
        <v>0</v>
      </c>
      <c r="S905" s="119">
        <f t="shared" si="533"/>
        <v>0</v>
      </c>
      <c r="T905" s="129">
        <f t="shared" si="542"/>
        <v>9.1906000000000002E-2</v>
      </c>
      <c r="U905" s="127">
        <f t="shared" si="550"/>
        <v>7</v>
      </c>
      <c r="V905" s="127">
        <v>252</v>
      </c>
      <c r="W905" s="126">
        <f t="shared" si="534"/>
        <v>1.00244534</v>
      </c>
      <c r="X905" s="119">
        <f t="shared" si="535"/>
        <v>1.6182724399999999</v>
      </c>
      <c r="Y905" s="119">
        <f t="shared" si="536"/>
        <v>0</v>
      </c>
      <c r="Z905" s="131" t="str">
        <f t="shared" si="545"/>
        <v>A+J=</v>
      </c>
      <c r="AA905" s="124">
        <f t="shared" si="546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22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3"/>
      <c r="EC905" s="1"/>
      <c r="ED905" s="1"/>
      <c r="EE905" s="1"/>
      <c r="EF905" s="1"/>
      <c r="EG905" s="1"/>
      <c r="EH905" s="1"/>
      <c r="EI905" s="1"/>
      <c r="EJ905" s="1"/>
      <c r="EK905" s="1"/>
      <c r="EL905" s="4"/>
      <c r="EM905" s="1"/>
      <c r="EN905" s="1"/>
      <c r="EO905" s="1"/>
      <c r="EP905" s="1"/>
      <c r="EQ905" s="1"/>
      <c r="ER905" s="1"/>
    </row>
    <row r="906" spans="1:148" ht="12.75" x14ac:dyDescent="0.2">
      <c r="A906" s="118">
        <f t="shared" si="537"/>
        <v>45196</v>
      </c>
      <c r="B906" s="119">
        <f t="shared" si="529"/>
        <v>663.70412468000006</v>
      </c>
      <c r="C906" s="119">
        <f t="shared" si="543"/>
        <v>560.52229288000001</v>
      </c>
      <c r="D906" s="120">
        <f t="shared" si="538"/>
        <v>6667.94</v>
      </c>
      <c r="E906" s="120">
        <f t="shared" si="553"/>
        <v>6683.28</v>
      </c>
      <c r="F906" s="172">
        <f t="shared" si="547"/>
        <v>45154</v>
      </c>
      <c r="G906" s="123">
        <f t="shared" si="530"/>
        <v>2.3005605929267148E-3</v>
      </c>
      <c r="H906" s="124">
        <f t="shared" si="548"/>
        <v>45215</v>
      </c>
      <c r="I906" s="124">
        <f t="shared" si="531"/>
        <v>45215</v>
      </c>
      <c r="J906" s="125">
        <f t="shared" si="539"/>
        <v>20</v>
      </c>
      <c r="K906" s="125">
        <f t="shared" si="554"/>
        <v>8</v>
      </c>
      <c r="L906" s="8">
        <f t="shared" si="540"/>
        <v>1.0009195799999999</v>
      </c>
      <c r="M906" s="126">
        <f t="shared" si="552"/>
        <v>1.0011996999999999</v>
      </c>
      <c r="N906" s="126">
        <f t="shared" si="549"/>
        <v>1.1796962851657615</v>
      </c>
      <c r="O906" s="119">
        <f t="shared" si="551"/>
        <v>1.1807811100000001</v>
      </c>
      <c r="P906" s="119">
        <f t="shared" si="532"/>
        <v>661.85413516000006</v>
      </c>
      <c r="Q906" s="158">
        <f t="shared" si="544"/>
        <v>0</v>
      </c>
      <c r="R906" s="199">
        <f t="shared" si="541"/>
        <v>0</v>
      </c>
      <c r="S906" s="119">
        <f t="shared" si="533"/>
        <v>0</v>
      </c>
      <c r="T906" s="129">
        <f t="shared" si="542"/>
        <v>9.1906000000000002E-2</v>
      </c>
      <c r="U906" s="127">
        <f t="shared" si="550"/>
        <v>8</v>
      </c>
      <c r="V906" s="127">
        <v>252</v>
      </c>
      <c r="W906" s="126">
        <f t="shared" si="534"/>
        <v>1.002795162</v>
      </c>
      <c r="X906" s="119">
        <f t="shared" si="535"/>
        <v>1.8499895200000001</v>
      </c>
      <c r="Y906" s="119">
        <f t="shared" si="536"/>
        <v>0</v>
      </c>
      <c r="Z906" s="131" t="str">
        <f t="shared" si="545"/>
        <v>A+J=</v>
      </c>
      <c r="AA906" s="124">
        <f t="shared" si="546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22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3"/>
      <c r="EC906" s="1"/>
      <c r="ED906" s="1"/>
      <c r="EE906" s="1"/>
      <c r="EF906" s="1"/>
      <c r="EG906" s="1"/>
      <c r="EH906" s="1"/>
      <c r="EI906" s="1"/>
      <c r="EJ906" s="1"/>
      <c r="EK906" s="1"/>
      <c r="EL906" s="4"/>
      <c r="EM906" s="1"/>
      <c r="EN906" s="1"/>
      <c r="EO906" s="1"/>
      <c r="EP906" s="1"/>
      <c r="EQ906" s="1"/>
      <c r="ER906" s="1"/>
    </row>
    <row r="907" spans="1:148" ht="12.75" x14ac:dyDescent="0.2">
      <c r="A907" s="118">
        <f t="shared" si="537"/>
        <v>45197</v>
      </c>
      <c r="B907" s="119">
        <f t="shared" ref="B907:B970" si="555">(P907+X907)</f>
        <v>664.01202246000003</v>
      </c>
      <c r="C907" s="119">
        <f t="shared" si="543"/>
        <v>560.52229288000001</v>
      </c>
      <c r="D907" s="120">
        <f t="shared" si="538"/>
        <v>6667.94</v>
      </c>
      <c r="E907" s="120">
        <f t="shared" si="553"/>
        <v>6683.28</v>
      </c>
      <c r="F907" s="172">
        <f t="shared" si="547"/>
        <v>45154</v>
      </c>
      <c r="G907" s="123">
        <f t="shared" ref="G907:G970" si="556">(E907/D907)-1</f>
        <v>2.3005605929267148E-3</v>
      </c>
      <c r="H907" s="124">
        <f t="shared" si="548"/>
        <v>45215</v>
      </c>
      <c r="I907" s="124">
        <f t="shared" ref="I907:I970" si="557">IF(A907&gt;I906,H907,I906)</f>
        <v>45215</v>
      </c>
      <c r="J907" s="125">
        <f t="shared" si="539"/>
        <v>20</v>
      </c>
      <c r="K907" s="125">
        <f t="shared" si="554"/>
        <v>9</v>
      </c>
      <c r="L907" s="8">
        <f t="shared" si="540"/>
        <v>1.0010345899999999</v>
      </c>
      <c r="M907" s="126">
        <f t="shared" si="552"/>
        <v>1.0011996999999999</v>
      </c>
      <c r="N907" s="126">
        <f t="shared" si="549"/>
        <v>1.1796962851657615</v>
      </c>
      <c r="O907" s="119">
        <f t="shared" si="551"/>
        <v>1.18091678</v>
      </c>
      <c r="P907" s="119">
        <f t="shared" ref="P907:P970" si="558">TRUNC(C907*O907,8)</f>
        <v>661.93018122000001</v>
      </c>
      <c r="Q907" s="158">
        <f t="shared" si="544"/>
        <v>0</v>
      </c>
      <c r="R907" s="199">
        <f t="shared" si="541"/>
        <v>0</v>
      </c>
      <c r="S907" s="119">
        <f t="shared" ref="S907:S970" si="559">IF(R907&gt;0,TRUNC(R907*P907,8),0)</f>
        <v>0</v>
      </c>
      <c r="T907" s="129">
        <f t="shared" si="542"/>
        <v>9.1906000000000002E-2</v>
      </c>
      <c r="U907" s="127">
        <f t="shared" si="550"/>
        <v>9</v>
      </c>
      <c r="V907" s="127">
        <v>252</v>
      </c>
      <c r="W907" s="126">
        <f t="shared" ref="W907:W970" si="560">ROUND((1+T907)^TRUNC((U907/V907),9),9)</f>
        <v>1.0031451069999999</v>
      </c>
      <c r="X907" s="119">
        <f t="shared" ref="X907:X970" si="561">TRUNC((P907*(W907-1)),8)</f>
        <v>2.0818412400000001</v>
      </c>
      <c r="Y907" s="119">
        <f t="shared" ref="Y907:Y970" si="562">IF(Q907&gt;0,S907+X907,0)</f>
        <v>0</v>
      </c>
      <c r="Z907" s="131" t="str">
        <f t="shared" si="545"/>
        <v>A+J=</v>
      </c>
      <c r="AA907" s="124">
        <f t="shared" si="546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22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3"/>
      <c r="EC907" s="1"/>
      <c r="ED907" s="1"/>
      <c r="EE907" s="1"/>
      <c r="EF907" s="1"/>
      <c r="EG907" s="1"/>
      <c r="EH907" s="1"/>
      <c r="EI907" s="1"/>
      <c r="EJ907" s="1"/>
      <c r="EK907" s="1"/>
      <c r="EL907" s="4"/>
      <c r="EM907" s="1"/>
      <c r="EN907" s="1"/>
      <c r="EO907" s="1"/>
      <c r="EP907" s="1"/>
      <c r="EQ907" s="1"/>
      <c r="ER907" s="1"/>
    </row>
    <row r="908" spans="1:148" ht="12.75" x14ac:dyDescent="0.2">
      <c r="A908" s="118">
        <f t="shared" ref="A908:A971" si="563">(A907+1)</f>
        <v>45198</v>
      </c>
      <c r="B908" s="119">
        <f t="shared" si="555"/>
        <v>664.32006481999997</v>
      </c>
      <c r="C908" s="119">
        <f t="shared" si="543"/>
        <v>560.52229288000001</v>
      </c>
      <c r="D908" s="120">
        <f t="shared" ref="D908:D971" si="564">IF(E908=E907,D907,E907)</f>
        <v>6667.94</v>
      </c>
      <c r="E908" s="120">
        <f t="shared" si="553"/>
        <v>6683.28</v>
      </c>
      <c r="F908" s="172">
        <f t="shared" si="547"/>
        <v>45154</v>
      </c>
      <c r="G908" s="123">
        <f t="shared" si="556"/>
        <v>2.3005605929267148E-3</v>
      </c>
      <c r="H908" s="124">
        <f t="shared" si="548"/>
        <v>45215</v>
      </c>
      <c r="I908" s="124">
        <f t="shared" si="557"/>
        <v>45215</v>
      </c>
      <c r="J908" s="125">
        <f t="shared" ref="J908:J971" si="565">IF(I908=I907,J907,NETWORKDAYS(I907,I908,$AD$149:$AD$503)-1)</f>
        <v>20</v>
      </c>
      <c r="K908" s="125">
        <f t="shared" si="554"/>
        <v>10</v>
      </c>
      <c r="L908" s="8">
        <f t="shared" ref="L908:L971" si="566">TRUNC((E908/D908)^TRUNC((K908/J908),9),8)</f>
        <v>1.0011496099999999</v>
      </c>
      <c r="M908" s="126">
        <f t="shared" si="552"/>
        <v>1.0011996999999999</v>
      </c>
      <c r="N908" s="126">
        <f t="shared" si="549"/>
        <v>1.1796962851657615</v>
      </c>
      <c r="O908" s="119">
        <f t="shared" si="551"/>
        <v>1.18105247</v>
      </c>
      <c r="P908" s="119">
        <f t="shared" si="558"/>
        <v>662.00623848999999</v>
      </c>
      <c r="Q908" s="158">
        <f t="shared" si="544"/>
        <v>0</v>
      </c>
      <c r="R908" s="199">
        <f t="shared" ref="R908:R971" si="567">IF(Q908&gt;0,VLOOKUP($A908,$AD$11:$AI$141,6),0)</f>
        <v>0</v>
      </c>
      <c r="S908" s="119">
        <f t="shared" si="559"/>
        <v>0</v>
      </c>
      <c r="T908" s="129">
        <f t="shared" ref="T908:T971" si="568">(T907)</f>
        <v>9.1906000000000002E-2</v>
      </c>
      <c r="U908" s="127">
        <f t="shared" si="550"/>
        <v>10</v>
      </c>
      <c r="V908" s="127">
        <v>252</v>
      </c>
      <c r="W908" s="126">
        <f t="shared" si="560"/>
        <v>1.0034951729999999</v>
      </c>
      <c r="X908" s="119">
        <f t="shared" si="561"/>
        <v>2.3138263299999999</v>
      </c>
      <c r="Y908" s="119">
        <f t="shared" si="562"/>
        <v>0</v>
      </c>
      <c r="Z908" s="131" t="str">
        <f t="shared" si="545"/>
        <v>A+J=</v>
      </c>
      <c r="AA908" s="124">
        <f t="shared" si="546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22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3"/>
      <c r="EC908" s="1"/>
      <c r="ED908" s="1"/>
      <c r="EE908" s="1"/>
      <c r="EF908" s="1"/>
      <c r="EG908" s="1"/>
      <c r="EH908" s="1"/>
      <c r="EI908" s="1"/>
      <c r="EJ908" s="1"/>
      <c r="EK908" s="1"/>
      <c r="EL908" s="4"/>
      <c r="EM908" s="1"/>
      <c r="EN908" s="1"/>
      <c r="EO908" s="1"/>
      <c r="EP908" s="1"/>
      <c r="EQ908" s="1"/>
      <c r="ER908" s="1"/>
    </row>
    <row r="909" spans="1:148" ht="12.75" x14ac:dyDescent="0.2">
      <c r="A909" s="118">
        <f t="shared" si="563"/>
        <v>45199</v>
      </c>
      <c r="B909" s="119">
        <f t="shared" si="555"/>
        <v>664.62825244999999</v>
      </c>
      <c r="C909" s="119">
        <f t="shared" ref="C909:C972" si="569">TRUNC(IF(Q908&gt;0,VLOOKUP(A908,$AD$13:$AE$141,2),C908),8)</f>
        <v>560.52229288000001</v>
      </c>
      <c r="D909" s="120">
        <f t="shared" si="564"/>
        <v>6667.94</v>
      </c>
      <c r="E909" s="120">
        <f t="shared" si="553"/>
        <v>6683.28</v>
      </c>
      <c r="F909" s="172">
        <f t="shared" si="547"/>
        <v>45154</v>
      </c>
      <c r="G909" s="123">
        <f t="shared" si="556"/>
        <v>2.3005605929267148E-3</v>
      </c>
      <c r="H909" s="124">
        <f t="shared" si="548"/>
        <v>45215</v>
      </c>
      <c r="I909" s="124">
        <f t="shared" si="557"/>
        <v>45215</v>
      </c>
      <c r="J909" s="125">
        <f t="shared" si="565"/>
        <v>20</v>
      </c>
      <c r="K909" s="125">
        <f t="shared" si="554"/>
        <v>11</v>
      </c>
      <c r="L909" s="8">
        <f t="shared" si="566"/>
        <v>1.00126465</v>
      </c>
      <c r="M909" s="126">
        <f t="shared" si="552"/>
        <v>1.0011996999999999</v>
      </c>
      <c r="N909" s="126">
        <f t="shared" si="549"/>
        <v>1.1796962851657615</v>
      </c>
      <c r="O909" s="119">
        <f t="shared" si="551"/>
        <v>1.1811881799999999</v>
      </c>
      <c r="P909" s="119">
        <f t="shared" si="558"/>
        <v>662.08230696999999</v>
      </c>
      <c r="Q909" s="158">
        <f t="shared" ref="Q909:Q972" si="570">IF(VLOOKUP(A909,AD$11:AK$141,8)=VLOOKUP(A908,AD$11:AK$141,8),0,VLOOKUP(A909,AD$11:AK$141,8))</f>
        <v>0</v>
      </c>
      <c r="R909" s="199">
        <f t="shared" si="567"/>
        <v>0</v>
      </c>
      <c r="S909" s="119">
        <f t="shared" si="559"/>
        <v>0</v>
      </c>
      <c r="T909" s="129">
        <f t="shared" si="568"/>
        <v>9.1906000000000002E-2</v>
      </c>
      <c r="U909" s="127">
        <f t="shared" si="550"/>
        <v>11</v>
      </c>
      <c r="V909" s="127">
        <v>252</v>
      </c>
      <c r="W909" s="126">
        <f t="shared" si="560"/>
        <v>1.003845361</v>
      </c>
      <c r="X909" s="119">
        <f t="shared" si="561"/>
        <v>2.5459454799999999</v>
      </c>
      <c r="Y909" s="119">
        <f t="shared" si="562"/>
        <v>0</v>
      </c>
      <c r="Z909" s="131" t="str">
        <f t="shared" ref="Z909:Z972" si="571">IF($Q908&gt;0,VLOOKUP($A908,$AD$11:$AM$141,9),Z908)</f>
        <v>A+J=</v>
      </c>
      <c r="AA909" s="124">
        <f t="shared" ref="AA909:AA972" si="572">IF($Q908&gt;0,VLOOKUP($A908,$AD$11:$AM$141,10),AA908)</f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22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3"/>
      <c r="EC909" s="1"/>
      <c r="ED909" s="1"/>
      <c r="EE909" s="1"/>
      <c r="EF909" s="1"/>
      <c r="EG909" s="1"/>
      <c r="EH909" s="1"/>
      <c r="EI909" s="1"/>
      <c r="EJ909" s="1"/>
      <c r="EK909" s="1"/>
      <c r="EL909" s="4"/>
      <c r="EM909" s="1"/>
      <c r="EN909" s="1"/>
      <c r="EO909" s="1"/>
      <c r="EP909" s="1"/>
      <c r="EQ909" s="1"/>
      <c r="ER909" s="1"/>
    </row>
    <row r="910" spans="1:148" ht="12.75" x14ac:dyDescent="0.2">
      <c r="A910" s="118">
        <f t="shared" si="563"/>
        <v>45200</v>
      </c>
      <c r="B910" s="119">
        <f t="shared" si="555"/>
        <v>664.62825244999999</v>
      </c>
      <c r="C910" s="119">
        <f t="shared" si="569"/>
        <v>560.52229288000001</v>
      </c>
      <c r="D910" s="120">
        <f t="shared" si="564"/>
        <v>6667.94</v>
      </c>
      <c r="E910" s="120">
        <f t="shared" si="553"/>
        <v>6683.28</v>
      </c>
      <c r="F910" s="172">
        <f t="shared" si="547"/>
        <v>45154</v>
      </c>
      <c r="G910" s="123">
        <f t="shared" si="556"/>
        <v>2.3005605929267148E-3</v>
      </c>
      <c r="H910" s="124">
        <f t="shared" si="548"/>
        <v>45215</v>
      </c>
      <c r="I910" s="124">
        <f t="shared" si="557"/>
        <v>45215</v>
      </c>
      <c r="J910" s="125">
        <f t="shared" si="565"/>
        <v>20</v>
      </c>
      <c r="K910" s="125">
        <f t="shared" si="554"/>
        <v>11</v>
      </c>
      <c r="L910" s="8">
        <f t="shared" si="566"/>
        <v>1.00126465</v>
      </c>
      <c r="M910" s="126">
        <f t="shared" si="552"/>
        <v>1.0011996999999999</v>
      </c>
      <c r="N910" s="126">
        <f t="shared" si="549"/>
        <v>1.1796962851657615</v>
      </c>
      <c r="O910" s="119">
        <f t="shared" si="551"/>
        <v>1.1811881799999999</v>
      </c>
      <c r="P910" s="119">
        <f t="shared" si="558"/>
        <v>662.08230696999999</v>
      </c>
      <c r="Q910" s="158">
        <f t="shared" si="570"/>
        <v>0</v>
      </c>
      <c r="R910" s="199">
        <f t="shared" si="567"/>
        <v>0</v>
      </c>
      <c r="S910" s="119">
        <f t="shared" si="559"/>
        <v>0</v>
      </c>
      <c r="T910" s="129">
        <f t="shared" si="568"/>
        <v>9.1906000000000002E-2</v>
      </c>
      <c r="U910" s="127">
        <f t="shared" si="550"/>
        <v>11</v>
      </c>
      <c r="V910" s="127">
        <v>252</v>
      </c>
      <c r="W910" s="126">
        <f t="shared" si="560"/>
        <v>1.003845361</v>
      </c>
      <c r="X910" s="119">
        <f t="shared" si="561"/>
        <v>2.5459454799999999</v>
      </c>
      <c r="Y910" s="119">
        <f t="shared" si="562"/>
        <v>0</v>
      </c>
      <c r="Z910" s="131" t="str">
        <f t="shared" si="571"/>
        <v>A+J=</v>
      </c>
      <c r="AA910" s="124">
        <f t="shared" si="572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22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3"/>
      <c r="EC910" s="1"/>
      <c r="ED910" s="1"/>
      <c r="EE910" s="1"/>
      <c r="EF910" s="1"/>
      <c r="EG910" s="1"/>
      <c r="EH910" s="1"/>
      <c r="EI910" s="1"/>
      <c r="EJ910" s="1"/>
      <c r="EK910" s="1"/>
      <c r="EL910" s="4"/>
      <c r="EM910" s="1"/>
      <c r="EN910" s="1"/>
      <c r="EO910" s="1"/>
      <c r="EP910" s="1"/>
      <c r="EQ910" s="1"/>
      <c r="ER910" s="1"/>
    </row>
    <row r="911" spans="1:148" ht="12.75" x14ac:dyDescent="0.2">
      <c r="A911" s="118">
        <f t="shared" si="563"/>
        <v>45201</v>
      </c>
      <c r="B911" s="119">
        <f t="shared" si="555"/>
        <v>664.62825244999999</v>
      </c>
      <c r="C911" s="119">
        <f t="shared" si="569"/>
        <v>560.52229288000001</v>
      </c>
      <c r="D911" s="120">
        <f t="shared" si="564"/>
        <v>6667.94</v>
      </c>
      <c r="E911" s="120">
        <f t="shared" si="553"/>
        <v>6683.28</v>
      </c>
      <c r="F911" s="172">
        <f t="shared" si="547"/>
        <v>45154</v>
      </c>
      <c r="G911" s="123">
        <f t="shared" si="556"/>
        <v>2.3005605929267148E-3</v>
      </c>
      <c r="H911" s="124">
        <f t="shared" si="548"/>
        <v>45215</v>
      </c>
      <c r="I911" s="124">
        <f t="shared" si="557"/>
        <v>45215</v>
      </c>
      <c r="J911" s="125">
        <f t="shared" si="565"/>
        <v>20</v>
      </c>
      <c r="K911" s="125">
        <f t="shared" si="554"/>
        <v>11</v>
      </c>
      <c r="L911" s="8">
        <f t="shared" si="566"/>
        <v>1.00126465</v>
      </c>
      <c r="M911" s="126">
        <f t="shared" si="552"/>
        <v>1.0011996999999999</v>
      </c>
      <c r="N911" s="126">
        <f t="shared" si="549"/>
        <v>1.1796962851657615</v>
      </c>
      <c r="O911" s="119">
        <f t="shared" si="551"/>
        <v>1.1811881799999999</v>
      </c>
      <c r="P911" s="119">
        <f t="shared" si="558"/>
        <v>662.08230696999999</v>
      </c>
      <c r="Q911" s="158">
        <f t="shared" si="570"/>
        <v>0</v>
      </c>
      <c r="R911" s="199">
        <f t="shared" si="567"/>
        <v>0</v>
      </c>
      <c r="S911" s="119">
        <f t="shared" si="559"/>
        <v>0</v>
      </c>
      <c r="T911" s="129">
        <f t="shared" si="568"/>
        <v>9.1906000000000002E-2</v>
      </c>
      <c r="U911" s="127">
        <f t="shared" si="550"/>
        <v>11</v>
      </c>
      <c r="V911" s="127">
        <v>252</v>
      </c>
      <c r="W911" s="126">
        <f t="shared" si="560"/>
        <v>1.003845361</v>
      </c>
      <c r="X911" s="119">
        <f t="shared" si="561"/>
        <v>2.5459454799999999</v>
      </c>
      <c r="Y911" s="119">
        <f t="shared" si="562"/>
        <v>0</v>
      </c>
      <c r="Z911" s="131" t="str">
        <f t="shared" si="571"/>
        <v>A+J=</v>
      </c>
      <c r="AA911" s="124">
        <f t="shared" si="572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22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3"/>
      <c r="EC911" s="1"/>
      <c r="ED911" s="1"/>
      <c r="EE911" s="1"/>
      <c r="EF911" s="1"/>
      <c r="EG911" s="1"/>
      <c r="EH911" s="1"/>
      <c r="EI911" s="1"/>
      <c r="EJ911" s="1"/>
      <c r="EK911" s="1"/>
      <c r="EL911" s="4"/>
      <c r="EM911" s="1"/>
      <c r="EN911" s="1"/>
      <c r="EO911" s="1"/>
      <c r="EP911" s="1"/>
      <c r="EQ911" s="1"/>
      <c r="ER911" s="1"/>
    </row>
    <row r="912" spans="1:148" ht="12.75" x14ac:dyDescent="0.2">
      <c r="A912" s="118">
        <f t="shared" si="563"/>
        <v>45202</v>
      </c>
      <c r="B912" s="119">
        <f t="shared" si="555"/>
        <v>664.93658605999997</v>
      </c>
      <c r="C912" s="119">
        <f t="shared" si="569"/>
        <v>560.52229288000001</v>
      </c>
      <c r="D912" s="120">
        <f t="shared" si="564"/>
        <v>6667.94</v>
      </c>
      <c r="E912" s="120">
        <f t="shared" si="553"/>
        <v>6683.28</v>
      </c>
      <c r="F912" s="172">
        <f t="shared" si="547"/>
        <v>45154</v>
      </c>
      <c r="G912" s="123">
        <f t="shared" si="556"/>
        <v>2.3005605929267148E-3</v>
      </c>
      <c r="H912" s="124">
        <f t="shared" si="548"/>
        <v>45215</v>
      </c>
      <c r="I912" s="124">
        <f t="shared" si="557"/>
        <v>45215</v>
      </c>
      <c r="J912" s="125">
        <f t="shared" si="565"/>
        <v>20</v>
      </c>
      <c r="K912" s="125">
        <f t="shared" si="554"/>
        <v>12</v>
      </c>
      <c r="L912" s="8">
        <f t="shared" si="566"/>
        <v>1.0013797</v>
      </c>
      <c r="M912" s="126">
        <f t="shared" si="552"/>
        <v>1.0011996999999999</v>
      </c>
      <c r="N912" s="126">
        <f t="shared" si="549"/>
        <v>1.1796962851657615</v>
      </c>
      <c r="O912" s="119">
        <f t="shared" si="551"/>
        <v>1.1813239099999999</v>
      </c>
      <c r="P912" s="119">
        <f t="shared" si="558"/>
        <v>662.15838666000002</v>
      </c>
      <c r="Q912" s="158">
        <f t="shared" si="570"/>
        <v>0</v>
      </c>
      <c r="R912" s="199">
        <f t="shared" si="567"/>
        <v>0</v>
      </c>
      <c r="S912" s="119">
        <f t="shared" si="559"/>
        <v>0</v>
      </c>
      <c r="T912" s="129">
        <f t="shared" si="568"/>
        <v>9.1906000000000002E-2</v>
      </c>
      <c r="U912" s="127">
        <f t="shared" si="550"/>
        <v>12</v>
      </c>
      <c r="V912" s="127">
        <v>252</v>
      </c>
      <c r="W912" s="126">
        <f t="shared" si="560"/>
        <v>1.004195672</v>
      </c>
      <c r="X912" s="119">
        <f t="shared" si="561"/>
        <v>2.7781994000000001</v>
      </c>
      <c r="Y912" s="119">
        <f t="shared" si="562"/>
        <v>0</v>
      </c>
      <c r="Z912" s="131" t="str">
        <f t="shared" si="571"/>
        <v>A+J=</v>
      </c>
      <c r="AA912" s="124">
        <f t="shared" si="572"/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22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3"/>
      <c r="EC912" s="1"/>
      <c r="ED912" s="1"/>
      <c r="EE912" s="1"/>
      <c r="EF912" s="1"/>
      <c r="EG912" s="1"/>
      <c r="EH912" s="1"/>
      <c r="EI912" s="1"/>
      <c r="EJ912" s="1"/>
      <c r="EK912" s="1"/>
      <c r="EL912" s="4"/>
      <c r="EM912" s="1"/>
      <c r="EN912" s="1"/>
      <c r="EO912" s="1"/>
      <c r="EP912" s="1"/>
      <c r="EQ912" s="1"/>
      <c r="ER912" s="1"/>
    </row>
    <row r="913" spans="1:148" ht="12.75" x14ac:dyDescent="0.2">
      <c r="A913" s="118">
        <f t="shared" si="563"/>
        <v>45203</v>
      </c>
      <c r="B913" s="119">
        <f t="shared" si="555"/>
        <v>665.24505376000002</v>
      </c>
      <c r="C913" s="119">
        <f t="shared" si="569"/>
        <v>560.52229288000001</v>
      </c>
      <c r="D913" s="120">
        <f t="shared" si="564"/>
        <v>6667.94</v>
      </c>
      <c r="E913" s="120">
        <f t="shared" si="553"/>
        <v>6683.28</v>
      </c>
      <c r="F913" s="172">
        <f t="shared" si="547"/>
        <v>45154</v>
      </c>
      <c r="G913" s="123">
        <f t="shared" si="556"/>
        <v>2.3005605929267148E-3</v>
      </c>
      <c r="H913" s="124">
        <f t="shared" si="548"/>
        <v>45215</v>
      </c>
      <c r="I913" s="124">
        <f t="shared" si="557"/>
        <v>45215</v>
      </c>
      <c r="J913" s="125">
        <f t="shared" si="565"/>
        <v>20</v>
      </c>
      <c r="K913" s="125">
        <f t="shared" si="554"/>
        <v>13</v>
      </c>
      <c r="L913" s="8">
        <f t="shared" si="566"/>
        <v>1.0014947599999999</v>
      </c>
      <c r="M913" s="126">
        <f t="shared" si="552"/>
        <v>1.0011996999999999</v>
      </c>
      <c r="N913" s="126">
        <f t="shared" si="549"/>
        <v>1.1796962851657615</v>
      </c>
      <c r="O913" s="119">
        <f t="shared" si="551"/>
        <v>1.1814596399999999</v>
      </c>
      <c r="P913" s="119">
        <f t="shared" si="558"/>
        <v>662.23446635000005</v>
      </c>
      <c r="Q913" s="158">
        <f t="shared" si="570"/>
        <v>0</v>
      </c>
      <c r="R913" s="199">
        <f t="shared" si="567"/>
        <v>0</v>
      </c>
      <c r="S913" s="119">
        <f t="shared" si="559"/>
        <v>0</v>
      </c>
      <c r="T913" s="129">
        <f t="shared" si="568"/>
        <v>9.1906000000000002E-2</v>
      </c>
      <c r="U913" s="127">
        <f t="shared" si="550"/>
        <v>13</v>
      </c>
      <c r="V913" s="127">
        <v>252</v>
      </c>
      <c r="W913" s="126">
        <f t="shared" si="560"/>
        <v>1.004546105</v>
      </c>
      <c r="X913" s="119">
        <f t="shared" si="561"/>
        <v>3.0105874099999999</v>
      </c>
      <c r="Y913" s="119">
        <f t="shared" si="562"/>
        <v>0</v>
      </c>
      <c r="Z913" s="131" t="str">
        <f t="shared" si="571"/>
        <v>A+J=</v>
      </c>
      <c r="AA913" s="124">
        <f t="shared" si="572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22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3"/>
      <c r="EC913" s="1"/>
      <c r="ED913" s="1"/>
      <c r="EE913" s="1"/>
      <c r="EF913" s="1"/>
      <c r="EG913" s="1"/>
      <c r="EH913" s="1"/>
      <c r="EI913" s="1"/>
      <c r="EJ913" s="1"/>
      <c r="EK913" s="1"/>
      <c r="EL913" s="4"/>
      <c r="EM913" s="1"/>
      <c r="EN913" s="1"/>
      <c r="EO913" s="1"/>
      <c r="EP913" s="1"/>
      <c r="EQ913" s="1"/>
      <c r="ER913" s="1"/>
    </row>
    <row r="914" spans="1:148" ht="12.75" x14ac:dyDescent="0.2">
      <c r="A914" s="118">
        <f t="shared" si="563"/>
        <v>45204</v>
      </c>
      <c r="B914" s="119">
        <f t="shared" si="555"/>
        <v>665.55366686000002</v>
      </c>
      <c r="C914" s="119">
        <f t="shared" si="569"/>
        <v>560.52229288000001</v>
      </c>
      <c r="D914" s="120">
        <f t="shared" si="564"/>
        <v>6667.94</v>
      </c>
      <c r="E914" s="120">
        <f t="shared" si="553"/>
        <v>6683.28</v>
      </c>
      <c r="F914" s="172">
        <f t="shared" si="547"/>
        <v>45154</v>
      </c>
      <c r="G914" s="123">
        <f t="shared" si="556"/>
        <v>2.3005605929267148E-3</v>
      </c>
      <c r="H914" s="124">
        <f t="shared" si="548"/>
        <v>45215</v>
      </c>
      <c r="I914" s="124">
        <f t="shared" si="557"/>
        <v>45215</v>
      </c>
      <c r="J914" s="125">
        <f t="shared" si="565"/>
        <v>20</v>
      </c>
      <c r="K914" s="125">
        <f t="shared" si="554"/>
        <v>14</v>
      </c>
      <c r="L914" s="8">
        <f t="shared" si="566"/>
        <v>1.00160983</v>
      </c>
      <c r="M914" s="126">
        <f t="shared" si="552"/>
        <v>1.0011996999999999</v>
      </c>
      <c r="N914" s="126">
        <f t="shared" si="549"/>
        <v>1.1796962851657615</v>
      </c>
      <c r="O914" s="119">
        <f t="shared" si="551"/>
        <v>1.18159539</v>
      </c>
      <c r="P914" s="119">
        <f t="shared" si="558"/>
        <v>662.31055724999999</v>
      </c>
      <c r="Q914" s="158">
        <f t="shared" si="570"/>
        <v>0</v>
      </c>
      <c r="R914" s="199">
        <f t="shared" si="567"/>
        <v>0</v>
      </c>
      <c r="S914" s="119">
        <f t="shared" si="559"/>
        <v>0</v>
      </c>
      <c r="T914" s="129">
        <f t="shared" si="568"/>
        <v>9.1906000000000002E-2</v>
      </c>
      <c r="U914" s="127">
        <f t="shared" si="550"/>
        <v>14</v>
      </c>
      <c r="V914" s="127">
        <v>252</v>
      </c>
      <c r="W914" s="126">
        <f t="shared" si="560"/>
        <v>1.00489666</v>
      </c>
      <c r="X914" s="119">
        <f t="shared" si="561"/>
        <v>3.2431096099999999</v>
      </c>
      <c r="Y914" s="119">
        <f t="shared" si="562"/>
        <v>0</v>
      </c>
      <c r="Z914" s="131" t="str">
        <f t="shared" si="571"/>
        <v>A+J=</v>
      </c>
      <c r="AA914" s="124">
        <f t="shared" si="572"/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22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3"/>
      <c r="EC914" s="1"/>
      <c r="ED914" s="1"/>
      <c r="EE914" s="1"/>
      <c r="EF914" s="1"/>
      <c r="EG914" s="1"/>
      <c r="EH914" s="1"/>
      <c r="EI914" s="1"/>
      <c r="EJ914" s="1"/>
      <c r="EK914" s="1"/>
      <c r="EL914" s="4"/>
      <c r="EM914" s="1"/>
      <c r="EN914" s="1"/>
      <c r="EO914" s="1"/>
      <c r="EP914" s="1"/>
      <c r="EQ914" s="1"/>
      <c r="ER914" s="1"/>
    </row>
    <row r="915" spans="1:148" ht="12.75" x14ac:dyDescent="0.2">
      <c r="A915" s="118">
        <f t="shared" si="563"/>
        <v>45205</v>
      </c>
      <c r="B915" s="119">
        <f t="shared" si="555"/>
        <v>665.86242604999995</v>
      </c>
      <c r="C915" s="119">
        <f t="shared" si="569"/>
        <v>560.52229288000001</v>
      </c>
      <c r="D915" s="120">
        <f t="shared" si="564"/>
        <v>6667.94</v>
      </c>
      <c r="E915" s="120">
        <f t="shared" si="553"/>
        <v>6683.28</v>
      </c>
      <c r="F915" s="172">
        <f t="shared" ref="F915:F978" si="573">IF($K915=1,VLOOKUP($A914,$AO$11:$AT$47,6),F914)</f>
        <v>45154</v>
      </c>
      <c r="G915" s="123">
        <f t="shared" si="556"/>
        <v>2.3005605929267148E-3</v>
      </c>
      <c r="H915" s="124">
        <f t="shared" ref="H915:H978" si="574">IF(Q914&gt;0,VLOOKUP(A915,AH$119:AN$451,4),H914)</f>
        <v>45215</v>
      </c>
      <c r="I915" s="124">
        <f t="shared" si="557"/>
        <v>45215</v>
      </c>
      <c r="J915" s="125">
        <f t="shared" si="565"/>
        <v>20</v>
      </c>
      <c r="K915" s="125">
        <f t="shared" si="554"/>
        <v>15</v>
      </c>
      <c r="L915" s="8">
        <f t="shared" si="566"/>
        <v>1.00172492</v>
      </c>
      <c r="M915" s="126">
        <f t="shared" si="552"/>
        <v>1.0011996999999999</v>
      </c>
      <c r="N915" s="126">
        <f t="shared" si="549"/>
        <v>1.1796962851657615</v>
      </c>
      <c r="O915" s="119">
        <f t="shared" si="551"/>
        <v>1.18173116</v>
      </c>
      <c r="P915" s="119">
        <f t="shared" si="558"/>
        <v>662.38665936999996</v>
      </c>
      <c r="Q915" s="158">
        <f t="shared" si="570"/>
        <v>0</v>
      </c>
      <c r="R915" s="199">
        <f t="shared" si="567"/>
        <v>0</v>
      </c>
      <c r="S915" s="119">
        <f t="shared" si="559"/>
        <v>0</v>
      </c>
      <c r="T915" s="129">
        <f t="shared" si="568"/>
        <v>9.1906000000000002E-2</v>
      </c>
      <c r="U915" s="127">
        <f t="shared" si="550"/>
        <v>15</v>
      </c>
      <c r="V915" s="127">
        <v>252</v>
      </c>
      <c r="W915" s="126">
        <f t="shared" si="560"/>
        <v>1.005247338</v>
      </c>
      <c r="X915" s="119">
        <f t="shared" si="561"/>
        <v>3.47576668</v>
      </c>
      <c r="Y915" s="119">
        <f t="shared" si="562"/>
        <v>0</v>
      </c>
      <c r="Z915" s="131" t="str">
        <f t="shared" si="571"/>
        <v>A+J=</v>
      </c>
      <c r="AA915" s="124">
        <f t="shared" si="572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22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3"/>
      <c r="EC915" s="1"/>
      <c r="ED915" s="1"/>
      <c r="EE915" s="1"/>
      <c r="EF915" s="1"/>
      <c r="EG915" s="1"/>
      <c r="EH915" s="1"/>
      <c r="EI915" s="1"/>
      <c r="EJ915" s="1"/>
      <c r="EK915" s="1"/>
      <c r="EL915" s="4"/>
      <c r="EM915" s="1"/>
      <c r="EN915" s="1"/>
      <c r="EO915" s="1"/>
      <c r="EP915" s="1"/>
      <c r="EQ915" s="1"/>
      <c r="ER915" s="1"/>
    </row>
    <row r="916" spans="1:148" ht="12.75" x14ac:dyDescent="0.2">
      <c r="A916" s="118">
        <f t="shared" si="563"/>
        <v>45206</v>
      </c>
      <c r="B916" s="119">
        <f t="shared" si="555"/>
        <v>666.17132506000007</v>
      </c>
      <c r="C916" s="119">
        <f t="shared" si="569"/>
        <v>560.52229288000001</v>
      </c>
      <c r="D916" s="120">
        <f t="shared" si="564"/>
        <v>6667.94</v>
      </c>
      <c r="E916" s="120">
        <f t="shared" si="553"/>
        <v>6683.28</v>
      </c>
      <c r="F916" s="172">
        <f t="shared" si="573"/>
        <v>45154</v>
      </c>
      <c r="G916" s="123">
        <f t="shared" si="556"/>
        <v>2.3005605929267148E-3</v>
      </c>
      <c r="H916" s="124">
        <f t="shared" si="574"/>
        <v>45215</v>
      </c>
      <c r="I916" s="124">
        <f t="shared" si="557"/>
        <v>45215</v>
      </c>
      <c r="J916" s="125">
        <f t="shared" si="565"/>
        <v>20</v>
      </c>
      <c r="K916" s="125">
        <f t="shared" si="554"/>
        <v>16</v>
      </c>
      <c r="L916" s="8">
        <f t="shared" si="566"/>
        <v>1.0018400199999999</v>
      </c>
      <c r="M916" s="126">
        <f t="shared" si="552"/>
        <v>1.0011996999999999</v>
      </c>
      <c r="N916" s="126">
        <f t="shared" si="549"/>
        <v>1.1796962851657615</v>
      </c>
      <c r="O916" s="119">
        <f t="shared" si="551"/>
        <v>1.1818669399999999</v>
      </c>
      <c r="P916" s="119">
        <f t="shared" si="558"/>
        <v>662.46276708000005</v>
      </c>
      <c r="Q916" s="158">
        <f t="shared" si="570"/>
        <v>0</v>
      </c>
      <c r="R916" s="199">
        <f t="shared" si="567"/>
        <v>0</v>
      </c>
      <c r="S916" s="119">
        <f t="shared" si="559"/>
        <v>0</v>
      </c>
      <c r="T916" s="129">
        <f t="shared" si="568"/>
        <v>9.1906000000000002E-2</v>
      </c>
      <c r="U916" s="127">
        <f t="shared" si="550"/>
        <v>16</v>
      </c>
      <c r="V916" s="127">
        <v>252</v>
      </c>
      <c r="W916" s="126">
        <f t="shared" si="560"/>
        <v>1.0055981380000001</v>
      </c>
      <c r="X916" s="119">
        <f t="shared" si="561"/>
        <v>3.7085579800000001</v>
      </c>
      <c r="Y916" s="119">
        <f t="shared" si="562"/>
        <v>0</v>
      </c>
      <c r="Z916" s="131" t="str">
        <f t="shared" si="571"/>
        <v>A+J=</v>
      </c>
      <c r="AA916" s="124">
        <f t="shared" si="572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22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3"/>
      <c r="EC916" s="1"/>
      <c r="ED916" s="1"/>
      <c r="EE916" s="1"/>
      <c r="EF916" s="1"/>
      <c r="EG916" s="1"/>
      <c r="EH916" s="1"/>
      <c r="EI916" s="1"/>
      <c r="EJ916" s="1"/>
      <c r="EK916" s="1"/>
      <c r="EL916" s="4"/>
      <c r="EM916" s="1"/>
      <c r="EN916" s="1"/>
      <c r="EO916" s="1"/>
      <c r="EP916" s="1"/>
      <c r="EQ916" s="1"/>
      <c r="ER916" s="1"/>
    </row>
    <row r="917" spans="1:148" ht="12.75" x14ac:dyDescent="0.2">
      <c r="A917" s="118">
        <f t="shared" si="563"/>
        <v>45207</v>
      </c>
      <c r="B917" s="119">
        <f t="shared" si="555"/>
        <v>666.17132506000007</v>
      </c>
      <c r="C917" s="119">
        <f t="shared" si="569"/>
        <v>560.52229288000001</v>
      </c>
      <c r="D917" s="120">
        <f t="shared" si="564"/>
        <v>6667.94</v>
      </c>
      <c r="E917" s="120">
        <f t="shared" si="553"/>
        <v>6683.28</v>
      </c>
      <c r="F917" s="172">
        <f t="shared" si="573"/>
        <v>45154</v>
      </c>
      <c r="G917" s="123">
        <f t="shared" si="556"/>
        <v>2.3005605929267148E-3</v>
      </c>
      <c r="H917" s="124">
        <f t="shared" si="574"/>
        <v>45215</v>
      </c>
      <c r="I917" s="124">
        <f t="shared" si="557"/>
        <v>45215</v>
      </c>
      <c r="J917" s="125">
        <f t="shared" si="565"/>
        <v>20</v>
      </c>
      <c r="K917" s="125">
        <f t="shared" si="554"/>
        <v>16</v>
      </c>
      <c r="L917" s="8">
        <f t="shared" si="566"/>
        <v>1.0018400199999999</v>
      </c>
      <c r="M917" s="126">
        <f t="shared" si="552"/>
        <v>1.0011996999999999</v>
      </c>
      <c r="N917" s="126">
        <f t="shared" si="549"/>
        <v>1.1796962851657615</v>
      </c>
      <c r="O917" s="119">
        <f t="shared" si="551"/>
        <v>1.1818669399999999</v>
      </c>
      <c r="P917" s="119">
        <f t="shared" si="558"/>
        <v>662.46276708000005</v>
      </c>
      <c r="Q917" s="158">
        <f t="shared" si="570"/>
        <v>0</v>
      </c>
      <c r="R917" s="199">
        <f t="shared" si="567"/>
        <v>0</v>
      </c>
      <c r="S917" s="119">
        <f t="shared" si="559"/>
        <v>0</v>
      </c>
      <c r="T917" s="129">
        <f t="shared" si="568"/>
        <v>9.1906000000000002E-2</v>
      </c>
      <c r="U917" s="127">
        <f t="shared" si="550"/>
        <v>16</v>
      </c>
      <c r="V917" s="127">
        <v>252</v>
      </c>
      <c r="W917" s="126">
        <f t="shared" si="560"/>
        <v>1.0055981380000001</v>
      </c>
      <c r="X917" s="119">
        <f t="shared" si="561"/>
        <v>3.7085579800000001</v>
      </c>
      <c r="Y917" s="119">
        <f t="shared" si="562"/>
        <v>0</v>
      </c>
      <c r="Z917" s="131" t="str">
        <f t="shared" si="571"/>
        <v>A+J=</v>
      </c>
      <c r="AA917" s="124">
        <f t="shared" si="572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22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3"/>
      <c r="EC917" s="1"/>
      <c r="ED917" s="1"/>
      <c r="EE917" s="1"/>
      <c r="EF917" s="1"/>
      <c r="EG917" s="1"/>
      <c r="EH917" s="1"/>
      <c r="EI917" s="1"/>
      <c r="EJ917" s="1"/>
      <c r="EK917" s="1"/>
      <c r="EL917" s="4"/>
      <c r="EM917" s="1"/>
      <c r="EN917" s="1"/>
      <c r="EO917" s="1"/>
      <c r="EP917" s="1"/>
      <c r="EQ917" s="1"/>
      <c r="ER917" s="1"/>
    </row>
    <row r="918" spans="1:148" ht="12.75" x14ac:dyDescent="0.2">
      <c r="A918" s="118">
        <f t="shared" si="563"/>
        <v>45208</v>
      </c>
      <c r="B918" s="119">
        <f t="shared" si="555"/>
        <v>666.17132506000007</v>
      </c>
      <c r="C918" s="119">
        <f t="shared" si="569"/>
        <v>560.52229288000001</v>
      </c>
      <c r="D918" s="120">
        <f t="shared" si="564"/>
        <v>6667.94</v>
      </c>
      <c r="E918" s="120">
        <f t="shared" si="553"/>
        <v>6683.28</v>
      </c>
      <c r="F918" s="172">
        <f t="shared" si="573"/>
        <v>45154</v>
      </c>
      <c r="G918" s="123">
        <f t="shared" si="556"/>
        <v>2.3005605929267148E-3</v>
      </c>
      <c r="H918" s="124">
        <f t="shared" si="574"/>
        <v>45215</v>
      </c>
      <c r="I918" s="124">
        <f t="shared" si="557"/>
        <v>45215</v>
      </c>
      <c r="J918" s="125">
        <f t="shared" si="565"/>
        <v>20</v>
      </c>
      <c r="K918" s="125">
        <f t="shared" si="554"/>
        <v>16</v>
      </c>
      <c r="L918" s="8">
        <f t="shared" si="566"/>
        <v>1.0018400199999999</v>
      </c>
      <c r="M918" s="126">
        <f t="shared" si="552"/>
        <v>1.0011996999999999</v>
      </c>
      <c r="N918" s="126">
        <f t="shared" si="549"/>
        <v>1.1796962851657615</v>
      </c>
      <c r="O918" s="119">
        <f t="shared" si="551"/>
        <v>1.1818669399999999</v>
      </c>
      <c r="P918" s="119">
        <f t="shared" si="558"/>
        <v>662.46276708000005</v>
      </c>
      <c r="Q918" s="158">
        <f t="shared" si="570"/>
        <v>0</v>
      </c>
      <c r="R918" s="199">
        <f t="shared" si="567"/>
        <v>0</v>
      </c>
      <c r="S918" s="119">
        <f t="shared" si="559"/>
        <v>0</v>
      </c>
      <c r="T918" s="129">
        <f t="shared" si="568"/>
        <v>9.1906000000000002E-2</v>
      </c>
      <c r="U918" s="127">
        <f t="shared" si="550"/>
        <v>16</v>
      </c>
      <c r="V918" s="127">
        <v>252</v>
      </c>
      <c r="W918" s="126">
        <f t="shared" si="560"/>
        <v>1.0055981380000001</v>
      </c>
      <c r="X918" s="119">
        <f t="shared" si="561"/>
        <v>3.7085579800000001</v>
      </c>
      <c r="Y918" s="119">
        <f t="shared" si="562"/>
        <v>0</v>
      </c>
      <c r="Z918" s="131" t="str">
        <f t="shared" si="571"/>
        <v>A+J=</v>
      </c>
      <c r="AA918" s="124">
        <f t="shared" si="572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22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3"/>
      <c r="EC918" s="1"/>
      <c r="ED918" s="1"/>
      <c r="EE918" s="1"/>
      <c r="EF918" s="1"/>
      <c r="EG918" s="1"/>
      <c r="EH918" s="1"/>
      <c r="EI918" s="1"/>
      <c r="EJ918" s="1"/>
      <c r="EK918" s="1"/>
      <c r="EL918" s="4"/>
      <c r="EM918" s="1"/>
      <c r="EN918" s="1"/>
      <c r="EO918" s="1"/>
      <c r="EP918" s="1"/>
      <c r="EQ918" s="1"/>
      <c r="ER918" s="1"/>
    </row>
    <row r="919" spans="1:148" ht="12.75" x14ac:dyDescent="0.2">
      <c r="A919" s="118">
        <f t="shared" si="563"/>
        <v>45209</v>
      </c>
      <c r="B919" s="119">
        <f t="shared" si="555"/>
        <v>666.48036959000001</v>
      </c>
      <c r="C919" s="119">
        <f t="shared" si="569"/>
        <v>560.52229288000001</v>
      </c>
      <c r="D919" s="120">
        <f t="shared" si="564"/>
        <v>6667.94</v>
      </c>
      <c r="E919" s="120">
        <f t="shared" si="553"/>
        <v>6683.28</v>
      </c>
      <c r="F919" s="172">
        <f t="shared" si="573"/>
        <v>45154</v>
      </c>
      <c r="G919" s="123">
        <f t="shared" si="556"/>
        <v>2.3005605929267148E-3</v>
      </c>
      <c r="H919" s="124">
        <f t="shared" si="574"/>
        <v>45215</v>
      </c>
      <c r="I919" s="124">
        <f t="shared" si="557"/>
        <v>45215</v>
      </c>
      <c r="J919" s="125">
        <f t="shared" si="565"/>
        <v>20</v>
      </c>
      <c r="K919" s="125">
        <f t="shared" si="554"/>
        <v>17</v>
      </c>
      <c r="L919" s="8">
        <f t="shared" si="566"/>
        <v>1.00195513</v>
      </c>
      <c r="M919" s="126">
        <f t="shared" si="552"/>
        <v>1.0011996999999999</v>
      </c>
      <c r="N919" s="126">
        <f t="shared" si="549"/>
        <v>1.1796962851657615</v>
      </c>
      <c r="O919" s="119">
        <f t="shared" si="551"/>
        <v>1.1820027399999999</v>
      </c>
      <c r="P919" s="119">
        <f t="shared" si="558"/>
        <v>662.53888601000006</v>
      </c>
      <c r="Q919" s="158">
        <f t="shared" si="570"/>
        <v>0</v>
      </c>
      <c r="R919" s="199">
        <f t="shared" si="567"/>
        <v>0</v>
      </c>
      <c r="S919" s="119">
        <f t="shared" si="559"/>
        <v>0</v>
      </c>
      <c r="T919" s="129">
        <f t="shared" si="568"/>
        <v>9.1906000000000002E-2</v>
      </c>
      <c r="U919" s="127">
        <f t="shared" si="550"/>
        <v>17</v>
      </c>
      <c r="V919" s="127">
        <v>252</v>
      </c>
      <c r="W919" s="126">
        <f t="shared" si="560"/>
        <v>1.0059490600000001</v>
      </c>
      <c r="X919" s="119">
        <f t="shared" si="561"/>
        <v>3.9414835799999999</v>
      </c>
      <c r="Y919" s="119">
        <f t="shared" si="562"/>
        <v>0</v>
      </c>
      <c r="Z919" s="131" t="str">
        <f t="shared" si="571"/>
        <v>A+J=</v>
      </c>
      <c r="AA919" s="124">
        <f t="shared" si="572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22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3"/>
      <c r="EC919" s="1"/>
      <c r="ED919" s="1"/>
      <c r="EE919" s="1"/>
      <c r="EF919" s="1"/>
      <c r="EG919" s="1"/>
      <c r="EH919" s="1"/>
      <c r="EI919" s="1"/>
      <c r="EJ919" s="1"/>
      <c r="EK919" s="1"/>
      <c r="EL919" s="4"/>
      <c r="EM919" s="1"/>
      <c r="EN919" s="1"/>
      <c r="EO919" s="1"/>
      <c r="EP919" s="1"/>
      <c r="EQ919" s="1"/>
      <c r="ER919" s="1"/>
    </row>
    <row r="920" spans="1:148" ht="12.75" x14ac:dyDescent="0.2">
      <c r="A920" s="118">
        <f t="shared" si="563"/>
        <v>45210</v>
      </c>
      <c r="B920" s="119">
        <f t="shared" si="555"/>
        <v>666.78956031999996</v>
      </c>
      <c r="C920" s="119">
        <f t="shared" si="569"/>
        <v>560.52229288000001</v>
      </c>
      <c r="D920" s="120">
        <f t="shared" si="564"/>
        <v>6667.94</v>
      </c>
      <c r="E920" s="120">
        <f t="shared" si="553"/>
        <v>6683.28</v>
      </c>
      <c r="F920" s="172">
        <f t="shared" si="573"/>
        <v>45154</v>
      </c>
      <c r="G920" s="123">
        <f t="shared" si="556"/>
        <v>2.3005605929267148E-3</v>
      </c>
      <c r="H920" s="124">
        <f t="shared" si="574"/>
        <v>45215</v>
      </c>
      <c r="I920" s="124">
        <f t="shared" si="557"/>
        <v>45215</v>
      </c>
      <c r="J920" s="125">
        <f t="shared" si="565"/>
        <v>20</v>
      </c>
      <c r="K920" s="125">
        <f t="shared" si="554"/>
        <v>18</v>
      </c>
      <c r="L920" s="8">
        <f t="shared" si="566"/>
        <v>1.00207026</v>
      </c>
      <c r="M920" s="126">
        <f t="shared" si="552"/>
        <v>1.0011996999999999</v>
      </c>
      <c r="N920" s="126">
        <f t="shared" si="549"/>
        <v>1.1796962851657615</v>
      </c>
      <c r="O920" s="119">
        <f t="shared" si="551"/>
        <v>1.1821385600000001</v>
      </c>
      <c r="P920" s="119">
        <f t="shared" si="558"/>
        <v>662.61501614999997</v>
      </c>
      <c r="Q920" s="158">
        <f t="shared" si="570"/>
        <v>0</v>
      </c>
      <c r="R920" s="199">
        <f t="shared" si="567"/>
        <v>0</v>
      </c>
      <c r="S920" s="119">
        <f t="shared" si="559"/>
        <v>0</v>
      </c>
      <c r="T920" s="129">
        <f t="shared" si="568"/>
        <v>9.1906000000000002E-2</v>
      </c>
      <c r="U920" s="127">
        <f t="shared" si="550"/>
        <v>18</v>
      </c>
      <c r="V920" s="127">
        <v>252</v>
      </c>
      <c r="W920" s="126">
        <f t="shared" si="560"/>
        <v>1.006300105</v>
      </c>
      <c r="X920" s="119">
        <f t="shared" si="561"/>
        <v>4.1745441699999999</v>
      </c>
      <c r="Y920" s="119">
        <f t="shared" si="562"/>
        <v>0</v>
      </c>
      <c r="Z920" s="131" t="str">
        <f t="shared" si="571"/>
        <v>A+J=</v>
      </c>
      <c r="AA920" s="124">
        <f t="shared" si="572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22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3"/>
      <c r="EC920" s="1"/>
      <c r="ED920" s="1"/>
      <c r="EE920" s="1"/>
      <c r="EF920" s="1"/>
      <c r="EG920" s="1"/>
      <c r="EH920" s="1"/>
      <c r="EI920" s="1"/>
      <c r="EJ920" s="1"/>
      <c r="EK920" s="1"/>
      <c r="EL920" s="4"/>
      <c r="EM920" s="1"/>
      <c r="EN920" s="1"/>
      <c r="EO920" s="1"/>
      <c r="EP920" s="1"/>
      <c r="EQ920" s="1"/>
      <c r="ER920" s="1"/>
    </row>
    <row r="921" spans="1:148" ht="12.75" x14ac:dyDescent="0.2">
      <c r="A921" s="118">
        <f t="shared" si="563"/>
        <v>45211</v>
      </c>
      <c r="B921" s="119">
        <f t="shared" si="555"/>
        <v>667.09889098999997</v>
      </c>
      <c r="C921" s="119">
        <f t="shared" si="569"/>
        <v>560.52229288000001</v>
      </c>
      <c r="D921" s="120">
        <f t="shared" si="564"/>
        <v>6667.94</v>
      </c>
      <c r="E921" s="120">
        <f t="shared" si="553"/>
        <v>6683.28</v>
      </c>
      <c r="F921" s="172">
        <f t="shared" si="573"/>
        <v>45154</v>
      </c>
      <c r="G921" s="123">
        <f t="shared" si="556"/>
        <v>2.3005605929267148E-3</v>
      </c>
      <c r="H921" s="124">
        <f t="shared" si="574"/>
        <v>45215</v>
      </c>
      <c r="I921" s="124">
        <f t="shared" si="557"/>
        <v>45215</v>
      </c>
      <c r="J921" s="125">
        <f t="shared" si="565"/>
        <v>20</v>
      </c>
      <c r="K921" s="125">
        <f t="shared" si="554"/>
        <v>19</v>
      </c>
      <c r="L921" s="8">
        <f t="shared" si="566"/>
        <v>1.0021853999999999</v>
      </c>
      <c r="M921" s="126">
        <f t="shared" si="552"/>
        <v>1.0011996999999999</v>
      </c>
      <c r="N921" s="126">
        <f t="shared" si="549"/>
        <v>1.1796962851657615</v>
      </c>
      <c r="O921" s="119">
        <f t="shared" si="551"/>
        <v>1.1822743899999999</v>
      </c>
      <c r="P921" s="119">
        <f t="shared" si="558"/>
        <v>662.69115189000001</v>
      </c>
      <c r="Q921" s="158">
        <f t="shared" si="570"/>
        <v>0</v>
      </c>
      <c r="R921" s="199">
        <f t="shared" si="567"/>
        <v>0</v>
      </c>
      <c r="S921" s="119">
        <f t="shared" si="559"/>
        <v>0</v>
      </c>
      <c r="T921" s="129">
        <f t="shared" si="568"/>
        <v>9.1906000000000002E-2</v>
      </c>
      <c r="U921" s="127">
        <f t="shared" si="550"/>
        <v>19</v>
      </c>
      <c r="V921" s="127">
        <v>252</v>
      </c>
      <c r="W921" s="126">
        <f t="shared" si="560"/>
        <v>1.006651272</v>
      </c>
      <c r="X921" s="119">
        <f t="shared" si="561"/>
        <v>4.4077390999999997</v>
      </c>
      <c r="Y921" s="119">
        <f t="shared" si="562"/>
        <v>0</v>
      </c>
      <c r="Z921" s="131" t="str">
        <f t="shared" si="571"/>
        <v>A+J=</v>
      </c>
      <c r="AA921" s="124">
        <f t="shared" si="572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22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3"/>
      <c r="EC921" s="1"/>
      <c r="ED921" s="1"/>
      <c r="EE921" s="1"/>
      <c r="EF921" s="1"/>
      <c r="EG921" s="1"/>
      <c r="EH921" s="1"/>
      <c r="EI921" s="1"/>
      <c r="EJ921" s="1"/>
      <c r="EK921" s="1"/>
      <c r="EL921" s="4"/>
      <c r="EM921" s="1"/>
      <c r="EN921" s="1"/>
      <c r="EO921" s="1"/>
      <c r="EP921" s="1"/>
      <c r="EQ921" s="1"/>
      <c r="ER921" s="1"/>
    </row>
    <row r="922" spans="1:148" ht="12.75" x14ac:dyDescent="0.2">
      <c r="A922" s="118">
        <f t="shared" si="563"/>
        <v>45212</v>
      </c>
      <c r="B922" s="119">
        <f t="shared" si="555"/>
        <v>667.09889098999997</v>
      </c>
      <c r="C922" s="119">
        <f t="shared" si="569"/>
        <v>560.52229288000001</v>
      </c>
      <c r="D922" s="120">
        <f t="shared" si="564"/>
        <v>6667.94</v>
      </c>
      <c r="E922" s="120">
        <f t="shared" si="553"/>
        <v>6683.28</v>
      </c>
      <c r="F922" s="172">
        <f t="shared" si="573"/>
        <v>45154</v>
      </c>
      <c r="G922" s="123">
        <f t="shared" si="556"/>
        <v>2.3005605929267148E-3</v>
      </c>
      <c r="H922" s="124">
        <f t="shared" si="574"/>
        <v>45215</v>
      </c>
      <c r="I922" s="124">
        <f t="shared" si="557"/>
        <v>45215</v>
      </c>
      <c r="J922" s="125">
        <f t="shared" si="565"/>
        <v>20</v>
      </c>
      <c r="K922" s="125">
        <f t="shared" si="554"/>
        <v>19</v>
      </c>
      <c r="L922" s="8">
        <f t="shared" si="566"/>
        <v>1.0021853999999999</v>
      </c>
      <c r="M922" s="126">
        <f t="shared" si="552"/>
        <v>1.0011996999999999</v>
      </c>
      <c r="N922" s="126">
        <f t="shared" si="549"/>
        <v>1.1796962851657615</v>
      </c>
      <c r="O922" s="119">
        <f t="shared" si="551"/>
        <v>1.1822743899999999</v>
      </c>
      <c r="P922" s="119">
        <f t="shared" si="558"/>
        <v>662.69115189000001</v>
      </c>
      <c r="Q922" s="158">
        <f t="shared" si="570"/>
        <v>0</v>
      </c>
      <c r="R922" s="199">
        <f t="shared" si="567"/>
        <v>0</v>
      </c>
      <c r="S922" s="119">
        <f t="shared" si="559"/>
        <v>0</v>
      </c>
      <c r="T922" s="129">
        <f t="shared" si="568"/>
        <v>9.1906000000000002E-2</v>
      </c>
      <c r="U922" s="127">
        <f t="shared" si="550"/>
        <v>19</v>
      </c>
      <c r="V922" s="127">
        <v>252</v>
      </c>
      <c r="W922" s="126">
        <f t="shared" si="560"/>
        <v>1.006651272</v>
      </c>
      <c r="X922" s="119">
        <f t="shared" si="561"/>
        <v>4.4077390999999997</v>
      </c>
      <c r="Y922" s="119">
        <f t="shared" si="562"/>
        <v>0</v>
      </c>
      <c r="Z922" s="131" t="str">
        <f t="shared" si="571"/>
        <v>A+J=</v>
      </c>
      <c r="AA922" s="124">
        <f t="shared" si="572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22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3"/>
      <c r="EC922" s="1"/>
      <c r="ED922" s="1"/>
      <c r="EE922" s="1"/>
      <c r="EF922" s="1"/>
      <c r="EG922" s="1"/>
      <c r="EH922" s="1"/>
      <c r="EI922" s="1"/>
      <c r="EJ922" s="1"/>
      <c r="EK922" s="1"/>
      <c r="EL922" s="4"/>
      <c r="EM922" s="1"/>
      <c r="EN922" s="1"/>
      <c r="EO922" s="1"/>
      <c r="EP922" s="1"/>
      <c r="EQ922" s="1"/>
      <c r="ER922" s="1"/>
    </row>
    <row r="923" spans="1:148" ht="12.75" x14ac:dyDescent="0.2">
      <c r="A923" s="118">
        <f t="shared" si="563"/>
        <v>45213</v>
      </c>
      <c r="B923" s="119">
        <f t="shared" si="555"/>
        <v>667.40836793999995</v>
      </c>
      <c r="C923" s="119">
        <f t="shared" si="569"/>
        <v>560.52229288000001</v>
      </c>
      <c r="D923" s="120">
        <f t="shared" si="564"/>
        <v>6667.94</v>
      </c>
      <c r="E923" s="120">
        <f t="shared" si="553"/>
        <v>6683.28</v>
      </c>
      <c r="F923" s="172">
        <f t="shared" si="573"/>
        <v>45154</v>
      </c>
      <c r="G923" s="123">
        <f t="shared" si="556"/>
        <v>2.3005605929267148E-3</v>
      </c>
      <c r="H923" s="124">
        <f t="shared" si="574"/>
        <v>45215</v>
      </c>
      <c r="I923" s="124">
        <f t="shared" si="557"/>
        <v>45215</v>
      </c>
      <c r="J923" s="125">
        <f t="shared" si="565"/>
        <v>20</v>
      </c>
      <c r="K923" s="125">
        <f t="shared" si="554"/>
        <v>20</v>
      </c>
      <c r="L923" s="8">
        <f t="shared" si="566"/>
        <v>1.0023005599999999</v>
      </c>
      <c r="M923" s="126">
        <f t="shared" si="552"/>
        <v>1.0011996999999999</v>
      </c>
      <c r="N923" s="126">
        <f t="shared" si="549"/>
        <v>1.1796962851657615</v>
      </c>
      <c r="O923" s="119">
        <f t="shared" si="551"/>
        <v>1.1824102400000001</v>
      </c>
      <c r="P923" s="119">
        <f t="shared" si="558"/>
        <v>662.76729883999997</v>
      </c>
      <c r="Q923" s="158">
        <f t="shared" si="570"/>
        <v>0</v>
      </c>
      <c r="R923" s="199">
        <f t="shared" si="567"/>
        <v>0</v>
      </c>
      <c r="S923" s="119">
        <f t="shared" si="559"/>
        <v>0</v>
      </c>
      <c r="T923" s="129">
        <f t="shared" si="568"/>
        <v>9.1906000000000002E-2</v>
      </c>
      <c r="U923" s="127">
        <f t="shared" si="550"/>
        <v>20</v>
      </c>
      <c r="V923" s="127">
        <v>252</v>
      </c>
      <c r="W923" s="126">
        <f t="shared" si="560"/>
        <v>1.007002562</v>
      </c>
      <c r="X923" s="119">
        <f t="shared" si="561"/>
        <v>4.6410691000000002</v>
      </c>
      <c r="Y923" s="119">
        <f t="shared" si="562"/>
        <v>0</v>
      </c>
      <c r="Z923" s="131" t="str">
        <f t="shared" si="571"/>
        <v>A+J=</v>
      </c>
      <c r="AA923" s="124">
        <f t="shared" si="572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22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3"/>
      <c r="EC923" s="1"/>
      <c r="ED923" s="1"/>
      <c r="EE923" s="1"/>
      <c r="EF923" s="1"/>
      <c r="EG923" s="1"/>
      <c r="EH923" s="1"/>
      <c r="EI923" s="1"/>
      <c r="EJ923" s="1"/>
      <c r="EK923" s="1"/>
      <c r="EL923" s="4"/>
      <c r="EM923" s="1"/>
      <c r="EN923" s="1"/>
      <c r="EO923" s="1"/>
      <c r="EP923" s="1"/>
      <c r="EQ923" s="1"/>
      <c r="ER923" s="1"/>
    </row>
    <row r="924" spans="1:148" ht="12.75" x14ac:dyDescent="0.2">
      <c r="A924" s="118">
        <f t="shared" si="563"/>
        <v>45214</v>
      </c>
      <c r="B924" s="119">
        <f t="shared" si="555"/>
        <v>667.40836793999995</v>
      </c>
      <c r="C924" s="119">
        <f t="shared" si="569"/>
        <v>560.52229288000001</v>
      </c>
      <c r="D924" s="120">
        <f t="shared" si="564"/>
        <v>6667.94</v>
      </c>
      <c r="E924" s="120">
        <f t="shared" si="553"/>
        <v>6683.28</v>
      </c>
      <c r="F924" s="172">
        <f t="shared" si="573"/>
        <v>45154</v>
      </c>
      <c r="G924" s="123">
        <f t="shared" si="556"/>
        <v>2.3005605929267148E-3</v>
      </c>
      <c r="H924" s="124">
        <f t="shared" si="574"/>
        <v>45215</v>
      </c>
      <c r="I924" s="124">
        <f t="shared" si="557"/>
        <v>45215</v>
      </c>
      <c r="J924" s="125">
        <f t="shared" si="565"/>
        <v>20</v>
      </c>
      <c r="K924" s="125">
        <f t="shared" si="554"/>
        <v>20</v>
      </c>
      <c r="L924" s="8">
        <f t="shared" si="566"/>
        <v>1.0023005599999999</v>
      </c>
      <c r="M924" s="126">
        <f t="shared" si="552"/>
        <v>1.0011996999999999</v>
      </c>
      <c r="N924" s="126">
        <f t="shared" si="549"/>
        <v>1.1796962851657615</v>
      </c>
      <c r="O924" s="119">
        <f t="shared" si="551"/>
        <v>1.1824102400000001</v>
      </c>
      <c r="P924" s="119">
        <f t="shared" si="558"/>
        <v>662.76729883999997</v>
      </c>
      <c r="Q924" s="158">
        <f t="shared" si="570"/>
        <v>0</v>
      </c>
      <c r="R924" s="199">
        <f t="shared" si="567"/>
        <v>0</v>
      </c>
      <c r="S924" s="119">
        <f t="shared" si="559"/>
        <v>0</v>
      </c>
      <c r="T924" s="129">
        <f t="shared" si="568"/>
        <v>9.1906000000000002E-2</v>
      </c>
      <c r="U924" s="127">
        <f t="shared" si="550"/>
        <v>20</v>
      </c>
      <c r="V924" s="127">
        <v>252</v>
      </c>
      <c r="W924" s="126">
        <f t="shared" si="560"/>
        <v>1.007002562</v>
      </c>
      <c r="X924" s="119">
        <f t="shared" si="561"/>
        <v>4.6410691000000002</v>
      </c>
      <c r="Y924" s="119">
        <f t="shared" si="562"/>
        <v>0</v>
      </c>
      <c r="Z924" s="131" t="str">
        <f t="shared" si="571"/>
        <v>A+J=</v>
      </c>
      <c r="AA924" s="124">
        <f t="shared" si="572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22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3"/>
      <c r="EC924" s="1"/>
      <c r="ED924" s="1"/>
      <c r="EE924" s="1"/>
      <c r="EF924" s="1"/>
      <c r="EG924" s="1"/>
      <c r="EH924" s="1"/>
      <c r="EI924" s="1"/>
      <c r="EJ924" s="1"/>
      <c r="EK924" s="1"/>
      <c r="EL924" s="4"/>
      <c r="EM924" s="1"/>
      <c r="EN924" s="1"/>
      <c r="EO924" s="1"/>
      <c r="EP924" s="1"/>
      <c r="EQ924" s="1"/>
      <c r="ER924" s="1"/>
    </row>
    <row r="925" spans="1:148" ht="12.75" x14ac:dyDescent="0.2">
      <c r="A925" s="118">
        <f t="shared" si="563"/>
        <v>45215</v>
      </c>
      <c r="B925" s="119">
        <f t="shared" si="555"/>
        <v>667.40836793999995</v>
      </c>
      <c r="C925" s="119">
        <f t="shared" si="569"/>
        <v>560.52229288000001</v>
      </c>
      <c r="D925" s="120">
        <f t="shared" si="564"/>
        <v>6667.94</v>
      </c>
      <c r="E925" s="120">
        <f t="shared" si="553"/>
        <v>6683.28</v>
      </c>
      <c r="F925" s="172">
        <f t="shared" si="573"/>
        <v>45154</v>
      </c>
      <c r="G925" s="123">
        <f t="shared" si="556"/>
        <v>2.3005605929267148E-3</v>
      </c>
      <c r="H925" s="124">
        <f t="shared" si="574"/>
        <v>45215</v>
      </c>
      <c r="I925" s="124">
        <f t="shared" si="557"/>
        <v>45215</v>
      </c>
      <c r="J925" s="125">
        <f t="shared" si="565"/>
        <v>20</v>
      </c>
      <c r="K925" s="125">
        <f t="shared" si="554"/>
        <v>20</v>
      </c>
      <c r="L925" s="8">
        <f t="shared" si="566"/>
        <v>1.0023005599999999</v>
      </c>
      <c r="M925" s="126">
        <f t="shared" si="552"/>
        <v>1.0011996999999999</v>
      </c>
      <c r="N925" s="126">
        <f t="shared" si="549"/>
        <v>1.1796962851657615</v>
      </c>
      <c r="O925" s="119">
        <f t="shared" si="551"/>
        <v>1.1824102400000001</v>
      </c>
      <c r="P925" s="119">
        <f t="shared" si="558"/>
        <v>662.76729883999997</v>
      </c>
      <c r="Q925" s="158">
        <f t="shared" si="570"/>
        <v>30</v>
      </c>
      <c r="R925" s="199">
        <f t="shared" si="567"/>
        <v>4.9232999999999999E-2</v>
      </c>
      <c r="S925" s="119">
        <f t="shared" si="559"/>
        <v>32.630022420000003</v>
      </c>
      <c r="T925" s="129">
        <f t="shared" si="568"/>
        <v>9.1906000000000002E-2</v>
      </c>
      <c r="U925" s="127">
        <f t="shared" si="550"/>
        <v>20</v>
      </c>
      <c r="V925" s="127">
        <v>252</v>
      </c>
      <c r="W925" s="126">
        <f t="shared" si="560"/>
        <v>1.007002562</v>
      </c>
      <c r="X925" s="119">
        <f t="shared" si="561"/>
        <v>4.6410691000000002</v>
      </c>
      <c r="Y925" s="119">
        <f t="shared" si="562"/>
        <v>37.271091520000006</v>
      </c>
      <c r="Z925" s="131" t="str">
        <f t="shared" si="571"/>
        <v>A+J=</v>
      </c>
      <c r="AA925" s="124">
        <f t="shared" si="572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22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3"/>
      <c r="EC925" s="1"/>
      <c r="ED925" s="1"/>
      <c r="EE925" s="1"/>
      <c r="EF925" s="1"/>
      <c r="EG925" s="1"/>
      <c r="EH925" s="1"/>
      <c r="EI925" s="1"/>
      <c r="EJ925" s="1"/>
      <c r="EK925" s="1"/>
      <c r="EL925" s="4"/>
      <c r="EM925" s="1"/>
      <c r="EN925" s="1"/>
      <c r="EO925" s="1"/>
      <c r="EP925" s="1"/>
      <c r="EQ925" s="1"/>
      <c r="ER925" s="1"/>
    </row>
    <row r="926" spans="1:148" ht="12.75" x14ac:dyDescent="0.2">
      <c r="A926" s="118">
        <f t="shared" si="563"/>
        <v>45216</v>
      </c>
      <c r="B926" s="119">
        <f t="shared" si="555"/>
        <v>630.43513711000003</v>
      </c>
      <c r="C926" s="119">
        <f t="shared" si="569"/>
        <v>532.92609884000001</v>
      </c>
      <c r="D926" s="120">
        <f t="shared" si="564"/>
        <v>6683.28</v>
      </c>
      <c r="E926" s="120">
        <f t="shared" si="553"/>
        <v>6700.66</v>
      </c>
      <c r="F926" s="172">
        <f t="shared" si="573"/>
        <v>45185</v>
      </c>
      <c r="G926" s="123">
        <f t="shared" si="556"/>
        <v>2.60051950539264E-3</v>
      </c>
      <c r="H926" s="124">
        <f t="shared" si="574"/>
        <v>45246</v>
      </c>
      <c r="I926" s="124">
        <f t="shared" si="557"/>
        <v>45246</v>
      </c>
      <c r="J926" s="125">
        <f t="shared" si="565"/>
        <v>21</v>
      </c>
      <c r="K926" s="125">
        <f t="shared" si="554"/>
        <v>1</v>
      </c>
      <c r="L926" s="8">
        <f t="shared" si="566"/>
        <v>1.00012368</v>
      </c>
      <c r="M926" s="126">
        <f t="shared" si="552"/>
        <v>1.0023005599999999</v>
      </c>
      <c r="N926" s="126">
        <f t="shared" si="549"/>
        <v>1.1824102472515623</v>
      </c>
      <c r="O926" s="119">
        <f t="shared" si="551"/>
        <v>1.1825564799999999</v>
      </c>
      <c r="P926" s="119">
        <f t="shared" si="558"/>
        <v>630.21521154000004</v>
      </c>
      <c r="Q926" s="158">
        <f t="shared" si="570"/>
        <v>0</v>
      </c>
      <c r="R926" s="199">
        <f t="shared" si="567"/>
        <v>0</v>
      </c>
      <c r="S926" s="119">
        <f t="shared" si="559"/>
        <v>0</v>
      </c>
      <c r="T926" s="129">
        <f t="shared" si="568"/>
        <v>9.1906000000000002E-2</v>
      </c>
      <c r="U926" s="127">
        <f t="shared" si="550"/>
        <v>1</v>
      </c>
      <c r="V926" s="127">
        <v>252</v>
      </c>
      <c r="W926" s="126">
        <f t="shared" si="560"/>
        <v>1.000348969</v>
      </c>
      <c r="X926" s="119">
        <f t="shared" si="561"/>
        <v>0.21992556999999999</v>
      </c>
      <c r="Y926" s="119">
        <f t="shared" si="562"/>
        <v>0</v>
      </c>
      <c r="Z926" s="131" t="str">
        <f t="shared" si="571"/>
        <v>A+J=</v>
      </c>
      <c r="AA926" s="124">
        <f t="shared" si="572"/>
        <v>45246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22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3"/>
      <c r="EC926" s="1"/>
      <c r="ED926" s="1"/>
      <c r="EE926" s="1"/>
      <c r="EF926" s="1"/>
      <c r="EG926" s="1"/>
      <c r="EH926" s="1"/>
      <c r="EI926" s="1"/>
      <c r="EJ926" s="1"/>
      <c r="EK926" s="1"/>
      <c r="EL926" s="4"/>
      <c r="EM926" s="1"/>
      <c r="EN926" s="1"/>
      <c r="EO926" s="1"/>
      <c r="EP926" s="1"/>
      <c r="EQ926" s="1"/>
      <c r="ER926" s="1"/>
    </row>
    <row r="927" spans="1:148" ht="12.75" x14ac:dyDescent="0.2">
      <c r="A927" s="118">
        <f t="shared" si="563"/>
        <v>45217</v>
      </c>
      <c r="B927" s="119">
        <f t="shared" si="555"/>
        <v>630.73313911999992</v>
      </c>
      <c r="C927" s="119">
        <f t="shared" si="569"/>
        <v>532.92609884000001</v>
      </c>
      <c r="D927" s="120">
        <f t="shared" si="564"/>
        <v>6683.28</v>
      </c>
      <c r="E927" s="120">
        <f t="shared" si="553"/>
        <v>6700.66</v>
      </c>
      <c r="F927" s="172">
        <f t="shared" si="573"/>
        <v>45185</v>
      </c>
      <c r="G927" s="123">
        <f t="shared" si="556"/>
        <v>2.60051950539264E-3</v>
      </c>
      <c r="H927" s="124">
        <f t="shared" si="574"/>
        <v>45246</v>
      </c>
      <c r="I927" s="124">
        <f t="shared" si="557"/>
        <v>45246</v>
      </c>
      <c r="J927" s="125">
        <f t="shared" si="565"/>
        <v>21</v>
      </c>
      <c r="K927" s="125">
        <f t="shared" si="554"/>
        <v>2</v>
      </c>
      <c r="L927" s="8">
        <f t="shared" si="566"/>
        <v>1.0002473700000001</v>
      </c>
      <c r="M927" s="126">
        <f t="shared" si="552"/>
        <v>1.0023005599999999</v>
      </c>
      <c r="N927" s="126">
        <f t="shared" si="549"/>
        <v>1.1824102472515623</v>
      </c>
      <c r="O927" s="119">
        <f t="shared" si="551"/>
        <v>1.1827027400000001</v>
      </c>
      <c r="P927" s="119">
        <f t="shared" si="558"/>
        <v>630.29315730999997</v>
      </c>
      <c r="Q927" s="158">
        <f t="shared" si="570"/>
        <v>0</v>
      </c>
      <c r="R927" s="199">
        <f t="shared" si="567"/>
        <v>0</v>
      </c>
      <c r="S927" s="119">
        <f t="shared" si="559"/>
        <v>0</v>
      </c>
      <c r="T927" s="129">
        <f t="shared" si="568"/>
        <v>9.1906000000000002E-2</v>
      </c>
      <c r="U927" s="127">
        <f t="shared" si="550"/>
        <v>2</v>
      </c>
      <c r="V927" s="127">
        <v>252</v>
      </c>
      <c r="W927" s="126">
        <f t="shared" si="560"/>
        <v>1.0006980590000001</v>
      </c>
      <c r="X927" s="119">
        <f t="shared" si="561"/>
        <v>0.43998180999999997</v>
      </c>
      <c r="Y927" s="119">
        <f t="shared" si="562"/>
        <v>0</v>
      </c>
      <c r="Z927" s="131" t="str">
        <f t="shared" si="571"/>
        <v>A+J=</v>
      </c>
      <c r="AA927" s="124">
        <f t="shared" si="572"/>
        <v>45246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4"/>
      <c r="EM927" s="1"/>
      <c r="EN927" s="1"/>
      <c r="EO927" s="1"/>
      <c r="EP927" s="1"/>
      <c r="EQ927" s="1"/>
      <c r="ER927" s="1"/>
    </row>
    <row r="928" spans="1:148" ht="12.75" x14ac:dyDescent="0.2">
      <c r="A928" s="118">
        <f t="shared" si="563"/>
        <v>45218</v>
      </c>
      <c r="B928" s="119">
        <f t="shared" si="555"/>
        <v>631.03127842000004</v>
      </c>
      <c r="C928" s="119">
        <f t="shared" si="569"/>
        <v>532.92609884000001</v>
      </c>
      <c r="D928" s="120">
        <f t="shared" si="564"/>
        <v>6683.28</v>
      </c>
      <c r="E928" s="120">
        <f t="shared" si="553"/>
        <v>6700.66</v>
      </c>
      <c r="F928" s="172">
        <f t="shared" si="573"/>
        <v>45185</v>
      </c>
      <c r="G928" s="123">
        <f t="shared" si="556"/>
        <v>2.60051950539264E-3</v>
      </c>
      <c r="H928" s="124">
        <f t="shared" si="574"/>
        <v>45246</v>
      </c>
      <c r="I928" s="124">
        <f t="shared" si="557"/>
        <v>45246</v>
      </c>
      <c r="J928" s="125">
        <f t="shared" si="565"/>
        <v>21</v>
      </c>
      <c r="K928" s="125">
        <f t="shared" si="554"/>
        <v>3</v>
      </c>
      <c r="L928" s="8">
        <f t="shared" si="566"/>
        <v>1.0003710800000001</v>
      </c>
      <c r="M928" s="126">
        <f t="shared" si="552"/>
        <v>1.0023005599999999</v>
      </c>
      <c r="N928" s="126">
        <f t="shared" ref="N928:N991" si="575">IF(I928&gt;I927,N927*M928,N927)</f>
        <v>1.1824102472515623</v>
      </c>
      <c r="O928" s="119">
        <f t="shared" si="551"/>
        <v>1.18284901</v>
      </c>
      <c r="P928" s="119">
        <f t="shared" si="558"/>
        <v>630.37110841000003</v>
      </c>
      <c r="Q928" s="158">
        <f t="shared" si="570"/>
        <v>0</v>
      </c>
      <c r="R928" s="199">
        <f t="shared" si="567"/>
        <v>0</v>
      </c>
      <c r="S928" s="119">
        <f t="shared" si="559"/>
        <v>0</v>
      </c>
      <c r="T928" s="129">
        <f t="shared" si="568"/>
        <v>9.1906000000000002E-2</v>
      </c>
      <c r="U928" s="127">
        <f t="shared" si="550"/>
        <v>3</v>
      </c>
      <c r="V928" s="127">
        <v>252</v>
      </c>
      <c r="W928" s="126">
        <f t="shared" si="560"/>
        <v>1.0010472720000001</v>
      </c>
      <c r="X928" s="119">
        <f t="shared" si="561"/>
        <v>0.66017000999999997</v>
      </c>
      <c r="Y928" s="119">
        <f t="shared" si="562"/>
        <v>0</v>
      </c>
      <c r="Z928" s="131" t="str">
        <f t="shared" si="571"/>
        <v>A+J=</v>
      </c>
      <c r="AA928" s="124">
        <f t="shared" si="572"/>
        <v>45246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4"/>
      <c r="EM928" s="1"/>
      <c r="EN928" s="1"/>
      <c r="EO928" s="1"/>
      <c r="EP928" s="1"/>
      <c r="EQ928" s="1"/>
      <c r="ER928" s="1"/>
    </row>
    <row r="929" spans="1:148" ht="12.75" x14ac:dyDescent="0.2">
      <c r="A929" s="118">
        <f t="shared" si="563"/>
        <v>45219</v>
      </c>
      <c r="B929" s="119">
        <f t="shared" si="555"/>
        <v>631.32956446000003</v>
      </c>
      <c r="C929" s="119">
        <f t="shared" si="569"/>
        <v>532.92609884000001</v>
      </c>
      <c r="D929" s="120">
        <f t="shared" si="564"/>
        <v>6683.28</v>
      </c>
      <c r="E929" s="120">
        <f t="shared" si="553"/>
        <v>6700.66</v>
      </c>
      <c r="F929" s="172">
        <f t="shared" si="573"/>
        <v>45185</v>
      </c>
      <c r="G929" s="123">
        <f t="shared" si="556"/>
        <v>2.60051950539264E-3</v>
      </c>
      <c r="H929" s="124">
        <f t="shared" si="574"/>
        <v>45246</v>
      </c>
      <c r="I929" s="124">
        <f t="shared" si="557"/>
        <v>45246</v>
      </c>
      <c r="J929" s="125">
        <f t="shared" si="565"/>
        <v>21</v>
      </c>
      <c r="K929" s="125">
        <f t="shared" si="554"/>
        <v>4</v>
      </c>
      <c r="L929" s="8">
        <f t="shared" si="566"/>
        <v>1.00049481</v>
      </c>
      <c r="M929" s="126">
        <f t="shared" si="552"/>
        <v>1.0023005599999999</v>
      </c>
      <c r="N929" s="126">
        <f t="shared" si="575"/>
        <v>1.1824102472515623</v>
      </c>
      <c r="O929" s="119">
        <f t="shared" si="551"/>
        <v>1.1829953099999999</v>
      </c>
      <c r="P929" s="119">
        <f t="shared" si="558"/>
        <v>630.44907550000005</v>
      </c>
      <c r="Q929" s="158">
        <f t="shared" si="570"/>
        <v>0</v>
      </c>
      <c r="R929" s="199">
        <f t="shared" si="567"/>
        <v>0</v>
      </c>
      <c r="S929" s="119">
        <f t="shared" si="559"/>
        <v>0</v>
      </c>
      <c r="T929" s="129">
        <f t="shared" si="568"/>
        <v>9.1906000000000002E-2</v>
      </c>
      <c r="U929" s="127">
        <f t="shared" si="550"/>
        <v>4</v>
      </c>
      <c r="V929" s="127">
        <v>252</v>
      </c>
      <c r="W929" s="126">
        <f t="shared" si="560"/>
        <v>1.0013966059999999</v>
      </c>
      <c r="X929" s="119">
        <f t="shared" si="561"/>
        <v>0.88048895999999999</v>
      </c>
      <c r="Y929" s="119">
        <f t="shared" si="562"/>
        <v>0</v>
      </c>
      <c r="Z929" s="131" t="str">
        <f t="shared" si="571"/>
        <v>A+J=</v>
      </c>
      <c r="AA929" s="124">
        <f t="shared" si="572"/>
        <v>45246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4"/>
      <c r="EM929" s="1"/>
      <c r="EN929" s="1"/>
      <c r="EO929" s="1"/>
      <c r="EP929" s="1"/>
      <c r="EQ929" s="1"/>
      <c r="ER929" s="1"/>
    </row>
    <row r="930" spans="1:148" ht="12.75" x14ac:dyDescent="0.2">
      <c r="A930" s="118">
        <f t="shared" si="563"/>
        <v>45220</v>
      </c>
      <c r="B930" s="119">
        <f t="shared" si="555"/>
        <v>631.62798722999992</v>
      </c>
      <c r="C930" s="119">
        <f t="shared" si="569"/>
        <v>532.92609884000001</v>
      </c>
      <c r="D930" s="120">
        <f t="shared" si="564"/>
        <v>6683.28</v>
      </c>
      <c r="E930" s="120">
        <f t="shared" si="553"/>
        <v>6700.66</v>
      </c>
      <c r="F930" s="172">
        <f t="shared" si="573"/>
        <v>45185</v>
      </c>
      <c r="G930" s="123">
        <f t="shared" si="556"/>
        <v>2.60051950539264E-3</v>
      </c>
      <c r="H930" s="124">
        <f t="shared" si="574"/>
        <v>45246</v>
      </c>
      <c r="I930" s="124">
        <f t="shared" si="557"/>
        <v>45246</v>
      </c>
      <c r="J930" s="125">
        <f t="shared" si="565"/>
        <v>21</v>
      </c>
      <c r="K930" s="125">
        <f t="shared" si="554"/>
        <v>5</v>
      </c>
      <c r="L930" s="8">
        <f t="shared" si="566"/>
        <v>1.00061855</v>
      </c>
      <c r="M930" s="126">
        <f t="shared" si="552"/>
        <v>1.0023005599999999</v>
      </c>
      <c r="N930" s="126">
        <f t="shared" si="575"/>
        <v>1.1824102472515623</v>
      </c>
      <c r="O930" s="119">
        <f t="shared" si="551"/>
        <v>1.18314162</v>
      </c>
      <c r="P930" s="119">
        <f t="shared" si="558"/>
        <v>630.52704791999997</v>
      </c>
      <c r="Q930" s="158">
        <f t="shared" si="570"/>
        <v>0</v>
      </c>
      <c r="R930" s="199">
        <f t="shared" si="567"/>
        <v>0</v>
      </c>
      <c r="S930" s="119">
        <f t="shared" si="559"/>
        <v>0</v>
      </c>
      <c r="T930" s="129">
        <f t="shared" si="568"/>
        <v>9.1906000000000002E-2</v>
      </c>
      <c r="U930" s="127">
        <f t="shared" ref="U930:U993" si="576">IF(A929&lt;K$2,0,IF(Q929&gt;0,1,IF(K930=K929,U929,U929+1)))</f>
        <v>5</v>
      </c>
      <c r="V930" s="127">
        <v>252</v>
      </c>
      <c r="W930" s="126">
        <f t="shared" si="560"/>
        <v>1.001746062</v>
      </c>
      <c r="X930" s="119">
        <f t="shared" si="561"/>
        <v>1.10093931</v>
      </c>
      <c r="Y930" s="119">
        <f t="shared" si="562"/>
        <v>0</v>
      </c>
      <c r="Z930" s="131" t="str">
        <f t="shared" si="571"/>
        <v>A+J=</v>
      </c>
      <c r="AA930" s="124">
        <f t="shared" si="572"/>
        <v>45246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4"/>
      <c r="EM930" s="1"/>
      <c r="EN930" s="1"/>
      <c r="EO930" s="1"/>
      <c r="EP930" s="1"/>
      <c r="EQ930" s="1"/>
      <c r="ER930" s="1"/>
    </row>
    <row r="931" spans="1:148" ht="12.75" x14ac:dyDescent="0.2">
      <c r="A931" s="118">
        <f t="shared" si="563"/>
        <v>45221</v>
      </c>
      <c r="B931" s="119">
        <f t="shared" si="555"/>
        <v>631.62798722999992</v>
      </c>
      <c r="C931" s="119">
        <f t="shared" si="569"/>
        <v>532.92609884000001</v>
      </c>
      <c r="D931" s="120">
        <f t="shared" si="564"/>
        <v>6683.28</v>
      </c>
      <c r="E931" s="120">
        <f t="shared" si="553"/>
        <v>6700.66</v>
      </c>
      <c r="F931" s="172">
        <f t="shared" si="573"/>
        <v>45185</v>
      </c>
      <c r="G931" s="123">
        <f t="shared" si="556"/>
        <v>2.60051950539264E-3</v>
      </c>
      <c r="H931" s="124">
        <f t="shared" si="574"/>
        <v>45246</v>
      </c>
      <c r="I931" s="124">
        <f t="shared" si="557"/>
        <v>45246</v>
      </c>
      <c r="J931" s="125">
        <f t="shared" si="565"/>
        <v>21</v>
      </c>
      <c r="K931" s="125">
        <f t="shared" si="554"/>
        <v>5</v>
      </c>
      <c r="L931" s="8">
        <f t="shared" si="566"/>
        <v>1.00061855</v>
      </c>
      <c r="M931" s="126">
        <f t="shared" si="552"/>
        <v>1.0023005599999999</v>
      </c>
      <c r="N931" s="126">
        <f t="shared" si="575"/>
        <v>1.1824102472515623</v>
      </c>
      <c r="O931" s="119">
        <f t="shared" si="551"/>
        <v>1.18314162</v>
      </c>
      <c r="P931" s="119">
        <f t="shared" si="558"/>
        <v>630.52704791999997</v>
      </c>
      <c r="Q931" s="158">
        <f t="shared" si="570"/>
        <v>0</v>
      </c>
      <c r="R931" s="199">
        <f t="shared" si="567"/>
        <v>0</v>
      </c>
      <c r="S931" s="119">
        <f t="shared" si="559"/>
        <v>0</v>
      </c>
      <c r="T931" s="129">
        <f t="shared" si="568"/>
        <v>9.1906000000000002E-2</v>
      </c>
      <c r="U931" s="127">
        <f t="shared" si="576"/>
        <v>5</v>
      </c>
      <c r="V931" s="127">
        <v>252</v>
      </c>
      <c r="W931" s="126">
        <f t="shared" si="560"/>
        <v>1.001746062</v>
      </c>
      <c r="X931" s="119">
        <f t="shared" si="561"/>
        <v>1.10093931</v>
      </c>
      <c r="Y931" s="119">
        <f t="shared" si="562"/>
        <v>0</v>
      </c>
      <c r="Z931" s="131" t="str">
        <f t="shared" si="571"/>
        <v>A+J=</v>
      </c>
      <c r="AA931" s="124">
        <f t="shared" si="572"/>
        <v>45246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4"/>
      <c r="EM931" s="1"/>
      <c r="EN931" s="1"/>
      <c r="EO931" s="1"/>
      <c r="EP931" s="1"/>
      <c r="EQ931" s="1"/>
      <c r="ER931" s="1"/>
    </row>
    <row r="932" spans="1:148" ht="12.75" x14ac:dyDescent="0.2">
      <c r="A932" s="118">
        <f t="shared" si="563"/>
        <v>45222</v>
      </c>
      <c r="B932" s="119">
        <f t="shared" si="555"/>
        <v>631.62798722999992</v>
      </c>
      <c r="C932" s="119">
        <f t="shared" si="569"/>
        <v>532.92609884000001</v>
      </c>
      <c r="D932" s="120">
        <f t="shared" si="564"/>
        <v>6683.28</v>
      </c>
      <c r="E932" s="120">
        <f t="shared" si="553"/>
        <v>6700.66</v>
      </c>
      <c r="F932" s="172">
        <f t="shared" si="573"/>
        <v>45185</v>
      </c>
      <c r="G932" s="123">
        <f t="shared" si="556"/>
        <v>2.60051950539264E-3</v>
      </c>
      <c r="H932" s="124">
        <f t="shared" si="574"/>
        <v>45246</v>
      </c>
      <c r="I932" s="124">
        <f t="shared" si="557"/>
        <v>45246</v>
      </c>
      <c r="J932" s="125">
        <f t="shared" si="565"/>
        <v>21</v>
      </c>
      <c r="K932" s="125">
        <f t="shared" si="554"/>
        <v>5</v>
      </c>
      <c r="L932" s="8">
        <f t="shared" si="566"/>
        <v>1.00061855</v>
      </c>
      <c r="M932" s="126">
        <f t="shared" si="552"/>
        <v>1.0023005599999999</v>
      </c>
      <c r="N932" s="126">
        <f t="shared" si="575"/>
        <v>1.1824102472515623</v>
      </c>
      <c r="O932" s="119">
        <f t="shared" si="551"/>
        <v>1.18314162</v>
      </c>
      <c r="P932" s="119">
        <f t="shared" si="558"/>
        <v>630.52704791999997</v>
      </c>
      <c r="Q932" s="158">
        <f t="shared" si="570"/>
        <v>0</v>
      </c>
      <c r="R932" s="199">
        <f t="shared" si="567"/>
        <v>0</v>
      </c>
      <c r="S932" s="119">
        <f t="shared" si="559"/>
        <v>0</v>
      </c>
      <c r="T932" s="129">
        <f t="shared" si="568"/>
        <v>9.1906000000000002E-2</v>
      </c>
      <c r="U932" s="127">
        <f t="shared" si="576"/>
        <v>5</v>
      </c>
      <c r="V932" s="127">
        <v>252</v>
      </c>
      <c r="W932" s="126">
        <f t="shared" si="560"/>
        <v>1.001746062</v>
      </c>
      <c r="X932" s="119">
        <f t="shared" si="561"/>
        <v>1.10093931</v>
      </c>
      <c r="Y932" s="119">
        <f t="shared" si="562"/>
        <v>0</v>
      </c>
      <c r="Z932" s="131" t="str">
        <f t="shared" si="571"/>
        <v>A+J=</v>
      </c>
      <c r="AA932" s="124">
        <f t="shared" si="572"/>
        <v>45246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4"/>
      <c r="EM932" s="1"/>
      <c r="EN932" s="1"/>
      <c r="EO932" s="1"/>
      <c r="EP932" s="1"/>
      <c r="EQ932" s="1"/>
      <c r="ER932" s="1"/>
    </row>
    <row r="933" spans="1:148" ht="12.75" x14ac:dyDescent="0.2">
      <c r="A933" s="118">
        <f t="shared" si="563"/>
        <v>45223</v>
      </c>
      <c r="B933" s="119">
        <f t="shared" si="555"/>
        <v>631.9265574499999</v>
      </c>
      <c r="C933" s="119">
        <f t="shared" si="569"/>
        <v>532.92609884000001</v>
      </c>
      <c r="D933" s="120">
        <f t="shared" si="564"/>
        <v>6683.28</v>
      </c>
      <c r="E933" s="120">
        <f t="shared" si="553"/>
        <v>6700.66</v>
      </c>
      <c r="F933" s="172">
        <f t="shared" si="573"/>
        <v>45185</v>
      </c>
      <c r="G933" s="123">
        <f t="shared" si="556"/>
        <v>2.60051950539264E-3</v>
      </c>
      <c r="H933" s="124">
        <f t="shared" si="574"/>
        <v>45246</v>
      </c>
      <c r="I933" s="124">
        <f t="shared" si="557"/>
        <v>45246</v>
      </c>
      <c r="J933" s="125">
        <f t="shared" si="565"/>
        <v>21</v>
      </c>
      <c r="K933" s="125">
        <f t="shared" si="554"/>
        <v>6</v>
      </c>
      <c r="L933" s="8">
        <f t="shared" si="566"/>
        <v>1.0007423099999999</v>
      </c>
      <c r="M933" s="126">
        <f t="shared" si="552"/>
        <v>1.0023005599999999</v>
      </c>
      <c r="N933" s="126">
        <f t="shared" si="575"/>
        <v>1.1824102472515623</v>
      </c>
      <c r="O933" s="119">
        <f t="shared" si="551"/>
        <v>1.1832879599999999</v>
      </c>
      <c r="P933" s="119">
        <f t="shared" si="558"/>
        <v>630.60503631999995</v>
      </c>
      <c r="Q933" s="158">
        <f t="shared" si="570"/>
        <v>0</v>
      </c>
      <c r="R933" s="199">
        <f t="shared" si="567"/>
        <v>0</v>
      </c>
      <c r="S933" s="119">
        <f t="shared" si="559"/>
        <v>0</v>
      </c>
      <c r="T933" s="129">
        <f t="shared" si="568"/>
        <v>9.1906000000000002E-2</v>
      </c>
      <c r="U933" s="127">
        <f t="shared" si="576"/>
        <v>6</v>
      </c>
      <c r="V933" s="127">
        <v>252</v>
      </c>
      <c r="W933" s="126">
        <f t="shared" si="560"/>
        <v>1.0020956400000001</v>
      </c>
      <c r="X933" s="119">
        <f t="shared" si="561"/>
        <v>1.32152113</v>
      </c>
      <c r="Y933" s="119">
        <f t="shared" si="562"/>
        <v>0</v>
      </c>
      <c r="Z933" s="131" t="str">
        <f t="shared" si="571"/>
        <v>A+J=</v>
      </c>
      <c r="AA933" s="124">
        <f t="shared" si="572"/>
        <v>45246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4"/>
      <c r="EM933" s="1"/>
      <c r="EN933" s="1"/>
      <c r="EO933" s="1"/>
      <c r="EP933" s="1"/>
      <c r="EQ933" s="1"/>
      <c r="ER933" s="1"/>
    </row>
    <row r="934" spans="1:148" ht="12.75" x14ac:dyDescent="0.2">
      <c r="A934" s="118">
        <f t="shared" si="563"/>
        <v>45224</v>
      </c>
      <c r="B934" s="119">
        <f t="shared" si="555"/>
        <v>632.22525915000006</v>
      </c>
      <c r="C934" s="119">
        <f t="shared" si="569"/>
        <v>532.92609884000001</v>
      </c>
      <c r="D934" s="120">
        <f t="shared" si="564"/>
        <v>6683.28</v>
      </c>
      <c r="E934" s="120">
        <f t="shared" si="553"/>
        <v>6700.66</v>
      </c>
      <c r="F934" s="172">
        <f t="shared" si="573"/>
        <v>45185</v>
      </c>
      <c r="G934" s="123">
        <f t="shared" si="556"/>
        <v>2.60051950539264E-3</v>
      </c>
      <c r="H934" s="124">
        <f t="shared" si="574"/>
        <v>45246</v>
      </c>
      <c r="I934" s="124">
        <f t="shared" si="557"/>
        <v>45246</v>
      </c>
      <c r="J934" s="125">
        <f t="shared" si="565"/>
        <v>21</v>
      </c>
      <c r="K934" s="125">
        <f t="shared" si="554"/>
        <v>7</v>
      </c>
      <c r="L934" s="8">
        <f t="shared" si="566"/>
        <v>1.00086608</v>
      </c>
      <c r="M934" s="126">
        <f t="shared" si="552"/>
        <v>1.0023005599999999</v>
      </c>
      <c r="N934" s="126">
        <f t="shared" si="575"/>
        <v>1.1824102472515623</v>
      </c>
      <c r="O934" s="119">
        <f t="shared" si="551"/>
        <v>1.1834343000000001</v>
      </c>
      <c r="P934" s="119">
        <f t="shared" si="558"/>
        <v>630.68302473000006</v>
      </c>
      <c r="Q934" s="158">
        <f t="shared" si="570"/>
        <v>0</v>
      </c>
      <c r="R934" s="199">
        <f t="shared" si="567"/>
        <v>0</v>
      </c>
      <c r="S934" s="119">
        <f t="shared" si="559"/>
        <v>0</v>
      </c>
      <c r="T934" s="129">
        <f t="shared" si="568"/>
        <v>9.1906000000000002E-2</v>
      </c>
      <c r="U934" s="127">
        <f t="shared" si="576"/>
        <v>7</v>
      </c>
      <c r="V934" s="127">
        <v>252</v>
      </c>
      <c r="W934" s="126">
        <f t="shared" si="560"/>
        <v>1.00244534</v>
      </c>
      <c r="X934" s="119">
        <f t="shared" si="561"/>
        <v>1.54223442</v>
      </c>
      <c r="Y934" s="119">
        <f t="shared" si="562"/>
        <v>0</v>
      </c>
      <c r="Z934" s="131" t="str">
        <f t="shared" si="571"/>
        <v>A+J=</v>
      </c>
      <c r="AA934" s="124">
        <f t="shared" si="572"/>
        <v>45246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4"/>
      <c r="EM934" s="1"/>
      <c r="EN934" s="1"/>
      <c r="EO934" s="1"/>
      <c r="EP934" s="1"/>
      <c r="EQ934" s="1"/>
      <c r="ER934" s="1"/>
    </row>
    <row r="935" spans="1:148" ht="12.75" x14ac:dyDescent="0.2">
      <c r="A935" s="118">
        <f t="shared" si="563"/>
        <v>45225</v>
      </c>
      <c r="B935" s="119">
        <f t="shared" si="555"/>
        <v>632.52410837000002</v>
      </c>
      <c r="C935" s="119">
        <f t="shared" si="569"/>
        <v>532.92609884000001</v>
      </c>
      <c r="D935" s="120">
        <f t="shared" si="564"/>
        <v>6683.28</v>
      </c>
      <c r="E935" s="120">
        <f t="shared" si="553"/>
        <v>6700.66</v>
      </c>
      <c r="F935" s="172">
        <f t="shared" si="573"/>
        <v>45185</v>
      </c>
      <c r="G935" s="123">
        <f t="shared" si="556"/>
        <v>2.60051950539264E-3</v>
      </c>
      <c r="H935" s="124">
        <f t="shared" si="574"/>
        <v>45246</v>
      </c>
      <c r="I935" s="124">
        <f t="shared" si="557"/>
        <v>45246</v>
      </c>
      <c r="J935" s="125">
        <f t="shared" si="565"/>
        <v>21</v>
      </c>
      <c r="K935" s="125">
        <f t="shared" si="554"/>
        <v>8</v>
      </c>
      <c r="L935" s="8">
        <f t="shared" si="566"/>
        <v>1.0009898699999999</v>
      </c>
      <c r="M935" s="126">
        <f t="shared" si="552"/>
        <v>1.0023005599999999</v>
      </c>
      <c r="N935" s="126">
        <f t="shared" si="575"/>
        <v>1.1824102472515623</v>
      </c>
      <c r="O935" s="119">
        <f t="shared" si="551"/>
        <v>1.18358067</v>
      </c>
      <c r="P935" s="119">
        <f t="shared" si="558"/>
        <v>630.76102911999999</v>
      </c>
      <c r="Q935" s="158">
        <f t="shared" si="570"/>
        <v>0</v>
      </c>
      <c r="R935" s="199">
        <f t="shared" si="567"/>
        <v>0</v>
      </c>
      <c r="S935" s="119">
        <f t="shared" si="559"/>
        <v>0</v>
      </c>
      <c r="T935" s="129">
        <f t="shared" si="568"/>
        <v>9.1906000000000002E-2</v>
      </c>
      <c r="U935" s="127">
        <f t="shared" si="576"/>
        <v>8</v>
      </c>
      <c r="V935" s="127">
        <v>252</v>
      </c>
      <c r="W935" s="126">
        <f t="shared" si="560"/>
        <v>1.002795162</v>
      </c>
      <c r="X935" s="119">
        <f t="shared" si="561"/>
        <v>1.7630792500000001</v>
      </c>
      <c r="Y935" s="119">
        <f t="shared" si="562"/>
        <v>0</v>
      </c>
      <c r="Z935" s="131" t="str">
        <f t="shared" si="571"/>
        <v>A+J=</v>
      </c>
      <c r="AA935" s="124">
        <f t="shared" si="572"/>
        <v>45246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4"/>
      <c r="EM935" s="1"/>
      <c r="EN935" s="1"/>
      <c r="EO935" s="1"/>
      <c r="EP935" s="1"/>
      <c r="EQ935" s="1"/>
      <c r="ER935" s="1"/>
    </row>
    <row r="936" spans="1:148" ht="12.75" x14ac:dyDescent="0.2">
      <c r="A936" s="118">
        <f t="shared" si="563"/>
        <v>45226</v>
      </c>
      <c r="B936" s="119">
        <f t="shared" si="555"/>
        <v>632.82310581000002</v>
      </c>
      <c r="C936" s="119">
        <f t="shared" si="569"/>
        <v>532.92609884000001</v>
      </c>
      <c r="D936" s="120">
        <f t="shared" si="564"/>
        <v>6683.28</v>
      </c>
      <c r="E936" s="120">
        <f t="shared" si="553"/>
        <v>6700.66</v>
      </c>
      <c r="F936" s="172">
        <f t="shared" si="573"/>
        <v>45185</v>
      </c>
      <c r="G936" s="123">
        <f t="shared" si="556"/>
        <v>2.60051950539264E-3</v>
      </c>
      <c r="H936" s="124">
        <f t="shared" si="574"/>
        <v>45246</v>
      </c>
      <c r="I936" s="124">
        <f t="shared" si="557"/>
        <v>45246</v>
      </c>
      <c r="J936" s="125">
        <f t="shared" si="565"/>
        <v>21</v>
      </c>
      <c r="K936" s="125">
        <f t="shared" si="554"/>
        <v>9</v>
      </c>
      <c r="L936" s="8">
        <f t="shared" si="566"/>
        <v>1.00111368</v>
      </c>
      <c r="M936" s="126">
        <f t="shared" si="552"/>
        <v>1.0023005599999999</v>
      </c>
      <c r="N936" s="126">
        <f t="shared" si="575"/>
        <v>1.1824102472515623</v>
      </c>
      <c r="O936" s="119">
        <f t="shared" si="551"/>
        <v>1.18372707</v>
      </c>
      <c r="P936" s="119">
        <f t="shared" si="558"/>
        <v>630.83904949999999</v>
      </c>
      <c r="Q936" s="158">
        <f t="shared" si="570"/>
        <v>0</v>
      </c>
      <c r="R936" s="199">
        <f t="shared" si="567"/>
        <v>0</v>
      </c>
      <c r="S936" s="119">
        <f t="shared" si="559"/>
        <v>0</v>
      </c>
      <c r="T936" s="129">
        <f t="shared" si="568"/>
        <v>9.1906000000000002E-2</v>
      </c>
      <c r="U936" s="127">
        <f t="shared" si="576"/>
        <v>9</v>
      </c>
      <c r="V936" s="127">
        <v>252</v>
      </c>
      <c r="W936" s="126">
        <f t="shared" si="560"/>
        <v>1.0031451069999999</v>
      </c>
      <c r="X936" s="119">
        <f t="shared" si="561"/>
        <v>1.9840563099999999</v>
      </c>
      <c r="Y936" s="119">
        <f t="shared" si="562"/>
        <v>0</v>
      </c>
      <c r="Z936" s="131" t="str">
        <f t="shared" si="571"/>
        <v>A+J=</v>
      </c>
      <c r="AA936" s="124">
        <f t="shared" si="572"/>
        <v>45246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4"/>
      <c r="EM936" s="1"/>
      <c r="EN936" s="1"/>
      <c r="EO936" s="1"/>
      <c r="EP936" s="1"/>
      <c r="EQ936" s="1"/>
      <c r="ER936" s="1"/>
    </row>
    <row r="937" spans="1:148" ht="12.75" x14ac:dyDescent="0.2">
      <c r="A937" s="118">
        <f t="shared" si="563"/>
        <v>45227</v>
      </c>
      <c r="B937" s="119">
        <f t="shared" si="555"/>
        <v>633.12223417999996</v>
      </c>
      <c r="C937" s="119">
        <f t="shared" si="569"/>
        <v>532.92609884000001</v>
      </c>
      <c r="D937" s="120">
        <f t="shared" si="564"/>
        <v>6683.28</v>
      </c>
      <c r="E937" s="120">
        <f t="shared" si="553"/>
        <v>6700.66</v>
      </c>
      <c r="F937" s="172">
        <f t="shared" si="573"/>
        <v>45185</v>
      </c>
      <c r="G937" s="123">
        <f t="shared" si="556"/>
        <v>2.60051950539264E-3</v>
      </c>
      <c r="H937" s="124">
        <f t="shared" si="574"/>
        <v>45246</v>
      </c>
      <c r="I937" s="124">
        <f t="shared" si="557"/>
        <v>45246</v>
      </c>
      <c r="J937" s="125">
        <f t="shared" si="565"/>
        <v>21</v>
      </c>
      <c r="K937" s="125">
        <f t="shared" si="554"/>
        <v>10</v>
      </c>
      <c r="L937" s="8">
        <f t="shared" si="566"/>
        <v>1.0012375</v>
      </c>
      <c r="M937" s="126">
        <f t="shared" si="552"/>
        <v>1.0023005599999999</v>
      </c>
      <c r="N937" s="126">
        <f t="shared" si="575"/>
        <v>1.1824102472515623</v>
      </c>
      <c r="O937" s="119">
        <f t="shared" si="551"/>
        <v>1.18387347</v>
      </c>
      <c r="P937" s="119">
        <f t="shared" si="558"/>
        <v>630.91706987999999</v>
      </c>
      <c r="Q937" s="158">
        <f t="shared" si="570"/>
        <v>0</v>
      </c>
      <c r="R937" s="199">
        <f t="shared" si="567"/>
        <v>0</v>
      </c>
      <c r="S937" s="119">
        <f t="shared" si="559"/>
        <v>0</v>
      </c>
      <c r="T937" s="129">
        <f t="shared" si="568"/>
        <v>9.1906000000000002E-2</v>
      </c>
      <c r="U937" s="127">
        <f t="shared" si="576"/>
        <v>10</v>
      </c>
      <c r="V937" s="127">
        <v>252</v>
      </c>
      <c r="W937" s="126">
        <f t="shared" si="560"/>
        <v>1.0034951729999999</v>
      </c>
      <c r="X937" s="119">
        <f t="shared" si="561"/>
        <v>2.2051642999999999</v>
      </c>
      <c r="Y937" s="119">
        <f t="shared" si="562"/>
        <v>0</v>
      </c>
      <c r="Z937" s="131" t="str">
        <f t="shared" si="571"/>
        <v>A+J=</v>
      </c>
      <c r="AA937" s="124">
        <f t="shared" si="572"/>
        <v>45246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4"/>
      <c r="EM937" s="1"/>
      <c r="EN937" s="1"/>
      <c r="EO937" s="1"/>
      <c r="EP937" s="1"/>
      <c r="EQ937" s="1"/>
      <c r="ER937" s="1"/>
    </row>
    <row r="938" spans="1:148" ht="12.75" x14ac:dyDescent="0.2">
      <c r="A938" s="118">
        <f t="shared" si="563"/>
        <v>45228</v>
      </c>
      <c r="B938" s="119">
        <f t="shared" si="555"/>
        <v>633.12223417999996</v>
      </c>
      <c r="C938" s="119">
        <f t="shared" si="569"/>
        <v>532.92609884000001</v>
      </c>
      <c r="D938" s="120">
        <f t="shared" si="564"/>
        <v>6683.28</v>
      </c>
      <c r="E938" s="120">
        <f t="shared" si="553"/>
        <v>6700.66</v>
      </c>
      <c r="F938" s="172">
        <f t="shared" si="573"/>
        <v>45185</v>
      </c>
      <c r="G938" s="123">
        <f t="shared" si="556"/>
        <v>2.60051950539264E-3</v>
      </c>
      <c r="H938" s="124">
        <f t="shared" si="574"/>
        <v>45246</v>
      </c>
      <c r="I938" s="124">
        <f t="shared" si="557"/>
        <v>45246</v>
      </c>
      <c r="J938" s="125">
        <f t="shared" si="565"/>
        <v>21</v>
      </c>
      <c r="K938" s="125">
        <f t="shared" si="554"/>
        <v>10</v>
      </c>
      <c r="L938" s="8">
        <f t="shared" si="566"/>
        <v>1.0012375</v>
      </c>
      <c r="M938" s="126">
        <f t="shared" si="552"/>
        <v>1.0023005599999999</v>
      </c>
      <c r="N938" s="126">
        <f t="shared" si="575"/>
        <v>1.1824102472515623</v>
      </c>
      <c r="O938" s="119">
        <f t="shared" ref="O938:O1001" si="577">TRUNC(TRUNC((L938*N938),15),8)</f>
        <v>1.18387347</v>
      </c>
      <c r="P938" s="119">
        <f t="shared" si="558"/>
        <v>630.91706987999999</v>
      </c>
      <c r="Q938" s="158">
        <f t="shared" si="570"/>
        <v>0</v>
      </c>
      <c r="R938" s="199">
        <f t="shared" si="567"/>
        <v>0</v>
      </c>
      <c r="S938" s="119">
        <f t="shared" si="559"/>
        <v>0</v>
      </c>
      <c r="T938" s="129">
        <f t="shared" si="568"/>
        <v>9.1906000000000002E-2</v>
      </c>
      <c r="U938" s="127">
        <f t="shared" si="576"/>
        <v>10</v>
      </c>
      <c r="V938" s="127">
        <v>252</v>
      </c>
      <c r="W938" s="126">
        <f t="shared" si="560"/>
        <v>1.0034951729999999</v>
      </c>
      <c r="X938" s="119">
        <f t="shared" si="561"/>
        <v>2.2051642999999999</v>
      </c>
      <c r="Y938" s="119">
        <f t="shared" si="562"/>
        <v>0</v>
      </c>
      <c r="Z938" s="131" t="str">
        <f t="shared" si="571"/>
        <v>A+J=</v>
      </c>
      <c r="AA938" s="124">
        <f t="shared" si="572"/>
        <v>45246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4"/>
      <c r="EM938" s="1"/>
      <c r="EN938" s="1"/>
      <c r="EO938" s="1"/>
      <c r="EP938" s="1"/>
      <c r="EQ938" s="1"/>
      <c r="ER938" s="1"/>
    </row>
    <row r="939" spans="1:148" ht="12.75" x14ac:dyDescent="0.2">
      <c r="A939" s="118">
        <f t="shared" si="563"/>
        <v>45229</v>
      </c>
      <c r="B939" s="119">
        <f t="shared" si="555"/>
        <v>633.12223417999996</v>
      </c>
      <c r="C939" s="119">
        <f t="shared" si="569"/>
        <v>532.92609884000001</v>
      </c>
      <c r="D939" s="120">
        <f t="shared" si="564"/>
        <v>6683.28</v>
      </c>
      <c r="E939" s="120">
        <f t="shared" si="553"/>
        <v>6700.66</v>
      </c>
      <c r="F939" s="172">
        <f t="shared" si="573"/>
        <v>45185</v>
      </c>
      <c r="G939" s="123">
        <f t="shared" si="556"/>
        <v>2.60051950539264E-3</v>
      </c>
      <c r="H939" s="124">
        <f t="shared" si="574"/>
        <v>45246</v>
      </c>
      <c r="I939" s="124">
        <f t="shared" si="557"/>
        <v>45246</v>
      </c>
      <c r="J939" s="125">
        <f t="shared" si="565"/>
        <v>21</v>
      </c>
      <c r="K939" s="125">
        <f t="shared" si="554"/>
        <v>10</v>
      </c>
      <c r="L939" s="8">
        <f t="shared" si="566"/>
        <v>1.0012375</v>
      </c>
      <c r="M939" s="126">
        <f t="shared" ref="M939:M1002" si="578">IF(I939&gt;I938,L938,M938)</f>
        <v>1.0023005599999999</v>
      </c>
      <c r="N939" s="126">
        <f t="shared" si="575"/>
        <v>1.1824102472515623</v>
      </c>
      <c r="O939" s="119">
        <f t="shared" si="577"/>
        <v>1.18387347</v>
      </c>
      <c r="P939" s="119">
        <f t="shared" si="558"/>
        <v>630.91706987999999</v>
      </c>
      <c r="Q939" s="158">
        <f t="shared" si="570"/>
        <v>0</v>
      </c>
      <c r="R939" s="199">
        <f t="shared" si="567"/>
        <v>0</v>
      </c>
      <c r="S939" s="119">
        <f t="shared" si="559"/>
        <v>0</v>
      </c>
      <c r="T939" s="129">
        <f t="shared" si="568"/>
        <v>9.1906000000000002E-2</v>
      </c>
      <c r="U939" s="127">
        <f t="shared" si="576"/>
        <v>10</v>
      </c>
      <c r="V939" s="127">
        <v>252</v>
      </c>
      <c r="W939" s="126">
        <f t="shared" si="560"/>
        <v>1.0034951729999999</v>
      </c>
      <c r="X939" s="119">
        <f t="shared" si="561"/>
        <v>2.2051642999999999</v>
      </c>
      <c r="Y939" s="119">
        <f t="shared" si="562"/>
        <v>0</v>
      </c>
      <c r="Z939" s="131" t="str">
        <f t="shared" si="571"/>
        <v>A+J=</v>
      </c>
      <c r="AA939" s="124">
        <f t="shared" si="572"/>
        <v>45246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4"/>
      <c r="EM939" s="1"/>
      <c r="EN939" s="1"/>
      <c r="EO939" s="1"/>
      <c r="EP939" s="1"/>
      <c r="EQ939" s="1"/>
      <c r="ER939" s="1"/>
    </row>
    <row r="940" spans="1:148" ht="12.75" x14ac:dyDescent="0.2">
      <c r="A940" s="118">
        <f t="shared" si="563"/>
        <v>45230</v>
      </c>
      <c r="B940" s="119">
        <f t="shared" si="555"/>
        <v>633.42150487000004</v>
      </c>
      <c r="C940" s="119">
        <f t="shared" si="569"/>
        <v>532.92609884000001</v>
      </c>
      <c r="D940" s="120">
        <f t="shared" si="564"/>
        <v>6683.28</v>
      </c>
      <c r="E940" s="120">
        <f t="shared" si="553"/>
        <v>6700.66</v>
      </c>
      <c r="F940" s="172">
        <f t="shared" si="573"/>
        <v>45185</v>
      </c>
      <c r="G940" s="123">
        <f t="shared" si="556"/>
        <v>2.60051950539264E-3</v>
      </c>
      <c r="H940" s="124">
        <f t="shared" si="574"/>
        <v>45246</v>
      </c>
      <c r="I940" s="124">
        <f t="shared" si="557"/>
        <v>45246</v>
      </c>
      <c r="J940" s="125">
        <f t="shared" si="565"/>
        <v>21</v>
      </c>
      <c r="K940" s="125">
        <f t="shared" si="554"/>
        <v>11</v>
      </c>
      <c r="L940" s="8">
        <f t="shared" si="566"/>
        <v>1.0013613299999999</v>
      </c>
      <c r="M940" s="126">
        <f t="shared" si="578"/>
        <v>1.0023005599999999</v>
      </c>
      <c r="N940" s="126">
        <f t="shared" si="575"/>
        <v>1.1824102472515623</v>
      </c>
      <c r="O940" s="119">
        <f t="shared" si="577"/>
        <v>1.1840198900000001</v>
      </c>
      <c r="P940" s="119">
        <f t="shared" si="558"/>
        <v>630.99510092000003</v>
      </c>
      <c r="Q940" s="158">
        <f t="shared" si="570"/>
        <v>0</v>
      </c>
      <c r="R940" s="199">
        <f t="shared" si="567"/>
        <v>0</v>
      </c>
      <c r="S940" s="119">
        <f t="shared" si="559"/>
        <v>0</v>
      </c>
      <c r="T940" s="129">
        <f t="shared" si="568"/>
        <v>9.1906000000000002E-2</v>
      </c>
      <c r="U940" s="127">
        <f t="shared" si="576"/>
        <v>11</v>
      </c>
      <c r="V940" s="127">
        <v>252</v>
      </c>
      <c r="W940" s="126">
        <f t="shared" si="560"/>
        <v>1.003845361</v>
      </c>
      <c r="X940" s="119">
        <f t="shared" si="561"/>
        <v>2.4264039500000001</v>
      </c>
      <c r="Y940" s="119">
        <f t="shared" si="562"/>
        <v>0</v>
      </c>
      <c r="Z940" s="131" t="str">
        <f t="shared" si="571"/>
        <v>A+J=</v>
      </c>
      <c r="AA940" s="124">
        <f t="shared" si="572"/>
        <v>45246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4"/>
      <c r="EM940" s="1"/>
      <c r="EN940" s="1"/>
      <c r="EO940" s="1"/>
      <c r="EP940" s="1"/>
      <c r="EQ940" s="1"/>
      <c r="ER940" s="1"/>
    </row>
    <row r="941" spans="1:148" ht="12.75" x14ac:dyDescent="0.2">
      <c r="A941" s="118">
        <f t="shared" si="563"/>
        <v>45231</v>
      </c>
      <c r="B941" s="119">
        <f t="shared" si="555"/>
        <v>633.72091852999995</v>
      </c>
      <c r="C941" s="119">
        <f t="shared" si="569"/>
        <v>532.92609884000001</v>
      </c>
      <c r="D941" s="120">
        <f t="shared" si="564"/>
        <v>6683.28</v>
      </c>
      <c r="E941" s="120">
        <f t="shared" ref="E941:E1004" si="579">IF($K941=1,VLOOKUP($A940,$AO$11:$AT$150,5),E940)</f>
        <v>6700.66</v>
      </c>
      <c r="F941" s="172">
        <f t="shared" si="573"/>
        <v>45185</v>
      </c>
      <c r="G941" s="123">
        <f t="shared" si="556"/>
        <v>2.60051950539264E-3</v>
      </c>
      <c r="H941" s="124">
        <f t="shared" si="574"/>
        <v>45246</v>
      </c>
      <c r="I941" s="124">
        <f t="shared" si="557"/>
        <v>45246</v>
      </c>
      <c r="J941" s="125">
        <f t="shared" si="565"/>
        <v>21</v>
      </c>
      <c r="K941" s="125">
        <f t="shared" si="554"/>
        <v>12</v>
      </c>
      <c r="L941" s="8">
        <f t="shared" si="566"/>
        <v>1.00148518</v>
      </c>
      <c r="M941" s="126">
        <f t="shared" si="578"/>
        <v>1.0023005599999999</v>
      </c>
      <c r="N941" s="126">
        <f t="shared" si="575"/>
        <v>1.1824102472515623</v>
      </c>
      <c r="O941" s="119">
        <f t="shared" si="577"/>
        <v>1.18416633</v>
      </c>
      <c r="P941" s="119">
        <f t="shared" si="558"/>
        <v>631.07314262</v>
      </c>
      <c r="Q941" s="158">
        <f t="shared" si="570"/>
        <v>0</v>
      </c>
      <c r="R941" s="199">
        <f t="shared" si="567"/>
        <v>0</v>
      </c>
      <c r="S941" s="119">
        <f t="shared" si="559"/>
        <v>0</v>
      </c>
      <c r="T941" s="129">
        <f t="shared" si="568"/>
        <v>9.1906000000000002E-2</v>
      </c>
      <c r="U941" s="127">
        <f t="shared" si="576"/>
        <v>12</v>
      </c>
      <c r="V941" s="127">
        <v>252</v>
      </c>
      <c r="W941" s="126">
        <f t="shared" si="560"/>
        <v>1.004195672</v>
      </c>
      <c r="X941" s="119">
        <f t="shared" si="561"/>
        <v>2.64777591</v>
      </c>
      <c r="Y941" s="119">
        <f t="shared" si="562"/>
        <v>0</v>
      </c>
      <c r="Z941" s="131" t="str">
        <f t="shared" si="571"/>
        <v>A+J=</v>
      </c>
      <c r="AA941" s="124">
        <f t="shared" si="572"/>
        <v>45246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4"/>
      <c r="EM941" s="1"/>
      <c r="EN941" s="1"/>
      <c r="EO941" s="1"/>
      <c r="EP941" s="1"/>
      <c r="EQ941" s="1"/>
      <c r="ER941" s="1"/>
    </row>
    <row r="942" spans="1:148" ht="12.75" x14ac:dyDescent="0.2">
      <c r="A942" s="118">
        <f t="shared" si="563"/>
        <v>45232</v>
      </c>
      <c r="B942" s="119">
        <f t="shared" si="555"/>
        <v>634.02047458000004</v>
      </c>
      <c r="C942" s="119">
        <f t="shared" si="569"/>
        <v>532.92609884000001</v>
      </c>
      <c r="D942" s="120">
        <f t="shared" si="564"/>
        <v>6683.28</v>
      </c>
      <c r="E942" s="120">
        <f t="shared" si="579"/>
        <v>6700.66</v>
      </c>
      <c r="F942" s="172">
        <f t="shared" si="573"/>
        <v>45185</v>
      </c>
      <c r="G942" s="123">
        <f t="shared" si="556"/>
        <v>2.60051950539264E-3</v>
      </c>
      <c r="H942" s="124">
        <f t="shared" si="574"/>
        <v>45246</v>
      </c>
      <c r="I942" s="124">
        <f t="shared" si="557"/>
        <v>45246</v>
      </c>
      <c r="J942" s="125">
        <f t="shared" si="565"/>
        <v>21</v>
      </c>
      <c r="K942" s="125">
        <f t="shared" si="554"/>
        <v>13</v>
      </c>
      <c r="L942" s="8">
        <f t="shared" si="566"/>
        <v>1.00160904</v>
      </c>
      <c r="M942" s="126">
        <f t="shared" si="578"/>
        <v>1.0023005599999999</v>
      </c>
      <c r="N942" s="126">
        <f t="shared" si="575"/>
        <v>1.1824102472515623</v>
      </c>
      <c r="O942" s="119">
        <f t="shared" si="577"/>
        <v>1.1843127899999999</v>
      </c>
      <c r="P942" s="119">
        <f t="shared" si="558"/>
        <v>631.15119498000001</v>
      </c>
      <c r="Q942" s="158">
        <f t="shared" si="570"/>
        <v>0</v>
      </c>
      <c r="R942" s="199">
        <f t="shared" si="567"/>
        <v>0</v>
      </c>
      <c r="S942" s="119">
        <f t="shared" si="559"/>
        <v>0</v>
      </c>
      <c r="T942" s="129">
        <f t="shared" si="568"/>
        <v>9.1906000000000002E-2</v>
      </c>
      <c r="U942" s="127">
        <f t="shared" si="576"/>
        <v>13</v>
      </c>
      <c r="V942" s="127">
        <v>252</v>
      </c>
      <c r="W942" s="126">
        <f t="shared" si="560"/>
        <v>1.004546105</v>
      </c>
      <c r="X942" s="119">
        <f t="shared" si="561"/>
        <v>2.8692796</v>
      </c>
      <c r="Y942" s="119">
        <f t="shared" si="562"/>
        <v>0</v>
      </c>
      <c r="Z942" s="131" t="str">
        <f t="shared" si="571"/>
        <v>A+J=</v>
      </c>
      <c r="AA942" s="124">
        <f t="shared" si="572"/>
        <v>45246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4"/>
      <c r="EM942" s="1"/>
      <c r="EN942" s="1"/>
      <c r="EO942" s="1"/>
      <c r="EP942" s="1"/>
      <c r="EQ942" s="1"/>
      <c r="ER942" s="1"/>
    </row>
    <row r="943" spans="1:148" ht="12.75" x14ac:dyDescent="0.2">
      <c r="A943" s="118">
        <f t="shared" si="563"/>
        <v>45233</v>
      </c>
      <c r="B943" s="119">
        <f t="shared" si="555"/>
        <v>634.02047458000004</v>
      </c>
      <c r="C943" s="119">
        <f t="shared" si="569"/>
        <v>532.92609884000001</v>
      </c>
      <c r="D943" s="120">
        <f t="shared" si="564"/>
        <v>6683.28</v>
      </c>
      <c r="E943" s="120">
        <f t="shared" si="579"/>
        <v>6700.66</v>
      </c>
      <c r="F943" s="172">
        <f t="shared" si="573"/>
        <v>45185</v>
      </c>
      <c r="G943" s="123">
        <f t="shared" si="556"/>
        <v>2.60051950539264E-3</v>
      </c>
      <c r="H943" s="124">
        <f t="shared" si="574"/>
        <v>45246</v>
      </c>
      <c r="I943" s="124">
        <f t="shared" si="557"/>
        <v>45246</v>
      </c>
      <c r="J943" s="125">
        <f t="shared" si="565"/>
        <v>21</v>
      </c>
      <c r="K943" s="125">
        <f t="shared" ref="K943:K1006" si="580">(J943-(NETWORKDAYS(A943,I943,AD$149:AD$503)-1))</f>
        <v>13</v>
      </c>
      <c r="L943" s="8">
        <f t="shared" si="566"/>
        <v>1.00160904</v>
      </c>
      <c r="M943" s="126">
        <f t="shared" si="578"/>
        <v>1.0023005599999999</v>
      </c>
      <c r="N943" s="126">
        <f t="shared" si="575"/>
        <v>1.1824102472515623</v>
      </c>
      <c r="O943" s="119">
        <f t="shared" si="577"/>
        <v>1.1843127899999999</v>
      </c>
      <c r="P943" s="119">
        <f t="shared" si="558"/>
        <v>631.15119498000001</v>
      </c>
      <c r="Q943" s="158">
        <f t="shared" si="570"/>
        <v>0</v>
      </c>
      <c r="R943" s="199">
        <f t="shared" si="567"/>
        <v>0</v>
      </c>
      <c r="S943" s="119">
        <f t="shared" si="559"/>
        <v>0</v>
      </c>
      <c r="T943" s="129">
        <f t="shared" si="568"/>
        <v>9.1906000000000002E-2</v>
      </c>
      <c r="U943" s="127">
        <f t="shared" si="576"/>
        <v>13</v>
      </c>
      <c r="V943" s="127">
        <v>252</v>
      </c>
      <c r="W943" s="126">
        <f t="shared" si="560"/>
        <v>1.004546105</v>
      </c>
      <c r="X943" s="119">
        <f t="shared" si="561"/>
        <v>2.8692796</v>
      </c>
      <c r="Y943" s="119">
        <f t="shared" si="562"/>
        <v>0</v>
      </c>
      <c r="Z943" s="131" t="str">
        <f t="shared" si="571"/>
        <v>A+J=</v>
      </c>
      <c r="AA943" s="124">
        <f t="shared" si="572"/>
        <v>45246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4"/>
      <c r="EM943" s="1"/>
      <c r="EN943" s="1"/>
      <c r="EO943" s="1"/>
      <c r="EP943" s="1"/>
      <c r="EQ943" s="1"/>
      <c r="ER943" s="1"/>
    </row>
    <row r="944" spans="1:148" ht="12.75" x14ac:dyDescent="0.2">
      <c r="A944" s="118">
        <f t="shared" si="563"/>
        <v>45234</v>
      </c>
      <c r="B944" s="119">
        <f t="shared" si="555"/>
        <v>634.32016769000006</v>
      </c>
      <c r="C944" s="119">
        <f t="shared" si="569"/>
        <v>532.92609884000001</v>
      </c>
      <c r="D944" s="120">
        <f t="shared" si="564"/>
        <v>6683.28</v>
      </c>
      <c r="E944" s="120">
        <f t="shared" si="579"/>
        <v>6700.66</v>
      </c>
      <c r="F944" s="172">
        <f t="shared" si="573"/>
        <v>45185</v>
      </c>
      <c r="G944" s="123">
        <f t="shared" si="556"/>
        <v>2.60051950539264E-3</v>
      </c>
      <c r="H944" s="124">
        <f t="shared" si="574"/>
        <v>45246</v>
      </c>
      <c r="I944" s="124">
        <f t="shared" si="557"/>
        <v>45246</v>
      </c>
      <c r="J944" s="125">
        <f t="shared" si="565"/>
        <v>21</v>
      </c>
      <c r="K944" s="125">
        <f t="shared" si="580"/>
        <v>14</v>
      </c>
      <c r="L944" s="8">
        <f t="shared" si="566"/>
        <v>1.00173292</v>
      </c>
      <c r="M944" s="126">
        <f t="shared" si="578"/>
        <v>1.0023005599999999</v>
      </c>
      <c r="N944" s="126">
        <f t="shared" si="575"/>
        <v>1.1824102472515623</v>
      </c>
      <c r="O944" s="119">
        <f t="shared" si="577"/>
        <v>1.1844592599999999</v>
      </c>
      <c r="P944" s="119">
        <f t="shared" si="558"/>
        <v>631.22925266000004</v>
      </c>
      <c r="Q944" s="158">
        <f t="shared" si="570"/>
        <v>0</v>
      </c>
      <c r="R944" s="199">
        <f t="shared" si="567"/>
        <v>0</v>
      </c>
      <c r="S944" s="119">
        <f t="shared" si="559"/>
        <v>0</v>
      </c>
      <c r="T944" s="129">
        <f t="shared" si="568"/>
        <v>9.1906000000000002E-2</v>
      </c>
      <c r="U944" s="127">
        <f t="shared" si="576"/>
        <v>14</v>
      </c>
      <c r="V944" s="127">
        <v>252</v>
      </c>
      <c r="W944" s="126">
        <f t="shared" si="560"/>
        <v>1.00489666</v>
      </c>
      <c r="X944" s="119">
        <f t="shared" si="561"/>
        <v>3.0909150300000001</v>
      </c>
      <c r="Y944" s="119">
        <f t="shared" si="562"/>
        <v>0</v>
      </c>
      <c r="Z944" s="131" t="str">
        <f t="shared" si="571"/>
        <v>A+J=</v>
      </c>
      <c r="AA944" s="124">
        <f t="shared" si="572"/>
        <v>45246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4"/>
      <c r="EM944" s="1"/>
      <c r="EN944" s="1"/>
      <c r="EO944" s="1"/>
      <c r="EP944" s="1"/>
      <c r="EQ944" s="1"/>
      <c r="ER944" s="1"/>
    </row>
    <row r="945" spans="1:148" ht="12.75" x14ac:dyDescent="0.2">
      <c r="A945" s="118">
        <f t="shared" si="563"/>
        <v>45235</v>
      </c>
      <c r="B945" s="119">
        <f t="shared" si="555"/>
        <v>634.32016769000006</v>
      </c>
      <c r="C945" s="119">
        <f t="shared" si="569"/>
        <v>532.92609884000001</v>
      </c>
      <c r="D945" s="120">
        <f t="shared" si="564"/>
        <v>6683.28</v>
      </c>
      <c r="E945" s="120">
        <f t="shared" si="579"/>
        <v>6700.66</v>
      </c>
      <c r="F945" s="172">
        <f t="shared" si="573"/>
        <v>45185</v>
      </c>
      <c r="G945" s="123">
        <f t="shared" si="556"/>
        <v>2.60051950539264E-3</v>
      </c>
      <c r="H945" s="124">
        <f t="shared" si="574"/>
        <v>45246</v>
      </c>
      <c r="I945" s="124">
        <f t="shared" si="557"/>
        <v>45246</v>
      </c>
      <c r="J945" s="125">
        <f t="shared" si="565"/>
        <v>21</v>
      </c>
      <c r="K945" s="125">
        <f t="shared" si="580"/>
        <v>14</v>
      </c>
      <c r="L945" s="8">
        <f t="shared" si="566"/>
        <v>1.00173292</v>
      </c>
      <c r="M945" s="126">
        <f t="shared" si="578"/>
        <v>1.0023005599999999</v>
      </c>
      <c r="N945" s="126">
        <f t="shared" si="575"/>
        <v>1.1824102472515623</v>
      </c>
      <c r="O945" s="119">
        <f t="shared" si="577"/>
        <v>1.1844592599999999</v>
      </c>
      <c r="P945" s="119">
        <f t="shared" si="558"/>
        <v>631.22925266000004</v>
      </c>
      <c r="Q945" s="158">
        <f t="shared" si="570"/>
        <v>0</v>
      </c>
      <c r="R945" s="199">
        <f t="shared" si="567"/>
        <v>0</v>
      </c>
      <c r="S945" s="119">
        <f t="shared" si="559"/>
        <v>0</v>
      </c>
      <c r="T945" s="129">
        <f t="shared" si="568"/>
        <v>9.1906000000000002E-2</v>
      </c>
      <c r="U945" s="127">
        <f t="shared" si="576"/>
        <v>14</v>
      </c>
      <c r="V945" s="127">
        <v>252</v>
      </c>
      <c r="W945" s="126">
        <f t="shared" si="560"/>
        <v>1.00489666</v>
      </c>
      <c r="X945" s="119">
        <f t="shared" si="561"/>
        <v>3.0909150300000001</v>
      </c>
      <c r="Y945" s="119">
        <f t="shared" si="562"/>
        <v>0</v>
      </c>
      <c r="Z945" s="131" t="str">
        <f t="shared" si="571"/>
        <v>A+J=</v>
      </c>
      <c r="AA945" s="124">
        <f t="shared" si="572"/>
        <v>45246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4"/>
      <c r="EM945" s="1"/>
      <c r="EN945" s="1"/>
      <c r="EO945" s="1"/>
      <c r="EP945" s="1"/>
      <c r="EQ945" s="1"/>
      <c r="ER945" s="1"/>
    </row>
    <row r="946" spans="1:148" ht="12.75" x14ac:dyDescent="0.2">
      <c r="A946" s="118">
        <f t="shared" si="563"/>
        <v>45236</v>
      </c>
      <c r="B946" s="119">
        <f t="shared" si="555"/>
        <v>634.32016769000006</v>
      </c>
      <c r="C946" s="119">
        <f t="shared" si="569"/>
        <v>532.92609884000001</v>
      </c>
      <c r="D946" s="120">
        <f t="shared" si="564"/>
        <v>6683.28</v>
      </c>
      <c r="E946" s="120">
        <f t="shared" si="579"/>
        <v>6700.66</v>
      </c>
      <c r="F946" s="172">
        <f t="shared" si="573"/>
        <v>45185</v>
      </c>
      <c r="G946" s="123">
        <f t="shared" si="556"/>
        <v>2.60051950539264E-3</v>
      </c>
      <c r="H946" s="124">
        <f t="shared" si="574"/>
        <v>45246</v>
      </c>
      <c r="I946" s="124">
        <f t="shared" si="557"/>
        <v>45246</v>
      </c>
      <c r="J946" s="125">
        <f t="shared" si="565"/>
        <v>21</v>
      </c>
      <c r="K946" s="125">
        <f t="shared" si="580"/>
        <v>14</v>
      </c>
      <c r="L946" s="8">
        <f t="shared" si="566"/>
        <v>1.00173292</v>
      </c>
      <c r="M946" s="126">
        <f t="shared" si="578"/>
        <v>1.0023005599999999</v>
      </c>
      <c r="N946" s="126">
        <f t="shared" si="575"/>
        <v>1.1824102472515623</v>
      </c>
      <c r="O946" s="119">
        <f t="shared" si="577"/>
        <v>1.1844592599999999</v>
      </c>
      <c r="P946" s="119">
        <f t="shared" si="558"/>
        <v>631.22925266000004</v>
      </c>
      <c r="Q946" s="158">
        <f t="shared" si="570"/>
        <v>0</v>
      </c>
      <c r="R946" s="199">
        <f t="shared" si="567"/>
        <v>0</v>
      </c>
      <c r="S946" s="119">
        <f t="shared" si="559"/>
        <v>0</v>
      </c>
      <c r="T946" s="129">
        <f t="shared" si="568"/>
        <v>9.1906000000000002E-2</v>
      </c>
      <c r="U946" s="127">
        <f t="shared" si="576"/>
        <v>14</v>
      </c>
      <c r="V946" s="127">
        <v>252</v>
      </c>
      <c r="W946" s="126">
        <f t="shared" si="560"/>
        <v>1.00489666</v>
      </c>
      <c r="X946" s="119">
        <f t="shared" si="561"/>
        <v>3.0909150300000001</v>
      </c>
      <c r="Y946" s="119">
        <f t="shared" si="562"/>
        <v>0</v>
      </c>
      <c r="Z946" s="131" t="str">
        <f t="shared" si="571"/>
        <v>A+J=</v>
      </c>
      <c r="AA946" s="124">
        <f t="shared" si="572"/>
        <v>45246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4"/>
      <c r="EM946" s="1"/>
      <c r="EN946" s="1"/>
      <c r="EO946" s="1"/>
      <c r="EP946" s="1"/>
      <c r="EQ946" s="1"/>
      <c r="ER946" s="1"/>
    </row>
    <row r="947" spans="1:148" ht="12.75" x14ac:dyDescent="0.2">
      <c r="A947" s="118">
        <f t="shared" si="563"/>
        <v>45237</v>
      </c>
      <c r="B947" s="119">
        <f t="shared" si="555"/>
        <v>634.62001461</v>
      </c>
      <c r="C947" s="119">
        <f t="shared" si="569"/>
        <v>532.92609884000001</v>
      </c>
      <c r="D947" s="120">
        <f t="shared" si="564"/>
        <v>6683.28</v>
      </c>
      <c r="E947" s="120">
        <f t="shared" si="579"/>
        <v>6700.66</v>
      </c>
      <c r="F947" s="172">
        <f t="shared" si="573"/>
        <v>45185</v>
      </c>
      <c r="G947" s="123">
        <f t="shared" si="556"/>
        <v>2.60051950539264E-3</v>
      </c>
      <c r="H947" s="124">
        <f t="shared" si="574"/>
        <v>45246</v>
      </c>
      <c r="I947" s="124">
        <f t="shared" si="557"/>
        <v>45246</v>
      </c>
      <c r="J947" s="125">
        <f t="shared" si="565"/>
        <v>21</v>
      </c>
      <c r="K947" s="125">
        <f t="shared" si="580"/>
        <v>15</v>
      </c>
      <c r="L947" s="8">
        <f t="shared" si="566"/>
        <v>1.00185682</v>
      </c>
      <c r="M947" s="126">
        <f t="shared" si="578"/>
        <v>1.0023005599999999</v>
      </c>
      <c r="N947" s="126">
        <f t="shared" si="575"/>
        <v>1.1824102472515623</v>
      </c>
      <c r="O947" s="119">
        <f t="shared" si="577"/>
        <v>1.1846057699999999</v>
      </c>
      <c r="P947" s="119">
        <f t="shared" si="558"/>
        <v>631.30733166000005</v>
      </c>
      <c r="Q947" s="158">
        <f t="shared" si="570"/>
        <v>0</v>
      </c>
      <c r="R947" s="199">
        <f t="shared" si="567"/>
        <v>0</v>
      </c>
      <c r="S947" s="119">
        <f t="shared" si="559"/>
        <v>0</v>
      </c>
      <c r="T947" s="129">
        <f t="shared" si="568"/>
        <v>9.1906000000000002E-2</v>
      </c>
      <c r="U947" s="127">
        <f t="shared" si="576"/>
        <v>15</v>
      </c>
      <c r="V947" s="127">
        <v>252</v>
      </c>
      <c r="W947" s="126">
        <f t="shared" si="560"/>
        <v>1.005247338</v>
      </c>
      <c r="X947" s="119">
        <f t="shared" si="561"/>
        <v>3.3126829500000001</v>
      </c>
      <c r="Y947" s="119">
        <f t="shared" si="562"/>
        <v>0</v>
      </c>
      <c r="Z947" s="131" t="str">
        <f t="shared" si="571"/>
        <v>A+J=</v>
      </c>
      <c r="AA947" s="124">
        <f t="shared" si="572"/>
        <v>45246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4"/>
      <c r="EM947" s="1"/>
      <c r="EN947" s="1"/>
      <c r="EO947" s="1"/>
      <c r="EP947" s="1"/>
      <c r="EQ947" s="1"/>
      <c r="ER947" s="1"/>
    </row>
    <row r="948" spans="1:148" ht="12.75" x14ac:dyDescent="0.2">
      <c r="A948" s="118">
        <f t="shared" si="563"/>
        <v>45238</v>
      </c>
      <c r="B948" s="119">
        <f t="shared" si="555"/>
        <v>634.91999333000001</v>
      </c>
      <c r="C948" s="119">
        <f t="shared" si="569"/>
        <v>532.92609884000001</v>
      </c>
      <c r="D948" s="120">
        <f t="shared" si="564"/>
        <v>6683.28</v>
      </c>
      <c r="E948" s="120">
        <f t="shared" si="579"/>
        <v>6700.66</v>
      </c>
      <c r="F948" s="172">
        <f t="shared" si="573"/>
        <v>45185</v>
      </c>
      <c r="G948" s="123">
        <f t="shared" si="556"/>
        <v>2.60051950539264E-3</v>
      </c>
      <c r="H948" s="124">
        <f t="shared" si="574"/>
        <v>45246</v>
      </c>
      <c r="I948" s="124">
        <f t="shared" si="557"/>
        <v>45246</v>
      </c>
      <c r="J948" s="125">
        <f t="shared" si="565"/>
        <v>21</v>
      </c>
      <c r="K948" s="125">
        <f t="shared" si="580"/>
        <v>16</v>
      </c>
      <c r="L948" s="8">
        <f t="shared" si="566"/>
        <v>1.0019807300000001</v>
      </c>
      <c r="M948" s="126">
        <f t="shared" si="578"/>
        <v>1.0023005599999999</v>
      </c>
      <c r="N948" s="126">
        <f t="shared" si="575"/>
        <v>1.1824102472515623</v>
      </c>
      <c r="O948" s="119">
        <f t="shared" si="577"/>
        <v>1.1847522800000001</v>
      </c>
      <c r="P948" s="119">
        <f t="shared" si="558"/>
        <v>631.38541067000006</v>
      </c>
      <c r="Q948" s="158">
        <f t="shared" si="570"/>
        <v>0</v>
      </c>
      <c r="R948" s="199">
        <f t="shared" si="567"/>
        <v>0</v>
      </c>
      <c r="S948" s="119">
        <f t="shared" si="559"/>
        <v>0</v>
      </c>
      <c r="T948" s="129">
        <f t="shared" si="568"/>
        <v>9.1906000000000002E-2</v>
      </c>
      <c r="U948" s="127">
        <f t="shared" si="576"/>
        <v>16</v>
      </c>
      <c r="V948" s="127">
        <v>252</v>
      </c>
      <c r="W948" s="126">
        <f t="shared" si="560"/>
        <v>1.0055981380000001</v>
      </c>
      <c r="X948" s="119">
        <f t="shared" si="561"/>
        <v>3.5345826599999999</v>
      </c>
      <c r="Y948" s="119">
        <f t="shared" si="562"/>
        <v>0</v>
      </c>
      <c r="Z948" s="131" t="str">
        <f t="shared" si="571"/>
        <v>A+J=</v>
      </c>
      <c r="AA948" s="124">
        <f t="shared" si="572"/>
        <v>45246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4"/>
      <c r="EM948" s="1"/>
      <c r="EN948" s="1"/>
      <c r="EO948" s="1"/>
      <c r="EP948" s="1"/>
      <c r="EQ948" s="1"/>
      <c r="ER948" s="1"/>
    </row>
    <row r="949" spans="1:148" ht="12.75" x14ac:dyDescent="0.2">
      <c r="A949" s="118">
        <f t="shared" si="563"/>
        <v>45239</v>
      </c>
      <c r="B949" s="119">
        <f t="shared" si="555"/>
        <v>635.22011457999997</v>
      </c>
      <c r="C949" s="119">
        <f t="shared" si="569"/>
        <v>532.92609884000001</v>
      </c>
      <c r="D949" s="120">
        <f t="shared" si="564"/>
        <v>6683.28</v>
      </c>
      <c r="E949" s="120">
        <f t="shared" si="579"/>
        <v>6700.66</v>
      </c>
      <c r="F949" s="172">
        <f t="shared" si="573"/>
        <v>45185</v>
      </c>
      <c r="G949" s="123">
        <f t="shared" si="556"/>
        <v>2.60051950539264E-3</v>
      </c>
      <c r="H949" s="124">
        <f t="shared" si="574"/>
        <v>45246</v>
      </c>
      <c r="I949" s="124">
        <f t="shared" si="557"/>
        <v>45246</v>
      </c>
      <c r="J949" s="125">
        <f t="shared" si="565"/>
        <v>21</v>
      </c>
      <c r="K949" s="125">
        <f t="shared" si="580"/>
        <v>17</v>
      </c>
      <c r="L949" s="8">
        <f t="shared" si="566"/>
        <v>1.0021046600000001</v>
      </c>
      <c r="M949" s="126">
        <f t="shared" si="578"/>
        <v>1.0023005599999999</v>
      </c>
      <c r="N949" s="126">
        <f t="shared" si="575"/>
        <v>1.1824102472515623</v>
      </c>
      <c r="O949" s="119">
        <f t="shared" si="577"/>
        <v>1.18489881</v>
      </c>
      <c r="P949" s="119">
        <f t="shared" si="558"/>
        <v>631.46350032999999</v>
      </c>
      <c r="Q949" s="158">
        <f t="shared" si="570"/>
        <v>0</v>
      </c>
      <c r="R949" s="199">
        <f t="shared" si="567"/>
        <v>0</v>
      </c>
      <c r="S949" s="119">
        <f t="shared" si="559"/>
        <v>0</v>
      </c>
      <c r="T949" s="129">
        <f t="shared" si="568"/>
        <v>9.1906000000000002E-2</v>
      </c>
      <c r="U949" s="127">
        <f t="shared" si="576"/>
        <v>17</v>
      </c>
      <c r="V949" s="127">
        <v>252</v>
      </c>
      <c r="W949" s="126">
        <f t="shared" si="560"/>
        <v>1.0059490600000001</v>
      </c>
      <c r="X949" s="119">
        <f t="shared" si="561"/>
        <v>3.7566142500000002</v>
      </c>
      <c r="Y949" s="119">
        <f t="shared" si="562"/>
        <v>0</v>
      </c>
      <c r="Z949" s="131" t="str">
        <f t="shared" si="571"/>
        <v>A+J=</v>
      </c>
      <c r="AA949" s="124">
        <f t="shared" si="572"/>
        <v>45246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4"/>
      <c r="EM949" s="1"/>
      <c r="EN949" s="1"/>
      <c r="EO949" s="1"/>
      <c r="EP949" s="1"/>
      <c r="EQ949" s="1"/>
      <c r="ER949" s="1"/>
    </row>
    <row r="950" spans="1:148" ht="12.75" x14ac:dyDescent="0.2">
      <c r="A950" s="118">
        <f t="shared" si="563"/>
        <v>45240</v>
      </c>
      <c r="B950" s="119">
        <f t="shared" si="555"/>
        <v>635.52037903999997</v>
      </c>
      <c r="C950" s="119">
        <f t="shared" si="569"/>
        <v>532.92609884000001</v>
      </c>
      <c r="D950" s="120">
        <f t="shared" si="564"/>
        <v>6683.28</v>
      </c>
      <c r="E950" s="120">
        <f t="shared" si="579"/>
        <v>6700.66</v>
      </c>
      <c r="F950" s="172">
        <f t="shared" si="573"/>
        <v>45185</v>
      </c>
      <c r="G950" s="123">
        <f t="shared" si="556"/>
        <v>2.60051950539264E-3</v>
      </c>
      <c r="H950" s="124">
        <f t="shared" si="574"/>
        <v>45246</v>
      </c>
      <c r="I950" s="124">
        <f t="shared" si="557"/>
        <v>45246</v>
      </c>
      <c r="J950" s="125">
        <f t="shared" si="565"/>
        <v>21</v>
      </c>
      <c r="K950" s="125">
        <f t="shared" si="580"/>
        <v>18</v>
      </c>
      <c r="L950" s="8">
        <f t="shared" si="566"/>
        <v>1.0022286</v>
      </c>
      <c r="M950" s="126">
        <f t="shared" si="578"/>
        <v>1.0023005599999999</v>
      </c>
      <c r="N950" s="126">
        <f t="shared" si="575"/>
        <v>1.1824102472515623</v>
      </c>
      <c r="O950" s="119">
        <f t="shared" si="577"/>
        <v>1.1850453599999999</v>
      </c>
      <c r="P950" s="119">
        <f t="shared" si="558"/>
        <v>631.54160064999996</v>
      </c>
      <c r="Q950" s="158">
        <f t="shared" si="570"/>
        <v>0</v>
      </c>
      <c r="R950" s="199">
        <f t="shared" si="567"/>
        <v>0</v>
      </c>
      <c r="S950" s="119">
        <f t="shared" si="559"/>
        <v>0</v>
      </c>
      <c r="T950" s="129">
        <f t="shared" si="568"/>
        <v>9.1906000000000002E-2</v>
      </c>
      <c r="U950" s="127">
        <f t="shared" si="576"/>
        <v>18</v>
      </c>
      <c r="V950" s="127">
        <v>252</v>
      </c>
      <c r="W950" s="126">
        <f t="shared" si="560"/>
        <v>1.006300105</v>
      </c>
      <c r="X950" s="119">
        <f t="shared" si="561"/>
        <v>3.97877839</v>
      </c>
      <c r="Y950" s="119">
        <f t="shared" si="562"/>
        <v>0</v>
      </c>
      <c r="Z950" s="131" t="str">
        <f t="shared" si="571"/>
        <v>A+J=</v>
      </c>
      <c r="AA950" s="124">
        <f t="shared" si="572"/>
        <v>45246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4"/>
      <c r="EM950" s="1"/>
      <c r="EN950" s="1"/>
      <c r="EO950" s="1"/>
      <c r="EP950" s="1"/>
      <c r="EQ950" s="1"/>
      <c r="ER950" s="1"/>
    </row>
    <row r="951" spans="1:148" ht="12.75" x14ac:dyDescent="0.2">
      <c r="A951" s="118">
        <f t="shared" si="563"/>
        <v>45241</v>
      </c>
      <c r="B951" s="119">
        <f t="shared" si="555"/>
        <v>635.82078075999993</v>
      </c>
      <c r="C951" s="119">
        <f t="shared" si="569"/>
        <v>532.92609884000001</v>
      </c>
      <c r="D951" s="120">
        <f t="shared" si="564"/>
        <v>6683.28</v>
      </c>
      <c r="E951" s="120">
        <f t="shared" si="579"/>
        <v>6700.66</v>
      </c>
      <c r="F951" s="172">
        <f t="shared" si="573"/>
        <v>45185</v>
      </c>
      <c r="G951" s="123">
        <f t="shared" si="556"/>
        <v>2.60051950539264E-3</v>
      </c>
      <c r="H951" s="124">
        <f t="shared" si="574"/>
        <v>45246</v>
      </c>
      <c r="I951" s="124">
        <f t="shared" si="557"/>
        <v>45246</v>
      </c>
      <c r="J951" s="125">
        <f t="shared" si="565"/>
        <v>21</v>
      </c>
      <c r="K951" s="125">
        <f t="shared" si="580"/>
        <v>19</v>
      </c>
      <c r="L951" s="8">
        <f t="shared" si="566"/>
        <v>1.0023525499999999</v>
      </c>
      <c r="M951" s="126">
        <f t="shared" si="578"/>
        <v>1.0023005599999999</v>
      </c>
      <c r="N951" s="126">
        <f t="shared" si="575"/>
        <v>1.1824102472515623</v>
      </c>
      <c r="O951" s="119">
        <f t="shared" si="577"/>
        <v>1.1851919200000001</v>
      </c>
      <c r="P951" s="119">
        <f t="shared" si="558"/>
        <v>631.61970629999996</v>
      </c>
      <c r="Q951" s="158">
        <f t="shared" si="570"/>
        <v>0</v>
      </c>
      <c r="R951" s="199">
        <f t="shared" si="567"/>
        <v>0</v>
      </c>
      <c r="S951" s="119">
        <f t="shared" si="559"/>
        <v>0</v>
      </c>
      <c r="T951" s="129">
        <f t="shared" si="568"/>
        <v>9.1906000000000002E-2</v>
      </c>
      <c r="U951" s="127">
        <f t="shared" si="576"/>
        <v>19</v>
      </c>
      <c r="V951" s="127">
        <v>252</v>
      </c>
      <c r="W951" s="126">
        <f t="shared" si="560"/>
        <v>1.006651272</v>
      </c>
      <c r="X951" s="119">
        <f t="shared" si="561"/>
        <v>4.2010744600000001</v>
      </c>
      <c r="Y951" s="119">
        <f t="shared" si="562"/>
        <v>0</v>
      </c>
      <c r="Z951" s="131" t="str">
        <f t="shared" si="571"/>
        <v>A+J=</v>
      </c>
      <c r="AA951" s="124">
        <f t="shared" si="572"/>
        <v>45246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4"/>
      <c r="EM951" s="1"/>
      <c r="EN951" s="1"/>
      <c r="EO951" s="1"/>
      <c r="EP951" s="1"/>
      <c r="EQ951" s="1"/>
      <c r="ER951" s="1"/>
    </row>
    <row r="952" spans="1:148" ht="12.75" x14ac:dyDescent="0.2">
      <c r="A952" s="118">
        <f t="shared" si="563"/>
        <v>45242</v>
      </c>
      <c r="B952" s="119">
        <f t="shared" si="555"/>
        <v>635.82078075999993</v>
      </c>
      <c r="C952" s="119">
        <f t="shared" si="569"/>
        <v>532.92609884000001</v>
      </c>
      <c r="D952" s="120">
        <f t="shared" si="564"/>
        <v>6683.28</v>
      </c>
      <c r="E952" s="120">
        <f t="shared" si="579"/>
        <v>6700.66</v>
      </c>
      <c r="F952" s="172">
        <f t="shared" si="573"/>
        <v>45185</v>
      </c>
      <c r="G952" s="123">
        <f t="shared" si="556"/>
        <v>2.60051950539264E-3</v>
      </c>
      <c r="H952" s="124">
        <f t="shared" si="574"/>
        <v>45246</v>
      </c>
      <c r="I952" s="124">
        <f t="shared" si="557"/>
        <v>45246</v>
      </c>
      <c r="J952" s="125">
        <f t="shared" si="565"/>
        <v>21</v>
      </c>
      <c r="K952" s="125">
        <f t="shared" si="580"/>
        <v>19</v>
      </c>
      <c r="L952" s="8">
        <f t="shared" si="566"/>
        <v>1.0023525499999999</v>
      </c>
      <c r="M952" s="126">
        <f t="shared" si="578"/>
        <v>1.0023005599999999</v>
      </c>
      <c r="N952" s="126">
        <f t="shared" si="575"/>
        <v>1.1824102472515623</v>
      </c>
      <c r="O952" s="119">
        <f t="shared" si="577"/>
        <v>1.1851919200000001</v>
      </c>
      <c r="P952" s="119">
        <f t="shared" si="558"/>
        <v>631.61970629999996</v>
      </c>
      <c r="Q952" s="158">
        <f t="shared" si="570"/>
        <v>0</v>
      </c>
      <c r="R952" s="199">
        <f t="shared" si="567"/>
        <v>0</v>
      </c>
      <c r="S952" s="119">
        <f t="shared" si="559"/>
        <v>0</v>
      </c>
      <c r="T952" s="129">
        <f t="shared" si="568"/>
        <v>9.1906000000000002E-2</v>
      </c>
      <c r="U952" s="127">
        <f t="shared" si="576"/>
        <v>19</v>
      </c>
      <c r="V952" s="127">
        <v>252</v>
      </c>
      <c r="W952" s="126">
        <f t="shared" si="560"/>
        <v>1.006651272</v>
      </c>
      <c r="X952" s="119">
        <f t="shared" si="561"/>
        <v>4.2010744600000001</v>
      </c>
      <c r="Y952" s="119">
        <f t="shared" si="562"/>
        <v>0</v>
      </c>
      <c r="Z952" s="131" t="str">
        <f t="shared" si="571"/>
        <v>A+J=</v>
      </c>
      <c r="AA952" s="124">
        <f t="shared" si="572"/>
        <v>45246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4"/>
      <c r="EM952" s="1"/>
      <c r="EN952" s="1"/>
      <c r="EO952" s="1"/>
      <c r="EP952" s="1"/>
      <c r="EQ952" s="1"/>
      <c r="ER952" s="1"/>
    </row>
    <row r="953" spans="1:148" ht="12.75" x14ac:dyDescent="0.2">
      <c r="A953" s="118">
        <f t="shared" si="563"/>
        <v>45243</v>
      </c>
      <c r="B953" s="119">
        <f t="shared" si="555"/>
        <v>635.82078075999993</v>
      </c>
      <c r="C953" s="119">
        <f t="shared" si="569"/>
        <v>532.92609884000001</v>
      </c>
      <c r="D953" s="120">
        <f t="shared" si="564"/>
        <v>6683.28</v>
      </c>
      <c r="E953" s="120">
        <f t="shared" si="579"/>
        <v>6700.66</v>
      </c>
      <c r="F953" s="172">
        <f t="shared" si="573"/>
        <v>45185</v>
      </c>
      <c r="G953" s="123">
        <f t="shared" si="556"/>
        <v>2.60051950539264E-3</v>
      </c>
      <c r="H953" s="124">
        <f t="shared" si="574"/>
        <v>45246</v>
      </c>
      <c r="I953" s="124">
        <f t="shared" si="557"/>
        <v>45246</v>
      </c>
      <c r="J953" s="125">
        <f t="shared" si="565"/>
        <v>21</v>
      </c>
      <c r="K953" s="125">
        <f t="shared" si="580"/>
        <v>19</v>
      </c>
      <c r="L953" s="8">
        <f t="shared" si="566"/>
        <v>1.0023525499999999</v>
      </c>
      <c r="M953" s="126">
        <f t="shared" si="578"/>
        <v>1.0023005599999999</v>
      </c>
      <c r="N953" s="126">
        <f t="shared" si="575"/>
        <v>1.1824102472515623</v>
      </c>
      <c r="O953" s="119">
        <f t="shared" si="577"/>
        <v>1.1851919200000001</v>
      </c>
      <c r="P953" s="119">
        <f t="shared" si="558"/>
        <v>631.61970629999996</v>
      </c>
      <c r="Q953" s="158">
        <f t="shared" si="570"/>
        <v>0</v>
      </c>
      <c r="R953" s="199">
        <f t="shared" si="567"/>
        <v>0</v>
      </c>
      <c r="S953" s="119">
        <f t="shared" si="559"/>
        <v>0</v>
      </c>
      <c r="T953" s="129">
        <f t="shared" si="568"/>
        <v>9.1906000000000002E-2</v>
      </c>
      <c r="U953" s="127">
        <f t="shared" si="576"/>
        <v>19</v>
      </c>
      <c r="V953" s="127">
        <v>252</v>
      </c>
      <c r="W953" s="126">
        <f t="shared" si="560"/>
        <v>1.006651272</v>
      </c>
      <c r="X953" s="119">
        <f t="shared" si="561"/>
        <v>4.2010744600000001</v>
      </c>
      <c r="Y953" s="119">
        <f t="shared" si="562"/>
        <v>0</v>
      </c>
      <c r="Z953" s="131" t="str">
        <f t="shared" si="571"/>
        <v>A+J=</v>
      </c>
      <c r="AA953" s="124">
        <f t="shared" si="572"/>
        <v>45246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4"/>
      <c r="EM953" s="1"/>
      <c r="EN953" s="1"/>
      <c r="EO953" s="1"/>
      <c r="EP953" s="1"/>
      <c r="EQ953" s="1"/>
      <c r="ER953" s="1"/>
    </row>
    <row r="954" spans="1:148" ht="12.75" x14ac:dyDescent="0.2">
      <c r="A954" s="118">
        <f t="shared" si="563"/>
        <v>45244</v>
      </c>
      <c r="B954" s="119">
        <f t="shared" si="555"/>
        <v>636.12133649999998</v>
      </c>
      <c r="C954" s="119">
        <f t="shared" si="569"/>
        <v>532.92609884000001</v>
      </c>
      <c r="D954" s="120">
        <f t="shared" si="564"/>
        <v>6683.28</v>
      </c>
      <c r="E954" s="120">
        <f t="shared" si="579"/>
        <v>6700.66</v>
      </c>
      <c r="F954" s="172">
        <f t="shared" si="573"/>
        <v>45185</v>
      </c>
      <c r="G954" s="123">
        <f t="shared" si="556"/>
        <v>2.60051950539264E-3</v>
      </c>
      <c r="H954" s="124">
        <f t="shared" si="574"/>
        <v>45246</v>
      </c>
      <c r="I954" s="124">
        <f t="shared" si="557"/>
        <v>45246</v>
      </c>
      <c r="J954" s="125">
        <f t="shared" si="565"/>
        <v>21</v>
      </c>
      <c r="K954" s="125">
        <f t="shared" si="580"/>
        <v>20</v>
      </c>
      <c r="L954" s="8">
        <f t="shared" si="566"/>
        <v>1.00247653</v>
      </c>
      <c r="M954" s="126">
        <f t="shared" si="578"/>
        <v>1.0023005599999999</v>
      </c>
      <c r="N954" s="126">
        <f t="shared" si="575"/>
        <v>1.1824102472515623</v>
      </c>
      <c r="O954" s="119">
        <f t="shared" si="577"/>
        <v>1.18533852</v>
      </c>
      <c r="P954" s="119">
        <f t="shared" si="558"/>
        <v>631.69783326000004</v>
      </c>
      <c r="Q954" s="158">
        <f t="shared" si="570"/>
        <v>0</v>
      </c>
      <c r="R954" s="199">
        <f t="shared" si="567"/>
        <v>0</v>
      </c>
      <c r="S954" s="119">
        <f t="shared" si="559"/>
        <v>0</v>
      </c>
      <c r="T954" s="129">
        <f t="shared" si="568"/>
        <v>9.1906000000000002E-2</v>
      </c>
      <c r="U954" s="127">
        <f t="shared" si="576"/>
        <v>20</v>
      </c>
      <c r="V954" s="127">
        <v>252</v>
      </c>
      <c r="W954" s="126">
        <f t="shared" si="560"/>
        <v>1.007002562</v>
      </c>
      <c r="X954" s="119">
        <f t="shared" si="561"/>
        <v>4.4235032399999996</v>
      </c>
      <c r="Y954" s="119">
        <f t="shared" si="562"/>
        <v>0</v>
      </c>
      <c r="Z954" s="131" t="str">
        <f t="shared" si="571"/>
        <v>A+J=</v>
      </c>
      <c r="AA954" s="124">
        <f t="shared" si="572"/>
        <v>45246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4"/>
      <c r="EM954" s="1"/>
      <c r="EN954" s="1"/>
      <c r="EO954" s="1"/>
      <c r="EP954" s="1"/>
      <c r="EQ954" s="1"/>
      <c r="ER954" s="1"/>
    </row>
    <row r="955" spans="1:148" ht="12.75" x14ac:dyDescent="0.2">
      <c r="A955" s="118">
        <f t="shared" si="563"/>
        <v>45245</v>
      </c>
      <c r="B955" s="119">
        <f t="shared" si="555"/>
        <v>636.42201947000001</v>
      </c>
      <c r="C955" s="119">
        <f t="shared" si="569"/>
        <v>532.92609884000001</v>
      </c>
      <c r="D955" s="120">
        <f t="shared" si="564"/>
        <v>6683.28</v>
      </c>
      <c r="E955" s="120">
        <f t="shared" si="579"/>
        <v>6700.66</v>
      </c>
      <c r="F955" s="172">
        <f t="shared" si="573"/>
        <v>45185</v>
      </c>
      <c r="G955" s="123">
        <f t="shared" si="556"/>
        <v>2.60051950539264E-3</v>
      </c>
      <c r="H955" s="124">
        <f t="shared" si="574"/>
        <v>45246</v>
      </c>
      <c r="I955" s="124">
        <f t="shared" si="557"/>
        <v>45246</v>
      </c>
      <c r="J955" s="125">
        <f t="shared" si="565"/>
        <v>21</v>
      </c>
      <c r="K955" s="125">
        <f t="shared" si="580"/>
        <v>21</v>
      </c>
      <c r="L955" s="8">
        <f t="shared" si="566"/>
        <v>1.0026005099999999</v>
      </c>
      <c r="M955" s="126">
        <f t="shared" si="578"/>
        <v>1.0023005599999999</v>
      </c>
      <c r="N955" s="126">
        <f t="shared" si="575"/>
        <v>1.1824102472515623</v>
      </c>
      <c r="O955" s="119">
        <f t="shared" si="577"/>
        <v>1.1854851099999999</v>
      </c>
      <c r="P955" s="119">
        <f t="shared" si="558"/>
        <v>631.77595489999999</v>
      </c>
      <c r="Q955" s="158">
        <f t="shared" si="570"/>
        <v>0</v>
      </c>
      <c r="R955" s="199">
        <f t="shared" si="567"/>
        <v>0</v>
      </c>
      <c r="S955" s="119">
        <f t="shared" si="559"/>
        <v>0</v>
      </c>
      <c r="T955" s="129">
        <f t="shared" si="568"/>
        <v>9.1906000000000002E-2</v>
      </c>
      <c r="U955" s="127">
        <f t="shared" si="576"/>
        <v>21</v>
      </c>
      <c r="V955" s="127">
        <v>252</v>
      </c>
      <c r="W955" s="126">
        <f t="shared" si="560"/>
        <v>1.007353975</v>
      </c>
      <c r="X955" s="119">
        <f t="shared" si="561"/>
        <v>4.6460645700000001</v>
      </c>
      <c r="Y955" s="119">
        <f t="shared" si="562"/>
        <v>0</v>
      </c>
      <c r="Z955" s="131" t="str">
        <f t="shared" si="571"/>
        <v>A+J=</v>
      </c>
      <c r="AA955" s="124">
        <f t="shared" si="572"/>
        <v>45246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4"/>
      <c r="EM955" s="1"/>
      <c r="EN955" s="1"/>
      <c r="EO955" s="1"/>
      <c r="EP955" s="1"/>
      <c r="EQ955" s="1"/>
      <c r="ER955" s="1"/>
    </row>
    <row r="956" spans="1:148" ht="12.75" x14ac:dyDescent="0.2">
      <c r="A956" s="118">
        <f t="shared" si="563"/>
        <v>45246</v>
      </c>
      <c r="B956" s="119">
        <f t="shared" si="555"/>
        <v>636.42201947000001</v>
      </c>
      <c r="C956" s="119">
        <f t="shared" si="569"/>
        <v>532.92609884000001</v>
      </c>
      <c r="D956" s="120">
        <f t="shared" si="564"/>
        <v>6683.28</v>
      </c>
      <c r="E956" s="120">
        <f t="shared" si="579"/>
        <v>6700.66</v>
      </c>
      <c r="F956" s="172">
        <f t="shared" si="573"/>
        <v>45185</v>
      </c>
      <c r="G956" s="123">
        <f t="shared" si="556"/>
        <v>2.60051950539264E-3</v>
      </c>
      <c r="H956" s="124">
        <f t="shared" si="574"/>
        <v>45246</v>
      </c>
      <c r="I956" s="124">
        <f t="shared" si="557"/>
        <v>45246</v>
      </c>
      <c r="J956" s="125">
        <f t="shared" si="565"/>
        <v>21</v>
      </c>
      <c r="K956" s="125">
        <f t="shared" si="580"/>
        <v>21</v>
      </c>
      <c r="L956" s="8">
        <f t="shared" si="566"/>
        <v>1.0026005099999999</v>
      </c>
      <c r="M956" s="126">
        <f t="shared" si="578"/>
        <v>1.0023005599999999</v>
      </c>
      <c r="N956" s="126">
        <f t="shared" si="575"/>
        <v>1.1824102472515623</v>
      </c>
      <c r="O956" s="119">
        <f t="shared" si="577"/>
        <v>1.1854851099999999</v>
      </c>
      <c r="P956" s="119">
        <f t="shared" si="558"/>
        <v>631.77595489999999</v>
      </c>
      <c r="Q956" s="158">
        <f t="shared" si="570"/>
        <v>31</v>
      </c>
      <c r="R956" s="199">
        <f t="shared" si="567"/>
        <v>5.2163000000000001E-2</v>
      </c>
      <c r="S956" s="119">
        <f t="shared" si="559"/>
        <v>32.955329130000003</v>
      </c>
      <c r="T956" s="129">
        <f t="shared" si="568"/>
        <v>9.1906000000000002E-2</v>
      </c>
      <c r="U956" s="127">
        <f t="shared" si="576"/>
        <v>21</v>
      </c>
      <c r="V956" s="127">
        <v>252</v>
      </c>
      <c r="W956" s="126">
        <f t="shared" si="560"/>
        <v>1.007353975</v>
      </c>
      <c r="X956" s="119">
        <f t="shared" si="561"/>
        <v>4.6460645700000001</v>
      </c>
      <c r="Y956" s="119">
        <f t="shared" si="562"/>
        <v>37.601393700000003</v>
      </c>
      <c r="Z956" s="131" t="str">
        <f t="shared" si="571"/>
        <v>A+J=</v>
      </c>
      <c r="AA956" s="124">
        <f t="shared" si="572"/>
        <v>45246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4"/>
      <c r="EM956" s="1"/>
      <c r="EN956" s="1"/>
      <c r="EO956" s="1"/>
      <c r="EP956" s="1"/>
      <c r="EQ956" s="1"/>
      <c r="ER956" s="1"/>
    </row>
    <row r="957" spans="1:148" ht="12.75" x14ac:dyDescent="0.2">
      <c r="A957" s="118">
        <f t="shared" si="563"/>
        <v>45247</v>
      </c>
      <c r="B957" s="119">
        <f t="shared" si="555"/>
        <v>599.09796819000007</v>
      </c>
      <c r="C957" s="119">
        <f t="shared" si="569"/>
        <v>505.12707475000002</v>
      </c>
      <c r="D957" s="120">
        <f t="shared" si="564"/>
        <v>6700.66</v>
      </c>
      <c r="E957" s="120">
        <f t="shared" si="579"/>
        <v>6716.74</v>
      </c>
      <c r="F957" s="172">
        <f t="shared" si="573"/>
        <v>45214</v>
      </c>
      <c r="G957" s="123">
        <f t="shared" si="556"/>
        <v>2.3997636053760818E-3</v>
      </c>
      <c r="H957" s="124">
        <f t="shared" si="574"/>
        <v>45275</v>
      </c>
      <c r="I957" s="124">
        <f t="shared" si="557"/>
        <v>45275</v>
      </c>
      <c r="J957" s="125">
        <f t="shared" si="565"/>
        <v>21</v>
      </c>
      <c r="K957" s="125">
        <f t="shared" si="580"/>
        <v>1</v>
      </c>
      <c r="L957" s="8">
        <f t="shared" si="566"/>
        <v>1.00011414</v>
      </c>
      <c r="M957" s="126">
        <f t="shared" si="578"/>
        <v>1.0026005099999999</v>
      </c>
      <c r="N957" s="126">
        <f t="shared" si="575"/>
        <v>1.1854851169236424</v>
      </c>
      <c r="O957" s="119">
        <f t="shared" si="577"/>
        <v>1.18562042</v>
      </c>
      <c r="P957" s="119">
        <f t="shared" si="558"/>
        <v>598.88897451000003</v>
      </c>
      <c r="Q957" s="158">
        <f t="shared" si="570"/>
        <v>0</v>
      </c>
      <c r="R957" s="199">
        <f t="shared" si="567"/>
        <v>0</v>
      </c>
      <c r="S957" s="119">
        <f t="shared" si="559"/>
        <v>0</v>
      </c>
      <c r="T957" s="129">
        <f t="shared" si="568"/>
        <v>9.1906000000000002E-2</v>
      </c>
      <c r="U957" s="127">
        <f t="shared" si="576"/>
        <v>1</v>
      </c>
      <c r="V957" s="127">
        <v>252</v>
      </c>
      <c r="W957" s="126">
        <f t="shared" si="560"/>
        <v>1.000348969</v>
      </c>
      <c r="X957" s="119">
        <f t="shared" si="561"/>
        <v>0.20899367999999999</v>
      </c>
      <c r="Y957" s="119">
        <f t="shared" si="562"/>
        <v>0</v>
      </c>
      <c r="Z957" s="131" t="str">
        <f t="shared" si="571"/>
        <v>A+J=</v>
      </c>
      <c r="AA957" s="124">
        <f t="shared" si="572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4"/>
      <c r="EM957" s="1"/>
      <c r="EN957" s="1"/>
      <c r="EO957" s="1"/>
      <c r="EP957" s="1"/>
      <c r="EQ957" s="1"/>
      <c r="ER957" s="1"/>
    </row>
    <row r="958" spans="1:148" ht="12.75" x14ac:dyDescent="0.2">
      <c r="A958" s="118">
        <f t="shared" si="563"/>
        <v>45248</v>
      </c>
      <c r="B958" s="119">
        <f t="shared" si="555"/>
        <v>599.37544596999999</v>
      </c>
      <c r="C958" s="119">
        <f t="shared" si="569"/>
        <v>505.12707475000002</v>
      </c>
      <c r="D958" s="120">
        <f t="shared" si="564"/>
        <v>6700.66</v>
      </c>
      <c r="E958" s="120">
        <f t="shared" si="579"/>
        <v>6716.74</v>
      </c>
      <c r="F958" s="172">
        <f t="shared" si="573"/>
        <v>45214</v>
      </c>
      <c r="G958" s="123">
        <f t="shared" si="556"/>
        <v>2.3997636053760818E-3</v>
      </c>
      <c r="H958" s="124">
        <f t="shared" si="574"/>
        <v>45275</v>
      </c>
      <c r="I958" s="124">
        <f t="shared" si="557"/>
        <v>45275</v>
      </c>
      <c r="J958" s="125">
        <f t="shared" si="565"/>
        <v>21</v>
      </c>
      <c r="K958" s="125">
        <f t="shared" si="580"/>
        <v>2</v>
      </c>
      <c r="L958" s="8">
        <f t="shared" si="566"/>
        <v>1.0002283000000001</v>
      </c>
      <c r="M958" s="126">
        <f t="shared" si="578"/>
        <v>1.0026005099999999</v>
      </c>
      <c r="N958" s="126">
        <f t="shared" si="575"/>
        <v>1.1854851169236424</v>
      </c>
      <c r="O958" s="119">
        <f t="shared" si="577"/>
        <v>1.1857557599999999</v>
      </c>
      <c r="P958" s="119">
        <f t="shared" si="558"/>
        <v>598.95733841000003</v>
      </c>
      <c r="Q958" s="158">
        <f t="shared" si="570"/>
        <v>0</v>
      </c>
      <c r="R958" s="199">
        <f t="shared" si="567"/>
        <v>0</v>
      </c>
      <c r="S958" s="119">
        <f t="shared" si="559"/>
        <v>0</v>
      </c>
      <c r="T958" s="129">
        <f t="shared" si="568"/>
        <v>9.1906000000000002E-2</v>
      </c>
      <c r="U958" s="127">
        <f t="shared" si="576"/>
        <v>2</v>
      </c>
      <c r="V958" s="127">
        <v>252</v>
      </c>
      <c r="W958" s="126">
        <f t="shared" si="560"/>
        <v>1.0006980590000001</v>
      </c>
      <c r="X958" s="119">
        <f t="shared" si="561"/>
        <v>0.41810755999999999</v>
      </c>
      <c r="Y958" s="119">
        <f t="shared" si="562"/>
        <v>0</v>
      </c>
      <c r="Z958" s="131" t="str">
        <f t="shared" si="571"/>
        <v>A+J=</v>
      </c>
      <c r="AA958" s="124">
        <f t="shared" si="572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4"/>
      <c r="EM958" s="1"/>
      <c r="EN958" s="1"/>
      <c r="EO958" s="1"/>
      <c r="EP958" s="1"/>
      <c r="EQ958" s="1"/>
      <c r="ER958" s="1"/>
    </row>
    <row r="959" spans="1:148" ht="12.75" x14ac:dyDescent="0.2">
      <c r="A959" s="118">
        <f t="shared" si="563"/>
        <v>45249</v>
      </c>
      <c r="B959" s="119">
        <f t="shared" si="555"/>
        <v>599.37544596999999</v>
      </c>
      <c r="C959" s="119">
        <f t="shared" si="569"/>
        <v>505.12707475000002</v>
      </c>
      <c r="D959" s="120">
        <f t="shared" si="564"/>
        <v>6700.66</v>
      </c>
      <c r="E959" s="120">
        <f t="shared" si="579"/>
        <v>6716.74</v>
      </c>
      <c r="F959" s="172">
        <f t="shared" si="573"/>
        <v>45214</v>
      </c>
      <c r="G959" s="123">
        <f t="shared" si="556"/>
        <v>2.3997636053760818E-3</v>
      </c>
      <c r="H959" s="124">
        <f t="shared" si="574"/>
        <v>45275</v>
      </c>
      <c r="I959" s="124">
        <f t="shared" si="557"/>
        <v>45275</v>
      </c>
      <c r="J959" s="125">
        <f t="shared" si="565"/>
        <v>21</v>
      </c>
      <c r="K959" s="125">
        <f t="shared" si="580"/>
        <v>2</v>
      </c>
      <c r="L959" s="8">
        <f t="shared" si="566"/>
        <v>1.0002283000000001</v>
      </c>
      <c r="M959" s="126">
        <f t="shared" si="578"/>
        <v>1.0026005099999999</v>
      </c>
      <c r="N959" s="126">
        <f t="shared" si="575"/>
        <v>1.1854851169236424</v>
      </c>
      <c r="O959" s="119">
        <f t="shared" si="577"/>
        <v>1.1857557599999999</v>
      </c>
      <c r="P959" s="119">
        <f t="shared" si="558"/>
        <v>598.95733841000003</v>
      </c>
      <c r="Q959" s="158">
        <f t="shared" si="570"/>
        <v>0</v>
      </c>
      <c r="R959" s="199">
        <f t="shared" si="567"/>
        <v>0</v>
      </c>
      <c r="S959" s="119">
        <f t="shared" si="559"/>
        <v>0</v>
      </c>
      <c r="T959" s="129">
        <f t="shared" si="568"/>
        <v>9.1906000000000002E-2</v>
      </c>
      <c r="U959" s="127">
        <f t="shared" si="576"/>
        <v>2</v>
      </c>
      <c r="V959" s="127">
        <v>252</v>
      </c>
      <c r="W959" s="126">
        <f t="shared" si="560"/>
        <v>1.0006980590000001</v>
      </c>
      <c r="X959" s="119">
        <f t="shared" si="561"/>
        <v>0.41810755999999999</v>
      </c>
      <c r="Y959" s="119">
        <f t="shared" si="562"/>
        <v>0</v>
      </c>
      <c r="Z959" s="131" t="str">
        <f t="shared" si="571"/>
        <v>A+J=</v>
      </c>
      <c r="AA959" s="124">
        <f t="shared" si="572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4"/>
      <c r="EM959" s="1"/>
      <c r="EN959" s="1"/>
      <c r="EO959" s="1"/>
      <c r="EP959" s="1"/>
      <c r="EQ959" s="1"/>
      <c r="ER959" s="1"/>
    </row>
    <row r="960" spans="1:148" ht="12.75" x14ac:dyDescent="0.2">
      <c r="A960" s="118">
        <f t="shared" si="563"/>
        <v>45250</v>
      </c>
      <c r="B960" s="119">
        <f t="shared" si="555"/>
        <v>599.37544596999999</v>
      </c>
      <c r="C960" s="119">
        <f t="shared" si="569"/>
        <v>505.12707475000002</v>
      </c>
      <c r="D960" s="120">
        <f t="shared" si="564"/>
        <v>6700.66</v>
      </c>
      <c r="E960" s="120">
        <f t="shared" si="579"/>
        <v>6716.74</v>
      </c>
      <c r="F960" s="172">
        <f t="shared" si="573"/>
        <v>45214</v>
      </c>
      <c r="G960" s="123">
        <f t="shared" si="556"/>
        <v>2.3997636053760818E-3</v>
      </c>
      <c r="H960" s="124">
        <f t="shared" si="574"/>
        <v>45275</v>
      </c>
      <c r="I960" s="124">
        <f t="shared" si="557"/>
        <v>45275</v>
      </c>
      <c r="J960" s="125">
        <f t="shared" si="565"/>
        <v>21</v>
      </c>
      <c r="K960" s="125">
        <f t="shared" si="580"/>
        <v>2</v>
      </c>
      <c r="L960" s="8">
        <f t="shared" si="566"/>
        <v>1.0002283000000001</v>
      </c>
      <c r="M960" s="126">
        <f t="shared" si="578"/>
        <v>1.0026005099999999</v>
      </c>
      <c r="N960" s="126">
        <f t="shared" si="575"/>
        <v>1.1854851169236424</v>
      </c>
      <c r="O960" s="119">
        <f t="shared" si="577"/>
        <v>1.1857557599999999</v>
      </c>
      <c r="P960" s="119">
        <f t="shared" si="558"/>
        <v>598.95733841000003</v>
      </c>
      <c r="Q960" s="158">
        <f t="shared" si="570"/>
        <v>0</v>
      </c>
      <c r="R960" s="199">
        <f t="shared" si="567"/>
        <v>0</v>
      </c>
      <c r="S960" s="119">
        <f t="shared" si="559"/>
        <v>0</v>
      </c>
      <c r="T960" s="129">
        <f t="shared" si="568"/>
        <v>9.1906000000000002E-2</v>
      </c>
      <c r="U960" s="127">
        <f t="shared" si="576"/>
        <v>2</v>
      </c>
      <c r="V960" s="127">
        <v>252</v>
      </c>
      <c r="W960" s="126">
        <f t="shared" si="560"/>
        <v>1.0006980590000001</v>
      </c>
      <c r="X960" s="119">
        <f t="shared" si="561"/>
        <v>0.41810755999999999</v>
      </c>
      <c r="Y960" s="119">
        <f t="shared" si="562"/>
        <v>0</v>
      </c>
      <c r="Z960" s="131" t="str">
        <f t="shared" si="571"/>
        <v>A+J=</v>
      </c>
      <c r="AA960" s="124">
        <f t="shared" si="572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4"/>
      <c r="EM960" s="1"/>
      <c r="EN960" s="1"/>
      <c r="EO960" s="1"/>
      <c r="EP960" s="1"/>
      <c r="EQ960" s="1"/>
      <c r="ER960" s="1"/>
    </row>
    <row r="961" spans="1:148" ht="12.75" x14ac:dyDescent="0.2">
      <c r="A961" s="118">
        <f t="shared" si="563"/>
        <v>45251</v>
      </c>
      <c r="B961" s="119">
        <f t="shared" si="555"/>
        <v>599.65305020999995</v>
      </c>
      <c r="C961" s="119">
        <f t="shared" si="569"/>
        <v>505.12707475000002</v>
      </c>
      <c r="D961" s="120">
        <f t="shared" si="564"/>
        <v>6700.66</v>
      </c>
      <c r="E961" s="120">
        <f t="shared" si="579"/>
        <v>6716.74</v>
      </c>
      <c r="F961" s="172">
        <f t="shared" si="573"/>
        <v>45214</v>
      </c>
      <c r="G961" s="123">
        <f t="shared" si="556"/>
        <v>2.3997636053760818E-3</v>
      </c>
      <c r="H961" s="124">
        <f t="shared" si="574"/>
        <v>45275</v>
      </c>
      <c r="I961" s="124">
        <f t="shared" si="557"/>
        <v>45275</v>
      </c>
      <c r="J961" s="125">
        <f t="shared" si="565"/>
        <v>21</v>
      </c>
      <c r="K961" s="125">
        <f t="shared" si="580"/>
        <v>3</v>
      </c>
      <c r="L961" s="8">
        <f t="shared" si="566"/>
        <v>1.0003424700000001</v>
      </c>
      <c r="M961" s="126">
        <f t="shared" si="578"/>
        <v>1.0026005099999999</v>
      </c>
      <c r="N961" s="126">
        <f t="shared" si="575"/>
        <v>1.1854851169236424</v>
      </c>
      <c r="O961" s="119">
        <f t="shared" si="577"/>
        <v>1.18589111</v>
      </c>
      <c r="P961" s="119">
        <f t="shared" si="558"/>
        <v>599.02570735999996</v>
      </c>
      <c r="Q961" s="158">
        <f t="shared" si="570"/>
        <v>0</v>
      </c>
      <c r="R961" s="199">
        <f t="shared" si="567"/>
        <v>0</v>
      </c>
      <c r="S961" s="119">
        <f t="shared" si="559"/>
        <v>0</v>
      </c>
      <c r="T961" s="129">
        <f t="shared" si="568"/>
        <v>9.1906000000000002E-2</v>
      </c>
      <c r="U961" s="127">
        <f t="shared" si="576"/>
        <v>3</v>
      </c>
      <c r="V961" s="127">
        <v>252</v>
      </c>
      <c r="W961" s="126">
        <f t="shared" si="560"/>
        <v>1.0010472720000001</v>
      </c>
      <c r="X961" s="119">
        <f t="shared" si="561"/>
        <v>0.62734285000000001</v>
      </c>
      <c r="Y961" s="119">
        <f t="shared" si="562"/>
        <v>0</v>
      </c>
      <c r="Z961" s="131" t="str">
        <f t="shared" si="571"/>
        <v>A+J=</v>
      </c>
      <c r="AA961" s="124">
        <f t="shared" si="572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4"/>
      <c r="EM961" s="1"/>
      <c r="EN961" s="1"/>
      <c r="EO961" s="1"/>
      <c r="EP961" s="1"/>
      <c r="EQ961" s="1"/>
      <c r="ER961" s="1"/>
    </row>
    <row r="962" spans="1:148" ht="12.75" x14ac:dyDescent="0.2">
      <c r="A962" s="118">
        <f t="shared" si="563"/>
        <v>45252</v>
      </c>
      <c r="B962" s="119">
        <f t="shared" si="555"/>
        <v>599.93077469000002</v>
      </c>
      <c r="C962" s="119">
        <f t="shared" si="569"/>
        <v>505.12707475000002</v>
      </c>
      <c r="D962" s="120">
        <f t="shared" si="564"/>
        <v>6700.66</v>
      </c>
      <c r="E962" s="120">
        <f t="shared" si="579"/>
        <v>6716.74</v>
      </c>
      <c r="F962" s="172">
        <f t="shared" si="573"/>
        <v>45214</v>
      </c>
      <c r="G962" s="123">
        <f t="shared" si="556"/>
        <v>2.3997636053760818E-3</v>
      </c>
      <c r="H962" s="124">
        <f t="shared" si="574"/>
        <v>45275</v>
      </c>
      <c r="I962" s="124">
        <f t="shared" si="557"/>
        <v>45275</v>
      </c>
      <c r="J962" s="125">
        <f t="shared" si="565"/>
        <v>21</v>
      </c>
      <c r="K962" s="125">
        <f t="shared" si="580"/>
        <v>4</v>
      </c>
      <c r="L962" s="8">
        <f t="shared" si="566"/>
        <v>1.0004566500000001</v>
      </c>
      <c r="M962" s="126">
        <f t="shared" si="578"/>
        <v>1.0026005099999999</v>
      </c>
      <c r="N962" s="126">
        <f t="shared" si="575"/>
        <v>1.1854851169236424</v>
      </c>
      <c r="O962" s="119">
        <f t="shared" si="577"/>
        <v>1.1860264599999999</v>
      </c>
      <c r="P962" s="119">
        <f t="shared" si="558"/>
        <v>599.09407630999999</v>
      </c>
      <c r="Q962" s="158">
        <f t="shared" si="570"/>
        <v>0</v>
      </c>
      <c r="R962" s="199">
        <f t="shared" si="567"/>
        <v>0</v>
      </c>
      <c r="S962" s="119">
        <f t="shared" si="559"/>
        <v>0</v>
      </c>
      <c r="T962" s="129">
        <f t="shared" si="568"/>
        <v>9.1906000000000002E-2</v>
      </c>
      <c r="U962" s="127">
        <f t="shared" si="576"/>
        <v>4</v>
      </c>
      <c r="V962" s="127">
        <v>252</v>
      </c>
      <c r="W962" s="126">
        <f t="shared" si="560"/>
        <v>1.0013966059999999</v>
      </c>
      <c r="X962" s="119">
        <f t="shared" si="561"/>
        <v>0.83669837999999996</v>
      </c>
      <c r="Y962" s="119">
        <f t="shared" si="562"/>
        <v>0</v>
      </c>
      <c r="Z962" s="131" t="str">
        <f t="shared" si="571"/>
        <v>A+J=</v>
      </c>
      <c r="AA962" s="124">
        <f t="shared" si="572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4"/>
      <c r="EM962" s="1"/>
      <c r="EN962" s="1"/>
      <c r="EO962" s="1"/>
      <c r="EP962" s="1"/>
      <c r="EQ962" s="1"/>
      <c r="ER962" s="1"/>
    </row>
    <row r="963" spans="1:148" ht="12.75" x14ac:dyDescent="0.2">
      <c r="A963" s="118">
        <f t="shared" si="563"/>
        <v>45253</v>
      </c>
      <c r="B963" s="119">
        <f t="shared" si="555"/>
        <v>600.20864028000005</v>
      </c>
      <c r="C963" s="119">
        <f t="shared" si="569"/>
        <v>505.12707475000002</v>
      </c>
      <c r="D963" s="120">
        <f t="shared" si="564"/>
        <v>6700.66</v>
      </c>
      <c r="E963" s="120">
        <f t="shared" si="579"/>
        <v>6716.74</v>
      </c>
      <c r="F963" s="172">
        <f t="shared" si="573"/>
        <v>45214</v>
      </c>
      <c r="G963" s="123">
        <f t="shared" si="556"/>
        <v>2.3997636053760818E-3</v>
      </c>
      <c r="H963" s="124">
        <f t="shared" si="574"/>
        <v>45275</v>
      </c>
      <c r="I963" s="124">
        <f t="shared" si="557"/>
        <v>45275</v>
      </c>
      <c r="J963" s="125">
        <f t="shared" si="565"/>
        <v>21</v>
      </c>
      <c r="K963" s="125">
        <f t="shared" si="580"/>
        <v>5</v>
      </c>
      <c r="L963" s="8">
        <f t="shared" si="566"/>
        <v>1.0005708499999999</v>
      </c>
      <c r="M963" s="126">
        <f t="shared" si="578"/>
        <v>1.0026005099999999</v>
      </c>
      <c r="N963" s="126">
        <f t="shared" si="575"/>
        <v>1.1854851169236424</v>
      </c>
      <c r="O963" s="119">
        <f t="shared" si="577"/>
        <v>1.18616185</v>
      </c>
      <c r="P963" s="119">
        <f t="shared" si="558"/>
        <v>599.16246547000003</v>
      </c>
      <c r="Q963" s="158">
        <f t="shared" si="570"/>
        <v>0</v>
      </c>
      <c r="R963" s="199">
        <f t="shared" si="567"/>
        <v>0</v>
      </c>
      <c r="S963" s="119">
        <f t="shared" si="559"/>
        <v>0</v>
      </c>
      <c r="T963" s="129">
        <f t="shared" si="568"/>
        <v>9.1906000000000002E-2</v>
      </c>
      <c r="U963" s="127">
        <f t="shared" si="576"/>
        <v>5</v>
      </c>
      <c r="V963" s="127">
        <v>252</v>
      </c>
      <c r="W963" s="126">
        <f t="shared" si="560"/>
        <v>1.001746062</v>
      </c>
      <c r="X963" s="119">
        <f t="shared" si="561"/>
        <v>1.0461748099999999</v>
      </c>
      <c r="Y963" s="119">
        <f t="shared" si="562"/>
        <v>0</v>
      </c>
      <c r="Z963" s="131" t="str">
        <f t="shared" si="571"/>
        <v>A+J=</v>
      </c>
      <c r="AA963" s="124">
        <f t="shared" si="572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4"/>
      <c r="EM963" s="1"/>
      <c r="EN963" s="1"/>
      <c r="EO963" s="1"/>
      <c r="EP963" s="1"/>
      <c r="EQ963" s="1"/>
      <c r="ER963" s="1"/>
    </row>
    <row r="964" spans="1:148" ht="12.75" x14ac:dyDescent="0.2">
      <c r="A964" s="118">
        <f t="shared" si="563"/>
        <v>45254</v>
      </c>
      <c r="B964" s="119">
        <f t="shared" si="555"/>
        <v>600.4866217</v>
      </c>
      <c r="C964" s="119">
        <f t="shared" si="569"/>
        <v>505.12707475000002</v>
      </c>
      <c r="D964" s="120">
        <f t="shared" si="564"/>
        <v>6700.66</v>
      </c>
      <c r="E964" s="120">
        <f t="shared" si="579"/>
        <v>6716.74</v>
      </c>
      <c r="F964" s="172">
        <f t="shared" si="573"/>
        <v>45214</v>
      </c>
      <c r="G964" s="123">
        <f t="shared" si="556"/>
        <v>2.3997636053760818E-3</v>
      </c>
      <c r="H964" s="124">
        <f t="shared" si="574"/>
        <v>45275</v>
      </c>
      <c r="I964" s="124">
        <f t="shared" si="557"/>
        <v>45275</v>
      </c>
      <c r="J964" s="125">
        <f t="shared" si="565"/>
        <v>21</v>
      </c>
      <c r="K964" s="125">
        <f t="shared" si="580"/>
        <v>6</v>
      </c>
      <c r="L964" s="8">
        <f t="shared" si="566"/>
        <v>1.00068505</v>
      </c>
      <c r="M964" s="126">
        <f t="shared" si="578"/>
        <v>1.0026005099999999</v>
      </c>
      <c r="N964" s="126">
        <f t="shared" si="575"/>
        <v>1.1854851169236424</v>
      </c>
      <c r="O964" s="119">
        <f t="shared" si="577"/>
        <v>1.1862972300000001</v>
      </c>
      <c r="P964" s="119">
        <f t="shared" si="558"/>
        <v>599.23084957000003</v>
      </c>
      <c r="Q964" s="158">
        <f t="shared" si="570"/>
        <v>0</v>
      </c>
      <c r="R964" s="199">
        <f t="shared" si="567"/>
        <v>0</v>
      </c>
      <c r="S964" s="119">
        <f t="shared" si="559"/>
        <v>0</v>
      </c>
      <c r="T964" s="129">
        <f t="shared" si="568"/>
        <v>9.1906000000000002E-2</v>
      </c>
      <c r="U964" s="127">
        <f t="shared" si="576"/>
        <v>6</v>
      </c>
      <c r="V964" s="127">
        <v>252</v>
      </c>
      <c r="W964" s="126">
        <f t="shared" si="560"/>
        <v>1.0020956400000001</v>
      </c>
      <c r="X964" s="119">
        <f t="shared" si="561"/>
        <v>1.25577213</v>
      </c>
      <c r="Y964" s="119">
        <f t="shared" si="562"/>
        <v>0</v>
      </c>
      <c r="Z964" s="131" t="str">
        <f t="shared" si="571"/>
        <v>A+J=</v>
      </c>
      <c r="AA964" s="124">
        <f t="shared" si="572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4"/>
      <c r="EM964" s="1"/>
      <c r="EN964" s="1"/>
      <c r="EO964" s="1"/>
      <c r="EP964" s="1"/>
      <c r="EQ964" s="1"/>
      <c r="ER964" s="1"/>
    </row>
    <row r="965" spans="1:148" ht="12.75" x14ac:dyDescent="0.2">
      <c r="A965" s="118">
        <f t="shared" si="563"/>
        <v>45255</v>
      </c>
      <c r="B965" s="119">
        <f t="shared" si="555"/>
        <v>600.76474431000008</v>
      </c>
      <c r="C965" s="119">
        <f t="shared" si="569"/>
        <v>505.12707475000002</v>
      </c>
      <c r="D965" s="120">
        <f t="shared" si="564"/>
        <v>6700.66</v>
      </c>
      <c r="E965" s="120">
        <f t="shared" si="579"/>
        <v>6716.74</v>
      </c>
      <c r="F965" s="172">
        <f t="shared" si="573"/>
        <v>45214</v>
      </c>
      <c r="G965" s="123">
        <f t="shared" si="556"/>
        <v>2.3997636053760818E-3</v>
      </c>
      <c r="H965" s="124">
        <f t="shared" si="574"/>
        <v>45275</v>
      </c>
      <c r="I965" s="124">
        <f t="shared" si="557"/>
        <v>45275</v>
      </c>
      <c r="J965" s="125">
        <f t="shared" si="565"/>
        <v>21</v>
      </c>
      <c r="K965" s="125">
        <f t="shared" si="580"/>
        <v>7</v>
      </c>
      <c r="L965" s="8">
        <f t="shared" si="566"/>
        <v>1.0007992800000001</v>
      </c>
      <c r="M965" s="126">
        <f t="shared" si="578"/>
        <v>1.0026005099999999</v>
      </c>
      <c r="N965" s="126">
        <f t="shared" si="575"/>
        <v>1.1854851169236424</v>
      </c>
      <c r="O965" s="119">
        <f t="shared" si="577"/>
        <v>1.18643265</v>
      </c>
      <c r="P965" s="119">
        <f t="shared" si="558"/>
        <v>599.29925388000004</v>
      </c>
      <c r="Q965" s="158">
        <f t="shared" si="570"/>
        <v>0</v>
      </c>
      <c r="R965" s="199">
        <f t="shared" si="567"/>
        <v>0</v>
      </c>
      <c r="S965" s="119">
        <f t="shared" si="559"/>
        <v>0</v>
      </c>
      <c r="T965" s="129">
        <f t="shared" si="568"/>
        <v>9.1906000000000002E-2</v>
      </c>
      <c r="U965" s="127">
        <f t="shared" si="576"/>
        <v>7</v>
      </c>
      <c r="V965" s="127">
        <v>252</v>
      </c>
      <c r="W965" s="126">
        <f t="shared" si="560"/>
        <v>1.00244534</v>
      </c>
      <c r="X965" s="119">
        <f t="shared" si="561"/>
        <v>1.46549043</v>
      </c>
      <c r="Y965" s="119">
        <f t="shared" si="562"/>
        <v>0</v>
      </c>
      <c r="Z965" s="131" t="str">
        <f t="shared" si="571"/>
        <v>A+J=</v>
      </c>
      <c r="AA965" s="124">
        <f t="shared" si="572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4"/>
      <c r="EM965" s="1"/>
      <c r="EN965" s="1"/>
      <c r="EO965" s="1"/>
      <c r="EP965" s="1"/>
      <c r="EQ965" s="1"/>
      <c r="ER965" s="1"/>
    </row>
    <row r="966" spans="1:148" ht="12.75" x14ac:dyDescent="0.2">
      <c r="A966" s="118">
        <f t="shared" si="563"/>
        <v>45256</v>
      </c>
      <c r="B966" s="119">
        <f t="shared" si="555"/>
        <v>600.76474431000008</v>
      </c>
      <c r="C966" s="119">
        <f t="shared" si="569"/>
        <v>505.12707475000002</v>
      </c>
      <c r="D966" s="120">
        <f t="shared" si="564"/>
        <v>6700.66</v>
      </c>
      <c r="E966" s="120">
        <f t="shared" si="579"/>
        <v>6716.74</v>
      </c>
      <c r="F966" s="172">
        <f t="shared" si="573"/>
        <v>45214</v>
      </c>
      <c r="G966" s="123">
        <f t="shared" si="556"/>
        <v>2.3997636053760818E-3</v>
      </c>
      <c r="H966" s="124">
        <f t="shared" si="574"/>
        <v>45275</v>
      </c>
      <c r="I966" s="124">
        <f t="shared" si="557"/>
        <v>45275</v>
      </c>
      <c r="J966" s="125">
        <f t="shared" si="565"/>
        <v>21</v>
      </c>
      <c r="K966" s="125">
        <f t="shared" si="580"/>
        <v>7</v>
      </c>
      <c r="L966" s="8">
        <f t="shared" si="566"/>
        <v>1.0007992800000001</v>
      </c>
      <c r="M966" s="126">
        <f t="shared" si="578"/>
        <v>1.0026005099999999</v>
      </c>
      <c r="N966" s="126">
        <f t="shared" si="575"/>
        <v>1.1854851169236424</v>
      </c>
      <c r="O966" s="119">
        <f t="shared" si="577"/>
        <v>1.18643265</v>
      </c>
      <c r="P966" s="119">
        <f t="shared" si="558"/>
        <v>599.29925388000004</v>
      </c>
      <c r="Q966" s="158">
        <f t="shared" si="570"/>
        <v>0</v>
      </c>
      <c r="R966" s="199">
        <f t="shared" si="567"/>
        <v>0</v>
      </c>
      <c r="S966" s="119">
        <f t="shared" si="559"/>
        <v>0</v>
      </c>
      <c r="T966" s="129">
        <f t="shared" si="568"/>
        <v>9.1906000000000002E-2</v>
      </c>
      <c r="U966" s="127">
        <f t="shared" si="576"/>
        <v>7</v>
      </c>
      <c r="V966" s="127">
        <v>252</v>
      </c>
      <c r="W966" s="126">
        <f t="shared" si="560"/>
        <v>1.00244534</v>
      </c>
      <c r="X966" s="119">
        <f t="shared" si="561"/>
        <v>1.46549043</v>
      </c>
      <c r="Y966" s="119">
        <f t="shared" si="562"/>
        <v>0</v>
      </c>
      <c r="Z966" s="131" t="str">
        <f t="shared" si="571"/>
        <v>A+J=</v>
      </c>
      <c r="AA966" s="124">
        <f t="shared" si="572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4"/>
      <c r="EM966" s="1"/>
      <c r="EN966" s="1"/>
      <c r="EO966" s="1"/>
      <c r="EP966" s="1"/>
      <c r="EQ966" s="1"/>
      <c r="ER966" s="1"/>
    </row>
    <row r="967" spans="1:148" ht="12.75" x14ac:dyDescent="0.2">
      <c r="A967" s="118">
        <f t="shared" si="563"/>
        <v>45257</v>
      </c>
      <c r="B967" s="119">
        <f t="shared" si="555"/>
        <v>600.76474431000008</v>
      </c>
      <c r="C967" s="119">
        <f t="shared" si="569"/>
        <v>505.12707475000002</v>
      </c>
      <c r="D967" s="120">
        <f t="shared" si="564"/>
        <v>6700.66</v>
      </c>
      <c r="E967" s="120">
        <f t="shared" si="579"/>
        <v>6716.74</v>
      </c>
      <c r="F967" s="172">
        <f t="shared" si="573"/>
        <v>45214</v>
      </c>
      <c r="G967" s="123">
        <f t="shared" si="556"/>
        <v>2.3997636053760818E-3</v>
      </c>
      <c r="H967" s="124">
        <f t="shared" si="574"/>
        <v>45275</v>
      </c>
      <c r="I967" s="124">
        <f t="shared" si="557"/>
        <v>45275</v>
      </c>
      <c r="J967" s="125">
        <f t="shared" si="565"/>
        <v>21</v>
      </c>
      <c r="K967" s="125">
        <f t="shared" si="580"/>
        <v>7</v>
      </c>
      <c r="L967" s="8">
        <f t="shared" si="566"/>
        <v>1.0007992800000001</v>
      </c>
      <c r="M967" s="126">
        <f t="shared" si="578"/>
        <v>1.0026005099999999</v>
      </c>
      <c r="N967" s="126">
        <f t="shared" si="575"/>
        <v>1.1854851169236424</v>
      </c>
      <c r="O967" s="119">
        <f t="shared" si="577"/>
        <v>1.18643265</v>
      </c>
      <c r="P967" s="119">
        <f t="shared" si="558"/>
        <v>599.29925388000004</v>
      </c>
      <c r="Q967" s="158">
        <f t="shared" si="570"/>
        <v>0</v>
      </c>
      <c r="R967" s="199">
        <f t="shared" si="567"/>
        <v>0</v>
      </c>
      <c r="S967" s="119">
        <f t="shared" si="559"/>
        <v>0</v>
      </c>
      <c r="T967" s="129">
        <f t="shared" si="568"/>
        <v>9.1906000000000002E-2</v>
      </c>
      <c r="U967" s="127">
        <f t="shared" si="576"/>
        <v>7</v>
      </c>
      <c r="V967" s="127">
        <v>252</v>
      </c>
      <c r="W967" s="126">
        <f t="shared" si="560"/>
        <v>1.00244534</v>
      </c>
      <c r="X967" s="119">
        <f t="shared" si="561"/>
        <v>1.46549043</v>
      </c>
      <c r="Y967" s="119">
        <f t="shared" si="562"/>
        <v>0</v>
      </c>
      <c r="Z967" s="131" t="str">
        <f t="shared" si="571"/>
        <v>A+J=</v>
      </c>
      <c r="AA967" s="124">
        <f t="shared" si="572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4"/>
      <c r="EM967" s="1"/>
      <c r="EN967" s="1"/>
      <c r="EO967" s="1"/>
      <c r="EP967" s="1"/>
      <c r="EQ967" s="1"/>
      <c r="ER967" s="1"/>
    </row>
    <row r="968" spans="1:148" ht="12.75" x14ac:dyDescent="0.2">
      <c r="A968" s="118">
        <f t="shared" si="563"/>
        <v>45258</v>
      </c>
      <c r="B968" s="119">
        <f t="shared" si="555"/>
        <v>601.04298281000001</v>
      </c>
      <c r="C968" s="119">
        <f t="shared" si="569"/>
        <v>505.12707475000002</v>
      </c>
      <c r="D968" s="120">
        <f t="shared" si="564"/>
        <v>6700.66</v>
      </c>
      <c r="E968" s="120">
        <f t="shared" si="579"/>
        <v>6716.74</v>
      </c>
      <c r="F968" s="172">
        <f t="shared" si="573"/>
        <v>45214</v>
      </c>
      <c r="G968" s="123">
        <f t="shared" si="556"/>
        <v>2.3997636053760818E-3</v>
      </c>
      <c r="H968" s="124">
        <f t="shared" si="574"/>
        <v>45275</v>
      </c>
      <c r="I968" s="124">
        <f t="shared" si="557"/>
        <v>45275</v>
      </c>
      <c r="J968" s="125">
        <f t="shared" si="565"/>
        <v>21</v>
      </c>
      <c r="K968" s="125">
        <f t="shared" si="580"/>
        <v>8</v>
      </c>
      <c r="L968" s="8">
        <f t="shared" si="566"/>
        <v>1.00091351</v>
      </c>
      <c r="M968" s="126">
        <f t="shared" si="578"/>
        <v>1.0026005099999999</v>
      </c>
      <c r="N968" s="126">
        <f t="shared" si="575"/>
        <v>1.1854851169236424</v>
      </c>
      <c r="O968" s="119">
        <f t="shared" si="577"/>
        <v>1.1865680599999999</v>
      </c>
      <c r="P968" s="119">
        <f t="shared" si="558"/>
        <v>599.36765313000001</v>
      </c>
      <c r="Q968" s="158">
        <f t="shared" si="570"/>
        <v>0</v>
      </c>
      <c r="R968" s="199">
        <f t="shared" si="567"/>
        <v>0</v>
      </c>
      <c r="S968" s="119">
        <f t="shared" si="559"/>
        <v>0</v>
      </c>
      <c r="T968" s="129">
        <f t="shared" si="568"/>
        <v>9.1906000000000002E-2</v>
      </c>
      <c r="U968" s="127">
        <f t="shared" si="576"/>
        <v>8</v>
      </c>
      <c r="V968" s="127">
        <v>252</v>
      </c>
      <c r="W968" s="126">
        <f t="shared" si="560"/>
        <v>1.002795162</v>
      </c>
      <c r="X968" s="119">
        <f t="shared" si="561"/>
        <v>1.6753296799999999</v>
      </c>
      <c r="Y968" s="119">
        <f t="shared" si="562"/>
        <v>0</v>
      </c>
      <c r="Z968" s="131" t="str">
        <f t="shared" si="571"/>
        <v>A+J=</v>
      </c>
      <c r="AA968" s="124">
        <f t="shared" si="572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4"/>
      <c r="EM968" s="1"/>
      <c r="EN968" s="1"/>
      <c r="EO968" s="1"/>
      <c r="EP968" s="1"/>
      <c r="EQ968" s="1"/>
      <c r="ER968" s="1"/>
    </row>
    <row r="969" spans="1:148" ht="12.75" x14ac:dyDescent="0.2">
      <c r="A969" s="118">
        <f t="shared" si="563"/>
        <v>45259</v>
      </c>
      <c r="B969" s="119">
        <f t="shared" si="555"/>
        <v>601.32136317999993</v>
      </c>
      <c r="C969" s="119">
        <f t="shared" si="569"/>
        <v>505.12707475000002</v>
      </c>
      <c r="D969" s="120">
        <f t="shared" si="564"/>
        <v>6700.66</v>
      </c>
      <c r="E969" s="120">
        <f t="shared" si="579"/>
        <v>6716.74</v>
      </c>
      <c r="F969" s="172">
        <f t="shared" si="573"/>
        <v>45214</v>
      </c>
      <c r="G969" s="123">
        <f t="shared" si="556"/>
        <v>2.3997636053760818E-3</v>
      </c>
      <c r="H969" s="124">
        <f t="shared" si="574"/>
        <v>45275</v>
      </c>
      <c r="I969" s="124">
        <f t="shared" si="557"/>
        <v>45275</v>
      </c>
      <c r="J969" s="125">
        <f t="shared" si="565"/>
        <v>21</v>
      </c>
      <c r="K969" s="125">
        <f t="shared" si="580"/>
        <v>9</v>
      </c>
      <c r="L969" s="8">
        <f t="shared" si="566"/>
        <v>1.0010277599999999</v>
      </c>
      <c r="M969" s="126">
        <f t="shared" si="578"/>
        <v>1.0026005099999999</v>
      </c>
      <c r="N969" s="126">
        <f t="shared" si="575"/>
        <v>1.1854851169236424</v>
      </c>
      <c r="O969" s="119">
        <f t="shared" si="577"/>
        <v>1.1867035100000001</v>
      </c>
      <c r="P969" s="119">
        <f t="shared" si="558"/>
        <v>599.43607259999999</v>
      </c>
      <c r="Q969" s="158">
        <f t="shared" si="570"/>
        <v>0</v>
      </c>
      <c r="R969" s="199">
        <f t="shared" si="567"/>
        <v>0</v>
      </c>
      <c r="S969" s="119">
        <f t="shared" si="559"/>
        <v>0</v>
      </c>
      <c r="T969" s="129">
        <f t="shared" si="568"/>
        <v>9.1906000000000002E-2</v>
      </c>
      <c r="U969" s="127">
        <f t="shared" si="576"/>
        <v>9</v>
      </c>
      <c r="V969" s="127">
        <v>252</v>
      </c>
      <c r="W969" s="126">
        <f t="shared" si="560"/>
        <v>1.0031451069999999</v>
      </c>
      <c r="X969" s="119">
        <f t="shared" si="561"/>
        <v>1.8852905799999999</v>
      </c>
      <c r="Y969" s="119">
        <f t="shared" si="562"/>
        <v>0</v>
      </c>
      <c r="Z969" s="131" t="str">
        <f t="shared" si="571"/>
        <v>A+J=</v>
      </c>
      <c r="AA969" s="124">
        <f t="shared" si="572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4"/>
      <c r="EM969" s="1"/>
      <c r="EN969" s="1"/>
      <c r="EO969" s="1"/>
      <c r="EP969" s="1"/>
      <c r="EQ969" s="1"/>
      <c r="ER969" s="1"/>
    </row>
    <row r="970" spans="1:148" ht="12.75" x14ac:dyDescent="0.2">
      <c r="A970" s="118">
        <f t="shared" si="563"/>
        <v>45260</v>
      </c>
      <c r="B970" s="119">
        <f t="shared" si="555"/>
        <v>601.59986397</v>
      </c>
      <c r="C970" s="119">
        <f t="shared" si="569"/>
        <v>505.12707475000002</v>
      </c>
      <c r="D970" s="120">
        <f t="shared" si="564"/>
        <v>6700.66</v>
      </c>
      <c r="E970" s="120">
        <f t="shared" si="579"/>
        <v>6716.74</v>
      </c>
      <c r="F970" s="172">
        <f t="shared" si="573"/>
        <v>45214</v>
      </c>
      <c r="G970" s="123">
        <f t="shared" si="556"/>
        <v>2.3997636053760818E-3</v>
      </c>
      <c r="H970" s="124">
        <f t="shared" si="574"/>
        <v>45275</v>
      </c>
      <c r="I970" s="124">
        <f t="shared" si="557"/>
        <v>45275</v>
      </c>
      <c r="J970" s="125">
        <f t="shared" si="565"/>
        <v>21</v>
      </c>
      <c r="K970" s="125">
        <f t="shared" si="580"/>
        <v>10</v>
      </c>
      <c r="L970" s="8">
        <f t="shared" si="566"/>
        <v>1.0011420200000001</v>
      </c>
      <c r="M970" s="126">
        <f t="shared" si="578"/>
        <v>1.0026005099999999</v>
      </c>
      <c r="N970" s="126">
        <f t="shared" si="575"/>
        <v>1.1854851169236424</v>
      </c>
      <c r="O970" s="119">
        <f t="shared" si="577"/>
        <v>1.18683896</v>
      </c>
      <c r="P970" s="119">
        <f t="shared" si="558"/>
        <v>599.50449205999996</v>
      </c>
      <c r="Q970" s="158">
        <f t="shared" si="570"/>
        <v>0</v>
      </c>
      <c r="R970" s="199">
        <f t="shared" si="567"/>
        <v>0</v>
      </c>
      <c r="S970" s="119">
        <f t="shared" si="559"/>
        <v>0</v>
      </c>
      <c r="T970" s="129">
        <f t="shared" si="568"/>
        <v>9.1906000000000002E-2</v>
      </c>
      <c r="U970" s="127">
        <f t="shared" si="576"/>
        <v>10</v>
      </c>
      <c r="V970" s="127">
        <v>252</v>
      </c>
      <c r="W970" s="126">
        <f t="shared" si="560"/>
        <v>1.0034951729999999</v>
      </c>
      <c r="X970" s="119">
        <f t="shared" si="561"/>
        <v>2.0953719099999999</v>
      </c>
      <c r="Y970" s="119">
        <f t="shared" si="562"/>
        <v>0</v>
      </c>
      <c r="Z970" s="131" t="str">
        <f t="shared" si="571"/>
        <v>A+J=</v>
      </c>
      <c r="AA970" s="124">
        <f t="shared" si="572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4"/>
      <c r="EM970" s="1"/>
      <c r="EN970" s="1"/>
      <c r="EO970" s="1"/>
      <c r="EP970" s="1"/>
      <c r="EQ970" s="1"/>
      <c r="ER970" s="1"/>
    </row>
    <row r="971" spans="1:148" ht="12.75" x14ac:dyDescent="0.2">
      <c r="A971" s="118">
        <f t="shared" si="563"/>
        <v>45261</v>
      </c>
      <c r="B971" s="119">
        <f t="shared" ref="B971:B1034" si="581">(P971+X971)</f>
        <v>601.87850102000004</v>
      </c>
      <c r="C971" s="119">
        <f t="shared" si="569"/>
        <v>505.12707475000002</v>
      </c>
      <c r="D971" s="120">
        <f t="shared" si="564"/>
        <v>6700.66</v>
      </c>
      <c r="E971" s="120">
        <f t="shared" si="579"/>
        <v>6716.74</v>
      </c>
      <c r="F971" s="172">
        <f t="shared" si="573"/>
        <v>45214</v>
      </c>
      <c r="G971" s="123">
        <f t="shared" ref="G971:G1034" si="582">(E971/D971)-1</f>
        <v>2.3997636053760818E-3</v>
      </c>
      <c r="H971" s="124">
        <f t="shared" si="574"/>
        <v>45275</v>
      </c>
      <c r="I971" s="124">
        <f t="shared" ref="I971:I1034" si="583">IF(A971&gt;I970,H971,I970)</f>
        <v>45275</v>
      </c>
      <c r="J971" s="125">
        <f t="shared" si="565"/>
        <v>21</v>
      </c>
      <c r="K971" s="125">
        <f t="shared" si="580"/>
        <v>11</v>
      </c>
      <c r="L971" s="8">
        <f t="shared" si="566"/>
        <v>1.0012563000000001</v>
      </c>
      <c r="M971" s="126">
        <f t="shared" si="578"/>
        <v>1.0026005099999999</v>
      </c>
      <c r="N971" s="126">
        <f t="shared" si="575"/>
        <v>1.1854851169236424</v>
      </c>
      <c r="O971" s="119">
        <f t="shared" si="577"/>
        <v>1.18697444</v>
      </c>
      <c r="P971" s="119">
        <f t="shared" ref="P971:P1034" si="584">TRUNC(C971*O971,8)</f>
        <v>599.57292668000002</v>
      </c>
      <c r="Q971" s="158">
        <f t="shared" si="570"/>
        <v>0</v>
      </c>
      <c r="R971" s="199">
        <f t="shared" si="567"/>
        <v>0</v>
      </c>
      <c r="S971" s="119">
        <f t="shared" ref="S971:S1034" si="585">IF(R971&gt;0,TRUNC(R971*P971,8),0)</f>
        <v>0</v>
      </c>
      <c r="T971" s="129">
        <f t="shared" si="568"/>
        <v>9.1906000000000002E-2</v>
      </c>
      <c r="U971" s="127">
        <f t="shared" si="576"/>
        <v>11</v>
      </c>
      <c r="V971" s="127">
        <v>252</v>
      </c>
      <c r="W971" s="126">
        <f t="shared" ref="W971:W1034" si="586">ROUND((1+T971)^TRUNC((U971/V971),9),9)</f>
        <v>1.003845361</v>
      </c>
      <c r="X971" s="119">
        <f t="shared" ref="X971:X1034" si="587">TRUNC((P971*(W971-1)),8)</f>
        <v>2.3055743400000002</v>
      </c>
      <c r="Y971" s="119">
        <f t="shared" ref="Y971:Y1034" si="588">IF(Q971&gt;0,S971+X971,0)</f>
        <v>0</v>
      </c>
      <c r="Z971" s="131" t="str">
        <f t="shared" si="571"/>
        <v>A+J=</v>
      </c>
      <c r="AA971" s="124">
        <f t="shared" si="572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4"/>
      <c r="EM971" s="1"/>
      <c r="EN971" s="1"/>
      <c r="EO971" s="1"/>
      <c r="EP971" s="1"/>
      <c r="EQ971" s="1"/>
      <c r="ER971" s="1"/>
    </row>
    <row r="972" spans="1:148" ht="12.75" x14ac:dyDescent="0.2">
      <c r="A972" s="118">
        <f t="shared" ref="A972:A1035" si="589">(A971+1)</f>
        <v>45262</v>
      </c>
      <c r="B972" s="119">
        <f t="shared" si="581"/>
        <v>602.15725468000005</v>
      </c>
      <c r="C972" s="119">
        <f t="shared" si="569"/>
        <v>505.12707475000002</v>
      </c>
      <c r="D972" s="120">
        <f t="shared" ref="D972:D1035" si="590">IF(E972=E971,D971,E971)</f>
        <v>6700.66</v>
      </c>
      <c r="E972" s="120">
        <f t="shared" si="579"/>
        <v>6716.74</v>
      </c>
      <c r="F972" s="172">
        <f t="shared" si="573"/>
        <v>45214</v>
      </c>
      <c r="G972" s="123">
        <f t="shared" si="582"/>
        <v>2.3997636053760818E-3</v>
      </c>
      <c r="H972" s="124">
        <f t="shared" si="574"/>
        <v>45275</v>
      </c>
      <c r="I972" s="124">
        <f t="shared" si="583"/>
        <v>45275</v>
      </c>
      <c r="J972" s="125">
        <f t="shared" ref="J972:J1035" si="591">IF(I972=I971,J971,NETWORKDAYS(I971,I972,$AD$149:$AD$503)-1)</f>
        <v>21</v>
      </c>
      <c r="K972" s="125">
        <f t="shared" si="580"/>
        <v>12</v>
      </c>
      <c r="L972" s="8">
        <f t="shared" ref="L972:L1035" si="592">TRUNC((E972/D972)^TRUNC((K972/J972),9),8)</f>
        <v>1.0013705799999999</v>
      </c>
      <c r="M972" s="126">
        <f t="shared" si="578"/>
        <v>1.0026005099999999</v>
      </c>
      <c r="N972" s="126">
        <f t="shared" si="575"/>
        <v>1.1854851169236424</v>
      </c>
      <c r="O972" s="119">
        <f t="shared" si="577"/>
        <v>1.18710991</v>
      </c>
      <c r="P972" s="119">
        <f t="shared" si="584"/>
        <v>599.64135624000005</v>
      </c>
      <c r="Q972" s="158">
        <f t="shared" si="570"/>
        <v>0</v>
      </c>
      <c r="R972" s="199">
        <f t="shared" ref="R972:R1035" si="593">IF(Q972&gt;0,VLOOKUP($A972,$AD$11:$AI$141,6),0)</f>
        <v>0</v>
      </c>
      <c r="S972" s="119">
        <f t="shared" si="585"/>
        <v>0</v>
      </c>
      <c r="T972" s="129">
        <f t="shared" ref="T972:T1035" si="594">(T971)</f>
        <v>9.1906000000000002E-2</v>
      </c>
      <c r="U972" s="127">
        <f t="shared" si="576"/>
        <v>12</v>
      </c>
      <c r="V972" s="127">
        <v>252</v>
      </c>
      <c r="W972" s="126">
        <f t="shared" si="586"/>
        <v>1.004195672</v>
      </c>
      <c r="X972" s="119">
        <f t="shared" si="587"/>
        <v>2.51589844</v>
      </c>
      <c r="Y972" s="119">
        <f t="shared" si="588"/>
        <v>0</v>
      </c>
      <c r="Z972" s="131" t="str">
        <f t="shared" si="571"/>
        <v>A+J=</v>
      </c>
      <c r="AA972" s="124">
        <f t="shared" si="572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4"/>
      <c r="EM972" s="1"/>
      <c r="EN972" s="1"/>
      <c r="EO972" s="1"/>
      <c r="EP972" s="1"/>
      <c r="EQ972" s="1"/>
      <c r="ER972" s="1"/>
    </row>
    <row r="973" spans="1:148" ht="12.75" x14ac:dyDescent="0.2">
      <c r="A973" s="118">
        <f t="shared" si="589"/>
        <v>45263</v>
      </c>
      <c r="B973" s="119">
        <f t="shared" si="581"/>
        <v>602.15725468000005</v>
      </c>
      <c r="C973" s="119">
        <f t="shared" ref="C973:C1036" si="595">TRUNC(IF(Q972&gt;0,VLOOKUP(A972,$AD$13:$AE$141,2),C972),8)</f>
        <v>505.12707475000002</v>
      </c>
      <c r="D973" s="120">
        <f t="shared" si="590"/>
        <v>6700.66</v>
      </c>
      <c r="E973" s="120">
        <f t="shared" si="579"/>
        <v>6716.74</v>
      </c>
      <c r="F973" s="172">
        <f t="shared" si="573"/>
        <v>45214</v>
      </c>
      <c r="G973" s="123">
        <f t="shared" si="582"/>
        <v>2.3997636053760818E-3</v>
      </c>
      <c r="H973" s="124">
        <f t="shared" si="574"/>
        <v>45275</v>
      </c>
      <c r="I973" s="124">
        <f t="shared" si="583"/>
        <v>45275</v>
      </c>
      <c r="J973" s="125">
        <f t="shared" si="591"/>
        <v>21</v>
      </c>
      <c r="K973" s="125">
        <f t="shared" si="580"/>
        <v>12</v>
      </c>
      <c r="L973" s="8">
        <f t="shared" si="592"/>
        <v>1.0013705799999999</v>
      </c>
      <c r="M973" s="126">
        <f t="shared" si="578"/>
        <v>1.0026005099999999</v>
      </c>
      <c r="N973" s="126">
        <f t="shared" si="575"/>
        <v>1.1854851169236424</v>
      </c>
      <c r="O973" s="119">
        <f t="shared" si="577"/>
        <v>1.18710991</v>
      </c>
      <c r="P973" s="119">
        <f t="shared" si="584"/>
        <v>599.64135624000005</v>
      </c>
      <c r="Q973" s="158">
        <f t="shared" ref="Q973:Q1036" si="596">IF(VLOOKUP(A973,AD$11:AK$141,8)=VLOOKUP(A972,AD$11:AK$141,8),0,VLOOKUP(A973,AD$11:AK$141,8))</f>
        <v>0</v>
      </c>
      <c r="R973" s="199">
        <f t="shared" si="593"/>
        <v>0</v>
      </c>
      <c r="S973" s="119">
        <f t="shared" si="585"/>
        <v>0</v>
      </c>
      <c r="T973" s="129">
        <f t="shared" si="594"/>
        <v>9.1906000000000002E-2</v>
      </c>
      <c r="U973" s="127">
        <f t="shared" si="576"/>
        <v>12</v>
      </c>
      <c r="V973" s="127">
        <v>252</v>
      </c>
      <c r="W973" s="126">
        <f t="shared" si="586"/>
        <v>1.004195672</v>
      </c>
      <c r="X973" s="119">
        <f t="shared" si="587"/>
        <v>2.51589844</v>
      </c>
      <c r="Y973" s="119">
        <f t="shared" si="588"/>
        <v>0</v>
      </c>
      <c r="Z973" s="131" t="str">
        <f t="shared" ref="Z973:Z1036" si="597">IF($Q972&gt;0,VLOOKUP($A972,$AD$11:$AM$141,9),Z972)</f>
        <v>A+J=</v>
      </c>
      <c r="AA973" s="124">
        <f t="shared" ref="AA973:AA1036" si="598">IF($Q972&gt;0,VLOOKUP($A972,$AD$11:$AM$141,10),AA972)</f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4"/>
      <c r="EM973" s="1"/>
      <c r="EN973" s="1"/>
      <c r="EO973" s="1"/>
      <c r="EP973" s="1"/>
      <c r="EQ973" s="1"/>
      <c r="ER973" s="1"/>
    </row>
    <row r="974" spans="1:148" ht="12.75" x14ac:dyDescent="0.2">
      <c r="A974" s="118">
        <f t="shared" si="589"/>
        <v>45264</v>
      </c>
      <c r="B974" s="119">
        <f t="shared" si="581"/>
        <v>602.15725468000005</v>
      </c>
      <c r="C974" s="119">
        <f t="shared" si="595"/>
        <v>505.12707475000002</v>
      </c>
      <c r="D974" s="120">
        <f t="shared" si="590"/>
        <v>6700.66</v>
      </c>
      <c r="E974" s="120">
        <f t="shared" si="579"/>
        <v>6716.74</v>
      </c>
      <c r="F974" s="172">
        <f t="shared" si="573"/>
        <v>45214</v>
      </c>
      <c r="G974" s="123">
        <f t="shared" si="582"/>
        <v>2.3997636053760818E-3</v>
      </c>
      <c r="H974" s="124">
        <f t="shared" si="574"/>
        <v>45275</v>
      </c>
      <c r="I974" s="124">
        <f t="shared" si="583"/>
        <v>45275</v>
      </c>
      <c r="J974" s="125">
        <f t="shared" si="591"/>
        <v>21</v>
      </c>
      <c r="K974" s="125">
        <f t="shared" si="580"/>
        <v>12</v>
      </c>
      <c r="L974" s="8">
        <f t="shared" si="592"/>
        <v>1.0013705799999999</v>
      </c>
      <c r="M974" s="126">
        <f t="shared" si="578"/>
        <v>1.0026005099999999</v>
      </c>
      <c r="N974" s="126">
        <f t="shared" si="575"/>
        <v>1.1854851169236424</v>
      </c>
      <c r="O974" s="119">
        <f t="shared" si="577"/>
        <v>1.18710991</v>
      </c>
      <c r="P974" s="119">
        <f t="shared" si="584"/>
        <v>599.64135624000005</v>
      </c>
      <c r="Q974" s="158">
        <f t="shared" si="596"/>
        <v>0</v>
      </c>
      <c r="R974" s="199">
        <f t="shared" si="593"/>
        <v>0</v>
      </c>
      <c r="S974" s="119">
        <f t="shared" si="585"/>
        <v>0</v>
      </c>
      <c r="T974" s="129">
        <f t="shared" si="594"/>
        <v>9.1906000000000002E-2</v>
      </c>
      <c r="U974" s="127">
        <f t="shared" si="576"/>
        <v>12</v>
      </c>
      <c r="V974" s="127">
        <v>252</v>
      </c>
      <c r="W974" s="126">
        <f t="shared" si="586"/>
        <v>1.004195672</v>
      </c>
      <c r="X974" s="119">
        <f t="shared" si="587"/>
        <v>2.51589844</v>
      </c>
      <c r="Y974" s="119">
        <f t="shared" si="588"/>
        <v>0</v>
      </c>
      <c r="Z974" s="131" t="str">
        <f t="shared" si="597"/>
        <v>A+J=</v>
      </c>
      <c r="AA974" s="124">
        <f t="shared" si="598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4"/>
      <c r="EM974" s="1"/>
      <c r="EN974" s="1"/>
      <c r="EO974" s="1"/>
      <c r="EP974" s="1"/>
      <c r="EQ974" s="1"/>
      <c r="ER974" s="1"/>
    </row>
    <row r="975" spans="1:148" ht="12.75" x14ac:dyDescent="0.2">
      <c r="A975" s="118">
        <f t="shared" si="589"/>
        <v>45265</v>
      </c>
      <c r="B975" s="119">
        <f t="shared" si="581"/>
        <v>602.43614974999991</v>
      </c>
      <c r="C975" s="119">
        <f t="shared" si="595"/>
        <v>505.12707475000002</v>
      </c>
      <c r="D975" s="120">
        <f t="shared" si="590"/>
        <v>6700.66</v>
      </c>
      <c r="E975" s="120">
        <f t="shared" si="579"/>
        <v>6716.74</v>
      </c>
      <c r="F975" s="172">
        <f t="shared" si="573"/>
        <v>45214</v>
      </c>
      <c r="G975" s="123">
        <f t="shared" si="582"/>
        <v>2.3997636053760818E-3</v>
      </c>
      <c r="H975" s="124">
        <f t="shared" si="574"/>
        <v>45275</v>
      </c>
      <c r="I975" s="124">
        <f t="shared" si="583"/>
        <v>45275</v>
      </c>
      <c r="J975" s="125">
        <f t="shared" si="591"/>
        <v>21</v>
      </c>
      <c r="K975" s="125">
        <f t="shared" si="580"/>
        <v>13</v>
      </c>
      <c r="L975" s="8">
        <f t="shared" si="592"/>
        <v>1.00148488</v>
      </c>
      <c r="M975" s="126">
        <f t="shared" si="578"/>
        <v>1.0026005099999999</v>
      </c>
      <c r="N975" s="126">
        <f t="shared" si="575"/>
        <v>1.1854851169236424</v>
      </c>
      <c r="O975" s="119">
        <f t="shared" si="577"/>
        <v>1.18724542</v>
      </c>
      <c r="P975" s="119">
        <f t="shared" si="584"/>
        <v>599.70980600999997</v>
      </c>
      <c r="Q975" s="158">
        <f t="shared" si="596"/>
        <v>0</v>
      </c>
      <c r="R975" s="199">
        <f t="shared" si="593"/>
        <v>0</v>
      </c>
      <c r="S975" s="119">
        <f t="shared" si="585"/>
        <v>0</v>
      </c>
      <c r="T975" s="129">
        <f t="shared" si="594"/>
        <v>9.1906000000000002E-2</v>
      </c>
      <c r="U975" s="127">
        <f t="shared" si="576"/>
        <v>13</v>
      </c>
      <c r="V975" s="127">
        <v>252</v>
      </c>
      <c r="W975" s="126">
        <f t="shared" si="586"/>
        <v>1.004546105</v>
      </c>
      <c r="X975" s="119">
        <f t="shared" si="587"/>
        <v>2.7263437399999999</v>
      </c>
      <c r="Y975" s="119">
        <f t="shared" si="588"/>
        <v>0</v>
      </c>
      <c r="Z975" s="131" t="str">
        <f t="shared" si="597"/>
        <v>A+J=</v>
      </c>
      <c r="AA975" s="124">
        <f t="shared" si="598"/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4"/>
      <c r="EM975" s="1"/>
      <c r="EN975" s="1"/>
      <c r="EO975" s="1"/>
      <c r="EP975" s="1"/>
      <c r="EQ975" s="1"/>
      <c r="ER975" s="1"/>
    </row>
    <row r="976" spans="1:148" ht="12.75" x14ac:dyDescent="0.2">
      <c r="A976" s="118">
        <f t="shared" si="589"/>
        <v>45266</v>
      </c>
      <c r="B976" s="119">
        <f t="shared" si="581"/>
        <v>602.71517103999997</v>
      </c>
      <c r="C976" s="119">
        <f t="shared" si="595"/>
        <v>505.12707475000002</v>
      </c>
      <c r="D976" s="120">
        <f t="shared" si="590"/>
        <v>6700.66</v>
      </c>
      <c r="E976" s="120">
        <f t="shared" si="579"/>
        <v>6716.74</v>
      </c>
      <c r="F976" s="172">
        <f t="shared" si="573"/>
        <v>45214</v>
      </c>
      <c r="G976" s="123">
        <f t="shared" si="582"/>
        <v>2.3997636053760818E-3</v>
      </c>
      <c r="H976" s="124">
        <f t="shared" si="574"/>
        <v>45275</v>
      </c>
      <c r="I976" s="124">
        <f t="shared" si="583"/>
        <v>45275</v>
      </c>
      <c r="J976" s="125">
        <f t="shared" si="591"/>
        <v>21</v>
      </c>
      <c r="K976" s="125">
        <f t="shared" si="580"/>
        <v>14</v>
      </c>
      <c r="L976" s="8">
        <f t="shared" si="592"/>
        <v>1.0015992</v>
      </c>
      <c r="M976" s="126">
        <f t="shared" si="578"/>
        <v>1.0026005099999999</v>
      </c>
      <c r="N976" s="126">
        <f t="shared" si="575"/>
        <v>1.1854851169236424</v>
      </c>
      <c r="O976" s="119">
        <f t="shared" si="577"/>
        <v>1.1873809399999999</v>
      </c>
      <c r="P976" s="119">
        <f t="shared" si="584"/>
        <v>599.77826083000002</v>
      </c>
      <c r="Q976" s="158">
        <f t="shared" si="596"/>
        <v>0</v>
      </c>
      <c r="R976" s="199">
        <f t="shared" si="593"/>
        <v>0</v>
      </c>
      <c r="S976" s="119">
        <f t="shared" si="585"/>
        <v>0</v>
      </c>
      <c r="T976" s="129">
        <f t="shared" si="594"/>
        <v>9.1906000000000002E-2</v>
      </c>
      <c r="U976" s="127">
        <f t="shared" si="576"/>
        <v>14</v>
      </c>
      <c r="V976" s="127">
        <v>252</v>
      </c>
      <c r="W976" s="126">
        <f t="shared" si="586"/>
        <v>1.00489666</v>
      </c>
      <c r="X976" s="119">
        <f t="shared" si="587"/>
        <v>2.9369102100000002</v>
      </c>
      <c r="Y976" s="119">
        <f t="shared" si="588"/>
        <v>0</v>
      </c>
      <c r="Z976" s="131" t="str">
        <f t="shared" si="597"/>
        <v>A+J=</v>
      </c>
      <c r="AA976" s="124">
        <f t="shared" si="598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4"/>
      <c r="EM976" s="1"/>
      <c r="EN976" s="1"/>
      <c r="EO976" s="1"/>
      <c r="EP976" s="1"/>
      <c r="EQ976" s="1"/>
      <c r="ER976" s="1"/>
    </row>
    <row r="977" spans="1:148" ht="12.75" x14ac:dyDescent="0.2">
      <c r="A977" s="118">
        <f t="shared" si="589"/>
        <v>45267</v>
      </c>
      <c r="B977" s="119">
        <f t="shared" si="581"/>
        <v>602.99431411</v>
      </c>
      <c r="C977" s="119">
        <f t="shared" si="595"/>
        <v>505.12707475000002</v>
      </c>
      <c r="D977" s="120">
        <f t="shared" si="590"/>
        <v>6700.66</v>
      </c>
      <c r="E977" s="120">
        <f t="shared" si="579"/>
        <v>6716.74</v>
      </c>
      <c r="F977" s="172">
        <f t="shared" si="573"/>
        <v>45214</v>
      </c>
      <c r="G977" s="123">
        <f t="shared" si="582"/>
        <v>2.3997636053760818E-3</v>
      </c>
      <c r="H977" s="124">
        <f t="shared" si="574"/>
        <v>45275</v>
      </c>
      <c r="I977" s="124">
        <f t="shared" si="583"/>
        <v>45275</v>
      </c>
      <c r="J977" s="125">
        <f t="shared" si="591"/>
        <v>21</v>
      </c>
      <c r="K977" s="125">
        <f t="shared" si="580"/>
        <v>15</v>
      </c>
      <c r="L977" s="8">
        <f t="shared" si="592"/>
        <v>1.00171352</v>
      </c>
      <c r="M977" s="126">
        <f t="shared" si="578"/>
        <v>1.0026005099999999</v>
      </c>
      <c r="N977" s="126">
        <f t="shared" si="575"/>
        <v>1.1854851169236424</v>
      </c>
      <c r="O977" s="119">
        <f t="shared" si="577"/>
        <v>1.1875164600000001</v>
      </c>
      <c r="P977" s="119">
        <f t="shared" si="584"/>
        <v>599.84671564999996</v>
      </c>
      <c r="Q977" s="158">
        <f t="shared" si="596"/>
        <v>0</v>
      </c>
      <c r="R977" s="199">
        <f t="shared" si="593"/>
        <v>0</v>
      </c>
      <c r="S977" s="119">
        <f t="shared" si="585"/>
        <v>0</v>
      </c>
      <c r="T977" s="129">
        <f t="shared" si="594"/>
        <v>9.1906000000000002E-2</v>
      </c>
      <c r="U977" s="127">
        <f t="shared" si="576"/>
        <v>15</v>
      </c>
      <c r="V977" s="127">
        <v>252</v>
      </c>
      <c r="W977" s="126">
        <f t="shared" si="586"/>
        <v>1.005247338</v>
      </c>
      <c r="X977" s="119">
        <f t="shared" si="587"/>
        <v>3.1475984600000002</v>
      </c>
      <c r="Y977" s="119">
        <f t="shared" si="588"/>
        <v>0</v>
      </c>
      <c r="Z977" s="131" t="str">
        <f t="shared" si="597"/>
        <v>A+J=</v>
      </c>
      <c r="AA977" s="124">
        <f t="shared" si="598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4"/>
      <c r="EM977" s="1"/>
      <c r="EN977" s="1"/>
      <c r="EO977" s="1"/>
      <c r="EP977" s="1"/>
      <c r="EQ977" s="1"/>
      <c r="ER977" s="1"/>
    </row>
    <row r="978" spans="1:148" ht="12.75" x14ac:dyDescent="0.2">
      <c r="A978" s="118">
        <f t="shared" si="589"/>
        <v>45268</v>
      </c>
      <c r="B978" s="119">
        <f t="shared" si="581"/>
        <v>603.27359362000004</v>
      </c>
      <c r="C978" s="119">
        <f t="shared" si="595"/>
        <v>505.12707475000002</v>
      </c>
      <c r="D978" s="120">
        <f t="shared" si="590"/>
        <v>6700.66</v>
      </c>
      <c r="E978" s="120">
        <f t="shared" si="579"/>
        <v>6716.74</v>
      </c>
      <c r="F978" s="172">
        <f t="shared" si="573"/>
        <v>45214</v>
      </c>
      <c r="G978" s="123">
        <f t="shared" si="582"/>
        <v>2.3997636053760818E-3</v>
      </c>
      <c r="H978" s="124">
        <f t="shared" si="574"/>
        <v>45275</v>
      </c>
      <c r="I978" s="124">
        <f t="shared" si="583"/>
        <v>45275</v>
      </c>
      <c r="J978" s="125">
        <f t="shared" si="591"/>
        <v>21</v>
      </c>
      <c r="K978" s="125">
        <f t="shared" si="580"/>
        <v>16</v>
      </c>
      <c r="L978" s="8">
        <f t="shared" si="592"/>
        <v>1.0018278599999999</v>
      </c>
      <c r="M978" s="126">
        <f t="shared" si="578"/>
        <v>1.0026005099999999</v>
      </c>
      <c r="N978" s="126">
        <f t="shared" si="575"/>
        <v>1.1854851169236424</v>
      </c>
      <c r="O978" s="119">
        <f t="shared" si="577"/>
        <v>1.1876520100000001</v>
      </c>
      <c r="P978" s="119">
        <f t="shared" si="584"/>
        <v>599.91518563</v>
      </c>
      <c r="Q978" s="158">
        <f t="shared" si="596"/>
        <v>0</v>
      </c>
      <c r="R978" s="199">
        <f t="shared" si="593"/>
        <v>0</v>
      </c>
      <c r="S978" s="119">
        <f t="shared" si="585"/>
        <v>0</v>
      </c>
      <c r="T978" s="129">
        <f t="shared" si="594"/>
        <v>9.1906000000000002E-2</v>
      </c>
      <c r="U978" s="127">
        <f t="shared" si="576"/>
        <v>16</v>
      </c>
      <c r="V978" s="127">
        <v>252</v>
      </c>
      <c r="W978" s="126">
        <f t="shared" si="586"/>
        <v>1.0055981380000001</v>
      </c>
      <c r="X978" s="119">
        <f t="shared" si="587"/>
        <v>3.3584079899999999</v>
      </c>
      <c r="Y978" s="119">
        <f t="shared" si="588"/>
        <v>0</v>
      </c>
      <c r="Z978" s="131" t="str">
        <f t="shared" si="597"/>
        <v>A+J=</v>
      </c>
      <c r="AA978" s="124">
        <f t="shared" si="598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4"/>
      <c r="EM978" s="1"/>
      <c r="EN978" s="1"/>
      <c r="EO978" s="1"/>
      <c r="EP978" s="1"/>
      <c r="EQ978" s="1"/>
      <c r="ER978" s="1"/>
    </row>
    <row r="979" spans="1:148" ht="12.75" x14ac:dyDescent="0.2">
      <c r="A979" s="118">
        <f t="shared" si="589"/>
        <v>45269</v>
      </c>
      <c r="B979" s="119">
        <f t="shared" si="581"/>
        <v>603.55300451999994</v>
      </c>
      <c r="C979" s="119">
        <f t="shared" si="595"/>
        <v>505.12707475000002</v>
      </c>
      <c r="D979" s="120">
        <f t="shared" si="590"/>
        <v>6700.66</v>
      </c>
      <c r="E979" s="120">
        <f t="shared" si="579"/>
        <v>6716.74</v>
      </c>
      <c r="F979" s="172">
        <f t="shared" ref="F979:F1042" si="599">IF($K979=1,VLOOKUP($A978,$AO$11:$AT$47,6),F978)</f>
        <v>45214</v>
      </c>
      <c r="G979" s="123">
        <f t="shared" si="582"/>
        <v>2.3997636053760818E-3</v>
      </c>
      <c r="H979" s="124">
        <f t="shared" ref="H979:H1042" si="600">IF(Q978&gt;0,VLOOKUP(A979,AH$119:AN$451,4),H978)</f>
        <v>45275</v>
      </c>
      <c r="I979" s="124">
        <f t="shared" si="583"/>
        <v>45275</v>
      </c>
      <c r="J979" s="125">
        <f t="shared" si="591"/>
        <v>21</v>
      </c>
      <c r="K979" s="125">
        <f t="shared" si="580"/>
        <v>17</v>
      </c>
      <c r="L979" s="8">
        <f t="shared" si="592"/>
        <v>1.0019422200000001</v>
      </c>
      <c r="M979" s="126">
        <f t="shared" si="578"/>
        <v>1.0026005099999999</v>
      </c>
      <c r="N979" s="126">
        <f t="shared" si="575"/>
        <v>1.1854851169236424</v>
      </c>
      <c r="O979" s="119">
        <f t="shared" si="577"/>
        <v>1.18778758</v>
      </c>
      <c r="P979" s="119">
        <f t="shared" si="584"/>
        <v>599.98366569999996</v>
      </c>
      <c r="Q979" s="158">
        <f t="shared" si="596"/>
        <v>0</v>
      </c>
      <c r="R979" s="199">
        <f t="shared" si="593"/>
        <v>0</v>
      </c>
      <c r="S979" s="119">
        <f t="shared" si="585"/>
        <v>0</v>
      </c>
      <c r="T979" s="129">
        <f t="shared" si="594"/>
        <v>9.1906000000000002E-2</v>
      </c>
      <c r="U979" s="127">
        <f t="shared" si="576"/>
        <v>17</v>
      </c>
      <c r="V979" s="127">
        <v>252</v>
      </c>
      <c r="W979" s="126">
        <f t="shared" si="586"/>
        <v>1.0059490600000001</v>
      </c>
      <c r="X979" s="119">
        <f t="shared" si="587"/>
        <v>3.56933882</v>
      </c>
      <c r="Y979" s="119">
        <f t="shared" si="588"/>
        <v>0</v>
      </c>
      <c r="Z979" s="131" t="str">
        <f t="shared" si="597"/>
        <v>A+J=</v>
      </c>
      <c r="AA979" s="124">
        <f t="shared" si="598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4"/>
      <c r="EM979" s="1"/>
      <c r="EN979" s="1"/>
      <c r="EO979" s="1"/>
      <c r="EP979" s="1"/>
      <c r="EQ979" s="1"/>
      <c r="ER979" s="1"/>
    </row>
    <row r="980" spans="1:148" ht="12.75" x14ac:dyDescent="0.2">
      <c r="A980" s="118">
        <f t="shared" si="589"/>
        <v>45270</v>
      </c>
      <c r="B980" s="119">
        <f t="shared" si="581"/>
        <v>603.55300451999994</v>
      </c>
      <c r="C980" s="119">
        <f t="shared" si="595"/>
        <v>505.12707475000002</v>
      </c>
      <c r="D980" s="120">
        <f t="shared" si="590"/>
        <v>6700.66</v>
      </c>
      <c r="E980" s="120">
        <f t="shared" si="579"/>
        <v>6716.74</v>
      </c>
      <c r="F980" s="172">
        <f t="shared" si="599"/>
        <v>45214</v>
      </c>
      <c r="G980" s="123">
        <f t="shared" si="582"/>
        <v>2.3997636053760818E-3</v>
      </c>
      <c r="H980" s="124">
        <f t="shared" si="600"/>
        <v>45275</v>
      </c>
      <c r="I980" s="124">
        <f t="shared" si="583"/>
        <v>45275</v>
      </c>
      <c r="J980" s="125">
        <f t="shared" si="591"/>
        <v>21</v>
      </c>
      <c r="K980" s="125">
        <f t="shared" si="580"/>
        <v>17</v>
      </c>
      <c r="L980" s="8">
        <f t="shared" si="592"/>
        <v>1.0019422200000001</v>
      </c>
      <c r="M980" s="126">
        <f t="shared" si="578"/>
        <v>1.0026005099999999</v>
      </c>
      <c r="N980" s="126">
        <f t="shared" si="575"/>
        <v>1.1854851169236424</v>
      </c>
      <c r="O980" s="119">
        <f t="shared" si="577"/>
        <v>1.18778758</v>
      </c>
      <c r="P980" s="119">
        <f t="shared" si="584"/>
        <v>599.98366569999996</v>
      </c>
      <c r="Q980" s="158">
        <f t="shared" si="596"/>
        <v>0</v>
      </c>
      <c r="R980" s="199">
        <f t="shared" si="593"/>
        <v>0</v>
      </c>
      <c r="S980" s="119">
        <f t="shared" si="585"/>
        <v>0</v>
      </c>
      <c r="T980" s="129">
        <f t="shared" si="594"/>
        <v>9.1906000000000002E-2</v>
      </c>
      <c r="U980" s="127">
        <f t="shared" si="576"/>
        <v>17</v>
      </c>
      <c r="V980" s="127">
        <v>252</v>
      </c>
      <c r="W980" s="126">
        <f t="shared" si="586"/>
        <v>1.0059490600000001</v>
      </c>
      <c r="X980" s="119">
        <f t="shared" si="587"/>
        <v>3.56933882</v>
      </c>
      <c r="Y980" s="119">
        <f t="shared" si="588"/>
        <v>0</v>
      </c>
      <c r="Z980" s="131" t="str">
        <f t="shared" si="597"/>
        <v>A+J=</v>
      </c>
      <c r="AA980" s="124">
        <f t="shared" si="598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4"/>
      <c r="EM980" s="1"/>
      <c r="EN980" s="1"/>
      <c r="EO980" s="1"/>
      <c r="EP980" s="1"/>
      <c r="EQ980" s="1"/>
      <c r="ER980" s="1"/>
    </row>
    <row r="981" spans="1:148" ht="12.75" x14ac:dyDescent="0.2">
      <c r="A981" s="118">
        <f t="shared" si="589"/>
        <v>45271</v>
      </c>
      <c r="B981" s="119">
        <f t="shared" si="581"/>
        <v>603.55300451999994</v>
      </c>
      <c r="C981" s="119">
        <f t="shared" si="595"/>
        <v>505.12707475000002</v>
      </c>
      <c r="D981" s="120">
        <f t="shared" si="590"/>
        <v>6700.66</v>
      </c>
      <c r="E981" s="120">
        <f t="shared" si="579"/>
        <v>6716.74</v>
      </c>
      <c r="F981" s="172">
        <f t="shared" si="599"/>
        <v>45214</v>
      </c>
      <c r="G981" s="123">
        <f t="shared" si="582"/>
        <v>2.3997636053760818E-3</v>
      </c>
      <c r="H981" s="124">
        <f t="shared" si="600"/>
        <v>45275</v>
      </c>
      <c r="I981" s="124">
        <f t="shared" si="583"/>
        <v>45275</v>
      </c>
      <c r="J981" s="125">
        <f t="shared" si="591"/>
        <v>21</v>
      </c>
      <c r="K981" s="125">
        <f t="shared" si="580"/>
        <v>17</v>
      </c>
      <c r="L981" s="8">
        <f t="shared" si="592"/>
        <v>1.0019422200000001</v>
      </c>
      <c r="M981" s="126">
        <f t="shared" si="578"/>
        <v>1.0026005099999999</v>
      </c>
      <c r="N981" s="126">
        <f t="shared" si="575"/>
        <v>1.1854851169236424</v>
      </c>
      <c r="O981" s="119">
        <f t="shared" si="577"/>
        <v>1.18778758</v>
      </c>
      <c r="P981" s="119">
        <f t="shared" si="584"/>
        <v>599.98366569999996</v>
      </c>
      <c r="Q981" s="158">
        <f t="shared" si="596"/>
        <v>0</v>
      </c>
      <c r="R981" s="199">
        <f t="shared" si="593"/>
        <v>0</v>
      </c>
      <c r="S981" s="119">
        <f t="shared" si="585"/>
        <v>0</v>
      </c>
      <c r="T981" s="129">
        <f t="shared" si="594"/>
        <v>9.1906000000000002E-2</v>
      </c>
      <c r="U981" s="127">
        <f t="shared" si="576"/>
        <v>17</v>
      </c>
      <c r="V981" s="127">
        <v>252</v>
      </c>
      <c r="W981" s="126">
        <f t="shared" si="586"/>
        <v>1.0059490600000001</v>
      </c>
      <c r="X981" s="119">
        <f t="shared" si="587"/>
        <v>3.56933882</v>
      </c>
      <c r="Y981" s="119">
        <f t="shared" si="588"/>
        <v>0</v>
      </c>
      <c r="Z981" s="131" t="str">
        <f t="shared" si="597"/>
        <v>A+J=</v>
      </c>
      <c r="AA981" s="124">
        <f t="shared" si="598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4"/>
      <c r="EM981" s="1"/>
      <c r="EN981" s="1"/>
      <c r="EO981" s="1"/>
      <c r="EP981" s="1"/>
      <c r="EQ981" s="1"/>
      <c r="ER981" s="1"/>
    </row>
    <row r="982" spans="1:148" ht="12.75" x14ac:dyDescent="0.2">
      <c r="A982" s="118">
        <f t="shared" si="589"/>
        <v>45272</v>
      </c>
      <c r="B982" s="119">
        <f t="shared" si="581"/>
        <v>603.83254237999995</v>
      </c>
      <c r="C982" s="119">
        <f t="shared" si="595"/>
        <v>505.12707475000002</v>
      </c>
      <c r="D982" s="120">
        <f t="shared" si="590"/>
        <v>6700.66</v>
      </c>
      <c r="E982" s="120">
        <f t="shared" si="579"/>
        <v>6716.74</v>
      </c>
      <c r="F982" s="172">
        <f t="shared" si="599"/>
        <v>45214</v>
      </c>
      <c r="G982" s="123">
        <f t="shared" si="582"/>
        <v>2.3997636053760818E-3</v>
      </c>
      <c r="H982" s="124">
        <f t="shared" si="600"/>
        <v>45275</v>
      </c>
      <c r="I982" s="124">
        <f t="shared" si="583"/>
        <v>45275</v>
      </c>
      <c r="J982" s="125">
        <f t="shared" si="591"/>
        <v>21</v>
      </c>
      <c r="K982" s="125">
        <f t="shared" si="580"/>
        <v>18</v>
      </c>
      <c r="L982" s="8">
        <f t="shared" si="592"/>
        <v>1.0020565800000001</v>
      </c>
      <c r="M982" s="126">
        <f t="shared" si="578"/>
        <v>1.0026005099999999</v>
      </c>
      <c r="N982" s="126">
        <f t="shared" si="575"/>
        <v>1.1854851169236424</v>
      </c>
      <c r="O982" s="119">
        <f t="shared" si="577"/>
        <v>1.18792316</v>
      </c>
      <c r="P982" s="119">
        <f t="shared" si="584"/>
        <v>600.05215082999996</v>
      </c>
      <c r="Q982" s="158">
        <f t="shared" si="596"/>
        <v>0</v>
      </c>
      <c r="R982" s="199">
        <f t="shared" si="593"/>
        <v>0</v>
      </c>
      <c r="S982" s="119">
        <f t="shared" si="585"/>
        <v>0</v>
      </c>
      <c r="T982" s="129">
        <f t="shared" si="594"/>
        <v>9.1906000000000002E-2</v>
      </c>
      <c r="U982" s="127">
        <f t="shared" si="576"/>
        <v>18</v>
      </c>
      <c r="V982" s="127">
        <v>252</v>
      </c>
      <c r="W982" s="126">
        <f t="shared" si="586"/>
        <v>1.006300105</v>
      </c>
      <c r="X982" s="119">
        <f t="shared" si="587"/>
        <v>3.78039155</v>
      </c>
      <c r="Y982" s="119">
        <f t="shared" si="588"/>
        <v>0</v>
      </c>
      <c r="Z982" s="131" t="str">
        <f t="shared" si="597"/>
        <v>A+J=</v>
      </c>
      <c r="AA982" s="124">
        <f t="shared" si="598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4"/>
      <c r="EM982" s="1"/>
      <c r="EN982" s="1"/>
      <c r="EO982" s="1"/>
      <c r="EP982" s="1"/>
      <c r="EQ982" s="1"/>
      <c r="ER982" s="1"/>
    </row>
    <row r="983" spans="1:148" ht="12.75" x14ac:dyDescent="0.2">
      <c r="A983" s="118">
        <f t="shared" si="589"/>
        <v>45273</v>
      </c>
      <c r="B983" s="119">
        <f t="shared" si="581"/>
        <v>604.11220661999994</v>
      </c>
      <c r="C983" s="119">
        <f t="shared" si="595"/>
        <v>505.12707475000002</v>
      </c>
      <c r="D983" s="120">
        <f t="shared" si="590"/>
        <v>6700.66</v>
      </c>
      <c r="E983" s="120">
        <f t="shared" si="579"/>
        <v>6716.74</v>
      </c>
      <c r="F983" s="172">
        <f t="shared" si="599"/>
        <v>45214</v>
      </c>
      <c r="G983" s="123">
        <f t="shared" si="582"/>
        <v>2.3997636053760818E-3</v>
      </c>
      <c r="H983" s="124">
        <f t="shared" si="600"/>
        <v>45275</v>
      </c>
      <c r="I983" s="124">
        <f t="shared" si="583"/>
        <v>45275</v>
      </c>
      <c r="J983" s="125">
        <f t="shared" si="591"/>
        <v>21</v>
      </c>
      <c r="K983" s="125">
        <f t="shared" si="580"/>
        <v>19</v>
      </c>
      <c r="L983" s="8">
        <f t="shared" si="592"/>
        <v>1.0021709599999999</v>
      </c>
      <c r="M983" s="126">
        <f t="shared" si="578"/>
        <v>1.0026005099999999</v>
      </c>
      <c r="N983" s="126">
        <f t="shared" si="575"/>
        <v>1.1854851169236424</v>
      </c>
      <c r="O983" s="119">
        <f t="shared" si="577"/>
        <v>1.1880587499999999</v>
      </c>
      <c r="P983" s="119">
        <f t="shared" si="584"/>
        <v>600.12064100999999</v>
      </c>
      <c r="Q983" s="158">
        <f t="shared" si="596"/>
        <v>0</v>
      </c>
      <c r="R983" s="199">
        <f t="shared" si="593"/>
        <v>0</v>
      </c>
      <c r="S983" s="119">
        <f t="shared" si="585"/>
        <v>0</v>
      </c>
      <c r="T983" s="129">
        <f t="shared" si="594"/>
        <v>9.1906000000000002E-2</v>
      </c>
      <c r="U983" s="127">
        <f t="shared" si="576"/>
        <v>19</v>
      </c>
      <c r="V983" s="127">
        <v>252</v>
      </c>
      <c r="W983" s="126">
        <f t="shared" si="586"/>
        <v>1.006651272</v>
      </c>
      <c r="X983" s="119">
        <f t="shared" si="587"/>
        <v>3.9915656099999999</v>
      </c>
      <c r="Y983" s="119">
        <f t="shared" si="588"/>
        <v>0</v>
      </c>
      <c r="Z983" s="131" t="str">
        <f t="shared" si="597"/>
        <v>A+J=</v>
      </c>
      <c r="AA983" s="124">
        <f t="shared" si="598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4"/>
      <c r="EM983" s="1"/>
      <c r="EN983" s="1"/>
      <c r="EO983" s="1"/>
      <c r="EP983" s="1"/>
      <c r="EQ983" s="1"/>
      <c r="ER983" s="1"/>
    </row>
    <row r="984" spans="1:148" ht="12.75" x14ac:dyDescent="0.2">
      <c r="A984" s="118">
        <f t="shared" si="589"/>
        <v>45274</v>
      </c>
      <c r="B984" s="119">
        <f t="shared" si="581"/>
        <v>604.39200296999991</v>
      </c>
      <c r="C984" s="119">
        <f t="shared" si="595"/>
        <v>505.12707475000002</v>
      </c>
      <c r="D984" s="120">
        <f t="shared" si="590"/>
        <v>6700.66</v>
      </c>
      <c r="E984" s="120">
        <f t="shared" si="579"/>
        <v>6716.74</v>
      </c>
      <c r="F984" s="172">
        <f t="shared" si="599"/>
        <v>45214</v>
      </c>
      <c r="G984" s="123">
        <f t="shared" si="582"/>
        <v>2.3997636053760818E-3</v>
      </c>
      <c r="H984" s="124">
        <f t="shared" si="600"/>
        <v>45275</v>
      </c>
      <c r="I984" s="124">
        <f t="shared" si="583"/>
        <v>45275</v>
      </c>
      <c r="J984" s="125">
        <f t="shared" si="591"/>
        <v>21</v>
      </c>
      <c r="K984" s="125">
        <f t="shared" si="580"/>
        <v>20</v>
      </c>
      <c r="L984" s="8">
        <f t="shared" si="592"/>
        <v>1.00228535</v>
      </c>
      <c r="M984" s="126">
        <f t="shared" si="578"/>
        <v>1.0026005099999999</v>
      </c>
      <c r="N984" s="126">
        <f t="shared" si="575"/>
        <v>1.1854851169236424</v>
      </c>
      <c r="O984" s="119">
        <f t="shared" si="577"/>
        <v>1.18819436</v>
      </c>
      <c r="P984" s="119">
        <f t="shared" si="584"/>
        <v>600.18914129999996</v>
      </c>
      <c r="Q984" s="158">
        <f t="shared" si="596"/>
        <v>0</v>
      </c>
      <c r="R984" s="199">
        <f t="shared" si="593"/>
        <v>0</v>
      </c>
      <c r="S984" s="119">
        <f t="shared" si="585"/>
        <v>0</v>
      </c>
      <c r="T984" s="129">
        <f t="shared" si="594"/>
        <v>9.1906000000000002E-2</v>
      </c>
      <c r="U984" s="127">
        <f t="shared" si="576"/>
        <v>20</v>
      </c>
      <c r="V984" s="127">
        <v>252</v>
      </c>
      <c r="W984" s="126">
        <f t="shared" si="586"/>
        <v>1.007002562</v>
      </c>
      <c r="X984" s="119">
        <f t="shared" si="587"/>
        <v>4.2028616699999999</v>
      </c>
      <c r="Y984" s="119">
        <f t="shared" si="588"/>
        <v>0</v>
      </c>
      <c r="Z984" s="131" t="str">
        <f t="shared" si="597"/>
        <v>A+J=</v>
      </c>
      <c r="AA984" s="124">
        <f t="shared" si="598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4"/>
      <c r="EM984" s="1"/>
      <c r="EN984" s="1"/>
      <c r="EO984" s="1"/>
      <c r="EP984" s="1"/>
      <c r="EQ984" s="1"/>
      <c r="ER984" s="1"/>
    </row>
    <row r="985" spans="1:148" ht="12.75" x14ac:dyDescent="0.2">
      <c r="A985" s="118">
        <f t="shared" si="589"/>
        <v>45275</v>
      </c>
      <c r="B985" s="119">
        <f t="shared" si="581"/>
        <v>604.67193143999998</v>
      </c>
      <c r="C985" s="119">
        <f t="shared" si="595"/>
        <v>505.12707475000002</v>
      </c>
      <c r="D985" s="120">
        <f t="shared" si="590"/>
        <v>6700.66</v>
      </c>
      <c r="E985" s="120">
        <f t="shared" si="579"/>
        <v>6716.74</v>
      </c>
      <c r="F985" s="172">
        <f t="shared" si="599"/>
        <v>45214</v>
      </c>
      <c r="G985" s="123">
        <f t="shared" si="582"/>
        <v>2.3997636053760818E-3</v>
      </c>
      <c r="H985" s="124">
        <f t="shared" si="600"/>
        <v>45275</v>
      </c>
      <c r="I985" s="124">
        <f t="shared" si="583"/>
        <v>45275</v>
      </c>
      <c r="J985" s="125">
        <f t="shared" si="591"/>
        <v>21</v>
      </c>
      <c r="K985" s="125">
        <f t="shared" si="580"/>
        <v>21</v>
      </c>
      <c r="L985" s="8">
        <f t="shared" si="592"/>
        <v>1.0023997600000001</v>
      </c>
      <c r="M985" s="126">
        <f t="shared" si="578"/>
        <v>1.0026005099999999</v>
      </c>
      <c r="N985" s="126">
        <f t="shared" si="575"/>
        <v>1.1854851169236424</v>
      </c>
      <c r="O985" s="119">
        <f t="shared" si="577"/>
        <v>1.1883299899999999</v>
      </c>
      <c r="P985" s="119">
        <f t="shared" si="584"/>
        <v>600.25765167999998</v>
      </c>
      <c r="Q985" s="158">
        <f t="shared" si="596"/>
        <v>32</v>
      </c>
      <c r="R985" s="199">
        <f t="shared" si="593"/>
        <v>5.5439000000000002E-2</v>
      </c>
      <c r="S985" s="119">
        <f t="shared" si="585"/>
        <v>33.277683949999997</v>
      </c>
      <c r="T985" s="129">
        <f t="shared" si="594"/>
        <v>9.1906000000000002E-2</v>
      </c>
      <c r="U985" s="127">
        <f t="shared" si="576"/>
        <v>21</v>
      </c>
      <c r="V985" s="127">
        <v>252</v>
      </c>
      <c r="W985" s="126">
        <f t="shared" si="586"/>
        <v>1.007353975</v>
      </c>
      <c r="X985" s="119">
        <f t="shared" si="587"/>
        <v>4.4142797600000003</v>
      </c>
      <c r="Y985" s="119">
        <f t="shared" si="588"/>
        <v>37.691963709999996</v>
      </c>
      <c r="Z985" s="131" t="str">
        <f t="shared" si="597"/>
        <v>A+J=</v>
      </c>
      <c r="AA985" s="124">
        <f t="shared" si="598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4"/>
      <c r="EM985" s="1"/>
      <c r="EN985" s="1"/>
      <c r="EO985" s="1"/>
      <c r="EP985" s="1"/>
      <c r="EQ985" s="1"/>
      <c r="ER985" s="1"/>
    </row>
    <row r="986" spans="1:148" ht="12.75" x14ac:dyDescent="0.2">
      <c r="A986" s="118">
        <f t="shared" si="589"/>
        <v>45276</v>
      </c>
      <c r="B986" s="119">
        <f t="shared" si="581"/>
        <v>567.26130893000004</v>
      </c>
      <c r="C986" s="119">
        <f t="shared" si="595"/>
        <v>477.12333486</v>
      </c>
      <c r="D986" s="120">
        <f t="shared" si="590"/>
        <v>6716.74</v>
      </c>
      <c r="E986" s="120">
        <f t="shared" si="579"/>
        <v>6735.55</v>
      </c>
      <c r="F986" s="172">
        <f t="shared" si="599"/>
        <v>45245</v>
      </c>
      <c r="G986" s="123">
        <f t="shared" si="582"/>
        <v>2.8004657021114543E-3</v>
      </c>
      <c r="H986" s="124">
        <f t="shared" si="600"/>
        <v>45306</v>
      </c>
      <c r="I986" s="124">
        <f t="shared" si="583"/>
        <v>45306</v>
      </c>
      <c r="J986" s="125">
        <f t="shared" si="591"/>
        <v>19</v>
      </c>
      <c r="K986" s="125">
        <f t="shared" si="580"/>
        <v>1</v>
      </c>
      <c r="L986" s="8">
        <f t="shared" si="592"/>
        <v>1.0001471900000001</v>
      </c>
      <c r="M986" s="126">
        <f t="shared" si="578"/>
        <v>1.0023997600000001</v>
      </c>
      <c r="N986" s="126">
        <f t="shared" si="575"/>
        <v>1.1883299966878311</v>
      </c>
      <c r="O986" s="119">
        <f t="shared" si="577"/>
        <v>1.1885049000000001</v>
      </c>
      <c r="P986" s="119">
        <f t="shared" si="584"/>
        <v>567.06342138000002</v>
      </c>
      <c r="Q986" s="158">
        <f t="shared" si="596"/>
        <v>0</v>
      </c>
      <c r="R986" s="199">
        <f t="shared" si="593"/>
        <v>0</v>
      </c>
      <c r="S986" s="119">
        <f t="shared" si="585"/>
        <v>0</v>
      </c>
      <c r="T986" s="129">
        <f t="shared" si="594"/>
        <v>9.1906000000000002E-2</v>
      </c>
      <c r="U986" s="127">
        <f t="shared" si="576"/>
        <v>1</v>
      </c>
      <c r="V986" s="127">
        <v>252</v>
      </c>
      <c r="W986" s="126">
        <f t="shared" si="586"/>
        <v>1.000348969</v>
      </c>
      <c r="X986" s="119">
        <f t="shared" si="587"/>
        <v>0.19788755</v>
      </c>
      <c r="Y986" s="119">
        <f t="shared" si="588"/>
        <v>0</v>
      </c>
      <c r="Z986" s="131" t="str">
        <f t="shared" si="597"/>
        <v>A+J=</v>
      </c>
      <c r="AA986" s="124">
        <f t="shared" si="598"/>
        <v>45306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4"/>
      <c r="EM986" s="1"/>
      <c r="EN986" s="1"/>
      <c r="EO986" s="1"/>
      <c r="EP986" s="1"/>
      <c r="EQ986" s="1"/>
      <c r="ER986" s="1"/>
    </row>
    <row r="987" spans="1:148" ht="12.75" x14ac:dyDescent="0.2">
      <c r="A987" s="118">
        <f t="shared" si="589"/>
        <v>45277</v>
      </c>
      <c r="B987" s="119">
        <f t="shared" si="581"/>
        <v>567.26130893000004</v>
      </c>
      <c r="C987" s="119">
        <f t="shared" si="595"/>
        <v>477.12333486</v>
      </c>
      <c r="D987" s="120">
        <f t="shared" si="590"/>
        <v>6716.74</v>
      </c>
      <c r="E987" s="120">
        <f t="shared" si="579"/>
        <v>6735.55</v>
      </c>
      <c r="F987" s="172">
        <f t="shared" si="599"/>
        <v>45245</v>
      </c>
      <c r="G987" s="123">
        <f t="shared" si="582"/>
        <v>2.8004657021114543E-3</v>
      </c>
      <c r="H987" s="124">
        <f t="shared" si="600"/>
        <v>45306</v>
      </c>
      <c r="I987" s="124">
        <f t="shared" si="583"/>
        <v>45306</v>
      </c>
      <c r="J987" s="125">
        <f t="shared" si="591"/>
        <v>19</v>
      </c>
      <c r="K987" s="125">
        <f t="shared" si="580"/>
        <v>1</v>
      </c>
      <c r="L987" s="8">
        <f t="shared" si="592"/>
        <v>1.0001471900000001</v>
      </c>
      <c r="M987" s="126">
        <f t="shared" si="578"/>
        <v>1.0023997600000001</v>
      </c>
      <c r="N987" s="126">
        <f t="shared" si="575"/>
        <v>1.1883299966878311</v>
      </c>
      <c r="O987" s="119">
        <f t="shared" si="577"/>
        <v>1.1885049000000001</v>
      </c>
      <c r="P987" s="119">
        <f t="shared" si="584"/>
        <v>567.06342138000002</v>
      </c>
      <c r="Q987" s="158">
        <f t="shared" si="596"/>
        <v>0</v>
      </c>
      <c r="R987" s="199">
        <f t="shared" si="593"/>
        <v>0</v>
      </c>
      <c r="S987" s="119">
        <f t="shared" si="585"/>
        <v>0</v>
      </c>
      <c r="T987" s="129">
        <f t="shared" si="594"/>
        <v>9.1906000000000002E-2</v>
      </c>
      <c r="U987" s="127">
        <f t="shared" si="576"/>
        <v>1</v>
      </c>
      <c r="V987" s="127">
        <v>252</v>
      </c>
      <c r="W987" s="126">
        <f t="shared" si="586"/>
        <v>1.000348969</v>
      </c>
      <c r="X987" s="119">
        <f t="shared" si="587"/>
        <v>0.19788755</v>
      </c>
      <c r="Y987" s="119">
        <f t="shared" si="588"/>
        <v>0</v>
      </c>
      <c r="Z987" s="131" t="str">
        <f t="shared" si="597"/>
        <v>A+J=</v>
      </c>
      <c r="AA987" s="124">
        <f t="shared" si="598"/>
        <v>45306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4"/>
      <c r="EM987" s="1"/>
      <c r="EN987" s="1"/>
      <c r="EO987" s="1"/>
      <c r="EP987" s="1"/>
      <c r="EQ987" s="1"/>
      <c r="ER987" s="1"/>
    </row>
    <row r="988" spans="1:148" ht="12.75" x14ac:dyDescent="0.2">
      <c r="A988" s="118">
        <f t="shared" si="589"/>
        <v>45278</v>
      </c>
      <c r="B988" s="119">
        <f t="shared" si="581"/>
        <v>567.26130893000004</v>
      </c>
      <c r="C988" s="119">
        <f t="shared" si="595"/>
        <v>477.12333486</v>
      </c>
      <c r="D988" s="120">
        <f t="shared" si="590"/>
        <v>6716.74</v>
      </c>
      <c r="E988" s="120">
        <f t="shared" si="579"/>
        <v>6735.55</v>
      </c>
      <c r="F988" s="172">
        <f t="shared" si="599"/>
        <v>45245</v>
      </c>
      <c r="G988" s="123">
        <f t="shared" si="582"/>
        <v>2.8004657021114543E-3</v>
      </c>
      <c r="H988" s="124">
        <f t="shared" si="600"/>
        <v>45306</v>
      </c>
      <c r="I988" s="124">
        <f t="shared" si="583"/>
        <v>45306</v>
      </c>
      <c r="J988" s="125">
        <f t="shared" si="591"/>
        <v>19</v>
      </c>
      <c r="K988" s="125">
        <f t="shared" si="580"/>
        <v>1</v>
      </c>
      <c r="L988" s="8">
        <f t="shared" si="592"/>
        <v>1.0001471900000001</v>
      </c>
      <c r="M988" s="126">
        <f t="shared" si="578"/>
        <v>1.0023997600000001</v>
      </c>
      <c r="N988" s="126">
        <f t="shared" si="575"/>
        <v>1.1883299966878311</v>
      </c>
      <c r="O988" s="119">
        <f t="shared" si="577"/>
        <v>1.1885049000000001</v>
      </c>
      <c r="P988" s="119">
        <f t="shared" si="584"/>
        <v>567.06342138000002</v>
      </c>
      <c r="Q988" s="158">
        <f t="shared" si="596"/>
        <v>0</v>
      </c>
      <c r="R988" s="199">
        <f t="shared" si="593"/>
        <v>0</v>
      </c>
      <c r="S988" s="119">
        <f t="shared" si="585"/>
        <v>0</v>
      </c>
      <c r="T988" s="129">
        <f t="shared" si="594"/>
        <v>9.1906000000000002E-2</v>
      </c>
      <c r="U988" s="127">
        <f t="shared" si="576"/>
        <v>1</v>
      </c>
      <c r="V988" s="127">
        <v>252</v>
      </c>
      <c r="W988" s="126">
        <f t="shared" si="586"/>
        <v>1.000348969</v>
      </c>
      <c r="X988" s="119">
        <f t="shared" si="587"/>
        <v>0.19788755</v>
      </c>
      <c r="Y988" s="119">
        <f t="shared" si="588"/>
        <v>0</v>
      </c>
      <c r="Z988" s="131" t="str">
        <f t="shared" si="597"/>
        <v>A+J=</v>
      </c>
      <c r="AA988" s="124">
        <f t="shared" si="598"/>
        <v>45306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4"/>
      <c r="EM988" s="1"/>
      <c r="EN988" s="1"/>
      <c r="EO988" s="1"/>
      <c r="EP988" s="1"/>
      <c r="EQ988" s="1"/>
      <c r="ER988" s="1"/>
    </row>
    <row r="989" spans="1:148" ht="12.75" x14ac:dyDescent="0.2">
      <c r="A989" s="118">
        <f t="shared" si="589"/>
        <v>45279</v>
      </c>
      <c r="B989" s="119">
        <f t="shared" si="581"/>
        <v>567.54279609999992</v>
      </c>
      <c r="C989" s="119">
        <f t="shared" si="595"/>
        <v>477.12333486</v>
      </c>
      <c r="D989" s="120">
        <f t="shared" si="590"/>
        <v>6716.74</v>
      </c>
      <c r="E989" s="120">
        <f t="shared" si="579"/>
        <v>6735.55</v>
      </c>
      <c r="F989" s="172">
        <f t="shared" si="599"/>
        <v>45245</v>
      </c>
      <c r="G989" s="123">
        <f t="shared" si="582"/>
        <v>2.8004657021114543E-3</v>
      </c>
      <c r="H989" s="124">
        <f t="shared" si="600"/>
        <v>45306</v>
      </c>
      <c r="I989" s="124">
        <f t="shared" si="583"/>
        <v>45306</v>
      </c>
      <c r="J989" s="125">
        <f t="shared" si="591"/>
        <v>19</v>
      </c>
      <c r="K989" s="125">
        <f t="shared" si="580"/>
        <v>2</v>
      </c>
      <c r="L989" s="8">
        <f t="shared" si="592"/>
        <v>1.00029441</v>
      </c>
      <c r="M989" s="126">
        <f t="shared" si="578"/>
        <v>1.0023997600000001</v>
      </c>
      <c r="N989" s="126">
        <f t="shared" si="575"/>
        <v>1.1883299966878311</v>
      </c>
      <c r="O989" s="119">
        <f t="shared" si="577"/>
        <v>1.18867985</v>
      </c>
      <c r="P989" s="119">
        <f t="shared" si="584"/>
        <v>567.14689410999995</v>
      </c>
      <c r="Q989" s="158">
        <f t="shared" si="596"/>
        <v>0</v>
      </c>
      <c r="R989" s="199">
        <f t="shared" si="593"/>
        <v>0</v>
      </c>
      <c r="S989" s="119">
        <f t="shared" si="585"/>
        <v>0</v>
      </c>
      <c r="T989" s="129">
        <f t="shared" si="594"/>
        <v>9.1906000000000002E-2</v>
      </c>
      <c r="U989" s="127">
        <f t="shared" si="576"/>
        <v>2</v>
      </c>
      <c r="V989" s="127">
        <v>252</v>
      </c>
      <c r="W989" s="126">
        <f t="shared" si="586"/>
        <v>1.0006980590000001</v>
      </c>
      <c r="X989" s="119">
        <f t="shared" si="587"/>
        <v>0.39590198999999998</v>
      </c>
      <c r="Y989" s="119">
        <f t="shared" si="588"/>
        <v>0</v>
      </c>
      <c r="Z989" s="131" t="str">
        <f t="shared" si="597"/>
        <v>A+J=</v>
      </c>
      <c r="AA989" s="124">
        <f t="shared" si="598"/>
        <v>45306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4"/>
      <c r="EM989" s="1"/>
      <c r="EN989" s="1"/>
      <c r="EO989" s="1"/>
      <c r="EP989" s="1"/>
      <c r="EQ989" s="1"/>
      <c r="ER989" s="1"/>
    </row>
    <row r="990" spans="1:148" ht="12.75" x14ac:dyDescent="0.2">
      <c r="A990" s="118">
        <f t="shared" si="589"/>
        <v>45280</v>
      </c>
      <c r="B990" s="119">
        <f t="shared" si="581"/>
        <v>567.82442087000004</v>
      </c>
      <c r="C990" s="119">
        <f t="shared" si="595"/>
        <v>477.12333486</v>
      </c>
      <c r="D990" s="120">
        <f t="shared" si="590"/>
        <v>6716.74</v>
      </c>
      <c r="E990" s="120">
        <f t="shared" si="579"/>
        <v>6735.55</v>
      </c>
      <c r="F990" s="172">
        <f t="shared" si="599"/>
        <v>45245</v>
      </c>
      <c r="G990" s="123">
        <f t="shared" si="582"/>
        <v>2.8004657021114543E-3</v>
      </c>
      <c r="H990" s="124">
        <f t="shared" si="600"/>
        <v>45306</v>
      </c>
      <c r="I990" s="124">
        <f t="shared" si="583"/>
        <v>45306</v>
      </c>
      <c r="J990" s="125">
        <f t="shared" si="591"/>
        <v>19</v>
      </c>
      <c r="K990" s="125">
        <f t="shared" si="580"/>
        <v>3</v>
      </c>
      <c r="L990" s="8">
        <f t="shared" si="592"/>
        <v>1.00044165</v>
      </c>
      <c r="M990" s="126">
        <f t="shared" si="578"/>
        <v>1.0023997600000001</v>
      </c>
      <c r="N990" s="126">
        <f t="shared" si="575"/>
        <v>1.1883299966878311</v>
      </c>
      <c r="O990" s="119">
        <f t="shared" si="577"/>
        <v>1.18885482</v>
      </c>
      <c r="P990" s="119">
        <f t="shared" si="584"/>
        <v>567.23037638000005</v>
      </c>
      <c r="Q990" s="158">
        <f t="shared" si="596"/>
        <v>0</v>
      </c>
      <c r="R990" s="199">
        <f t="shared" si="593"/>
        <v>0</v>
      </c>
      <c r="S990" s="119">
        <f t="shared" si="585"/>
        <v>0</v>
      </c>
      <c r="T990" s="129">
        <f t="shared" si="594"/>
        <v>9.1906000000000002E-2</v>
      </c>
      <c r="U990" s="127">
        <f t="shared" si="576"/>
        <v>3</v>
      </c>
      <c r="V990" s="127">
        <v>252</v>
      </c>
      <c r="W990" s="126">
        <f t="shared" si="586"/>
        <v>1.0010472720000001</v>
      </c>
      <c r="X990" s="119">
        <f t="shared" si="587"/>
        <v>0.59404449000000004</v>
      </c>
      <c r="Y990" s="119">
        <f t="shared" si="588"/>
        <v>0</v>
      </c>
      <c r="Z990" s="131" t="str">
        <f t="shared" si="597"/>
        <v>A+J=</v>
      </c>
      <c r="AA990" s="124">
        <f t="shared" si="598"/>
        <v>45306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4"/>
      <c r="EM990" s="1"/>
      <c r="EN990" s="1"/>
      <c r="EO990" s="1"/>
      <c r="EP990" s="1"/>
      <c r="EQ990" s="1"/>
      <c r="ER990" s="1"/>
    </row>
    <row r="991" spans="1:148" ht="12.75" x14ac:dyDescent="0.2">
      <c r="A991" s="118">
        <f t="shared" si="589"/>
        <v>45281</v>
      </c>
      <c r="B991" s="119">
        <f t="shared" si="581"/>
        <v>568.10618691000002</v>
      </c>
      <c r="C991" s="119">
        <f t="shared" si="595"/>
        <v>477.12333486</v>
      </c>
      <c r="D991" s="120">
        <f t="shared" si="590"/>
        <v>6716.74</v>
      </c>
      <c r="E991" s="120">
        <f t="shared" si="579"/>
        <v>6735.55</v>
      </c>
      <c r="F991" s="172">
        <f t="shared" si="599"/>
        <v>45245</v>
      </c>
      <c r="G991" s="123">
        <f t="shared" si="582"/>
        <v>2.8004657021114543E-3</v>
      </c>
      <c r="H991" s="124">
        <f t="shared" si="600"/>
        <v>45306</v>
      </c>
      <c r="I991" s="124">
        <f t="shared" si="583"/>
        <v>45306</v>
      </c>
      <c r="J991" s="125">
        <f t="shared" si="591"/>
        <v>19</v>
      </c>
      <c r="K991" s="125">
        <f t="shared" si="580"/>
        <v>4</v>
      </c>
      <c r="L991" s="8">
        <f t="shared" si="592"/>
        <v>1.00058892</v>
      </c>
      <c r="M991" s="126">
        <f t="shared" si="578"/>
        <v>1.0023997600000001</v>
      </c>
      <c r="N991" s="126">
        <f t="shared" si="575"/>
        <v>1.1883299966878311</v>
      </c>
      <c r="O991" s="119">
        <f t="shared" si="577"/>
        <v>1.18902982</v>
      </c>
      <c r="P991" s="119">
        <f t="shared" si="584"/>
        <v>567.31387296000003</v>
      </c>
      <c r="Q991" s="158">
        <f t="shared" si="596"/>
        <v>0</v>
      </c>
      <c r="R991" s="199">
        <f t="shared" si="593"/>
        <v>0</v>
      </c>
      <c r="S991" s="119">
        <f t="shared" si="585"/>
        <v>0</v>
      </c>
      <c r="T991" s="129">
        <f t="shared" si="594"/>
        <v>9.1906000000000002E-2</v>
      </c>
      <c r="U991" s="127">
        <f t="shared" si="576"/>
        <v>4</v>
      </c>
      <c r="V991" s="127">
        <v>252</v>
      </c>
      <c r="W991" s="126">
        <f t="shared" si="586"/>
        <v>1.0013966059999999</v>
      </c>
      <c r="X991" s="119">
        <f t="shared" si="587"/>
        <v>0.79231395000000004</v>
      </c>
      <c r="Y991" s="119">
        <f t="shared" si="588"/>
        <v>0</v>
      </c>
      <c r="Z991" s="131" t="str">
        <f t="shared" si="597"/>
        <v>A+J=</v>
      </c>
      <c r="AA991" s="124">
        <f t="shared" si="598"/>
        <v>45306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4"/>
      <c r="EM991" s="1"/>
      <c r="EN991" s="1"/>
      <c r="EO991" s="1"/>
      <c r="EP991" s="1"/>
      <c r="EQ991" s="1"/>
      <c r="ER991" s="1"/>
    </row>
    <row r="992" spans="1:148" ht="12.75" x14ac:dyDescent="0.2">
      <c r="A992" s="118">
        <f t="shared" si="589"/>
        <v>45282</v>
      </c>
      <c r="B992" s="119">
        <f t="shared" si="581"/>
        <v>568.38809008999999</v>
      </c>
      <c r="C992" s="119">
        <f t="shared" si="595"/>
        <v>477.12333486</v>
      </c>
      <c r="D992" s="120">
        <f t="shared" si="590"/>
        <v>6716.74</v>
      </c>
      <c r="E992" s="120">
        <f t="shared" si="579"/>
        <v>6735.55</v>
      </c>
      <c r="F992" s="172">
        <f t="shared" si="599"/>
        <v>45245</v>
      </c>
      <c r="G992" s="123">
        <f t="shared" si="582"/>
        <v>2.8004657021114543E-3</v>
      </c>
      <c r="H992" s="124">
        <f t="shared" si="600"/>
        <v>45306</v>
      </c>
      <c r="I992" s="124">
        <f t="shared" si="583"/>
        <v>45306</v>
      </c>
      <c r="J992" s="125">
        <f t="shared" si="591"/>
        <v>19</v>
      </c>
      <c r="K992" s="125">
        <f t="shared" si="580"/>
        <v>5</v>
      </c>
      <c r="L992" s="8">
        <f t="shared" si="592"/>
        <v>1.0007362</v>
      </c>
      <c r="M992" s="126">
        <f t="shared" si="578"/>
        <v>1.0023997600000001</v>
      </c>
      <c r="N992" s="126">
        <f t="shared" ref="N992:N1055" si="601">IF(I992&gt;I991,N991*M992,N991)</f>
        <v>1.1883299966878311</v>
      </c>
      <c r="O992" s="119">
        <f t="shared" si="577"/>
        <v>1.1892048399999999</v>
      </c>
      <c r="P992" s="119">
        <f t="shared" si="584"/>
        <v>567.39737908999996</v>
      </c>
      <c r="Q992" s="158">
        <f t="shared" si="596"/>
        <v>0</v>
      </c>
      <c r="R992" s="199">
        <f t="shared" si="593"/>
        <v>0</v>
      </c>
      <c r="S992" s="119">
        <f t="shared" si="585"/>
        <v>0</v>
      </c>
      <c r="T992" s="129">
        <f t="shared" si="594"/>
        <v>9.1906000000000002E-2</v>
      </c>
      <c r="U992" s="127">
        <f t="shared" si="576"/>
        <v>5</v>
      </c>
      <c r="V992" s="127">
        <v>252</v>
      </c>
      <c r="W992" s="126">
        <f t="shared" si="586"/>
        <v>1.001746062</v>
      </c>
      <c r="X992" s="119">
        <f t="shared" si="587"/>
        <v>0.99071100000000001</v>
      </c>
      <c r="Y992" s="119">
        <f t="shared" si="588"/>
        <v>0</v>
      </c>
      <c r="Z992" s="131" t="str">
        <f t="shared" si="597"/>
        <v>A+J=</v>
      </c>
      <c r="AA992" s="124">
        <f t="shared" si="598"/>
        <v>45306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4"/>
      <c r="EM992" s="1"/>
      <c r="EN992" s="1"/>
      <c r="EO992" s="1"/>
      <c r="EP992" s="1"/>
      <c r="EQ992" s="1"/>
      <c r="ER992" s="1"/>
    </row>
    <row r="993" spans="1:148" ht="12.75" x14ac:dyDescent="0.2">
      <c r="A993" s="118">
        <f t="shared" si="589"/>
        <v>45283</v>
      </c>
      <c r="B993" s="119">
        <f t="shared" si="581"/>
        <v>568.6701352</v>
      </c>
      <c r="C993" s="119">
        <f t="shared" si="595"/>
        <v>477.12333486</v>
      </c>
      <c r="D993" s="120">
        <f t="shared" si="590"/>
        <v>6716.74</v>
      </c>
      <c r="E993" s="120">
        <f t="shared" si="579"/>
        <v>6735.55</v>
      </c>
      <c r="F993" s="172">
        <f t="shared" si="599"/>
        <v>45245</v>
      </c>
      <c r="G993" s="123">
        <f t="shared" si="582"/>
        <v>2.8004657021114543E-3</v>
      </c>
      <c r="H993" s="124">
        <f t="shared" si="600"/>
        <v>45306</v>
      </c>
      <c r="I993" s="124">
        <f t="shared" si="583"/>
        <v>45306</v>
      </c>
      <c r="J993" s="125">
        <f t="shared" si="591"/>
        <v>19</v>
      </c>
      <c r="K993" s="125">
        <f t="shared" si="580"/>
        <v>6</v>
      </c>
      <c r="L993" s="8">
        <f t="shared" si="592"/>
        <v>1.00088351</v>
      </c>
      <c r="M993" s="126">
        <f t="shared" si="578"/>
        <v>1.0023997600000001</v>
      </c>
      <c r="N993" s="126">
        <f t="shared" si="601"/>
        <v>1.1883299966878311</v>
      </c>
      <c r="O993" s="119">
        <f t="shared" si="577"/>
        <v>1.1893798900000001</v>
      </c>
      <c r="P993" s="119">
        <f t="shared" si="584"/>
        <v>567.48089952999999</v>
      </c>
      <c r="Q993" s="158">
        <f t="shared" si="596"/>
        <v>0</v>
      </c>
      <c r="R993" s="199">
        <f t="shared" si="593"/>
        <v>0</v>
      </c>
      <c r="S993" s="119">
        <f t="shared" si="585"/>
        <v>0</v>
      </c>
      <c r="T993" s="129">
        <f t="shared" si="594"/>
        <v>9.1906000000000002E-2</v>
      </c>
      <c r="U993" s="127">
        <f t="shared" si="576"/>
        <v>6</v>
      </c>
      <c r="V993" s="127">
        <v>252</v>
      </c>
      <c r="W993" s="126">
        <f t="shared" si="586"/>
        <v>1.0020956400000001</v>
      </c>
      <c r="X993" s="119">
        <f t="shared" si="587"/>
        <v>1.18923567</v>
      </c>
      <c r="Y993" s="119">
        <f t="shared" si="588"/>
        <v>0</v>
      </c>
      <c r="Z993" s="131" t="str">
        <f t="shared" si="597"/>
        <v>A+J=</v>
      </c>
      <c r="AA993" s="124">
        <f t="shared" si="598"/>
        <v>45306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4"/>
      <c r="EM993" s="1"/>
      <c r="EN993" s="1"/>
      <c r="EO993" s="1"/>
      <c r="EP993" s="1"/>
      <c r="EQ993" s="1"/>
      <c r="ER993" s="1"/>
    </row>
    <row r="994" spans="1:148" ht="12.75" x14ac:dyDescent="0.2">
      <c r="A994" s="118">
        <f t="shared" si="589"/>
        <v>45284</v>
      </c>
      <c r="B994" s="119">
        <f t="shared" si="581"/>
        <v>568.6701352</v>
      </c>
      <c r="C994" s="119">
        <f t="shared" si="595"/>
        <v>477.12333486</v>
      </c>
      <c r="D994" s="120">
        <f t="shared" si="590"/>
        <v>6716.74</v>
      </c>
      <c r="E994" s="120">
        <f t="shared" si="579"/>
        <v>6735.55</v>
      </c>
      <c r="F994" s="172">
        <f t="shared" si="599"/>
        <v>45245</v>
      </c>
      <c r="G994" s="123">
        <f t="shared" si="582"/>
        <v>2.8004657021114543E-3</v>
      </c>
      <c r="H994" s="124">
        <f t="shared" si="600"/>
        <v>45306</v>
      </c>
      <c r="I994" s="124">
        <f t="shared" si="583"/>
        <v>45306</v>
      </c>
      <c r="J994" s="125">
        <f t="shared" si="591"/>
        <v>19</v>
      </c>
      <c r="K994" s="125">
        <f t="shared" si="580"/>
        <v>6</v>
      </c>
      <c r="L994" s="8">
        <f t="shared" si="592"/>
        <v>1.00088351</v>
      </c>
      <c r="M994" s="126">
        <f t="shared" si="578"/>
        <v>1.0023997600000001</v>
      </c>
      <c r="N994" s="126">
        <f t="shared" si="601"/>
        <v>1.1883299966878311</v>
      </c>
      <c r="O994" s="119">
        <f t="shared" si="577"/>
        <v>1.1893798900000001</v>
      </c>
      <c r="P994" s="119">
        <f t="shared" si="584"/>
        <v>567.48089952999999</v>
      </c>
      <c r="Q994" s="158">
        <f t="shared" si="596"/>
        <v>0</v>
      </c>
      <c r="R994" s="199">
        <f t="shared" si="593"/>
        <v>0</v>
      </c>
      <c r="S994" s="119">
        <f t="shared" si="585"/>
        <v>0</v>
      </c>
      <c r="T994" s="129">
        <f t="shared" si="594"/>
        <v>9.1906000000000002E-2</v>
      </c>
      <c r="U994" s="127">
        <f t="shared" ref="U994:U1057" si="602">IF(A993&lt;K$2,0,IF(Q993&gt;0,1,IF(K994=K993,U993,U993+1)))</f>
        <v>6</v>
      </c>
      <c r="V994" s="127">
        <v>252</v>
      </c>
      <c r="W994" s="126">
        <f t="shared" si="586"/>
        <v>1.0020956400000001</v>
      </c>
      <c r="X994" s="119">
        <f t="shared" si="587"/>
        <v>1.18923567</v>
      </c>
      <c r="Y994" s="119">
        <f t="shared" si="588"/>
        <v>0</v>
      </c>
      <c r="Z994" s="131" t="str">
        <f t="shared" si="597"/>
        <v>A+J=</v>
      </c>
      <c r="AA994" s="124">
        <f t="shared" si="598"/>
        <v>45306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4"/>
      <c r="EM994" s="1"/>
      <c r="EN994" s="1"/>
      <c r="EO994" s="1"/>
      <c r="EP994" s="1"/>
      <c r="EQ994" s="1"/>
      <c r="ER994" s="1"/>
    </row>
    <row r="995" spans="1:148" ht="12.75" x14ac:dyDescent="0.2">
      <c r="A995" s="118">
        <f t="shared" si="589"/>
        <v>45285</v>
      </c>
      <c r="B995" s="119">
        <f t="shared" si="581"/>
        <v>568.6701352</v>
      </c>
      <c r="C995" s="119">
        <f t="shared" si="595"/>
        <v>477.12333486</v>
      </c>
      <c r="D995" s="120">
        <f t="shared" si="590"/>
        <v>6716.74</v>
      </c>
      <c r="E995" s="120">
        <f t="shared" si="579"/>
        <v>6735.55</v>
      </c>
      <c r="F995" s="172">
        <f t="shared" si="599"/>
        <v>45245</v>
      </c>
      <c r="G995" s="123">
        <f t="shared" si="582"/>
        <v>2.8004657021114543E-3</v>
      </c>
      <c r="H995" s="124">
        <f t="shared" si="600"/>
        <v>45306</v>
      </c>
      <c r="I995" s="124">
        <f t="shared" si="583"/>
        <v>45306</v>
      </c>
      <c r="J995" s="125">
        <f t="shared" si="591"/>
        <v>19</v>
      </c>
      <c r="K995" s="125">
        <f t="shared" si="580"/>
        <v>6</v>
      </c>
      <c r="L995" s="8">
        <f t="shared" si="592"/>
        <v>1.00088351</v>
      </c>
      <c r="M995" s="126">
        <f t="shared" si="578"/>
        <v>1.0023997600000001</v>
      </c>
      <c r="N995" s="126">
        <f t="shared" si="601"/>
        <v>1.1883299966878311</v>
      </c>
      <c r="O995" s="119">
        <f t="shared" si="577"/>
        <v>1.1893798900000001</v>
      </c>
      <c r="P995" s="119">
        <f t="shared" si="584"/>
        <v>567.48089952999999</v>
      </c>
      <c r="Q995" s="158">
        <f t="shared" si="596"/>
        <v>0</v>
      </c>
      <c r="R995" s="199">
        <f t="shared" si="593"/>
        <v>0</v>
      </c>
      <c r="S995" s="119">
        <f t="shared" si="585"/>
        <v>0</v>
      </c>
      <c r="T995" s="129">
        <f t="shared" si="594"/>
        <v>9.1906000000000002E-2</v>
      </c>
      <c r="U995" s="127">
        <f t="shared" si="602"/>
        <v>6</v>
      </c>
      <c r="V995" s="127">
        <v>252</v>
      </c>
      <c r="W995" s="126">
        <f t="shared" si="586"/>
        <v>1.0020956400000001</v>
      </c>
      <c r="X995" s="119">
        <f t="shared" si="587"/>
        <v>1.18923567</v>
      </c>
      <c r="Y995" s="119">
        <f t="shared" si="588"/>
        <v>0</v>
      </c>
      <c r="Z995" s="131" t="str">
        <f t="shared" si="597"/>
        <v>A+J=</v>
      </c>
      <c r="AA995" s="124">
        <f t="shared" si="598"/>
        <v>45306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4"/>
      <c r="EM995" s="1"/>
      <c r="EN995" s="1"/>
      <c r="EO995" s="1"/>
      <c r="EP995" s="1"/>
      <c r="EQ995" s="1"/>
      <c r="ER995" s="1"/>
    </row>
    <row r="996" spans="1:148" ht="12.75" x14ac:dyDescent="0.2">
      <c r="A996" s="118">
        <f t="shared" si="589"/>
        <v>45286</v>
      </c>
      <c r="B996" s="119">
        <f t="shared" si="581"/>
        <v>568.6701352</v>
      </c>
      <c r="C996" s="119">
        <f t="shared" si="595"/>
        <v>477.12333486</v>
      </c>
      <c r="D996" s="120">
        <f t="shared" si="590"/>
        <v>6716.74</v>
      </c>
      <c r="E996" s="120">
        <f t="shared" si="579"/>
        <v>6735.55</v>
      </c>
      <c r="F996" s="172">
        <f t="shared" si="599"/>
        <v>45245</v>
      </c>
      <c r="G996" s="123">
        <f t="shared" si="582"/>
        <v>2.8004657021114543E-3</v>
      </c>
      <c r="H996" s="124">
        <f t="shared" si="600"/>
        <v>45306</v>
      </c>
      <c r="I996" s="124">
        <f t="shared" si="583"/>
        <v>45306</v>
      </c>
      <c r="J996" s="125">
        <f t="shared" si="591"/>
        <v>19</v>
      </c>
      <c r="K996" s="125">
        <f t="shared" si="580"/>
        <v>6</v>
      </c>
      <c r="L996" s="8">
        <f t="shared" si="592"/>
        <v>1.00088351</v>
      </c>
      <c r="M996" s="126">
        <f t="shared" si="578"/>
        <v>1.0023997600000001</v>
      </c>
      <c r="N996" s="126">
        <f t="shared" si="601"/>
        <v>1.1883299966878311</v>
      </c>
      <c r="O996" s="119">
        <f t="shared" si="577"/>
        <v>1.1893798900000001</v>
      </c>
      <c r="P996" s="119">
        <f t="shared" si="584"/>
        <v>567.48089952999999</v>
      </c>
      <c r="Q996" s="158">
        <f t="shared" si="596"/>
        <v>0</v>
      </c>
      <c r="R996" s="199">
        <f t="shared" si="593"/>
        <v>0</v>
      </c>
      <c r="S996" s="119">
        <f t="shared" si="585"/>
        <v>0</v>
      </c>
      <c r="T996" s="129">
        <f t="shared" si="594"/>
        <v>9.1906000000000002E-2</v>
      </c>
      <c r="U996" s="127">
        <f t="shared" si="602"/>
        <v>6</v>
      </c>
      <c r="V996" s="127">
        <v>252</v>
      </c>
      <c r="W996" s="126">
        <f t="shared" si="586"/>
        <v>1.0020956400000001</v>
      </c>
      <c r="X996" s="119">
        <f t="shared" si="587"/>
        <v>1.18923567</v>
      </c>
      <c r="Y996" s="119">
        <f t="shared" si="588"/>
        <v>0</v>
      </c>
      <c r="Z996" s="131" t="str">
        <f t="shared" si="597"/>
        <v>A+J=</v>
      </c>
      <c r="AA996" s="124">
        <f t="shared" si="598"/>
        <v>45306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4"/>
      <c r="EM996" s="1"/>
      <c r="EN996" s="1"/>
      <c r="EO996" s="1"/>
      <c r="EP996" s="1"/>
      <c r="EQ996" s="1"/>
      <c r="ER996" s="1"/>
    </row>
    <row r="997" spans="1:148" ht="12.75" x14ac:dyDescent="0.2">
      <c r="A997" s="118">
        <f t="shared" si="589"/>
        <v>45287</v>
      </c>
      <c r="B997" s="119">
        <f t="shared" si="581"/>
        <v>568.95231750999994</v>
      </c>
      <c r="C997" s="119">
        <f t="shared" si="595"/>
        <v>477.12333486</v>
      </c>
      <c r="D997" s="120">
        <f t="shared" si="590"/>
        <v>6716.74</v>
      </c>
      <c r="E997" s="120">
        <f t="shared" si="579"/>
        <v>6735.55</v>
      </c>
      <c r="F997" s="172">
        <f t="shared" si="599"/>
        <v>45245</v>
      </c>
      <c r="G997" s="123">
        <f t="shared" si="582"/>
        <v>2.8004657021114543E-3</v>
      </c>
      <c r="H997" s="124">
        <f t="shared" si="600"/>
        <v>45306</v>
      </c>
      <c r="I997" s="124">
        <f t="shared" si="583"/>
        <v>45306</v>
      </c>
      <c r="J997" s="125">
        <f t="shared" si="591"/>
        <v>19</v>
      </c>
      <c r="K997" s="125">
        <f t="shared" si="580"/>
        <v>7</v>
      </c>
      <c r="L997" s="8">
        <f t="shared" si="592"/>
        <v>1.0010308299999999</v>
      </c>
      <c r="M997" s="126">
        <f t="shared" si="578"/>
        <v>1.0023997600000001</v>
      </c>
      <c r="N997" s="126">
        <f t="shared" si="601"/>
        <v>1.1883299966878311</v>
      </c>
      <c r="O997" s="119">
        <f t="shared" si="577"/>
        <v>1.1895549599999999</v>
      </c>
      <c r="P997" s="119">
        <f t="shared" si="584"/>
        <v>567.56442950999997</v>
      </c>
      <c r="Q997" s="158">
        <f t="shared" si="596"/>
        <v>0</v>
      </c>
      <c r="R997" s="199">
        <f t="shared" si="593"/>
        <v>0</v>
      </c>
      <c r="S997" s="119">
        <f t="shared" si="585"/>
        <v>0</v>
      </c>
      <c r="T997" s="129">
        <f t="shared" si="594"/>
        <v>9.1906000000000002E-2</v>
      </c>
      <c r="U997" s="127">
        <f t="shared" si="602"/>
        <v>7</v>
      </c>
      <c r="V997" s="127">
        <v>252</v>
      </c>
      <c r="W997" s="126">
        <f t="shared" si="586"/>
        <v>1.00244534</v>
      </c>
      <c r="X997" s="119">
        <f t="shared" si="587"/>
        <v>1.387888</v>
      </c>
      <c r="Y997" s="119">
        <f t="shared" si="588"/>
        <v>0</v>
      </c>
      <c r="Z997" s="131" t="str">
        <f t="shared" si="597"/>
        <v>A+J=</v>
      </c>
      <c r="AA997" s="124">
        <f t="shared" si="598"/>
        <v>45306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4"/>
      <c r="EM997" s="1"/>
      <c r="EN997" s="1"/>
      <c r="EO997" s="1"/>
      <c r="EP997" s="1"/>
      <c r="EQ997" s="1"/>
      <c r="ER997" s="1"/>
    </row>
    <row r="998" spans="1:148" ht="12.75" x14ac:dyDescent="0.2">
      <c r="A998" s="118">
        <f t="shared" si="589"/>
        <v>45288</v>
      </c>
      <c r="B998" s="119">
        <f t="shared" si="581"/>
        <v>569.23464185</v>
      </c>
      <c r="C998" s="119">
        <f t="shared" si="595"/>
        <v>477.12333486</v>
      </c>
      <c r="D998" s="120">
        <f t="shared" si="590"/>
        <v>6716.74</v>
      </c>
      <c r="E998" s="120">
        <f t="shared" si="579"/>
        <v>6735.55</v>
      </c>
      <c r="F998" s="172">
        <f t="shared" si="599"/>
        <v>45245</v>
      </c>
      <c r="G998" s="123">
        <f t="shared" si="582"/>
        <v>2.8004657021114543E-3</v>
      </c>
      <c r="H998" s="124">
        <f t="shared" si="600"/>
        <v>45306</v>
      </c>
      <c r="I998" s="124">
        <f t="shared" si="583"/>
        <v>45306</v>
      </c>
      <c r="J998" s="125">
        <f t="shared" si="591"/>
        <v>19</v>
      </c>
      <c r="K998" s="125">
        <f t="shared" si="580"/>
        <v>8</v>
      </c>
      <c r="L998" s="8">
        <f t="shared" si="592"/>
        <v>1.0011781799999999</v>
      </c>
      <c r="M998" s="126">
        <f t="shared" si="578"/>
        <v>1.0023997600000001</v>
      </c>
      <c r="N998" s="126">
        <f t="shared" si="601"/>
        <v>1.1883299966878311</v>
      </c>
      <c r="O998" s="119">
        <f t="shared" si="577"/>
        <v>1.18973006</v>
      </c>
      <c r="P998" s="119">
        <f t="shared" si="584"/>
        <v>567.64797381000005</v>
      </c>
      <c r="Q998" s="158">
        <f t="shared" si="596"/>
        <v>0</v>
      </c>
      <c r="R998" s="199">
        <f t="shared" si="593"/>
        <v>0</v>
      </c>
      <c r="S998" s="119">
        <f t="shared" si="585"/>
        <v>0</v>
      </c>
      <c r="T998" s="129">
        <f t="shared" si="594"/>
        <v>9.1906000000000002E-2</v>
      </c>
      <c r="U998" s="127">
        <f t="shared" si="602"/>
        <v>8</v>
      </c>
      <c r="V998" s="127">
        <v>252</v>
      </c>
      <c r="W998" s="126">
        <f t="shared" si="586"/>
        <v>1.002795162</v>
      </c>
      <c r="X998" s="119">
        <f t="shared" si="587"/>
        <v>1.5866680399999999</v>
      </c>
      <c r="Y998" s="119">
        <f t="shared" si="588"/>
        <v>0</v>
      </c>
      <c r="Z998" s="131" t="str">
        <f t="shared" si="597"/>
        <v>A+J=</v>
      </c>
      <c r="AA998" s="124">
        <f t="shared" si="598"/>
        <v>45306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4"/>
      <c r="EM998" s="1"/>
      <c r="EN998" s="1"/>
      <c r="EO998" s="1"/>
      <c r="EP998" s="1"/>
      <c r="EQ998" s="1"/>
      <c r="ER998" s="1"/>
    </row>
    <row r="999" spans="1:148" ht="12.75" x14ac:dyDescent="0.2">
      <c r="A999" s="118">
        <f t="shared" si="589"/>
        <v>45289</v>
      </c>
      <c r="B999" s="119">
        <f t="shared" si="581"/>
        <v>569.51710882999998</v>
      </c>
      <c r="C999" s="119">
        <f t="shared" si="595"/>
        <v>477.12333486</v>
      </c>
      <c r="D999" s="120">
        <f t="shared" si="590"/>
        <v>6716.74</v>
      </c>
      <c r="E999" s="120">
        <f t="shared" si="579"/>
        <v>6735.55</v>
      </c>
      <c r="F999" s="172">
        <f t="shared" si="599"/>
        <v>45245</v>
      </c>
      <c r="G999" s="123">
        <f t="shared" si="582"/>
        <v>2.8004657021114543E-3</v>
      </c>
      <c r="H999" s="124">
        <f t="shared" si="600"/>
        <v>45306</v>
      </c>
      <c r="I999" s="124">
        <f t="shared" si="583"/>
        <v>45306</v>
      </c>
      <c r="J999" s="125">
        <f t="shared" si="591"/>
        <v>19</v>
      </c>
      <c r="K999" s="125">
        <f t="shared" si="580"/>
        <v>9</v>
      </c>
      <c r="L999" s="8">
        <f t="shared" si="592"/>
        <v>1.0013255599999999</v>
      </c>
      <c r="M999" s="126">
        <f t="shared" si="578"/>
        <v>1.0023997600000001</v>
      </c>
      <c r="N999" s="126">
        <f t="shared" si="601"/>
        <v>1.1883299966878311</v>
      </c>
      <c r="O999" s="119">
        <f t="shared" si="577"/>
        <v>1.1899051899999999</v>
      </c>
      <c r="P999" s="119">
        <f t="shared" si="584"/>
        <v>567.73153242000001</v>
      </c>
      <c r="Q999" s="158">
        <f t="shared" si="596"/>
        <v>0</v>
      </c>
      <c r="R999" s="199">
        <f t="shared" si="593"/>
        <v>0</v>
      </c>
      <c r="S999" s="119">
        <f t="shared" si="585"/>
        <v>0</v>
      </c>
      <c r="T999" s="129">
        <f t="shared" si="594"/>
        <v>9.1906000000000002E-2</v>
      </c>
      <c r="U999" s="127">
        <f t="shared" si="602"/>
        <v>9</v>
      </c>
      <c r="V999" s="127">
        <v>252</v>
      </c>
      <c r="W999" s="126">
        <f t="shared" si="586"/>
        <v>1.0031451069999999</v>
      </c>
      <c r="X999" s="119">
        <f t="shared" si="587"/>
        <v>1.78557641</v>
      </c>
      <c r="Y999" s="119">
        <f t="shared" si="588"/>
        <v>0</v>
      </c>
      <c r="Z999" s="131" t="str">
        <f t="shared" si="597"/>
        <v>A+J=</v>
      </c>
      <c r="AA999" s="124">
        <f t="shared" si="598"/>
        <v>45306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4"/>
      <c r="EM999" s="1"/>
      <c r="EN999" s="1"/>
      <c r="EO999" s="1"/>
      <c r="EP999" s="1"/>
      <c r="EQ999" s="1"/>
      <c r="ER999" s="1"/>
    </row>
    <row r="1000" spans="1:148" ht="12.75" x14ac:dyDescent="0.2">
      <c r="A1000" s="118">
        <f t="shared" si="589"/>
        <v>45290</v>
      </c>
      <c r="B1000" s="119">
        <f t="shared" si="581"/>
        <v>569.79971257</v>
      </c>
      <c r="C1000" s="119">
        <f t="shared" si="595"/>
        <v>477.12333486</v>
      </c>
      <c r="D1000" s="120">
        <f t="shared" si="590"/>
        <v>6716.74</v>
      </c>
      <c r="E1000" s="120">
        <f t="shared" si="579"/>
        <v>6735.55</v>
      </c>
      <c r="F1000" s="172">
        <f t="shared" si="599"/>
        <v>45245</v>
      </c>
      <c r="G1000" s="123">
        <f t="shared" si="582"/>
        <v>2.8004657021114543E-3</v>
      </c>
      <c r="H1000" s="124">
        <f t="shared" si="600"/>
        <v>45306</v>
      </c>
      <c r="I1000" s="124">
        <f t="shared" si="583"/>
        <v>45306</v>
      </c>
      <c r="J1000" s="125">
        <f t="shared" si="591"/>
        <v>19</v>
      </c>
      <c r="K1000" s="125">
        <f t="shared" si="580"/>
        <v>10</v>
      </c>
      <c r="L1000" s="8">
        <f t="shared" si="592"/>
        <v>1.0014729499999999</v>
      </c>
      <c r="M1000" s="126">
        <f t="shared" si="578"/>
        <v>1.0023997600000001</v>
      </c>
      <c r="N1000" s="126">
        <f t="shared" si="601"/>
        <v>1.1883299966878311</v>
      </c>
      <c r="O1000" s="119">
        <f t="shared" si="577"/>
        <v>1.19008034</v>
      </c>
      <c r="P1000" s="119">
        <f t="shared" si="584"/>
        <v>567.81510057000003</v>
      </c>
      <c r="Q1000" s="158">
        <f t="shared" si="596"/>
        <v>0</v>
      </c>
      <c r="R1000" s="199">
        <f t="shared" si="593"/>
        <v>0</v>
      </c>
      <c r="S1000" s="119">
        <f t="shared" si="585"/>
        <v>0</v>
      </c>
      <c r="T1000" s="129">
        <f t="shared" si="594"/>
        <v>9.1906000000000002E-2</v>
      </c>
      <c r="U1000" s="127">
        <f t="shared" si="602"/>
        <v>10</v>
      </c>
      <c r="V1000" s="127">
        <v>252</v>
      </c>
      <c r="W1000" s="126">
        <f t="shared" si="586"/>
        <v>1.0034951729999999</v>
      </c>
      <c r="X1000" s="119">
        <f t="shared" si="587"/>
        <v>1.984612</v>
      </c>
      <c r="Y1000" s="119">
        <f t="shared" si="588"/>
        <v>0</v>
      </c>
      <c r="Z1000" s="131" t="str">
        <f t="shared" si="597"/>
        <v>A+J=</v>
      </c>
      <c r="AA1000" s="124">
        <f t="shared" si="598"/>
        <v>45306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4"/>
      <c r="EM1000" s="1"/>
      <c r="EN1000" s="1"/>
      <c r="EO1000" s="1"/>
      <c r="EP1000" s="1"/>
      <c r="EQ1000" s="1"/>
      <c r="ER1000" s="1"/>
    </row>
    <row r="1001" spans="1:148" ht="12.75" x14ac:dyDescent="0.2">
      <c r="A1001" s="118">
        <f t="shared" si="589"/>
        <v>45291</v>
      </c>
      <c r="B1001" s="119">
        <f t="shared" si="581"/>
        <v>569.79971257</v>
      </c>
      <c r="C1001" s="119">
        <f t="shared" si="595"/>
        <v>477.12333486</v>
      </c>
      <c r="D1001" s="120">
        <f t="shared" si="590"/>
        <v>6716.74</v>
      </c>
      <c r="E1001" s="120">
        <f t="shared" si="579"/>
        <v>6735.55</v>
      </c>
      <c r="F1001" s="172">
        <f t="shared" si="599"/>
        <v>45245</v>
      </c>
      <c r="G1001" s="123">
        <f t="shared" si="582"/>
        <v>2.8004657021114543E-3</v>
      </c>
      <c r="H1001" s="124">
        <f t="shared" si="600"/>
        <v>45306</v>
      </c>
      <c r="I1001" s="124">
        <f t="shared" si="583"/>
        <v>45306</v>
      </c>
      <c r="J1001" s="125">
        <f t="shared" si="591"/>
        <v>19</v>
      </c>
      <c r="K1001" s="125">
        <f t="shared" si="580"/>
        <v>10</v>
      </c>
      <c r="L1001" s="8">
        <f t="shared" si="592"/>
        <v>1.0014729499999999</v>
      </c>
      <c r="M1001" s="126">
        <f t="shared" si="578"/>
        <v>1.0023997600000001</v>
      </c>
      <c r="N1001" s="126">
        <f t="shared" si="601"/>
        <v>1.1883299966878311</v>
      </c>
      <c r="O1001" s="119">
        <f t="shared" si="577"/>
        <v>1.19008034</v>
      </c>
      <c r="P1001" s="119">
        <f t="shared" si="584"/>
        <v>567.81510057000003</v>
      </c>
      <c r="Q1001" s="158">
        <f t="shared" si="596"/>
        <v>0</v>
      </c>
      <c r="R1001" s="199">
        <f t="shared" si="593"/>
        <v>0</v>
      </c>
      <c r="S1001" s="119">
        <f t="shared" si="585"/>
        <v>0</v>
      </c>
      <c r="T1001" s="129">
        <f t="shared" si="594"/>
        <v>9.1906000000000002E-2</v>
      </c>
      <c r="U1001" s="127">
        <f t="shared" si="602"/>
        <v>10</v>
      </c>
      <c r="V1001" s="127">
        <v>252</v>
      </c>
      <c r="W1001" s="126">
        <f t="shared" si="586"/>
        <v>1.0034951729999999</v>
      </c>
      <c r="X1001" s="119">
        <f t="shared" si="587"/>
        <v>1.984612</v>
      </c>
      <c r="Y1001" s="119">
        <f t="shared" si="588"/>
        <v>0</v>
      </c>
      <c r="Z1001" s="131" t="str">
        <f t="shared" si="597"/>
        <v>A+J=</v>
      </c>
      <c r="AA1001" s="124">
        <f t="shared" si="598"/>
        <v>45306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4"/>
      <c r="EM1001" s="1"/>
      <c r="EN1001" s="1"/>
      <c r="EO1001" s="1"/>
      <c r="EP1001" s="1"/>
      <c r="EQ1001" s="1"/>
      <c r="ER1001" s="1"/>
    </row>
    <row r="1002" spans="1:148" ht="12.75" x14ac:dyDescent="0.2">
      <c r="A1002" s="118">
        <f t="shared" si="589"/>
        <v>45292</v>
      </c>
      <c r="B1002" s="119">
        <f t="shared" si="581"/>
        <v>569.79971257</v>
      </c>
      <c r="C1002" s="119">
        <f t="shared" si="595"/>
        <v>477.12333486</v>
      </c>
      <c r="D1002" s="120">
        <f t="shared" si="590"/>
        <v>6716.74</v>
      </c>
      <c r="E1002" s="120">
        <f t="shared" si="579"/>
        <v>6735.55</v>
      </c>
      <c r="F1002" s="172">
        <f t="shared" si="599"/>
        <v>45245</v>
      </c>
      <c r="G1002" s="123">
        <f t="shared" si="582"/>
        <v>2.8004657021114543E-3</v>
      </c>
      <c r="H1002" s="124">
        <f t="shared" si="600"/>
        <v>45306</v>
      </c>
      <c r="I1002" s="124">
        <f t="shared" si="583"/>
        <v>45306</v>
      </c>
      <c r="J1002" s="125">
        <f t="shared" si="591"/>
        <v>19</v>
      </c>
      <c r="K1002" s="125">
        <f t="shared" si="580"/>
        <v>10</v>
      </c>
      <c r="L1002" s="8">
        <f t="shared" si="592"/>
        <v>1.0014729499999999</v>
      </c>
      <c r="M1002" s="126">
        <f t="shared" si="578"/>
        <v>1.0023997600000001</v>
      </c>
      <c r="N1002" s="126">
        <f t="shared" si="601"/>
        <v>1.1883299966878311</v>
      </c>
      <c r="O1002" s="119">
        <f t="shared" ref="O1002:O1065" si="603">TRUNC(TRUNC((L1002*N1002),15),8)</f>
        <v>1.19008034</v>
      </c>
      <c r="P1002" s="119">
        <f t="shared" si="584"/>
        <v>567.81510057000003</v>
      </c>
      <c r="Q1002" s="158">
        <f t="shared" si="596"/>
        <v>0</v>
      </c>
      <c r="R1002" s="199">
        <f t="shared" si="593"/>
        <v>0</v>
      </c>
      <c r="S1002" s="119">
        <f t="shared" si="585"/>
        <v>0</v>
      </c>
      <c r="T1002" s="129">
        <f t="shared" si="594"/>
        <v>9.1906000000000002E-2</v>
      </c>
      <c r="U1002" s="127">
        <f t="shared" si="602"/>
        <v>10</v>
      </c>
      <c r="V1002" s="127">
        <v>252</v>
      </c>
      <c r="W1002" s="126">
        <f t="shared" si="586"/>
        <v>1.0034951729999999</v>
      </c>
      <c r="X1002" s="119">
        <f t="shared" si="587"/>
        <v>1.984612</v>
      </c>
      <c r="Y1002" s="119">
        <f t="shared" si="588"/>
        <v>0</v>
      </c>
      <c r="Z1002" s="131" t="str">
        <f t="shared" si="597"/>
        <v>A+J=</v>
      </c>
      <c r="AA1002" s="124">
        <f t="shared" si="598"/>
        <v>45306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4"/>
      <c r="EM1002" s="1"/>
      <c r="EN1002" s="1"/>
      <c r="EO1002" s="1"/>
      <c r="EP1002" s="1"/>
      <c r="EQ1002" s="1"/>
      <c r="ER1002" s="1"/>
    </row>
    <row r="1003" spans="1:148" ht="12.75" x14ac:dyDescent="0.2">
      <c r="A1003" s="118">
        <f t="shared" si="589"/>
        <v>45293</v>
      </c>
      <c r="B1003" s="119">
        <f t="shared" si="581"/>
        <v>569.79971257</v>
      </c>
      <c r="C1003" s="119">
        <f t="shared" si="595"/>
        <v>477.12333486</v>
      </c>
      <c r="D1003" s="120">
        <f t="shared" si="590"/>
        <v>6716.74</v>
      </c>
      <c r="E1003" s="120">
        <f t="shared" si="579"/>
        <v>6735.55</v>
      </c>
      <c r="F1003" s="172">
        <f t="shared" si="599"/>
        <v>45245</v>
      </c>
      <c r="G1003" s="123">
        <f t="shared" si="582"/>
        <v>2.8004657021114543E-3</v>
      </c>
      <c r="H1003" s="124">
        <f t="shared" si="600"/>
        <v>45306</v>
      </c>
      <c r="I1003" s="124">
        <f t="shared" si="583"/>
        <v>45306</v>
      </c>
      <c r="J1003" s="125">
        <f t="shared" si="591"/>
        <v>19</v>
      </c>
      <c r="K1003" s="125">
        <f t="shared" si="580"/>
        <v>10</v>
      </c>
      <c r="L1003" s="8">
        <f t="shared" si="592"/>
        <v>1.0014729499999999</v>
      </c>
      <c r="M1003" s="126">
        <f t="shared" ref="M1003:M1066" si="604">IF(I1003&gt;I1002,L1002,M1002)</f>
        <v>1.0023997600000001</v>
      </c>
      <c r="N1003" s="126">
        <f t="shared" si="601"/>
        <v>1.1883299966878311</v>
      </c>
      <c r="O1003" s="119">
        <f t="shared" si="603"/>
        <v>1.19008034</v>
      </c>
      <c r="P1003" s="119">
        <f t="shared" si="584"/>
        <v>567.81510057000003</v>
      </c>
      <c r="Q1003" s="158">
        <f t="shared" si="596"/>
        <v>0</v>
      </c>
      <c r="R1003" s="199">
        <f t="shared" si="593"/>
        <v>0</v>
      </c>
      <c r="S1003" s="119">
        <f t="shared" si="585"/>
        <v>0</v>
      </c>
      <c r="T1003" s="129">
        <f t="shared" si="594"/>
        <v>9.1906000000000002E-2</v>
      </c>
      <c r="U1003" s="127">
        <f t="shared" si="602"/>
        <v>10</v>
      </c>
      <c r="V1003" s="127">
        <v>252</v>
      </c>
      <c r="W1003" s="126">
        <f t="shared" si="586"/>
        <v>1.0034951729999999</v>
      </c>
      <c r="X1003" s="119">
        <f t="shared" si="587"/>
        <v>1.984612</v>
      </c>
      <c r="Y1003" s="119">
        <f t="shared" si="588"/>
        <v>0</v>
      </c>
      <c r="Z1003" s="131" t="str">
        <f t="shared" si="597"/>
        <v>A+J=</v>
      </c>
      <c r="AA1003" s="124">
        <f t="shared" si="598"/>
        <v>45306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4"/>
      <c r="EM1003" s="1"/>
      <c r="EN1003" s="1"/>
      <c r="EO1003" s="1"/>
      <c r="EP1003" s="1"/>
      <c r="EQ1003" s="1"/>
      <c r="ER1003" s="1"/>
    </row>
    <row r="1004" spans="1:148" ht="12.75" x14ac:dyDescent="0.2">
      <c r="A1004" s="118">
        <f t="shared" si="589"/>
        <v>45294</v>
      </c>
      <c r="B1004" s="119">
        <f t="shared" si="581"/>
        <v>570.08245367999996</v>
      </c>
      <c r="C1004" s="119">
        <f t="shared" si="595"/>
        <v>477.12333486</v>
      </c>
      <c r="D1004" s="120">
        <f t="shared" si="590"/>
        <v>6716.74</v>
      </c>
      <c r="E1004" s="120">
        <f t="shared" si="579"/>
        <v>6735.55</v>
      </c>
      <c r="F1004" s="172">
        <f t="shared" si="599"/>
        <v>45245</v>
      </c>
      <c r="G1004" s="123">
        <f t="shared" si="582"/>
        <v>2.8004657021114543E-3</v>
      </c>
      <c r="H1004" s="124">
        <f t="shared" si="600"/>
        <v>45306</v>
      </c>
      <c r="I1004" s="124">
        <f t="shared" si="583"/>
        <v>45306</v>
      </c>
      <c r="J1004" s="125">
        <f t="shared" si="591"/>
        <v>19</v>
      </c>
      <c r="K1004" s="125">
        <f t="shared" si="580"/>
        <v>11</v>
      </c>
      <c r="L1004" s="8">
        <f t="shared" si="592"/>
        <v>1.00162036</v>
      </c>
      <c r="M1004" s="126">
        <f t="shared" si="604"/>
        <v>1.0023997600000001</v>
      </c>
      <c r="N1004" s="126">
        <f t="shared" si="601"/>
        <v>1.1883299966878311</v>
      </c>
      <c r="O1004" s="119">
        <f t="shared" si="603"/>
        <v>1.1902555100000001</v>
      </c>
      <c r="P1004" s="119">
        <f t="shared" si="584"/>
        <v>567.89867826</v>
      </c>
      <c r="Q1004" s="158">
        <f t="shared" si="596"/>
        <v>0</v>
      </c>
      <c r="R1004" s="199">
        <f t="shared" si="593"/>
        <v>0</v>
      </c>
      <c r="S1004" s="119">
        <f t="shared" si="585"/>
        <v>0</v>
      </c>
      <c r="T1004" s="129">
        <f t="shared" si="594"/>
        <v>9.1906000000000002E-2</v>
      </c>
      <c r="U1004" s="127">
        <f t="shared" si="602"/>
        <v>11</v>
      </c>
      <c r="V1004" s="127">
        <v>252</v>
      </c>
      <c r="W1004" s="126">
        <f t="shared" si="586"/>
        <v>1.003845361</v>
      </c>
      <c r="X1004" s="119">
        <f t="shared" si="587"/>
        <v>2.1837754199999999</v>
      </c>
      <c r="Y1004" s="119">
        <f t="shared" si="588"/>
        <v>0</v>
      </c>
      <c r="Z1004" s="131" t="str">
        <f t="shared" si="597"/>
        <v>A+J=</v>
      </c>
      <c r="AA1004" s="124">
        <f t="shared" si="598"/>
        <v>45306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4"/>
      <c r="EM1004" s="1"/>
      <c r="EN1004" s="1"/>
      <c r="EO1004" s="1"/>
      <c r="EP1004" s="1"/>
      <c r="EQ1004" s="1"/>
      <c r="ER1004" s="1"/>
    </row>
    <row r="1005" spans="1:148" ht="12.75" x14ac:dyDescent="0.2">
      <c r="A1005" s="118">
        <f t="shared" si="589"/>
        <v>45295</v>
      </c>
      <c r="B1005" s="119">
        <f t="shared" si="581"/>
        <v>570.36534236</v>
      </c>
      <c r="C1005" s="119">
        <f t="shared" si="595"/>
        <v>477.12333486</v>
      </c>
      <c r="D1005" s="120">
        <f t="shared" si="590"/>
        <v>6716.74</v>
      </c>
      <c r="E1005" s="120">
        <f t="shared" ref="E1005:E1068" si="605">IF($K1005=1,VLOOKUP($A1004,$AO$11:$AT$150,5),E1004)</f>
        <v>6735.55</v>
      </c>
      <c r="F1005" s="172">
        <f t="shared" si="599"/>
        <v>45245</v>
      </c>
      <c r="G1005" s="123">
        <f t="shared" si="582"/>
        <v>2.8004657021114543E-3</v>
      </c>
      <c r="H1005" s="124">
        <f t="shared" si="600"/>
        <v>45306</v>
      </c>
      <c r="I1005" s="124">
        <f t="shared" si="583"/>
        <v>45306</v>
      </c>
      <c r="J1005" s="125">
        <f t="shared" si="591"/>
        <v>19</v>
      </c>
      <c r="K1005" s="125">
        <f t="shared" si="580"/>
        <v>12</v>
      </c>
      <c r="L1005" s="8">
        <f t="shared" si="592"/>
        <v>1.0017678000000001</v>
      </c>
      <c r="M1005" s="126">
        <f t="shared" si="604"/>
        <v>1.0023997600000001</v>
      </c>
      <c r="N1005" s="126">
        <f t="shared" si="601"/>
        <v>1.1883299966878311</v>
      </c>
      <c r="O1005" s="119">
        <f t="shared" si="603"/>
        <v>1.1904307199999999</v>
      </c>
      <c r="P1005" s="119">
        <f t="shared" si="584"/>
        <v>567.98227503999999</v>
      </c>
      <c r="Q1005" s="158">
        <f t="shared" si="596"/>
        <v>0</v>
      </c>
      <c r="R1005" s="199">
        <f t="shared" si="593"/>
        <v>0</v>
      </c>
      <c r="S1005" s="119">
        <f t="shared" si="585"/>
        <v>0</v>
      </c>
      <c r="T1005" s="129">
        <f t="shared" si="594"/>
        <v>9.1906000000000002E-2</v>
      </c>
      <c r="U1005" s="127">
        <f t="shared" si="602"/>
        <v>12</v>
      </c>
      <c r="V1005" s="127">
        <v>252</v>
      </c>
      <c r="W1005" s="126">
        <f t="shared" si="586"/>
        <v>1.004195672</v>
      </c>
      <c r="X1005" s="119">
        <f t="shared" si="587"/>
        <v>2.3830673199999999</v>
      </c>
      <c r="Y1005" s="119">
        <f t="shared" si="588"/>
        <v>0</v>
      </c>
      <c r="Z1005" s="131" t="str">
        <f t="shared" si="597"/>
        <v>A+J=</v>
      </c>
      <c r="AA1005" s="124">
        <f t="shared" si="598"/>
        <v>45306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4"/>
      <c r="EM1005" s="1"/>
      <c r="EN1005" s="1"/>
      <c r="EO1005" s="1"/>
      <c r="EP1005" s="1"/>
      <c r="EQ1005" s="1"/>
      <c r="ER1005" s="1"/>
    </row>
    <row r="1006" spans="1:148" ht="12.75" x14ac:dyDescent="0.2">
      <c r="A1006" s="118">
        <f t="shared" si="589"/>
        <v>45296</v>
      </c>
      <c r="B1006" s="119">
        <f t="shared" si="581"/>
        <v>570.64836850000006</v>
      </c>
      <c r="C1006" s="119">
        <f t="shared" si="595"/>
        <v>477.12333486</v>
      </c>
      <c r="D1006" s="120">
        <f t="shared" si="590"/>
        <v>6716.74</v>
      </c>
      <c r="E1006" s="120">
        <f t="shared" si="605"/>
        <v>6735.55</v>
      </c>
      <c r="F1006" s="172">
        <f t="shared" si="599"/>
        <v>45245</v>
      </c>
      <c r="G1006" s="123">
        <f t="shared" si="582"/>
        <v>2.8004657021114543E-3</v>
      </c>
      <c r="H1006" s="124">
        <f t="shared" si="600"/>
        <v>45306</v>
      </c>
      <c r="I1006" s="124">
        <f t="shared" si="583"/>
        <v>45306</v>
      </c>
      <c r="J1006" s="125">
        <f t="shared" si="591"/>
        <v>19</v>
      </c>
      <c r="K1006" s="125">
        <f t="shared" si="580"/>
        <v>13</v>
      </c>
      <c r="L1006" s="8">
        <f t="shared" si="592"/>
        <v>1.0019152600000001</v>
      </c>
      <c r="M1006" s="126">
        <f t="shared" si="604"/>
        <v>1.0023997600000001</v>
      </c>
      <c r="N1006" s="126">
        <f t="shared" si="601"/>
        <v>1.1883299966878311</v>
      </c>
      <c r="O1006" s="119">
        <f t="shared" si="603"/>
        <v>1.1906059499999999</v>
      </c>
      <c r="P1006" s="119">
        <f t="shared" si="584"/>
        <v>568.06588136000005</v>
      </c>
      <c r="Q1006" s="158">
        <f t="shared" si="596"/>
        <v>0</v>
      </c>
      <c r="R1006" s="199">
        <f t="shared" si="593"/>
        <v>0</v>
      </c>
      <c r="S1006" s="119">
        <f t="shared" si="585"/>
        <v>0</v>
      </c>
      <c r="T1006" s="129">
        <f t="shared" si="594"/>
        <v>9.1906000000000002E-2</v>
      </c>
      <c r="U1006" s="127">
        <f t="shared" si="602"/>
        <v>13</v>
      </c>
      <c r="V1006" s="127">
        <v>252</v>
      </c>
      <c r="W1006" s="126">
        <f t="shared" si="586"/>
        <v>1.004546105</v>
      </c>
      <c r="X1006" s="119">
        <f t="shared" si="587"/>
        <v>2.58248714</v>
      </c>
      <c r="Y1006" s="119">
        <f t="shared" si="588"/>
        <v>0</v>
      </c>
      <c r="Z1006" s="131" t="str">
        <f t="shared" si="597"/>
        <v>A+J=</v>
      </c>
      <c r="AA1006" s="124">
        <f t="shared" si="598"/>
        <v>45306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4"/>
      <c r="EM1006" s="1"/>
      <c r="EN1006" s="1"/>
      <c r="EO1006" s="1"/>
      <c r="EP1006" s="1"/>
      <c r="EQ1006" s="1"/>
      <c r="ER1006" s="1"/>
    </row>
    <row r="1007" spans="1:148" ht="12.75" x14ac:dyDescent="0.2">
      <c r="A1007" s="118">
        <f t="shared" si="589"/>
        <v>45297</v>
      </c>
      <c r="B1007" s="119">
        <f t="shared" si="581"/>
        <v>570.93153694</v>
      </c>
      <c r="C1007" s="119">
        <f t="shared" si="595"/>
        <v>477.12333486</v>
      </c>
      <c r="D1007" s="120">
        <f t="shared" si="590"/>
        <v>6716.74</v>
      </c>
      <c r="E1007" s="120">
        <f t="shared" si="605"/>
        <v>6735.55</v>
      </c>
      <c r="F1007" s="172">
        <f t="shared" si="599"/>
        <v>45245</v>
      </c>
      <c r="G1007" s="123">
        <f t="shared" si="582"/>
        <v>2.8004657021114543E-3</v>
      </c>
      <c r="H1007" s="124">
        <f t="shared" si="600"/>
        <v>45306</v>
      </c>
      <c r="I1007" s="124">
        <f t="shared" si="583"/>
        <v>45306</v>
      </c>
      <c r="J1007" s="125">
        <f t="shared" si="591"/>
        <v>19</v>
      </c>
      <c r="K1007" s="125">
        <f t="shared" ref="K1007:K1070" si="606">(J1007-(NETWORKDAYS(A1007,I1007,AD$149:AD$503)-1))</f>
        <v>14</v>
      </c>
      <c r="L1007" s="8">
        <f t="shared" si="592"/>
        <v>1.00206274</v>
      </c>
      <c r="M1007" s="126">
        <f t="shared" si="604"/>
        <v>1.0023997600000001</v>
      </c>
      <c r="N1007" s="126">
        <f t="shared" si="601"/>
        <v>1.1883299966878311</v>
      </c>
      <c r="O1007" s="119">
        <f t="shared" si="603"/>
        <v>1.1907812099999999</v>
      </c>
      <c r="P1007" s="119">
        <f t="shared" si="584"/>
        <v>568.14950199999998</v>
      </c>
      <c r="Q1007" s="158">
        <f t="shared" si="596"/>
        <v>0</v>
      </c>
      <c r="R1007" s="199">
        <f t="shared" si="593"/>
        <v>0</v>
      </c>
      <c r="S1007" s="119">
        <f t="shared" si="585"/>
        <v>0</v>
      </c>
      <c r="T1007" s="129">
        <f t="shared" si="594"/>
        <v>9.1906000000000002E-2</v>
      </c>
      <c r="U1007" s="127">
        <f t="shared" si="602"/>
        <v>14</v>
      </c>
      <c r="V1007" s="127">
        <v>252</v>
      </c>
      <c r="W1007" s="126">
        <f t="shared" si="586"/>
        <v>1.00489666</v>
      </c>
      <c r="X1007" s="119">
        <f t="shared" si="587"/>
        <v>2.78203494</v>
      </c>
      <c r="Y1007" s="119">
        <f t="shared" si="588"/>
        <v>0</v>
      </c>
      <c r="Z1007" s="131" t="str">
        <f t="shared" si="597"/>
        <v>A+J=</v>
      </c>
      <c r="AA1007" s="124">
        <f t="shared" si="598"/>
        <v>45306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4"/>
      <c r="EM1007" s="1"/>
      <c r="EN1007" s="1"/>
      <c r="EO1007" s="1"/>
      <c r="EP1007" s="1"/>
      <c r="EQ1007" s="1"/>
      <c r="ER1007" s="1"/>
    </row>
    <row r="1008" spans="1:148" ht="12.75" x14ac:dyDescent="0.2">
      <c r="A1008" s="118">
        <f t="shared" si="589"/>
        <v>45298</v>
      </c>
      <c r="B1008" s="119">
        <f t="shared" si="581"/>
        <v>570.93153694</v>
      </c>
      <c r="C1008" s="119">
        <f t="shared" si="595"/>
        <v>477.12333486</v>
      </c>
      <c r="D1008" s="120">
        <f t="shared" si="590"/>
        <v>6716.74</v>
      </c>
      <c r="E1008" s="120">
        <f t="shared" si="605"/>
        <v>6735.55</v>
      </c>
      <c r="F1008" s="172">
        <f t="shared" si="599"/>
        <v>45245</v>
      </c>
      <c r="G1008" s="123">
        <f t="shared" si="582"/>
        <v>2.8004657021114543E-3</v>
      </c>
      <c r="H1008" s="124">
        <f t="shared" si="600"/>
        <v>45306</v>
      </c>
      <c r="I1008" s="124">
        <f t="shared" si="583"/>
        <v>45306</v>
      </c>
      <c r="J1008" s="125">
        <f t="shared" si="591"/>
        <v>19</v>
      </c>
      <c r="K1008" s="125">
        <f t="shared" si="606"/>
        <v>14</v>
      </c>
      <c r="L1008" s="8">
        <f t="shared" si="592"/>
        <v>1.00206274</v>
      </c>
      <c r="M1008" s="126">
        <f t="shared" si="604"/>
        <v>1.0023997600000001</v>
      </c>
      <c r="N1008" s="126">
        <f t="shared" si="601"/>
        <v>1.1883299966878311</v>
      </c>
      <c r="O1008" s="119">
        <f t="shared" si="603"/>
        <v>1.1907812099999999</v>
      </c>
      <c r="P1008" s="119">
        <f t="shared" si="584"/>
        <v>568.14950199999998</v>
      </c>
      <c r="Q1008" s="158">
        <f t="shared" si="596"/>
        <v>0</v>
      </c>
      <c r="R1008" s="199">
        <f t="shared" si="593"/>
        <v>0</v>
      </c>
      <c r="S1008" s="119">
        <f t="shared" si="585"/>
        <v>0</v>
      </c>
      <c r="T1008" s="129">
        <f t="shared" si="594"/>
        <v>9.1906000000000002E-2</v>
      </c>
      <c r="U1008" s="127">
        <f t="shared" si="602"/>
        <v>14</v>
      </c>
      <c r="V1008" s="127">
        <v>252</v>
      </c>
      <c r="W1008" s="126">
        <f t="shared" si="586"/>
        <v>1.00489666</v>
      </c>
      <c r="X1008" s="119">
        <f t="shared" si="587"/>
        <v>2.78203494</v>
      </c>
      <c r="Y1008" s="119">
        <f t="shared" si="588"/>
        <v>0</v>
      </c>
      <c r="Z1008" s="131" t="str">
        <f t="shared" si="597"/>
        <v>A+J=</v>
      </c>
      <c r="AA1008" s="124">
        <f t="shared" si="598"/>
        <v>45306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4"/>
      <c r="EM1008" s="1"/>
      <c r="EN1008" s="1"/>
      <c r="EO1008" s="1"/>
      <c r="EP1008" s="1"/>
      <c r="EQ1008" s="1"/>
      <c r="ER1008" s="1"/>
    </row>
    <row r="1009" spans="1:148" ht="12.75" x14ac:dyDescent="0.2">
      <c r="A1009" s="118">
        <f t="shared" si="589"/>
        <v>45299</v>
      </c>
      <c r="B1009" s="119">
        <f t="shared" si="581"/>
        <v>570.93153694</v>
      </c>
      <c r="C1009" s="119">
        <f t="shared" si="595"/>
        <v>477.12333486</v>
      </c>
      <c r="D1009" s="120">
        <f t="shared" si="590"/>
        <v>6716.74</v>
      </c>
      <c r="E1009" s="120">
        <f t="shared" si="605"/>
        <v>6735.55</v>
      </c>
      <c r="F1009" s="172">
        <f t="shared" si="599"/>
        <v>45245</v>
      </c>
      <c r="G1009" s="123">
        <f t="shared" si="582"/>
        <v>2.8004657021114543E-3</v>
      </c>
      <c r="H1009" s="124">
        <f t="shared" si="600"/>
        <v>45306</v>
      </c>
      <c r="I1009" s="124">
        <f t="shared" si="583"/>
        <v>45306</v>
      </c>
      <c r="J1009" s="125">
        <f t="shared" si="591"/>
        <v>19</v>
      </c>
      <c r="K1009" s="125">
        <f t="shared" si="606"/>
        <v>14</v>
      </c>
      <c r="L1009" s="8">
        <f t="shared" si="592"/>
        <v>1.00206274</v>
      </c>
      <c r="M1009" s="126">
        <f t="shared" si="604"/>
        <v>1.0023997600000001</v>
      </c>
      <c r="N1009" s="126">
        <f t="shared" si="601"/>
        <v>1.1883299966878311</v>
      </c>
      <c r="O1009" s="119">
        <f t="shared" si="603"/>
        <v>1.1907812099999999</v>
      </c>
      <c r="P1009" s="119">
        <f t="shared" si="584"/>
        <v>568.14950199999998</v>
      </c>
      <c r="Q1009" s="158">
        <f t="shared" si="596"/>
        <v>0</v>
      </c>
      <c r="R1009" s="199">
        <f t="shared" si="593"/>
        <v>0</v>
      </c>
      <c r="S1009" s="119">
        <f t="shared" si="585"/>
        <v>0</v>
      </c>
      <c r="T1009" s="129">
        <f t="shared" si="594"/>
        <v>9.1906000000000002E-2</v>
      </c>
      <c r="U1009" s="127">
        <f t="shared" si="602"/>
        <v>14</v>
      </c>
      <c r="V1009" s="127">
        <v>252</v>
      </c>
      <c r="W1009" s="126">
        <f t="shared" si="586"/>
        <v>1.00489666</v>
      </c>
      <c r="X1009" s="119">
        <f t="shared" si="587"/>
        <v>2.78203494</v>
      </c>
      <c r="Y1009" s="119">
        <f t="shared" si="588"/>
        <v>0</v>
      </c>
      <c r="Z1009" s="131" t="str">
        <f t="shared" si="597"/>
        <v>A+J=</v>
      </c>
      <c r="AA1009" s="124">
        <f t="shared" si="598"/>
        <v>45306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4"/>
      <c r="EM1009" s="1"/>
      <c r="EN1009" s="1"/>
      <c r="EO1009" s="1"/>
      <c r="EP1009" s="1"/>
      <c r="EQ1009" s="1"/>
      <c r="ER1009" s="1"/>
    </row>
    <row r="1010" spans="1:148" ht="12.75" x14ac:dyDescent="0.2">
      <c r="A1010" s="118">
        <f t="shared" si="589"/>
        <v>45300</v>
      </c>
      <c r="B1010" s="119">
        <f t="shared" si="581"/>
        <v>571.21484348000001</v>
      </c>
      <c r="C1010" s="119">
        <f t="shared" si="595"/>
        <v>477.12333486</v>
      </c>
      <c r="D1010" s="120">
        <f t="shared" si="590"/>
        <v>6716.74</v>
      </c>
      <c r="E1010" s="120">
        <f t="shared" si="605"/>
        <v>6735.55</v>
      </c>
      <c r="F1010" s="172">
        <f t="shared" si="599"/>
        <v>45245</v>
      </c>
      <c r="G1010" s="123">
        <f t="shared" si="582"/>
        <v>2.8004657021114543E-3</v>
      </c>
      <c r="H1010" s="124">
        <f t="shared" si="600"/>
        <v>45306</v>
      </c>
      <c r="I1010" s="124">
        <f t="shared" si="583"/>
        <v>45306</v>
      </c>
      <c r="J1010" s="125">
        <f t="shared" si="591"/>
        <v>19</v>
      </c>
      <c r="K1010" s="125">
        <f t="shared" si="606"/>
        <v>15</v>
      </c>
      <c r="L1010" s="8">
        <f t="shared" si="592"/>
        <v>1.0022102399999999</v>
      </c>
      <c r="M1010" s="126">
        <f t="shared" si="604"/>
        <v>1.0023997600000001</v>
      </c>
      <c r="N1010" s="126">
        <f t="shared" si="601"/>
        <v>1.1883299966878311</v>
      </c>
      <c r="O1010" s="119">
        <f t="shared" si="603"/>
        <v>1.19095649</v>
      </c>
      <c r="P1010" s="119">
        <f t="shared" si="584"/>
        <v>568.23313217999998</v>
      </c>
      <c r="Q1010" s="158">
        <f t="shared" si="596"/>
        <v>0</v>
      </c>
      <c r="R1010" s="199">
        <f t="shared" si="593"/>
        <v>0</v>
      </c>
      <c r="S1010" s="119">
        <f t="shared" si="585"/>
        <v>0</v>
      </c>
      <c r="T1010" s="129">
        <f t="shared" si="594"/>
        <v>9.1906000000000002E-2</v>
      </c>
      <c r="U1010" s="127">
        <f t="shared" si="602"/>
        <v>15</v>
      </c>
      <c r="V1010" s="127">
        <v>252</v>
      </c>
      <c r="W1010" s="126">
        <f t="shared" si="586"/>
        <v>1.005247338</v>
      </c>
      <c r="X1010" s="119">
        <f t="shared" si="587"/>
        <v>2.9817113000000002</v>
      </c>
      <c r="Y1010" s="119">
        <f t="shared" si="588"/>
        <v>0</v>
      </c>
      <c r="Z1010" s="131" t="str">
        <f t="shared" si="597"/>
        <v>A+J=</v>
      </c>
      <c r="AA1010" s="124">
        <f t="shared" si="598"/>
        <v>45306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4"/>
      <c r="EM1010" s="1"/>
      <c r="EN1010" s="1"/>
      <c r="EO1010" s="1"/>
      <c r="EP1010" s="1"/>
      <c r="EQ1010" s="1"/>
      <c r="ER1010" s="1"/>
    </row>
    <row r="1011" spans="1:148" ht="12.75" x14ac:dyDescent="0.2">
      <c r="A1011" s="118">
        <f t="shared" si="589"/>
        <v>45301</v>
      </c>
      <c r="B1011" s="119">
        <f t="shared" si="581"/>
        <v>571.49828761000003</v>
      </c>
      <c r="C1011" s="119">
        <f t="shared" si="595"/>
        <v>477.12333486</v>
      </c>
      <c r="D1011" s="120">
        <f t="shared" si="590"/>
        <v>6716.74</v>
      </c>
      <c r="E1011" s="120">
        <f t="shared" si="605"/>
        <v>6735.55</v>
      </c>
      <c r="F1011" s="172">
        <f t="shared" si="599"/>
        <v>45245</v>
      </c>
      <c r="G1011" s="123">
        <f t="shared" si="582"/>
        <v>2.8004657021114543E-3</v>
      </c>
      <c r="H1011" s="124">
        <f t="shared" si="600"/>
        <v>45306</v>
      </c>
      <c r="I1011" s="124">
        <f t="shared" si="583"/>
        <v>45306</v>
      </c>
      <c r="J1011" s="125">
        <f t="shared" si="591"/>
        <v>19</v>
      </c>
      <c r="K1011" s="125">
        <f t="shared" si="606"/>
        <v>16</v>
      </c>
      <c r="L1011" s="8">
        <f t="shared" si="592"/>
        <v>1.00235776</v>
      </c>
      <c r="M1011" s="126">
        <f t="shared" si="604"/>
        <v>1.0023997600000001</v>
      </c>
      <c r="N1011" s="126">
        <f t="shared" si="601"/>
        <v>1.1883299966878311</v>
      </c>
      <c r="O1011" s="119">
        <f t="shared" si="603"/>
        <v>1.19113179</v>
      </c>
      <c r="P1011" s="119">
        <f t="shared" si="584"/>
        <v>568.31677190000005</v>
      </c>
      <c r="Q1011" s="158">
        <f t="shared" si="596"/>
        <v>0</v>
      </c>
      <c r="R1011" s="199">
        <f t="shared" si="593"/>
        <v>0</v>
      </c>
      <c r="S1011" s="119">
        <f t="shared" si="585"/>
        <v>0</v>
      </c>
      <c r="T1011" s="129">
        <f t="shared" si="594"/>
        <v>9.1906000000000002E-2</v>
      </c>
      <c r="U1011" s="127">
        <f t="shared" si="602"/>
        <v>16</v>
      </c>
      <c r="V1011" s="127">
        <v>252</v>
      </c>
      <c r="W1011" s="126">
        <f t="shared" si="586"/>
        <v>1.0055981380000001</v>
      </c>
      <c r="X1011" s="119">
        <f t="shared" si="587"/>
        <v>3.1815157100000002</v>
      </c>
      <c r="Y1011" s="119">
        <f t="shared" si="588"/>
        <v>0</v>
      </c>
      <c r="Z1011" s="131" t="str">
        <f t="shared" si="597"/>
        <v>A+J=</v>
      </c>
      <c r="AA1011" s="124">
        <f t="shared" si="598"/>
        <v>45306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4"/>
      <c r="EM1011" s="1"/>
      <c r="EN1011" s="1"/>
      <c r="EO1011" s="1"/>
      <c r="EP1011" s="1"/>
      <c r="EQ1011" s="1"/>
      <c r="ER1011" s="1"/>
    </row>
    <row r="1012" spans="1:148" ht="12.75" x14ac:dyDescent="0.2">
      <c r="A1012" s="118">
        <f t="shared" si="589"/>
        <v>45302</v>
      </c>
      <c r="B1012" s="119">
        <f t="shared" si="581"/>
        <v>571.78187895999997</v>
      </c>
      <c r="C1012" s="119">
        <f t="shared" si="595"/>
        <v>477.12333486</v>
      </c>
      <c r="D1012" s="120">
        <f t="shared" si="590"/>
        <v>6716.74</v>
      </c>
      <c r="E1012" s="120">
        <f t="shared" si="605"/>
        <v>6735.55</v>
      </c>
      <c r="F1012" s="172">
        <f t="shared" si="599"/>
        <v>45245</v>
      </c>
      <c r="G1012" s="123">
        <f t="shared" si="582"/>
        <v>2.8004657021114543E-3</v>
      </c>
      <c r="H1012" s="124">
        <f t="shared" si="600"/>
        <v>45306</v>
      </c>
      <c r="I1012" s="124">
        <f t="shared" si="583"/>
        <v>45306</v>
      </c>
      <c r="J1012" s="125">
        <f t="shared" si="591"/>
        <v>19</v>
      </c>
      <c r="K1012" s="125">
        <f t="shared" si="606"/>
        <v>17</v>
      </c>
      <c r="L1012" s="8">
        <f t="shared" si="592"/>
        <v>1.0025053100000001</v>
      </c>
      <c r="M1012" s="126">
        <f t="shared" si="604"/>
        <v>1.0023997600000001</v>
      </c>
      <c r="N1012" s="126">
        <f t="shared" si="601"/>
        <v>1.1883299966878311</v>
      </c>
      <c r="O1012" s="119">
        <f t="shared" si="603"/>
        <v>1.19130713</v>
      </c>
      <c r="P1012" s="119">
        <f t="shared" si="584"/>
        <v>568.40043070000002</v>
      </c>
      <c r="Q1012" s="158">
        <f t="shared" si="596"/>
        <v>0</v>
      </c>
      <c r="R1012" s="199">
        <f t="shared" si="593"/>
        <v>0</v>
      </c>
      <c r="S1012" s="119">
        <f t="shared" si="585"/>
        <v>0</v>
      </c>
      <c r="T1012" s="129">
        <f t="shared" si="594"/>
        <v>9.1906000000000002E-2</v>
      </c>
      <c r="U1012" s="127">
        <f t="shared" si="602"/>
        <v>17</v>
      </c>
      <c r="V1012" s="127">
        <v>252</v>
      </c>
      <c r="W1012" s="126">
        <f t="shared" si="586"/>
        <v>1.0059490600000001</v>
      </c>
      <c r="X1012" s="119">
        <f t="shared" si="587"/>
        <v>3.38144826</v>
      </c>
      <c r="Y1012" s="119">
        <f t="shared" si="588"/>
        <v>0</v>
      </c>
      <c r="Z1012" s="131" t="str">
        <f t="shared" si="597"/>
        <v>A+J=</v>
      </c>
      <c r="AA1012" s="124">
        <f t="shared" si="598"/>
        <v>45306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4"/>
      <c r="EM1012" s="1"/>
      <c r="EN1012" s="1"/>
      <c r="EO1012" s="1"/>
      <c r="EP1012" s="1"/>
      <c r="EQ1012" s="1"/>
      <c r="ER1012" s="1"/>
    </row>
    <row r="1013" spans="1:148" ht="12.75" x14ac:dyDescent="0.2">
      <c r="A1013" s="118">
        <f t="shared" si="589"/>
        <v>45303</v>
      </c>
      <c r="B1013" s="119">
        <f t="shared" si="581"/>
        <v>572.06560376000004</v>
      </c>
      <c r="C1013" s="119">
        <f t="shared" si="595"/>
        <v>477.12333486</v>
      </c>
      <c r="D1013" s="120">
        <f t="shared" si="590"/>
        <v>6716.74</v>
      </c>
      <c r="E1013" s="120">
        <f t="shared" si="605"/>
        <v>6735.55</v>
      </c>
      <c r="F1013" s="172">
        <f t="shared" si="599"/>
        <v>45245</v>
      </c>
      <c r="G1013" s="123">
        <f t="shared" si="582"/>
        <v>2.8004657021114543E-3</v>
      </c>
      <c r="H1013" s="124">
        <f t="shared" si="600"/>
        <v>45306</v>
      </c>
      <c r="I1013" s="124">
        <f t="shared" si="583"/>
        <v>45306</v>
      </c>
      <c r="J1013" s="125">
        <f t="shared" si="591"/>
        <v>19</v>
      </c>
      <c r="K1013" s="125">
        <f t="shared" si="606"/>
        <v>18</v>
      </c>
      <c r="L1013" s="8">
        <f t="shared" si="592"/>
        <v>1.0026528699999999</v>
      </c>
      <c r="M1013" s="126">
        <f t="shared" si="604"/>
        <v>1.0023997600000001</v>
      </c>
      <c r="N1013" s="126">
        <f t="shared" si="601"/>
        <v>1.1883299966878311</v>
      </c>
      <c r="O1013" s="119">
        <f t="shared" si="603"/>
        <v>1.1914824799999999</v>
      </c>
      <c r="P1013" s="119">
        <f t="shared" si="584"/>
        <v>568.48409428000002</v>
      </c>
      <c r="Q1013" s="158">
        <f t="shared" si="596"/>
        <v>0</v>
      </c>
      <c r="R1013" s="199">
        <f t="shared" si="593"/>
        <v>0</v>
      </c>
      <c r="S1013" s="119">
        <f t="shared" si="585"/>
        <v>0</v>
      </c>
      <c r="T1013" s="129">
        <f t="shared" si="594"/>
        <v>9.1906000000000002E-2</v>
      </c>
      <c r="U1013" s="127">
        <f t="shared" si="602"/>
        <v>18</v>
      </c>
      <c r="V1013" s="127">
        <v>252</v>
      </c>
      <c r="W1013" s="126">
        <f t="shared" si="586"/>
        <v>1.006300105</v>
      </c>
      <c r="X1013" s="119">
        <f t="shared" si="587"/>
        <v>3.5815094799999998</v>
      </c>
      <c r="Y1013" s="119">
        <f t="shared" si="588"/>
        <v>0</v>
      </c>
      <c r="Z1013" s="131" t="str">
        <f t="shared" si="597"/>
        <v>A+J=</v>
      </c>
      <c r="AA1013" s="124">
        <f t="shared" si="598"/>
        <v>45306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4"/>
      <c r="EM1013" s="1"/>
      <c r="EN1013" s="1"/>
      <c r="EO1013" s="1"/>
      <c r="EP1013" s="1"/>
      <c r="EQ1013" s="1"/>
      <c r="ER1013" s="1"/>
    </row>
    <row r="1014" spans="1:148" ht="12.75" x14ac:dyDescent="0.2">
      <c r="A1014" s="118">
        <f t="shared" si="589"/>
        <v>45304</v>
      </c>
      <c r="B1014" s="119">
        <f t="shared" si="581"/>
        <v>572.34947107000005</v>
      </c>
      <c r="C1014" s="119">
        <f t="shared" si="595"/>
        <v>477.12333486</v>
      </c>
      <c r="D1014" s="120">
        <f t="shared" si="590"/>
        <v>6716.74</v>
      </c>
      <c r="E1014" s="120">
        <f t="shared" si="605"/>
        <v>6735.55</v>
      </c>
      <c r="F1014" s="172">
        <f t="shared" si="599"/>
        <v>45245</v>
      </c>
      <c r="G1014" s="123">
        <f t="shared" si="582"/>
        <v>2.8004657021114543E-3</v>
      </c>
      <c r="H1014" s="124">
        <f t="shared" si="600"/>
        <v>45306</v>
      </c>
      <c r="I1014" s="124">
        <f t="shared" si="583"/>
        <v>45306</v>
      </c>
      <c r="J1014" s="125">
        <f t="shared" si="591"/>
        <v>19</v>
      </c>
      <c r="K1014" s="125">
        <f t="shared" si="606"/>
        <v>19</v>
      </c>
      <c r="L1014" s="8">
        <f t="shared" si="592"/>
        <v>1.00280046</v>
      </c>
      <c r="M1014" s="126">
        <f t="shared" si="604"/>
        <v>1.0023997600000001</v>
      </c>
      <c r="N1014" s="126">
        <f t="shared" si="601"/>
        <v>1.1883299966878311</v>
      </c>
      <c r="O1014" s="119">
        <f t="shared" si="603"/>
        <v>1.1916578600000001</v>
      </c>
      <c r="P1014" s="119">
        <f t="shared" si="584"/>
        <v>568.56777217000001</v>
      </c>
      <c r="Q1014" s="158">
        <f t="shared" si="596"/>
        <v>0</v>
      </c>
      <c r="R1014" s="199">
        <f t="shared" si="593"/>
        <v>0</v>
      </c>
      <c r="S1014" s="119">
        <f t="shared" si="585"/>
        <v>0</v>
      </c>
      <c r="T1014" s="129">
        <f t="shared" si="594"/>
        <v>9.1906000000000002E-2</v>
      </c>
      <c r="U1014" s="127">
        <f t="shared" si="602"/>
        <v>19</v>
      </c>
      <c r="V1014" s="127">
        <v>252</v>
      </c>
      <c r="W1014" s="126">
        <f t="shared" si="586"/>
        <v>1.006651272</v>
      </c>
      <c r="X1014" s="119">
        <f t="shared" si="587"/>
        <v>3.7816988999999999</v>
      </c>
      <c r="Y1014" s="119">
        <f t="shared" si="588"/>
        <v>0</v>
      </c>
      <c r="Z1014" s="131" t="str">
        <f t="shared" si="597"/>
        <v>A+J=</v>
      </c>
      <c r="AA1014" s="124">
        <f t="shared" si="598"/>
        <v>45306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4"/>
      <c r="EM1014" s="1"/>
      <c r="EN1014" s="1"/>
      <c r="EO1014" s="1"/>
      <c r="EP1014" s="1"/>
      <c r="EQ1014" s="1"/>
      <c r="ER1014" s="1"/>
    </row>
    <row r="1015" spans="1:148" ht="12.75" x14ac:dyDescent="0.2">
      <c r="A1015" s="118">
        <f t="shared" si="589"/>
        <v>45305</v>
      </c>
      <c r="B1015" s="119">
        <f t="shared" si="581"/>
        <v>572.34947107000005</v>
      </c>
      <c r="C1015" s="119">
        <f t="shared" si="595"/>
        <v>477.12333486</v>
      </c>
      <c r="D1015" s="120">
        <f t="shared" si="590"/>
        <v>6716.74</v>
      </c>
      <c r="E1015" s="120">
        <f t="shared" si="605"/>
        <v>6735.55</v>
      </c>
      <c r="F1015" s="172">
        <f t="shared" si="599"/>
        <v>45245</v>
      </c>
      <c r="G1015" s="123">
        <f t="shared" si="582"/>
        <v>2.8004657021114543E-3</v>
      </c>
      <c r="H1015" s="124">
        <f t="shared" si="600"/>
        <v>45306</v>
      </c>
      <c r="I1015" s="124">
        <f t="shared" si="583"/>
        <v>45306</v>
      </c>
      <c r="J1015" s="125">
        <f t="shared" si="591"/>
        <v>19</v>
      </c>
      <c r="K1015" s="125">
        <f t="shared" si="606"/>
        <v>19</v>
      </c>
      <c r="L1015" s="8">
        <f t="shared" si="592"/>
        <v>1.00280046</v>
      </c>
      <c r="M1015" s="126">
        <f t="shared" si="604"/>
        <v>1.0023997600000001</v>
      </c>
      <c r="N1015" s="126">
        <f t="shared" si="601"/>
        <v>1.1883299966878311</v>
      </c>
      <c r="O1015" s="119">
        <f t="shared" si="603"/>
        <v>1.1916578600000001</v>
      </c>
      <c r="P1015" s="119">
        <f t="shared" si="584"/>
        <v>568.56777217000001</v>
      </c>
      <c r="Q1015" s="158">
        <f t="shared" si="596"/>
        <v>0</v>
      </c>
      <c r="R1015" s="199">
        <f t="shared" si="593"/>
        <v>0</v>
      </c>
      <c r="S1015" s="119">
        <f t="shared" si="585"/>
        <v>0</v>
      </c>
      <c r="T1015" s="129">
        <f t="shared" si="594"/>
        <v>9.1906000000000002E-2</v>
      </c>
      <c r="U1015" s="127">
        <f t="shared" si="602"/>
        <v>19</v>
      </c>
      <c r="V1015" s="127">
        <v>252</v>
      </c>
      <c r="W1015" s="126">
        <f t="shared" si="586"/>
        <v>1.006651272</v>
      </c>
      <c r="X1015" s="119">
        <f t="shared" si="587"/>
        <v>3.7816988999999999</v>
      </c>
      <c r="Y1015" s="119">
        <f t="shared" si="588"/>
        <v>0</v>
      </c>
      <c r="Z1015" s="131" t="str">
        <f t="shared" si="597"/>
        <v>A+J=</v>
      </c>
      <c r="AA1015" s="124">
        <f t="shared" si="598"/>
        <v>45306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4"/>
      <c r="EM1015" s="1"/>
      <c r="EN1015" s="1"/>
      <c r="EO1015" s="1"/>
      <c r="EP1015" s="1"/>
      <c r="EQ1015" s="1"/>
      <c r="ER1015" s="1"/>
    </row>
    <row r="1016" spans="1:148" ht="12.75" x14ac:dyDescent="0.2">
      <c r="A1016" s="118">
        <f t="shared" si="589"/>
        <v>45306</v>
      </c>
      <c r="B1016" s="119">
        <f t="shared" si="581"/>
        <v>572.34947107000005</v>
      </c>
      <c r="C1016" s="119">
        <f t="shared" si="595"/>
        <v>477.12333486</v>
      </c>
      <c r="D1016" s="120">
        <f t="shared" si="590"/>
        <v>6716.74</v>
      </c>
      <c r="E1016" s="120">
        <f t="shared" si="605"/>
        <v>6735.55</v>
      </c>
      <c r="F1016" s="172">
        <f t="shared" si="599"/>
        <v>45245</v>
      </c>
      <c r="G1016" s="123">
        <f t="shared" si="582"/>
        <v>2.8004657021114543E-3</v>
      </c>
      <c r="H1016" s="124">
        <f t="shared" si="600"/>
        <v>45306</v>
      </c>
      <c r="I1016" s="124">
        <f t="shared" si="583"/>
        <v>45306</v>
      </c>
      <c r="J1016" s="125">
        <f t="shared" si="591"/>
        <v>19</v>
      </c>
      <c r="K1016" s="125">
        <f t="shared" si="606"/>
        <v>19</v>
      </c>
      <c r="L1016" s="8">
        <f t="shared" si="592"/>
        <v>1.00280046</v>
      </c>
      <c r="M1016" s="126">
        <f t="shared" si="604"/>
        <v>1.0023997600000001</v>
      </c>
      <c r="N1016" s="126">
        <f t="shared" si="601"/>
        <v>1.1883299966878311</v>
      </c>
      <c r="O1016" s="119">
        <f t="shared" si="603"/>
        <v>1.1916578600000001</v>
      </c>
      <c r="P1016" s="119">
        <f t="shared" si="584"/>
        <v>568.56777217000001</v>
      </c>
      <c r="Q1016" s="158">
        <f t="shared" si="596"/>
        <v>33</v>
      </c>
      <c r="R1016" s="199">
        <f t="shared" si="593"/>
        <v>5.9124000000000003E-2</v>
      </c>
      <c r="S1016" s="119">
        <f t="shared" si="585"/>
        <v>33.616000960000001</v>
      </c>
      <c r="T1016" s="129">
        <f t="shared" si="594"/>
        <v>9.1906000000000002E-2</v>
      </c>
      <c r="U1016" s="127">
        <f t="shared" si="602"/>
        <v>19</v>
      </c>
      <c r="V1016" s="127">
        <v>252</v>
      </c>
      <c r="W1016" s="126">
        <f t="shared" si="586"/>
        <v>1.006651272</v>
      </c>
      <c r="X1016" s="119">
        <f t="shared" si="587"/>
        <v>3.7816988999999999</v>
      </c>
      <c r="Y1016" s="119">
        <f t="shared" si="588"/>
        <v>37.397699860000003</v>
      </c>
      <c r="Z1016" s="131" t="str">
        <f t="shared" si="597"/>
        <v>A+J=</v>
      </c>
      <c r="AA1016" s="124">
        <f t="shared" si="598"/>
        <v>45306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4"/>
      <c r="EM1016" s="1"/>
      <c r="EN1016" s="1"/>
      <c r="EO1016" s="1"/>
      <c r="EP1016" s="1"/>
      <c r="EQ1016" s="1"/>
      <c r="ER1016" s="1"/>
    </row>
    <row r="1017" spans="1:148" ht="12.75" x14ac:dyDescent="0.2">
      <c r="A1017" s="118">
        <f t="shared" si="589"/>
        <v>45307</v>
      </c>
      <c r="B1017" s="119">
        <f t="shared" si="581"/>
        <v>535.28078120999999</v>
      </c>
      <c r="C1017" s="119">
        <f t="shared" si="595"/>
        <v>448.91389480999999</v>
      </c>
      <c r="D1017" s="120">
        <f t="shared" si="590"/>
        <v>6735.55</v>
      </c>
      <c r="E1017" s="120">
        <f t="shared" si="605"/>
        <v>6773.27</v>
      </c>
      <c r="F1017" s="172">
        <f t="shared" si="599"/>
        <v>45275</v>
      </c>
      <c r="G1017" s="123">
        <f t="shared" si="582"/>
        <v>5.6001365886972909E-3</v>
      </c>
      <c r="H1017" s="124">
        <f t="shared" si="600"/>
        <v>45337</v>
      </c>
      <c r="I1017" s="124">
        <f t="shared" si="583"/>
        <v>45337</v>
      </c>
      <c r="J1017" s="125">
        <f t="shared" si="591"/>
        <v>21</v>
      </c>
      <c r="K1017" s="125">
        <f t="shared" si="606"/>
        <v>1</v>
      </c>
      <c r="L1017" s="8">
        <f t="shared" si="592"/>
        <v>1.0002659599999999</v>
      </c>
      <c r="M1017" s="126">
        <f t="shared" si="604"/>
        <v>1.00280046</v>
      </c>
      <c r="N1017" s="126">
        <f t="shared" si="601"/>
        <v>1.1916578673103555</v>
      </c>
      <c r="O1017" s="119">
        <f t="shared" si="603"/>
        <v>1.1919747999999999</v>
      </c>
      <c r="P1017" s="119">
        <f t="shared" si="584"/>
        <v>535.09404998000002</v>
      </c>
      <c r="Q1017" s="158">
        <f t="shared" si="596"/>
        <v>0</v>
      </c>
      <c r="R1017" s="199">
        <f t="shared" si="593"/>
        <v>0</v>
      </c>
      <c r="S1017" s="119">
        <f t="shared" si="585"/>
        <v>0</v>
      </c>
      <c r="T1017" s="129">
        <f t="shared" si="594"/>
        <v>9.1906000000000002E-2</v>
      </c>
      <c r="U1017" s="127">
        <f t="shared" si="602"/>
        <v>1</v>
      </c>
      <c r="V1017" s="127">
        <v>252</v>
      </c>
      <c r="W1017" s="126">
        <f t="shared" si="586"/>
        <v>1.000348969</v>
      </c>
      <c r="X1017" s="119">
        <f t="shared" si="587"/>
        <v>0.18673123</v>
      </c>
      <c r="Y1017" s="119">
        <f t="shared" si="588"/>
        <v>0</v>
      </c>
      <c r="Z1017" s="131" t="str">
        <f t="shared" si="597"/>
        <v>A+J=</v>
      </c>
      <c r="AA1017" s="124">
        <f t="shared" si="598"/>
        <v>45337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4"/>
      <c r="EM1017" s="1"/>
      <c r="EN1017" s="1"/>
      <c r="EO1017" s="1"/>
      <c r="EP1017" s="1"/>
      <c r="EQ1017" s="1"/>
      <c r="ER1017" s="1"/>
    </row>
    <row r="1018" spans="1:148" ht="12.75" x14ac:dyDescent="0.2">
      <c r="A1018" s="118">
        <f t="shared" si="589"/>
        <v>45308</v>
      </c>
      <c r="B1018" s="119">
        <f t="shared" si="581"/>
        <v>535.60998672000005</v>
      </c>
      <c r="C1018" s="119">
        <f t="shared" si="595"/>
        <v>448.91389480999999</v>
      </c>
      <c r="D1018" s="120">
        <f t="shared" si="590"/>
        <v>6735.55</v>
      </c>
      <c r="E1018" s="120">
        <f t="shared" si="605"/>
        <v>6773.27</v>
      </c>
      <c r="F1018" s="172">
        <f t="shared" si="599"/>
        <v>45275</v>
      </c>
      <c r="G1018" s="123">
        <f t="shared" si="582"/>
        <v>5.6001365886972909E-3</v>
      </c>
      <c r="H1018" s="124">
        <f t="shared" si="600"/>
        <v>45337</v>
      </c>
      <c r="I1018" s="124">
        <f t="shared" si="583"/>
        <v>45337</v>
      </c>
      <c r="J1018" s="125">
        <f t="shared" si="591"/>
        <v>21</v>
      </c>
      <c r="K1018" s="125">
        <f t="shared" si="606"/>
        <v>2</v>
      </c>
      <c r="L1018" s="8">
        <f t="shared" si="592"/>
        <v>1.00053199</v>
      </c>
      <c r="M1018" s="126">
        <f t="shared" si="604"/>
        <v>1.00280046</v>
      </c>
      <c r="N1018" s="126">
        <f t="shared" si="601"/>
        <v>1.1916578673103555</v>
      </c>
      <c r="O1018" s="119">
        <f t="shared" si="603"/>
        <v>1.19229181</v>
      </c>
      <c r="P1018" s="119">
        <f t="shared" si="584"/>
        <v>535.23636017000001</v>
      </c>
      <c r="Q1018" s="158">
        <f t="shared" si="596"/>
        <v>0</v>
      </c>
      <c r="R1018" s="199">
        <f t="shared" si="593"/>
        <v>0</v>
      </c>
      <c r="S1018" s="119">
        <f t="shared" si="585"/>
        <v>0</v>
      </c>
      <c r="T1018" s="129">
        <f t="shared" si="594"/>
        <v>9.1906000000000002E-2</v>
      </c>
      <c r="U1018" s="127">
        <f t="shared" si="602"/>
        <v>2</v>
      </c>
      <c r="V1018" s="127">
        <v>252</v>
      </c>
      <c r="W1018" s="126">
        <f t="shared" si="586"/>
        <v>1.0006980590000001</v>
      </c>
      <c r="X1018" s="119">
        <f t="shared" si="587"/>
        <v>0.37362655</v>
      </c>
      <c r="Y1018" s="119">
        <f t="shared" si="588"/>
        <v>0</v>
      </c>
      <c r="Z1018" s="131" t="str">
        <f t="shared" si="597"/>
        <v>A+J=</v>
      </c>
      <c r="AA1018" s="124">
        <f t="shared" si="598"/>
        <v>45337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4"/>
      <c r="EM1018" s="1"/>
      <c r="EN1018" s="1"/>
      <c r="EO1018" s="1"/>
      <c r="EP1018" s="1"/>
      <c r="EQ1018" s="1"/>
      <c r="ER1018" s="1"/>
    </row>
    <row r="1019" spans="1:148" ht="12.75" x14ac:dyDescent="0.2">
      <c r="A1019" s="118">
        <f t="shared" si="589"/>
        <v>45309</v>
      </c>
      <c r="B1019" s="119">
        <f t="shared" si="581"/>
        <v>535.93940239000005</v>
      </c>
      <c r="C1019" s="119">
        <f t="shared" si="595"/>
        <v>448.91389480999999</v>
      </c>
      <c r="D1019" s="120">
        <f t="shared" si="590"/>
        <v>6735.55</v>
      </c>
      <c r="E1019" s="120">
        <f t="shared" si="605"/>
        <v>6773.27</v>
      </c>
      <c r="F1019" s="172">
        <f t="shared" si="599"/>
        <v>45275</v>
      </c>
      <c r="G1019" s="123">
        <f t="shared" si="582"/>
        <v>5.6001365886972909E-3</v>
      </c>
      <c r="H1019" s="124">
        <f t="shared" si="600"/>
        <v>45337</v>
      </c>
      <c r="I1019" s="124">
        <f t="shared" si="583"/>
        <v>45337</v>
      </c>
      <c r="J1019" s="125">
        <f t="shared" si="591"/>
        <v>21</v>
      </c>
      <c r="K1019" s="125">
        <f t="shared" si="606"/>
        <v>3</v>
      </c>
      <c r="L1019" s="8">
        <f t="shared" si="592"/>
        <v>1.0007980999999999</v>
      </c>
      <c r="M1019" s="126">
        <f t="shared" si="604"/>
        <v>1.00280046</v>
      </c>
      <c r="N1019" s="126">
        <f t="shared" si="601"/>
        <v>1.1916578673103555</v>
      </c>
      <c r="O1019" s="119">
        <f t="shared" si="603"/>
        <v>1.1926089200000001</v>
      </c>
      <c r="P1019" s="119">
        <f t="shared" si="584"/>
        <v>535.37871526000004</v>
      </c>
      <c r="Q1019" s="158">
        <f t="shared" si="596"/>
        <v>0</v>
      </c>
      <c r="R1019" s="199">
        <f t="shared" si="593"/>
        <v>0</v>
      </c>
      <c r="S1019" s="119">
        <f t="shared" si="585"/>
        <v>0</v>
      </c>
      <c r="T1019" s="129">
        <f t="shared" si="594"/>
        <v>9.1906000000000002E-2</v>
      </c>
      <c r="U1019" s="127">
        <f t="shared" si="602"/>
        <v>3</v>
      </c>
      <c r="V1019" s="127">
        <v>252</v>
      </c>
      <c r="W1019" s="126">
        <f t="shared" si="586"/>
        <v>1.0010472720000001</v>
      </c>
      <c r="X1019" s="119">
        <f t="shared" si="587"/>
        <v>0.56068713000000003</v>
      </c>
      <c r="Y1019" s="119">
        <f t="shared" si="588"/>
        <v>0</v>
      </c>
      <c r="Z1019" s="131" t="str">
        <f t="shared" si="597"/>
        <v>A+J=</v>
      </c>
      <c r="AA1019" s="124">
        <f t="shared" si="598"/>
        <v>45337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2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4"/>
      <c r="EM1019" s="1"/>
      <c r="EN1019" s="1"/>
      <c r="EO1019" s="1"/>
      <c r="EP1019" s="1"/>
      <c r="EQ1019" s="1"/>
      <c r="ER1019" s="1"/>
    </row>
    <row r="1020" spans="1:148" ht="12.75" x14ac:dyDescent="0.2">
      <c r="A1020" s="118">
        <f t="shared" si="589"/>
        <v>45310</v>
      </c>
      <c r="B1020" s="119">
        <f t="shared" si="581"/>
        <v>536.26902273000007</v>
      </c>
      <c r="C1020" s="119">
        <f t="shared" si="595"/>
        <v>448.91389480999999</v>
      </c>
      <c r="D1020" s="120">
        <f t="shared" si="590"/>
        <v>6735.55</v>
      </c>
      <c r="E1020" s="120">
        <f t="shared" si="605"/>
        <v>6773.27</v>
      </c>
      <c r="F1020" s="172">
        <f t="shared" si="599"/>
        <v>45275</v>
      </c>
      <c r="G1020" s="123">
        <f t="shared" si="582"/>
        <v>5.6001365886972909E-3</v>
      </c>
      <c r="H1020" s="124">
        <f t="shared" si="600"/>
        <v>45337</v>
      </c>
      <c r="I1020" s="124">
        <f t="shared" si="583"/>
        <v>45337</v>
      </c>
      <c r="J1020" s="125">
        <f t="shared" si="591"/>
        <v>21</v>
      </c>
      <c r="K1020" s="125">
        <f t="shared" si="606"/>
        <v>4</v>
      </c>
      <c r="L1020" s="8">
        <f t="shared" si="592"/>
        <v>1.00106428</v>
      </c>
      <c r="M1020" s="126">
        <f t="shared" si="604"/>
        <v>1.00280046</v>
      </c>
      <c r="N1020" s="126">
        <f t="shared" si="601"/>
        <v>1.1916578673103555</v>
      </c>
      <c r="O1020" s="119">
        <f t="shared" si="603"/>
        <v>1.1929261200000001</v>
      </c>
      <c r="P1020" s="119">
        <f t="shared" si="584"/>
        <v>535.52111074000004</v>
      </c>
      <c r="Q1020" s="158">
        <f t="shared" si="596"/>
        <v>0</v>
      </c>
      <c r="R1020" s="199">
        <f t="shared" si="593"/>
        <v>0</v>
      </c>
      <c r="S1020" s="119">
        <f t="shared" si="585"/>
        <v>0</v>
      </c>
      <c r="T1020" s="129">
        <f t="shared" si="594"/>
        <v>9.1906000000000002E-2</v>
      </c>
      <c r="U1020" s="127">
        <f t="shared" si="602"/>
        <v>4</v>
      </c>
      <c r="V1020" s="127">
        <v>252</v>
      </c>
      <c r="W1020" s="126">
        <f t="shared" si="586"/>
        <v>1.0013966059999999</v>
      </c>
      <c r="X1020" s="119">
        <f t="shared" si="587"/>
        <v>0.74791198999999997</v>
      </c>
      <c r="Y1020" s="119">
        <f t="shared" si="588"/>
        <v>0</v>
      </c>
      <c r="Z1020" s="131" t="str">
        <f t="shared" si="597"/>
        <v>A+J=</v>
      </c>
      <c r="AA1020" s="124">
        <f t="shared" si="598"/>
        <v>45337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2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4"/>
      <c r="EM1020" s="1"/>
      <c r="EN1020" s="1"/>
      <c r="EO1020" s="1"/>
      <c r="EP1020" s="1"/>
      <c r="EQ1020" s="1"/>
      <c r="ER1020" s="1"/>
    </row>
    <row r="1021" spans="1:148" ht="12.75" x14ac:dyDescent="0.2">
      <c r="A1021" s="118">
        <f t="shared" si="589"/>
        <v>45311</v>
      </c>
      <c r="B1021" s="119">
        <f t="shared" si="581"/>
        <v>536.59884390000002</v>
      </c>
      <c r="C1021" s="119">
        <f t="shared" si="595"/>
        <v>448.91389480999999</v>
      </c>
      <c r="D1021" s="120">
        <f t="shared" si="590"/>
        <v>6735.55</v>
      </c>
      <c r="E1021" s="120">
        <f t="shared" si="605"/>
        <v>6773.27</v>
      </c>
      <c r="F1021" s="172">
        <f t="shared" si="599"/>
        <v>45275</v>
      </c>
      <c r="G1021" s="123">
        <f t="shared" si="582"/>
        <v>5.6001365886972909E-3</v>
      </c>
      <c r="H1021" s="124">
        <f t="shared" si="600"/>
        <v>45337</v>
      </c>
      <c r="I1021" s="124">
        <f t="shared" si="583"/>
        <v>45337</v>
      </c>
      <c r="J1021" s="125">
        <f t="shared" si="591"/>
        <v>21</v>
      </c>
      <c r="K1021" s="125">
        <f t="shared" si="606"/>
        <v>5</v>
      </c>
      <c r="L1021" s="8">
        <f t="shared" si="592"/>
        <v>1.0013305299999999</v>
      </c>
      <c r="M1021" s="126">
        <f t="shared" si="604"/>
        <v>1.00280046</v>
      </c>
      <c r="N1021" s="126">
        <f t="shared" si="601"/>
        <v>1.1916578673103555</v>
      </c>
      <c r="O1021" s="119">
        <f t="shared" si="603"/>
        <v>1.1932434000000001</v>
      </c>
      <c r="P1021" s="119">
        <f t="shared" si="584"/>
        <v>535.66354215000001</v>
      </c>
      <c r="Q1021" s="158">
        <f t="shared" si="596"/>
        <v>0</v>
      </c>
      <c r="R1021" s="199">
        <f t="shared" si="593"/>
        <v>0</v>
      </c>
      <c r="S1021" s="119">
        <f t="shared" si="585"/>
        <v>0</v>
      </c>
      <c r="T1021" s="129">
        <f t="shared" si="594"/>
        <v>9.1906000000000002E-2</v>
      </c>
      <c r="U1021" s="127">
        <f t="shared" si="602"/>
        <v>5</v>
      </c>
      <c r="V1021" s="127">
        <v>252</v>
      </c>
      <c r="W1021" s="126">
        <f t="shared" si="586"/>
        <v>1.001746062</v>
      </c>
      <c r="X1021" s="119">
        <f t="shared" si="587"/>
        <v>0.93530175000000004</v>
      </c>
      <c r="Y1021" s="119">
        <f t="shared" si="588"/>
        <v>0</v>
      </c>
      <c r="Z1021" s="131" t="str">
        <f t="shared" si="597"/>
        <v>A+J=</v>
      </c>
      <c r="AA1021" s="124">
        <f t="shared" si="598"/>
        <v>45337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2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4"/>
      <c r="EM1021" s="1"/>
      <c r="EN1021" s="1"/>
      <c r="EO1021" s="1"/>
      <c r="EP1021" s="1"/>
      <c r="EQ1021" s="1"/>
      <c r="ER1021" s="1"/>
    </row>
    <row r="1022" spans="1:148" ht="12.75" x14ac:dyDescent="0.2">
      <c r="A1022" s="118">
        <f t="shared" si="589"/>
        <v>45312</v>
      </c>
      <c r="B1022" s="119">
        <f t="shared" si="581"/>
        <v>536.59884390000002</v>
      </c>
      <c r="C1022" s="119">
        <f t="shared" si="595"/>
        <v>448.91389480999999</v>
      </c>
      <c r="D1022" s="120">
        <f t="shared" si="590"/>
        <v>6735.55</v>
      </c>
      <c r="E1022" s="120">
        <f t="shared" si="605"/>
        <v>6773.27</v>
      </c>
      <c r="F1022" s="172">
        <f t="shared" si="599"/>
        <v>45275</v>
      </c>
      <c r="G1022" s="123">
        <f t="shared" si="582"/>
        <v>5.6001365886972909E-3</v>
      </c>
      <c r="H1022" s="124">
        <f t="shared" si="600"/>
        <v>45337</v>
      </c>
      <c r="I1022" s="124">
        <f t="shared" si="583"/>
        <v>45337</v>
      </c>
      <c r="J1022" s="125">
        <f t="shared" si="591"/>
        <v>21</v>
      </c>
      <c r="K1022" s="125">
        <f t="shared" si="606"/>
        <v>5</v>
      </c>
      <c r="L1022" s="8">
        <f t="shared" si="592"/>
        <v>1.0013305299999999</v>
      </c>
      <c r="M1022" s="126">
        <f t="shared" si="604"/>
        <v>1.00280046</v>
      </c>
      <c r="N1022" s="126">
        <f t="shared" si="601"/>
        <v>1.1916578673103555</v>
      </c>
      <c r="O1022" s="119">
        <f t="shared" si="603"/>
        <v>1.1932434000000001</v>
      </c>
      <c r="P1022" s="119">
        <f t="shared" si="584"/>
        <v>535.66354215000001</v>
      </c>
      <c r="Q1022" s="158">
        <f t="shared" si="596"/>
        <v>0</v>
      </c>
      <c r="R1022" s="199">
        <f t="shared" si="593"/>
        <v>0</v>
      </c>
      <c r="S1022" s="119">
        <f t="shared" si="585"/>
        <v>0</v>
      </c>
      <c r="T1022" s="129">
        <f t="shared" si="594"/>
        <v>9.1906000000000002E-2</v>
      </c>
      <c r="U1022" s="127">
        <f t="shared" si="602"/>
        <v>5</v>
      </c>
      <c r="V1022" s="127">
        <v>252</v>
      </c>
      <c r="W1022" s="126">
        <f t="shared" si="586"/>
        <v>1.001746062</v>
      </c>
      <c r="X1022" s="119">
        <f t="shared" si="587"/>
        <v>0.93530175000000004</v>
      </c>
      <c r="Y1022" s="119">
        <f t="shared" si="588"/>
        <v>0</v>
      </c>
      <c r="Z1022" s="131" t="str">
        <f t="shared" si="597"/>
        <v>A+J=</v>
      </c>
      <c r="AA1022" s="124">
        <f t="shared" si="598"/>
        <v>45337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2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4"/>
      <c r="EM1022" s="1"/>
      <c r="EN1022" s="1"/>
      <c r="EO1022" s="1"/>
      <c r="EP1022" s="1"/>
      <c r="EQ1022" s="1"/>
      <c r="ER1022" s="1"/>
    </row>
    <row r="1023" spans="1:148" ht="12.75" x14ac:dyDescent="0.2">
      <c r="A1023" s="118">
        <f t="shared" si="589"/>
        <v>45313</v>
      </c>
      <c r="B1023" s="119">
        <f t="shared" si="581"/>
        <v>536.59884390000002</v>
      </c>
      <c r="C1023" s="119">
        <f t="shared" si="595"/>
        <v>448.91389480999999</v>
      </c>
      <c r="D1023" s="120">
        <f t="shared" si="590"/>
        <v>6735.55</v>
      </c>
      <c r="E1023" s="120">
        <f t="shared" si="605"/>
        <v>6773.27</v>
      </c>
      <c r="F1023" s="172">
        <f t="shared" si="599"/>
        <v>45275</v>
      </c>
      <c r="G1023" s="123">
        <f t="shared" si="582"/>
        <v>5.6001365886972909E-3</v>
      </c>
      <c r="H1023" s="124">
        <f t="shared" si="600"/>
        <v>45337</v>
      </c>
      <c r="I1023" s="124">
        <f t="shared" si="583"/>
        <v>45337</v>
      </c>
      <c r="J1023" s="125">
        <f t="shared" si="591"/>
        <v>21</v>
      </c>
      <c r="K1023" s="125">
        <f t="shared" si="606"/>
        <v>5</v>
      </c>
      <c r="L1023" s="8">
        <f t="shared" si="592"/>
        <v>1.0013305299999999</v>
      </c>
      <c r="M1023" s="126">
        <f t="shared" si="604"/>
        <v>1.00280046</v>
      </c>
      <c r="N1023" s="126">
        <f t="shared" si="601"/>
        <v>1.1916578673103555</v>
      </c>
      <c r="O1023" s="119">
        <f t="shared" si="603"/>
        <v>1.1932434000000001</v>
      </c>
      <c r="P1023" s="119">
        <f t="shared" si="584"/>
        <v>535.66354215000001</v>
      </c>
      <c r="Q1023" s="158">
        <f t="shared" si="596"/>
        <v>0</v>
      </c>
      <c r="R1023" s="199">
        <f t="shared" si="593"/>
        <v>0</v>
      </c>
      <c r="S1023" s="119">
        <f t="shared" si="585"/>
        <v>0</v>
      </c>
      <c r="T1023" s="129">
        <f t="shared" si="594"/>
        <v>9.1906000000000002E-2</v>
      </c>
      <c r="U1023" s="127">
        <f t="shared" si="602"/>
        <v>5</v>
      </c>
      <c r="V1023" s="127">
        <v>252</v>
      </c>
      <c r="W1023" s="126">
        <f t="shared" si="586"/>
        <v>1.001746062</v>
      </c>
      <c r="X1023" s="119">
        <f t="shared" si="587"/>
        <v>0.93530175000000004</v>
      </c>
      <c r="Y1023" s="119">
        <f t="shared" si="588"/>
        <v>0</v>
      </c>
      <c r="Z1023" s="131" t="str">
        <f t="shared" si="597"/>
        <v>A+J=</v>
      </c>
      <c r="AA1023" s="124">
        <f t="shared" si="598"/>
        <v>45337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2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4"/>
      <c r="EM1023" s="1"/>
      <c r="EN1023" s="1"/>
      <c r="EO1023" s="1"/>
      <c r="EP1023" s="1"/>
      <c r="EQ1023" s="1"/>
      <c r="ER1023" s="1"/>
    </row>
    <row r="1024" spans="1:148" ht="12.75" x14ac:dyDescent="0.2">
      <c r="A1024" s="118">
        <f t="shared" si="589"/>
        <v>45314</v>
      </c>
      <c r="B1024" s="119">
        <f t="shared" si="581"/>
        <v>536.92886146000001</v>
      </c>
      <c r="C1024" s="119">
        <f t="shared" si="595"/>
        <v>448.91389480999999</v>
      </c>
      <c r="D1024" s="120">
        <f t="shared" si="590"/>
        <v>6735.55</v>
      </c>
      <c r="E1024" s="120">
        <f t="shared" si="605"/>
        <v>6773.27</v>
      </c>
      <c r="F1024" s="172">
        <f t="shared" si="599"/>
        <v>45275</v>
      </c>
      <c r="G1024" s="123">
        <f t="shared" si="582"/>
        <v>5.6001365886972909E-3</v>
      </c>
      <c r="H1024" s="124">
        <f t="shared" si="600"/>
        <v>45337</v>
      </c>
      <c r="I1024" s="124">
        <f t="shared" si="583"/>
        <v>45337</v>
      </c>
      <c r="J1024" s="125">
        <f t="shared" si="591"/>
        <v>21</v>
      </c>
      <c r="K1024" s="125">
        <f t="shared" si="606"/>
        <v>6</v>
      </c>
      <c r="L1024" s="8">
        <f t="shared" si="592"/>
        <v>1.0015968399999999</v>
      </c>
      <c r="M1024" s="126">
        <f t="shared" si="604"/>
        <v>1.00280046</v>
      </c>
      <c r="N1024" s="126">
        <f t="shared" si="601"/>
        <v>1.1916578673103555</v>
      </c>
      <c r="O1024" s="119">
        <f t="shared" si="603"/>
        <v>1.1935607500000001</v>
      </c>
      <c r="P1024" s="119">
        <f t="shared" si="584"/>
        <v>535.80600497</v>
      </c>
      <c r="Q1024" s="158">
        <f t="shared" si="596"/>
        <v>0</v>
      </c>
      <c r="R1024" s="199">
        <f t="shared" si="593"/>
        <v>0</v>
      </c>
      <c r="S1024" s="119">
        <f t="shared" si="585"/>
        <v>0</v>
      </c>
      <c r="T1024" s="129">
        <f t="shared" si="594"/>
        <v>9.1906000000000002E-2</v>
      </c>
      <c r="U1024" s="127">
        <f t="shared" si="602"/>
        <v>6</v>
      </c>
      <c r="V1024" s="127">
        <v>252</v>
      </c>
      <c r="W1024" s="126">
        <f t="shared" si="586"/>
        <v>1.0020956400000001</v>
      </c>
      <c r="X1024" s="119">
        <f t="shared" si="587"/>
        <v>1.12285649</v>
      </c>
      <c r="Y1024" s="119">
        <f t="shared" si="588"/>
        <v>0</v>
      </c>
      <c r="Z1024" s="131" t="str">
        <f t="shared" si="597"/>
        <v>A+J=</v>
      </c>
      <c r="AA1024" s="124">
        <f t="shared" si="598"/>
        <v>45337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2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4"/>
      <c r="EM1024" s="1"/>
      <c r="EN1024" s="1"/>
      <c r="EO1024" s="1"/>
      <c r="EP1024" s="1"/>
      <c r="EQ1024" s="1"/>
      <c r="ER1024" s="1"/>
    </row>
    <row r="1025" spans="1:148" ht="12.75" x14ac:dyDescent="0.2">
      <c r="A1025" s="118">
        <f t="shared" si="589"/>
        <v>45315</v>
      </c>
      <c r="B1025" s="119">
        <f t="shared" si="581"/>
        <v>537.25908451999999</v>
      </c>
      <c r="C1025" s="119">
        <f t="shared" si="595"/>
        <v>448.91389480999999</v>
      </c>
      <c r="D1025" s="120">
        <f t="shared" si="590"/>
        <v>6735.55</v>
      </c>
      <c r="E1025" s="120">
        <f t="shared" si="605"/>
        <v>6773.27</v>
      </c>
      <c r="F1025" s="172">
        <f t="shared" si="599"/>
        <v>45275</v>
      </c>
      <c r="G1025" s="123">
        <f t="shared" si="582"/>
        <v>5.6001365886972909E-3</v>
      </c>
      <c r="H1025" s="124">
        <f t="shared" si="600"/>
        <v>45337</v>
      </c>
      <c r="I1025" s="124">
        <f t="shared" si="583"/>
        <v>45337</v>
      </c>
      <c r="J1025" s="125">
        <f t="shared" si="591"/>
        <v>21</v>
      </c>
      <c r="K1025" s="125">
        <f t="shared" si="606"/>
        <v>7</v>
      </c>
      <c r="L1025" s="8">
        <f t="shared" si="592"/>
        <v>1.0018632300000001</v>
      </c>
      <c r="M1025" s="126">
        <f t="shared" si="604"/>
        <v>1.00280046</v>
      </c>
      <c r="N1025" s="126">
        <f t="shared" si="601"/>
        <v>1.1916578673103555</v>
      </c>
      <c r="O1025" s="119">
        <f t="shared" si="603"/>
        <v>1.19387819</v>
      </c>
      <c r="P1025" s="119">
        <f t="shared" si="584"/>
        <v>535.94850819999999</v>
      </c>
      <c r="Q1025" s="158">
        <f t="shared" si="596"/>
        <v>0</v>
      </c>
      <c r="R1025" s="199">
        <f t="shared" si="593"/>
        <v>0</v>
      </c>
      <c r="S1025" s="119">
        <f t="shared" si="585"/>
        <v>0</v>
      </c>
      <c r="T1025" s="129">
        <f t="shared" si="594"/>
        <v>9.1906000000000002E-2</v>
      </c>
      <c r="U1025" s="127">
        <f t="shared" si="602"/>
        <v>7</v>
      </c>
      <c r="V1025" s="127">
        <v>252</v>
      </c>
      <c r="W1025" s="126">
        <f t="shared" si="586"/>
        <v>1.00244534</v>
      </c>
      <c r="X1025" s="119">
        <f t="shared" si="587"/>
        <v>1.31057632</v>
      </c>
      <c r="Y1025" s="119">
        <f t="shared" si="588"/>
        <v>0</v>
      </c>
      <c r="Z1025" s="131" t="str">
        <f t="shared" si="597"/>
        <v>A+J=</v>
      </c>
      <c r="AA1025" s="124">
        <f t="shared" si="598"/>
        <v>45337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2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4"/>
      <c r="EM1025" s="1"/>
      <c r="EN1025" s="1"/>
      <c r="EO1025" s="1"/>
      <c r="EP1025" s="1"/>
      <c r="EQ1025" s="1"/>
      <c r="ER1025" s="1"/>
    </row>
    <row r="1026" spans="1:148" ht="12.75" x14ac:dyDescent="0.2">
      <c r="A1026" s="118">
        <f t="shared" si="589"/>
        <v>45316</v>
      </c>
      <c r="B1026" s="119">
        <f t="shared" si="581"/>
        <v>537.58951316000002</v>
      </c>
      <c r="C1026" s="119">
        <f t="shared" si="595"/>
        <v>448.91389480999999</v>
      </c>
      <c r="D1026" s="120">
        <f t="shared" si="590"/>
        <v>6735.55</v>
      </c>
      <c r="E1026" s="120">
        <f t="shared" si="605"/>
        <v>6773.27</v>
      </c>
      <c r="F1026" s="172">
        <f t="shared" si="599"/>
        <v>45275</v>
      </c>
      <c r="G1026" s="123">
        <f t="shared" si="582"/>
        <v>5.6001365886972909E-3</v>
      </c>
      <c r="H1026" s="124">
        <f t="shared" si="600"/>
        <v>45337</v>
      </c>
      <c r="I1026" s="124">
        <f t="shared" si="583"/>
        <v>45337</v>
      </c>
      <c r="J1026" s="125">
        <f t="shared" si="591"/>
        <v>21</v>
      </c>
      <c r="K1026" s="125">
        <f t="shared" si="606"/>
        <v>8</v>
      </c>
      <c r="L1026" s="8">
        <f t="shared" si="592"/>
        <v>1.0021296900000001</v>
      </c>
      <c r="M1026" s="126">
        <f t="shared" si="604"/>
        <v>1.00280046</v>
      </c>
      <c r="N1026" s="126">
        <f t="shared" si="601"/>
        <v>1.1916578673103555</v>
      </c>
      <c r="O1026" s="119">
        <f t="shared" si="603"/>
        <v>1.19419572</v>
      </c>
      <c r="P1026" s="119">
        <f t="shared" si="584"/>
        <v>536.09105182999997</v>
      </c>
      <c r="Q1026" s="158">
        <f t="shared" si="596"/>
        <v>0</v>
      </c>
      <c r="R1026" s="199">
        <f t="shared" si="593"/>
        <v>0</v>
      </c>
      <c r="S1026" s="119">
        <f t="shared" si="585"/>
        <v>0</v>
      </c>
      <c r="T1026" s="129">
        <f t="shared" si="594"/>
        <v>9.1906000000000002E-2</v>
      </c>
      <c r="U1026" s="127">
        <f t="shared" si="602"/>
        <v>8</v>
      </c>
      <c r="V1026" s="127">
        <v>252</v>
      </c>
      <c r="W1026" s="126">
        <f t="shared" si="586"/>
        <v>1.002795162</v>
      </c>
      <c r="X1026" s="119">
        <f t="shared" si="587"/>
        <v>1.49846133</v>
      </c>
      <c r="Y1026" s="119">
        <f t="shared" si="588"/>
        <v>0</v>
      </c>
      <c r="Z1026" s="131" t="str">
        <f t="shared" si="597"/>
        <v>A+J=</v>
      </c>
      <c r="AA1026" s="124">
        <f t="shared" si="598"/>
        <v>45337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2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4"/>
      <c r="EM1026" s="1"/>
      <c r="EN1026" s="1"/>
      <c r="EO1026" s="1"/>
      <c r="EP1026" s="1"/>
      <c r="EQ1026" s="1"/>
      <c r="ER1026" s="1"/>
    </row>
    <row r="1027" spans="1:148" ht="12.75" x14ac:dyDescent="0.2">
      <c r="A1027" s="118">
        <f t="shared" si="589"/>
        <v>45317</v>
      </c>
      <c r="B1027" s="119">
        <f t="shared" si="581"/>
        <v>537.92014802000006</v>
      </c>
      <c r="C1027" s="119">
        <f t="shared" si="595"/>
        <v>448.91389480999999</v>
      </c>
      <c r="D1027" s="120">
        <f t="shared" si="590"/>
        <v>6735.55</v>
      </c>
      <c r="E1027" s="120">
        <f t="shared" si="605"/>
        <v>6773.27</v>
      </c>
      <c r="F1027" s="172">
        <f t="shared" si="599"/>
        <v>45275</v>
      </c>
      <c r="G1027" s="123">
        <f t="shared" si="582"/>
        <v>5.6001365886972909E-3</v>
      </c>
      <c r="H1027" s="124">
        <f t="shared" si="600"/>
        <v>45337</v>
      </c>
      <c r="I1027" s="124">
        <f t="shared" si="583"/>
        <v>45337</v>
      </c>
      <c r="J1027" s="125">
        <f t="shared" si="591"/>
        <v>21</v>
      </c>
      <c r="K1027" s="125">
        <f t="shared" si="606"/>
        <v>9</v>
      </c>
      <c r="L1027" s="8">
        <f t="shared" si="592"/>
        <v>1.0023962200000001</v>
      </c>
      <c r="M1027" s="126">
        <f t="shared" si="604"/>
        <v>1.00280046</v>
      </c>
      <c r="N1027" s="126">
        <f t="shared" si="601"/>
        <v>1.1916578673103555</v>
      </c>
      <c r="O1027" s="119">
        <f t="shared" si="603"/>
        <v>1.1945133400000001</v>
      </c>
      <c r="P1027" s="119">
        <f t="shared" si="584"/>
        <v>536.23363586000005</v>
      </c>
      <c r="Q1027" s="158">
        <f t="shared" si="596"/>
        <v>0</v>
      </c>
      <c r="R1027" s="199">
        <f t="shared" si="593"/>
        <v>0</v>
      </c>
      <c r="S1027" s="119">
        <f t="shared" si="585"/>
        <v>0</v>
      </c>
      <c r="T1027" s="129">
        <f t="shared" si="594"/>
        <v>9.1906000000000002E-2</v>
      </c>
      <c r="U1027" s="127">
        <f t="shared" si="602"/>
        <v>9</v>
      </c>
      <c r="V1027" s="127">
        <v>252</v>
      </c>
      <c r="W1027" s="126">
        <f t="shared" si="586"/>
        <v>1.0031451069999999</v>
      </c>
      <c r="X1027" s="119">
        <f t="shared" si="587"/>
        <v>1.6865121599999999</v>
      </c>
      <c r="Y1027" s="119">
        <f t="shared" si="588"/>
        <v>0</v>
      </c>
      <c r="Z1027" s="131" t="str">
        <f t="shared" si="597"/>
        <v>A+J=</v>
      </c>
      <c r="AA1027" s="124">
        <f t="shared" si="598"/>
        <v>45337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2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4"/>
      <c r="EM1027" s="1"/>
      <c r="EN1027" s="1"/>
      <c r="EO1027" s="1"/>
      <c r="EP1027" s="1"/>
      <c r="EQ1027" s="1"/>
      <c r="ER1027" s="1"/>
    </row>
    <row r="1028" spans="1:148" ht="12.75" x14ac:dyDescent="0.2">
      <c r="A1028" s="118">
        <f t="shared" si="589"/>
        <v>45318</v>
      </c>
      <c r="B1028" s="119">
        <f t="shared" si="581"/>
        <v>538.25098359999993</v>
      </c>
      <c r="C1028" s="119">
        <f t="shared" si="595"/>
        <v>448.91389480999999</v>
      </c>
      <c r="D1028" s="120">
        <f t="shared" si="590"/>
        <v>6735.55</v>
      </c>
      <c r="E1028" s="120">
        <f t="shared" si="605"/>
        <v>6773.27</v>
      </c>
      <c r="F1028" s="172">
        <f t="shared" si="599"/>
        <v>45275</v>
      </c>
      <c r="G1028" s="123">
        <f t="shared" si="582"/>
        <v>5.6001365886972909E-3</v>
      </c>
      <c r="H1028" s="124">
        <f t="shared" si="600"/>
        <v>45337</v>
      </c>
      <c r="I1028" s="124">
        <f t="shared" si="583"/>
        <v>45337</v>
      </c>
      <c r="J1028" s="125">
        <f t="shared" si="591"/>
        <v>21</v>
      </c>
      <c r="K1028" s="125">
        <f t="shared" si="606"/>
        <v>10</v>
      </c>
      <c r="L1028" s="8">
        <f t="shared" si="592"/>
        <v>1.00266283</v>
      </c>
      <c r="M1028" s="126">
        <f t="shared" si="604"/>
        <v>1.00280046</v>
      </c>
      <c r="N1028" s="126">
        <f t="shared" si="601"/>
        <v>1.1916578673103555</v>
      </c>
      <c r="O1028" s="119">
        <f t="shared" si="603"/>
        <v>1.19483104</v>
      </c>
      <c r="P1028" s="119">
        <f t="shared" si="584"/>
        <v>536.37625579999997</v>
      </c>
      <c r="Q1028" s="158">
        <f t="shared" si="596"/>
        <v>0</v>
      </c>
      <c r="R1028" s="199">
        <f t="shared" si="593"/>
        <v>0</v>
      </c>
      <c r="S1028" s="119">
        <f t="shared" si="585"/>
        <v>0</v>
      </c>
      <c r="T1028" s="129">
        <f t="shared" si="594"/>
        <v>9.1906000000000002E-2</v>
      </c>
      <c r="U1028" s="127">
        <f t="shared" si="602"/>
        <v>10</v>
      </c>
      <c r="V1028" s="127">
        <v>252</v>
      </c>
      <c r="W1028" s="126">
        <f t="shared" si="586"/>
        <v>1.0034951729999999</v>
      </c>
      <c r="X1028" s="119">
        <f t="shared" si="587"/>
        <v>1.8747278000000001</v>
      </c>
      <c r="Y1028" s="119">
        <f t="shared" si="588"/>
        <v>0</v>
      </c>
      <c r="Z1028" s="131" t="str">
        <f t="shared" si="597"/>
        <v>A+J=</v>
      </c>
      <c r="AA1028" s="124">
        <f t="shared" si="598"/>
        <v>45337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2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4"/>
      <c r="EM1028" s="1"/>
      <c r="EN1028" s="1"/>
      <c r="EO1028" s="1"/>
      <c r="EP1028" s="1"/>
      <c r="EQ1028" s="1"/>
      <c r="ER1028" s="1"/>
    </row>
    <row r="1029" spans="1:148" ht="12.75" x14ac:dyDescent="0.2">
      <c r="A1029" s="118">
        <f t="shared" si="589"/>
        <v>45319</v>
      </c>
      <c r="B1029" s="119">
        <f t="shared" si="581"/>
        <v>538.25098359999993</v>
      </c>
      <c r="C1029" s="119">
        <f t="shared" si="595"/>
        <v>448.91389480999999</v>
      </c>
      <c r="D1029" s="120">
        <f t="shared" si="590"/>
        <v>6735.55</v>
      </c>
      <c r="E1029" s="120">
        <f t="shared" si="605"/>
        <v>6773.27</v>
      </c>
      <c r="F1029" s="172">
        <f t="shared" si="599"/>
        <v>45275</v>
      </c>
      <c r="G1029" s="123">
        <f t="shared" si="582"/>
        <v>5.6001365886972909E-3</v>
      </c>
      <c r="H1029" s="124">
        <f t="shared" si="600"/>
        <v>45337</v>
      </c>
      <c r="I1029" s="124">
        <f t="shared" si="583"/>
        <v>45337</v>
      </c>
      <c r="J1029" s="125">
        <f t="shared" si="591"/>
        <v>21</v>
      </c>
      <c r="K1029" s="125">
        <f t="shared" si="606"/>
        <v>10</v>
      </c>
      <c r="L1029" s="8">
        <f t="shared" si="592"/>
        <v>1.00266283</v>
      </c>
      <c r="M1029" s="126">
        <f t="shared" si="604"/>
        <v>1.00280046</v>
      </c>
      <c r="N1029" s="126">
        <f t="shared" si="601"/>
        <v>1.1916578673103555</v>
      </c>
      <c r="O1029" s="119">
        <f t="shared" si="603"/>
        <v>1.19483104</v>
      </c>
      <c r="P1029" s="119">
        <f t="shared" si="584"/>
        <v>536.37625579999997</v>
      </c>
      <c r="Q1029" s="158">
        <f t="shared" si="596"/>
        <v>0</v>
      </c>
      <c r="R1029" s="199">
        <f t="shared" si="593"/>
        <v>0</v>
      </c>
      <c r="S1029" s="119">
        <f t="shared" si="585"/>
        <v>0</v>
      </c>
      <c r="T1029" s="129">
        <f t="shared" si="594"/>
        <v>9.1906000000000002E-2</v>
      </c>
      <c r="U1029" s="127">
        <f t="shared" si="602"/>
        <v>10</v>
      </c>
      <c r="V1029" s="127">
        <v>252</v>
      </c>
      <c r="W1029" s="126">
        <f t="shared" si="586"/>
        <v>1.0034951729999999</v>
      </c>
      <c r="X1029" s="119">
        <f t="shared" si="587"/>
        <v>1.8747278000000001</v>
      </c>
      <c r="Y1029" s="119">
        <f t="shared" si="588"/>
        <v>0</v>
      </c>
      <c r="Z1029" s="131" t="str">
        <f t="shared" si="597"/>
        <v>A+J=</v>
      </c>
      <c r="AA1029" s="124">
        <f t="shared" si="598"/>
        <v>45337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2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4"/>
      <c r="EM1029" s="1"/>
      <c r="EN1029" s="1"/>
      <c r="EO1029" s="1"/>
      <c r="EP1029" s="1"/>
      <c r="EQ1029" s="1"/>
      <c r="ER1029" s="1"/>
    </row>
    <row r="1030" spans="1:148" ht="12.75" x14ac:dyDescent="0.2">
      <c r="A1030" s="118">
        <f t="shared" si="589"/>
        <v>45320</v>
      </c>
      <c r="B1030" s="119">
        <f t="shared" si="581"/>
        <v>538.25098359999993</v>
      </c>
      <c r="C1030" s="119">
        <f t="shared" si="595"/>
        <v>448.91389480999999</v>
      </c>
      <c r="D1030" s="120">
        <f t="shared" si="590"/>
        <v>6735.55</v>
      </c>
      <c r="E1030" s="120">
        <f t="shared" si="605"/>
        <v>6773.27</v>
      </c>
      <c r="F1030" s="172">
        <f t="shared" si="599"/>
        <v>45275</v>
      </c>
      <c r="G1030" s="123">
        <f t="shared" si="582"/>
        <v>5.6001365886972909E-3</v>
      </c>
      <c r="H1030" s="124">
        <f t="shared" si="600"/>
        <v>45337</v>
      </c>
      <c r="I1030" s="124">
        <f t="shared" si="583"/>
        <v>45337</v>
      </c>
      <c r="J1030" s="125">
        <f t="shared" si="591"/>
        <v>21</v>
      </c>
      <c r="K1030" s="125">
        <f t="shared" si="606"/>
        <v>10</v>
      </c>
      <c r="L1030" s="8">
        <f t="shared" si="592"/>
        <v>1.00266283</v>
      </c>
      <c r="M1030" s="126">
        <f t="shared" si="604"/>
        <v>1.00280046</v>
      </c>
      <c r="N1030" s="126">
        <f t="shared" si="601"/>
        <v>1.1916578673103555</v>
      </c>
      <c r="O1030" s="119">
        <f t="shared" si="603"/>
        <v>1.19483104</v>
      </c>
      <c r="P1030" s="119">
        <f t="shared" si="584"/>
        <v>536.37625579999997</v>
      </c>
      <c r="Q1030" s="158">
        <f t="shared" si="596"/>
        <v>0</v>
      </c>
      <c r="R1030" s="199">
        <f t="shared" si="593"/>
        <v>0</v>
      </c>
      <c r="S1030" s="119">
        <f t="shared" si="585"/>
        <v>0</v>
      </c>
      <c r="T1030" s="129">
        <f t="shared" si="594"/>
        <v>9.1906000000000002E-2</v>
      </c>
      <c r="U1030" s="127">
        <f t="shared" si="602"/>
        <v>10</v>
      </c>
      <c r="V1030" s="127">
        <v>252</v>
      </c>
      <c r="W1030" s="126">
        <f t="shared" si="586"/>
        <v>1.0034951729999999</v>
      </c>
      <c r="X1030" s="119">
        <f t="shared" si="587"/>
        <v>1.8747278000000001</v>
      </c>
      <c r="Y1030" s="119">
        <f t="shared" si="588"/>
        <v>0</v>
      </c>
      <c r="Z1030" s="131" t="str">
        <f t="shared" si="597"/>
        <v>A+J=</v>
      </c>
      <c r="AA1030" s="124">
        <f t="shared" si="598"/>
        <v>45337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2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4"/>
      <c r="EM1030" s="1"/>
      <c r="EN1030" s="1"/>
      <c r="EO1030" s="1"/>
      <c r="EP1030" s="1"/>
      <c r="EQ1030" s="1"/>
      <c r="ER1030" s="1"/>
    </row>
    <row r="1031" spans="1:148" ht="12.75" x14ac:dyDescent="0.2">
      <c r="A1031" s="118">
        <f t="shared" si="589"/>
        <v>45321</v>
      </c>
      <c r="B1031" s="119">
        <f t="shared" si="581"/>
        <v>538.58202054999992</v>
      </c>
      <c r="C1031" s="119">
        <f t="shared" si="595"/>
        <v>448.91389480999999</v>
      </c>
      <c r="D1031" s="120">
        <f t="shared" si="590"/>
        <v>6735.55</v>
      </c>
      <c r="E1031" s="120">
        <f t="shared" si="605"/>
        <v>6773.27</v>
      </c>
      <c r="F1031" s="172">
        <f t="shared" si="599"/>
        <v>45275</v>
      </c>
      <c r="G1031" s="123">
        <f t="shared" si="582"/>
        <v>5.6001365886972909E-3</v>
      </c>
      <c r="H1031" s="124">
        <f t="shared" si="600"/>
        <v>45337</v>
      </c>
      <c r="I1031" s="124">
        <f t="shared" si="583"/>
        <v>45337</v>
      </c>
      <c r="J1031" s="125">
        <f t="shared" si="591"/>
        <v>21</v>
      </c>
      <c r="K1031" s="125">
        <f t="shared" si="606"/>
        <v>11</v>
      </c>
      <c r="L1031" s="8">
        <f t="shared" si="592"/>
        <v>1.0029295</v>
      </c>
      <c r="M1031" s="126">
        <f t="shared" si="604"/>
        <v>1.00280046</v>
      </c>
      <c r="N1031" s="126">
        <f t="shared" si="601"/>
        <v>1.1916578673103555</v>
      </c>
      <c r="O1031" s="119">
        <f t="shared" si="603"/>
        <v>1.19514882</v>
      </c>
      <c r="P1031" s="119">
        <f t="shared" si="584"/>
        <v>536.51891165999996</v>
      </c>
      <c r="Q1031" s="158">
        <f t="shared" si="596"/>
        <v>0</v>
      </c>
      <c r="R1031" s="199">
        <f t="shared" si="593"/>
        <v>0</v>
      </c>
      <c r="S1031" s="119">
        <f t="shared" si="585"/>
        <v>0</v>
      </c>
      <c r="T1031" s="129">
        <f t="shared" si="594"/>
        <v>9.1906000000000002E-2</v>
      </c>
      <c r="U1031" s="127">
        <f t="shared" si="602"/>
        <v>11</v>
      </c>
      <c r="V1031" s="127">
        <v>252</v>
      </c>
      <c r="W1031" s="126">
        <f t="shared" si="586"/>
        <v>1.003845361</v>
      </c>
      <c r="X1031" s="119">
        <f t="shared" si="587"/>
        <v>2.0631088900000001</v>
      </c>
      <c r="Y1031" s="119">
        <f t="shared" si="588"/>
        <v>0</v>
      </c>
      <c r="Z1031" s="131" t="str">
        <f t="shared" si="597"/>
        <v>A+J=</v>
      </c>
      <c r="AA1031" s="124">
        <f t="shared" si="598"/>
        <v>45337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2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4"/>
      <c r="EM1031" s="1"/>
      <c r="EN1031" s="1"/>
      <c r="EO1031" s="1"/>
      <c r="EP1031" s="1"/>
      <c r="EQ1031" s="1"/>
      <c r="ER1031" s="1"/>
    </row>
    <row r="1032" spans="1:148" ht="12.75" x14ac:dyDescent="0.2">
      <c r="A1032" s="118">
        <f t="shared" si="589"/>
        <v>45322</v>
      </c>
      <c r="B1032" s="119">
        <f t="shared" si="581"/>
        <v>538.91326400000003</v>
      </c>
      <c r="C1032" s="119">
        <f t="shared" si="595"/>
        <v>448.91389480999999</v>
      </c>
      <c r="D1032" s="120">
        <f t="shared" si="590"/>
        <v>6735.55</v>
      </c>
      <c r="E1032" s="120">
        <f t="shared" si="605"/>
        <v>6773.27</v>
      </c>
      <c r="F1032" s="172">
        <f t="shared" si="599"/>
        <v>45275</v>
      </c>
      <c r="G1032" s="123">
        <f t="shared" si="582"/>
        <v>5.6001365886972909E-3</v>
      </c>
      <c r="H1032" s="124">
        <f t="shared" si="600"/>
        <v>45337</v>
      </c>
      <c r="I1032" s="124">
        <f t="shared" si="583"/>
        <v>45337</v>
      </c>
      <c r="J1032" s="125">
        <f t="shared" si="591"/>
        <v>21</v>
      </c>
      <c r="K1032" s="125">
        <f t="shared" si="606"/>
        <v>12</v>
      </c>
      <c r="L1032" s="8">
        <f t="shared" si="592"/>
        <v>1.0031962400000001</v>
      </c>
      <c r="M1032" s="126">
        <f t="shared" si="604"/>
        <v>1.00280046</v>
      </c>
      <c r="N1032" s="126">
        <f t="shared" si="601"/>
        <v>1.1916578673103555</v>
      </c>
      <c r="O1032" s="119">
        <f t="shared" si="603"/>
        <v>1.1954666899999999</v>
      </c>
      <c r="P1032" s="119">
        <f t="shared" si="584"/>
        <v>536.66160792000005</v>
      </c>
      <c r="Q1032" s="158">
        <f t="shared" si="596"/>
        <v>0</v>
      </c>
      <c r="R1032" s="199">
        <f t="shared" si="593"/>
        <v>0</v>
      </c>
      <c r="S1032" s="119">
        <f t="shared" si="585"/>
        <v>0</v>
      </c>
      <c r="T1032" s="129">
        <f t="shared" si="594"/>
        <v>9.1906000000000002E-2</v>
      </c>
      <c r="U1032" s="127">
        <f t="shared" si="602"/>
        <v>12</v>
      </c>
      <c r="V1032" s="127">
        <v>252</v>
      </c>
      <c r="W1032" s="126">
        <f t="shared" si="586"/>
        <v>1.004195672</v>
      </c>
      <c r="X1032" s="119">
        <f t="shared" si="587"/>
        <v>2.2516560800000001</v>
      </c>
      <c r="Y1032" s="119">
        <f t="shared" si="588"/>
        <v>0</v>
      </c>
      <c r="Z1032" s="131" t="str">
        <f t="shared" si="597"/>
        <v>A+J=</v>
      </c>
      <c r="AA1032" s="124">
        <f t="shared" si="598"/>
        <v>45337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2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4"/>
      <c r="EM1032" s="1"/>
      <c r="EN1032" s="1"/>
      <c r="EO1032" s="1"/>
      <c r="EP1032" s="1"/>
      <c r="EQ1032" s="1"/>
      <c r="ER1032" s="1"/>
    </row>
    <row r="1033" spans="1:148" ht="12.75" x14ac:dyDescent="0.2">
      <c r="A1033" s="118">
        <f t="shared" si="589"/>
        <v>45323</v>
      </c>
      <c r="B1033" s="119">
        <f t="shared" si="581"/>
        <v>539.24471348999998</v>
      </c>
      <c r="C1033" s="119">
        <f t="shared" si="595"/>
        <v>448.91389480999999</v>
      </c>
      <c r="D1033" s="120">
        <f t="shared" si="590"/>
        <v>6735.55</v>
      </c>
      <c r="E1033" s="120">
        <f t="shared" si="605"/>
        <v>6773.27</v>
      </c>
      <c r="F1033" s="172">
        <f t="shared" si="599"/>
        <v>45275</v>
      </c>
      <c r="G1033" s="123">
        <f t="shared" si="582"/>
        <v>5.6001365886972909E-3</v>
      </c>
      <c r="H1033" s="124">
        <f t="shared" si="600"/>
        <v>45337</v>
      </c>
      <c r="I1033" s="124">
        <f t="shared" si="583"/>
        <v>45337</v>
      </c>
      <c r="J1033" s="125">
        <f t="shared" si="591"/>
        <v>21</v>
      </c>
      <c r="K1033" s="125">
        <f t="shared" si="606"/>
        <v>13</v>
      </c>
      <c r="L1033" s="8">
        <f t="shared" si="592"/>
        <v>1.0034630600000001</v>
      </c>
      <c r="M1033" s="126">
        <f t="shared" si="604"/>
        <v>1.00280046</v>
      </c>
      <c r="N1033" s="126">
        <f t="shared" si="601"/>
        <v>1.1916578673103555</v>
      </c>
      <c r="O1033" s="119">
        <f t="shared" si="603"/>
        <v>1.19578465</v>
      </c>
      <c r="P1033" s="119">
        <f t="shared" si="584"/>
        <v>536.80434458000002</v>
      </c>
      <c r="Q1033" s="158">
        <f t="shared" si="596"/>
        <v>0</v>
      </c>
      <c r="R1033" s="199">
        <f t="shared" si="593"/>
        <v>0</v>
      </c>
      <c r="S1033" s="119">
        <f t="shared" si="585"/>
        <v>0</v>
      </c>
      <c r="T1033" s="129">
        <f t="shared" si="594"/>
        <v>9.1906000000000002E-2</v>
      </c>
      <c r="U1033" s="127">
        <f t="shared" si="602"/>
        <v>13</v>
      </c>
      <c r="V1033" s="127">
        <v>252</v>
      </c>
      <c r="W1033" s="126">
        <f t="shared" si="586"/>
        <v>1.004546105</v>
      </c>
      <c r="X1033" s="119">
        <f t="shared" si="587"/>
        <v>2.4403689100000001</v>
      </c>
      <c r="Y1033" s="119">
        <f t="shared" si="588"/>
        <v>0</v>
      </c>
      <c r="Z1033" s="131" t="str">
        <f t="shared" si="597"/>
        <v>A+J=</v>
      </c>
      <c r="AA1033" s="124">
        <f t="shared" si="598"/>
        <v>45337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2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4"/>
      <c r="EM1033" s="1"/>
      <c r="EN1033" s="1"/>
      <c r="EO1033" s="1"/>
      <c r="EP1033" s="1"/>
      <c r="EQ1033" s="1"/>
      <c r="ER1033" s="1"/>
    </row>
    <row r="1034" spans="1:148" ht="12.75" x14ac:dyDescent="0.2">
      <c r="A1034" s="118">
        <f t="shared" si="589"/>
        <v>45324</v>
      </c>
      <c r="B1034" s="119">
        <f t="shared" si="581"/>
        <v>539.57635559999994</v>
      </c>
      <c r="C1034" s="119">
        <f t="shared" si="595"/>
        <v>448.91389480999999</v>
      </c>
      <c r="D1034" s="120">
        <f t="shared" si="590"/>
        <v>6735.55</v>
      </c>
      <c r="E1034" s="120">
        <f t="shared" si="605"/>
        <v>6773.27</v>
      </c>
      <c r="F1034" s="172">
        <f t="shared" si="599"/>
        <v>45275</v>
      </c>
      <c r="G1034" s="123">
        <f t="shared" si="582"/>
        <v>5.6001365886972909E-3</v>
      </c>
      <c r="H1034" s="124">
        <f t="shared" si="600"/>
        <v>45337</v>
      </c>
      <c r="I1034" s="124">
        <f t="shared" si="583"/>
        <v>45337</v>
      </c>
      <c r="J1034" s="125">
        <f t="shared" si="591"/>
        <v>21</v>
      </c>
      <c r="K1034" s="125">
        <f t="shared" si="606"/>
        <v>14</v>
      </c>
      <c r="L1034" s="8">
        <f t="shared" si="592"/>
        <v>1.0037299399999999</v>
      </c>
      <c r="M1034" s="126">
        <f t="shared" si="604"/>
        <v>1.00280046</v>
      </c>
      <c r="N1034" s="126">
        <f t="shared" si="601"/>
        <v>1.1916578673103555</v>
      </c>
      <c r="O1034" s="119">
        <f t="shared" si="603"/>
        <v>1.1961026699999999</v>
      </c>
      <c r="P1034" s="119">
        <f t="shared" si="584"/>
        <v>536.94710817999999</v>
      </c>
      <c r="Q1034" s="158">
        <f t="shared" si="596"/>
        <v>0</v>
      </c>
      <c r="R1034" s="199">
        <f t="shared" si="593"/>
        <v>0</v>
      </c>
      <c r="S1034" s="119">
        <f t="shared" si="585"/>
        <v>0</v>
      </c>
      <c r="T1034" s="129">
        <f t="shared" si="594"/>
        <v>9.1906000000000002E-2</v>
      </c>
      <c r="U1034" s="127">
        <f t="shared" si="602"/>
        <v>14</v>
      </c>
      <c r="V1034" s="127">
        <v>252</v>
      </c>
      <c r="W1034" s="126">
        <f t="shared" si="586"/>
        <v>1.00489666</v>
      </c>
      <c r="X1034" s="119">
        <f t="shared" si="587"/>
        <v>2.62924742</v>
      </c>
      <c r="Y1034" s="119">
        <f t="shared" si="588"/>
        <v>0</v>
      </c>
      <c r="Z1034" s="131" t="str">
        <f t="shared" si="597"/>
        <v>A+J=</v>
      </c>
      <c r="AA1034" s="124">
        <f t="shared" si="598"/>
        <v>45337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2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4"/>
      <c r="EM1034" s="1"/>
      <c r="EN1034" s="1"/>
      <c r="EO1034" s="1"/>
      <c r="EP1034" s="1"/>
      <c r="EQ1034" s="1"/>
      <c r="ER1034" s="1"/>
    </row>
    <row r="1035" spans="1:148" ht="12.75" x14ac:dyDescent="0.2">
      <c r="A1035" s="118">
        <f t="shared" si="589"/>
        <v>45325</v>
      </c>
      <c r="B1035" s="119">
        <f t="shared" ref="B1035:B1098" si="607">(P1035+X1035)</f>
        <v>539.90821349999999</v>
      </c>
      <c r="C1035" s="119">
        <f t="shared" si="595"/>
        <v>448.91389480999999</v>
      </c>
      <c r="D1035" s="120">
        <f t="shared" si="590"/>
        <v>6735.55</v>
      </c>
      <c r="E1035" s="120">
        <f t="shared" si="605"/>
        <v>6773.27</v>
      </c>
      <c r="F1035" s="172">
        <f t="shared" si="599"/>
        <v>45275</v>
      </c>
      <c r="G1035" s="123">
        <f t="shared" ref="G1035:G1098" si="608">(E1035/D1035)-1</f>
        <v>5.6001365886972909E-3</v>
      </c>
      <c r="H1035" s="124">
        <f t="shared" si="600"/>
        <v>45337</v>
      </c>
      <c r="I1035" s="124">
        <f t="shared" ref="I1035:I1098" si="609">IF(A1035&gt;I1034,H1035,I1034)</f>
        <v>45337</v>
      </c>
      <c r="J1035" s="125">
        <f t="shared" si="591"/>
        <v>21</v>
      </c>
      <c r="K1035" s="125">
        <f t="shared" si="606"/>
        <v>15</v>
      </c>
      <c r="L1035" s="8">
        <f t="shared" si="592"/>
        <v>1.0039969</v>
      </c>
      <c r="M1035" s="126">
        <f t="shared" si="604"/>
        <v>1.00280046</v>
      </c>
      <c r="N1035" s="126">
        <f t="shared" si="601"/>
        <v>1.1916578673103555</v>
      </c>
      <c r="O1035" s="119">
        <f t="shared" si="603"/>
        <v>1.1964208000000001</v>
      </c>
      <c r="P1035" s="119">
        <f t="shared" ref="P1035:P1098" si="610">TRUNC(C1035*O1035,8)</f>
        <v>537.08992115000001</v>
      </c>
      <c r="Q1035" s="158">
        <f t="shared" si="596"/>
        <v>0</v>
      </c>
      <c r="R1035" s="199">
        <f t="shared" si="593"/>
        <v>0</v>
      </c>
      <c r="S1035" s="119">
        <f t="shared" ref="S1035:S1098" si="611">IF(R1035&gt;0,TRUNC(R1035*P1035,8),0)</f>
        <v>0</v>
      </c>
      <c r="T1035" s="129">
        <f t="shared" si="594"/>
        <v>9.1906000000000002E-2</v>
      </c>
      <c r="U1035" s="127">
        <f t="shared" si="602"/>
        <v>15</v>
      </c>
      <c r="V1035" s="127">
        <v>252</v>
      </c>
      <c r="W1035" s="126">
        <f t="shared" ref="W1035:W1098" si="612">ROUND((1+T1035)^TRUNC((U1035/V1035),9),9)</f>
        <v>1.005247338</v>
      </c>
      <c r="X1035" s="119">
        <f t="shared" ref="X1035:X1098" si="613">TRUNC((P1035*(W1035-1)),8)</f>
        <v>2.8182923500000001</v>
      </c>
      <c r="Y1035" s="119">
        <f t="shared" ref="Y1035:Y1098" si="614">IF(Q1035&gt;0,S1035+X1035,0)</f>
        <v>0</v>
      </c>
      <c r="Z1035" s="131" t="str">
        <f t="shared" si="597"/>
        <v>A+J=</v>
      </c>
      <c r="AA1035" s="124">
        <f t="shared" si="598"/>
        <v>45337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2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4"/>
      <c r="EM1035" s="1"/>
      <c r="EN1035" s="1"/>
      <c r="EO1035" s="1"/>
      <c r="EP1035" s="1"/>
      <c r="EQ1035" s="1"/>
      <c r="ER1035" s="1"/>
    </row>
    <row r="1036" spans="1:148" ht="12.75" x14ac:dyDescent="0.2">
      <c r="A1036" s="118">
        <f t="shared" ref="A1036:A1099" si="615">(A1035+1)</f>
        <v>45326</v>
      </c>
      <c r="B1036" s="119">
        <f t="shared" si="607"/>
        <v>539.90821349999999</v>
      </c>
      <c r="C1036" s="119">
        <f t="shared" si="595"/>
        <v>448.91389480999999</v>
      </c>
      <c r="D1036" s="120">
        <f t="shared" ref="D1036:D1099" si="616">IF(E1036=E1035,D1035,E1035)</f>
        <v>6735.55</v>
      </c>
      <c r="E1036" s="120">
        <f t="shared" si="605"/>
        <v>6773.27</v>
      </c>
      <c r="F1036" s="172">
        <f t="shared" si="599"/>
        <v>45275</v>
      </c>
      <c r="G1036" s="123">
        <f t="shared" si="608"/>
        <v>5.6001365886972909E-3</v>
      </c>
      <c r="H1036" s="124">
        <f t="shared" si="600"/>
        <v>45337</v>
      </c>
      <c r="I1036" s="124">
        <f t="shared" si="609"/>
        <v>45337</v>
      </c>
      <c r="J1036" s="125">
        <f t="shared" ref="J1036:J1099" si="617">IF(I1036=I1035,J1035,NETWORKDAYS(I1035,I1036,$AD$149:$AD$503)-1)</f>
        <v>21</v>
      </c>
      <c r="K1036" s="125">
        <f t="shared" si="606"/>
        <v>15</v>
      </c>
      <c r="L1036" s="8">
        <f t="shared" ref="L1036:L1099" si="618">TRUNC((E1036/D1036)^TRUNC((K1036/J1036),9),8)</f>
        <v>1.0039969</v>
      </c>
      <c r="M1036" s="126">
        <f t="shared" si="604"/>
        <v>1.00280046</v>
      </c>
      <c r="N1036" s="126">
        <f t="shared" si="601"/>
        <v>1.1916578673103555</v>
      </c>
      <c r="O1036" s="119">
        <f t="shared" si="603"/>
        <v>1.1964208000000001</v>
      </c>
      <c r="P1036" s="119">
        <f t="shared" si="610"/>
        <v>537.08992115000001</v>
      </c>
      <c r="Q1036" s="158">
        <f t="shared" si="596"/>
        <v>0</v>
      </c>
      <c r="R1036" s="199">
        <f t="shared" ref="R1036:R1099" si="619">IF(Q1036&gt;0,VLOOKUP($A1036,$AD$11:$AI$141,6),0)</f>
        <v>0</v>
      </c>
      <c r="S1036" s="119">
        <f t="shared" si="611"/>
        <v>0</v>
      </c>
      <c r="T1036" s="129">
        <f t="shared" ref="T1036:T1099" si="620">(T1035)</f>
        <v>9.1906000000000002E-2</v>
      </c>
      <c r="U1036" s="127">
        <f t="shared" si="602"/>
        <v>15</v>
      </c>
      <c r="V1036" s="127">
        <v>252</v>
      </c>
      <c r="W1036" s="126">
        <f t="shared" si="612"/>
        <v>1.005247338</v>
      </c>
      <c r="X1036" s="119">
        <f t="shared" si="613"/>
        <v>2.8182923500000001</v>
      </c>
      <c r="Y1036" s="119">
        <f t="shared" si="614"/>
        <v>0</v>
      </c>
      <c r="Z1036" s="131" t="str">
        <f t="shared" si="597"/>
        <v>A+J=</v>
      </c>
      <c r="AA1036" s="124">
        <f t="shared" si="598"/>
        <v>45337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2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4"/>
      <c r="EM1036" s="1"/>
      <c r="EN1036" s="1"/>
      <c r="EO1036" s="1"/>
      <c r="EP1036" s="1"/>
      <c r="EQ1036" s="1"/>
      <c r="ER1036" s="1"/>
    </row>
    <row r="1037" spans="1:148" ht="12.75" x14ac:dyDescent="0.2">
      <c r="A1037" s="118">
        <f t="shared" si="615"/>
        <v>45327</v>
      </c>
      <c r="B1037" s="119">
        <f t="shared" si="607"/>
        <v>539.90821349999999</v>
      </c>
      <c r="C1037" s="119">
        <f t="shared" ref="C1037:C1100" si="621">TRUNC(IF(Q1036&gt;0,VLOOKUP(A1036,$AD$13:$AE$141,2),C1036),8)</f>
        <v>448.91389480999999</v>
      </c>
      <c r="D1037" s="120">
        <f t="shared" si="616"/>
        <v>6735.55</v>
      </c>
      <c r="E1037" s="120">
        <f t="shared" si="605"/>
        <v>6773.27</v>
      </c>
      <c r="F1037" s="172">
        <f t="shared" si="599"/>
        <v>45275</v>
      </c>
      <c r="G1037" s="123">
        <f t="shared" si="608"/>
        <v>5.6001365886972909E-3</v>
      </c>
      <c r="H1037" s="124">
        <f t="shared" si="600"/>
        <v>45337</v>
      </c>
      <c r="I1037" s="124">
        <f t="shared" si="609"/>
        <v>45337</v>
      </c>
      <c r="J1037" s="125">
        <f t="shared" si="617"/>
        <v>21</v>
      </c>
      <c r="K1037" s="125">
        <f t="shared" si="606"/>
        <v>15</v>
      </c>
      <c r="L1037" s="8">
        <f t="shared" si="618"/>
        <v>1.0039969</v>
      </c>
      <c r="M1037" s="126">
        <f t="shared" si="604"/>
        <v>1.00280046</v>
      </c>
      <c r="N1037" s="126">
        <f t="shared" si="601"/>
        <v>1.1916578673103555</v>
      </c>
      <c r="O1037" s="119">
        <f t="shared" si="603"/>
        <v>1.1964208000000001</v>
      </c>
      <c r="P1037" s="119">
        <f t="shared" si="610"/>
        <v>537.08992115000001</v>
      </c>
      <c r="Q1037" s="158">
        <f t="shared" ref="Q1037:Q1100" si="622">IF(VLOOKUP(A1037,AD$11:AK$141,8)=VLOOKUP(A1036,AD$11:AK$141,8),0,VLOOKUP(A1037,AD$11:AK$141,8))</f>
        <v>0</v>
      </c>
      <c r="R1037" s="199">
        <f t="shared" si="619"/>
        <v>0</v>
      </c>
      <c r="S1037" s="119">
        <f t="shared" si="611"/>
        <v>0</v>
      </c>
      <c r="T1037" s="129">
        <f t="shared" si="620"/>
        <v>9.1906000000000002E-2</v>
      </c>
      <c r="U1037" s="127">
        <f t="shared" si="602"/>
        <v>15</v>
      </c>
      <c r="V1037" s="127">
        <v>252</v>
      </c>
      <c r="W1037" s="126">
        <f t="shared" si="612"/>
        <v>1.005247338</v>
      </c>
      <c r="X1037" s="119">
        <f t="shared" si="613"/>
        <v>2.8182923500000001</v>
      </c>
      <c r="Y1037" s="119">
        <f t="shared" si="614"/>
        <v>0</v>
      </c>
      <c r="Z1037" s="131" t="str">
        <f t="shared" ref="Z1037:Z1100" si="623">IF($Q1036&gt;0,VLOOKUP($A1036,$AD$11:$AM$141,9),Z1036)</f>
        <v>A+J=</v>
      </c>
      <c r="AA1037" s="124">
        <f t="shared" ref="AA1037:AA1100" si="624">IF($Q1036&gt;0,VLOOKUP($A1036,$AD$11:$AM$141,10),AA1036)</f>
        <v>45337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2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4"/>
      <c r="EM1037" s="1"/>
      <c r="EN1037" s="1"/>
      <c r="EO1037" s="1"/>
      <c r="EP1037" s="1"/>
      <c r="EQ1037" s="1"/>
      <c r="ER1037" s="1"/>
    </row>
    <row r="1038" spans="1:148" ht="12.75" x14ac:dyDescent="0.2">
      <c r="A1038" s="118">
        <f t="shared" si="615"/>
        <v>45328</v>
      </c>
      <c r="B1038" s="119">
        <f t="shared" si="607"/>
        <v>540.24027322999996</v>
      </c>
      <c r="C1038" s="119">
        <f t="shared" si="621"/>
        <v>448.91389480999999</v>
      </c>
      <c r="D1038" s="120">
        <f t="shared" si="616"/>
        <v>6735.55</v>
      </c>
      <c r="E1038" s="120">
        <f t="shared" si="605"/>
        <v>6773.27</v>
      </c>
      <c r="F1038" s="172">
        <f t="shared" si="599"/>
        <v>45275</v>
      </c>
      <c r="G1038" s="123">
        <f t="shared" si="608"/>
        <v>5.6001365886972909E-3</v>
      </c>
      <c r="H1038" s="124">
        <f t="shared" si="600"/>
        <v>45337</v>
      </c>
      <c r="I1038" s="124">
        <f t="shared" si="609"/>
        <v>45337</v>
      </c>
      <c r="J1038" s="125">
        <f t="shared" si="617"/>
        <v>21</v>
      </c>
      <c r="K1038" s="125">
        <f t="shared" si="606"/>
        <v>16</v>
      </c>
      <c r="L1038" s="8">
        <f t="shared" si="618"/>
        <v>1.00426393</v>
      </c>
      <c r="M1038" s="126">
        <f t="shared" si="604"/>
        <v>1.00280046</v>
      </c>
      <c r="N1038" s="126">
        <f t="shared" si="601"/>
        <v>1.1916578673103555</v>
      </c>
      <c r="O1038" s="119">
        <f t="shared" si="603"/>
        <v>1.1967390099999999</v>
      </c>
      <c r="P1038" s="119">
        <f t="shared" si="610"/>
        <v>537.23277005</v>
      </c>
      <c r="Q1038" s="158">
        <f t="shared" si="622"/>
        <v>0</v>
      </c>
      <c r="R1038" s="199">
        <f t="shared" si="619"/>
        <v>0</v>
      </c>
      <c r="S1038" s="119">
        <f t="shared" si="611"/>
        <v>0</v>
      </c>
      <c r="T1038" s="129">
        <f t="shared" si="620"/>
        <v>9.1906000000000002E-2</v>
      </c>
      <c r="U1038" s="127">
        <f t="shared" si="602"/>
        <v>16</v>
      </c>
      <c r="V1038" s="127">
        <v>252</v>
      </c>
      <c r="W1038" s="126">
        <f t="shared" si="612"/>
        <v>1.0055981380000001</v>
      </c>
      <c r="X1038" s="119">
        <f t="shared" si="613"/>
        <v>3.0075031800000001</v>
      </c>
      <c r="Y1038" s="119">
        <f t="shared" si="614"/>
        <v>0</v>
      </c>
      <c r="Z1038" s="131" t="str">
        <f t="shared" si="623"/>
        <v>A+J=</v>
      </c>
      <c r="AA1038" s="124">
        <f t="shared" si="624"/>
        <v>45337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2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4"/>
      <c r="EM1038" s="1"/>
      <c r="EN1038" s="1"/>
      <c r="EO1038" s="1"/>
      <c r="EP1038" s="1"/>
      <c r="EQ1038" s="1"/>
      <c r="ER1038" s="1"/>
    </row>
    <row r="1039" spans="1:148" ht="12.75" x14ac:dyDescent="0.2">
      <c r="A1039" s="118">
        <f t="shared" si="615"/>
        <v>45329</v>
      </c>
      <c r="B1039" s="119">
        <f t="shared" si="607"/>
        <v>540.57253486000002</v>
      </c>
      <c r="C1039" s="119">
        <f t="shared" si="621"/>
        <v>448.91389480999999</v>
      </c>
      <c r="D1039" s="120">
        <f t="shared" si="616"/>
        <v>6735.55</v>
      </c>
      <c r="E1039" s="120">
        <f t="shared" si="605"/>
        <v>6773.27</v>
      </c>
      <c r="F1039" s="172">
        <f t="shared" si="599"/>
        <v>45275</v>
      </c>
      <c r="G1039" s="123">
        <f t="shared" si="608"/>
        <v>5.6001365886972909E-3</v>
      </c>
      <c r="H1039" s="124">
        <f t="shared" si="600"/>
        <v>45337</v>
      </c>
      <c r="I1039" s="124">
        <f t="shared" si="609"/>
        <v>45337</v>
      </c>
      <c r="J1039" s="125">
        <f t="shared" si="617"/>
        <v>21</v>
      </c>
      <c r="K1039" s="125">
        <f t="shared" si="606"/>
        <v>17</v>
      </c>
      <c r="L1039" s="8">
        <f t="shared" si="618"/>
        <v>1.0045310300000001</v>
      </c>
      <c r="M1039" s="126">
        <f t="shared" si="604"/>
        <v>1.00280046</v>
      </c>
      <c r="N1039" s="126">
        <f t="shared" si="601"/>
        <v>1.1916578673103555</v>
      </c>
      <c r="O1039" s="119">
        <f t="shared" si="603"/>
        <v>1.1970573</v>
      </c>
      <c r="P1039" s="119">
        <f t="shared" si="610"/>
        <v>537.37565485000005</v>
      </c>
      <c r="Q1039" s="158">
        <f t="shared" si="622"/>
        <v>0</v>
      </c>
      <c r="R1039" s="199">
        <f t="shared" si="619"/>
        <v>0</v>
      </c>
      <c r="S1039" s="119">
        <f t="shared" si="611"/>
        <v>0</v>
      </c>
      <c r="T1039" s="129">
        <f t="shared" si="620"/>
        <v>9.1906000000000002E-2</v>
      </c>
      <c r="U1039" s="127">
        <f t="shared" si="602"/>
        <v>17</v>
      </c>
      <c r="V1039" s="127">
        <v>252</v>
      </c>
      <c r="W1039" s="126">
        <f t="shared" si="612"/>
        <v>1.0059490600000001</v>
      </c>
      <c r="X1039" s="119">
        <f t="shared" si="613"/>
        <v>3.1968800100000001</v>
      </c>
      <c r="Y1039" s="119">
        <f t="shared" si="614"/>
        <v>0</v>
      </c>
      <c r="Z1039" s="131" t="str">
        <f t="shared" si="623"/>
        <v>A+J=</v>
      </c>
      <c r="AA1039" s="124">
        <f t="shared" si="624"/>
        <v>45337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2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4"/>
      <c r="EM1039" s="1"/>
      <c r="EN1039" s="1"/>
      <c r="EO1039" s="1"/>
      <c r="EP1039" s="1"/>
      <c r="EQ1039" s="1"/>
      <c r="ER1039" s="1"/>
    </row>
    <row r="1040" spans="1:148" ht="12.75" x14ac:dyDescent="0.2">
      <c r="A1040" s="118">
        <f t="shared" si="615"/>
        <v>45330</v>
      </c>
      <c r="B1040" s="119">
        <f t="shared" si="607"/>
        <v>540.90500353999994</v>
      </c>
      <c r="C1040" s="119">
        <f t="shared" si="621"/>
        <v>448.91389480999999</v>
      </c>
      <c r="D1040" s="120">
        <f t="shared" si="616"/>
        <v>6735.55</v>
      </c>
      <c r="E1040" s="120">
        <f t="shared" si="605"/>
        <v>6773.27</v>
      </c>
      <c r="F1040" s="172">
        <f t="shared" si="599"/>
        <v>45275</v>
      </c>
      <c r="G1040" s="123">
        <f t="shared" si="608"/>
        <v>5.6001365886972909E-3</v>
      </c>
      <c r="H1040" s="124">
        <f t="shared" si="600"/>
        <v>45337</v>
      </c>
      <c r="I1040" s="124">
        <f t="shared" si="609"/>
        <v>45337</v>
      </c>
      <c r="J1040" s="125">
        <f t="shared" si="617"/>
        <v>21</v>
      </c>
      <c r="K1040" s="125">
        <f t="shared" si="606"/>
        <v>18</v>
      </c>
      <c r="L1040" s="8">
        <f t="shared" si="618"/>
        <v>1.0047982</v>
      </c>
      <c r="M1040" s="126">
        <f t="shared" si="604"/>
        <v>1.00280046</v>
      </c>
      <c r="N1040" s="126">
        <f t="shared" si="601"/>
        <v>1.1916578673103555</v>
      </c>
      <c r="O1040" s="119">
        <f t="shared" si="603"/>
        <v>1.1973756799999999</v>
      </c>
      <c r="P1040" s="119">
        <f t="shared" si="610"/>
        <v>537.51858004999997</v>
      </c>
      <c r="Q1040" s="158">
        <f t="shared" si="622"/>
        <v>0</v>
      </c>
      <c r="R1040" s="199">
        <f t="shared" si="619"/>
        <v>0</v>
      </c>
      <c r="S1040" s="119">
        <f t="shared" si="611"/>
        <v>0</v>
      </c>
      <c r="T1040" s="129">
        <f t="shared" si="620"/>
        <v>9.1906000000000002E-2</v>
      </c>
      <c r="U1040" s="127">
        <f t="shared" si="602"/>
        <v>18</v>
      </c>
      <c r="V1040" s="127">
        <v>252</v>
      </c>
      <c r="W1040" s="126">
        <f t="shared" si="612"/>
        <v>1.006300105</v>
      </c>
      <c r="X1040" s="119">
        <f t="shared" si="613"/>
        <v>3.3864234899999999</v>
      </c>
      <c r="Y1040" s="119">
        <f t="shared" si="614"/>
        <v>0</v>
      </c>
      <c r="Z1040" s="131" t="str">
        <f t="shared" si="623"/>
        <v>A+J=</v>
      </c>
      <c r="AA1040" s="124">
        <f t="shared" si="624"/>
        <v>45337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2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4"/>
      <c r="EM1040" s="1"/>
      <c r="EN1040" s="1"/>
      <c r="EO1040" s="1"/>
      <c r="EP1040" s="1"/>
      <c r="EQ1040" s="1"/>
      <c r="ER1040" s="1"/>
    </row>
    <row r="1041" spans="1:148" ht="12.75" x14ac:dyDescent="0.2">
      <c r="A1041" s="118">
        <f t="shared" si="615"/>
        <v>45331</v>
      </c>
      <c r="B1041" s="119">
        <f t="shared" si="607"/>
        <v>541.23766980000005</v>
      </c>
      <c r="C1041" s="119">
        <f t="shared" si="621"/>
        <v>448.91389480999999</v>
      </c>
      <c r="D1041" s="120">
        <f t="shared" si="616"/>
        <v>6735.55</v>
      </c>
      <c r="E1041" s="120">
        <f t="shared" si="605"/>
        <v>6773.27</v>
      </c>
      <c r="F1041" s="172">
        <f t="shared" si="599"/>
        <v>45275</v>
      </c>
      <c r="G1041" s="123">
        <f t="shared" si="608"/>
        <v>5.6001365886972909E-3</v>
      </c>
      <c r="H1041" s="124">
        <f t="shared" si="600"/>
        <v>45337</v>
      </c>
      <c r="I1041" s="124">
        <f t="shared" si="609"/>
        <v>45337</v>
      </c>
      <c r="J1041" s="125">
        <f t="shared" si="617"/>
        <v>21</v>
      </c>
      <c r="K1041" s="125">
        <f t="shared" si="606"/>
        <v>19</v>
      </c>
      <c r="L1041" s="8">
        <f t="shared" si="618"/>
        <v>1.0050654400000001</v>
      </c>
      <c r="M1041" s="126">
        <f t="shared" si="604"/>
        <v>1.00280046</v>
      </c>
      <c r="N1041" s="126">
        <f t="shared" si="601"/>
        <v>1.1916578673103555</v>
      </c>
      <c r="O1041" s="119">
        <f t="shared" si="603"/>
        <v>1.1976941299999999</v>
      </c>
      <c r="P1041" s="119">
        <f t="shared" si="610"/>
        <v>537.66153668000004</v>
      </c>
      <c r="Q1041" s="158">
        <f t="shared" si="622"/>
        <v>0</v>
      </c>
      <c r="R1041" s="199">
        <f t="shared" si="619"/>
        <v>0</v>
      </c>
      <c r="S1041" s="119">
        <f t="shared" si="611"/>
        <v>0</v>
      </c>
      <c r="T1041" s="129">
        <f t="shared" si="620"/>
        <v>9.1906000000000002E-2</v>
      </c>
      <c r="U1041" s="127">
        <f t="shared" si="602"/>
        <v>19</v>
      </c>
      <c r="V1041" s="127">
        <v>252</v>
      </c>
      <c r="W1041" s="126">
        <f t="shared" si="612"/>
        <v>1.006651272</v>
      </c>
      <c r="X1041" s="119">
        <f t="shared" si="613"/>
        <v>3.5761331200000002</v>
      </c>
      <c r="Y1041" s="119">
        <f t="shared" si="614"/>
        <v>0</v>
      </c>
      <c r="Z1041" s="131" t="str">
        <f t="shared" si="623"/>
        <v>A+J=</v>
      </c>
      <c r="AA1041" s="124">
        <f t="shared" si="624"/>
        <v>45337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2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4"/>
      <c r="EM1041" s="1"/>
      <c r="EN1041" s="1"/>
      <c r="EO1041" s="1"/>
      <c r="EP1041" s="1"/>
      <c r="EQ1041" s="1"/>
      <c r="ER1041" s="1"/>
    </row>
    <row r="1042" spans="1:148" ht="12.75" x14ac:dyDescent="0.2">
      <c r="A1042" s="118">
        <f t="shared" si="615"/>
        <v>45332</v>
      </c>
      <c r="B1042" s="119">
        <f t="shared" si="607"/>
        <v>541.57054783000001</v>
      </c>
      <c r="C1042" s="119">
        <f t="shared" si="621"/>
        <v>448.91389480999999</v>
      </c>
      <c r="D1042" s="120">
        <f t="shared" si="616"/>
        <v>6735.55</v>
      </c>
      <c r="E1042" s="120">
        <f t="shared" si="605"/>
        <v>6773.27</v>
      </c>
      <c r="F1042" s="172">
        <f t="shared" si="599"/>
        <v>45275</v>
      </c>
      <c r="G1042" s="123">
        <f t="shared" si="608"/>
        <v>5.6001365886972909E-3</v>
      </c>
      <c r="H1042" s="124">
        <f t="shared" si="600"/>
        <v>45337</v>
      </c>
      <c r="I1042" s="124">
        <f t="shared" si="609"/>
        <v>45337</v>
      </c>
      <c r="J1042" s="125">
        <f t="shared" si="617"/>
        <v>21</v>
      </c>
      <c r="K1042" s="125">
        <f t="shared" si="606"/>
        <v>20</v>
      </c>
      <c r="L1042" s="8">
        <f t="shared" si="618"/>
        <v>1.00533275</v>
      </c>
      <c r="M1042" s="126">
        <f t="shared" si="604"/>
        <v>1.00280046</v>
      </c>
      <c r="N1042" s="126">
        <f t="shared" si="601"/>
        <v>1.1916578673103555</v>
      </c>
      <c r="O1042" s="119">
        <f t="shared" si="603"/>
        <v>1.1980126799999999</v>
      </c>
      <c r="P1042" s="119">
        <f t="shared" si="610"/>
        <v>537.80453821000003</v>
      </c>
      <c r="Q1042" s="158">
        <f t="shared" si="622"/>
        <v>0</v>
      </c>
      <c r="R1042" s="199">
        <f t="shared" si="619"/>
        <v>0</v>
      </c>
      <c r="S1042" s="119">
        <f t="shared" si="611"/>
        <v>0</v>
      </c>
      <c r="T1042" s="129">
        <f t="shared" si="620"/>
        <v>9.1906000000000002E-2</v>
      </c>
      <c r="U1042" s="127">
        <f t="shared" si="602"/>
        <v>20</v>
      </c>
      <c r="V1042" s="127">
        <v>252</v>
      </c>
      <c r="W1042" s="126">
        <f t="shared" si="612"/>
        <v>1.007002562</v>
      </c>
      <c r="X1042" s="119">
        <f t="shared" si="613"/>
        <v>3.7660096200000002</v>
      </c>
      <c r="Y1042" s="119">
        <f t="shared" si="614"/>
        <v>0</v>
      </c>
      <c r="Z1042" s="131" t="str">
        <f t="shared" si="623"/>
        <v>A+J=</v>
      </c>
      <c r="AA1042" s="124">
        <f t="shared" si="624"/>
        <v>45337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2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4"/>
      <c r="EM1042" s="1"/>
      <c r="EN1042" s="1"/>
      <c r="EO1042" s="1"/>
      <c r="EP1042" s="1"/>
      <c r="EQ1042" s="1"/>
      <c r="ER1042" s="1"/>
    </row>
    <row r="1043" spans="1:148" ht="12.75" x14ac:dyDescent="0.2">
      <c r="A1043" s="118">
        <f t="shared" si="615"/>
        <v>45333</v>
      </c>
      <c r="B1043" s="119">
        <f t="shared" si="607"/>
        <v>541.57054783000001</v>
      </c>
      <c r="C1043" s="119">
        <f t="shared" si="621"/>
        <v>448.91389480999999</v>
      </c>
      <c r="D1043" s="120">
        <f t="shared" si="616"/>
        <v>6735.55</v>
      </c>
      <c r="E1043" s="120">
        <f t="shared" si="605"/>
        <v>6773.27</v>
      </c>
      <c r="F1043" s="172">
        <f t="shared" ref="F1043:F1106" si="625">IF($K1043=1,VLOOKUP($A1042,$AO$11:$AT$47,6),F1042)</f>
        <v>45275</v>
      </c>
      <c r="G1043" s="123">
        <f t="shared" si="608"/>
        <v>5.6001365886972909E-3</v>
      </c>
      <c r="H1043" s="124">
        <f t="shared" ref="H1043:H1101" si="626">IF(Q1042&gt;0,VLOOKUP(A1043,AH$119:AN$451,4),H1042)</f>
        <v>45337</v>
      </c>
      <c r="I1043" s="124">
        <f t="shared" si="609"/>
        <v>45337</v>
      </c>
      <c r="J1043" s="125">
        <f t="shared" si="617"/>
        <v>21</v>
      </c>
      <c r="K1043" s="125">
        <f t="shared" si="606"/>
        <v>20</v>
      </c>
      <c r="L1043" s="8">
        <f t="shared" si="618"/>
        <v>1.00533275</v>
      </c>
      <c r="M1043" s="126">
        <f t="shared" si="604"/>
        <v>1.00280046</v>
      </c>
      <c r="N1043" s="126">
        <f t="shared" si="601"/>
        <v>1.1916578673103555</v>
      </c>
      <c r="O1043" s="119">
        <f t="shared" si="603"/>
        <v>1.1980126799999999</v>
      </c>
      <c r="P1043" s="119">
        <f t="shared" si="610"/>
        <v>537.80453821000003</v>
      </c>
      <c r="Q1043" s="158">
        <f t="shared" si="622"/>
        <v>0</v>
      </c>
      <c r="R1043" s="199">
        <f t="shared" si="619"/>
        <v>0</v>
      </c>
      <c r="S1043" s="119">
        <f t="shared" si="611"/>
        <v>0</v>
      </c>
      <c r="T1043" s="129">
        <f t="shared" si="620"/>
        <v>9.1906000000000002E-2</v>
      </c>
      <c r="U1043" s="127">
        <f t="shared" si="602"/>
        <v>20</v>
      </c>
      <c r="V1043" s="127">
        <v>252</v>
      </c>
      <c r="W1043" s="126">
        <f t="shared" si="612"/>
        <v>1.007002562</v>
      </c>
      <c r="X1043" s="119">
        <f t="shared" si="613"/>
        <v>3.7660096200000002</v>
      </c>
      <c r="Y1043" s="119">
        <f t="shared" si="614"/>
        <v>0</v>
      </c>
      <c r="Z1043" s="131" t="str">
        <f t="shared" si="623"/>
        <v>A+J=</v>
      </c>
      <c r="AA1043" s="124">
        <f t="shared" si="624"/>
        <v>45337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2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4"/>
      <c r="EM1043" s="1"/>
      <c r="EN1043" s="1"/>
      <c r="EO1043" s="1"/>
      <c r="EP1043" s="1"/>
      <c r="EQ1043" s="1"/>
      <c r="ER1043" s="1"/>
    </row>
    <row r="1044" spans="1:148" ht="12.75" x14ac:dyDescent="0.2">
      <c r="A1044" s="118">
        <f t="shared" si="615"/>
        <v>45334</v>
      </c>
      <c r="B1044" s="119">
        <f t="shared" si="607"/>
        <v>541.57054783000001</v>
      </c>
      <c r="C1044" s="119">
        <f t="shared" si="621"/>
        <v>448.91389480999999</v>
      </c>
      <c r="D1044" s="120">
        <f t="shared" si="616"/>
        <v>6735.55</v>
      </c>
      <c r="E1044" s="120">
        <f t="shared" si="605"/>
        <v>6773.27</v>
      </c>
      <c r="F1044" s="172">
        <f t="shared" si="625"/>
        <v>45275</v>
      </c>
      <c r="G1044" s="123">
        <f t="shared" si="608"/>
        <v>5.6001365886972909E-3</v>
      </c>
      <c r="H1044" s="124">
        <f t="shared" si="626"/>
        <v>45337</v>
      </c>
      <c r="I1044" s="124">
        <f t="shared" si="609"/>
        <v>45337</v>
      </c>
      <c r="J1044" s="125">
        <f t="shared" si="617"/>
        <v>21</v>
      </c>
      <c r="K1044" s="125">
        <f t="shared" si="606"/>
        <v>20</v>
      </c>
      <c r="L1044" s="8">
        <f t="shared" si="618"/>
        <v>1.00533275</v>
      </c>
      <c r="M1044" s="126">
        <f t="shared" si="604"/>
        <v>1.00280046</v>
      </c>
      <c r="N1044" s="126">
        <f t="shared" si="601"/>
        <v>1.1916578673103555</v>
      </c>
      <c r="O1044" s="119">
        <f t="shared" si="603"/>
        <v>1.1980126799999999</v>
      </c>
      <c r="P1044" s="119">
        <f t="shared" si="610"/>
        <v>537.80453821000003</v>
      </c>
      <c r="Q1044" s="158">
        <f t="shared" si="622"/>
        <v>0</v>
      </c>
      <c r="R1044" s="199">
        <f t="shared" si="619"/>
        <v>0</v>
      </c>
      <c r="S1044" s="119">
        <f t="shared" si="611"/>
        <v>0</v>
      </c>
      <c r="T1044" s="129">
        <f t="shared" si="620"/>
        <v>9.1906000000000002E-2</v>
      </c>
      <c r="U1044" s="127">
        <f t="shared" si="602"/>
        <v>20</v>
      </c>
      <c r="V1044" s="127">
        <v>252</v>
      </c>
      <c r="W1044" s="126">
        <f t="shared" si="612"/>
        <v>1.007002562</v>
      </c>
      <c r="X1044" s="119">
        <f t="shared" si="613"/>
        <v>3.7660096200000002</v>
      </c>
      <c r="Y1044" s="119">
        <f t="shared" si="614"/>
        <v>0</v>
      </c>
      <c r="Z1044" s="131" t="str">
        <f t="shared" si="623"/>
        <v>A+J=</v>
      </c>
      <c r="AA1044" s="124">
        <f t="shared" si="624"/>
        <v>45337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2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4"/>
      <c r="EM1044" s="1"/>
      <c r="EN1044" s="1"/>
      <c r="EO1044" s="1"/>
      <c r="EP1044" s="1"/>
      <c r="EQ1044" s="1"/>
      <c r="ER1044" s="1"/>
    </row>
    <row r="1045" spans="1:148" ht="12.75" x14ac:dyDescent="0.2">
      <c r="A1045" s="118">
        <f t="shared" si="615"/>
        <v>45335</v>
      </c>
      <c r="B1045" s="119">
        <f t="shared" si="607"/>
        <v>541.57054783000001</v>
      </c>
      <c r="C1045" s="119">
        <f t="shared" si="621"/>
        <v>448.91389480999999</v>
      </c>
      <c r="D1045" s="120">
        <f t="shared" si="616"/>
        <v>6735.55</v>
      </c>
      <c r="E1045" s="120">
        <f t="shared" si="605"/>
        <v>6773.27</v>
      </c>
      <c r="F1045" s="172">
        <f t="shared" si="625"/>
        <v>45275</v>
      </c>
      <c r="G1045" s="123">
        <f t="shared" si="608"/>
        <v>5.6001365886972909E-3</v>
      </c>
      <c r="H1045" s="124">
        <f t="shared" si="626"/>
        <v>45337</v>
      </c>
      <c r="I1045" s="124">
        <f t="shared" si="609"/>
        <v>45337</v>
      </c>
      <c r="J1045" s="125">
        <f t="shared" si="617"/>
        <v>21</v>
      </c>
      <c r="K1045" s="125">
        <f t="shared" si="606"/>
        <v>20</v>
      </c>
      <c r="L1045" s="8">
        <f t="shared" si="618"/>
        <v>1.00533275</v>
      </c>
      <c r="M1045" s="126">
        <f t="shared" si="604"/>
        <v>1.00280046</v>
      </c>
      <c r="N1045" s="126">
        <f t="shared" si="601"/>
        <v>1.1916578673103555</v>
      </c>
      <c r="O1045" s="119">
        <f t="shared" si="603"/>
        <v>1.1980126799999999</v>
      </c>
      <c r="P1045" s="119">
        <f t="shared" si="610"/>
        <v>537.80453821000003</v>
      </c>
      <c r="Q1045" s="158">
        <f t="shared" si="622"/>
        <v>0</v>
      </c>
      <c r="R1045" s="199">
        <f t="shared" si="619"/>
        <v>0</v>
      </c>
      <c r="S1045" s="119">
        <f t="shared" si="611"/>
        <v>0</v>
      </c>
      <c r="T1045" s="129">
        <f t="shared" si="620"/>
        <v>9.1906000000000002E-2</v>
      </c>
      <c r="U1045" s="127">
        <f t="shared" si="602"/>
        <v>20</v>
      </c>
      <c r="V1045" s="127">
        <v>252</v>
      </c>
      <c r="W1045" s="126">
        <f t="shared" si="612"/>
        <v>1.007002562</v>
      </c>
      <c r="X1045" s="119">
        <f t="shared" si="613"/>
        <v>3.7660096200000002</v>
      </c>
      <c r="Y1045" s="119">
        <f t="shared" si="614"/>
        <v>0</v>
      </c>
      <c r="Z1045" s="131" t="str">
        <f t="shared" si="623"/>
        <v>A+J=</v>
      </c>
      <c r="AA1045" s="124">
        <f t="shared" si="624"/>
        <v>45337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2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4"/>
      <c r="EM1045" s="1"/>
      <c r="EN1045" s="1"/>
      <c r="EO1045" s="1"/>
      <c r="EP1045" s="1"/>
      <c r="EQ1045" s="1"/>
      <c r="ER1045" s="1"/>
    </row>
    <row r="1046" spans="1:148" ht="12.75" x14ac:dyDescent="0.2">
      <c r="A1046" s="118">
        <f t="shared" si="615"/>
        <v>45336</v>
      </c>
      <c r="B1046" s="119">
        <f t="shared" si="607"/>
        <v>541.57054783000001</v>
      </c>
      <c r="C1046" s="119">
        <f t="shared" si="621"/>
        <v>448.91389480999999</v>
      </c>
      <c r="D1046" s="120">
        <f t="shared" si="616"/>
        <v>6735.55</v>
      </c>
      <c r="E1046" s="120">
        <f t="shared" si="605"/>
        <v>6773.27</v>
      </c>
      <c r="F1046" s="172">
        <f t="shared" si="625"/>
        <v>45275</v>
      </c>
      <c r="G1046" s="123">
        <f t="shared" si="608"/>
        <v>5.6001365886972909E-3</v>
      </c>
      <c r="H1046" s="124">
        <f t="shared" si="626"/>
        <v>45337</v>
      </c>
      <c r="I1046" s="124">
        <f t="shared" si="609"/>
        <v>45337</v>
      </c>
      <c r="J1046" s="125">
        <f t="shared" si="617"/>
        <v>21</v>
      </c>
      <c r="K1046" s="125">
        <f t="shared" si="606"/>
        <v>20</v>
      </c>
      <c r="L1046" s="8">
        <f t="shared" si="618"/>
        <v>1.00533275</v>
      </c>
      <c r="M1046" s="126">
        <f t="shared" si="604"/>
        <v>1.00280046</v>
      </c>
      <c r="N1046" s="126">
        <f t="shared" si="601"/>
        <v>1.1916578673103555</v>
      </c>
      <c r="O1046" s="119">
        <f t="shared" si="603"/>
        <v>1.1980126799999999</v>
      </c>
      <c r="P1046" s="119">
        <f t="shared" si="610"/>
        <v>537.80453821000003</v>
      </c>
      <c r="Q1046" s="158">
        <f t="shared" si="622"/>
        <v>0</v>
      </c>
      <c r="R1046" s="199">
        <f t="shared" si="619"/>
        <v>0</v>
      </c>
      <c r="S1046" s="119">
        <f t="shared" si="611"/>
        <v>0</v>
      </c>
      <c r="T1046" s="129">
        <f t="shared" si="620"/>
        <v>9.1906000000000002E-2</v>
      </c>
      <c r="U1046" s="127">
        <f t="shared" si="602"/>
        <v>20</v>
      </c>
      <c r="V1046" s="127">
        <v>252</v>
      </c>
      <c r="W1046" s="126">
        <f t="shared" si="612"/>
        <v>1.007002562</v>
      </c>
      <c r="X1046" s="119">
        <f t="shared" si="613"/>
        <v>3.7660096200000002</v>
      </c>
      <c r="Y1046" s="119">
        <f t="shared" si="614"/>
        <v>0</v>
      </c>
      <c r="Z1046" s="131" t="str">
        <f t="shared" si="623"/>
        <v>A+J=</v>
      </c>
      <c r="AA1046" s="124">
        <f t="shared" si="624"/>
        <v>45337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2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4"/>
      <c r="EM1046" s="1"/>
      <c r="EN1046" s="1"/>
      <c r="EO1046" s="1"/>
      <c r="EP1046" s="1"/>
      <c r="EQ1046" s="1"/>
      <c r="ER1046" s="1"/>
    </row>
    <row r="1047" spans="1:148" ht="12.75" x14ac:dyDescent="0.2">
      <c r="A1047" s="118">
        <f t="shared" si="615"/>
        <v>45337</v>
      </c>
      <c r="B1047" s="119">
        <f t="shared" si="607"/>
        <v>541.90362413000003</v>
      </c>
      <c r="C1047" s="119">
        <f t="shared" si="621"/>
        <v>448.91389480999999</v>
      </c>
      <c r="D1047" s="120">
        <f t="shared" si="616"/>
        <v>6735.55</v>
      </c>
      <c r="E1047" s="120">
        <f t="shared" si="605"/>
        <v>6773.27</v>
      </c>
      <c r="F1047" s="172">
        <f t="shared" si="625"/>
        <v>45275</v>
      </c>
      <c r="G1047" s="123">
        <f t="shared" si="608"/>
        <v>5.6001365886972909E-3</v>
      </c>
      <c r="H1047" s="124">
        <f t="shared" si="626"/>
        <v>45337</v>
      </c>
      <c r="I1047" s="124">
        <f t="shared" si="609"/>
        <v>45337</v>
      </c>
      <c r="J1047" s="125">
        <f t="shared" si="617"/>
        <v>21</v>
      </c>
      <c r="K1047" s="125">
        <f t="shared" si="606"/>
        <v>21</v>
      </c>
      <c r="L1047" s="8">
        <f t="shared" si="618"/>
        <v>1.0056001299999999</v>
      </c>
      <c r="M1047" s="126">
        <f t="shared" si="604"/>
        <v>1.00280046</v>
      </c>
      <c r="N1047" s="126">
        <f t="shared" si="601"/>
        <v>1.1916578673103555</v>
      </c>
      <c r="O1047" s="119">
        <f t="shared" si="603"/>
        <v>1.1983313</v>
      </c>
      <c r="P1047" s="119">
        <f t="shared" si="610"/>
        <v>537.94757115000004</v>
      </c>
      <c r="Q1047" s="158">
        <f t="shared" si="622"/>
        <v>34</v>
      </c>
      <c r="R1047" s="199">
        <f t="shared" si="619"/>
        <v>6.3301999999999997E-2</v>
      </c>
      <c r="S1047" s="119">
        <f t="shared" si="611"/>
        <v>34.053157140000003</v>
      </c>
      <c r="T1047" s="129">
        <f t="shared" si="620"/>
        <v>9.1906000000000002E-2</v>
      </c>
      <c r="U1047" s="127">
        <f t="shared" si="602"/>
        <v>21</v>
      </c>
      <c r="V1047" s="127">
        <v>252</v>
      </c>
      <c r="W1047" s="126">
        <f t="shared" si="612"/>
        <v>1.007353975</v>
      </c>
      <c r="X1047" s="119">
        <f t="shared" si="613"/>
        <v>3.9560529799999999</v>
      </c>
      <c r="Y1047" s="119">
        <f t="shared" si="614"/>
        <v>38.009210120000006</v>
      </c>
      <c r="Z1047" s="131" t="str">
        <f t="shared" si="623"/>
        <v>A+J=</v>
      </c>
      <c r="AA1047" s="124">
        <f t="shared" si="624"/>
        <v>45337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2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4"/>
      <c r="EM1047" s="1"/>
      <c r="EN1047" s="1"/>
      <c r="EO1047" s="1"/>
      <c r="EP1047" s="1"/>
      <c r="EQ1047" s="1"/>
      <c r="ER1047" s="1"/>
    </row>
    <row r="1048" spans="1:148" ht="12.75" x14ac:dyDescent="0.2">
      <c r="A1048" s="118">
        <f t="shared" si="615"/>
        <v>45338</v>
      </c>
      <c r="B1048" s="119">
        <f t="shared" si="607"/>
        <v>504.17087545999999</v>
      </c>
      <c r="C1048" s="119">
        <f t="shared" si="621"/>
        <v>420.49674744999999</v>
      </c>
      <c r="D1048" s="120">
        <f t="shared" si="616"/>
        <v>6773.27</v>
      </c>
      <c r="E1048" s="120">
        <f t="shared" si="605"/>
        <v>6801.72</v>
      </c>
      <c r="F1048" s="172">
        <f t="shared" si="625"/>
        <v>45306</v>
      </c>
      <c r="G1048" s="123">
        <f t="shared" si="608"/>
        <v>4.2003345503722755E-3</v>
      </c>
      <c r="H1048" s="124">
        <f t="shared" si="626"/>
        <v>45366</v>
      </c>
      <c r="I1048" s="124">
        <f t="shared" si="609"/>
        <v>45366</v>
      </c>
      <c r="J1048" s="125">
        <f t="shared" si="617"/>
        <v>21</v>
      </c>
      <c r="K1048" s="125">
        <f t="shared" si="606"/>
        <v>1</v>
      </c>
      <c r="L1048" s="8">
        <f t="shared" si="618"/>
        <v>1.0001996099999999</v>
      </c>
      <c r="M1048" s="126">
        <f t="shared" si="604"/>
        <v>1.0056001299999999</v>
      </c>
      <c r="N1048" s="126">
        <f t="shared" si="601"/>
        <v>1.1983313062828163</v>
      </c>
      <c r="O1048" s="119">
        <f t="shared" si="603"/>
        <v>1.1985705</v>
      </c>
      <c r="P1048" s="119">
        <f t="shared" si="610"/>
        <v>503.99499682999999</v>
      </c>
      <c r="Q1048" s="158">
        <f t="shared" si="622"/>
        <v>0</v>
      </c>
      <c r="R1048" s="199">
        <f t="shared" si="619"/>
        <v>0</v>
      </c>
      <c r="S1048" s="119">
        <f t="shared" si="611"/>
        <v>0</v>
      </c>
      <c r="T1048" s="129">
        <f t="shared" si="620"/>
        <v>9.1906000000000002E-2</v>
      </c>
      <c r="U1048" s="127">
        <f t="shared" si="602"/>
        <v>1</v>
      </c>
      <c r="V1048" s="127">
        <v>252</v>
      </c>
      <c r="W1048" s="126">
        <f t="shared" si="612"/>
        <v>1.000348969</v>
      </c>
      <c r="X1048" s="119">
        <f t="shared" si="613"/>
        <v>0.17587863000000001</v>
      </c>
      <c r="Y1048" s="119">
        <f t="shared" si="614"/>
        <v>0</v>
      </c>
      <c r="Z1048" s="131" t="str">
        <f t="shared" si="623"/>
        <v>A+J=</v>
      </c>
      <c r="AA1048" s="124">
        <f t="shared" si="624"/>
        <v>45366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2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4"/>
      <c r="EM1048" s="1"/>
      <c r="EN1048" s="1"/>
      <c r="EO1048" s="1"/>
      <c r="EP1048" s="1"/>
      <c r="EQ1048" s="1"/>
      <c r="ER1048" s="1"/>
    </row>
    <row r="1049" spans="1:148" ht="12.75" x14ac:dyDescent="0.2">
      <c r="A1049" s="118">
        <f t="shared" si="615"/>
        <v>45339</v>
      </c>
      <c r="B1049" s="119">
        <f t="shared" si="607"/>
        <v>504.44749336000001</v>
      </c>
      <c r="C1049" s="119">
        <f t="shared" si="621"/>
        <v>420.49674744999999</v>
      </c>
      <c r="D1049" s="120">
        <f t="shared" si="616"/>
        <v>6773.27</v>
      </c>
      <c r="E1049" s="120">
        <f t="shared" si="605"/>
        <v>6801.72</v>
      </c>
      <c r="F1049" s="172">
        <f t="shared" si="625"/>
        <v>45306</v>
      </c>
      <c r="G1049" s="123">
        <f t="shared" si="608"/>
        <v>4.2003345503722755E-3</v>
      </c>
      <c r="H1049" s="124">
        <f t="shared" si="626"/>
        <v>45366</v>
      </c>
      <c r="I1049" s="124">
        <f t="shared" si="609"/>
        <v>45366</v>
      </c>
      <c r="J1049" s="125">
        <f t="shared" si="617"/>
        <v>21</v>
      </c>
      <c r="K1049" s="125">
        <f t="shared" si="606"/>
        <v>2</v>
      </c>
      <c r="L1049" s="8">
        <f t="shared" si="618"/>
        <v>1.00039927</v>
      </c>
      <c r="M1049" s="126">
        <f t="shared" si="604"/>
        <v>1.0056001299999999</v>
      </c>
      <c r="N1049" s="126">
        <f t="shared" si="601"/>
        <v>1.1983313062828163</v>
      </c>
      <c r="O1049" s="119">
        <f t="shared" si="603"/>
        <v>1.1988097600000001</v>
      </c>
      <c r="P1049" s="119">
        <f t="shared" si="610"/>
        <v>504.09560489</v>
      </c>
      <c r="Q1049" s="158">
        <f t="shared" si="622"/>
        <v>0</v>
      </c>
      <c r="R1049" s="199">
        <f t="shared" si="619"/>
        <v>0</v>
      </c>
      <c r="S1049" s="119">
        <f t="shared" si="611"/>
        <v>0</v>
      </c>
      <c r="T1049" s="129">
        <f t="shared" si="620"/>
        <v>9.1906000000000002E-2</v>
      </c>
      <c r="U1049" s="127">
        <f t="shared" si="602"/>
        <v>2</v>
      </c>
      <c r="V1049" s="127">
        <v>252</v>
      </c>
      <c r="W1049" s="126">
        <f t="shared" si="612"/>
        <v>1.0006980590000001</v>
      </c>
      <c r="X1049" s="119">
        <f t="shared" si="613"/>
        <v>0.35188847000000001</v>
      </c>
      <c r="Y1049" s="119">
        <f t="shared" si="614"/>
        <v>0</v>
      </c>
      <c r="Z1049" s="131" t="str">
        <f t="shared" si="623"/>
        <v>A+J=</v>
      </c>
      <c r="AA1049" s="124">
        <f t="shared" si="624"/>
        <v>45366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2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4"/>
      <c r="EM1049" s="1"/>
      <c r="EN1049" s="1"/>
      <c r="EO1049" s="1"/>
      <c r="EP1049" s="1"/>
      <c r="EQ1049" s="1"/>
      <c r="ER1049" s="1"/>
    </row>
    <row r="1050" spans="1:148" ht="12.75" x14ac:dyDescent="0.2">
      <c r="A1050" s="118">
        <f t="shared" si="615"/>
        <v>45340</v>
      </c>
      <c r="B1050" s="119">
        <f t="shared" si="607"/>
        <v>504.44749336000001</v>
      </c>
      <c r="C1050" s="119">
        <f t="shared" si="621"/>
        <v>420.49674744999999</v>
      </c>
      <c r="D1050" s="120">
        <f t="shared" si="616"/>
        <v>6773.27</v>
      </c>
      <c r="E1050" s="120">
        <f t="shared" si="605"/>
        <v>6801.72</v>
      </c>
      <c r="F1050" s="172">
        <f t="shared" si="625"/>
        <v>45306</v>
      </c>
      <c r="G1050" s="123">
        <f t="shared" si="608"/>
        <v>4.2003345503722755E-3</v>
      </c>
      <c r="H1050" s="124">
        <f t="shared" si="626"/>
        <v>45366</v>
      </c>
      <c r="I1050" s="124">
        <f t="shared" si="609"/>
        <v>45366</v>
      </c>
      <c r="J1050" s="125">
        <f t="shared" si="617"/>
        <v>21</v>
      </c>
      <c r="K1050" s="125">
        <f t="shared" si="606"/>
        <v>2</v>
      </c>
      <c r="L1050" s="8">
        <f t="shared" si="618"/>
        <v>1.00039927</v>
      </c>
      <c r="M1050" s="126">
        <f t="shared" si="604"/>
        <v>1.0056001299999999</v>
      </c>
      <c r="N1050" s="126">
        <f t="shared" si="601"/>
        <v>1.1983313062828163</v>
      </c>
      <c r="O1050" s="119">
        <f t="shared" si="603"/>
        <v>1.1988097600000001</v>
      </c>
      <c r="P1050" s="119">
        <f t="shared" si="610"/>
        <v>504.09560489</v>
      </c>
      <c r="Q1050" s="158">
        <f t="shared" si="622"/>
        <v>0</v>
      </c>
      <c r="R1050" s="199">
        <f t="shared" si="619"/>
        <v>0</v>
      </c>
      <c r="S1050" s="119">
        <f t="shared" si="611"/>
        <v>0</v>
      </c>
      <c r="T1050" s="129">
        <f t="shared" si="620"/>
        <v>9.1906000000000002E-2</v>
      </c>
      <c r="U1050" s="127">
        <f t="shared" si="602"/>
        <v>2</v>
      </c>
      <c r="V1050" s="127">
        <v>252</v>
      </c>
      <c r="W1050" s="126">
        <f t="shared" si="612"/>
        <v>1.0006980590000001</v>
      </c>
      <c r="X1050" s="119">
        <f t="shared" si="613"/>
        <v>0.35188847000000001</v>
      </c>
      <c r="Y1050" s="119">
        <f t="shared" si="614"/>
        <v>0</v>
      </c>
      <c r="Z1050" s="131" t="str">
        <f t="shared" si="623"/>
        <v>A+J=</v>
      </c>
      <c r="AA1050" s="124">
        <f t="shared" si="624"/>
        <v>45366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2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4"/>
      <c r="EM1050" s="1"/>
      <c r="EN1050" s="1"/>
      <c r="EO1050" s="1"/>
      <c r="EP1050" s="1"/>
      <c r="EQ1050" s="1"/>
      <c r="ER1050" s="1"/>
    </row>
    <row r="1051" spans="1:148" ht="12.75" x14ac:dyDescent="0.2">
      <c r="A1051" s="118">
        <f t="shared" si="615"/>
        <v>45341</v>
      </c>
      <c r="B1051" s="119">
        <f t="shared" si="607"/>
        <v>504.44749336000001</v>
      </c>
      <c r="C1051" s="119">
        <f t="shared" si="621"/>
        <v>420.49674744999999</v>
      </c>
      <c r="D1051" s="120">
        <f t="shared" si="616"/>
        <v>6773.27</v>
      </c>
      <c r="E1051" s="120">
        <f t="shared" si="605"/>
        <v>6801.72</v>
      </c>
      <c r="F1051" s="172">
        <f t="shared" si="625"/>
        <v>45306</v>
      </c>
      <c r="G1051" s="123">
        <f t="shared" si="608"/>
        <v>4.2003345503722755E-3</v>
      </c>
      <c r="H1051" s="124">
        <f t="shared" si="626"/>
        <v>45366</v>
      </c>
      <c r="I1051" s="124">
        <f t="shared" si="609"/>
        <v>45366</v>
      </c>
      <c r="J1051" s="125">
        <f t="shared" si="617"/>
        <v>21</v>
      </c>
      <c r="K1051" s="125">
        <f t="shared" si="606"/>
        <v>2</v>
      </c>
      <c r="L1051" s="8">
        <f t="shared" si="618"/>
        <v>1.00039927</v>
      </c>
      <c r="M1051" s="126">
        <f t="shared" si="604"/>
        <v>1.0056001299999999</v>
      </c>
      <c r="N1051" s="126">
        <f t="shared" si="601"/>
        <v>1.1983313062828163</v>
      </c>
      <c r="O1051" s="119">
        <f t="shared" si="603"/>
        <v>1.1988097600000001</v>
      </c>
      <c r="P1051" s="119">
        <f t="shared" si="610"/>
        <v>504.09560489</v>
      </c>
      <c r="Q1051" s="158">
        <f t="shared" si="622"/>
        <v>0</v>
      </c>
      <c r="R1051" s="199">
        <f t="shared" si="619"/>
        <v>0</v>
      </c>
      <c r="S1051" s="119">
        <f t="shared" si="611"/>
        <v>0</v>
      </c>
      <c r="T1051" s="129">
        <f t="shared" si="620"/>
        <v>9.1906000000000002E-2</v>
      </c>
      <c r="U1051" s="127">
        <f t="shared" si="602"/>
        <v>2</v>
      </c>
      <c r="V1051" s="127">
        <v>252</v>
      </c>
      <c r="W1051" s="126">
        <f t="shared" si="612"/>
        <v>1.0006980590000001</v>
      </c>
      <c r="X1051" s="119">
        <f t="shared" si="613"/>
        <v>0.35188847000000001</v>
      </c>
      <c r="Y1051" s="119">
        <f t="shared" si="614"/>
        <v>0</v>
      </c>
      <c r="Z1051" s="131" t="str">
        <f t="shared" si="623"/>
        <v>A+J=</v>
      </c>
      <c r="AA1051" s="124">
        <f t="shared" si="624"/>
        <v>45366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2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4"/>
      <c r="EM1051" s="1"/>
      <c r="EN1051" s="1"/>
      <c r="EO1051" s="1"/>
      <c r="EP1051" s="1"/>
      <c r="EQ1051" s="1"/>
      <c r="ER1051" s="1"/>
    </row>
    <row r="1052" spans="1:148" ht="12.75" x14ac:dyDescent="0.2">
      <c r="A1052" s="118">
        <f t="shared" si="615"/>
        <v>45342</v>
      </c>
      <c r="B1052" s="119">
        <f t="shared" si="607"/>
        <v>504.72426454999999</v>
      </c>
      <c r="C1052" s="119">
        <f t="shared" si="621"/>
        <v>420.49674744999999</v>
      </c>
      <c r="D1052" s="120">
        <f t="shared" si="616"/>
        <v>6773.27</v>
      </c>
      <c r="E1052" s="120">
        <f t="shared" si="605"/>
        <v>6801.72</v>
      </c>
      <c r="F1052" s="172">
        <f t="shared" si="625"/>
        <v>45306</v>
      </c>
      <c r="G1052" s="123">
        <f t="shared" si="608"/>
        <v>4.2003345503722755E-3</v>
      </c>
      <c r="H1052" s="124">
        <f t="shared" si="626"/>
        <v>45366</v>
      </c>
      <c r="I1052" s="124">
        <f t="shared" si="609"/>
        <v>45366</v>
      </c>
      <c r="J1052" s="125">
        <f t="shared" si="617"/>
        <v>21</v>
      </c>
      <c r="K1052" s="125">
        <f t="shared" si="606"/>
        <v>3</v>
      </c>
      <c r="L1052" s="8">
        <f t="shared" si="618"/>
        <v>1.00059897</v>
      </c>
      <c r="M1052" s="126">
        <f t="shared" si="604"/>
        <v>1.0056001299999999</v>
      </c>
      <c r="N1052" s="126">
        <f t="shared" si="601"/>
        <v>1.1983313062828163</v>
      </c>
      <c r="O1052" s="119">
        <f t="shared" si="603"/>
        <v>1.1990490700000001</v>
      </c>
      <c r="P1052" s="119">
        <f t="shared" si="610"/>
        <v>504.19623395999997</v>
      </c>
      <c r="Q1052" s="158">
        <f t="shared" si="622"/>
        <v>0</v>
      </c>
      <c r="R1052" s="199">
        <f t="shared" si="619"/>
        <v>0</v>
      </c>
      <c r="S1052" s="119">
        <f t="shared" si="611"/>
        <v>0</v>
      </c>
      <c r="T1052" s="129">
        <f t="shared" si="620"/>
        <v>9.1906000000000002E-2</v>
      </c>
      <c r="U1052" s="127">
        <f t="shared" si="602"/>
        <v>3</v>
      </c>
      <c r="V1052" s="127">
        <v>252</v>
      </c>
      <c r="W1052" s="126">
        <f t="shared" si="612"/>
        <v>1.0010472720000001</v>
      </c>
      <c r="X1052" s="119">
        <f t="shared" si="613"/>
        <v>0.52803058999999997</v>
      </c>
      <c r="Y1052" s="119">
        <f t="shared" si="614"/>
        <v>0</v>
      </c>
      <c r="Z1052" s="131" t="str">
        <f t="shared" si="623"/>
        <v>A+J=</v>
      </c>
      <c r="AA1052" s="124">
        <f t="shared" si="624"/>
        <v>45366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2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4"/>
      <c r="EM1052" s="1"/>
      <c r="EN1052" s="1"/>
      <c r="EO1052" s="1"/>
      <c r="EP1052" s="1"/>
      <c r="EQ1052" s="1"/>
      <c r="ER1052" s="1"/>
    </row>
    <row r="1053" spans="1:148" ht="12.75" x14ac:dyDescent="0.2">
      <c r="A1053" s="118">
        <f t="shared" si="615"/>
        <v>45343</v>
      </c>
      <c r="B1053" s="119">
        <f t="shared" si="607"/>
        <v>505.00117969000001</v>
      </c>
      <c r="C1053" s="119">
        <f t="shared" si="621"/>
        <v>420.49674744999999</v>
      </c>
      <c r="D1053" s="120">
        <f t="shared" si="616"/>
        <v>6773.27</v>
      </c>
      <c r="E1053" s="120">
        <f t="shared" si="605"/>
        <v>6801.72</v>
      </c>
      <c r="F1053" s="172">
        <f t="shared" si="625"/>
        <v>45306</v>
      </c>
      <c r="G1053" s="123">
        <f t="shared" si="608"/>
        <v>4.2003345503722755E-3</v>
      </c>
      <c r="H1053" s="124">
        <f t="shared" si="626"/>
        <v>45366</v>
      </c>
      <c r="I1053" s="124">
        <f t="shared" si="609"/>
        <v>45366</v>
      </c>
      <c r="J1053" s="125">
        <f t="shared" si="617"/>
        <v>21</v>
      </c>
      <c r="K1053" s="125">
        <f t="shared" si="606"/>
        <v>4</v>
      </c>
      <c r="L1053" s="8">
        <f t="shared" si="618"/>
        <v>1.0007987</v>
      </c>
      <c r="M1053" s="126">
        <f t="shared" si="604"/>
        <v>1.0056001299999999</v>
      </c>
      <c r="N1053" s="126">
        <f t="shared" si="601"/>
        <v>1.1983313062828163</v>
      </c>
      <c r="O1053" s="119">
        <f t="shared" si="603"/>
        <v>1.1992884100000001</v>
      </c>
      <c r="P1053" s="119">
        <f t="shared" si="610"/>
        <v>504.29687565</v>
      </c>
      <c r="Q1053" s="158">
        <f t="shared" si="622"/>
        <v>0</v>
      </c>
      <c r="R1053" s="199">
        <f t="shared" si="619"/>
        <v>0</v>
      </c>
      <c r="S1053" s="119">
        <f t="shared" si="611"/>
        <v>0</v>
      </c>
      <c r="T1053" s="129">
        <f t="shared" si="620"/>
        <v>9.1906000000000002E-2</v>
      </c>
      <c r="U1053" s="127">
        <f t="shared" si="602"/>
        <v>4</v>
      </c>
      <c r="V1053" s="127">
        <v>252</v>
      </c>
      <c r="W1053" s="126">
        <f t="shared" si="612"/>
        <v>1.0013966059999999</v>
      </c>
      <c r="X1053" s="119">
        <f t="shared" si="613"/>
        <v>0.70430404000000002</v>
      </c>
      <c r="Y1053" s="119">
        <f t="shared" si="614"/>
        <v>0</v>
      </c>
      <c r="Z1053" s="131" t="str">
        <f t="shared" si="623"/>
        <v>A+J=</v>
      </c>
      <c r="AA1053" s="124">
        <f t="shared" si="624"/>
        <v>45366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2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4"/>
      <c r="EM1053" s="1"/>
      <c r="EN1053" s="1"/>
      <c r="EO1053" s="1"/>
      <c r="EP1053" s="1"/>
      <c r="EQ1053" s="1"/>
      <c r="ER1053" s="1"/>
    </row>
    <row r="1054" spans="1:148" ht="12.75" x14ac:dyDescent="0.2">
      <c r="A1054" s="118">
        <f t="shared" si="615"/>
        <v>45344</v>
      </c>
      <c r="B1054" s="119">
        <f t="shared" si="607"/>
        <v>505.27825195999998</v>
      </c>
      <c r="C1054" s="119">
        <f t="shared" si="621"/>
        <v>420.49674744999999</v>
      </c>
      <c r="D1054" s="120">
        <f t="shared" si="616"/>
        <v>6773.27</v>
      </c>
      <c r="E1054" s="120">
        <f t="shared" si="605"/>
        <v>6801.72</v>
      </c>
      <c r="F1054" s="172">
        <f t="shared" si="625"/>
        <v>45306</v>
      </c>
      <c r="G1054" s="123">
        <f t="shared" si="608"/>
        <v>4.2003345503722755E-3</v>
      </c>
      <c r="H1054" s="124">
        <f t="shared" si="626"/>
        <v>45366</v>
      </c>
      <c r="I1054" s="124">
        <f t="shared" si="609"/>
        <v>45366</v>
      </c>
      <c r="J1054" s="125">
        <f t="shared" si="617"/>
        <v>21</v>
      </c>
      <c r="K1054" s="125">
        <f t="shared" si="606"/>
        <v>5</v>
      </c>
      <c r="L1054" s="8">
        <f t="shared" si="618"/>
        <v>1.00099848</v>
      </c>
      <c r="M1054" s="126">
        <f t="shared" si="604"/>
        <v>1.0056001299999999</v>
      </c>
      <c r="N1054" s="126">
        <f t="shared" si="601"/>
        <v>1.1983313062828163</v>
      </c>
      <c r="O1054" s="119">
        <f t="shared" si="603"/>
        <v>1.19952781</v>
      </c>
      <c r="P1054" s="119">
        <f t="shared" si="610"/>
        <v>504.39754257999999</v>
      </c>
      <c r="Q1054" s="158">
        <f t="shared" si="622"/>
        <v>0</v>
      </c>
      <c r="R1054" s="199">
        <f t="shared" si="619"/>
        <v>0</v>
      </c>
      <c r="S1054" s="119">
        <f t="shared" si="611"/>
        <v>0</v>
      </c>
      <c r="T1054" s="129">
        <f t="shared" si="620"/>
        <v>9.1906000000000002E-2</v>
      </c>
      <c r="U1054" s="127">
        <f t="shared" si="602"/>
        <v>5</v>
      </c>
      <c r="V1054" s="127">
        <v>252</v>
      </c>
      <c r="W1054" s="126">
        <f t="shared" si="612"/>
        <v>1.001746062</v>
      </c>
      <c r="X1054" s="119">
        <f t="shared" si="613"/>
        <v>0.88070937999999999</v>
      </c>
      <c r="Y1054" s="119">
        <f t="shared" si="614"/>
        <v>0</v>
      </c>
      <c r="Z1054" s="131" t="str">
        <f t="shared" si="623"/>
        <v>A+J=</v>
      </c>
      <c r="AA1054" s="124">
        <f t="shared" si="624"/>
        <v>45366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2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4"/>
      <c r="EM1054" s="1"/>
      <c r="EN1054" s="1"/>
      <c r="EO1054" s="1"/>
      <c r="EP1054" s="1"/>
      <c r="EQ1054" s="1"/>
      <c r="ER1054" s="1"/>
    </row>
    <row r="1055" spans="1:148" ht="12.75" x14ac:dyDescent="0.2">
      <c r="A1055" s="118">
        <f t="shared" si="615"/>
        <v>45345</v>
      </c>
      <c r="B1055" s="119">
        <f t="shared" si="607"/>
        <v>505.55547297999999</v>
      </c>
      <c r="C1055" s="119">
        <f t="shared" si="621"/>
        <v>420.49674744999999</v>
      </c>
      <c r="D1055" s="120">
        <f t="shared" si="616"/>
        <v>6773.27</v>
      </c>
      <c r="E1055" s="120">
        <f t="shared" si="605"/>
        <v>6801.72</v>
      </c>
      <c r="F1055" s="172">
        <f t="shared" si="625"/>
        <v>45306</v>
      </c>
      <c r="G1055" s="123">
        <f t="shared" si="608"/>
        <v>4.2003345503722755E-3</v>
      </c>
      <c r="H1055" s="124">
        <f t="shared" si="626"/>
        <v>45366</v>
      </c>
      <c r="I1055" s="124">
        <f t="shared" si="609"/>
        <v>45366</v>
      </c>
      <c r="J1055" s="125">
        <f t="shared" si="617"/>
        <v>21</v>
      </c>
      <c r="K1055" s="125">
        <f t="shared" si="606"/>
        <v>6</v>
      </c>
      <c r="L1055" s="8">
        <f t="shared" si="618"/>
        <v>1.00119829</v>
      </c>
      <c r="M1055" s="126">
        <f t="shared" si="604"/>
        <v>1.0056001299999999</v>
      </c>
      <c r="N1055" s="126">
        <f t="shared" si="601"/>
        <v>1.1983313062828163</v>
      </c>
      <c r="O1055" s="119">
        <f t="shared" si="603"/>
        <v>1.1997672500000001</v>
      </c>
      <c r="P1055" s="119">
        <f t="shared" si="610"/>
        <v>504.49822632000001</v>
      </c>
      <c r="Q1055" s="158">
        <f t="shared" si="622"/>
        <v>0</v>
      </c>
      <c r="R1055" s="199">
        <f t="shared" si="619"/>
        <v>0</v>
      </c>
      <c r="S1055" s="119">
        <f t="shared" si="611"/>
        <v>0</v>
      </c>
      <c r="T1055" s="129">
        <f t="shared" si="620"/>
        <v>9.1906000000000002E-2</v>
      </c>
      <c r="U1055" s="127">
        <f t="shared" si="602"/>
        <v>6</v>
      </c>
      <c r="V1055" s="127">
        <v>252</v>
      </c>
      <c r="W1055" s="126">
        <f t="shared" si="612"/>
        <v>1.0020956400000001</v>
      </c>
      <c r="X1055" s="119">
        <f t="shared" si="613"/>
        <v>1.0572466599999999</v>
      </c>
      <c r="Y1055" s="119">
        <f t="shared" si="614"/>
        <v>0</v>
      </c>
      <c r="Z1055" s="131" t="str">
        <f t="shared" si="623"/>
        <v>A+J=</v>
      </c>
      <c r="AA1055" s="124">
        <f t="shared" si="624"/>
        <v>45366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2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4"/>
      <c r="EM1055" s="1"/>
      <c r="EN1055" s="1"/>
      <c r="EO1055" s="1"/>
      <c r="EP1055" s="1"/>
      <c r="EQ1055" s="1"/>
      <c r="ER1055" s="1"/>
    </row>
    <row r="1056" spans="1:148" ht="12.75" x14ac:dyDescent="0.2">
      <c r="A1056" s="118">
        <f t="shared" si="615"/>
        <v>45346</v>
      </c>
      <c r="B1056" s="119">
        <f t="shared" si="607"/>
        <v>505.83285124999998</v>
      </c>
      <c r="C1056" s="119">
        <f t="shared" si="621"/>
        <v>420.49674744999999</v>
      </c>
      <c r="D1056" s="120">
        <f t="shared" si="616"/>
        <v>6773.27</v>
      </c>
      <c r="E1056" s="120">
        <f t="shared" si="605"/>
        <v>6801.72</v>
      </c>
      <c r="F1056" s="172">
        <f t="shared" si="625"/>
        <v>45306</v>
      </c>
      <c r="G1056" s="123">
        <f t="shared" si="608"/>
        <v>4.2003345503722755E-3</v>
      </c>
      <c r="H1056" s="124">
        <f t="shared" si="626"/>
        <v>45366</v>
      </c>
      <c r="I1056" s="124">
        <f t="shared" si="609"/>
        <v>45366</v>
      </c>
      <c r="J1056" s="125">
        <f t="shared" si="617"/>
        <v>21</v>
      </c>
      <c r="K1056" s="125">
        <f t="shared" si="606"/>
        <v>7</v>
      </c>
      <c r="L1056" s="8">
        <f t="shared" si="618"/>
        <v>1.00139815</v>
      </c>
      <c r="M1056" s="126">
        <f t="shared" si="604"/>
        <v>1.0056001299999999</v>
      </c>
      <c r="N1056" s="126">
        <f t="shared" ref="N1056:N1101" si="627">IF(I1056&gt;I1055,N1055*M1056,N1055)</f>
        <v>1.1983313062828163</v>
      </c>
      <c r="O1056" s="119">
        <f t="shared" si="603"/>
        <v>1.20000675</v>
      </c>
      <c r="P1056" s="119">
        <f t="shared" si="610"/>
        <v>504.59893528999999</v>
      </c>
      <c r="Q1056" s="158">
        <f t="shared" si="622"/>
        <v>0</v>
      </c>
      <c r="R1056" s="199">
        <f t="shared" si="619"/>
        <v>0</v>
      </c>
      <c r="S1056" s="119">
        <f t="shared" si="611"/>
        <v>0</v>
      </c>
      <c r="T1056" s="129">
        <f t="shared" si="620"/>
        <v>9.1906000000000002E-2</v>
      </c>
      <c r="U1056" s="127">
        <f t="shared" si="602"/>
        <v>7</v>
      </c>
      <c r="V1056" s="127">
        <v>252</v>
      </c>
      <c r="W1056" s="126">
        <f t="shared" si="612"/>
        <v>1.00244534</v>
      </c>
      <c r="X1056" s="119">
        <f t="shared" si="613"/>
        <v>1.23391596</v>
      </c>
      <c r="Y1056" s="119">
        <f t="shared" si="614"/>
        <v>0</v>
      </c>
      <c r="Z1056" s="131" t="str">
        <f t="shared" si="623"/>
        <v>A+J=</v>
      </c>
      <c r="AA1056" s="124">
        <f t="shared" si="624"/>
        <v>45366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2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4"/>
      <c r="EM1056" s="1"/>
      <c r="EN1056" s="1"/>
      <c r="EO1056" s="1"/>
      <c r="EP1056" s="1"/>
      <c r="EQ1056" s="1"/>
      <c r="ER1056" s="1"/>
    </row>
    <row r="1057" spans="1:148" ht="12.75" x14ac:dyDescent="0.2">
      <c r="A1057" s="118">
        <f t="shared" si="615"/>
        <v>45347</v>
      </c>
      <c r="B1057" s="119">
        <f t="shared" si="607"/>
        <v>505.83285124999998</v>
      </c>
      <c r="C1057" s="119">
        <f t="shared" si="621"/>
        <v>420.49674744999999</v>
      </c>
      <c r="D1057" s="120">
        <f t="shared" si="616"/>
        <v>6773.27</v>
      </c>
      <c r="E1057" s="120">
        <f t="shared" si="605"/>
        <v>6801.72</v>
      </c>
      <c r="F1057" s="172">
        <f t="shared" si="625"/>
        <v>45306</v>
      </c>
      <c r="G1057" s="123">
        <f t="shared" si="608"/>
        <v>4.2003345503722755E-3</v>
      </c>
      <c r="H1057" s="124">
        <f t="shared" si="626"/>
        <v>45366</v>
      </c>
      <c r="I1057" s="124">
        <f t="shared" si="609"/>
        <v>45366</v>
      </c>
      <c r="J1057" s="125">
        <f t="shared" si="617"/>
        <v>21</v>
      </c>
      <c r="K1057" s="125">
        <f t="shared" si="606"/>
        <v>7</v>
      </c>
      <c r="L1057" s="8">
        <f t="shared" si="618"/>
        <v>1.00139815</v>
      </c>
      <c r="M1057" s="126">
        <f t="shared" si="604"/>
        <v>1.0056001299999999</v>
      </c>
      <c r="N1057" s="126">
        <f t="shared" si="627"/>
        <v>1.1983313062828163</v>
      </c>
      <c r="O1057" s="119">
        <f t="shared" si="603"/>
        <v>1.20000675</v>
      </c>
      <c r="P1057" s="119">
        <f t="shared" si="610"/>
        <v>504.59893528999999</v>
      </c>
      <c r="Q1057" s="158">
        <f t="shared" si="622"/>
        <v>0</v>
      </c>
      <c r="R1057" s="199">
        <f t="shared" si="619"/>
        <v>0</v>
      </c>
      <c r="S1057" s="119">
        <f t="shared" si="611"/>
        <v>0</v>
      </c>
      <c r="T1057" s="129">
        <f t="shared" si="620"/>
        <v>9.1906000000000002E-2</v>
      </c>
      <c r="U1057" s="127">
        <f t="shared" si="602"/>
        <v>7</v>
      </c>
      <c r="V1057" s="127">
        <v>252</v>
      </c>
      <c r="W1057" s="126">
        <f t="shared" si="612"/>
        <v>1.00244534</v>
      </c>
      <c r="X1057" s="119">
        <f t="shared" si="613"/>
        <v>1.23391596</v>
      </c>
      <c r="Y1057" s="119">
        <f t="shared" si="614"/>
        <v>0</v>
      </c>
      <c r="Z1057" s="131" t="str">
        <f t="shared" si="623"/>
        <v>A+J=</v>
      </c>
      <c r="AA1057" s="124">
        <f t="shared" si="624"/>
        <v>45366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2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4"/>
      <c r="EM1057" s="1"/>
      <c r="EN1057" s="1"/>
      <c r="EO1057" s="1"/>
      <c r="EP1057" s="1"/>
      <c r="EQ1057" s="1"/>
      <c r="ER1057" s="1"/>
    </row>
    <row r="1058" spans="1:148" ht="12.75" x14ac:dyDescent="0.2">
      <c r="A1058" s="118">
        <f t="shared" si="615"/>
        <v>45348</v>
      </c>
      <c r="B1058" s="119">
        <f t="shared" si="607"/>
        <v>505.83285124999998</v>
      </c>
      <c r="C1058" s="119">
        <f t="shared" si="621"/>
        <v>420.49674744999999</v>
      </c>
      <c r="D1058" s="120">
        <f t="shared" si="616"/>
        <v>6773.27</v>
      </c>
      <c r="E1058" s="120">
        <f t="shared" si="605"/>
        <v>6801.72</v>
      </c>
      <c r="F1058" s="172">
        <f t="shared" si="625"/>
        <v>45306</v>
      </c>
      <c r="G1058" s="123">
        <f t="shared" si="608"/>
        <v>4.2003345503722755E-3</v>
      </c>
      <c r="H1058" s="124">
        <f t="shared" si="626"/>
        <v>45366</v>
      </c>
      <c r="I1058" s="124">
        <f t="shared" si="609"/>
        <v>45366</v>
      </c>
      <c r="J1058" s="125">
        <f t="shared" si="617"/>
        <v>21</v>
      </c>
      <c r="K1058" s="125">
        <f t="shared" si="606"/>
        <v>7</v>
      </c>
      <c r="L1058" s="8">
        <f t="shared" si="618"/>
        <v>1.00139815</v>
      </c>
      <c r="M1058" s="126">
        <f t="shared" si="604"/>
        <v>1.0056001299999999</v>
      </c>
      <c r="N1058" s="126">
        <f t="shared" si="627"/>
        <v>1.1983313062828163</v>
      </c>
      <c r="O1058" s="119">
        <f t="shared" si="603"/>
        <v>1.20000675</v>
      </c>
      <c r="P1058" s="119">
        <f t="shared" si="610"/>
        <v>504.59893528999999</v>
      </c>
      <c r="Q1058" s="158">
        <f t="shared" si="622"/>
        <v>0</v>
      </c>
      <c r="R1058" s="199">
        <f t="shared" si="619"/>
        <v>0</v>
      </c>
      <c r="S1058" s="119">
        <f t="shared" si="611"/>
        <v>0</v>
      </c>
      <c r="T1058" s="129">
        <f t="shared" si="620"/>
        <v>9.1906000000000002E-2</v>
      </c>
      <c r="U1058" s="127">
        <f t="shared" ref="U1058:U1101" si="628">IF(A1057&lt;K$2,0,IF(Q1057&gt;0,1,IF(K1058=K1057,U1057,U1057+1)))</f>
        <v>7</v>
      </c>
      <c r="V1058" s="127">
        <v>252</v>
      </c>
      <c r="W1058" s="126">
        <f t="shared" si="612"/>
        <v>1.00244534</v>
      </c>
      <c r="X1058" s="119">
        <f t="shared" si="613"/>
        <v>1.23391596</v>
      </c>
      <c r="Y1058" s="119">
        <f t="shared" si="614"/>
        <v>0</v>
      </c>
      <c r="Z1058" s="131" t="str">
        <f t="shared" si="623"/>
        <v>A+J=</v>
      </c>
      <c r="AA1058" s="124">
        <f t="shared" si="624"/>
        <v>45366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2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4"/>
      <c r="EM1058" s="1"/>
      <c r="EN1058" s="1"/>
      <c r="EO1058" s="1"/>
      <c r="EP1058" s="1"/>
      <c r="EQ1058" s="1"/>
      <c r="ER1058" s="1"/>
    </row>
    <row r="1059" spans="1:148" ht="12.75" x14ac:dyDescent="0.2">
      <c r="A1059" s="118">
        <f t="shared" si="615"/>
        <v>45349</v>
      </c>
      <c r="B1059" s="119">
        <f t="shared" si="607"/>
        <v>506.11037838999999</v>
      </c>
      <c r="C1059" s="119">
        <f t="shared" si="621"/>
        <v>420.49674744999999</v>
      </c>
      <c r="D1059" s="120">
        <f t="shared" si="616"/>
        <v>6773.27</v>
      </c>
      <c r="E1059" s="120">
        <f t="shared" si="605"/>
        <v>6801.72</v>
      </c>
      <c r="F1059" s="172">
        <f t="shared" si="625"/>
        <v>45306</v>
      </c>
      <c r="G1059" s="123">
        <f t="shared" si="608"/>
        <v>4.2003345503722755E-3</v>
      </c>
      <c r="H1059" s="124">
        <f t="shared" si="626"/>
        <v>45366</v>
      </c>
      <c r="I1059" s="124">
        <f t="shared" si="609"/>
        <v>45366</v>
      </c>
      <c r="J1059" s="125">
        <f t="shared" si="617"/>
        <v>21</v>
      </c>
      <c r="K1059" s="125">
        <f t="shared" si="606"/>
        <v>8</v>
      </c>
      <c r="L1059" s="8">
        <f t="shared" si="618"/>
        <v>1.0015980499999999</v>
      </c>
      <c r="M1059" s="126">
        <f t="shared" si="604"/>
        <v>1.0056001299999999</v>
      </c>
      <c r="N1059" s="126">
        <f t="shared" si="627"/>
        <v>1.1983313062828163</v>
      </c>
      <c r="O1059" s="119">
        <f t="shared" si="603"/>
        <v>1.2002462899999999</v>
      </c>
      <c r="P1059" s="119">
        <f t="shared" si="610"/>
        <v>504.69966108</v>
      </c>
      <c r="Q1059" s="158">
        <f t="shared" si="622"/>
        <v>0</v>
      </c>
      <c r="R1059" s="199">
        <f t="shared" si="619"/>
        <v>0</v>
      </c>
      <c r="S1059" s="119">
        <f t="shared" si="611"/>
        <v>0</v>
      </c>
      <c r="T1059" s="129">
        <f t="shared" si="620"/>
        <v>9.1906000000000002E-2</v>
      </c>
      <c r="U1059" s="127">
        <f t="shared" si="628"/>
        <v>8</v>
      </c>
      <c r="V1059" s="127">
        <v>252</v>
      </c>
      <c r="W1059" s="126">
        <f t="shared" si="612"/>
        <v>1.002795162</v>
      </c>
      <c r="X1059" s="119">
        <f t="shared" si="613"/>
        <v>1.4107173099999999</v>
      </c>
      <c r="Y1059" s="119">
        <f t="shared" si="614"/>
        <v>0</v>
      </c>
      <c r="Z1059" s="131" t="str">
        <f t="shared" si="623"/>
        <v>A+J=</v>
      </c>
      <c r="AA1059" s="124">
        <f t="shared" si="624"/>
        <v>45366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2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4"/>
      <c r="EM1059" s="1"/>
      <c r="EN1059" s="1"/>
      <c r="EO1059" s="1"/>
      <c r="EP1059" s="1"/>
      <c r="EQ1059" s="1"/>
      <c r="ER1059" s="1"/>
    </row>
    <row r="1060" spans="1:148" ht="12.75" x14ac:dyDescent="0.2">
      <c r="A1060" s="118">
        <f t="shared" si="615"/>
        <v>45350</v>
      </c>
      <c r="B1060" s="119">
        <f t="shared" si="607"/>
        <v>506.38805917999997</v>
      </c>
      <c r="C1060" s="119">
        <f t="shared" si="621"/>
        <v>420.49674744999999</v>
      </c>
      <c r="D1060" s="120">
        <f t="shared" si="616"/>
        <v>6773.27</v>
      </c>
      <c r="E1060" s="120">
        <f t="shared" si="605"/>
        <v>6801.72</v>
      </c>
      <c r="F1060" s="172">
        <f t="shared" si="625"/>
        <v>45306</v>
      </c>
      <c r="G1060" s="123">
        <f t="shared" si="608"/>
        <v>4.2003345503722755E-3</v>
      </c>
      <c r="H1060" s="124">
        <f t="shared" si="626"/>
        <v>45366</v>
      </c>
      <c r="I1060" s="124">
        <f t="shared" si="609"/>
        <v>45366</v>
      </c>
      <c r="J1060" s="125">
        <f t="shared" si="617"/>
        <v>21</v>
      </c>
      <c r="K1060" s="125">
        <f t="shared" si="606"/>
        <v>9</v>
      </c>
      <c r="L1060" s="8">
        <f t="shared" si="618"/>
        <v>1.0017979800000001</v>
      </c>
      <c r="M1060" s="126">
        <f t="shared" si="604"/>
        <v>1.0056001299999999</v>
      </c>
      <c r="N1060" s="126">
        <f t="shared" si="627"/>
        <v>1.1983313062828163</v>
      </c>
      <c r="O1060" s="119">
        <f t="shared" si="603"/>
        <v>1.20048588</v>
      </c>
      <c r="P1060" s="119">
        <f t="shared" si="610"/>
        <v>504.80040788999997</v>
      </c>
      <c r="Q1060" s="158">
        <f t="shared" si="622"/>
        <v>0</v>
      </c>
      <c r="R1060" s="199">
        <f t="shared" si="619"/>
        <v>0</v>
      </c>
      <c r="S1060" s="119">
        <f t="shared" si="611"/>
        <v>0</v>
      </c>
      <c r="T1060" s="129">
        <f t="shared" si="620"/>
        <v>9.1906000000000002E-2</v>
      </c>
      <c r="U1060" s="127">
        <f t="shared" si="628"/>
        <v>9</v>
      </c>
      <c r="V1060" s="127">
        <v>252</v>
      </c>
      <c r="W1060" s="126">
        <f t="shared" si="612"/>
        <v>1.0031451069999999</v>
      </c>
      <c r="X1060" s="119">
        <f t="shared" si="613"/>
        <v>1.5876512899999999</v>
      </c>
      <c r="Y1060" s="119">
        <f t="shared" si="614"/>
        <v>0</v>
      </c>
      <c r="Z1060" s="131" t="str">
        <f t="shared" si="623"/>
        <v>A+J=</v>
      </c>
      <c r="AA1060" s="124">
        <f t="shared" si="624"/>
        <v>45366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2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4"/>
      <c r="EM1060" s="1"/>
      <c r="EN1060" s="1"/>
      <c r="EO1060" s="1"/>
      <c r="EP1060" s="1"/>
      <c r="EQ1060" s="1"/>
      <c r="ER1060" s="1"/>
    </row>
    <row r="1061" spans="1:148" ht="12.75" x14ac:dyDescent="0.2">
      <c r="A1061" s="118">
        <f t="shared" si="615"/>
        <v>45351</v>
      </c>
      <c r="B1061" s="119">
        <f t="shared" si="607"/>
        <v>506.66589268999996</v>
      </c>
      <c r="C1061" s="119">
        <f t="shared" si="621"/>
        <v>420.49674744999999</v>
      </c>
      <c r="D1061" s="120">
        <f t="shared" si="616"/>
        <v>6773.27</v>
      </c>
      <c r="E1061" s="120">
        <f t="shared" si="605"/>
        <v>6801.72</v>
      </c>
      <c r="F1061" s="172">
        <f t="shared" si="625"/>
        <v>45306</v>
      </c>
      <c r="G1061" s="123">
        <f t="shared" si="608"/>
        <v>4.2003345503722755E-3</v>
      </c>
      <c r="H1061" s="124">
        <f t="shared" si="626"/>
        <v>45366</v>
      </c>
      <c r="I1061" s="124">
        <f t="shared" si="609"/>
        <v>45366</v>
      </c>
      <c r="J1061" s="125">
        <f t="shared" si="617"/>
        <v>21</v>
      </c>
      <c r="K1061" s="125">
        <f t="shared" si="606"/>
        <v>10</v>
      </c>
      <c r="L1061" s="8">
        <f t="shared" si="618"/>
        <v>1.00199796</v>
      </c>
      <c r="M1061" s="126">
        <f t="shared" si="604"/>
        <v>1.0056001299999999</v>
      </c>
      <c r="N1061" s="126">
        <f t="shared" si="627"/>
        <v>1.1983313062828163</v>
      </c>
      <c r="O1061" s="119">
        <f t="shared" si="603"/>
        <v>1.20072552</v>
      </c>
      <c r="P1061" s="119">
        <f t="shared" si="610"/>
        <v>504.90117573999999</v>
      </c>
      <c r="Q1061" s="158">
        <f t="shared" si="622"/>
        <v>0</v>
      </c>
      <c r="R1061" s="199">
        <f t="shared" si="619"/>
        <v>0</v>
      </c>
      <c r="S1061" s="119">
        <f t="shared" si="611"/>
        <v>0</v>
      </c>
      <c r="T1061" s="129">
        <f t="shared" si="620"/>
        <v>9.1906000000000002E-2</v>
      </c>
      <c r="U1061" s="127">
        <f t="shared" si="628"/>
        <v>10</v>
      </c>
      <c r="V1061" s="127">
        <v>252</v>
      </c>
      <c r="W1061" s="126">
        <f t="shared" si="612"/>
        <v>1.0034951729999999</v>
      </c>
      <c r="X1061" s="119">
        <f t="shared" si="613"/>
        <v>1.76471695</v>
      </c>
      <c r="Y1061" s="119">
        <f t="shared" si="614"/>
        <v>0</v>
      </c>
      <c r="Z1061" s="131" t="str">
        <f t="shared" si="623"/>
        <v>A+J=</v>
      </c>
      <c r="AA1061" s="124">
        <f t="shared" si="624"/>
        <v>45366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2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4"/>
      <c r="EM1061" s="1"/>
      <c r="EN1061" s="1"/>
      <c r="EO1061" s="1"/>
      <c r="EP1061" s="1"/>
      <c r="EQ1061" s="1"/>
      <c r="ER1061" s="1"/>
    </row>
    <row r="1062" spans="1:148" ht="12.75" x14ac:dyDescent="0.2">
      <c r="A1062" s="118">
        <f t="shared" si="615"/>
        <v>45352</v>
      </c>
      <c r="B1062" s="119">
        <f t="shared" si="607"/>
        <v>506.94387523999995</v>
      </c>
      <c r="C1062" s="119">
        <f t="shared" si="621"/>
        <v>420.49674744999999</v>
      </c>
      <c r="D1062" s="120">
        <f t="shared" si="616"/>
        <v>6773.27</v>
      </c>
      <c r="E1062" s="120">
        <f t="shared" si="605"/>
        <v>6801.72</v>
      </c>
      <c r="F1062" s="172">
        <f t="shared" si="625"/>
        <v>45306</v>
      </c>
      <c r="G1062" s="123">
        <f t="shared" si="608"/>
        <v>4.2003345503722755E-3</v>
      </c>
      <c r="H1062" s="124">
        <f t="shared" si="626"/>
        <v>45366</v>
      </c>
      <c r="I1062" s="124">
        <f t="shared" si="609"/>
        <v>45366</v>
      </c>
      <c r="J1062" s="125">
        <f t="shared" si="617"/>
        <v>21</v>
      </c>
      <c r="K1062" s="125">
        <f t="shared" si="606"/>
        <v>11</v>
      </c>
      <c r="L1062" s="8">
        <f t="shared" si="618"/>
        <v>1.0021979700000001</v>
      </c>
      <c r="M1062" s="126">
        <f t="shared" si="604"/>
        <v>1.0056001299999999</v>
      </c>
      <c r="N1062" s="126">
        <f t="shared" si="627"/>
        <v>1.1983313062828163</v>
      </c>
      <c r="O1062" s="119">
        <f t="shared" si="603"/>
        <v>1.2009652</v>
      </c>
      <c r="P1062" s="119">
        <f t="shared" si="610"/>
        <v>505.00196039999997</v>
      </c>
      <c r="Q1062" s="158">
        <f t="shared" si="622"/>
        <v>0</v>
      </c>
      <c r="R1062" s="199">
        <f t="shared" si="619"/>
        <v>0</v>
      </c>
      <c r="S1062" s="119">
        <f t="shared" si="611"/>
        <v>0</v>
      </c>
      <c r="T1062" s="129">
        <f t="shared" si="620"/>
        <v>9.1906000000000002E-2</v>
      </c>
      <c r="U1062" s="127">
        <f t="shared" si="628"/>
        <v>11</v>
      </c>
      <c r="V1062" s="127">
        <v>252</v>
      </c>
      <c r="W1062" s="126">
        <f t="shared" si="612"/>
        <v>1.003845361</v>
      </c>
      <c r="X1062" s="119">
        <f t="shared" si="613"/>
        <v>1.9419148399999999</v>
      </c>
      <c r="Y1062" s="119">
        <f t="shared" si="614"/>
        <v>0</v>
      </c>
      <c r="Z1062" s="131" t="str">
        <f t="shared" si="623"/>
        <v>A+J=</v>
      </c>
      <c r="AA1062" s="124">
        <f t="shared" si="624"/>
        <v>45366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2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4"/>
      <c r="EM1062" s="1"/>
      <c r="EN1062" s="1"/>
      <c r="EO1062" s="1"/>
      <c r="EP1062" s="1"/>
      <c r="EQ1062" s="1"/>
      <c r="ER1062" s="1"/>
    </row>
    <row r="1063" spans="1:148" ht="12.75" x14ac:dyDescent="0.2">
      <c r="A1063" s="118">
        <f t="shared" si="615"/>
        <v>45353</v>
      </c>
      <c r="B1063" s="119">
        <f t="shared" si="607"/>
        <v>507.22201584000004</v>
      </c>
      <c r="C1063" s="119">
        <f t="shared" si="621"/>
        <v>420.49674744999999</v>
      </c>
      <c r="D1063" s="120">
        <f t="shared" si="616"/>
        <v>6773.27</v>
      </c>
      <c r="E1063" s="120">
        <f t="shared" si="605"/>
        <v>6801.72</v>
      </c>
      <c r="F1063" s="172">
        <f t="shared" si="625"/>
        <v>45306</v>
      </c>
      <c r="G1063" s="123">
        <f t="shared" si="608"/>
        <v>4.2003345503722755E-3</v>
      </c>
      <c r="H1063" s="124">
        <f t="shared" si="626"/>
        <v>45366</v>
      </c>
      <c r="I1063" s="124">
        <f t="shared" si="609"/>
        <v>45366</v>
      </c>
      <c r="J1063" s="125">
        <f t="shared" si="617"/>
        <v>21</v>
      </c>
      <c r="K1063" s="125">
        <f t="shared" si="606"/>
        <v>12</v>
      </c>
      <c r="L1063" s="8">
        <f t="shared" si="618"/>
        <v>1.0023980299999999</v>
      </c>
      <c r="M1063" s="126">
        <f t="shared" si="604"/>
        <v>1.0056001299999999</v>
      </c>
      <c r="N1063" s="126">
        <f t="shared" si="627"/>
        <v>1.1983313062828163</v>
      </c>
      <c r="O1063" s="119">
        <f t="shared" si="603"/>
        <v>1.20120494</v>
      </c>
      <c r="P1063" s="119">
        <f t="shared" si="610"/>
        <v>505.10277029000002</v>
      </c>
      <c r="Q1063" s="158">
        <f t="shared" si="622"/>
        <v>0</v>
      </c>
      <c r="R1063" s="199">
        <f t="shared" si="619"/>
        <v>0</v>
      </c>
      <c r="S1063" s="119">
        <f t="shared" si="611"/>
        <v>0</v>
      </c>
      <c r="T1063" s="129">
        <f t="shared" si="620"/>
        <v>9.1906000000000002E-2</v>
      </c>
      <c r="U1063" s="127">
        <f t="shared" si="628"/>
        <v>12</v>
      </c>
      <c r="V1063" s="127">
        <v>252</v>
      </c>
      <c r="W1063" s="126">
        <f t="shared" si="612"/>
        <v>1.004195672</v>
      </c>
      <c r="X1063" s="119">
        <f t="shared" si="613"/>
        <v>2.11924555</v>
      </c>
      <c r="Y1063" s="119">
        <f t="shared" si="614"/>
        <v>0</v>
      </c>
      <c r="Z1063" s="131" t="str">
        <f t="shared" si="623"/>
        <v>A+J=</v>
      </c>
      <c r="AA1063" s="124">
        <f t="shared" si="624"/>
        <v>45366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2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4"/>
      <c r="EM1063" s="1"/>
      <c r="EN1063" s="1"/>
      <c r="EO1063" s="1"/>
      <c r="EP1063" s="1"/>
      <c r="EQ1063" s="1"/>
      <c r="ER1063" s="1"/>
    </row>
    <row r="1064" spans="1:148" ht="12.75" x14ac:dyDescent="0.2">
      <c r="A1064" s="118">
        <f t="shared" si="615"/>
        <v>45354</v>
      </c>
      <c r="B1064" s="119">
        <f t="shared" si="607"/>
        <v>507.22201584000004</v>
      </c>
      <c r="C1064" s="119">
        <f t="shared" si="621"/>
        <v>420.49674744999999</v>
      </c>
      <c r="D1064" s="120">
        <f t="shared" si="616"/>
        <v>6773.27</v>
      </c>
      <c r="E1064" s="120">
        <f t="shared" si="605"/>
        <v>6801.72</v>
      </c>
      <c r="F1064" s="172">
        <f t="shared" si="625"/>
        <v>45306</v>
      </c>
      <c r="G1064" s="123">
        <f t="shared" si="608"/>
        <v>4.2003345503722755E-3</v>
      </c>
      <c r="H1064" s="124">
        <f t="shared" si="626"/>
        <v>45366</v>
      </c>
      <c r="I1064" s="124">
        <f t="shared" si="609"/>
        <v>45366</v>
      </c>
      <c r="J1064" s="125">
        <f t="shared" si="617"/>
        <v>21</v>
      </c>
      <c r="K1064" s="125">
        <f t="shared" si="606"/>
        <v>12</v>
      </c>
      <c r="L1064" s="8">
        <f t="shared" si="618"/>
        <v>1.0023980299999999</v>
      </c>
      <c r="M1064" s="126">
        <f t="shared" si="604"/>
        <v>1.0056001299999999</v>
      </c>
      <c r="N1064" s="126">
        <f t="shared" si="627"/>
        <v>1.1983313062828163</v>
      </c>
      <c r="O1064" s="119">
        <f t="shared" si="603"/>
        <v>1.20120494</v>
      </c>
      <c r="P1064" s="119">
        <f t="shared" si="610"/>
        <v>505.10277029000002</v>
      </c>
      <c r="Q1064" s="158">
        <f t="shared" si="622"/>
        <v>0</v>
      </c>
      <c r="R1064" s="199">
        <f t="shared" si="619"/>
        <v>0</v>
      </c>
      <c r="S1064" s="119">
        <f t="shared" si="611"/>
        <v>0</v>
      </c>
      <c r="T1064" s="129">
        <f t="shared" si="620"/>
        <v>9.1906000000000002E-2</v>
      </c>
      <c r="U1064" s="127">
        <f t="shared" si="628"/>
        <v>12</v>
      </c>
      <c r="V1064" s="127">
        <v>252</v>
      </c>
      <c r="W1064" s="126">
        <f t="shared" si="612"/>
        <v>1.004195672</v>
      </c>
      <c r="X1064" s="119">
        <f t="shared" si="613"/>
        <v>2.11924555</v>
      </c>
      <c r="Y1064" s="119">
        <f t="shared" si="614"/>
        <v>0</v>
      </c>
      <c r="Z1064" s="131" t="str">
        <f t="shared" si="623"/>
        <v>A+J=</v>
      </c>
      <c r="AA1064" s="124">
        <f t="shared" si="624"/>
        <v>45366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2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4"/>
      <c r="EM1064" s="1"/>
      <c r="EN1064" s="1"/>
      <c r="EO1064" s="1"/>
      <c r="EP1064" s="1"/>
      <c r="EQ1064" s="1"/>
      <c r="ER1064" s="1"/>
    </row>
    <row r="1065" spans="1:148" ht="12.75" x14ac:dyDescent="0.2">
      <c r="A1065" s="118">
        <f t="shared" si="615"/>
        <v>45355</v>
      </c>
      <c r="B1065" s="119">
        <f t="shared" si="607"/>
        <v>507.22201584000004</v>
      </c>
      <c r="C1065" s="119">
        <f t="shared" si="621"/>
        <v>420.49674744999999</v>
      </c>
      <c r="D1065" s="120">
        <f t="shared" si="616"/>
        <v>6773.27</v>
      </c>
      <c r="E1065" s="120">
        <f t="shared" si="605"/>
        <v>6801.72</v>
      </c>
      <c r="F1065" s="172">
        <f t="shared" si="625"/>
        <v>45306</v>
      </c>
      <c r="G1065" s="123">
        <f t="shared" si="608"/>
        <v>4.2003345503722755E-3</v>
      </c>
      <c r="H1065" s="124">
        <f t="shared" si="626"/>
        <v>45366</v>
      </c>
      <c r="I1065" s="124">
        <f t="shared" si="609"/>
        <v>45366</v>
      </c>
      <c r="J1065" s="125">
        <f t="shared" si="617"/>
        <v>21</v>
      </c>
      <c r="K1065" s="125">
        <f t="shared" si="606"/>
        <v>12</v>
      </c>
      <c r="L1065" s="8">
        <f t="shared" si="618"/>
        <v>1.0023980299999999</v>
      </c>
      <c r="M1065" s="126">
        <f t="shared" si="604"/>
        <v>1.0056001299999999</v>
      </c>
      <c r="N1065" s="126">
        <f t="shared" si="627"/>
        <v>1.1983313062828163</v>
      </c>
      <c r="O1065" s="119">
        <f t="shared" si="603"/>
        <v>1.20120494</v>
      </c>
      <c r="P1065" s="119">
        <f t="shared" si="610"/>
        <v>505.10277029000002</v>
      </c>
      <c r="Q1065" s="158">
        <f t="shared" si="622"/>
        <v>0</v>
      </c>
      <c r="R1065" s="199">
        <f t="shared" si="619"/>
        <v>0</v>
      </c>
      <c r="S1065" s="119">
        <f t="shared" si="611"/>
        <v>0</v>
      </c>
      <c r="T1065" s="129">
        <f t="shared" si="620"/>
        <v>9.1906000000000002E-2</v>
      </c>
      <c r="U1065" s="127">
        <f t="shared" si="628"/>
        <v>12</v>
      </c>
      <c r="V1065" s="127">
        <v>252</v>
      </c>
      <c r="W1065" s="126">
        <f t="shared" si="612"/>
        <v>1.004195672</v>
      </c>
      <c r="X1065" s="119">
        <f t="shared" si="613"/>
        <v>2.11924555</v>
      </c>
      <c r="Y1065" s="119">
        <f t="shared" si="614"/>
        <v>0</v>
      </c>
      <c r="Z1065" s="131" t="str">
        <f t="shared" si="623"/>
        <v>A+J=</v>
      </c>
      <c r="AA1065" s="124">
        <f t="shared" si="624"/>
        <v>45366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2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4"/>
      <c r="EM1065" s="1"/>
      <c r="EN1065" s="1"/>
      <c r="EO1065" s="1"/>
      <c r="EP1065" s="1"/>
      <c r="EQ1065" s="1"/>
      <c r="ER1065" s="1"/>
    </row>
    <row r="1066" spans="1:148" ht="12.75" x14ac:dyDescent="0.2">
      <c r="A1066" s="118">
        <f t="shared" si="615"/>
        <v>45356</v>
      </c>
      <c r="B1066" s="119">
        <f t="shared" si="607"/>
        <v>507.50030558999998</v>
      </c>
      <c r="C1066" s="119">
        <f t="shared" si="621"/>
        <v>420.49674744999999</v>
      </c>
      <c r="D1066" s="120">
        <f t="shared" si="616"/>
        <v>6773.27</v>
      </c>
      <c r="E1066" s="120">
        <f t="shared" si="605"/>
        <v>6801.72</v>
      </c>
      <c r="F1066" s="172">
        <f t="shared" si="625"/>
        <v>45306</v>
      </c>
      <c r="G1066" s="123">
        <f t="shared" si="608"/>
        <v>4.2003345503722755E-3</v>
      </c>
      <c r="H1066" s="124">
        <f t="shared" si="626"/>
        <v>45366</v>
      </c>
      <c r="I1066" s="124">
        <f t="shared" si="609"/>
        <v>45366</v>
      </c>
      <c r="J1066" s="125">
        <f t="shared" si="617"/>
        <v>21</v>
      </c>
      <c r="K1066" s="125">
        <f t="shared" si="606"/>
        <v>13</v>
      </c>
      <c r="L1066" s="8">
        <f t="shared" si="618"/>
        <v>1.00259813</v>
      </c>
      <c r="M1066" s="126">
        <f t="shared" si="604"/>
        <v>1.0056001299999999</v>
      </c>
      <c r="N1066" s="126">
        <f t="shared" si="627"/>
        <v>1.1983313062828163</v>
      </c>
      <c r="O1066" s="119">
        <f t="shared" ref="O1066:O1101" si="629">TRUNC(TRUNC((L1066*N1066),15),8)</f>
        <v>1.20144472</v>
      </c>
      <c r="P1066" s="119">
        <f t="shared" si="610"/>
        <v>505.203597</v>
      </c>
      <c r="Q1066" s="158">
        <f t="shared" si="622"/>
        <v>0</v>
      </c>
      <c r="R1066" s="199">
        <f t="shared" si="619"/>
        <v>0</v>
      </c>
      <c r="S1066" s="119">
        <f t="shared" si="611"/>
        <v>0</v>
      </c>
      <c r="T1066" s="129">
        <f t="shared" si="620"/>
        <v>9.1906000000000002E-2</v>
      </c>
      <c r="U1066" s="127">
        <f t="shared" si="628"/>
        <v>13</v>
      </c>
      <c r="V1066" s="127">
        <v>252</v>
      </c>
      <c r="W1066" s="126">
        <f t="shared" si="612"/>
        <v>1.004546105</v>
      </c>
      <c r="X1066" s="119">
        <f t="shared" si="613"/>
        <v>2.2967085900000002</v>
      </c>
      <c r="Y1066" s="119">
        <f t="shared" si="614"/>
        <v>0</v>
      </c>
      <c r="Z1066" s="131" t="str">
        <f t="shared" si="623"/>
        <v>A+J=</v>
      </c>
      <c r="AA1066" s="124">
        <f t="shared" si="624"/>
        <v>45366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2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4"/>
      <c r="EM1066" s="1"/>
      <c r="EN1066" s="1"/>
      <c r="EO1066" s="1"/>
      <c r="EP1066" s="1"/>
      <c r="EQ1066" s="1"/>
      <c r="ER1066" s="1"/>
    </row>
    <row r="1067" spans="1:148" ht="12.75" x14ac:dyDescent="0.2">
      <c r="A1067" s="118">
        <f t="shared" si="615"/>
        <v>45357</v>
      </c>
      <c r="B1067" s="119">
        <f t="shared" si="607"/>
        <v>507.77874457000001</v>
      </c>
      <c r="C1067" s="119">
        <f t="shared" si="621"/>
        <v>420.49674744999999</v>
      </c>
      <c r="D1067" s="120">
        <f t="shared" si="616"/>
        <v>6773.27</v>
      </c>
      <c r="E1067" s="120">
        <f t="shared" si="605"/>
        <v>6801.72</v>
      </c>
      <c r="F1067" s="172">
        <f t="shared" si="625"/>
        <v>45306</v>
      </c>
      <c r="G1067" s="123">
        <f t="shared" si="608"/>
        <v>4.2003345503722755E-3</v>
      </c>
      <c r="H1067" s="124">
        <f t="shared" si="626"/>
        <v>45366</v>
      </c>
      <c r="I1067" s="124">
        <f t="shared" si="609"/>
        <v>45366</v>
      </c>
      <c r="J1067" s="125">
        <f t="shared" si="617"/>
        <v>21</v>
      </c>
      <c r="K1067" s="125">
        <f t="shared" si="606"/>
        <v>14</v>
      </c>
      <c r="L1067" s="8">
        <f t="shared" si="618"/>
        <v>1.0027982600000001</v>
      </c>
      <c r="M1067" s="126">
        <f t="shared" ref="M1067:M1101" si="630">IF(I1067&gt;I1066,L1066,M1066)</f>
        <v>1.0056001299999999</v>
      </c>
      <c r="N1067" s="126">
        <f t="shared" si="627"/>
        <v>1.1983313062828163</v>
      </c>
      <c r="O1067" s="119">
        <f t="shared" si="629"/>
        <v>1.20168454</v>
      </c>
      <c r="P1067" s="119">
        <f t="shared" si="610"/>
        <v>505.30444053000002</v>
      </c>
      <c r="Q1067" s="158">
        <f t="shared" si="622"/>
        <v>0</v>
      </c>
      <c r="R1067" s="199">
        <f t="shared" si="619"/>
        <v>0</v>
      </c>
      <c r="S1067" s="119">
        <f t="shared" si="611"/>
        <v>0</v>
      </c>
      <c r="T1067" s="129">
        <f t="shared" si="620"/>
        <v>9.1906000000000002E-2</v>
      </c>
      <c r="U1067" s="127">
        <f t="shared" si="628"/>
        <v>14</v>
      </c>
      <c r="V1067" s="127">
        <v>252</v>
      </c>
      <c r="W1067" s="126">
        <f t="shared" si="612"/>
        <v>1.00489666</v>
      </c>
      <c r="X1067" s="119">
        <f t="shared" si="613"/>
        <v>2.4743040399999998</v>
      </c>
      <c r="Y1067" s="119">
        <f t="shared" si="614"/>
        <v>0</v>
      </c>
      <c r="Z1067" s="131" t="str">
        <f t="shared" si="623"/>
        <v>A+J=</v>
      </c>
      <c r="AA1067" s="124">
        <f t="shared" si="624"/>
        <v>45366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2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4"/>
      <c r="EM1067" s="1"/>
      <c r="EN1067" s="1"/>
      <c r="EO1067" s="1"/>
      <c r="EP1067" s="1"/>
      <c r="EQ1067" s="1"/>
      <c r="ER1067" s="1"/>
    </row>
    <row r="1068" spans="1:148" ht="12.75" x14ac:dyDescent="0.2">
      <c r="A1068" s="118">
        <f t="shared" si="615"/>
        <v>45358</v>
      </c>
      <c r="B1068" s="119">
        <f t="shared" si="607"/>
        <v>508.05734599000004</v>
      </c>
      <c r="C1068" s="119">
        <f t="shared" si="621"/>
        <v>420.49674744999999</v>
      </c>
      <c r="D1068" s="120">
        <f t="shared" si="616"/>
        <v>6773.27</v>
      </c>
      <c r="E1068" s="120">
        <f t="shared" si="605"/>
        <v>6801.72</v>
      </c>
      <c r="F1068" s="172">
        <f t="shared" si="625"/>
        <v>45306</v>
      </c>
      <c r="G1068" s="123">
        <f t="shared" si="608"/>
        <v>4.2003345503722755E-3</v>
      </c>
      <c r="H1068" s="124">
        <f t="shared" si="626"/>
        <v>45366</v>
      </c>
      <c r="I1068" s="124">
        <f t="shared" si="609"/>
        <v>45366</v>
      </c>
      <c r="J1068" s="125">
        <f t="shared" si="617"/>
        <v>21</v>
      </c>
      <c r="K1068" s="125">
        <f t="shared" si="606"/>
        <v>15</v>
      </c>
      <c r="L1068" s="8">
        <f t="shared" si="618"/>
        <v>1.00299844</v>
      </c>
      <c r="M1068" s="126">
        <f t="shared" si="630"/>
        <v>1.0056001299999999</v>
      </c>
      <c r="N1068" s="126">
        <f t="shared" si="627"/>
        <v>1.1983313062828163</v>
      </c>
      <c r="O1068" s="119">
        <f t="shared" si="629"/>
        <v>1.20192443</v>
      </c>
      <c r="P1068" s="119">
        <f t="shared" si="610"/>
        <v>505.40531349000003</v>
      </c>
      <c r="Q1068" s="158">
        <f t="shared" si="622"/>
        <v>0</v>
      </c>
      <c r="R1068" s="199">
        <f t="shared" si="619"/>
        <v>0</v>
      </c>
      <c r="S1068" s="119">
        <f t="shared" si="611"/>
        <v>0</v>
      </c>
      <c r="T1068" s="129">
        <f t="shared" si="620"/>
        <v>9.1906000000000002E-2</v>
      </c>
      <c r="U1068" s="127">
        <f t="shared" si="628"/>
        <v>15</v>
      </c>
      <c r="V1068" s="127">
        <v>252</v>
      </c>
      <c r="W1068" s="126">
        <f t="shared" si="612"/>
        <v>1.005247338</v>
      </c>
      <c r="X1068" s="119">
        <f t="shared" si="613"/>
        <v>2.6520324999999998</v>
      </c>
      <c r="Y1068" s="119">
        <f t="shared" si="614"/>
        <v>0</v>
      </c>
      <c r="Z1068" s="131" t="str">
        <f t="shared" si="623"/>
        <v>A+J=</v>
      </c>
      <c r="AA1068" s="124">
        <f t="shared" si="624"/>
        <v>45366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2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4"/>
      <c r="EM1068" s="1"/>
      <c r="EN1068" s="1"/>
      <c r="EO1068" s="1"/>
      <c r="EP1068" s="1"/>
      <c r="EQ1068" s="1"/>
      <c r="ER1068" s="1"/>
    </row>
    <row r="1069" spans="1:148" ht="12.75" x14ac:dyDescent="0.2">
      <c r="A1069" s="118">
        <f t="shared" si="615"/>
        <v>45359</v>
      </c>
      <c r="B1069" s="119">
        <f t="shared" si="607"/>
        <v>508.33608830000003</v>
      </c>
      <c r="C1069" s="119">
        <f t="shared" si="621"/>
        <v>420.49674744999999</v>
      </c>
      <c r="D1069" s="120">
        <f t="shared" si="616"/>
        <v>6773.27</v>
      </c>
      <c r="E1069" s="120">
        <f t="shared" ref="E1069:E1132" si="631">IF($K1069=1,VLOOKUP($A1068,$AO$11:$AT$150,5),E1068)</f>
        <v>6801.72</v>
      </c>
      <c r="F1069" s="172">
        <f t="shared" si="625"/>
        <v>45306</v>
      </c>
      <c r="G1069" s="123">
        <f t="shared" si="608"/>
        <v>4.2003345503722755E-3</v>
      </c>
      <c r="H1069" s="124">
        <f t="shared" si="626"/>
        <v>45366</v>
      </c>
      <c r="I1069" s="124">
        <f t="shared" si="609"/>
        <v>45366</v>
      </c>
      <c r="J1069" s="125">
        <f t="shared" si="617"/>
        <v>21</v>
      </c>
      <c r="K1069" s="125">
        <f t="shared" si="606"/>
        <v>16</v>
      </c>
      <c r="L1069" s="8">
        <f t="shared" si="618"/>
        <v>1.0031986500000001</v>
      </c>
      <c r="M1069" s="126">
        <f t="shared" si="630"/>
        <v>1.0056001299999999</v>
      </c>
      <c r="N1069" s="126">
        <f t="shared" si="627"/>
        <v>1.1983313062828163</v>
      </c>
      <c r="O1069" s="119">
        <f t="shared" si="629"/>
        <v>1.2021643399999999</v>
      </c>
      <c r="P1069" s="119">
        <f t="shared" si="610"/>
        <v>505.50619487</v>
      </c>
      <c r="Q1069" s="158">
        <f t="shared" si="622"/>
        <v>0</v>
      </c>
      <c r="R1069" s="199">
        <f t="shared" si="619"/>
        <v>0</v>
      </c>
      <c r="S1069" s="119">
        <f t="shared" si="611"/>
        <v>0</v>
      </c>
      <c r="T1069" s="129">
        <f t="shared" si="620"/>
        <v>9.1906000000000002E-2</v>
      </c>
      <c r="U1069" s="127">
        <f t="shared" si="628"/>
        <v>16</v>
      </c>
      <c r="V1069" s="127">
        <v>252</v>
      </c>
      <c r="W1069" s="126">
        <f t="shared" si="612"/>
        <v>1.0055981380000001</v>
      </c>
      <c r="X1069" s="119">
        <f t="shared" si="613"/>
        <v>2.8298934299999998</v>
      </c>
      <c r="Y1069" s="119">
        <f t="shared" si="614"/>
        <v>0</v>
      </c>
      <c r="Z1069" s="131" t="str">
        <f t="shared" si="623"/>
        <v>A+J=</v>
      </c>
      <c r="AA1069" s="124">
        <f t="shared" si="624"/>
        <v>45366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2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4"/>
      <c r="EM1069" s="1"/>
      <c r="EN1069" s="1"/>
      <c r="EO1069" s="1"/>
      <c r="EP1069" s="1"/>
      <c r="EQ1069" s="1"/>
      <c r="ER1069" s="1"/>
    </row>
    <row r="1070" spans="1:148" ht="12.75" x14ac:dyDescent="0.2">
      <c r="A1070" s="118">
        <f t="shared" si="615"/>
        <v>45360</v>
      </c>
      <c r="B1070" s="119">
        <f t="shared" si="607"/>
        <v>508.61499266999999</v>
      </c>
      <c r="C1070" s="119">
        <f t="shared" si="621"/>
        <v>420.49674744999999</v>
      </c>
      <c r="D1070" s="120">
        <f t="shared" si="616"/>
        <v>6773.27</v>
      </c>
      <c r="E1070" s="120">
        <f t="shared" si="631"/>
        <v>6801.72</v>
      </c>
      <c r="F1070" s="172">
        <f t="shared" si="625"/>
        <v>45306</v>
      </c>
      <c r="G1070" s="123">
        <f t="shared" si="608"/>
        <v>4.2003345503722755E-3</v>
      </c>
      <c r="H1070" s="124">
        <f t="shared" si="626"/>
        <v>45366</v>
      </c>
      <c r="I1070" s="124">
        <f t="shared" si="609"/>
        <v>45366</v>
      </c>
      <c r="J1070" s="125">
        <f t="shared" si="617"/>
        <v>21</v>
      </c>
      <c r="K1070" s="125">
        <f t="shared" si="606"/>
        <v>17</v>
      </c>
      <c r="L1070" s="8">
        <f t="shared" si="618"/>
        <v>1.00339891</v>
      </c>
      <c r="M1070" s="126">
        <f t="shared" si="630"/>
        <v>1.0056001299999999</v>
      </c>
      <c r="N1070" s="126">
        <f t="shared" si="627"/>
        <v>1.1983313062828163</v>
      </c>
      <c r="O1070" s="119">
        <f t="shared" si="629"/>
        <v>1.2024043200000001</v>
      </c>
      <c r="P1070" s="119">
        <f t="shared" si="610"/>
        <v>505.60710567000001</v>
      </c>
      <c r="Q1070" s="158">
        <f t="shared" si="622"/>
        <v>0</v>
      </c>
      <c r="R1070" s="199">
        <f t="shared" si="619"/>
        <v>0</v>
      </c>
      <c r="S1070" s="119">
        <f t="shared" si="611"/>
        <v>0</v>
      </c>
      <c r="T1070" s="129">
        <f t="shared" si="620"/>
        <v>9.1906000000000002E-2</v>
      </c>
      <c r="U1070" s="127">
        <f t="shared" si="628"/>
        <v>17</v>
      </c>
      <c r="V1070" s="127">
        <v>252</v>
      </c>
      <c r="W1070" s="126">
        <f t="shared" si="612"/>
        <v>1.0059490600000001</v>
      </c>
      <c r="X1070" s="119">
        <f t="shared" si="613"/>
        <v>3.0078870000000002</v>
      </c>
      <c r="Y1070" s="119">
        <f t="shared" si="614"/>
        <v>0</v>
      </c>
      <c r="Z1070" s="131" t="str">
        <f t="shared" si="623"/>
        <v>A+J=</v>
      </c>
      <c r="AA1070" s="124">
        <f t="shared" si="624"/>
        <v>45366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2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4"/>
      <c r="EM1070" s="1"/>
      <c r="EN1070" s="1"/>
      <c r="EO1070" s="1"/>
      <c r="EP1070" s="1"/>
      <c r="EQ1070" s="1"/>
      <c r="ER1070" s="1"/>
    </row>
    <row r="1071" spans="1:148" ht="12.75" x14ac:dyDescent="0.2">
      <c r="A1071" s="118">
        <f t="shared" si="615"/>
        <v>45361</v>
      </c>
      <c r="B1071" s="119">
        <f t="shared" si="607"/>
        <v>508.61499266999999</v>
      </c>
      <c r="C1071" s="119">
        <f t="shared" si="621"/>
        <v>420.49674744999999</v>
      </c>
      <c r="D1071" s="120">
        <f t="shared" si="616"/>
        <v>6773.27</v>
      </c>
      <c r="E1071" s="120">
        <f t="shared" si="631"/>
        <v>6801.72</v>
      </c>
      <c r="F1071" s="172">
        <f t="shared" si="625"/>
        <v>45306</v>
      </c>
      <c r="G1071" s="123">
        <f t="shared" si="608"/>
        <v>4.2003345503722755E-3</v>
      </c>
      <c r="H1071" s="124">
        <f t="shared" si="626"/>
        <v>45366</v>
      </c>
      <c r="I1071" s="124">
        <f t="shared" si="609"/>
        <v>45366</v>
      </c>
      <c r="J1071" s="125">
        <f t="shared" si="617"/>
        <v>21</v>
      </c>
      <c r="K1071" s="125">
        <f t="shared" ref="K1071:K1101" si="632">(J1071-(NETWORKDAYS(A1071,I1071,AD$149:AD$503)-1))</f>
        <v>17</v>
      </c>
      <c r="L1071" s="8">
        <f t="shared" si="618"/>
        <v>1.00339891</v>
      </c>
      <c r="M1071" s="126">
        <f t="shared" si="630"/>
        <v>1.0056001299999999</v>
      </c>
      <c r="N1071" s="126">
        <f t="shared" si="627"/>
        <v>1.1983313062828163</v>
      </c>
      <c r="O1071" s="119">
        <f t="shared" si="629"/>
        <v>1.2024043200000001</v>
      </c>
      <c r="P1071" s="119">
        <f t="shared" si="610"/>
        <v>505.60710567000001</v>
      </c>
      <c r="Q1071" s="158">
        <f t="shared" si="622"/>
        <v>0</v>
      </c>
      <c r="R1071" s="199">
        <f t="shared" si="619"/>
        <v>0</v>
      </c>
      <c r="S1071" s="119">
        <f t="shared" si="611"/>
        <v>0</v>
      </c>
      <c r="T1071" s="129">
        <f t="shared" si="620"/>
        <v>9.1906000000000002E-2</v>
      </c>
      <c r="U1071" s="127">
        <f t="shared" si="628"/>
        <v>17</v>
      </c>
      <c r="V1071" s="127">
        <v>252</v>
      </c>
      <c r="W1071" s="126">
        <f t="shared" si="612"/>
        <v>1.0059490600000001</v>
      </c>
      <c r="X1071" s="119">
        <f t="shared" si="613"/>
        <v>3.0078870000000002</v>
      </c>
      <c r="Y1071" s="119">
        <f t="shared" si="614"/>
        <v>0</v>
      </c>
      <c r="Z1071" s="131" t="str">
        <f t="shared" si="623"/>
        <v>A+J=</v>
      </c>
      <c r="AA1071" s="124">
        <f t="shared" si="624"/>
        <v>45366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2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4"/>
      <c r="EM1071" s="1"/>
      <c r="EN1071" s="1"/>
      <c r="EO1071" s="1"/>
      <c r="EP1071" s="1"/>
      <c r="EQ1071" s="1"/>
      <c r="ER1071" s="1"/>
    </row>
    <row r="1072" spans="1:148" ht="12.75" x14ac:dyDescent="0.2">
      <c r="A1072" s="118">
        <f t="shared" si="615"/>
        <v>45362</v>
      </c>
      <c r="B1072" s="119">
        <f t="shared" si="607"/>
        <v>508.61499266999999</v>
      </c>
      <c r="C1072" s="119">
        <f t="shared" si="621"/>
        <v>420.49674744999999</v>
      </c>
      <c r="D1072" s="120">
        <f t="shared" si="616"/>
        <v>6773.27</v>
      </c>
      <c r="E1072" s="120">
        <f t="shared" si="631"/>
        <v>6801.72</v>
      </c>
      <c r="F1072" s="172">
        <f t="shared" si="625"/>
        <v>45306</v>
      </c>
      <c r="G1072" s="123">
        <f t="shared" si="608"/>
        <v>4.2003345503722755E-3</v>
      </c>
      <c r="H1072" s="124">
        <f t="shared" si="626"/>
        <v>45366</v>
      </c>
      <c r="I1072" s="124">
        <f t="shared" si="609"/>
        <v>45366</v>
      </c>
      <c r="J1072" s="125">
        <f t="shared" si="617"/>
        <v>21</v>
      </c>
      <c r="K1072" s="125">
        <f t="shared" si="632"/>
        <v>17</v>
      </c>
      <c r="L1072" s="8">
        <f t="shared" si="618"/>
        <v>1.00339891</v>
      </c>
      <c r="M1072" s="126">
        <f t="shared" si="630"/>
        <v>1.0056001299999999</v>
      </c>
      <c r="N1072" s="126">
        <f t="shared" si="627"/>
        <v>1.1983313062828163</v>
      </c>
      <c r="O1072" s="119">
        <f t="shared" si="629"/>
        <v>1.2024043200000001</v>
      </c>
      <c r="P1072" s="119">
        <f t="shared" si="610"/>
        <v>505.60710567000001</v>
      </c>
      <c r="Q1072" s="158">
        <f t="shared" si="622"/>
        <v>0</v>
      </c>
      <c r="R1072" s="199">
        <f t="shared" si="619"/>
        <v>0</v>
      </c>
      <c r="S1072" s="119">
        <f t="shared" si="611"/>
        <v>0</v>
      </c>
      <c r="T1072" s="129">
        <f t="shared" si="620"/>
        <v>9.1906000000000002E-2</v>
      </c>
      <c r="U1072" s="127">
        <f t="shared" si="628"/>
        <v>17</v>
      </c>
      <c r="V1072" s="127">
        <v>252</v>
      </c>
      <c r="W1072" s="126">
        <f t="shared" si="612"/>
        <v>1.0059490600000001</v>
      </c>
      <c r="X1072" s="119">
        <f t="shared" si="613"/>
        <v>3.0078870000000002</v>
      </c>
      <c r="Y1072" s="119">
        <f t="shared" si="614"/>
        <v>0</v>
      </c>
      <c r="Z1072" s="131" t="str">
        <f t="shared" si="623"/>
        <v>A+J=</v>
      </c>
      <c r="AA1072" s="124">
        <f t="shared" si="624"/>
        <v>45366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2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4"/>
      <c r="EM1072" s="1"/>
      <c r="EN1072" s="1"/>
      <c r="EO1072" s="1"/>
      <c r="EP1072" s="1"/>
      <c r="EQ1072" s="1"/>
      <c r="ER1072" s="1"/>
    </row>
    <row r="1073" spans="1:148" ht="12.75" x14ac:dyDescent="0.2">
      <c r="A1073" s="118">
        <f t="shared" si="615"/>
        <v>45363</v>
      </c>
      <c r="B1073" s="119">
        <f t="shared" si="607"/>
        <v>508.894047</v>
      </c>
      <c r="C1073" s="119">
        <f t="shared" si="621"/>
        <v>420.49674744999999</v>
      </c>
      <c r="D1073" s="120">
        <f t="shared" si="616"/>
        <v>6773.27</v>
      </c>
      <c r="E1073" s="120">
        <f t="shared" si="631"/>
        <v>6801.72</v>
      </c>
      <c r="F1073" s="172">
        <f t="shared" si="625"/>
        <v>45306</v>
      </c>
      <c r="G1073" s="123">
        <f t="shared" si="608"/>
        <v>4.2003345503722755E-3</v>
      </c>
      <c r="H1073" s="124">
        <f t="shared" si="626"/>
        <v>45366</v>
      </c>
      <c r="I1073" s="124">
        <f t="shared" si="609"/>
        <v>45366</v>
      </c>
      <c r="J1073" s="125">
        <f t="shared" si="617"/>
        <v>21</v>
      </c>
      <c r="K1073" s="125">
        <f t="shared" si="632"/>
        <v>18</v>
      </c>
      <c r="L1073" s="8">
        <f t="shared" si="618"/>
        <v>1.0035992</v>
      </c>
      <c r="M1073" s="126">
        <f t="shared" si="630"/>
        <v>1.0056001299999999</v>
      </c>
      <c r="N1073" s="126">
        <f t="shared" si="627"/>
        <v>1.1983313062828163</v>
      </c>
      <c r="O1073" s="119">
        <f t="shared" si="629"/>
        <v>1.20264434</v>
      </c>
      <c r="P1073" s="119">
        <f t="shared" si="610"/>
        <v>505.70803330000001</v>
      </c>
      <c r="Q1073" s="158">
        <f t="shared" si="622"/>
        <v>0</v>
      </c>
      <c r="R1073" s="199">
        <f t="shared" si="619"/>
        <v>0</v>
      </c>
      <c r="S1073" s="119">
        <f t="shared" si="611"/>
        <v>0</v>
      </c>
      <c r="T1073" s="129">
        <f t="shared" si="620"/>
        <v>9.1906000000000002E-2</v>
      </c>
      <c r="U1073" s="127">
        <f t="shared" si="628"/>
        <v>18</v>
      </c>
      <c r="V1073" s="127">
        <v>252</v>
      </c>
      <c r="W1073" s="126">
        <f t="shared" si="612"/>
        <v>1.006300105</v>
      </c>
      <c r="X1073" s="119">
        <f t="shared" si="613"/>
        <v>3.1860137000000002</v>
      </c>
      <c r="Y1073" s="119">
        <f t="shared" si="614"/>
        <v>0</v>
      </c>
      <c r="Z1073" s="131" t="str">
        <f t="shared" si="623"/>
        <v>A+J=</v>
      </c>
      <c r="AA1073" s="124">
        <f t="shared" si="624"/>
        <v>45366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2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4"/>
      <c r="EM1073" s="1"/>
      <c r="EN1073" s="1"/>
      <c r="EO1073" s="1"/>
      <c r="EP1073" s="1"/>
      <c r="EQ1073" s="1"/>
      <c r="ER1073" s="1"/>
    </row>
    <row r="1074" spans="1:148" ht="12.75" x14ac:dyDescent="0.2">
      <c r="A1074" s="118">
        <f t="shared" si="615"/>
        <v>45364</v>
      </c>
      <c r="B1074" s="119">
        <f t="shared" si="607"/>
        <v>509.17325506999998</v>
      </c>
      <c r="C1074" s="119">
        <f t="shared" si="621"/>
        <v>420.49674744999999</v>
      </c>
      <c r="D1074" s="120">
        <f t="shared" si="616"/>
        <v>6773.27</v>
      </c>
      <c r="E1074" s="120">
        <f t="shared" si="631"/>
        <v>6801.72</v>
      </c>
      <c r="F1074" s="172">
        <f t="shared" si="625"/>
        <v>45306</v>
      </c>
      <c r="G1074" s="123">
        <f t="shared" si="608"/>
        <v>4.2003345503722755E-3</v>
      </c>
      <c r="H1074" s="124">
        <f t="shared" si="626"/>
        <v>45366</v>
      </c>
      <c r="I1074" s="124">
        <f t="shared" si="609"/>
        <v>45366</v>
      </c>
      <c r="J1074" s="125">
        <f t="shared" si="617"/>
        <v>21</v>
      </c>
      <c r="K1074" s="125">
        <f t="shared" si="632"/>
        <v>19</v>
      </c>
      <c r="L1074" s="8">
        <f t="shared" si="618"/>
        <v>1.0037995399999999</v>
      </c>
      <c r="M1074" s="126">
        <f t="shared" si="630"/>
        <v>1.0056001299999999</v>
      </c>
      <c r="N1074" s="126">
        <f t="shared" si="627"/>
        <v>1.1983313062828163</v>
      </c>
      <c r="O1074" s="119">
        <f t="shared" si="629"/>
        <v>1.20288441</v>
      </c>
      <c r="P1074" s="119">
        <f t="shared" si="610"/>
        <v>505.80898195999998</v>
      </c>
      <c r="Q1074" s="158">
        <f t="shared" si="622"/>
        <v>0</v>
      </c>
      <c r="R1074" s="199">
        <f t="shared" si="619"/>
        <v>0</v>
      </c>
      <c r="S1074" s="119">
        <f t="shared" si="611"/>
        <v>0</v>
      </c>
      <c r="T1074" s="129">
        <f t="shared" si="620"/>
        <v>9.1906000000000002E-2</v>
      </c>
      <c r="U1074" s="127">
        <f t="shared" si="628"/>
        <v>19</v>
      </c>
      <c r="V1074" s="127">
        <v>252</v>
      </c>
      <c r="W1074" s="126">
        <f t="shared" si="612"/>
        <v>1.006651272</v>
      </c>
      <c r="X1074" s="119">
        <f t="shared" si="613"/>
        <v>3.3642731100000001</v>
      </c>
      <c r="Y1074" s="119">
        <f t="shared" si="614"/>
        <v>0</v>
      </c>
      <c r="Z1074" s="131" t="str">
        <f t="shared" si="623"/>
        <v>A+J=</v>
      </c>
      <c r="AA1074" s="124">
        <f t="shared" si="624"/>
        <v>45366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2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4"/>
      <c r="EM1074" s="1"/>
      <c r="EN1074" s="1"/>
      <c r="EO1074" s="1"/>
      <c r="EP1074" s="1"/>
      <c r="EQ1074" s="1"/>
      <c r="ER1074" s="1"/>
    </row>
    <row r="1075" spans="1:148" ht="12.75" x14ac:dyDescent="0.2">
      <c r="A1075" s="118">
        <f t="shared" si="615"/>
        <v>45365</v>
      </c>
      <c r="B1075" s="119">
        <f t="shared" si="607"/>
        <v>509.45261319999997</v>
      </c>
      <c r="C1075" s="119">
        <f t="shared" si="621"/>
        <v>420.49674744999999</v>
      </c>
      <c r="D1075" s="120">
        <f t="shared" si="616"/>
        <v>6773.27</v>
      </c>
      <c r="E1075" s="120">
        <f t="shared" si="631"/>
        <v>6801.72</v>
      </c>
      <c r="F1075" s="172">
        <f t="shared" si="625"/>
        <v>45306</v>
      </c>
      <c r="G1075" s="123">
        <f t="shared" si="608"/>
        <v>4.2003345503722755E-3</v>
      </c>
      <c r="H1075" s="124">
        <f t="shared" si="626"/>
        <v>45366</v>
      </c>
      <c r="I1075" s="124">
        <f t="shared" si="609"/>
        <v>45366</v>
      </c>
      <c r="J1075" s="125">
        <f t="shared" si="617"/>
        <v>21</v>
      </c>
      <c r="K1075" s="125">
        <f t="shared" si="632"/>
        <v>20</v>
      </c>
      <c r="L1075" s="8">
        <f t="shared" si="618"/>
        <v>1.0039999100000001</v>
      </c>
      <c r="M1075" s="126">
        <f t="shared" si="630"/>
        <v>1.0056001299999999</v>
      </c>
      <c r="N1075" s="126">
        <f t="shared" si="627"/>
        <v>1.1983313062828163</v>
      </c>
      <c r="O1075" s="119">
        <f t="shared" si="629"/>
        <v>1.20312452</v>
      </c>
      <c r="P1075" s="119">
        <f t="shared" si="610"/>
        <v>505.90994742999999</v>
      </c>
      <c r="Q1075" s="158">
        <f t="shared" si="622"/>
        <v>0</v>
      </c>
      <c r="R1075" s="199">
        <f t="shared" si="619"/>
        <v>0</v>
      </c>
      <c r="S1075" s="119">
        <f t="shared" si="611"/>
        <v>0</v>
      </c>
      <c r="T1075" s="129">
        <f t="shared" si="620"/>
        <v>9.1906000000000002E-2</v>
      </c>
      <c r="U1075" s="127">
        <f t="shared" si="628"/>
        <v>20</v>
      </c>
      <c r="V1075" s="127">
        <v>252</v>
      </c>
      <c r="W1075" s="126">
        <f t="shared" si="612"/>
        <v>1.007002562</v>
      </c>
      <c r="X1075" s="119">
        <f t="shared" si="613"/>
        <v>3.5426657700000002</v>
      </c>
      <c r="Y1075" s="119">
        <f t="shared" si="614"/>
        <v>0</v>
      </c>
      <c r="Z1075" s="131" t="str">
        <f t="shared" si="623"/>
        <v>A+J=</v>
      </c>
      <c r="AA1075" s="124">
        <f t="shared" si="624"/>
        <v>45366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2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4"/>
      <c r="EM1075" s="1"/>
      <c r="EN1075" s="1"/>
      <c r="EO1075" s="1"/>
      <c r="EP1075" s="1"/>
      <c r="EQ1075" s="1"/>
      <c r="ER1075" s="1"/>
    </row>
    <row r="1076" spans="1:148" ht="12.75" x14ac:dyDescent="0.2">
      <c r="A1076" s="118">
        <f t="shared" si="615"/>
        <v>45366</v>
      </c>
      <c r="B1076" s="119">
        <f t="shared" si="607"/>
        <v>509.73212992000003</v>
      </c>
      <c r="C1076" s="119">
        <f t="shared" si="621"/>
        <v>420.49674744999999</v>
      </c>
      <c r="D1076" s="120">
        <f t="shared" si="616"/>
        <v>6773.27</v>
      </c>
      <c r="E1076" s="120">
        <f t="shared" si="631"/>
        <v>6801.72</v>
      </c>
      <c r="F1076" s="172">
        <f t="shared" si="625"/>
        <v>45306</v>
      </c>
      <c r="G1076" s="123">
        <f t="shared" si="608"/>
        <v>4.2003345503722755E-3</v>
      </c>
      <c r="H1076" s="124">
        <f t="shared" si="626"/>
        <v>45366</v>
      </c>
      <c r="I1076" s="124">
        <f t="shared" si="609"/>
        <v>45366</v>
      </c>
      <c r="J1076" s="125">
        <f t="shared" si="617"/>
        <v>21</v>
      </c>
      <c r="K1076" s="125">
        <f t="shared" si="632"/>
        <v>21</v>
      </c>
      <c r="L1076" s="8">
        <f t="shared" si="618"/>
        <v>1.00420033</v>
      </c>
      <c r="M1076" s="126">
        <f t="shared" si="630"/>
        <v>1.0056001299999999</v>
      </c>
      <c r="N1076" s="126">
        <f t="shared" si="627"/>
        <v>1.1983313062828163</v>
      </c>
      <c r="O1076" s="119">
        <f t="shared" si="629"/>
        <v>1.2033646899999999</v>
      </c>
      <c r="P1076" s="119">
        <f t="shared" si="610"/>
        <v>506.01093814000001</v>
      </c>
      <c r="Q1076" s="158">
        <f t="shared" si="622"/>
        <v>35</v>
      </c>
      <c r="R1076" s="199">
        <f t="shared" si="619"/>
        <v>6.8076999999999999E-2</v>
      </c>
      <c r="S1076" s="119">
        <f t="shared" si="611"/>
        <v>34.447706629999999</v>
      </c>
      <c r="T1076" s="129">
        <f t="shared" si="620"/>
        <v>9.1906000000000002E-2</v>
      </c>
      <c r="U1076" s="127">
        <f t="shared" si="628"/>
        <v>21</v>
      </c>
      <c r="V1076" s="127">
        <v>252</v>
      </c>
      <c r="W1076" s="126">
        <f t="shared" si="612"/>
        <v>1.007353975</v>
      </c>
      <c r="X1076" s="119">
        <f t="shared" si="613"/>
        <v>3.7211917799999998</v>
      </c>
      <c r="Y1076" s="119">
        <f t="shared" si="614"/>
        <v>38.168898409999997</v>
      </c>
      <c r="Z1076" s="131" t="str">
        <f t="shared" si="623"/>
        <v>A+J=</v>
      </c>
      <c r="AA1076" s="124">
        <f t="shared" si="624"/>
        <v>45366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2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4"/>
      <c r="EM1076" s="1"/>
      <c r="EN1076" s="1"/>
      <c r="EO1076" s="1"/>
      <c r="EP1076" s="1"/>
      <c r="EQ1076" s="1"/>
      <c r="ER1076" s="1"/>
    </row>
    <row r="1077" spans="1:148" ht="12.75" x14ac:dyDescent="0.2">
      <c r="A1077" s="118">
        <f t="shared" si="615"/>
        <v>45367</v>
      </c>
      <c r="B1077" s="119">
        <f t="shared" si="607"/>
        <v>471.92277690000003</v>
      </c>
      <c r="C1077" s="119">
        <f t="shared" si="621"/>
        <v>391.87059038000001</v>
      </c>
      <c r="D1077" s="120">
        <f t="shared" si="616"/>
        <v>6801.72</v>
      </c>
      <c r="E1077" s="120">
        <f t="shared" si="631"/>
        <v>6858.17</v>
      </c>
      <c r="F1077" s="172">
        <f t="shared" si="625"/>
        <v>45337</v>
      </c>
      <c r="G1077" s="123">
        <f t="shared" si="608"/>
        <v>8.2993713354857501E-3</v>
      </c>
      <c r="H1077" s="124">
        <f t="shared" si="626"/>
        <v>45397</v>
      </c>
      <c r="I1077" s="124">
        <f t="shared" si="609"/>
        <v>45397</v>
      </c>
      <c r="J1077" s="125">
        <f t="shared" si="617"/>
        <v>20</v>
      </c>
      <c r="K1077" s="125">
        <f t="shared" si="632"/>
        <v>1</v>
      </c>
      <c r="L1077" s="8">
        <f t="shared" si="618"/>
        <v>1.0004133399999999</v>
      </c>
      <c r="M1077" s="126">
        <f t="shared" si="630"/>
        <v>1.00420033</v>
      </c>
      <c r="N1077" s="126">
        <f t="shared" si="627"/>
        <v>1.2033646932185351</v>
      </c>
      <c r="O1077" s="119">
        <f t="shared" si="629"/>
        <v>1.2038620900000001</v>
      </c>
      <c r="P1077" s="119">
        <f t="shared" si="610"/>
        <v>471.75814794000001</v>
      </c>
      <c r="Q1077" s="158">
        <f t="shared" si="622"/>
        <v>0</v>
      </c>
      <c r="R1077" s="199">
        <f t="shared" si="619"/>
        <v>0</v>
      </c>
      <c r="S1077" s="119">
        <f t="shared" si="611"/>
        <v>0</v>
      </c>
      <c r="T1077" s="129">
        <f t="shared" si="620"/>
        <v>9.1906000000000002E-2</v>
      </c>
      <c r="U1077" s="127">
        <f t="shared" si="628"/>
        <v>1</v>
      </c>
      <c r="V1077" s="127">
        <v>252</v>
      </c>
      <c r="W1077" s="126">
        <f t="shared" si="612"/>
        <v>1.000348969</v>
      </c>
      <c r="X1077" s="119">
        <f t="shared" si="613"/>
        <v>0.16462895999999999</v>
      </c>
      <c r="Y1077" s="119">
        <f t="shared" si="614"/>
        <v>0</v>
      </c>
      <c r="Z1077" s="131" t="str">
        <f t="shared" si="623"/>
        <v>A+J=</v>
      </c>
      <c r="AA1077" s="124">
        <f t="shared" si="624"/>
        <v>45397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2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4"/>
      <c r="EM1077" s="1"/>
      <c r="EN1077" s="1"/>
      <c r="EO1077" s="1"/>
      <c r="EP1077" s="1"/>
      <c r="EQ1077" s="1"/>
      <c r="ER1077" s="1"/>
    </row>
    <row r="1078" spans="1:148" ht="12.75" x14ac:dyDescent="0.2">
      <c r="A1078" s="118">
        <f t="shared" si="615"/>
        <v>45368</v>
      </c>
      <c r="B1078" s="119">
        <f t="shared" si="607"/>
        <v>471.92277690000003</v>
      </c>
      <c r="C1078" s="119">
        <f t="shared" si="621"/>
        <v>391.87059038000001</v>
      </c>
      <c r="D1078" s="120">
        <f t="shared" si="616"/>
        <v>6801.72</v>
      </c>
      <c r="E1078" s="120">
        <f t="shared" si="631"/>
        <v>6858.17</v>
      </c>
      <c r="F1078" s="172">
        <f t="shared" si="625"/>
        <v>45337</v>
      </c>
      <c r="G1078" s="123">
        <f t="shared" si="608"/>
        <v>8.2993713354857501E-3</v>
      </c>
      <c r="H1078" s="124">
        <f t="shared" si="626"/>
        <v>45397</v>
      </c>
      <c r="I1078" s="124">
        <f t="shared" si="609"/>
        <v>45397</v>
      </c>
      <c r="J1078" s="125">
        <f t="shared" si="617"/>
        <v>20</v>
      </c>
      <c r="K1078" s="125">
        <f t="shared" si="632"/>
        <v>1</v>
      </c>
      <c r="L1078" s="8">
        <f t="shared" si="618"/>
        <v>1.0004133399999999</v>
      </c>
      <c r="M1078" s="126">
        <f t="shared" si="630"/>
        <v>1.00420033</v>
      </c>
      <c r="N1078" s="126">
        <f t="shared" si="627"/>
        <v>1.2033646932185351</v>
      </c>
      <c r="O1078" s="119">
        <f t="shared" si="629"/>
        <v>1.2038620900000001</v>
      </c>
      <c r="P1078" s="119">
        <f t="shared" si="610"/>
        <v>471.75814794000001</v>
      </c>
      <c r="Q1078" s="158">
        <f t="shared" si="622"/>
        <v>0</v>
      </c>
      <c r="R1078" s="199">
        <f t="shared" si="619"/>
        <v>0</v>
      </c>
      <c r="S1078" s="119">
        <f t="shared" si="611"/>
        <v>0</v>
      </c>
      <c r="T1078" s="129">
        <f t="shared" si="620"/>
        <v>9.1906000000000002E-2</v>
      </c>
      <c r="U1078" s="127">
        <f t="shared" si="628"/>
        <v>1</v>
      </c>
      <c r="V1078" s="127">
        <v>252</v>
      </c>
      <c r="W1078" s="126">
        <f t="shared" si="612"/>
        <v>1.000348969</v>
      </c>
      <c r="X1078" s="119">
        <f t="shared" si="613"/>
        <v>0.16462895999999999</v>
      </c>
      <c r="Y1078" s="119">
        <f t="shared" si="614"/>
        <v>0</v>
      </c>
      <c r="Z1078" s="131" t="str">
        <f t="shared" si="623"/>
        <v>A+J=</v>
      </c>
      <c r="AA1078" s="124">
        <f t="shared" si="624"/>
        <v>45397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2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4"/>
      <c r="EM1078" s="1"/>
      <c r="EN1078" s="1"/>
      <c r="EO1078" s="1"/>
      <c r="EP1078" s="1"/>
      <c r="EQ1078" s="1"/>
      <c r="ER1078" s="1"/>
    </row>
    <row r="1079" spans="1:148" ht="12.75" x14ac:dyDescent="0.2">
      <c r="A1079" s="118">
        <f t="shared" si="615"/>
        <v>45369</v>
      </c>
      <c r="B1079" s="119">
        <f t="shared" si="607"/>
        <v>471.92277690000003</v>
      </c>
      <c r="C1079" s="119">
        <f t="shared" si="621"/>
        <v>391.87059038000001</v>
      </c>
      <c r="D1079" s="120">
        <f t="shared" si="616"/>
        <v>6801.72</v>
      </c>
      <c r="E1079" s="120">
        <f t="shared" si="631"/>
        <v>6858.17</v>
      </c>
      <c r="F1079" s="172">
        <f t="shared" si="625"/>
        <v>45337</v>
      </c>
      <c r="G1079" s="123">
        <f t="shared" si="608"/>
        <v>8.2993713354857501E-3</v>
      </c>
      <c r="H1079" s="124">
        <f t="shared" si="626"/>
        <v>45397</v>
      </c>
      <c r="I1079" s="124">
        <f t="shared" si="609"/>
        <v>45397</v>
      </c>
      <c r="J1079" s="125">
        <f t="shared" si="617"/>
        <v>20</v>
      </c>
      <c r="K1079" s="125">
        <f t="shared" si="632"/>
        <v>1</v>
      </c>
      <c r="L1079" s="8">
        <f t="shared" si="618"/>
        <v>1.0004133399999999</v>
      </c>
      <c r="M1079" s="126">
        <f t="shared" si="630"/>
        <v>1.00420033</v>
      </c>
      <c r="N1079" s="126">
        <f t="shared" si="627"/>
        <v>1.2033646932185351</v>
      </c>
      <c r="O1079" s="119">
        <f t="shared" si="629"/>
        <v>1.2038620900000001</v>
      </c>
      <c r="P1079" s="119">
        <f t="shared" si="610"/>
        <v>471.75814794000001</v>
      </c>
      <c r="Q1079" s="158">
        <f t="shared" si="622"/>
        <v>0</v>
      </c>
      <c r="R1079" s="199">
        <f t="shared" si="619"/>
        <v>0</v>
      </c>
      <c r="S1079" s="119">
        <f t="shared" si="611"/>
        <v>0</v>
      </c>
      <c r="T1079" s="129">
        <f t="shared" si="620"/>
        <v>9.1906000000000002E-2</v>
      </c>
      <c r="U1079" s="127">
        <f t="shared" si="628"/>
        <v>1</v>
      </c>
      <c r="V1079" s="127">
        <v>252</v>
      </c>
      <c r="W1079" s="126">
        <f t="shared" si="612"/>
        <v>1.000348969</v>
      </c>
      <c r="X1079" s="119">
        <f t="shared" si="613"/>
        <v>0.16462895999999999</v>
      </c>
      <c r="Y1079" s="119">
        <f t="shared" si="614"/>
        <v>0</v>
      </c>
      <c r="Z1079" s="131" t="str">
        <f t="shared" si="623"/>
        <v>A+J=</v>
      </c>
      <c r="AA1079" s="124">
        <f t="shared" si="624"/>
        <v>45397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2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4"/>
      <c r="EM1079" s="1"/>
      <c r="EN1079" s="1"/>
      <c r="EO1079" s="1"/>
      <c r="EP1079" s="1"/>
      <c r="EQ1079" s="1"/>
      <c r="ER1079" s="1"/>
    </row>
    <row r="1080" spans="1:148" ht="12.75" x14ac:dyDescent="0.2">
      <c r="A1080" s="118">
        <f t="shared" si="615"/>
        <v>45370</v>
      </c>
      <c r="B1080" s="119">
        <f t="shared" si="607"/>
        <v>472.28259387999998</v>
      </c>
      <c r="C1080" s="119">
        <f t="shared" si="621"/>
        <v>391.87059038000001</v>
      </c>
      <c r="D1080" s="120">
        <f t="shared" si="616"/>
        <v>6801.72</v>
      </c>
      <c r="E1080" s="120">
        <f t="shared" si="631"/>
        <v>6858.17</v>
      </c>
      <c r="F1080" s="172">
        <f t="shared" si="625"/>
        <v>45337</v>
      </c>
      <c r="G1080" s="123">
        <f t="shared" si="608"/>
        <v>8.2993713354857501E-3</v>
      </c>
      <c r="H1080" s="124">
        <f t="shared" si="626"/>
        <v>45397</v>
      </c>
      <c r="I1080" s="124">
        <f t="shared" si="609"/>
        <v>45397</v>
      </c>
      <c r="J1080" s="125">
        <f t="shared" si="617"/>
        <v>20</v>
      </c>
      <c r="K1080" s="125">
        <f t="shared" si="632"/>
        <v>2</v>
      </c>
      <c r="L1080" s="8">
        <f t="shared" si="618"/>
        <v>1.0008268499999999</v>
      </c>
      <c r="M1080" s="126">
        <f t="shared" si="630"/>
        <v>1.00420033</v>
      </c>
      <c r="N1080" s="126">
        <f t="shared" si="627"/>
        <v>1.2033646932185351</v>
      </c>
      <c r="O1080" s="119">
        <f t="shared" si="629"/>
        <v>1.20435969</v>
      </c>
      <c r="P1080" s="119">
        <f t="shared" si="610"/>
        <v>471.95314274999998</v>
      </c>
      <c r="Q1080" s="158">
        <f t="shared" si="622"/>
        <v>0</v>
      </c>
      <c r="R1080" s="199">
        <f t="shared" si="619"/>
        <v>0</v>
      </c>
      <c r="S1080" s="119">
        <f t="shared" si="611"/>
        <v>0</v>
      </c>
      <c r="T1080" s="129">
        <f t="shared" si="620"/>
        <v>9.1906000000000002E-2</v>
      </c>
      <c r="U1080" s="127">
        <f t="shared" si="628"/>
        <v>2</v>
      </c>
      <c r="V1080" s="127">
        <v>252</v>
      </c>
      <c r="W1080" s="126">
        <f t="shared" si="612"/>
        <v>1.0006980590000001</v>
      </c>
      <c r="X1080" s="119">
        <f t="shared" si="613"/>
        <v>0.32945112999999998</v>
      </c>
      <c r="Y1080" s="119">
        <f t="shared" si="614"/>
        <v>0</v>
      </c>
      <c r="Z1080" s="131" t="str">
        <f t="shared" si="623"/>
        <v>A+J=</v>
      </c>
      <c r="AA1080" s="124">
        <f t="shared" si="624"/>
        <v>45397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2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4"/>
      <c r="EM1080" s="1"/>
      <c r="EN1080" s="1"/>
      <c r="EO1080" s="1"/>
      <c r="EP1080" s="1"/>
      <c r="EQ1080" s="1"/>
      <c r="ER1080" s="1"/>
    </row>
    <row r="1081" spans="1:148" ht="12.75" x14ac:dyDescent="0.2">
      <c r="A1081" s="118">
        <f t="shared" si="615"/>
        <v>45371</v>
      </c>
      <c r="B1081" s="119">
        <f t="shared" si="607"/>
        <v>472.64268745000004</v>
      </c>
      <c r="C1081" s="119">
        <f t="shared" si="621"/>
        <v>391.87059038000001</v>
      </c>
      <c r="D1081" s="120">
        <f t="shared" si="616"/>
        <v>6801.72</v>
      </c>
      <c r="E1081" s="120">
        <f t="shared" si="631"/>
        <v>6858.17</v>
      </c>
      <c r="F1081" s="172">
        <f t="shared" si="625"/>
        <v>45337</v>
      </c>
      <c r="G1081" s="123">
        <f t="shared" si="608"/>
        <v>8.2993713354857501E-3</v>
      </c>
      <c r="H1081" s="124">
        <f t="shared" si="626"/>
        <v>45397</v>
      </c>
      <c r="I1081" s="124">
        <f t="shared" si="609"/>
        <v>45397</v>
      </c>
      <c r="J1081" s="125">
        <f t="shared" si="617"/>
        <v>20</v>
      </c>
      <c r="K1081" s="125">
        <f t="shared" si="632"/>
        <v>3</v>
      </c>
      <c r="L1081" s="8">
        <f t="shared" si="618"/>
        <v>1.00124053</v>
      </c>
      <c r="M1081" s="126">
        <f t="shared" si="630"/>
        <v>1.00420033</v>
      </c>
      <c r="N1081" s="126">
        <f t="shared" si="627"/>
        <v>1.2033646932185351</v>
      </c>
      <c r="O1081" s="119">
        <f t="shared" si="629"/>
        <v>1.2048574999999999</v>
      </c>
      <c r="P1081" s="119">
        <f t="shared" si="610"/>
        <v>472.14821984000002</v>
      </c>
      <c r="Q1081" s="158">
        <f t="shared" si="622"/>
        <v>0</v>
      </c>
      <c r="R1081" s="199">
        <f t="shared" si="619"/>
        <v>0</v>
      </c>
      <c r="S1081" s="119">
        <f t="shared" si="611"/>
        <v>0</v>
      </c>
      <c r="T1081" s="129">
        <f t="shared" si="620"/>
        <v>9.1906000000000002E-2</v>
      </c>
      <c r="U1081" s="127">
        <f t="shared" si="628"/>
        <v>3</v>
      </c>
      <c r="V1081" s="127">
        <v>252</v>
      </c>
      <c r="W1081" s="126">
        <f t="shared" si="612"/>
        <v>1.0010472720000001</v>
      </c>
      <c r="X1081" s="119">
        <f t="shared" si="613"/>
        <v>0.49446761</v>
      </c>
      <c r="Y1081" s="119">
        <f t="shared" si="614"/>
        <v>0</v>
      </c>
      <c r="Z1081" s="131" t="str">
        <f t="shared" si="623"/>
        <v>A+J=</v>
      </c>
      <c r="AA1081" s="124">
        <f t="shared" si="624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2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4"/>
      <c r="EM1081" s="1"/>
      <c r="EN1081" s="1"/>
      <c r="EO1081" s="1"/>
      <c r="EP1081" s="1"/>
      <c r="EQ1081" s="1"/>
      <c r="ER1081" s="1"/>
    </row>
    <row r="1082" spans="1:148" ht="12.75" x14ac:dyDescent="0.2">
      <c r="A1082" s="118">
        <f t="shared" si="615"/>
        <v>45372</v>
      </c>
      <c r="B1082" s="119">
        <f t="shared" si="607"/>
        <v>473.00305682999999</v>
      </c>
      <c r="C1082" s="119">
        <f t="shared" si="621"/>
        <v>391.87059038000001</v>
      </c>
      <c r="D1082" s="120">
        <f t="shared" si="616"/>
        <v>6801.72</v>
      </c>
      <c r="E1082" s="120">
        <f t="shared" si="631"/>
        <v>6858.17</v>
      </c>
      <c r="F1082" s="172">
        <f t="shared" si="625"/>
        <v>45337</v>
      </c>
      <c r="G1082" s="123">
        <f t="shared" si="608"/>
        <v>8.2993713354857501E-3</v>
      </c>
      <c r="H1082" s="124">
        <f t="shared" si="626"/>
        <v>45397</v>
      </c>
      <c r="I1082" s="124">
        <f t="shared" si="609"/>
        <v>45397</v>
      </c>
      <c r="J1082" s="125">
        <f t="shared" si="617"/>
        <v>20</v>
      </c>
      <c r="K1082" s="125">
        <f t="shared" si="632"/>
        <v>4</v>
      </c>
      <c r="L1082" s="8">
        <f t="shared" si="618"/>
        <v>1.0016543899999999</v>
      </c>
      <c r="M1082" s="126">
        <f t="shared" si="630"/>
        <v>1.00420033</v>
      </c>
      <c r="N1082" s="126">
        <f t="shared" si="627"/>
        <v>1.2033646932185351</v>
      </c>
      <c r="O1082" s="119">
        <f t="shared" si="629"/>
        <v>1.2053555199999999</v>
      </c>
      <c r="P1082" s="119">
        <f t="shared" si="610"/>
        <v>472.34337923999999</v>
      </c>
      <c r="Q1082" s="158">
        <f t="shared" si="622"/>
        <v>0</v>
      </c>
      <c r="R1082" s="199">
        <f t="shared" si="619"/>
        <v>0</v>
      </c>
      <c r="S1082" s="119">
        <f t="shared" si="611"/>
        <v>0</v>
      </c>
      <c r="T1082" s="129">
        <f t="shared" si="620"/>
        <v>9.1906000000000002E-2</v>
      </c>
      <c r="U1082" s="127">
        <f t="shared" si="628"/>
        <v>4</v>
      </c>
      <c r="V1082" s="127">
        <v>252</v>
      </c>
      <c r="W1082" s="126">
        <f t="shared" si="612"/>
        <v>1.0013966059999999</v>
      </c>
      <c r="X1082" s="119">
        <f t="shared" si="613"/>
        <v>0.65967759000000004</v>
      </c>
      <c r="Y1082" s="119">
        <f t="shared" si="614"/>
        <v>0</v>
      </c>
      <c r="Z1082" s="131" t="str">
        <f t="shared" si="623"/>
        <v>A+J=</v>
      </c>
      <c r="AA1082" s="124">
        <f t="shared" si="624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2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4"/>
      <c r="EM1082" s="1"/>
      <c r="EN1082" s="1"/>
      <c r="EO1082" s="1"/>
      <c r="EP1082" s="1"/>
      <c r="EQ1082" s="1"/>
      <c r="ER1082" s="1"/>
    </row>
    <row r="1083" spans="1:148" ht="12.75" x14ac:dyDescent="0.2">
      <c r="A1083" s="118">
        <f t="shared" si="615"/>
        <v>45373</v>
      </c>
      <c r="B1083" s="119">
        <f t="shared" si="607"/>
        <v>473.36369872</v>
      </c>
      <c r="C1083" s="119">
        <f t="shared" si="621"/>
        <v>391.87059038000001</v>
      </c>
      <c r="D1083" s="120">
        <f t="shared" si="616"/>
        <v>6801.72</v>
      </c>
      <c r="E1083" s="120">
        <f t="shared" si="631"/>
        <v>6858.17</v>
      </c>
      <c r="F1083" s="172">
        <f t="shared" si="625"/>
        <v>45337</v>
      </c>
      <c r="G1083" s="123">
        <f t="shared" si="608"/>
        <v>8.2993713354857501E-3</v>
      </c>
      <c r="H1083" s="124">
        <f t="shared" si="626"/>
        <v>45397</v>
      </c>
      <c r="I1083" s="124">
        <f t="shared" si="609"/>
        <v>45397</v>
      </c>
      <c r="J1083" s="125">
        <f t="shared" si="617"/>
        <v>20</v>
      </c>
      <c r="K1083" s="125">
        <f t="shared" si="632"/>
        <v>5</v>
      </c>
      <c r="L1083" s="8">
        <f t="shared" si="618"/>
        <v>1.0020684099999999</v>
      </c>
      <c r="M1083" s="126">
        <f t="shared" si="630"/>
        <v>1.00420033</v>
      </c>
      <c r="N1083" s="126">
        <f t="shared" si="627"/>
        <v>1.2033646932185351</v>
      </c>
      <c r="O1083" s="119">
        <f t="shared" si="629"/>
        <v>1.20585374</v>
      </c>
      <c r="P1083" s="119">
        <f t="shared" si="610"/>
        <v>472.53861699999999</v>
      </c>
      <c r="Q1083" s="158">
        <f t="shared" si="622"/>
        <v>0</v>
      </c>
      <c r="R1083" s="199">
        <f t="shared" si="619"/>
        <v>0</v>
      </c>
      <c r="S1083" s="119">
        <f t="shared" si="611"/>
        <v>0</v>
      </c>
      <c r="T1083" s="129">
        <f t="shared" si="620"/>
        <v>9.1906000000000002E-2</v>
      </c>
      <c r="U1083" s="127">
        <f t="shared" si="628"/>
        <v>5</v>
      </c>
      <c r="V1083" s="127">
        <v>252</v>
      </c>
      <c r="W1083" s="126">
        <f t="shared" si="612"/>
        <v>1.001746062</v>
      </c>
      <c r="X1083" s="119">
        <f t="shared" si="613"/>
        <v>0.82508172000000002</v>
      </c>
      <c r="Y1083" s="119">
        <f t="shared" si="614"/>
        <v>0</v>
      </c>
      <c r="Z1083" s="131" t="str">
        <f t="shared" si="623"/>
        <v>A+J=</v>
      </c>
      <c r="AA1083" s="124">
        <f t="shared" si="624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2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4"/>
      <c r="EM1083" s="1"/>
      <c r="EN1083" s="1"/>
      <c r="EO1083" s="1"/>
      <c r="EP1083" s="1"/>
      <c r="EQ1083" s="1"/>
      <c r="ER1083" s="1"/>
    </row>
    <row r="1084" spans="1:148" ht="12.75" x14ac:dyDescent="0.2">
      <c r="A1084" s="118">
        <f t="shared" si="615"/>
        <v>45374</v>
      </c>
      <c r="B1084" s="119">
        <f t="shared" si="607"/>
        <v>473.72461720000001</v>
      </c>
      <c r="C1084" s="119">
        <f t="shared" si="621"/>
        <v>391.87059038000001</v>
      </c>
      <c r="D1084" s="120">
        <f t="shared" si="616"/>
        <v>6801.72</v>
      </c>
      <c r="E1084" s="120">
        <f t="shared" si="631"/>
        <v>6858.17</v>
      </c>
      <c r="F1084" s="172">
        <f t="shared" si="625"/>
        <v>45337</v>
      </c>
      <c r="G1084" s="123">
        <f t="shared" si="608"/>
        <v>8.2993713354857501E-3</v>
      </c>
      <c r="H1084" s="124">
        <f t="shared" si="626"/>
        <v>45397</v>
      </c>
      <c r="I1084" s="124">
        <f t="shared" si="609"/>
        <v>45397</v>
      </c>
      <c r="J1084" s="125">
        <f t="shared" si="617"/>
        <v>20</v>
      </c>
      <c r="K1084" s="125">
        <f t="shared" si="632"/>
        <v>6</v>
      </c>
      <c r="L1084" s="8">
        <f t="shared" si="618"/>
        <v>1.0024826099999999</v>
      </c>
      <c r="M1084" s="126">
        <f t="shared" si="630"/>
        <v>1.00420033</v>
      </c>
      <c r="N1084" s="126">
        <f t="shared" si="627"/>
        <v>1.2033646932185351</v>
      </c>
      <c r="O1084" s="119">
        <f t="shared" si="629"/>
        <v>1.2063521699999999</v>
      </c>
      <c r="P1084" s="119">
        <f t="shared" si="610"/>
        <v>472.73393706000002</v>
      </c>
      <c r="Q1084" s="158">
        <f t="shared" si="622"/>
        <v>0</v>
      </c>
      <c r="R1084" s="199">
        <f t="shared" si="619"/>
        <v>0</v>
      </c>
      <c r="S1084" s="119">
        <f t="shared" si="611"/>
        <v>0</v>
      </c>
      <c r="T1084" s="129">
        <f t="shared" si="620"/>
        <v>9.1906000000000002E-2</v>
      </c>
      <c r="U1084" s="127">
        <f t="shared" si="628"/>
        <v>6</v>
      </c>
      <c r="V1084" s="127">
        <v>252</v>
      </c>
      <c r="W1084" s="126">
        <f t="shared" si="612"/>
        <v>1.0020956400000001</v>
      </c>
      <c r="X1084" s="119">
        <f t="shared" si="613"/>
        <v>0.99068014000000004</v>
      </c>
      <c r="Y1084" s="119">
        <f t="shared" si="614"/>
        <v>0</v>
      </c>
      <c r="Z1084" s="131" t="str">
        <f t="shared" si="623"/>
        <v>A+J=</v>
      </c>
      <c r="AA1084" s="124">
        <f t="shared" si="624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2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4"/>
      <c r="EM1084" s="1"/>
      <c r="EN1084" s="1"/>
      <c r="EO1084" s="1"/>
      <c r="EP1084" s="1"/>
      <c r="EQ1084" s="1"/>
      <c r="ER1084" s="1"/>
    </row>
    <row r="1085" spans="1:148" ht="12.75" x14ac:dyDescent="0.2">
      <c r="A1085" s="118">
        <f t="shared" si="615"/>
        <v>45375</v>
      </c>
      <c r="B1085" s="119">
        <f t="shared" si="607"/>
        <v>473.72461720000001</v>
      </c>
      <c r="C1085" s="119">
        <f t="shared" si="621"/>
        <v>391.87059038000001</v>
      </c>
      <c r="D1085" s="120">
        <f t="shared" si="616"/>
        <v>6801.72</v>
      </c>
      <c r="E1085" s="120">
        <f t="shared" si="631"/>
        <v>6858.17</v>
      </c>
      <c r="F1085" s="172">
        <f t="shared" si="625"/>
        <v>45337</v>
      </c>
      <c r="G1085" s="123">
        <f t="shared" si="608"/>
        <v>8.2993713354857501E-3</v>
      </c>
      <c r="H1085" s="124">
        <f t="shared" si="626"/>
        <v>45397</v>
      </c>
      <c r="I1085" s="124">
        <f t="shared" si="609"/>
        <v>45397</v>
      </c>
      <c r="J1085" s="125">
        <f t="shared" si="617"/>
        <v>20</v>
      </c>
      <c r="K1085" s="125">
        <f t="shared" si="632"/>
        <v>6</v>
      </c>
      <c r="L1085" s="8">
        <f t="shared" si="618"/>
        <v>1.0024826099999999</v>
      </c>
      <c r="M1085" s="126">
        <f t="shared" si="630"/>
        <v>1.00420033</v>
      </c>
      <c r="N1085" s="126">
        <f t="shared" si="627"/>
        <v>1.2033646932185351</v>
      </c>
      <c r="O1085" s="119">
        <f t="shared" si="629"/>
        <v>1.2063521699999999</v>
      </c>
      <c r="P1085" s="119">
        <f t="shared" si="610"/>
        <v>472.73393706000002</v>
      </c>
      <c r="Q1085" s="158">
        <f t="shared" si="622"/>
        <v>0</v>
      </c>
      <c r="R1085" s="199">
        <f t="shared" si="619"/>
        <v>0</v>
      </c>
      <c r="S1085" s="119">
        <f t="shared" si="611"/>
        <v>0</v>
      </c>
      <c r="T1085" s="129">
        <f t="shared" si="620"/>
        <v>9.1906000000000002E-2</v>
      </c>
      <c r="U1085" s="127">
        <f t="shared" si="628"/>
        <v>6</v>
      </c>
      <c r="V1085" s="127">
        <v>252</v>
      </c>
      <c r="W1085" s="126">
        <f t="shared" si="612"/>
        <v>1.0020956400000001</v>
      </c>
      <c r="X1085" s="119">
        <f t="shared" si="613"/>
        <v>0.99068014000000004</v>
      </c>
      <c r="Y1085" s="119">
        <f t="shared" si="614"/>
        <v>0</v>
      </c>
      <c r="Z1085" s="131" t="str">
        <f t="shared" si="623"/>
        <v>A+J=</v>
      </c>
      <c r="AA1085" s="124">
        <f t="shared" si="624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2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4"/>
      <c r="EM1085" s="1"/>
      <c r="EN1085" s="1"/>
      <c r="EO1085" s="1"/>
      <c r="EP1085" s="1"/>
      <c r="EQ1085" s="1"/>
      <c r="ER1085" s="1"/>
    </row>
    <row r="1086" spans="1:148" ht="12.75" x14ac:dyDescent="0.2">
      <c r="A1086" s="118">
        <f t="shared" si="615"/>
        <v>45376</v>
      </c>
      <c r="B1086" s="119">
        <f t="shared" si="607"/>
        <v>473.72461720000001</v>
      </c>
      <c r="C1086" s="119">
        <f t="shared" si="621"/>
        <v>391.87059038000001</v>
      </c>
      <c r="D1086" s="120">
        <f t="shared" si="616"/>
        <v>6801.72</v>
      </c>
      <c r="E1086" s="120">
        <f t="shared" si="631"/>
        <v>6858.17</v>
      </c>
      <c r="F1086" s="172">
        <f t="shared" si="625"/>
        <v>45337</v>
      </c>
      <c r="G1086" s="123">
        <f t="shared" si="608"/>
        <v>8.2993713354857501E-3</v>
      </c>
      <c r="H1086" s="124">
        <f t="shared" si="626"/>
        <v>45397</v>
      </c>
      <c r="I1086" s="124">
        <f t="shared" si="609"/>
        <v>45397</v>
      </c>
      <c r="J1086" s="125">
        <f t="shared" si="617"/>
        <v>20</v>
      </c>
      <c r="K1086" s="125">
        <f t="shared" si="632"/>
        <v>6</v>
      </c>
      <c r="L1086" s="8">
        <f t="shared" si="618"/>
        <v>1.0024826099999999</v>
      </c>
      <c r="M1086" s="126">
        <f t="shared" si="630"/>
        <v>1.00420033</v>
      </c>
      <c r="N1086" s="126">
        <f t="shared" si="627"/>
        <v>1.2033646932185351</v>
      </c>
      <c r="O1086" s="119">
        <f t="shared" si="629"/>
        <v>1.2063521699999999</v>
      </c>
      <c r="P1086" s="119">
        <f t="shared" si="610"/>
        <v>472.73393706000002</v>
      </c>
      <c r="Q1086" s="158">
        <f t="shared" si="622"/>
        <v>0</v>
      </c>
      <c r="R1086" s="199">
        <f t="shared" si="619"/>
        <v>0</v>
      </c>
      <c r="S1086" s="119">
        <f t="shared" si="611"/>
        <v>0</v>
      </c>
      <c r="T1086" s="129">
        <f t="shared" si="620"/>
        <v>9.1906000000000002E-2</v>
      </c>
      <c r="U1086" s="127">
        <f t="shared" si="628"/>
        <v>6</v>
      </c>
      <c r="V1086" s="127">
        <v>252</v>
      </c>
      <c r="W1086" s="126">
        <f t="shared" si="612"/>
        <v>1.0020956400000001</v>
      </c>
      <c r="X1086" s="119">
        <f t="shared" si="613"/>
        <v>0.99068014000000004</v>
      </c>
      <c r="Y1086" s="119">
        <f t="shared" si="614"/>
        <v>0</v>
      </c>
      <c r="Z1086" s="131" t="str">
        <f t="shared" si="623"/>
        <v>A+J=</v>
      </c>
      <c r="AA1086" s="124">
        <f t="shared" si="624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2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4"/>
      <c r="EM1086" s="1"/>
      <c r="EN1086" s="1"/>
      <c r="EO1086" s="1"/>
      <c r="EP1086" s="1"/>
      <c r="EQ1086" s="1"/>
      <c r="ER1086" s="1"/>
    </row>
    <row r="1087" spans="1:148" ht="12.75" x14ac:dyDescent="0.2">
      <c r="A1087" s="118">
        <f t="shared" si="615"/>
        <v>45377</v>
      </c>
      <c r="B1087" s="119">
        <f t="shared" si="607"/>
        <v>474.08581243999998</v>
      </c>
      <c r="C1087" s="119">
        <f t="shared" si="621"/>
        <v>391.87059038000001</v>
      </c>
      <c r="D1087" s="120">
        <f t="shared" si="616"/>
        <v>6801.72</v>
      </c>
      <c r="E1087" s="120">
        <f t="shared" si="631"/>
        <v>6858.17</v>
      </c>
      <c r="F1087" s="172">
        <f t="shared" si="625"/>
        <v>45337</v>
      </c>
      <c r="G1087" s="123">
        <f t="shared" si="608"/>
        <v>8.2993713354857501E-3</v>
      </c>
      <c r="H1087" s="124">
        <f t="shared" si="626"/>
        <v>45397</v>
      </c>
      <c r="I1087" s="124">
        <f t="shared" si="609"/>
        <v>45397</v>
      </c>
      <c r="J1087" s="125">
        <f t="shared" si="617"/>
        <v>20</v>
      </c>
      <c r="K1087" s="125">
        <f t="shared" si="632"/>
        <v>7</v>
      </c>
      <c r="L1087" s="8">
        <f t="shared" si="618"/>
        <v>1.00289698</v>
      </c>
      <c r="M1087" s="126">
        <f t="shared" si="630"/>
        <v>1.00420033</v>
      </c>
      <c r="N1087" s="126">
        <f t="shared" si="627"/>
        <v>1.2033646932185351</v>
      </c>
      <c r="O1087" s="119">
        <f t="shared" si="629"/>
        <v>1.2068508099999999</v>
      </c>
      <c r="P1087" s="119">
        <f t="shared" si="610"/>
        <v>472.92933941000001</v>
      </c>
      <c r="Q1087" s="158">
        <f t="shared" si="622"/>
        <v>0</v>
      </c>
      <c r="R1087" s="199">
        <f t="shared" si="619"/>
        <v>0</v>
      </c>
      <c r="S1087" s="119">
        <f t="shared" si="611"/>
        <v>0</v>
      </c>
      <c r="T1087" s="129">
        <f t="shared" si="620"/>
        <v>9.1906000000000002E-2</v>
      </c>
      <c r="U1087" s="127">
        <f t="shared" si="628"/>
        <v>7</v>
      </c>
      <c r="V1087" s="127">
        <v>252</v>
      </c>
      <c r="W1087" s="126">
        <f t="shared" si="612"/>
        <v>1.00244534</v>
      </c>
      <c r="X1087" s="119">
        <f t="shared" si="613"/>
        <v>1.1564730299999999</v>
      </c>
      <c r="Y1087" s="119">
        <f t="shared" si="614"/>
        <v>0</v>
      </c>
      <c r="Z1087" s="131" t="str">
        <f t="shared" si="623"/>
        <v>A+J=</v>
      </c>
      <c r="AA1087" s="124">
        <f t="shared" si="624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2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4"/>
      <c r="EM1087" s="1"/>
      <c r="EN1087" s="1"/>
      <c r="EO1087" s="1"/>
      <c r="EP1087" s="1"/>
      <c r="EQ1087" s="1"/>
      <c r="ER1087" s="1"/>
    </row>
    <row r="1088" spans="1:148" ht="12.75" x14ac:dyDescent="0.2">
      <c r="A1088" s="118">
        <f t="shared" si="615"/>
        <v>45378</v>
      </c>
      <c r="B1088" s="119">
        <f t="shared" si="607"/>
        <v>474.44727671999999</v>
      </c>
      <c r="C1088" s="119">
        <f t="shared" si="621"/>
        <v>391.87059038000001</v>
      </c>
      <c r="D1088" s="120">
        <f t="shared" si="616"/>
        <v>6801.72</v>
      </c>
      <c r="E1088" s="120">
        <f t="shared" si="631"/>
        <v>6858.17</v>
      </c>
      <c r="F1088" s="172">
        <f t="shared" si="625"/>
        <v>45337</v>
      </c>
      <c r="G1088" s="123">
        <f t="shared" si="608"/>
        <v>8.2993713354857501E-3</v>
      </c>
      <c r="H1088" s="124">
        <f t="shared" si="626"/>
        <v>45397</v>
      </c>
      <c r="I1088" s="124">
        <f t="shared" si="609"/>
        <v>45397</v>
      </c>
      <c r="J1088" s="125">
        <f t="shared" si="617"/>
        <v>20</v>
      </c>
      <c r="K1088" s="125">
        <f t="shared" si="632"/>
        <v>8</v>
      </c>
      <c r="L1088" s="8">
        <f t="shared" si="618"/>
        <v>1.0033115100000001</v>
      </c>
      <c r="M1088" s="126">
        <f t="shared" si="630"/>
        <v>1.00420033</v>
      </c>
      <c r="N1088" s="126">
        <f t="shared" si="627"/>
        <v>1.2033646932185351</v>
      </c>
      <c r="O1088" s="119">
        <f t="shared" si="629"/>
        <v>1.2073496399999999</v>
      </c>
      <c r="P1088" s="119">
        <f t="shared" si="610"/>
        <v>473.12481622000001</v>
      </c>
      <c r="Q1088" s="158">
        <f t="shared" si="622"/>
        <v>0</v>
      </c>
      <c r="R1088" s="199">
        <f t="shared" si="619"/>
        <v>0</v>
      </c>
      <c r="S1088" s="119">
        <f t="shared" si="611"/>
        <v>0</v>
      </c>
      <c r="T1088" s="129">
        <f t="shared" si="620"/>
        <v>9.1906000000000002E-2</v>
      </c>
      <c r="U1088" s="127">
        <f t="shared" si="628"/>
        <v>8</v>
      </c>
      <c r="V1088" s="127">
        <v>252</v>
      </c>
      <c r="W1088" s="126">
        <f t="shared" si="612"/>
        <v>1.002795162</v>
      </c>
      <c r="X1088" s="119">
        <f t="shared" si="613"/>
        <v>1.3224605</v>
      </c>
      <c r="Y1088" s="119">
        <f t="shared" si="614"/>
        <v>0</v>
      </c>
      <c r="Z1088" s="131" t="str">
        <f t="shared" si="623"/>
        <v>A+J=</v>
      </c>
      <c r="AA1088" s="124">
        <f t="shared" si="624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2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4"/>
      <c r="EM1088" s="1"/>
      <c r="EN1088" s="1"/>
      <c r="EO1088" s="1"/>
      <c r="EP1088" s="1"/>
      <c r="EQ1088" s="1"/>
      <c r="ER1088" s="1"/>
    </row>
    <row r="1089" spans="1:148" ht="12.75" x14ac:dyDescent="0.2">
      <c r="A1089" s="118">
        <f t="shared" si="615"/>
        <v>45379</v>
      </c>
      <c r="B1089" s="119">
        <f t="shared" si="607"/>
        <v>474.80902247</v>
      </c>
      <c r="C1089" s="119">
        <f t="shared" si="621"/>
        <v>391.87059038000001</v>
      </c>
      <c r="D1089" s="120">
        <f t="shared" si="616"/>
        <v>6801.72</v>
      </c>
      <c r="E1089" s="120">
        <f t="shared" si="631"/>
        <v>6858.17</v>
      </c>
      <c r="F1089" s="172">
        <f t="shared" si="625"/>
        <v>45337</v>
      </c>
      <c r="G1089" s="123">
        <f t="shared" si="608"/>
        <v>8.2993713354857501E-3</v>
      </c>
      <c r="H1089" s="124">
        <f t="shared" si="626"/>
        <v>45397</v>
      </c>
      <c r="I1089" s="124">
        <f t="shared" si="609"/>
        <v>45397</v>
      </c>
      <c r="J1089" s="125">
        <f t="shared" si="617"/>
        <v>20</v>
      </c>
      <c r="K1089" s="125">
        <f t="shared" si="632"/>
        <v>9</v>
      </c>
      <c r="L1089" s="8">
        <f t="shared" si="618"/>
        <v>1.0037262199999999</v>
      </c>
      <c r="M1089" s="126">
        <f t="shared" si="630"/>
        <v>1.00420033</v>
      </c>
      <c r="N1089" s="126">
        <f t="shared" si="627"/>
        <v>1.2033646932185351</v>
      </c>
      <c r="O1089" s="119">
        <f t="shared" si="629"/>
        <v>1.2078486900000001</v>
      </c>
      <c r="P1089" s="119">
        <f t="shared" si="610"/>
        <v>473.32037924000002</v>
      </c>
      <c r="Q1089" s="158">
        <f t="shared" si="622"/>
        <v>0</v>
      </c>
      <c r="R1089" s="199">
        <f t="shared" si="619"/>
        <v>0</v>
      </c>
      <c r="S1089" s="119">
        <f t="shared" si="611"/>
        <v>0</v>
      </c>
      <c r="T1089" s="129">
        <f t="shared" si="620"/>
        <v>9.1906000000000002E-2</v>
      </c>
      <c r="U1089" s="127">
        <f t="shared" si="628"/>
        <v>9</v>
      </c>
      <c r="V1089" s="127">
        <v>252</v>
      </c>
      <c r="W1089" s="126">
        <f t="shared" si="612"/>
        <v>1.0031451069999999</v>
      </c>
      <c r="X1089" s="119">
        <f t="shared" si="613"/>
        <v>1.4886432300000001</v>
      </c>
      <c r="Y1089" s="119">
        <f t="shared" si="614"/>
        <v>0</v>
      </c>
      <c r="Z1089" s="131" t="str">
        <f t="shared" si="623"/>
        <v>A+J=</v>
      </c>
      <c r="AA1089" s="124">
        <f t="shared" si="624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2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4"/>
      <c r="EM1089" s="1"/>
      <c r="EN1089" s="1"/>
      <c r="EO1089" s="1"/>
      <c r="EP1089" s="1"/>
      <c r="EQ1089" s="1"/>
      <c r="ER1089" s="1"/>
    </row>
    <row r="1090" spans="1:148" ht="12.75" x14ac:dyDescent="0.2">
      <c r="A1090" s="118">
        <f t="shared" si="615"/>
        <v>45380</v>
      </c>
      <c r="B1090" s="119">
        <f t="shared" si="607"/>
        <v>475.17104497000003</v>
      </c>
      <c r="C1090" s="119">
        <f t="shared" si="621"/>
        <v>391.87059038000001</v>
      </c>
      <c r="D1090" s="120">
        <f t="shared" si="616"/>
        <v>6801.72</v>
      </c>
      <c r="E1090" s="120">
        <f t="shared" si="631"/>
        <v>6858.17</v>
      </c>
      <c r="F1090" s="172">
        <f t="shared" si="625"/>
        <v>45337</v>
      </c>
      <c r="G1090" s="123">
        <f t="shared" si="608"/>
        <v>8.2993713354857501E-3</v>
      </c>
      <c r="H1090" s="124">
        <f t="shared" si="626"/>
        <v>45397</v>
      </c>
      <c r="I1090" s="124">
        <f t="shared" si="609"/>
        <v>45397</v>
      </c>
      <c r="J1090" s="125">
        <f t="shared" si="617"/>
        <v>20</v>
      </c>
      <c r="K1090" s="125">
        <f t="shared" si="632"/>
        <v>10</v>
      </c>
      <c r="L1090" s="8">
        <f t="shared" si="618"/>
        <v>1.0041411099999999</v>
      </c>
      <c r="M1090" s="126">
        <f t="shared" si="630"/>
        <v>1.00420033</v>
      </c>
      <c r="N1090" s="126">
        <f t="shared" si="627"/>
        <v>1.2033646932185351</v>
      </c>
      <c r="O1090" s="119">
        <f t="shared" si="629"/>
        <v>1.2083479500000001</v>
      </c>
      <c r="P1090" s="119">
        <f t="shared" si="610"/>
        <v>473.51602455</v>
      </c>
      <c r="Q1090" s="158">
        <f t="shared" si="622"/>
        <v>0</v>
      </c>
      <c r="R1090" s="199">
        <f t="shared" si="619"/>
        <v>0</v>
      </c>
      <c r="S1090" s="119">
        <f t="shared" si="611"/>
        <v>0</v>
      </c>
      <c r="T1090" s="129">
        <f t="shared" si="620"/>
        <v>9.1906000000000002E-2</v>
      </c>
      <c r="U1090" s="127">
        <f t="shared" si="628"/>
        <v>10</v>
      </c>
      <c r="V1090" s="127">
        <v>252</v>
      </c>
      <c r="W1090" s="126">
        <f t="shared" si="612"/>
        <v>1.0034951729999999</v>
      </c>
      <c r="X1090" s="119">
        <f t="shared" si="613"/>
        <v>1.65502042</v>
      </c>
      <c r="Y1090" s="119">
        <f t="shared" si="614"/>
        <v>0</v>
      </c>
      <c r="Z1090" s="131" t="str">
        <f t="shared" si="623"/>
        <v>A+J=</v>
      </c>
      <c r="AA1090" s="124">
        <f t="shared" si="624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2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4"/>
      <c r="EM1090" s="1"/>
      <c r="EN1090" s="1"/>
      <c r="EO1090" s="1"/>
      <c r="EP1090" s="1"/>
      <c r="EQ1090" s="1"/>
      <c r="ER1090" s="1"/>
    </row>
    <row r="1091" spans="1:148" ht="12.75" x14ac:dyDescent="0.2">
      <c r="A1091" s="118">
        <f t="shared" si="615"/>
        <v>45381</v>
      </c>
      <c r="B1091" s="119">
        <f t="shared" si="607"/>
        <v>475.17104497000003</v>
      </c>
      <c r="C1091" s="119">
        <f t="shared" si="621"/>
        <v>391.87059038000001</v>
      </c>
      <c r="D1091" s="120">
        <f t="shared" si="616"/>
        <v>6801.72</v>
      </c>
      <c r="E1091" s="120">
        <f t="shared" si="631"/>
        <v>6858.17</v>
      </c>
      <c r="F1091" s="172">
        <f t="shared" si="625"/>
        <v>45337</v>
      </c>
      <c r="G1091" s="123">
        <f t="shared" si="608"/>
        <v>8.2993713354857501E-3</v>
      </c>
      <c r="H1091" s="124">
        <f t="shared" si="626"/>
        <v>45397</v>
      </c>
      <c r="I1091" s="124">
        <f t="shared" si="609"/>
        <v>45397</v>
      </c>
      <c r="J1091" s="125">
        <f t="shared" si="617"/>
        <v>20</v>
      </c>
      <c r="K1091" s="125">
        <f t="shared" si="632"/>
        <v>10</v>
      </c>
      <c r="L1091" s="8">
        <f t="shared" si="618"/>
        <v>1.0041411099999999</v>
      </c>
      <c r="M1091" s="126">
        <f t="shared" si="630"/>
        <v>1.00420033</v>
      </c>
      <c r="N1091" s="126">
        <f t="shared" si="627"/>
        <v>1.2033646932185351</v>
      </c>
      <c r="O1091" s="119">
        <f t="shared" si="629"/>
        <v>1.2083479500000001</v>
      </c>
      <c r="P1091" s="119">
        <f t="shared" si="610"/>
        <v>473.51602455</v>
      </c>
      <c r="Q1091" s="158">
        <f t="shared" si="622"/>
        <v>0</v>
      </c>
      <c r="R1091" s="199">
        <f t="shared" si="619"/>
        <v>0</v>
      </c>
      <c r="S1091" s="119">
        <f t="shared" si="611"/>
        <v>0</v>
      </c>
      <c r="T1091" s="129">
        <f t="shared" si="620"/>
        <v>9.1906000000000002E-2</v>
      </c>
      <c r="U1091" s="127">
        <f t="shared" si="628"/>
        <v>10</v>
      </c>
      <c r="V1091" s="127">
        <v>252</v>
      </c>
      <c r="W1091" s="126">
        <f t="shared" si="612"/>
        <v>1.0034951729999999</v>
      </c>
      <c r="X1091" s="119">
        <f t="shared" si="613"/>
        <v>1.65502042</v>
      </c>
      <c r="Y1091" s="119">
        <f t="shared" si="614"/>
        <v>0</v>
      </c>
      <c r="Z1091" s="131" t="str">
        <f t="shared" si="623"/>
        <v>A+J=</v>
      </c>
      <c r="AA1091" s="124">
        <f t="shared" si="624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2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4"/>
      <c r="EM1091" s="1"/>
      <c r="EN1091" s="1"/>
      <c r="EO1091" s="1"/>
      <c r="EP1091" s="1"/>
      <c r="EQ1091" s="1"/>
      <c r="ER1091" s="1"/>
    </row>
    <row r="1092" spans="1:148" ht="12.75" x14ac:dyDescent="0.2">
      <c r="A1092" s="118">
        <f t="shared" si="615"/>
        <v>45382</v>
      </c>
      <c r="B1092" s="119">
        <f t="shared" si="607"/>
        <v>475.17104497000003</v>
      </c>
      <c r="C1092" s="119">
        <f t="shared" si="621"/>
        <v>391.87059038000001</v>
      </c>
      <c r="D1092" s="120">
        <f t="shared" si="616"/>
        <v>6801.72</v>
      </c>
      <c r="E1092" s="120">
        <f t="shared" si="631"/>
        <v>6858.17</v>
      </c>
      <c r="F1092" s="172">
        <f t="shared" si="625"/>
        <v>45337</v>
      </c>
      <c r="G1092" s="123">
        <f t="shared" si="608"/>
        <v>8.2993713354857501E-3</v>
      </c>
      <c r="H1092" s="124">
        <f t="shared" si="626"/>
        <v>45397</v>
      </c>
      <c r="I1092" s="124">
        <f t="shared" si="609"/>
        <v>45397</v>
      </c>
      <c r="J1092" s="125">
        <f t="shared" si="617"/>
        <v>20</v>
      </c>
      <c r="K1092" s="125">
        <f t="shared" si="632"/>
        <v>10</v>
      </c>
      <c r="L1092" s="8">
        <f t="shared" si="618"/>
        <v>1.0041411099999999</v>
      </c>
      <c r="M1092" s="126">
        <f t="shared" si="630"/>
        <v>1.00420033</v>
      </c>
      <c r="N1092" s="126">
        <f t="shared" si="627"/>
        <v>1.2033646932185351</v>
      </c>
      <c r="O1092" s="119">
        <f t="shared" si="629"/>
        <v>1.2083479500000001</v>
      </c>
      <c r="P1092" s="119">
        <f t="shared" si="610"/>
        <v>473.51602455</v>
      </c>
      <c r="Q1092" s="158">
        <f t="shared" si="622"/>
        <v>0</v>
      </c>
      <c r="R1092" s="199">
        <f t="shared" si="619"/>
        <v>0</v>
      </c>
      <c r="S1092" s="119">
        <f t="shared" si="611"/>
        <v>0</v>
      </c>
      <c r="T1092" s="129">
        <f t="shared" si="620"/>
        <v>9.1906000000000002E-2</v>
      </c>
      <c r="U1092" s="127">
        <f t="shared" si="628"/>
        <v>10</v>
      </c>
      <c r="V1092" s="127">
        <v>252</v>
      </c>
      <c r="W1092" s="126">
        <f t="shared" si="612"/>
        <v>1.0034951729999999</v>
      </c>
      <c r="X1092" s="119">
        <f t="shared" si="613"/>
        <v>1.65502042</v>
      </c>
      <c r="Y1092" s="119">
        <f t="shared" si="614"/>
        <v>0</v>
      </c>
      <c r="Z1092" s="131" t="str">
        <f t="shared" si="623"/>
        <v>A+J=</v>
      </c>
      <c r="AA1092" s="124">
        <f t="shared" si="624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2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4"/>
      <c r="EM1092" s="1"/>
      <c r="EN1092" s="1"/>
      <c r="EO1092" s="1"/>
      <c r="EP1092" s="1"/>
      <c r="EQ1092" s="1"/>
      <c r="ER1092" s="1"/>
    </row>
    <row r="1093" spans="1:148" ht="12.75" x14ac:dyDescent="0.2">
      <c r="A1093" s="118">
        <f t="shared" si="615"/>
        <v>45383</v>
      </c>
      <c r="B1093" s="119">
        <f t="shared" si="607"/>
        <v>475.17104497000003</v>
      </c>
      <c r="C1093" s="119">
        <f t="shared" si="621"/>
        <v>391.87059038000001</v>
      </c>
      <c r="D1093" s="120">
        <f t="shared" si="616"/>
        <v>6801.72</v>
      </c>
      <c r="E1093" s="120">
        <f t="shared" si="631"/>
        <v>6858.17</v>
      </c>
      <c r="F1093" s="172">
        <f t="shared" si="625"/>
        <v>45337</v>
      </c>
      <c r="G1093" s="123">
        <f t="shared" si="608"/>
        <v>8.2993713354857501E-3</v>
      </c>
      <c r="H1093" s="124">
        <f t="shared" si="626"/>
        <v>45397</v>
      </c>
      <c r="I1093" s="124">
        <f t="shared" si="609"/>
        <v>45397</v>
      </c>
      <c r="J1093" s="125">
        <f t="shared" si="617"/>
        <v>20</v>
      </c>
      <c r="K1093" s="125">
        <f t="shared" si="632"/>
        <v>10</v>
      </c>
      <c r="L1093" s="8">
        <f t="shared" si="618"/>
        <v>1.0041411099999999</v>
      </c>
      <c r="M1093" s="126">
        <f t="shared" si="630"/>
        <v>1.00420033</v>
      </c>
      <c r="N1093" s="126">
        <f t="shared" si="627"/>
        <v>1.2033646932185351</v>
      </c>
      <c r="O1093" s="119">
        <f t="shared" si="629"/>
        <v>1.2083479500000001</v>
      </c>
      <c r="P1093" s="119">
        <f t="shared" si="610"/>
        <v>473.51602455</v>
      </c>
      <c r="Q1093" s="158">
        <f t="shared" si="622"/>
        <v>0</v>
      </c>
      <c r="R1093" s="199">
        <f t="shared" si="619"/>
        <v>0</v>
      </c>
      <c r="S1093" s="119">
        <f t="shared" si="611"/>
        <v>0</v>
      </c>
      <c r="T1093" s="129">
        <f t="shared" si="620"/>
        <v>9.1906000000000002E-2</v>
      </c>
      <c r="U1093" s="127">
        <f t="shared" si="628"/>
        <v>10</v>
      </c>
      <c r="V1093" s="127">
        <v>252</v>
      </c>
      <c r="W1093" s="126">
        <f t="shared" si="612"/>
        <v>1.0034951729999999</v>
      </c>
      <c r="X1093" s="119">
        <f t="shared" si="613"/>
        <v>1.65502042</v>
      </c>
      <c r="Y1093" s="119">
        <f t="shared" si="614"/>
        <v>0</v>
      </c>
      <c r="Z1093" s="131" t="str">
        <f t="shared" si="623"/>
        <v>A+J=</v>
      </c>
      <c r="AA1093" s="124">
        <f t="shared" si="624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2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4"/>
      <c r="EM1093" s="1"/>
      <c r="EN1093" s="1"/>
      <c r="EO1093" s="1"/>
      <c r="EP1093" s="1"/>
      <c r="EQ1093" s="1"/>
      <c r="ER1093" s="1"/>
    </row>
    <row r="1094" spans="1:148" ht="12.75" x14ac:dyDescent="0.2">
      <c r="A1094" s="118">
        <f t="shared" si="615"/>
        <v>45384</v>
      </c>
      <c r="B1094" s="119">
        <f t="shared" si="607"/>
        <v>475.53334090999999</v>
      </c>
      <c r="C1094" s="119">
        <f t="shared" si="621"/>
        <v>391.87059038000001</v>
      </c>
      <c r="D1094" s="120">
        <f t="shared" si="616"/>
        <v>6801.72</v>
      </c>
      <c r="E1094" s="120">
        <f t="shared" si="631"/>
        <v>6858.17</v>
      </c>
      <c r="F1094" s="172">
        <f t="shared" si="625"/>
        <v>45337</v>
      </c>
      <c r="G1094" s="123">
        <f t="shared" si="608"/>
        <v>8.2993713354857501E-3</v>
      </c>
      <c r="H1094" s="124">
        <f t="shared" si="626"/>
        <v>45397</v>
      </c>
      <c r="I1094" s="124">
        <f t="shared" si="609"/>
        <v>45397</v>
      </c>
      <c r="J1094" s="125">
        <f t="shared" si="617"/>
        <v>20</v>
      </c>
      <c r="K1094" s="125">
        <f t="shared" si="632"/>
        <v>11</v>
      </c>
      <c r="L1094" s="8">
        <f t="shared" si="618"/>
        <v>1.0045561599999999</v>
      </c>
      <c r="M1094" s="126">
        <f t="shared" si="630"/>
        <v>1.00420033</v>
      </c>
      <c r="N1094" s="126">
        <f t="shared" si="627"/>
        <v>1.2033646932185351</v>
      </c>
      <c r="O1094" s="119">
        <f t="shared" si="629"/>
        <v>1.20884741</v>
      </c>
      <c r="P1094" s="119">
        <f t="shared" si="610"/>
        <v>473.71174823000001</v>
      </c>
      <c r="Q1094" s="158">
        <f t="shared" si="622"/>
        <v>0</v>
      </c>
      <c r="R1094" s="199">
        <f t="shared" si="619"/>
        <v>0</v>
      </c>
      <c r="S1094" s="119">
        <f t="shared" si="611"/>
        <v>0</v>
      </c>
      <c r="T1094" s="129">
        <f t="shared" si="620"/>
        <v>9.1906000000000002E-2</v>
      </c>
      <c r="U1094" s="127">
        <f t="shared" si="628"/>
        <v>11</v>
      </c>
      <c r="V1094" s="127">
        <v>252</v>
      </c>
      <c r="W1094" s="126">
        <f t="shared" si="612"/>
        <v>1.003845361</v>
      </c>
      <c r="X1094" s="119">
        <f t="shared" si="613"/>
        <v>1.82159268</v>
      </c>
      <c r="Y1094" s="119">
        <f t="shared" si="614"/>
        <v>0</v>
      </c>
      <c r="Z1094" s="131" t="str">
        <f t="shared" si="623"/>
        <v>A+J=</v>
      </c>
      <c r="AA1094" s="124">
        <f t="shared" si="624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2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4"/>
      <c r="EM1094" s="1"/>
      <c r="EN1094" s="1"/>
      <c r="EO1094" s="1"/>
      <c r="EP1094" s="1"/>
      <c r="EQ1094" s="1"/>
      <c r="ER1094" s="1"/>
    </row>
    <row r="1095" spans="1:148" ht="12.75" x14ac:dyDescent="0.2">
      <c r="A1095" s="118">
        <f t="shared" si="615"/>
        <v>45385</v>
      </c>
      <c r="B1095" s="119">
        <f t="shared" si="607"/>
        <v>475.89591092000001</v>
      </c>
      <c r="C1095" s="119">
        <f t="shared" si="621"/>
        <v>391.87059038000001</v>
      </c>
      <c r="D1095" s="120">
        <f t="shared" si="616"/>
        <v>6801.72</v>
      </c>
      <c r="E1095" s="120">
        <f t="shared" si="631"/>
        <v>6858.17</v>
      </c>
      <c r="F1095" s="172">
        <f t="shared" si="625"/>
        <v>45337</v>
      </c>
      <c r="G1095" s="123">
        <f t="shared" si="608"/>
        <v>8.2993713354857501E-3</v>
      </c>
      <c r="H1095" s="124">
        <f t="shared" si="626"/>
        <v>45397</v>
      </c>
      <c r="I1095" s="124">
        <f t="shared" si="609"/>
        <v>45397</v>
      </c>
      <c r="J1095" s="125">
        <f t="shared" si="617"/>
        <v>20</v>
      </c>
      <c r="K1095" s="125">
        <f t="shared" si="632"/>
        <v>12</v>
      </c>
      <c r="L1095" s="8">
        <f t="shared" si="618"/>
        <v>1.00497138</v>
      </c>
      <c r="M1095" s="126">
        <f t="shared" si="630"/>
        <v>1.00420033</v>
      </c>
      <c r="N1095" s="126">
        <f t="shared" si="627"/>
        <v>1.2033646932185351</v>
      </c>
      <c r="O1095" s="119">
        <f t="shared" si="629"/>
        <v>1.20934707</v>
      </c>
      <c r="P1095" s="119">
        <f t="shared" si="610"/>
        <v>473.90755029000002</v>
      </c>
      <c r="Q1095" s="158">
        <f t="shared" si="622"/>
        <v>0</v>
      </c>
      <c r="R1095" s="199">
        <f t="shared" si="619"/>
        <v>0</v>
      </c>
      <c r="S1095" s="119">
        <f t="shared" si="611"/>
        <v>0</v>
      </c>
      <c r="T1095" s="129">
        <f t="shared" si="620"/>
        <v>9.1906000000000002E-2</v>
      </c>
      <c r="U1095" s="127">
        <f t="shared" si="628"/>
        <v>12</v>
      </c>
      <c r="V1095" s="127">
        <v>252</v>
      </c>
      <c r="W1095" s="126">
        <f t="shared" si="612"/>
        <v>1.004195672</v>
      </c>
      <c r="X1095" s="119">
        <f t="shared" si="613"/>
        <v>1.9883606300000001</v>
      </c>
      <c r="Y1095" s="119">
        <f t="shared" si="614"/>
        <v>0</v>
      </c>
      <c r="Z1095" s="131" t="str">
        <f t="shared" si="623"/>
        <v>A+J=</v>
      </c>
      <c r="AA1095" s="124">
        <f t="shared" si="624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2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4"/>
      <c r="EM1095" s="1"/>
      <c r="EN1095" s="1"/>
      <c r="EO1095" s="1"/>
      <c r="EP1095" s="1"/>
      <c r="EQ1095" s="1"/>
      <c r="ER1095" s="1"/>
    </row>
    <row r="1096" spans="1:148" ht="12.75" x14ac:dyDescent="0.2">
      <c r="A1096" s="118">
        <f t="shared" si="615"/>
        <v>45386</v>
      </c>
      <c r="B1096" s="119">
        <f t="shared" si="607"/>
        <v>476.25876256999999</v>
      </c>
      <c r="C1096" s="119">
        <f t="shared" si="621"/>
        <v>391.87059038000001</v>
      </c>
      <c r="D1096" s="120">
        <f t="shared" si="616"/>
        <v>6801.72</v>
      </c>
      <c r="E1096" s="120">
        <f t="shared" si="631"/>
        <v>6858.17</v>
      </c>
      <c r="F1096" s="172">
        <f t="shared" si="625"/>
        <v>45337</v>
      </c>
      <c r="G1096" s="123">
        <f t="shared" si="608"/>
        <v>8.2993713354857501E-3</v>
      </c>
      <c r="H1096" s="124">
        <f t="shared" si="626"/>
        <v>45397</v>
      </c>
      <c r="I1096" s="124">
        <f t="shared" si="609"/>
        <v>45397</v>
      </c>
      <c r="J1096" s="125">
        <f t="shared" si="617"/>
        <v>20</v>
      </c>
      <c r="K1096" s="125">
        <f t="shared" si="632"/>
        <v>13</v>
      </c>
      <c r="L1096" s="8">
        <f t="shared" si="618"/>
        <v>1.00538678</v>
      </c>
      <c r="M1096" s="126">
        <f t="shared" si="630"/>
        <v>1.00420033</v>
      </c>
      <c r="N1096" s="126">
        <f t="shared" si="627"/>
        <v>1.2033646932185351</v>
      </c>
      <c r="O1096" s="119">
        <f t="shared" si="629"/>
        <v>1.20984695</v>
      </c>
      <c r="P1096" s="119">
        <f t="shared" si="610"/>
        <v>474.10343855999997</v>
      </c>
      <c r="Q1096" s="158">
        <f t="shared" si="622"/>
        <v>0</v>
      </c>
      <c r="R1096" s="199">
        <f t="shared" si="619"/>
        <v>0</v>
      </c>
      <c r="S1096" s="119">
        <f t="shared" si="611"/>
        <v>0</v>
      </c>
      <c r="T1096" s="129">
        <f t="shared" si="620"/>
        <v>9.1906000000000002E-2</v>
      </c>
      <c r="U1096" s="127">
        <f t="shared" si="628"/>
        <v>13</v>
      </c>
      <c r="V1096" s="127">
        <v>252</v>
      </c>
      <c r="W1096" s="126">
        <f t="shared" si="612"/>
        <v>1.004546105</v>
      </c>
      <c r="X1096" s="119">
        <f t="shared" si="613"/>
        <v>2.1553240100000002</v>
      </c>
      <c r="Y1096" s="119">
        <f t="shared" si="614"/>
        <v>0</v>
      </c>
      <c r="Z1096" s="131" t="str">
        <f t="shared" si="623"/>
        <v>A+J=</v>
      </c>
      <c r="AA1096" s="124">
        <f t="shared" si="624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2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4"/>
      <c r="EM1096" s="1"/>
      <c r="EN1096" s="1"/>
      <c r="EO1096" s="1"/>
      <c r="EP1096" s="1"/>
      <c r="EQ1096" s="1"/>
      <c r="ER1096" s="1"/>
    </row>
    <row r="1097" spans="1:148" ht="12.75" x14ac:dyDescent="0.2">
      <c r="A1097" s="118">
        <f t="shared" si="615"/>
        <v>45387</v>
      </c>
      <c r="B1097" s="119">
        <f t="shared" si="607"/>
        <v>476.62188813</v>
      </c>
      <c r="C1097" s="119">
        <f t="shared" si="621"/>
        <v>391.87059038000001</v>
      </c>
      <c r="D1097" s="120">
        <f t="shared" si="616"/>
        <v>6801.72</v>
      </c>
      <c r="E1097" s="120">
        <f t="shared" si="631"/>
        <v>6858.17</v>
      </c>
      <c r="F1097" s="172">
        <f t="shared" si="625"/>
        <v>45337</v>
      </c>
      <c r="G1097" s="123">
        <f t="shared" si="608"/>
        <v>8.2993713354857501E-3</v>
      </c>
      <c r="H1097" s="124">
        <f t="shared" si="626"/>
        <v>45397</v>
      </c>
      <c r="I1097" s="124">
        <f t="shared" si="609"/>
        <v>45397</v>
      </c>
      <c r="J1097" s="125">
        <f t="shared" si="617"/>
        <v>20</v>
      </c>
      <c r="K1097" s="125">
        <f t="shared" si="632"/>
        <v>14</v>
      </c>
      <c r="L1097" s="8">
        <f t="shared" si="618"/>
        <v>1.00580235</v>
      </c>
      <c r="M1097" s="126">
        <f t="shared" si="630"/>
        <v>1.00420033</v>
      </c>
      <c r="N1097" s="126">
        <f t="shared" si="627"/>
        <v>1.2033646932185351</v>
      </c>
      <c r="O1097" s="119">
        <f t="shared" si="629"/>
        <v>1.2103470300000001</v>
      </c>
      <c r="P1097" s="119">
        <f t="shared" si="610"/>
        <v>474.29940520999997</v>
      </c>
      <c r="Q1097" s="158">
        <f t="shared" si="622"/>
        <v>0</v>
      </c>
      <c r="R1097" s="199">
        <f t="shared" si="619"/>
        <v>0</v>
      </c>
      <c r="S1097" s="119">
        <f t="shared" si="611"/>
        <v>0</v>
      </c>
      <c r="T1097" s="129">
        <f t="shared" si="620"/>
        <v>9.1906000000000002E-2</v>
      </c>
      <c r="U1097" s="127">
        <f t="shared" si="628"/>
        <v>14</v>
      </c>
      <c r="V1097" s="127">
        <v>252</v>
      </c>
      <c r="W1097" s="126">
        <f t="shared" si="612"/>
        <v>1.00489666</v>
      </c>
      <c r="X1097" s="119">
        <f t="shared" si="613"/>
        <v>2.3224829200000001</v>
      </c>
      <c r="Y1097" s="119">
        <f t="shared" si="614"/>
        <v>0</v>
      </c>
      <c r="Z1097" s="131" t="str">
        <f t="shared" si="623"/>
        <v>A+J=</v>
      </c>
      <c r="AA1097" s="124">
        <f t="shared" si="624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2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4"/>
      <c r="EM1097" s="1"/>
      <c r="EN1097" s="1"/>
      <c r="EO1097" s="1"/>
      <c r="EP1097" s="1"/>
      <c r="EQ1097" s="1"/>
      <c r="ER1097" s="1"/>
    </row>
    <row r="1098" spans="1:148" ht="12.75" x14ac:dyDescent="0.2">
      <c r="A1098" s="118">
        <f t="shared" si="615"/>
        <v>45388</v>
      </c>
      <c r="B1098" s="119">
        <f t="shared" si="607"/>
        <v>476.98529215999997</v>
      </c>
      <c r="C1098" s="119">
        <f t="shared" si="621"/>
        <v>391.87059038000001</v>
      </c>
      <c r="D1098" s="120">
        <f t="shared" si="616"/>
        <v>6801.72</v>
      </c>
      <c r="E1098" s="120">
        <f t="shared" si="631"/>
        <v>6858.17</v>
      </c>
      <c r="F1098" s="172">
        <f t="shared" si="625"/>
        <v>45337</v>
      </c>
      <c r="G1098" s="123">
        <f t="shared" si="608"/>
        <v>8.2993713354857501E-3</v>
      </c>
      <c r="H1098" s="124">
        <f t="shared" si="626"/>
        <v>45397</v>
      </c>
      <c r="I1098" s="124">
        <f t="shared" si="609"/>
        <v>45397</v>
      </c>
      <c r="J1098" s="125">
        <f t="shared" si="617"/>
        <v>20</v>
      </c>
      <c r="K1098" s="125">
        <f t="shared" si="632"/>
        <v>15</v>
      </c>
      <c r="L1098" s="8">
        <f t="shared" si="618"/>
        <v>1.00621809</v>
      </c>
      <c r="M1098" s="126">
        <f t="shared" si="630"/>
        <v>1.00420033</v>
      </c>
      <c r="N1098" s="126">
        <f t="shared" si="627"/>
        <v>1.2033646932185351</v>
      </c>
      <c r="O1098" s="119">
        <f t="shared" si="629"/>
        <v>1.2108473200000001</v>
      </c>
      <c r="P1098" s="119">
        <f t="shared" si="610"/>
        <v>474.49545413999999</v>
      </c>
      <c r="Q1098" s="158">
        <f t="shared" si="622"/>
        <v>0</v>
      </c>
      <c r="R1098" s="199">
        <f t="shared" si="619"/>
        <v>0</v>
      </c>
      <c r="S1098" s="119">
        <f t="shared" si="611"/>
        <v>0</v>
      </c>
      <c r="T1098" s="129">
        <f t="shared" si="620"/>
        <v>9.1906000000000002E-2</v>
      </c>
      <c r="U1098" s="127">
        <f t="shared" si="628"/>
        <v>15</v>
      </c>
      <c r="V1098" s="127">
        <v>252</v>
      </c>
      <c r="W1098" s="126">
        <f t="shared" si="612"/>
        <v>1.005247338</v>
      </c>
      <c r="X1098" s="119">
        <f t="shared" si="613"/>
        <v>2.4898380200000001</v>
      </c>
      <c r="Y1098" s="119">
        <f t="shared" si="614"/>
        <v>0</v>
      </c>
      <c r="Z1098" s="131" t="str">
        <f t="shared" si="623"/>
        <v>A+J=</v>
      </c>
      <c r="AA1098" s="124">
        <f t="shared" si="624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2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4"/>
      <c r="EM1098" s="1"/>
      <c r="EN1098" s="1"/>
      <c r="EO1098" s="1"/>
      <c r="EP1098" s="1"/>
      <c r="EQ1098" s="1"/>
      <c r="ER1098" s="1"/>
    </row>
    <row r="1099" spans="1:148" ht="12.75" x14ac:dyDescent="0.2">
      <c r="A1099" s="118">
        <f t="shared" si="615"/>
        <v>45389</v>
      </c>
      <c r="B1099" s="119">
        <f t="shared" ref="B1099:B1101" si="633">(P1099+X1099)</f>
        <v>476.98529215999997</v>
      </c>
      <c r="C1099" s="119">
        <f t="shared" si="621"/>
        <v>391.87059038000001</v>
      </c>
      <c r="D1099" s="120">
        <f t="shared" si="616"/>
        <v>6801.72</v>
      </c>
      <c r="E1099" s="120">
        <f t="shared" si="631"/>
        <v>6858.17</v>
      </c>
      <c r="F1099" s="172">
        <f t="shared" si="625"/>
        <v>45337</v>
      </c>
      <c r="G1099" s="123">
        <f t="shared" ref="G1099:G1101" si="634">(E1099/D1099)-1</f>
        <v>8.2993713354857501E-3</v>
      </c>
      <c r="H1099" s="124">
        <f t="shared" si="626"/>
        <v>45397</v>
      </c>
      <c r="I1099" s="124">
        <f t="shared" ref="I1099:I1101" si="635">IF(A1099&gt;I1098,H1099,I1098)</f>
        <v>45397</v>
      </c>
      <c r="J1099" s="125">
        <f t="shared" si="617"/>
        <v>20</v>
      </c>
      <c r="K1099" s="125">
        <f t="shared" si="632"/>
        <v>15</v>
      </c>
      <c r="L1099" s="8">
        <f t="shared" si="618"/>
        <v>1.00621809</v>
      </c>
      <c r="M1099" s="126">
        <f t="shared" si="630"/>
        <v>1.00420033</v>
      </c>
      <c r="N1099" s="126">
        <f t="shared" si="627"/>
        <v>1.2033646932185351</v>
      </c>
      <c r="O1099" s="119">
        <f t="shared" si="629"/>
        <v>1.2108473200000001</v>
      </c>
      <c r="P1099" s="119">
        <f t="shared" ref="P1099:P1101" si="636">TRUNC(C1099*O1099,8)</f>
        <v>474.49545413999999</v>
      </c>
      <c r="Q1099" s="158">
        <f t="shared" si="622"/>
        <v>0</v>
      </c>
      <c r="R1099" s="199">
        <f t="shared" si="619"/>
        <v>0</v>
      </c>
      <c r="S1099" s="119">
        <f t="shared" ref="S1099:S1101" si="637">IF(R1099&gt;0,TRUNC(R1099*P1099,8),0)</f>
        <v>0</v>
      </c>
      <c r="T1099" s="129">
        <f t="shared" si="620"/>
        <v>9.1906000000000002E-2</v>
      </c>
      <c r="U1099" s="127">
        <f t="shared" si="628"/>
        <v>15</v>
      </c>
      <c r="V1099" s="127">
        <v>252</v>
      </c>
      <c r="W1099" s="126">
        <f t="shared" ref="W1099:W1101" si="638">ROUND((1+T1099)^TRUNC((U1099/V1099),9),9)</f>
        <v>1.005247338</v>
      </c>
      <c r="X1099" s="119">
        <f t="shared" ref="X1099:X1101" si="639">TRUNC((P1099*(W1099-1)),8)</f>
        <v>2.4898380200000001</v>
      </c>
      <c r="Y1099" s="119">
        <f t="shared" ref="Y1099:Y1101" si="640">IF(Q1099&gt;0,S1099+X1099,0)</f>
        <v>0</v>
      </c>
      <c r="Z1099" s="131" t="str">
        <f t="shared" si="623"/>
        <v>A+J=</v>
      </c>
      <c r="AA1099" s="124">
        <f t="shared" si="624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2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4"/>
      <c r="EM1099" s="1"/>
      <c r="EN1099" s="1"/>
      <c r="EO1099" s="1"/>
      <c r="EP1099" s="1"/>
      <c r="EQ1099" s="1"/>
      <c r="ER1099" s="1"/>
    </row>
    <row r="1100" spans="1:148" ht="12.75" x14ac:dyDescent="0.2">
      <c r="A1100" s="118">
        <f t="shared" ref="A1100:A1163" si="641">(A1099+1)</f>
        <v>45390</v>
      </c>
      <c r="B1100" s="119">
        <f t="shared" si="633"/>
        <v>476.98529215999997</v>
      </c>
      <c r="C1100" s="119">
        <f t="shared" si="621"/>
        <v>391.87059038000001</v>
      </c>
      <c r="D1100" s="120">
        <f t="shared" ref="D1100:D1101" si="642">IF(E1100=E1099,D1099,E1099)</f>
        <v>6801.72</v>
      </c>
      <c r="E1100" s="120">
        <f t="shared" si="631"/>
        <v>6858.17</v>
      </c>
      <c r="F1100" s="172">
        <f t="shared" si="625"/>
        <v>45337</v>
      </c>
      <c r="G1100" s="123">
        <f t="shared" si="634"/>
        <v>8.2993713354857501E-3</v>
      </c>
      <c r="H1100" s="124">
        <f t="shared" si="626"/>
        <v>45397</v>
      </c>
      <c r="I1100" s="124">
        <f t="shared" si="635"/>
        <v>45397</v>
      </c>
      <c r="J1100" s="125">
        <f t="shared" ref="J1100:J1101" si="643">IF(I1100=I1099,J1099,NETWORKDAYS(I1099,I1100,$AD$149:$AD$503)-1)</f>
        <v>20</v>
      </c>
      <c r="K1100" s="125">
        <f t="shared" si="632"/>
        <v>15</v>
      </c>
      <c r="L1100" s="8">
        <f t="shared" ref="L1100:L1101" si="644">TRUNC((E1100/D1100)^TRUNC((K1100/J1100),9),8)</f>
        <v>1.00621809</v>
      </c>
      <c r="M1100" s="126">
        <f t="shared" si="630"/>
        <v>1.00420033</v>
      </c>
      <c r="N1100" s="126">
        <f t="shared" si="627"/>
        <v>1.2033646932185351</v>
      </c>
      <c r="O1100" s="119">
        <f t="shared" si="629"/>
        <v>1.2108473200000001</v>
      </c>
      <c r="P1100" s="119">
        <f t="shared" si="636"/>
        <v>474.49545413999999</v>
      </c>
      <c r="Q1100" s="158">
        <f t="shared" si="622"/>
        <v>0</v>
      </c>
      <c r="R1100" s="199">
        <f t="shared" ref="R1100:R1101" si="645">IF(Q1100&gt;0,VLOOKUP($A1100,$AD$11:$AI$141,6),0)</f>
        <v>0</v>
      </c>
      <c r="S1100" s="119">
        <f t="shared" si="637"/>
        <v>0</v>
      </c>
      <c r="T1100" s="129">
        <f t="shared" ref="T1100:T1163" si="646">(T1099)</f>
        <v>9.1906000000000002E-2</v>
      </c>
      <c r="U1100" s="127">
        <f t="shared" si="628"/>
        <v>15</v>
      </c>
      <c r="V1100" s="127">
        <v>252</v>
      </c>
      <c r="W1100" s="126">
        <f t="shared" si="638"/>
        <v>1.005247338</v>
      </c>
      <c r="X1100" s="119">
        <f t="shared" si="639"/>
        <v>2.4898380200000001</v>
      </c>
      <c r="Y1100" s="119">
        <f t="shared" si="640"/>
        <v>0</v>
      </c>
      <c r="Z1100" s="131" t="str">
        <f t="shared" si="623"/>
        <v>A+J=</v>
      </c>
      <c r="AA1100" s="124">
        <f t="shared" si="624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2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4"/>
      <c r="EM1100" s="1"/>
      <c r="EN1100" s="1"/>
      <c r="EO1100" s="1"/>
      <c r="EP1100" s="1"/>
      <c r="EQ1100" s="1"/>
      <c r="ER1100" s="1"/>
    </row>
    <row r="1101" spans="1:148" ht="12.75" x14ac:dyDescent="0.2">
      <c r="A1101" s="118">
        <f t="shared" si="641"/>
        <v>45391</v>
      </c>
      <c r="B1101" s="119">
        <f t="shared" si="633"/>
        <v>477.34897044000002</v>
      </c>
      <c r="C1101" s="119">
        <f t="shared" ref="C1101" si="647">TRUNC(IF(Q1100&gt;0,VLOOKUP(A1100,$AD$13:$AE$141,2),C1100),8)</f>
        <v>391.87059038000001</v>
      </c>
      <c r="D1101" s="120">
        <f t="shared" si="642"/>
        <v>6801.72</v>
      </c>
      <c r="E1101" s="120">
        <f t="shared" si="631"/>
        <v>6858.17</v>
      </c>
      <c r="F1101" s="172">
        <f t="shared" si="625"/>
        <v>45337</v>
      </c>
      <c r="G1101" s="123">
        <f t="shared" si="634"/>
        <v>8.2993713354857501E-3</v>
      </c>
      <c r="H1101" s="124">
        <f t="shared" si="626"/>
        <v>45397</v>
      </c>
      <c r="I1101" s="124">
        <f t="shared" si="635"/>
        <v>45397</v>
      </c>
      <c r="J1101" s="125">
        <f t="shared" si="643"/>
        <v>20</v>
      </c>
      <c r="K1101" s="125">
        <f t="shared" si="632"/>
        <v>16</v>
      </c>
      <c r="L1101" s="8">
        <f t="shared" si="644"/>
        <v>1.006634</v>
      </c>
      <c r="M1101" s="126">
        <f t="shared" si="630"/>
        <v>1.00420033</v>
      </c>
      <c r="N1101" s="126">
        <f t="shared" si="627"/>
        <v>1.2033646932185351</v>
      </c>
      <c r="O1101" s="119">
        <f t="shared" si="629"/>
        <v>1.2113478099999999</v>
      </c>
      <c r="P1101" s="119">
        <f t="shared" si="636"/>
        <v>474.69158146000001</v>
      </c>
      <c r="Q1101" s="158">
        <f t="shared" ref="Q1101" si="648">IF(VLOOKUP(A1101,AD$11:AK$141,8)=VLOOKUP(A1100,AD$11:AK$141,8),0,VLOOKUP(A1101,AD$11:AK$141,8))</f>
        <v>0</v>
      </c>
      <c r="R1101" s="199">
        <f t="shared" si="645"/>
        <v>0</v>
      </c>
      <c r="S1101" s="119">
        <f t="shared" si="637"/>
        <v>0</v>
      </c>
      <c r="T1101" s="129">
        <f t="shared" si="646"/>
        <v>9.1906000000000002E-2</v>
      </c>
      <c r="U1101" s="127">
        <f t="shared" si="628"/>
        <v>16</v>
      </c>
      <c r="V1101" s="127">
        <v>252</v>
      </c>
      <c r="W1101" s="126">
        <f t="shared" si="638"/>
        <v>1.0055981380000001</v>
      </c>
      <c r="X1101" s="119">
        <f t="shared" si="639"/>
        <v>2.6573889799999999</v>
      </c>
      <c r="Y1101" s="119">
        <f t="shared" si="640"/>
        <v>0</v>
      </c>
      <c r="Z1101" s="131" t="str">
        <f t="shared" ref="Z1101:Z1164" si="649">IF($Q1100&gt;0,VLOOKUP($A1100,$AD$11:$AM$141,9),Z1100)</f>
        <v>A+J=</v>
      </c>
      <c r="AA1101" s="124">
        <f t="shared" ref="AA1101:AA1164" si="650">IF($Q1100&gt;0,VLOOKUP($A1100,$AD$11:$AM$141,10),AA1100)</f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2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4"/>
      <c r="EM1101" s="1"/>
      <c r="EN1101" s="1"/>
      <c r="EO1101" s="1"/>
      <c r="EP1101" s="1"/>
      <c r="EQ1101" s="1"/>
      <c r="ER1101" s="1"/>
    </row>
    <row r="1102" spans="1:148" ht="12.75" x14ac:dyDescent="0.2">
      <c r="A1102" s="118">
        <f t="shared" si="641"/>
        <v>45392</v>
      </c>
      <c r="B1102" s="119">
        <f t="shared" ref="B1102:B1165" si="651">(P1102+X1102)</f>
        <v>477.71292702</v>
      </c>
      <c r="C1102" s="119">
        <f t="shared" ref="C1102:C1165" si="652">TRUNC(IF(Q1101&gt;0,VLOOKUP(A1101,$AD$13:$AE$141,2),C1101),8)</f>
        <v>391.87059038000001</v>
      </c>
      <c r="D1102" s="120">
        <f t="shared" ref="D1102:D1165" si="653">IF(E1102=E1101,D1101,E1101)</f>
        <v>6801.72</v>
      </c>
      <c r="E1102" s="120">
        <f t="shared" si="631"/>
        <v>6858.17</v>
      </c>
      <c r="F1102" s="172">
        <f t="shared" si="625"/>
        <v>45337</v>
      </c>
      <c r="G1102" s="123">
        <f t="shared" ref="G1102:G1165" si="654">(E1102/D1102)-1</f>
        <v>8.2993713354857501E-3</v>
      </c>
      <c r="H1102" s="124">
        <f t="shared" ref="H1102:H1165" si="655">IF(Q1101&gt;0,VLOOKUP(A1102,AH$119:AN$451,4),H1101)</f>
        <v>45397</v>
      </c>
      <c r="I1102" s="124">
        <f t="shared" ref="I1102:I1165" si="656">IF(A1102&gt;I1101,H1102,I1101)</f>
        <v>45397</v>
      </c>
      <c r="J1102" s="125">
        <f t="shared" ref="J1102:J1165" si="657">IF(I1102=I1101,J1101,NETWORKDAYS(I1101,I1102,$AD$149:$AD$503)-1)</f>
        <v>20</v>
      </c>
      <c r="K1102" s="125">
        <f t="shared" ref="K1102:K1165" si="658">(J1102-(NETWORKDAYS(A1102,I1102,AD$149:AD$503)-1))</f>
        <v>17</v>
      </c>
      <c r="L1102" s="8">
        <f t="shared" ref="L1102:L1165" si="659">TRUNC((E1102/D1102)^TRUNC((K1102/J1102),9),8)</f>
        <v>1.00705008</v>
      </c>
      <c r="M1102" s="126">
        <f t="shared" ref="M1102:M1165" si="660">IF(I1102&gt;I1101,L1101,M1101)</f>
        <v>1.00420033</v>
      </c>
      <c r="N1102" s="126">
        <f t="shared" ref="N1102:N1165" si="661">IF(I1102&gt;I1101,N1101*M1102,N1101)</f>
        <v>1.2033646932185351</v>
      </c>
      <c r="O1102" s="119">
        <f t="shared" ref="O1102:O1165" si="662">TRUNC(TRUNC((L1102*N1102),15),8)</f>
        <v>1.21184851</v>
      </c>
      <c r="P1102" s="119">
        <f t="shared" ref="P1102:P1165" si="663">TRUNC(C1102*O1102,8)</f>
        <v>474.88779105999998</v>
      </c>
      <c r="Q1102" s="158">
        <f t="shared" ref="Q1102:Q1165" si="664">IF(VLOOKUP(A1102,AD$11:AK$141,8)=VLOOKUP(A1101,AD$11:AK$141,8),0,VLOOKUP(A1102,AD$11:AK$141,8))</f>
        <v>0</v>
      </c>
      <c r="R1102" s="199">
        <f t="shared" ref="R1102:R1165" si="665">IF(Q1102&gt;0,VLOOKUP($A1102,$AD$11:$AI$141,6),0)</f>
        <v>0</v>
      </c>
      <c r="S1102" s="119">
        <f t="shared" ref="S1102:S1165" si="666">IF(R1102&gt;0,TRUNC(R1102*P1102,8),0)</f>
        <v>0</v>
      </c>
      <c r="T1102" s="129">
        <f t="shared" si="646"/>
        <v>9.1906000000000002E-2</v>
      </c>
      <c r="U1102" s="127">
        <f t="shared" ref="U1102:U1165" si="667">IF(A1101&lt;K$2,0,IF(Q1101&gt;0,1,IF(K1102=K1101,U1101,U1101+1)))</f>
        <v>17</v>
      </c>
      <c r="V1102" s="127">
        <v>252</v>
      </c>
      <c r="W1102" s="126">
        <f t="shared" ref="W1102:W1165" si="668">ROUND((1+T1102)^TRUNC((U1102/V1102),9),9)</f>
        <v>1.0059490600000001</v>
      </c>
      <c r="X1102" s="119">
        <f t="shared" ref="X1102:X1165" si="669">TRUNC((P1102*(W1102-1)),8)</f>
        <v>2.8251359599999999</v>
      </c>
      <c r="Y1102" s="119">
        <f t="shared" ref="Y1102:Y1165" si="670">IF(Q1102&gt;0,S1102+X1102,0)</f>
        <v>0</v>
      </c>
      <c r="Z1102" s="131" t="str">
        <f t="shared" si="649"/>
        <v>A+J=</v>
      </c>
      <c r="AA1102" s="124">
        <f t="shared" si="650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2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4"/>
      <c r="EM1102" s="1"/>
      <c r="EN1102" s="1"/>
      <c r="EO1102" s="1"/>
      <c r="EP1102" s="1"/>
      <c r="EQ1102" s="1"/>
      <c r="ER1102" s="1"/>
    </row>
    <row r="1103" spans="1:148" ht="12.75" x14ac:dyDescent="0.2">
      <c r="A1103" s="118">
        <f t="shared" si="641"/>
        <v>45393</v>
      </c>
      <c r="B1103" s="119">
        <f t="shared" si="651"/>
        <v>478.07716255999998</v>
      </c>
      <c r="C1103" s="119">
        <f t="shared" si="652"/>
        <v>391.87059038000001</v>
      </c>
      <c r="D1103" s="120">
        <f t="shared" si="653"/>
        <v>6801.72</v>
      </c>
      <c r="E1103" s="120">
        <f t="shared" si="631"/>
        <v>6858.17</v>
      </c>
      <c r="F1103" s="172">
        <f t="shared" si="625"/>
        <v>45337</v>
      </c>
      <c r="G1103" s="123">
        <f t="shared" si="654"/>
        <v>8.2993713354857501E-3</v>
      </c>
      <c r="H1103" s="124">
        <f t="shared" si="655"/>
        <v>45397</v>
      </c>
      <c r="I1103" s="124">
        <f t="shared" si="656"/>
        <v>45397</v>
      </c>
      <c r="J1103" s="125">
        <f t="shared" si="657"/>
        <v>20</v>
      </c>
      <c r="K1103" s="125">
        <f t="shared" si="658"/>
        <v>18</v>
      </c>
      <c r="L1103" s="8">
        <f t="shared" si="659"/>
        <v>1.0074663399999999</v>
      </c>
      <c r="M1103" s="126">
        <f t="shared" si="660"/>
        <v>1.00420033</v>
      </c>
      <c r="N1103" s="126">
        <f t="shared" si="661"/>
        <v>1.2033646932185351</v>
      </c>
      <c r="O1103" s="119">
        <f t="shared" si="662"/>
        <v>1.21234942</v>
      </c>
      <c r="P1103" s="119">
        <f t="shared" si="663"/>
        <v>475.08408295999999</v>
      </c>
      <c r="Q1103" s="158">
        <f t="shared" si="664"/>
        <v>0</v>
      </c>
      <c r="R1103" s="199">
        <f t="shared" si="665"/>
        <v>0</v>
      </c>
      <c r="S1103" s="119">
        <f t="shared" si="666"/>
        <v>0</v>
      </c>
      <c r="T1103" s="129">
        <f t="shared" si="646"/>
        <v>9.1906000000000002E-2</v>
      </c>
      <c r="U1103" s="127">
        <f t="shared" si="667"/>
        <v>18</v>
      </c>
      <c r="V1103" s="127">
        <v>252</v>
      </c>
      <c r="W1103" s="126">
        <f t="shared" si="668"/>
        <v>1.006300105</v>
      </c>
      <c r="X1103" s="119">
        <f t="shared" si="669"/>
        <v>2.9930796000000002</v>
      </c>
      <c r="Y1103" s="119">
        <f t="shared" si="670"/>
        <v>0</v>
      </c>
      <c r="Z1103" s="131" t="str">
        <f t="shared" si="649"/>
        <v>A+J=</v>
      </c>
      <c r="AA1103" s="124">
        <f t="shared" si="650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2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4"/>
      <c r="EM1103" s="1"/>
      <c r="EN1103" s="1"/>
      <c r="EO1103" s="1"/>
      <c r="EP1103" s="1"/>
      <c r="EQ1103" s="1"/>
      <c r="ER1103" s="1"/>
    </row>
    <row r="1104" spans="1:148" ht="12.75" x14ac:dyDescent="0.2">
      <c r="A1104" s="118">
        <f t="shared" si="641"/>
        <v>45394</v>
      </c>
      <c r="B1104" s="119">
        <f t="shared" si="651"/>
        <v>478.44167673999999</v>
      </c>
      <c r="C1104" s="119">
        <f t="shared" si="652"/>
        <v>391.87059038000001</v>
      </c>
      <c r="D1104" s="120">
        <f t="shared" si="653"/>
        <v>6801.72</v>
      </c>
      <c r="E1104" s="120">
        <f t="shared" si="631"/>
        <v>6858.17</v>
      </c>
      <c r="F1104" s="172">
        <f t="shared" si="625"/>
        <v>45337</v>
      </c>
      <c r="G1104" s="123">
        <f t="shared" si="654"/>
        <v>8.2993713354857501E-3</v>
      </c>
      <c r="H1104" s="124">
        <f t="shared" si="655"/>
        <v>45397</v>
      </c>
      <c r="I1104" s="124">
        <f t="shared" si="656"/>
        <v>45397</v>
      </c>
      <c r="J1104" s="125">
        <f t="shared" si="657"/>
        <v>20</v>
      </c>
      <c r="K1104" s="125">
        <f t="shared" si="658"/>
        <v>19</v>
      </c>
      <c r="L1104" s="8">
        <f t="shared" si="659"/>
        <v>1.0078827699999999</v>
      </c>
      <c r="M1104" s="126">
        <f t="shared" si="660"/>
        <v>1.00420033</v>
      </c>
      <c r="N1104" s="126">
        <f t="shared" si="661"/>
        <v>1.2033646932185351</v>
      </c>
      <c r="O1104" s="119">
        <f t="shared" si="662"/>
        <v>1.21285054</v>
      </c>
      <c r="P1104" s="119">
        <f t="shared" si="663"/>
        <v>475.28045715000002</v>
      </c>
      <c r="Q1104" s="158">
        <f t="shared" si="664"/>
        <v>0</v>
      </c>
      <c r="R1104" s="199">
        <f t="shared" si="665"/>
        <v>0</v>
      </c>
      <c r="S1104" s="119">
        <f t="shared" si="666"/>
        <v>0</v>
      </c>
      <c r="T1104" s="129">
        <f t="shared" si="646"/>
        <v>9.1906000000000002E-2</v>
      </c>
      <c r="U1104" s="127">
        <f t="shared" si="667"/>
        <v>19</v>
      </c>
      <c r="V1104" s="127">
        <v>252</v>
      </c>
      <c r="W1104" s="126">
        <f t="shared" si="668"/>
        <v>1.006651272</v>
      </c>
      <c r="X1104" s="119">
        <f t="shared" si="669"/>
        <v>3.16121959</v>
      </c>
      <c r="Y1104" s="119">
        <f t="shared" si="670"/>
        <v>0</v>
      </c>
      <c r="Z1104" s="131" t="str">
        <f t="shared" si="649"/>
        <v>A+J=</v>
      </c>
      <c r="AA1104" s="124">
        <f t="shared" si="650"/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2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4"/>
      <c r="EM1104" s="1"/>
      <c r="EN1104" s="1"/>
      <c r="EO1104" s="1"/>
      <c r="EP1104" s="1"/>
      <c r="EQ1104" s="1"/>
      <c r="ER1104" s="1"/>
    </row>
    <row r="1105" spans="1:148" ht="12.75" x14ac:dyDescent="0.2">
      <c r="A1105" s="118">
        <f t="shared" si="641"/>
        <v>45395</v>
      </c>
      <c r="B1105" s="119">
        <f t="shared" si="651"/>
        <v>478.80646623999996</v>
      </c>
      <c r="C1105" s="119">
        <f t="shared" si="652"/>
        <v>391.87059038000001</v>
      </c>
      <c r="D1105" s="120">
        <f t="shared" si="653"/>
        <v>6801.72</v>
      </c>
      <c r="E1105" s="120">
        <f t="shared" si="631"/>
        <v>6858.17</v>
      </c>
      <c r="F1105" s="172">
        <f t="shared" si="625"/>
        <v>45337</v>
      </c>
      <c r="G1105" s="123">
        <f t="shared" si="654"/>
        <v>8.2993713354857501E-3</v>
      </c>
      <c r="H1105" s="124">
        <f t="shared" si="655"/>
        <v>45397</v>
      </c>
      <c r="I1105" s="124">
        <f t="shared" si="656"/>
        <v>45397</v>
      </c>
      <c r="J1105" s="125">
        <f t="shared" si="657"/>
        <v>20</v>
      </c>
      <c r="K1105" s="125">
        <f t="shared" si="658"/>
        <v>20</v>
      </c>
      <c r="L1105" s="8">
        <f t="shared" si="659"/>
        <v>1.00829937</v>
      </c>
      <c r="M1105" s="126">
        <f t="shared" si="660"/>
        <v>1.00420033</v>
      </c>
      <c r="N1105" s="126">
        <f t="shared" si="661"/>
        <v>1.2033646932185351</v>
      </c>
      <c r="O1105" s="119">
        <f t="shared" si="662"/>
        <v>1.2133518599999999</v>
      </c>
      <c r="P1105" s="119">
        <f t="shared" si="663"/>
        <v>475.47690970999997</v>
      </c>
      <c r="Q1105" s="158">
        <f t="shared" si="664"/>
        <v>0</v>
      </c>
      <c r="R1105" s="199">
        <f t="shared" si="665"/>
        <v>0</v>
      </c>
      <c r="S1105" s="119">
        <f t="shared" si="666"/>
        <v>0</v>
      </c>
      <c r="T1105" s="129">
        <f t="shared" si="646"/>
        <v>9.1906000000000002E-2</v>
      </c>
      <c r="U1105" s="127">
        <f t="shared" si="667"/>
        <v>20</v>
      </c>
      <c r="V1105" s="127">
        <v>252</v>
      </c>
      <c r="W1105" s="126">
        <f t="shared" si="668"/>
        <v>1.007002562</v>
      </c>
      <c r="X1105" s="119">
        <f t="shared" si="669"/>
        <v>3.3295565300000001</v>
      </c>
      <c r="Y1105" s="119">
        <f t="shared" si="670"/>
        <v>0</v>
      </c>
      <c r="Z1105" s="131" t="str">
        <f t="shared" si="649"/>
        <v>A+J=</v>
      </c>
      <c r="AA1105" s="124">
        <f t="shared" si="650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2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4"/>
      <c r="EM1105" s="1"/>
      <c r="EN1105" s="1"/>
      <c r="EO1105" s="1"/>
      <c r="EP1105" s="1"/>
      <c r="EQ1105" s="1"/>
      <c r="ER1105" s="1"/>
    </row>
    <row r="1106" spans="1:148" ht="12.75" x14ac:dyDescent="0.2">
      <c r="A1106" s="118">
        <f t="shared" si="641"/>
        <v>45396</v>
      </c>
      <c r="B1106" s="119">
        <f t="shared" si="651"/>
        <v>478.80646623999996</v>
      </c>
      <c r="C1106" s="119">
        <f t="shared" si="652"/>
        <v>391.87059038000001</v>
      </c>
      <c r="D1106" s="120">
        <f t="shared" si="653"/>
        <v>6801.72</v>
      </c>
      <c r="E1106" s="120">
        <f t="shared" si="631"/>
        <v>6858.17</v>
      </c>
      <c r="F1106" s="172">
        <f t="shared" si="625"/>
        <v>45337</v>
      </c>
      <c r="G1106" s="123">
        <f t="shared" si="654"/>
        <v>8.2993713354857501E-3</v>
      </c>
      <c r="H1106" s="124">
        <f t="shared" si="655"/>
        <v>45397</v>
      </c>
      <c r="I1106" s="124">
        <f t="shared" si="656"/>
        <v>45397</v>
      </c>
      <c r="J1106" s="125">
        <f t="shared" si="657"/>
        <v>20</v>
      </c>
      <c r="K1106" s="125">
        <f t="shared" si="658"/>
        <v>20</v>
      </c>
      <c r="L1106" s="8">
        <f t="shared" si="659"/>
        <v>1.00829937</v>
      </c>
      <c r="M1106" s="126">
        <f t="shared" si="660"/>
        <v>1.00420033</v>
      </c>
      <c r="N1106" s="126">
        <f t="shared" si="661"/>
        <v>1.2033646932185351</v>
      </c>
      <c r="O1106" s="119">
        <f t="shared" si="662"/>
        <v>1.2133518599999999</v>
      </c>
      <c r="P1106" s="119">
        <f t="shared" si="663"/>
        <v>475.47690970999997</v>
      </c>
      <c r="Q1106" s="158">
        <f t="shared" si="664"/>
        <v>0</v>
      </c>
      <c r="R1106" s="199">
        <f t="shared" si="665"/>
        <v>0</v>
      </c>
      <c r="S1106" s="119">
        <f t="shared" si="666"/>
        <v>0</v>
      </c>
      <c r="T1106" s="129">
        <f t="shared" si="646"/>
        <v>9.1906000000000002E-2</v>
      </c>
      <c r="U1106" s="127">
        <f t="shared" si="667"/>
        <v>20</v>
      </c>
      <c r="V1106" s="127">
        <v>252</v>
      </c>
      <c r="W1106" s="126">
        <f t="shared" si="668"/>
        <v>1.007002562</v>
      </c>
      <c r="X1106" s="119">
        <f t="shared" si="669"/>
        <v>3.3295565300000001</v>
      </c>
      <c r="Y1106" s="119">
        <f t="shared" si="670"/>
        <v>0</v>
      </c>
      <c r="Z1106" s="131" t="str">
        <f t="shared" si="649"/>
        <v>A+J=</v>
      </c>
      <c r="AA1106" s="124">
        <f t="shared" si="650"/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2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4"/>
      <c r="EM1106" s="1"/>
      <c r="EN1106" s="1"/>
      <c r="EO1106" s="1"/>
      <c r="EP1106" s="1"/>
      <c r="EQ1106" s="1"/>
      <c r="ER1106" s="1"/>
    </row>
    <row r="1107" spans="1:148" ht="12.75" x14ac:dyDescent="0.2">
      <c r="A1107" s="118">
        <f t="shared" si="641"/>
        <v>45397</v>
      </c>
      <c r="B1107" s="119">
        <f t="shared" si="651"/>
        <v>478.80646623999996</v>
      </c>
      <c r="C1107" s="119">
        <f t="shared" si="652"/>
        <v>391.87059038000001</v>
      </c>
      <c r="D1107" s="120">
        <f t="shared" si="653"/>
        <v>6801.72</v>
      </c>
      <c r="E1107" s="120">
        <f t="shared" si="631"/>
        <v>6858.17</v>
      </c>
      <c r="F1107" s="172">
        <f t="shared" ref="F1107:F1137" si="671">IF($K1107=1,VLOOKUP($A1106,$AO$11:$AT$47,6),F1106)</f>
        <v>45337</v>
      </c>
      <c r="G1107" s="123">
        <f t="shared" si="654"/>
        <v>8.2993713354857501E-3</v>
      </c>
      <c r="H1107" s="124">
        <f t="shared" si="655"/>
        <v>45397</v>
      </c>
      <c r="I1107" s="124">
        <f t="shared" si="656"/>
        <v>45397</v>
      </c>
      <c r="J1107" s="125">
        <f t="shared" si="657"/>
        <v>20</v>
      </c>
      <c r="K1107" s="125">
        <f t="shared" si="658"/>
        <v>20</v>
      </c>
      <c r="L1107" s="8">
        <f t="shared" si="659"/>
        <v>1.00829937</v>
      </c>
      <c r="M1107" s="126">
        <f t="shared" si="660"/>
        <v>1.00420033</v>
      </c>
      <c r="N1107" s="126">
        <f t="shared" si="661"/>
        <v>1.2033646932185351</v>
      </c>
      <c r="O1107" s="119">
        <f t="shared" si="662"/>
        <v>1.2133518599999999</v>
      </c>
      <c r="P1107" s="119">
        <f t="shared" si="663"/>
        <v>475.47690970999997</v>
      </c>
      <c r="Q1107" s="158">
        <f t="shared" si="664"/>
        <v>36</v>
      </c>
      <c r="R1107" s="199">
        <f t="shared" si="665"/>
        <v>7.3587E-2</v>
      </c>
      <c r="S1107" s="119">
        <f t="shared" si="666"/>
        <v>34.988919350000003</v>
      </c>
      <c r="T1107" s="129">
        <f t="shared" si="646"/>
        <v>9.1906000000000002E-2</v>
      </c>
      <c r="U1107" s="127">
        <f t="shared" si="667"/>
        <v>20</v>
      </c>
      <c r="V1107" s="127">
        <v>252</v>
      </c>
      <c r="W1107" s="126">
        <f t="shared" si="668"/>
        <v>1.007002562</v>
      </c>
      <c r="X1107" s="119">
        <f t="shared" si="669"/>
        <v>3.3295565300000001</v>
      </c>
      <c r="Y1107" s="119">
        <f t="shared" si="670"/>
        <v>38.318475880000001</v>
      </c>
      <c r="Z1107" s="131" t="str">
        <f t="shared" si="649"/>
        <v>A+J=</v>
      </c>
      <c r="AA1107" s="124">
        <f t="shared" si="650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2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4"/>
      <c r="EM1107" s="1"/>
      <c r="EN1107" s="1"/>
      <c r="EO1107" s="1"/>
      <c r="EP1107" s="1"/>
      <c r="EQ1107" s="1"/>
      <c r="ER1107" s="1"/>
    </row>
    <row r="1108" spans="1:148" ht="12.75" x14ac:dyDescent="0.2">
      <c r="A1108" s="118">
        <f t="shared" si="641"/>
        <v>45398</v>
      </c>
      <c r="B1108" s="119">
        <f t="shared" si="651"/>
        <v>440.6752449</v>
      </c>
      <c r="C1108" s="119">
        <f t="shared" si="652"/>
        <v>363.03400925</v>
      </c>
      <c r="D1108" s="120">
        <f t="shared" si="653"/>
        <v>6858.17</v>
      </c>
      <c r="E1108" s="120">
        <f t="shared" si="631"/>
        <v>6869.14</v>
      </c>
      <c r="F1108" s="172">
        <f t="shared" si="671"/>
        <v>45366</v>
      </c>
      <c r="G1108" s="123">
        <f t="shared" si="654"/>
        <v>1.5995520670966101E-3</v>
      </c>
      <c r="H1108" s="124">
        <f t="shared" si="655"/>
        <v>45427</v>
      </c>
      <c r="I1108" s="124">
        <f t="shared" si="656"/>
        <v>45427</v>
      </c>
      <c r="J1108" s="125">
        <f t="shared" si="657"/>
        <v>21</v>
      </c>
      <c r="K1108" s="125">
        <f t="shared" si="658"/>
        <v>1</v>
      </c>
      <c r="L1108" s="8">
        <f t="shared" si="659"/>
        <v>1.00007611</v>
      </c>
      <c r="M1108" s="126">
        <f t="shared" si="660"/>
        <v>1.00829937</v>
      </c>
      <c r="N1108" s="126">
        <f t="shared" si="661"/>
        <v>1.2133518620524923</v>
      </c>
      <c r="O1108" s="119">
        <f t="shared" si="662"/>
        <v>1.21344421</v>
      </c>
      <c r="P1108" s="119">
        <f t="shared" si="663"/>
        <v>440.52151655</v>
      </c>
      <c r="Q1108" s="158">
        <f t="shared" si="664"/>
        <v>0</v>
      </c>
      <c r="R1108" s="199">
        <f t="shared" si="665"/>
        <v>0</v>
      </c>
      <c r="S1108" s="119">
        <f t="shared" si="666"/>
        <v>0</v>
      </c>
      <c r="T1108" s="129">
        <f t="shared" si="646"/>
        <v>9.1906000000000002E-2</v>
      </c>
      <c r="U1108" s="127">
        <f t="shared" si="667"/>
        <v>1</v>
      </c>
      <c r="V1108" s="127">
        <v>252</v>
      </c>
      <c r="W1108" s="126">
        <f t="shared" si="668"/>
        <v>1.000348969</v>
      </c>
      <c r="X1108" s="119">
        <f t="shared" si="669"/>
        <v>0.15372835000000001</v>
      </c>
      <c r="Y1108" s="119">
        <f t="shared" si="670"/>
        <v>0</v>
      </c>
      <c r="Z1108" s="131" t="str">
        <f t="shared" si="649"/>
        <v>A+J=</v>
      </c>
      <c r="AA1108" s="124">
        <f t="shared" si="650"/>
        <v>45427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2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4"/>
      <c r="EM1108" s="1"/>
      <c r="EN1108" s="1"/>
      <c r="EO1108" s="1"/>
      <c r="EP1108" s="1"/>
      <c r="EQ1108" s="1"/>
      <c r="ER1108" s="1"/>
    </row>
    <row r="1109" spans="1:148" ht="12.75" x14ac:dyDescent="0.2">
      <c r="A1109" s="118">
        <f t="shared" si="641"/>
        <v>45399</v>
      </c>
      <c r="B1109" s="119">
        <f t="shared" si="651"/>
        <v>440.86257252000001</v>
      </c>
      <c r="C1109" s="119">
        <f t="shared" si="652"/>
        <v>363.03400925</v>
      </c>
      <c r="D1109" s="120">
        <f t="shared" si="653"/>
        <v>6858.17</v>
      </c>
      <c r="E1109" s="120">
        <f t="shared" si="631"/>
        <v>6869.14</v>
      </c>
      <c r="F1109" s="172">
        <f t="shared" si="671"/>
        <v>45366</v>
      </c>
      <c r="G1109" s="123">
        <f t="shared" si="654"/>
        <v>1.5995520670966101E-3</v>
      </c>
      <c r="H1109" s="124">
        <f t="shared" si="655"/>
        <v>45427</v>
      </c>
      <c r="I1109" s="124">
        <f t="shared" si="656"/>
        <v>45427</v>
      </c>
      <c r="J1109" s="125">
        <f t="shared" si="657"/>
        <v>21</v>
      </c>
      <c r="K1109" s="125">
        <f t="shared" si="658"/>
        <v>2</v>
      </c>
      <c r="L1109" s="8">
        <f t="shared" si="659"/>
        <v>1.0001522199999999</v>
      </c>
      <c r="M1109" s="126">
        <f t="shared" si="660"/>
        <v>1.00829937</v>
      </c>
      <c r="N1109" s="126">
        <f t="shared" si="661"/>
        <v>1.2133518620524923</v>
      </c>
      <c r="O1109" s="119">
        <f t="shared" si="662"/>
        <v>1.2135365499999999</v>
      </c>
      <c r="P1109" s="119">
        <f t="shared" si="663"/>
        <v>440.55503911</v>
      </c>
      <c r="Q1109" s="158">
        <f t="shared" si="664"/>
        <v>0</v>
      </c>
      <c r="R1109" s="199">
        <f t="shared" si="665"/>
        <v>0</v>
      </c>
      <c r="S1109" s="119">
        <f t="shared" si="666"/>
        <v>0</v>
      </c>
      <c r="T1109" s="129">
        <f t="shared" si="646"/>
        <v>9.1906000000000002E-2</v>
      </c>
      <c r="U1109" s="127">
        <f t="shared" si="667"/>
        <v>2</v>
      </c>
      <c r="V1109" s="127">
        <v>252</v>
      </c>
      <c r="W1109" s="126">
        <f t="shared" si="668"/>
        <v>1.0006980590000001</v>
      </c>
      <c r="X1109" s="119">
        <f t="shared" si="669"/>
        <v>0.30753341000000001</v>
      </c>
      <c r="Y1109" s="119">
        <f t="shared" si="670"/>
        <v>0</v>
      </c>
      <c r="Z1109" s="131" t="str">
        <f t="shared" si="649"/>
        <v>A+J=</v>
      </c>
      <c r="AA1109" s="124">
        <f t="shared" si="650"/>
        <v>45427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2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4"/>
      <c r="EM1109" s="1"/>
      <c r="EN1109" s="1"/>
      <c r="EO1109" s="1"/>
      <c r="EP1109" s="1"/>
      <c r="EQ1109" s="1"/>
      <c r="ER1109" s="1"/>
    </row>
    <row r="1110" spans="1:148" ht="12.75" x14ac:dyDescent="0.2">
      <c r="A1110" s="118">
        <f t="shared" si="641"/>
        <v>45400</v>
      </c>
      <c r="B1110" s="119">
        <f t="shared" si="651"/>
        <v>441.04999226000001</v>
      </c>
      <c r="C1110" s="119">
        <f t="shared" si="652"/>
        <v>363.03400925</v>
      </c>
      <c r="D1110" s="120">
        <f t="shared" si="653"/>
        <v>6858.17</v>
      </c>
      <c r="E1110" s="120">
        <f t="shared" si="631"/>
        <v>6869.14</v>
      </c>
      <c r="F1110" s="172">
        <f t="shared" si="671"/>
        <v>45366</v>
      </c>
      <c r="G1110" s="123">
        <f t="shared" si="654"/>
        <v>1.5995520670966101E-3</v>
      </c>
      <c r="H1110" s="124">
        <f t="shared" si="655"/>
        <v>45427</v>
      </c>
      <c r="I1110" s="124">
        <f t="shared" si="656"/>
        <v>45427</v>
      </c>
      <c r="J1110" s="125">
        <f t="shared" si="657"/>
        <v>21</v>
      </c>
      <c r="K1110" s="125">
        <f t="shared" si="658"/>
        <v>3</v>
      </c>
      <c r="L1110" s="8">
        <f t="shared" si="659"/>
        <v>1.00022835</v>
      </c>
      <c r="M1110" s="126">
        <f t="shared" si="660"/>
        <v>1.00829937</v>
      </c>
      <c r="N1110" s="126">
        <f t="shared" si="661"/>
        <v>1.2133518620524923</v>
      </c>
      <c r="O1110" s="119">
        <f t="shared" si="662"/>
        <v>1.2136289300000001</v>
      </c>
      <c r="P1110" s="119">
        <f t="shared" si="663"/>
        <v>440.58857619000003</v>
      </c>
      <c r="Q1110" s="158">
        <f t="shared" si="664"/>
        <v>0</v>
      </c>
      <c r="R1110" s="199">
        <f t="shared" si="665"/>
        <v>0</v>
      </c>
      <c r="S1110" s="119">
        <f t="shared" si="666"/>
        <v>0</v>
      </c>
      <c r="T1110" s="129">
        <f t="shared" si="646"/>
        <v>9.1906000000000002E-2</v>
      </c>
      <c r="U1110" s="127">
        <f t="shared" si="667"/>
        <v>3</v>
      </c>
      <c r="V1110" s="127">
        <v>252</v>
      </c>
      <c r="W1110" s="126">
        <f t="shared" si="668"/>
        <v>1.0010472720000001</v>
      </c>
      <c r="X1110" s="119">
        <f t="shared" si="669"/>
        <v>0.46141607000000001</v>
      </c>
      <c r="Y1110" s="119">
        <f t="shared" si="670"/>
        <v>0</v>
      </c>
      <c r="Z1110" s="131" t="str">
        <f t="shared" si="649"/>
        <v>A+J=</v>
      </c>
      <c r="AA1110" s="124">
        <f t="shared" si="650"/>
        <v>45427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2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4"/>
      <c r="EM1110" s="1"/>
      <c r="EN1110" s="1"/>
      <c r="EO1110" s="1"/>
      <c r="EP1110" s="1"/>
      <c r="EQ1110" s="1"/>
      <c r="ER1110" s="1"/>
    </row>
    <row r="1111" spans="1:148" ht="12.75" x14ac:dyDescent="0.2">
      <c r="A1111" s="118">
        <f t="shared" si="641"/>
        <v>45401</v>
      </c>
      <c r="B1111" s="119">
        <f t="shared" si="651"/>
        <v>441.23748148999999</v>
      </c>
      <c r="C1111" s="119">
        <f t="shared" si="652"/>
        <v>363.03400925</v>
      </c>
      <c r="D1111" s="120">
        <f t="shared" si="653"/>
        <v>6858.17</v>
      </c>
      <c r="E1111" s="120">
        <f t="shared" si="631"/>
        <v>6869.14</v>
      </c>
      <c r="F1111" s="172">
        <f t="shared" si="671"/>
        <v>45366</v>
      </c>
      <c r="G1111" s="123">
        <f t="shared" si="654"/>
        <v>1.5995520670966101E-3</v>
      </c>
      <c r="H1111" s="124">
        <f t="shared" si="655"/>
        <v>45427</v>
      </c>
      <c r="I1111" s="124">
        <f t="shared" si="656"/>
        <v>45427</v>
      </c>
      <c r="J1111" s="125">
        <f t="shared" si="657"/>
        <v>21</v>
      </c>
      <c r="K1111" s="125">
        <f t="shared" si="658"/>
        <v>4</v>
      </c>
      <c r="L1111" s="8">
        <f t="shared" si="659"/>
        <v>1.0003044699999999</v>
      </c>
      <c r="M1111" s="126">
        <f t="shared" si="660"/>
        <v>1.00829937</v>
      </c>
      <c r="N1111" s="126">
        <f t="shared" si="661"/>
        <v>1.2133518620524923</v>
      </c>
      <c r="O1111" s="119">
        <f t="shared" si="662"/>
        <v>1.2137212900000001</v>
      </c>
      <c r="P1111" s="119">
        <f t="shared" si="663"/>
        <v>440.62210601999999</v>
      </c>
      <c r="Q1111" s="158">
        <f t="shared" si="664"/>
        <v>0</v>
      </c>
      <c r="R1111" s="199">
        <f t="shared" si="665"/>
        <v>0</v>
      </c>
      <c r="S1111" s="119">
        <f t="shared" si="666"/>
        <v>0</v>
      </c>
      <c r="T1111" s="129">
        <f t="shared" si="646"/>
        <v>9.1906000000000002E-2</v>
      </c>
      <c r="U1111" s="127">
        <f t="shared" si="667"/>
        <v>4</v>
      </c>
      <c r="V1111" s="127">
        <v>252</v>
      </c>
      <c r="W1111" s="126">
        <f t="shared" si="668"/>
        <v>1.0013966059999999</v>
      </c>
      <c r="X1111" s="119">
        <f t="shared" si="669"/>
        <v>0.61537547000000004</v>
      </c>
      <c r="Y1111" s="119">
        <f t="shared" si="670"/>
        <v>0</v>
      </c>
      <c r="Z1111" s="131" t="str">
        <f t="shared" si="649"/>
        <v>A+J=</v>
      </c>
      <c r="AA1111" s="124">
        <f t="shared" si="650"/>
        <v>45427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2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4"/>
      <c r="EM1111" s="1"/>
      <c r="EN1111" s="1"/>
      <c r="EO1111" s="1"/>
      <c r="EP1111" s="1"/>
      <c r="EQ1111" s="1"/>
      <c r="ER1111" s="1"/>
    </row>
    <row r="1112" spans="1:148" ht="12.75" x14ac:dyDescent="0.2">
      <c r="A1112" s="118">
        <f t="shared" si="641"/>
        <v>45402</v>
      </c>
      <c r="B1112" s="119">
        <f t="shared" si="651"/>
        <v>441.42505517000001</v>
      </c>
      <c r="C1112" s="119">
        <f t="shared" si="652"/>
        <v>363.03400925</v>
      </c>
      <c r="D1112" s="120">
        <f t="shared" si="653"/>
        <v>6858.17</v>
      </c>
      <c r="E1112" s="120">
        <f t="shared" si="631"/>
        <v>6869.14</v>
      </c>
      <c r="F1112" s="172">
        <f t="shared" si="671"/>
        <v>45366</v>
      </c>
      <c r="G1112" s="123">
        <f t="shared" si="654"/>
        <v>1.5995520670966101E-3</v>
      </c>
      <c r="H1112" s="124">
        <f t="shared" si="655"/>
        <v>45427</v>
      </c>
      <c r="I1112" s="124">
        <f t="shared" si="656"/>
        <v>45427</v>
      </c>
      <c r="J1112" s="125">
        <f t="shared" si="657"/>
        <v>21</v>
      </c>
      <c r="K1112" s="125">
        <f t="shared" si="658"/>
        <v>5</v>
      </c>
      <c r="L1112" s="8">
        <f t="shared" si="659"/>
        <v>1.0003806099999999</v>
      </c>
      <c r="M1112" s="126">
        <f t="shared" si="660"/>
        <v>1.00829937</v>
      </c>
      <c r="N1112" s="126">
        <f t="shared" si="661"/>
        <v>1.2133518620524923</v>
      </c>
      <c r="O1112" s="119">
        <f t="shared" si="662"/>
        <v>1.21381367</v>
      </c>
      <c r="P1112" s="119">
        <f t="shared" si="663"/>
        <v>440.65564310000002</v>
      </c>
      <c r="Q1112" s="158">
        <f t="shared" si="664"/>
        <v>0</v>
      </c>
      <c r="R1112" s="199">
        <f t="shared" si="665"/>
        <v>0</v>
      </c>
      <c r="S1112" s="119">
        <f t="shared" si="666"/>
        <v>0</v>
      </c>
      <c r="T1112" s="129">
        <f t="shared" si="646"/>
        <v>9.1906000000000002E-2</v>
      </c>
      <c r="U1112" s="127">
        <f t="shared" si="667"/>
        <v>5</v>
      </c>
      <c r="V1112" s="127">
        <v>252</v>
      </c>
      <c r="W1112" s="126">
        <f t="shared" si="668"/>
        <v>1.001746062</v>
      </c>
      <c r="X1112" s="119">
        <f t="shared" si="669"/>
        <v>0.76941207</v>
      </c>
      <c r="Y1112" s="119">
        <f t="shared" si="670"/>
        <v>0</v>
      </c>
      <c r="Z1112" s="131" t="str">
        <f t="shared" si="649"/>
        <v>A+J=</v>
      </c>
      <c r="AA1112" s="124">
        <f t="shared" si="650"/>
        <v>45427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2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4"/>
      <c r="EM1112" s="1"/>
      <c r="EN1112" s="1"/>
      <c r="EO1112" s="1"/>
      <c r="EP1112" s="1"/>
      <c r="EQ1112" s="1"/>
      <c r="ER1112" s="1"/>
    </row>
    <row r="1113" spans="1:148" ht="12.75" x14ac:dyDescent="0.2">
      <c r="A1113" s="118">
        <f t="shared" si="641"/>
        <v>45403</v>
      </c>
      <c r="B1113" s="119">
        <f t="shared" si="651"/>
        <v>441.42505517000001</v>
      </c>
      <c r="C1113" s="119">
        <f t="shared" si="652"/>
        <v>363.03400925</v>
      </c>
      <c r="D1113" s="120">
        <f t="shared" si="653"/>
        <v>6858.17</v>
      </c>
      <c r="E1113" s="120">
        <f t="shared" si="631"/>
        <v>6869.14</v>
      </c>
      <c r="F1113" s="172">
        <f t="shared" si="671"/>
        <v>45366</v>
      </c>
      <c r="G1113" s="123">
        <f t="shared" si="654"/>
        <v>1.5995520670966101E-3</v>
      </c>
      <c r="H1113" s="124">
        <f t="shared" si="655"/>
        <v>45427</v>
      </c>
      <c r="I1113" s="124">
        <f t="shared" si="656"/>
        <v>45427</v>
      </c>
      <c r="J1113" s="125">
        <f t="shared" si="657"/>
        <v>21</v>
      </c>
      <c r="K1113" s="125">
        <f t="shared" si="658"/>
        <v>5</v>
      </c>
      <c r="L1113" s="8">
        <f t="shared" si="659"/>
        <v>1.0003806099999999</v>
      </c>
      <c r="M1113" s="126">
        <f t="shared" si="660"/>
        <v>1.00829937</v>
      </c>
      <c r="N1113" s="126">
        <f t="shared" si="661"/>
        <v>1.2133518620524923</v>
      </c>
      <c r="O1113" s="119">
        <f t="shared" si="662"/>
        <v>1.21381367</v>
      </c>
      <c r="P1113" s="119">
        <f t="shared" si="663"/>
        <v>440.65564310000002</v>
      </c>
      <c r="Q1113" s="158">
        <f t="shared" si="664"/>
        <v>0</v>
      </c>
      <c r="R1113" s="199">
        <f t="shared" si="665"/>
        <v>0</v>
      </c>
      <c r="S1113" s="119">
        <f t="shared" si="666"/>
        <v>0</v>
      </c>
      <c r="T1113" s="129">
        <f t="shared" si="646"/>
        <v>9.1906000000000002E-2</v>
      </c>
      <c r="U1113" s="127">
        <f t="shared" si="667"/>
        <v>5</v>
      </c>
      <c r="V1113" s="127">
        <v>252</v>
      </c>
      <c r="W1113" s="126">
        <f t="shared" si="668"/>
        <v>1.001746062</v>
      </c>
      <c r="X1113" s="119">
        <f t="shared" si="669"/>
        <v>0.76941207</v>
      </c>
      <c r="Y1113" s="119">
        <f t="shared" si="670"/>
        <v>0</v>
      </c>
      <c r="Z1113" s="131" t="str">
        <f t="shared" si="649"/>
        <v>A+J=</v>
      </c>
      <c r="AA1113" s="124">
        <f t="shared" si="650"/>
        <v>45427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2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4"/>
      <c r="EM1113" s="1"/>
      <c r="EN1113" s="1"/>
      <c r="EO1113" s="1"/>
      <c r="EP1113" s="1"/>
      <c r="EQ1113" s="1"/>
      <c r="ER1113" s="1"/>
    </row>
    <row r="1114" spans="1:148" ht="12.75" x14ac:dyDescent="0.2">
      <c r="A1114" s="118">
        <f t="shared" si="641"/>
        <v>45404</v>
      </c>
      <c r="B1114" s="119">
        <f t="shared" si="651"/>
        <v>441.42505517000001</v>
      </c>
      <c r="C1114" s="119">
        <f t="shared" si="652"/>
        <v>363.03400925</v>
      </c>
      <c r="D1114" s="120">
        <f t="shared" si="653"/>
        <v>6858.17</v>
      </c>
      <c r="E1114" s="120">
        <f t="shared" si="631"/>
        <v>6869.14</v>
      </c>
      <c r="F1114" s="172">
        <f t="shared" si="671"/>
        <v>45366</v>
      </c>
      <c r="G1114" s="123">
        <f t="shared" si="654"/>
        <v>1.5995520670966101E-3</v>
      </c>
      <c r="H1114" s="124">
        <f t="shared" si="655"/>
        <v>45427</v>
      </c>
      <c r="I1114" s="124">
        <f t="shared" si="656"/>
        <v>45427</v>
      </c>
      <c r="J1114" s="125">
        <f t="shared" si="657"/>
        <v>21</v>
      </c>
      <c r="K1114" s="125">
        <f t="shared" si="658"/>
        <v>5</v>
      </c>
      <c r="L1114" s="8">
        <f t="shared" si="659"/>
        <v>1.0003806099999999</v>
      </c>
      <c r="M1114" s="126">
        <f t="shared" si="660"/>
        <v>1.00829937</v>
      </c>
      <c r="N1114" s="126">
        <f t="shared" si="661"/>
        <v>1.2133518620524923</v>
      </c>
      <c r="O1114" s="119">
        <f t="shared" si="662"/>
        <v>1.21381367</v>
      </c>
      <c r="P1114" s="119">
        <f t="shared" si="663"/>
        <v>440.65564310000002</v>
      </c>
      <c r="Q1114" s="158">
        <f t="shared" si="664"/>
        <v>0</v>
      </c>
      <c r="R1114" s="199">
        <f t="shared" si="665"/>
        <v>0</v>
      </c>
      <c r="S1114" s="119">
        <f t="shared" si="666"/>
        <v>0</v>
      </c>
      <c r="T1114" s="129">
        <f t="shared" si="646"/>
        <v>9.1906000000000002E-2</v>
      </c>
      <c r="U1114" s="127">
        <f t="shared" si="667"/>
        <v>5</v>
      </c>
      <c r="V1114" s="127">
        <v>252</v>
      </c>
      <c r="W1114" s="126">
        <f t="shared" si="668"/>
        <v>1.001746062</v>
      </c>
      <c r="X1114" s="119">
        <f t="shared" si="669"/>
        <v>0.76941207</v>
      </c>
      <c r="Y1114" s="119">
        <f t="shared" si="670"/>
        <v>0</v>
      </c>
      <c r="Z1114" s="131" t="str">
        <f t="shared" si="649"/>
        <v>A+J=</v>
      </c>
      <c r="AA1114" s="124">
        <f t="shared" si="650"/>
        <v>45427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2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4"/>
      <c r="EM1114" s="1"/>
      <c r="EN1114" s="1"/>
      <c r="EO1114" s="1"/>
      <c r="EP1114" s="1"/>
      <c r="EQ1114" s="1"/>
      <c r="ER1114" s="1"/>
    </row>
    <row r="1115" spans="1:148" ht="12.75" x14ac:dyDescent="0.2">
      <c r="A1115" s="118">
        <f t="shared" si="641"/>
        <v>45405</v>
      </c>
      <c r="B1115" s="119">
        <f t="shared" si="651"/>
        <v>441.61270968999997</v>
      </c>
      <c r="C1115" s="119">
        <f t="shared" si="652"/>
        <v>363.03400925</v>
      </c>
      <c r="D1115" s="120">
        <f t="shared" si="653"/>
        <v>6858.17</v>
      </c>
      <c r="E1115" s="120">
        <f t="shared" si="631"/>
        <v>6869.14</v>
      </c>
      <c r="F1115" s="172">
        <f t="shared" si="671"/>
        <v>45366</v>
      </c>
      <c r="G1115" s="123">
        <f t="shared" si="654"/>
        <v>1.5995520670966101E-3</v>
      </c>
      <c r="H1115" s="124">
        <f t="shared" si="655"/>
        <v>45427</v>
      </c>
      <c r="I1115" s="124">
        <f t="shared" si="656"/>
        <v>45427</v>
      </c>
      <c r="J1115" s="125">
        <f t="shared" si="657"/>
        <v>21</v>
      </c>
      <c r="K1115" s="125">
        <f t="shared" si="658"/>
        <v>6</v>
      </c>
      <c r="L1115" s="8">
        <f t="shared" si="659"/>
        <v>1.0004567499999999</v>
      </c>
      <c r="M1115" s="126">
        <f t="shared" si="660"/>
        <v>1.00829937</v>
      </c>
      <c r="N1115" s="126">
        <f t="shared" si="661"/>
        <v>1.2133518620524923</v>
      </c>
      <c r="O1115" s="119">
        <f t="shared" si="662"/>
        <v>1.21390606</v>
      </c>
      <c r="P1115" s="119">
        <f t="shared" si="663"/>
        <v>440.68918380999997</v>
      </c>
      <c r="Q1115" s="158">
        <f t="shared" si="664"/>
        <v>0</v>
      </c>
      <c r="R1115" s="199">
        <f t="shared" si="665"/>
        <v>0</v>
      </c>
      <c r="S1115" s="119">
        <f t="shared" si="666"/>
        <v>0</v>
      </c>
      <c r="T1115" s="129">
        <f t="shared" si="646"/>
        <v>9.1906000000000002E-2</v>
      </c>
      <c r="U1115" s="127">
        <f t="shared" si="667"/>
        <v>6</v>
      </c>
      <c r="V1115" s="127">
        <v>252</v>
      </c>
      <c r="W1115" s="126">
        <f t="shared" si="668"/>
        <v>1.0020956400000001</v>
      </c>
      <c r="X1115" s="119">
        <f t="shared" si="669"/>
        <v>0.92352588000000002</v>
      </c>
      <c r="Y1115" s="119">
        <f t="shared" si="670"/>
        <v>0</v>
      </c>
      <c r="Z1115" s="131" t="str">
        <f t="shared" si="649"/>
        <v>A+J=</v>
      </c>
      <c r="AA1115" s="124">
        <f t="shared" si="650"/>
        <v>45427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2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4"/>
      <c r="EM1115" s="1"/>
      <c r="EN1115" s="1"/>
      <c r="EO1115" s="1"/>
      <c r="EP1115" s="1"/>
      <c r="EQ1115" s="1"/>
      <c r="ER1115" s="1"/>
    </row>
    <row r="1116" spans="1:148" ht="12.75" x14ac:dyDescent="0.2">
      <c r="A1116" s="118">
        <f t="shared" si="641"/>
        <v>45406</v>
      </c>
      <c r="B1116" s="119">
        <f t="shared" si="651"/>
        <v>441.80043777999998</v>
      </c>
      <c r="C1116" s="119">
        <f t="shared" si="652"/>
        <v>363.03400925</v>
      </c>
      <c r="D1116" s="120">
        <f t="shared" si="653"/>
        <v>6858.17</v>
      </c>
      <c r="E1116" s="120">
        <f t="shared" si="631"/>
        <v>6869.14</v>
      </c>
      <c r="F1116" s="172">
        <f t="shared" si="671"/>
        <v>45366</v>
      </c>
      <c r="G1116" s="123">
        <f t="shared" si="654"/>
        <v>1.5995520670966101E-3</v>
      </c>
      <c r="H1116" s="124">
        <f t="shared" si="655"/>
        <v>45427</v>
      </c>
      <c r="I1116" s="124">
        <f t="shared" si="656"/>
        <v>45427</v>
      </c>
      <c r="J1116" s="125">
        <f t="shared" si="657"/>
        <v>21</v>
      </c>
      <c r="K1116" s="125">
        <f t="shared" si="658"/>
        <v>7</v>
      </c>
      <c r="L1116" s="8">
        <f t="shared" si="659"/>
        <v>1.0005328899999999</v>
      </c>
      <c r="M1116" s="126">
        <f t="shared" si="660"/>
        <v>1.00829937</v>
      </c>
      <c r="N1116" s="126">
        <f t="shared" si="661"/>
        <v>1.2133518620524923</v>
      </c>
      <c r="O1116" s="119">
        <f t="shared" si="662"/>
        <v>1.2139984399999999</v>
      </c>
      <c r="P1116" s="119">
        <f t="shared" si="663"/>
        <v>440.72272089000001</v>
      </c>
      <c r="Q1116" s="158">
        <f t="shared" si="664"/>
        <v>0</v>
      </c>
      <c r="R1116" s="199">
        <f t="shared" si="665"/>
        <v>0</v>
      </c>
      <c r="S1116" s="119">
        <f t="shared" si="666"/>
        <v>0</v>
      </c>
      <c r="T1116" s="129">
        <f t="shared" si="646"/>
        <v>9.1906000000000002E-2</v>
      </c>
      <c r="U1116" s="127">
        <f t="shared" si="667"/>
        <v>7</v>
      </c>
      <c r="V1116" s="127">
        <v>252</v>
      </c>
      <c r="W1116" s="126">
        <f t="shared" si="668"/>
        <v>1.00244534</v>
      </c>
      <c r="X1116" s="119">
        <f t="shared" si="669"/>
        <v>1.07771689</v>
      </c>
      <c r="Y1116" s="119">
        <f t="shared" si="670"/>
        <v>0</v>
      </c>
      <c r="Z1116" s="131" t="str">
        <f t="shared" si="649"/>
        <v>A+J=</v>
      </c>
      <c r="AA1116" s="124">
        <f t="shared" si="650"/>
        <v>45427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2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4"/>
      <c r="EM1116" s="1"/>
      <c r="EN1116" s="1"/>
      <c r="EO1116" s="1"/>
      <c r="EP1116" s="1"/>
      <c r="EQ1116" s="1"/>
      <c r="ER1116" s="1"/>
    </row>
    <row r="1117" spans="1:148" ht="12.75" x14ac:dyDescent="0.2">
      <c r="A1117" s="118">
        <f t="shared" si="641"/>
        <v>45407</v>
      </c>
      <c r="B1117" s="119">
        <f t="shared" si="651"/>
        <v>441.98825402999995</v>
      </c>
      <c r="C1117" s="119">
        <f t="shared" si="652"/>
        <v>363.03400925</v>
      </c>
      <c r="D1117" s="120">
        <f t="shared" si="653"/>
        <v>6858.17</v>
      </c>
      <c r="E1117" s="120">
        <f t="shared" si="631"/>
        <v>6869.14</v>
      </c>
      <c r="F1117" s="172">
        <f t="shared" si="671"/>
        <v>45366</v>
      </c>
      <c r="G1117" s="123">
        <f t="shared" si="654"/>
        <v>1.5995520670966101E-3</v>
      </c>
      <c r="H1117" s="124">
        <f t="shared" si="655"/>
        <v>45427</v>
      </c>
      <c r="I1117" s="124">
        <f t="shared" si="656"/>
        <v>45427</v>
      </c>
      <c r="J1117" s="125">
        <f t="shared" si="657"/>
        <v>21</v>
      </c>
      <c r="K1117" s="125">
        <f t="shared" si="658"/>
        <v>8</v>
      </c>
      <c r="L1117" s="8">
        <f t="shared" si="659"/>
        <v>1.00060905</v>
      </c>
      <c r="M1117" s="126">
        <f t="shared" si="660"/>
        <v>1.00829937</v>
      </c>
      <c r="N1117" s="126">
        <f t="shared" si="661"/>
        <v>1.2133518620524923</v>
      </c>
      <c r="O1117" s="119">
        <f t="shared" si="662"/>
        <v>1.2140908500000001</v>
      </c>
      <c r="P1117" s="119">
        <f t="shared" si="663"/>
        <v>440.75626885999998</v>
      </c>
      <c r="Q1117" s="158">
        <f t="shared" si="664"/>
        <v>0</v>
      </c>
      <c r="R1117" s="199">
        <f t="shared" si="665"/>
        <v>0</v>
      </c>
      <c r="S1117" s="119">
        <f t="shared" si="666"/>
        <v>0</v>
      </c>
      <c r="T1117" s="129">
        <f t="shared" si="646"/>
        <v>9.1906000000000002E-2</v>
      </c>
      <c r="U1117" s="127">
        <f t="shared" si="667"/>
        <v>8</v>
      </c>
      <c r="V1117" s="127">
        <v>252</v>
      </c>
      <c r="W1117" s="126">
        <f t="shared" si="668"/>
        <v>1.002795162</v>
      </c>
      <c r="X1117" s="119">
        <f t="shared" si="669"/>
        <v>1.23198517</v>
      </c>
      <c r="Y1117" s="119">
        <f t="shared" si="670"/>
        <v>0</v>
      </c>
      <c r="Z1117" s="131" t="str">
        <f t="shared" si="649"/>
        <v>A+J=</v>
      </c>
      <c r="AA1117" s="124">
        <f t="shared" si="650"/>
        <v>45427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2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4"/>
      <c r="EM1117" s="1"/>
      <c r="EN1117" s="1"/>
      <c r="EO1117" s="1"/>
      <c r="EP1117" s="1"/>
      <c r="EQ1117" s="1"/>
      <c r="ER1117" s="1"/>
    </row>
    <row r="1118" spans="1:148" ht="12.75" x14ac:dyDescent="0.2">
      <c r="A1118" s="118">
        <f t="shared" si="641"/>
        <v>45408</v>
      </c>
      <c r="B1118" s="119">
        <f t="shared" si="651"/>
        <v>442.17614433</v>
      </c>
      <c r="C1118" s="119">
        <f t="shared" si="652"/>
        <v>363.03400925</v>
      </c>
      <c r="D1118" s="120">
        <f t="shared" si="653"/>
        <v>6858.17</v>
      </c>
      <c r="E1118" s="120">
        <f t="shared" si="631"/>
        <v>6869.14</v>
      </c>
      <c r="F1118" s="172">
        <f t="shared" si="671"/>
        <v>45366</v>
      </c>
      <c r="G1118" s="123">
        <f t="shared" si="654"/>
        <v>1.5995520670966101E-3</v>
      </c>
      <c r="H1118" s="124">
        <f t="shared" si="655"/>
        <v>45427</v>
      </c>
      <c r="I1118" s="124">
        <f t="shared" si="656"/>
        <v>45427</v>
      </c>
      <c r="J1118" s="125">
        <f t="shared" si="657"/>
        <v>21</v>
      </c>
      <c r="K1118" s="125">
        <f t="shared" si="658"/>
        <v>9</v>
      </c>
      <c r="L1118" s="8">
        <f t="shared" si="659"/>
        <v>1.0006851999999999</v>
      </c>
      <c r="M1118" s="126">
        <f t="shared" si="660"/>
        <v>1.00829937</v>
      </c>
      <c r="N1118" s="126">
        <f t="shared" si="661"/>
        <v>1.2133518620524923</v>
      </c>
      <c r="O1118" s="119">
        <f t="shared" si="662"/>
        <v>1.21418325</v>
      </c>
      <c r="P1118" s="119">
        <f t="shared" si="663"/>
        <v>440.78981320999998</v>
      </c>
      <c r="Q1118" s="158">
        <f t="shared" si="664"/>
        <v>0</v>
      </c>
      <c r="R1118" s="199">
        <f t="shared" si="665"/>
        <v>0</v>
      </c>
      <c r="S1118" s="119">
        <f t="shared" si="666"/>
        <v>0</v>
      </c>
      <c r="T1118" s="129">
        <f t="shared" si="646"/>
        <v>9.1906000000000002E-2</v>
      </c>
      <c r="U1118" s="127">
        <f t="shared" si="667"/>
        <v>9</v>
      </c>
      <c r="V1118" s="127">
        <v>252</v>
      </c>
      <c r="W1118" s="126">
        <f t="shared" si="668"/>
        <v>1.0031451069999999</v>
      </c>
      <c r="X1118" s="119">
        <f t="shared" si="669"/>
        <v>1.3863311199999999</v>
      </c>
      <c r="Y1118" s="119">
        <f t="shared" si="670"/>
        <v>0</v>
      </c>
      <c r="Z1118" s="131" t="str">
        <f t="shared" si="649"/>
        <v>A+J=</v>
      </c>
      <c r="AA1118" s="124">
        <f t="shared" si="650"/>
        <v>45427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2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4"/>
      <c r="EM1118" s="1"/>
      <c r="EN1118" s="1"/>
      <c r="EO1118" s="1"/>
      <c r="EP1118" s="1"/>
      <c r="EQ1118" s="1"/>
      <c r="ER1118" s="1"/>
    </row>
    <row r="1119" spans="1:148" ht="12.75" x14ac:dyDescent="0.2">
      <c r="A1119" s="118">
        <f t="shared" si="641"/>
        <v>45409</v>
      </c>
      <c r="B1119" s="119">
        <f t="shared" si="651"/>
        <v>442.36411872999997</v>
      </c>
      <c r="C1119" s="119">
        <f t="shared" si="652"/>
        <v>363.03400925</v>
      </c>
      <c r="D1119" s="120">
        <f t="shared" si="653"/>
        <v>6858.17</v>
      </c>
      <c r="E1119" s="120">
        <f t="shared" si="631"/>
        <v>6869.14</v>
      </c>
      <c r="F1119" s="172">
        <f t="shared" si="671"/>
        <v>45366</v>
      </c>
      <c r="G1119" s="123">
        <f t="shared" si="654"/>
        <v>1.5995520670966101E-3</v>
      </c>
      <c r="H1119" s="124">
        <f t="shared" si="655"/>
        <v>45427</v>
      </c>
      <c r="I1119" s="124">
        <f t="shared" si="656"/>
        <v>45427</v>
      </c>
      <c r="J1119" s="125">
        <f t="shared" si="657"/>
        <v>21</v>
      </c>
      <c r="K1119" s="125">
        <f t="shared" si="658"/>
        <v>10</v>
      </c>
      <c r="L1119" s="8">
        <f t="shared" si="659"/>
        <v>1.00076137</v>
      </c>
      <c r="M1119" s="126">
        <f t="shared" si="660"/>
        <v>1.00829937</v>
      </c>
      <c r="N1119" s="126">
        <f t="shared" si="661"/>
        <v>1.2133518620524923</v>
      </c>
      <c r="O1119" s="119">
        <f t="shared" si="662"/>
        <v>1.2142756699999999</v>
      </c>
      <c r="P1119" s="119">
        <f t="shared" si="663"/>
        <v>440.82336480999999</v>
      </c>
      <c r="Q1119" s="158">
        <f t="shared" si="664"/>
        <v>0</v>
      </c>
      <c r="R1119" s="199">
        <f t="shared" si="665"/>
        <v>0</v>
      </c>
      <c r="S1119" s="119">
        <f t="shared" si="666"/>
        <v>0</v>
      </c>
      <c r="T1119" s="129">
        <f t="shared" si="646"/>
        <v>9.1906000000000002E-2</v>
      </c>
      <c r="U1119" s="127">
        <f t="shared" si="667"/>
        <v>10</v>
      </c>
      <c r="V1119" s="127">
        <v>252</v>
      </c>
      <c r="W1119" s="126">
        <f t="shared" si="668"/>
        <v>1.0034951729999999</v>
      </c>
      <c r="X1119" s="119">
        <f t="shared" si="669"/>
        <v>1.54075392</v>
      </c>
      <c r="Y1119" s="119">
        <f t="shared" si="670"/>
        <v>0</v>
      </c>
      <c r="Z1119" s="131" t="str">
        <f t="shared" si="649"/>
        <v>A+J=</v>
      </c>
      <c r="AA1119" s="124">
        <f t="shared" si="650"/>
        <v>45427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2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4"/>
      <c r="EM1119" s="1"/>
      <c r="EN1119" s="1"/>
      <c r="EO1119" s="1"/>
      <c r="EP1119" s="1"/>
      <c r="EQ1119" s="1"/>
      <c r="ER1119" s="1"/>
    </row>
    <row r="1120" spans="1:148" ht="12.75" x14ac:dyDescent="0.2">
      <c r="A1120" s="118">
        <f t="shared" si="641"/>
        <v>45410</v>
      </c>
      <c r="B1120" s="119">
        <f t="shared" si="651"/>
        <v>442.36411872999997</v>
      </c>
      <c r="C1120" s="119">
        <f t="shared" si="652"/>
        <v>363.03400925</v>
      </c>
      <c r="D1120" s="120">
        <f t="shared" si="653"/>
        <v>6858.17</v>
      </c>
      <c r="E1120" s="120">
        <f t="shared" si="631"/>
        <v>6869.14</v>
      </c>
      <c r="F1120" s="172">
        <f t="shared" si="671"/>
        <v>45366</v>
      </c>
      <c r="G1120" s="123">
        <f t="shared" si="654"/>
        <v>1.5995520670966101E-3</v>
      </c>
      <c r="H1120" s="124">
        <f t="shared" si="655"/>
        <v>45427</v>
      </c>
      <c r="I1120" s="124">
        <f t="shared" si="656"/>
        <v>45427</v>
      </c>
      <c r="J1120" s="125">
        <f t="shared" si="657"/>
        <v>21</v>
      </c>
      <c r="K1120" s="125">
        <f t="shared" si="658"/>
        <v>10</v>
      </c>
      <c r="L1120" s="8">
        <f t="shared" si="659"/>
        <v>1.00076137</v>
      </c>
      <c r="M1120" s="126">
        <f t="shared" si="660"/>
        <v>1.00829937</v>
      </c>
      <c r="N1120" s="126">
        <f t="shared" si="661"/>
        <v>1.2133518620524923</v>
      </c>
      <c r="O1120" s="119">
        <f t="shared" si="662"/>
        <v>1.2142756699999999</v>
      </c>
      <c r="P1120" s="119">
        <f t="shared" si="663"/>
        <v>440.82336480999999</v>
      </c>
      <c r="Q1120" s="158">
        <f t="shared" si="664"/>
        <v>0</v>
      </c>
      <c r="R1120" s="199">
        <f t="shared" si="665"/>
        <v>0</v>
      </c>
      <c r="S1120" s="119">
        <f t="shared" si="666"/>
        <v>0</v>
      </c>
      <c r="T1120" s="129">
        <f t="shared" si="646"/>
        <v>9.1906000000000002E-2</v>
      </c>
      <c r="U1120" s="127">
        <f t="shared" si="667"/>
        <v>10</v>
      </c>
      <c r="V1120" s="127">
        <v>252</v>
      </c>
      <c r="W1120" s="126">
        <f t="shared" si="668"/>
        <v>1.0034951729999999</v>
      </c>
      <c r="X1120" s="119">
        <f t="shared" si="669"/>
        <v>1.54075392</v>
      </c>
      <c r="Y1120" s="119">
        <f t="shared" si="670"/>
        <v>0</v>
      </c>
      <c r="Z1120" s="131" t="str">
        <f t="shared" si="649"/>
        <v>A+J=</v>
      </c>
      <c r="AA1120" s="124">
        <f t="shared" si="650"/>
        <v>45427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2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4"/>
      <c r="EM1120" s="1"/>
      <c r="EN1120" s="1"/>
      <c r="EO1120" s="1"/>
      <c r="EP1120" s="1"/>
      <c r="EQ1120" s="1"/>
      <c r="ER1120" s="1"/>
    </row>
    <row r="1121" spans="1:148" ht="12.75" x14ac:dyDescent="0.2">
      <c r="A1121" s="118">
        <f t="shared" si="641"/>
        <v>45411</v>
      </c>
      <c r="B1121" s="119">
        <f t="shared" si="651"/>
        <v>442.36411872999997</v>
      </c>
      <c r="C1121" s="119">
        <f t="shared" si="652"/>
        <v>363.03400925</v>
      </c>
      <c r="D1121" s="120">
        <f t="shared" si="653"/>
        <v>6858.17</v>
      </c>
      <c r="E1121" s="120">
        <f t="shared" si="631"/>
        <v>6869.14</v>
      </c>
      <c r="F1121" s="172">
        <f t="shared" si="671"/>
        <v>45366</v>
      </c>
      <c r="G1121" s="123">
        <f t="shared" si="654"/>
        <v>1.5995520670966101E-3</v>
      </c>
      <c r="H1121" s="124">
        <f t="shared" si="655"/>
        <v>45427</v>
      </c>
      <c r="I1121" s="124">
        <f t="shared" si="656"/>
        <v>45427</v>
      </c>
      <c r="J1121" s="125">
        <f t="shared" si="657"/>
        <v>21</v>
      </c>
      <c r="K1121" s="125">
        <f t="shared" si="658"/>
        <v>10</v>
      </c>
      <c r="L1121" s="8">
        <f t="shared" si="659"/>
        <v>1.00076137</v>
      </c>
      <c r="M1121" s="126">
        <f t="shared" si="660"/>
        <v>1.00829937</v>
      </c>
      <c r="N1121" s="126">
        <f t="shared" si="661"/>
        <v>1.2133518620524923</v>
      </c>
      <c r="O1121" s="119">
        <f t="shared" si="662"/>
        <v>1.2142756699999999</v>
      </c>
      <c r="P1121" s="119">
        <f t="shared" si="663"/>
        <v>440.82336480999999</v>
      </c>
      <c r="Q1121" s="158">
        <f t="shared" si="664"/>
        <v>0</v>
      </c>
      <c r="R1121" s="199">
        <f t="shared" si="665"/>
        <v>0</v>
      </c>
      <c r="S1121" s="119">
        <f t="shared" si="666"/>
        <v>0</v>
      </c>
      <c r="T1121" s="129">
        <f t="shared" si="646"/>
        <v>9.1906000000000002E-2</v>
      </c>
      <c r="U1121" s="127">
        <f t="shared" si="667"/>
        <v>10</v>
      </c>
      <c r="V1121" s="127">
        <v>252</v>
      </c>
      <c r="W1121" s="126">
        <f t="shared" si="668"/>
        <v>1.0034951729999999</v>
      </c>
      <c r="X1121" s="119">
        <f t="shared" si="669"/>
        <v>1.54075392</v>
      </c>
      <c r="Y1121" s="119">
        <f t="shared" si="670"/>
        <v>0</v>
      </c>
      <c r="Z1121" s="131" t="str">
        <f t="shared" si="649"/>
        <v>A+J=</v>
      </c>
      <c r="AA1121" s="124">
        <f t="shared" si="650"/>
        <v>45427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2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4"/>
      <c r="EM1121" s="1"/>
      <c r="EN1121" s="1"/>
      <c r="EO1121" s="1"/>
      <c r="EP1121" s="1"/>
      <c r="EQ1121" s="1"/>
      <c r="ER1121" s="1"/>
    </row>
    <row r="1122" spans="1:148" ht="12.75" x14ac:dyDescent="0.2">
      <c r="A1122" s="118">
        <f t="shared" si="641"/>
        <v>45412</v>
      </c>
      <c r="B1122" s="119">
        <f t="shared" si="651"/>
        <v>442.55217040000002</v>
      </c>
      <c r="C1122" s="119">
        <f t="shared" si="652"/>
        <v>363.03400925</v>
      </c>
      <c r="D1122" s="120">
        <f t="shared" si="653"/>
        <v>6858.17</v>
      </c>
      <c r="E1122" s="120">
        <f t="shared" si="631"/>
        <v>6869.14</v>
      </c>
      <c r="F1122" s="172">
        <f t="shared" si="671"/>
        <v>45366</v>
      </c>
      <c r="G1122" s="123">
        <f t="shared" si="654"/>
        <v>1.5995520670966101E-3</v>
      </c>
      <c r="H1122" s="124">
        <f t="shared" si="655"/>
        <v>45427</v>
      </c>
      <c r="I1122" s="124">
        <f t="shared" si="656"/>
        <v>45427</v>
      </c>
      <c r="J1122" s="125">
        <f t="shared" si="657"/>
        <v>21</v>
      </c>
      <c r="K1122" s="125">
        <f t="shared" si="658"/>
        <v>11</v>
      </c>
      <c r="L1122" s="8">
        <f t="shared" si="659"/>
        <v>1.00083754</v>
      </c>
      <c r="M1122" s="126">
        <f t="shared" si="660"/>
        <v>1.00829937</v>
      </c>
      <c r="N1122" s="126">
        <f t="shared" si="661"/>
        <v>1.2133518620524923</v>
      </c>
      <c r="O1122" s="119">
        <f t="shared" si="662"/>
        <v>1.21436809</v>
      </c>
      <c r="P1122" s="119">
        <f t="shared" si="663"/>
        <v>440.85691641</v>
      </c>
      <c r="Q1122" s="158">
        <f t="shared" si="664"/>
        <v>0</v>
      </c>
      <c r="R1122" s="199">
        <f t="shared" si="665"/>
        <v>0</v>
      </c>
      <c r="S1122" s="119">
        <f t="shared" si="666"/>
        <v>0</v>
      </c>
      <c r="T1122" s="129">
        <f t="shared" si="646"/>
        <v>9.1906000000000002E-2</v>
      </c>
      <c r="U1122" s="127">
        <f t="shared" si="667"/>
        <v>11</v>
      </c>
      <c r="V1122" s="127">
        <v>252</v>
      </c>
      <c r="W1122" s="126">
        <f t="shared" si="668"/>
        <v>1.003845361</v>
      </c>
      <c r="X1122" s="119">
        <f t="shared" si="669"/>
        <v>1.6952539900000001</v>
      </c>
      <c r="Y1122" s="119">
        <f t="shared" si="670"/>
        <v>0</v>
      </c>
      <c r="Z1122" s="131" t="str">
        <f t="shared" si="649"/>
        <v>A+J=</v>
      </c>
      <c r="AA1122" s="124">
        <f t="shared" si="650"/>
        <v>45427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2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4"/>
      <c r="EM1122" s="1"/>
      <c r="EN1122" s="1"/>
      <c r="EO1122" s="1"/>
      <c r="EP1122" s="1"/>
      <c r="EQ1122" s="1"/>
      <c r="ER1122" s="1"/>
    </row>
    <row r="1123" spans="1:148" ht="12.75" x14ac:dyDescent="0.2">
      <c r="A1123" s="118">
        <f t="shared" si="641"/>
        <v>45413</v>
      </c>
      <c r="B1123" s="119">
        <f t="shared" si="651"/>
        <v>442.74029981000001</v>
      </c>
      <c r="C1123" s="119">
        <f t="shared" si="652"/>
        <v>363.03400925</v>
      </c>
      <c r="D1123" s="120">
        <f t="shared" si="653"/>
        <v>6858.17</v>
      </c>
      <c r="E1123" s="120">
        <f t="shared" si="631"/>
        <v>6869.14</v>
      </c>
      <c r="F1123" s="172">
        <f t="shared" si="671"/>
        <v>45366</v>
      </c>
      <c r="G1123" s="123">
        <f t="shared" si="654"/>
        <v>1.5995520670966101E-3</v>
      </c>
      <c r="H1123" s="124">
        <f t="shared" si="655"/>
        <v>45427</v>
      </c>
      <c r="I1123" s="124">
        <f t="shared" si="656"/>
        <v>45427</v>
      </c>
      <c r="J1123" s="125">
        <f t="shared" si="657"/>
        <v>21</v>
      </c>
      <c r="K1123" s="125">
        <f t="shared" si="658"/>
        <v>12</v>
      </c>
      <c r="L1123" s="8">
        <f t="shared" si="659"/>
        <v>1.0009137100000001</v>
      </c>
      <c r="M1123" s="126">
        <f t="shared" si="660"/>
        <v>1.00829937</v>
      </c>
      <c r="N1123" s="126">
        <f t="shared" si="661"/>
        <v>1.2133518620524923</v>
      </c>
      <c r="O1123" s="119">
        <f t="shared" si="662"/>
        <v>1.2144605100000001</v>
      </c>
      <c r="P1123" s="119">
        <f t="shared" si="663"/>
        <v>440.89046802000001</v>
      </c>
      <c r="Q1123" s="158">
        <f t="shared" si="664"/>
        <v>0</v>
      </c>
      <c r="R1123" s="199">
        <f t="shared" si="665"/>
        <v>0</v>
      </c>
      <c r="S1123" s="119">
        <f t="shared" si="666"/>
        <v>0</v>
      </c>
      <c r="T1123" s="129">
        <f t="shared" si="646"/>
        <v>9.1906000000000002E-2</v>
      </c>
      <c r="U1123" s="127">
        <f t="shared" si="667"/>
        <v>12</v>
      </c>
      <c r="V1123" s="127">
        <v>252</v>
      </c>
      <c r="W1123" s="126">
        <f t="shared" si="668"/>
        <v>1.004195672</v>
      </c>
      <c r="X1123" s="119">
        <f t="shared" si="669"/>
        <v>1.8498317900000001</v>
      </c>
      <c r="Y1123" s="119">
        <f t="shared" si="670"/>
        <v>0</v>
      </c>
      <c r="Z1123" s="131" t="str">
        <f t="shared" si="649"/>
        <v>A+J=</v>
      </c>
      <c r="AA1123" s="124">
        <f t="shared" si="650"/>
        <v>45427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2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4"/>
      <c r="EM1123" s="1"/>
      <c r="EN1123" s="1"/>
      <c r="EO1123" s="1"/>
      <c r="EP1123" s="1"/>
      <c r="EQ1123" s="1"/>
      <c r="ER1123" s="1"/>
    </row>
    <row r="1124" spans="1:148" ht="12.75" x14ac:dyDescent="0.2">
      <c r="A1124" s="118">
        <f t="shared" si="641"/>
        <v>45414</v>
      </c>
      <c r="B1124" s="119">
        <f t="shared" si="651"/>
        <v>442.74029981000001</v>
      </c>
      <c r="C1124" s="119">
        <f t="shared" si="652"/>
        <v>363.03400925</v>
      </c>
      <c r="D1124" s="120">
        <f t="shared" si="653"/>
        <v>6858.17</v>
      </c>
      <c r="E1124" s="120">
        <f t="shared" si="631"/>
        <v>6869.14</v>
      </c>
      <c r="F1124" s="172">
        <f t="shared" si="671"/>
        <v>45366</v>
      </c>
      <c r="G1124" s="123">
        <f t="shared" si="654"/>
        <v>1.5995520670966101E-3</v>
      </c>
      <c r="H1124" s="124">
        <f t="shared" si="655"/>
        <v>45427</v>
      </c>
      <c r="I1124" s="124">
        <f t="shared" si="656"/>
        <v>45427</v>
      </c>
      <c r="J1124" s="125">
        <f t="shared" si="657"/>
        <v>21</v>
      </c>
      <c r="K1124" s="125">
        <f t="shared" si="658"/>
        <v>12</v>
      </c>
      <c r="L1124" s="8">
        <f t="shared" si="659"/>
        <v>1.0009137100000001</v>
      </c>
      <c r="M1124" s="126">
        <f t="shared" si="660"/>
        <v>1.00829937</v>
      </c>
      <c r="N1124" s="126">
        <f t="shared" si="661"/>
        <v>1.2133518620524923</v>
      </c>
      <c r="O1124" s="119">
        <f t="shared" si="662"/>
        <v>1.2144605100000001</v>
      </c>
      <c r="P1124" s="119">
        <f t="shared" si="663"/>
        <v>440.89046802000001</v>
      </c>
      <c r="Q1124" s="158">
        <f t="shared" si="664"/>
        <v>0</v>
      </c>
      <c r="R1124" s="199">
        <f t="shared" si="665"/>
        <v>0</v>
      </c>
      <c r="S1124" s="119">
        <f t="shared" si="666"/>
        <v>0</v>
      </c>
      <c r="T1124" s="129">
        <f t="shared" si="646"/>
        <v>9.1906000000000002E-2</v>
      </c>
      <c r="U1124" s="127">
        <f t="shared" si="667"/>
        <v>12</v>
      </c>
      <c r="V1124" s="127">
        <v>252</v>
      </c>
      <c r="W1124" s="126">
        <f t="shared" si="668"/>
        <v>1.004195672</v>
      </c>
      <c r="X1124" s="119">
        <f t="shared" si="669"/>
        <v>1.8498317900000001</v>
      </c>
      <c r="Y1124" s="119">
        <f t="shared" si="670"/>
        <v>0</v>
      </c>
      <c r="Z1124" s="131" t="str">
        <f t="shared" si="649"/>
        <v>A+J=</v>
      </c>
      <c r="AA1124" s="124">
        <f t="shared" si="650"/>
        <v>45427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2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4"/>
      <c r="EM1124" s="1"/>
      <c r="EN1124" s="1"/>
      <c r="EO1124" s="1"/>
      <c r="EP1124" s="1"/>
      <c r="EQ1124" s="1"/>
      <c r="ER1124" s="1"/>
    </row>
    <row r="1125" spans="1:148" ht="12.75" x14ac:dyDescent="0.2">
      <c r="A1125" s="118">
        <f t="shared" si="641"/>
        <v>45415</v>
      </c>
      <c r="B1125" s="119">
        <f t="shared" si="651"/>
        <v>442.92851015000002</v>
      </c>
      <c r="C1125" s="119">
        <f t="shared" si="652"/>
        <v>363.03400925</v>
      </c>
      <c r="D1125" s="120">
        <f t="shared" si="653"/>
        <v>6858.17</v>
      </c>
      <c r="E1125" s="120">
        <f t="shared" si="631"/>
        <v>6869.14</v>
      </c>
      <c r="F1125" s="172">
        <f t="shared" si="671"/>
        <v>45366</v>
      </c>
      <c r="G1125" s="123">
        <f t="shared" si="654"/>
        <v>1.5995520670966101E-3</v>
      </c>
      <c r="H1125" s="124">
        <f t="shared" si="655"/>
        <v>45427</v>
      </c>
      <c r="I1125" s="124">
        <f t="shared" si="656"/>
        <v>45427</v>
      </c>
      <c r="J1125" s="125">
        <f t="shared" si="657"/>
        <v>21</v>
      </c>
      <c r="K1125" s="125">
        <f t="shared" si="658"/>
        <v>13</v>
      </c>
      <c r="L1125" s="8">
        <f t="shared" si="659"/>
        <v>1.00098989</v>
      </c>
      <c r="M1125" s="126">
        <f t="shared" si="660"/>
        <v>1.00829937</v>
      </c>
      <c r="N1125" s="126">
        <f t="shared" si="661"/>
        <v>1.2133518620524923</v>
      </c>
      <c r="O1125" s="119">
        <f t="shared" si="662"/>
        <v>1.2145529399999999</v>
      </c>
      <c r="P1125" s="119">
        <f t="shared" si="663"/>
        <v>440.92402325</v>
      </c>
      <c r="Q1125" s="158">
        <f t="shared" si="664"/>
        <v>0</v>
      </c>
      <c r="R1125" s="199">
        <f t="shared" si="665"/>
        <v>0</v>
      </c>
      <c r="S1125" s="119">
        <f t="shared" si="666"/>
        <v>0</v>
      </c>
      <c r="T1125" s="129">
        <f t="shared" si="646"/>
        <v>9.1906000000000002E-2</v>
      </c>
      <c r="U1125" s="127">
        <f t="shared" si="667"/>
        <v>13</v>
      </c>
      <c r="V1125" s="127">
        <v>252</v>
      </c>
      <c r="W1125" s="126">
        <f t="shared" si="668"/>
        <v>1.004546105</v>
      </c>
      <c r="X1125" s="119">
        <f t="shared" si="669"/>
        <v>2.0044868999999998</v>
      </c>
      <c r="Y1125" s="119">
        <f t="shared" si="670"/>
        <v>0</v>
      </c>
      <c r="Z1125" s="131" t="str">
        <f t="shared" si="649"/>
        <v>A+J=</v>
      </c>
      <c r="AA1125" s="124">
        <f t="shared" si="650"/>
        <v>45427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2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4"/>
      <c r="EM1125" s="1"/>
      <c r="EN1125" s="1"/>
      <c r="EO1125" s="1"/>
      <c r="EP1125" s="1"/>
      <c r="EQ1125" s="1"/>
      <c r="ER1125" s="1"/>
    </row>
    <row r="1126" spans="1:148" ht="12.75" x14ac:dyDescent="0.2">
      <c r="A1126" s="118">
        <f t="shared" si="641"/>
        <v>45416</v>
      </c>
      <c r="B1126" s="119">
        <f t="shared" si="651"/>
        <v>443.11680511000003</v>
      </c>
      <c r="C1126" s="119">
        <f t="shared" si="652"/>
        <v>363.03400925</v>
      </c>
      <c r="D1126" s="120">
        <f t="shared" si="653"/>
        <v>6858.17</v>
      </c>
      <c r="E1126" s="120">
        <f t="shared" si="631"/>
        <v>6869.14</v>
      </c>
      <c r="F1126" s="172">
        <f t="shared" si="671"/>
        <v>45366</v>
      </c>
      <c r="G1126" s="123">
        <f t="shared" si="654"/>
        <v>1.5995520670966101E-3</v>
      </c>
      <c r="H1126" s="124">
        <f t="shared" si="655"/>
        <v>45427</v>
      </c>
      <c r="I1126" s="124">
        <f t="shared" si="656"/>
        <v>45427</v>
      </c>
      <c r="J1126" s="125">
        <f t="shared" si="657"/>
        <v>21</v>
      </c>
      <c r="K1126" s="125">
        <f t="shared" si="658"/>
        <v>14</v>
      </c>
      <c r="L1126" s="8">
        <f t="shared" si="659"/>
        <v>1.00106608</v>
      </c>
      <c r="M1126" s="126">
        <f t="shared" si="660"/>
        <v>1.00829937</v>
      </c>
      <c r="N1126" s="126">
        <f t="shared" si="661"/>
        <v>1.2133518620524923</v>
      </c>
      <c r="O1126" s="119">
        <f t="shared" si="662"/>
        <v>1.21464539</v>
      </c>
      <c r="P1126" s="119">
        <f t="shared" si="663"/>
        <v>440.95758574000001</v>
      </c>
      <c r="Q1126" s="158">
        <f t="shared" si="664"/>
        <v>0</v>
      </c>
      <c r="R1126" s="199">
        <f t="shared" si="665"/>
        <v>0</v>
      </c>
      <c r="S1126" s="119">
        <f t="shared" si="666"/>
        <v>0</v>
      </c>
      <c r="T1126" s="129">
        <f t="shared" si="646"/>
        <v>9.1906000000000002E-2</v>
      </c>
      <c r="U1126" s="127">
        <f t="shared" si="667"/>
        <v>14</v>
      </c>
      <c r="V1126" s="127">
        <v>252</v>
      </c>
      <c r="W1126" s="126">
        <f t="shared" si="668"/>
        <v>1.00489666</v>
      </c>
      <c r="X1126" s="119">
        <f t="shared" si="669"/>
        <v>2.1592193700000002</v>
      </c>
      <c r="Y1126" s="119">
        <f t="shared" si="670"/>
        <v>0</v>
      </c>
      <c r="Z1126" s="131" t="str">
        <f t="shared" si="649"/>
        <v>A+J=</v>
      </c>
      <c r="AA1126" s="124">
        <f t="shared" si="650"/>
        <v>45427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2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4"/>
      <c r="EM1126" s="1"/>
      <c r="EN1126" s="1"/>
      <c r="EO1126" s="1"/>
      <c r="EP1126" s="1"/>
      <c r="EQ1126" s="1"/>
      <c r="ER1126" s="1"/>
    </row>
    <row r="1127" spans="1:148" ht="12.75" x14ac:dyDescent="0.2">
      <c r="A1127" s="118">
        <f t="shared" si="641"/>
        <v>45417</v>
      </c>
      <c r="B1127" s="119">
        <f t="shared" si="651"/>
        <v>443.11680511000003</v>
      </c>
      <c r="C1127" s="119">
        <f t="shared" si="652"/>
        <v>363.03400925</v>
      </c>
      <c r="D1127" s="120">
        <f t="shared" si="653"/>
        <v>6858.17</v>
      </c>
      <c r="E1127" s="120">
        <f t="shared" si="631"/>
        <v>6869.14</v>
      </c>
      <c r="F1127" s="172">
        <f t="shared" si="671"/>
        <v>45366</v>
      </c>
      <c r="G1127" s="123">
        <f t="shared" si="654"/>
        <v>1.5995520670966101E-3</v>
      </c>
      <c r="H1127" s="124">
        <f t="shared" si="655"/>
        <v>45427</v>
      </c>
      <c r="I1127" s="124">
        <f t="shared" si="656"/>
        <v>45427</v>
      </c>
      <c r="J1127" s="125">
        <f t="shared" si="657"/>
        <v>21</v>
      </c>
      <c r="K1127" s="125">
        <f t="shared" si="658"/>
        <v>14</v>
      </c>
      <c r="L1127" s="8">
        <f t="shared" si="659"/>
        <v>1.00106608</v>
      </c>
      <c r="M1127" s="126">
        <f t="shared" si="660"/>
        <v>1.00829937</v>
      </c>
      <c r="N1127" s="126">
        <f t="shared" si="661"/>
        <v>1.2133518620524923</v>
      </c>
      <c r="O1127" s="119">
        <f t="shared" si="662"/>
        <v>1.21464539</v>
      </c>
      <c r="P1127" s="119">
        <f t="shared" si="663"/>
        <v>440.95758574000001</v>
      </c>
      <c r="Q1127" s="158">
        <f t="shared" si="664"/>
        <v>0</v>
      </c>
      <c r="R1127" s="199">
        <f t="shared" si="665"/>
        <v>0</v>
      </c>
      <c r="S1127" s="119">
        <f t="shared" si="666"/>
        <v>0</v>
      </c>
      <c r="T1127" s="129">
        <f t="shared" si="646"/>
        <v>9.1906000000000002E-2</v>
      </c>
      <c r="U1127" s="127">
        <f t="shared" si="667"/>
        <v>14</v>
      </c>
      <c r="V1127" s="127">
        <v>252</v>
      </c>
      <c r="W1127" s="126">
        <f t="shared" si="668"/>
        <v>1.00489666</v>
      </c>
      <c r="X1127" s="119">
        <f t="shared" si="669"/>
        <v>2.1592193700000002</v>
      </c>
      <c r="Y1127" s="119">
        <f t="shared" si="670"/>
        <v>0</v>
      </c>
      <c r="Z1127" s="131" t="str">
        <f t="shared" si="649"/>
        <v>A+J=</v>
      </c>
      <c r="AA1127" s="124">
        <f t="shared" si="650"/>
        <v>45427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2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4"/>
      <c r="EM1127" s="1"/>
      <c r="EN1127" s="1"/>
      <c r="EO1127" s="1"/>
      <c r="EP1127" s="1"/>
      <c r="EQ1127" s="1"/>
      <c r="ER1127" s="1"/>
    </row>
    <row r="1128" spans="1:148" ht="12.75" x14ac:dyDescent="0.2">
      <c r="A1128" s="118">
        <f t="shared" si="641"/>
        <v>45418</v>
      </c>
      <c r="B1128" s="119">
        <f t="shared" si="651"/>
        <v>443.11680511000003</v>
      </c>
      <c r="C1128" s="119">
        <f t="shared" si="652"/>
        <v>363.03400925</v>
      </c>
      <c r="D1128" s="120">
        <f t="shared" si="653"/>
        <v>6858.17</v>
      </c>
      <c r="E1128" s="120">
        <f t="shared" si="631"/>
        <v>6869.14</v>
      </c>
      <c r="F1128" s="172">
        <f t="shared" si="671"/>
        <v>45366</v>
      </c>
      <c r="G1128" s="123">
        <f t="shared" si="654"/>
        <v>1.5995520670966101E-3</v>
      </c>
      <c r="H1128" s="124">
        <f t="shared" si="655"/>
        <v>45427</v>
      </c>
      <c r="I1128" s="124">
        <f t="shared" si="656"/>
        <v>45427</v>
      </c>
      <c r="J1128" s="125">
        <f t="shared" si="657"/>
        <v>21</v>
      </c>
      <c r="K1128" s="125">
        <f t="shared" si="658"/>
        <v>14</v>
      </c>
      <c r="L1128" s="8">
        <f t="shared" si="659"/>
        <v>1.00106608</v>
      </c>
      <c r="M1128" s="126">
        <f t="shared" si="660"/>
        <v>1.00829937</v>
      </c>
      <c r="N1128" s="126">
        <f t="shared" si="661"/>
        <v>1.2133518620524923</v>
      </c>
      <c r="O1128" s="119">
        <f t="shared" si="662"/>
        <v>1.21464539</v>
      </c>
      <c r="P1128" s="119">
        <f t="shared" si="663"/>
        <v>440.95758574000001</v>
      </c>
      <c r="Q1128" s="158">
        <f t="shared" si="664"/>
        <v>0</v>
      </c>
      <c r="R1128" s="199">
        <f t="shared" si="665"/>
        <v>0</v>
      </c>
      <c r="S1128" s="119">
        <f t="shared" si="666"/>
        <v>0</v>
      </c>
      <c r="T1128" s="129">
        <f t="shared" si="646"/>
        <v>9.1906000000000002E-2</v>
      </c>
      <c r="U1128" s="127">
        <f t="shared" si="667"/>
        <v>14</v>
      </c>
      <c r="V1128" s="127">
        <v>252</v>
      </c>
      <c r="W1128" s="126">
        <f t="shared" si="668"/>
        <v>1.00489666</v>
      </c>
      <c r="X1128" s="119">
        <f t="shared" si="669"/>
        <v>2.1592193700000002</v>
      </c>
      <c r="Y1128" s="119">
        <f t="shared" si="670"/>
        <v>0</v>
      </c>
      <c r="Z1128" s="131" t="str">
        <f t="shared" si="649"/>
        <v>A+J=</v>
      </c>
      <c r="AA1128" s="124">
        <f t="shared" si="650"/>
        <v>45427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2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4"/>
      <c r="EM1128" s="1"/>
      <c r="EN1128" s="1"/>
      <c r="EO1128" s="1"/>
      <c r="EP1128" s="1"/>
      <c r="EQ1128" s="1"/>
      <c r="ER1128" s="1"/>
    </row>
    <row r="1129" spans="1:148" ht="12.75" x14ac:dyDescent="0.2">
      <c r="A1129" s="118">
        <f t="shared" si="641"/>
        <v>45419</v>
      </c>
      <c r="B1129" s="119">
        <f t="shared" si="651"/>
        <v>443.30517420000001</v>
      </c>
      <c r="C1129" s="119">
        <f t="shared" si="652"/>
        <v>363.03400925</v>
      </c>
      <c r="D1129" s="120">
        <f t="shared" si="653"/>
        <v>6858.17</v>
      </c>
      <c r="E1129" s="120">
        <f t="shared" si="631"/>
        <v>6869.14</v>
      </c>
      <c r="F1129" s="172">
        <f t="shared" si="671"/>
        <v>45366</v>
      </c>
      <c r="G1129" s="123">
        <f t="shared" si="654"/>
        <v>1.5995520670966101E-3</v>
      </c>
      <c r="H1129" s="124">
        <f t="shared" si="655"/>
        <v>45427</v>
      </c>
      <c r="I1129" s="124">
        <f t="shared" si="656"/>
        <v>45427</v>
      </c>
      <c r="J1129" s="125">
        <f t="shared" si="657"/>
        <v>21</v>
      </c>
      <c r="K1129" s="125">
        <f t="shared" si="658"/>
        <v>15</v>
      </c>
      <c r="L1129" s="8">
        <f t="shared" si="659"/>
        <v>1.0011422699999999</v>
      </c>
      <c r="M1129" s="126">
        <f t="shared" si="660"/>
        <v>1.00829937</v>
      </c>
      <c r="N1129" s="126">
        <f t="shared" si="661"/>
        <v>1.2133518620524923</v>
      </c>
      <c r="O1129" s="119">
        <f t="shared" si="662"/>
        <v>1.21473783</v>
      </c>
      <c r="P1129" s="119">
        <f t="shared" si="663"/>
        <v>440.99114460999999</v>
      </c>
      <c r="Q1129" s="158">
        <f t="shared" si="664"/>
        <v>0</v>
      </c>
      <c r="R1129" s="199">
        <f t="shared" si="665"/>
        <v>0</v>
      </c>
      <c r="S1129" s="119">
        <f t="shared" si="666"/>
        <v>0</v>
      </c>
      <c r="T1129" s="129">
        <f t="shared" si="646"/>
        <v>9.1906000000000002E-2</v>
      </c>
      <c r="U1129" s="127">
        <f t="shared" si="667"/>
        <v>15</v>
      </c>
      <c r="V1129" s="127">
        <v>252</v>
      </c>
      <c r="W1129" s="126">
        <f t="shared" si="668"/>
        <v>1.005247338</v>
      </c>
      <c r="X1129" s="119">
        <f t="shared" si="669"/>
        <v>2.3140295900000001</v>
      </c>
      <c r="Y1129" s="119">
        <f t="shared" si="670"/>
        <v>0</v>
      </c>
      <c r="Z1129" s="131" t="str">
        <f t="shared" si="649"/>
        <v>A+J=</v>
      </c>
      <c r="AA1129" s="124">
        <f t="shared" si="650"/>
        <v>45427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2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4"/>
      <c r="EM1129" s="1"/>
      <c r="EN1129" s="1"/>
      <c r="EO1129" s="1"/>
      <c r="EP1129" s="1"/>
      <c r="EQ1129" s="1"/>
      <c r="ER1129" s="1"/>
    </row>
    <row r="1130" spans="1:148" ht="12.75" x14ac:dyDescent="0.2">
      <c r="A1130" s="118">
        <f t="shared" si="641"/>
        <v>45420</v>
      </c>
      <c r="B1130" s="119">
        <f t="shared" si="651"/>
        <v>443.49362791999999</v>
      </c>
      <c r="C1130" s="119">
        <f t="shared" si="652"/>
        <v>363.03400925</v>
      </c>
      <c r="D1130" s="120">
        <f t="shared" si="653"/>
        <v>6858.17</v>
      </c>
      <c r="E1130" s="120">
        <f t="shared" si="631"/>
        <v>6869.14</v>
      </c>
      <c r="F1130" s="172">
        <f t="shared" si="671"/>
        <v>45366</v>
      </c>
      <c r="G1130" s="123">
        <f t="shared" si="654"/>
        <v>1.5995520670966101E-3</v>
      </c>
      <c r="H1130" s="124">
        <f t="shared" si="655"/>
        <v>45427</v>
      </c>
      <c r="I1130" s="124">
        <f t="shared" si="656"/>
        <v>45427</v>
      </c>
      <c r="J1130" s="125">
        <f t="shared" si="657"/>
        <v>21</v>
      </c>
      <c r="K1130" s="125">
        <f t="shared" si="658"/>
        <v>16</v>
      </c>
      <c r="L1130" s="8">
        <f t="shared" si="659"/>
        <v>1.00121847</v>
      </c>
      <c r="M1130" s="126">
        <f t="shared" si="660"/>
        <v>1.00829937</v>
      </c>
      <c r="N1130" s="126">
        <f t="shared" si="661"/>
        <v>1.2133518620524923</v>
      </c>
      <c r="O1130" s="119">
        <f t="shared" si="662"/>
        <v>1.2148302900000001</v>
      </c>
      <c r="P1130" s="119">
        <f t="shared" si="663"/>
        <v>441.02471072999998</v>
      </c>
      <c r="Q1130" s="158">
        <f t="shared" si="664"/>
        <v>0</v>
      </c>
      <c r="R1130" s="199">
        <f t="shared" si="665"/>
        <v>0</v>
      </c>
      <c r="S1130" s="119">
        <f t="shared" si="666"/>
        <v>0</v>
      </c>
      <c r="T1130" s="129">
        <f t="shared" si="646"/>
        <v>9.1906000000000002E-2</v>
      </c>
      <c r="U1130" s="127">
        <f t="shared" si="667"/>
        <v>16</v>
      </c>
      <c r="V1130" s="127">
        <v>252</v>
      </c>
      <c r="W1130" s="126">
        <f t="shared" si="668"/>
        <v>1.0055981380000001</v>
      </c>
      <c r="X1130" s="119">
        <f t="shared" si="669"/>
        <v>2.46891719</v>
      </c>
      <c r="Y1130" s="119">
        <f t="shared" si="670"/>
        <v>0</v>
      </c>
      <c r="Z1130" s="131" t="str">
        <f t="shared" si="649"/>
        <v>A+J=</v>
      </c>
      <c r="AA1130" s="124">
        <f t="shared" si="650"/>
        <v>45427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2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4"/>
      <c r="EM1130" s="1"/>
      <c r="EN1130" s="1"/>
      <c r="EO1130" s="1"/>
      <c r="EP1130" s="1"/>
      <c r="EQ1130" s="1"/>
      <c r="ER1130" s="1"/>
    </row>
    <row r="1131" spans="1:148" ht="12.75" x14ac:dyDescent="0.2">
      <c r="A1131" s="118">
        <f t="shared" si="641"/>
        <v>45421</v>
      </c>
      <c r="B1131" s="119">
        <f t="shared" si="651"/>
        <v>443.68215900999996</v>
      </c>
      <c r="C1131" s="119">
        <f t="shared" si="652"/>
        <v>363.03400925</v>
      </c>
      <c r="D1131" s="120">
        <f t="shared" si="653"/>
        <v>6858.17</v>
      </c>
      <c r="E1131" s="120">
        <f t="shared" si="631"/>
        <v>6869.14</v>
      </c>
      <c r="F1131" s="172">
        <f t="shared" si="671"/>
        <v>45366</v>
      </c>
      <c r="G1131" s="123">
        <f t="shared" si="654"/>
        <v>1.5995520670966101E-3</v>
      </c>
      <c r="H1131" s="124">
        <f t="shared" si="655"/>
        <v>45427</v>
      </c>
      <c r="I1131" s="124">
        <f t="shared" si="656"/>
        <v>45427</v>
      </c>
      <c r="J1131" s="125">
        <f t="shared" si="657"/>
        <v>21</v>
      </c>
      <c r="K1131" s="125">
        <f t="shared" si="658"/>
        <v>17</v>
      </c>
      <c r="L1131" s="8">
        <f t="shared" si="659"/>
        <v>1.0012946700000001</v>
      </c>
      <c r="M1131" s="126">
        <f t="shared" si="660"/>
        <v>1.00829937</v>
      </c>
      <c r="N1131" s="126">
        <f t="shared" si="661"/>
        <v>1.2133518620524923</v>
      </c>
      <c r="O1131" s="119">
        <f t="shared" si="662"/>
        <v>1.2149227499999999</v>
      </c>
      <c r="P1131" s="119">
        <f t="shared" si="663"/>
        <v>441.05827685999998</v>
      </c>
      <c r="Q1131" s="158">
        <f t="shared" si="664"/>
        <v>0</v>
      </c>
      <c r="R1131" s="199">
        <f t="shared" si="665"/>
        <v>0</v>
      </c>
      <c r="S1131" s="119">
        <f t="shared" si="666"/>
        <v>0</v>
      </c>
      <c r="T1131" s="129">
        <f t="shared" si="646"/>
        <v>9.1906000000000002E-2</v>
      </c>
      <c r="U1131" s="127">
        <f t="shared" si="667"/>
        <v>17</v>
      </c>
      <c r="V1131" s="127">
        <v>252</v>
      </c>
      <c r="W1131" s="126">
        <f t="shared" si="668"/>
        <v>1.0059490600000001</v>
      </c>
      <c r="X1131" s="119">
        <f t="shared" si="669"/>
        <v>2.62388215</v>
      </c>
      <c r="Y1131" s="119">
        <f t="shared" si="670"/>
        <v>0</v>
      </c>
      <c r="Z1131" s="131" t="str">
        <f t="shared" si="649"/>
        <v>A+J=</v>
      </c>
      <c r="AA1131" s="124">
        <f t="shared" si="650"/>
        <v>45427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2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4"/>
      <c r="EM1131" s="1"/>
      <c r="EN1131" s="1"/>
      <c r="EO1131" s="1"/>
      <c r="EP1131" s="1"/>
      <c r="EQ1131" s="1"/>
      <c r="ER1131" s="1"/>
    </row>
    <row r="1132" spans="1:148" ht="12.75" x14ac:dyDescent="0.2">
      <c r="A1132" s="118">
        <f t="shared" si="641"/>
        <v>45422</v>
      </c>
      <c r="B1132" s="119">
        <f t="shared" si="651"/>
        <v>443.87077155000003</v>
      </c>
      <c r="C1132" s="119">
        <f t="shared" si="652"/>
        <v>363.03400925</v>
      </c>
      <c r="D1132" s="120">
        <f t="shared" si="653"/>
        <v>6858.17</v>
      </c>
      <c r="E1132" s="120">
        <f t="shared" si="631"/>
        <v>6869.14</v>
      </c>
      <c r="F1132" s="172">
        <f t="shared" si="671"/>
        <v>45366</v>
      </c>
      <c r="G1132" s="123">
        <f t="shared" si="654"/>
        <v>1.5995520670966101E-3</v>
      </c>
      <c r="H1132" s="124">
        <f t="shared" si="655"/>
        <v>45427</v>
      </c>
      <c r="I1132" s="124">
        <f t="shared" si="656"/>
        <v>45427</v>
      </c>
      <c r="J1132" s="125">
        <f t="shared" si="657"/>
        <v>21</v>
      </c>
      <c r="K1132" s="125">
        <f t="shared" si="658"/>
        <v>18</v>
      </c>
      <c r="L1132" s="8">
        <f t="shared" si="659"/>
        <v>1.0013708800000001</v>
      </c>
      <c r="M1132" s="126">
        <f t="shared" si="660"/>
        <v>1.00829937</v>
      </c>
      <c r="N1132" s="126">
        <f t="shared" si="661"/>
        <v>1.2133518620524923</v>
      </c>
      <c r="O1132" s="119">
        <f t="shared" si="662"/>
        <v>1.21501522</v>
      </c>
      <c r="P1132" s="119">
        <f t="shared" si="663"/>
        <v>441.09184661</v>
      </c>
      <c r="Q1132" s="158">
        <f t="shared" si="664"/>
        <v>0</v>
      </c>
      <c r="R1132" s="199">
        <f t="shared" si="665"/>
        <v>0</v>
      </c>
      <c r="S1132" s="119">
        <f t="shared" si="666"/>
        <v>0</v>
      </c>
      <c r="T1132" s="129">
        <f t="shared" si="646"/>
        <v>9.1906000000000002E-2</v>
      </c>
      <c r="U1132" s="127">
        <f t="shared" si="667"/>
        <v>18</v>
      </c>
      <c r="V1132" s="127">
        <v>252</v>
      </c>
      <c r="W1132" s="126">
        <f t="shared" si="668"/>
        <v>1.006300105</v>
      </c>
      <c r="X1132" s="119">
        <f t="shared" si="669"/>
        <v>2.77892494</v>
      </c>
      <c r="Y1132" s="119">
        <f t="shared" si="670"/>
        <v>0</v>
      </c>
      <c r="Z1132" s="131" t="str">
        <f t="shared" si="649"/>
        <v>A+J=</v>
      </c>
      <c r="AA1132" s="124">
        <f t="shared" si="650"/>
        <v>45427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2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4"/>
      <c r="EM1132" s="1"/>
      <c r="EN1132" s="1"/>
      <c r="EO1132" s="1"/>
      <c r="EP1132" s="1"/>
      <c r="EQ1132" s="1"/>
      <c r="ER1132" s="1"/>
    </row>
    <row r="1133" spans="1:148" ht="12.75" x14ac:dyDescent="0.2">
      <c r="A1133" s="118">
        <f t="shared" si="641"/>
        <v>45423</v>
      </c>
      <c r="B1133" s="119">
        <f t="shared" si="651"/>
        <v>444.05946514999999</v>
      </c>
      <c r="C1133" s="119">
        <f t="shared" si="652"/>
        <v>363.03400925</v>
      </c>
      <c r="D1133" s="120">
        <f t="shared" si="653"/>
        <v>6858.17</v>
      </c>
      <c r="E1133" s="120">
        <f t="shared" ref="E1133:E1196" si="672">IF($K1133=1,VLOOKUP($A1132,$AO$11:$AT$150,5),E1132)</f>
        <v>6869.14</v>
      </c>
      <c r="F1133" s="172">
        <f t="shared" si="671"/>
        <v>45366</v>
      </c>
      <c r="G1133" s="123">
        <f t="shared" si="654"/>
        <v>1.5995520670966101E-3</v>
      </c>
      <c r="H1133" s="124">
        <f t="shared" si="655"/>
        <v>45427</v>
      </c>
      <c r="I1133" s="124">
        <f t="shared" si="656"/>
        <v>45427</v>
      </c>
      <c r="J1133" s="125">
        <f t="shared" si="657"/>
        <v>21</v>
      </c>
      <c r="K1133" s="125">
        <f t="shared" si="658"/>
        <v>19</v>
      </c>
      <c r="L1133" s="8">
        <f t="shared" si="659"/>
        <v>1.0014471</v>
      </c>
      <c r="M1133" s="126">
        <f t="shared" si="660"/>
        <v>1.00829937</v>
      </c>
      <c r="N1133" s="126">
        <f t="shared" si="661"/>
        <v>1.2133518620524923</v>
      </c>
      <c r="O1133" s="119">
        <f t="shared" si="662"/>
        <v>1.2151076999999999</v>
      </c>
      <c r="P1133" s="119">
        <f t="shared" si="663"/>
        <v>441.12542000000002</v>
      </c>
      <c r="Q1133" s="158">
        <f t="shared" si="664"/>
        <v>0</v>
      </c>
      <c r="R1133" s="199">
        <f t="shared" si="665"/>
        <v>0</v>
      </c>
      <c r="S1133" s="119">
        <f t="shared" si="666"/>
        <v>0</v>
      </c>
      <c r="T1133" s="129">
        <f t="shared" si="646"/>
        <v>9.1906000000000002E-2</v>
      </c>
      <c r="U1133" s="127">
        <f t="shared" si="667"/>
        <v>19</v>
      </c>
      <c r="V1133" s="127">
        <v>252</v>
      </c>
      <c r="W1133" s="126">
        <f t="shared" si="668"/>
        <v>1.006651272</v>
      </c>
      <c r="X1133" s="119">
        <f t="shared" si="669"/>
        <v>2.9340451500000002</v>
      </c>
      <c r="Y1133" s="119">
        <f t="shared" si="670"/>
        <v>0</v>
      </c>
      <c r="Z1133" s="131" t="str">
        <f t="shared" si="649"/>
        <v>A+J=</v>
      </c>
      <c r="AA1133" s="124">
        <f t="shared" si="650"/>
        <v>45427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2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4"/>
      <c r="EM1133" s="1"/>
      <c r="EN1133" s="1"/>
      <c r="EO1133" s="1"/>
      <c r="EP1133" s="1"/>
      <c r="EQ1133" s="1"/>
      <c r="ER1133" s="1"/>
    </row>
    <row r="1134" spans="1:148" ht="12.75" x14ac:dyDescent="0.2">
      <c r="A1134" s="118">
        <f t="shared" si="641"/>
        <v>45424</v>
      </c>
      <c r="B1134" s="119">
        <f t="shared" si="651"/>
        <v>444.05946514999999</v>
      </c>
      <c r="C1134" s="119">
        <f t="shared" si="652"/>
        <v>363.03400925</v>
      </c>
      <c r="D1134" s="120">
        <f t="shared" si="653"/>
        <v>6858.17</v>
      </c>
      <c r="E1134" s="120">
        <f t="shared" si="672"/>
        <v>6869.14</v>
      </c>
      <c r="F1134" s="172">
        <f t="shared" si="671"/>
        <v>45366</v>
      </c>
      <c r="G1134" s="123">
        <f t="shared" si="654"/>
        <v>1.5995520670966101E-3</v>
      </c>
      <c r="H1134" s="124">
        <f t="shared" si="655"/>
        <v>45427</v>
      </c>
      <c r="I1134" s="124">
        <f t="shared" si="656"/>
        <v>45427</v>
      </c>
      <c r="J1134" s="125">
        <f t="shared" si="657"/>
        <v>21</v>
      </c>
      <c r="K1134" s="125">
        <f t="shared" si="658"/>
        <v>19</v>
      </c>
      <c r="L1134" s="8">
        <f t="shared" si="659"/>
        <v>1.0014471</v>
      </c>
      <c r="M1134" s="126">
        <f t="shared" si="660"/>
        <v>1.00829937</v>
      </c>
      <c r="N1134" s="126">
        <f t="shared" si="661"/>
        <v>1.2133518620524923</v>
      </c>
      <c r="O1134" s="119">
        <f t="shared" si="662"/>
        <v>1.2151076999999999</v>
      </c>
      <c r="P1134" s="119">
        <f t="shared" si="663"/>
        <v>441.12542000000002</v>
      </c>
      <c r="Q1134" s="158">
        <f t="shared" si="664"/>
        <v>0</v>
      </c>
      <c r="R1134" s="199">
        <f t="shared" si="665"/>
        <v>0</v>
      </c>
      <c r="S1134" s="119">
        <f t="shared" si="666"/>
        <v>0</v>
      </c>
      <c r="T1134" s="129">
        <f t="shared" si="646"/>
        <v>9.1906000000000002E-2</v>
      </c>
      <c r="U1134" s="127">
        <f t="shared" si="667"/>
        <v>19</v>
      </c>
      <c r="V1134" s="127">
        <v>252</v>
      </c>
      <c r="W1134" s="126">
        <f t="shared" si="668"/>
        <v>1.006651272</v>
      </c>
      <c r="X1134" s="119">
        <f t="shared" si="669"/>
        <v>2.9340451500000002</v>
      </c>
      <c r="Y1134" s="119">
        <f t="shared" si="670"/>
        <v>0</v>
      </c>
      <c r="Z1134" s="131" t="str">
        <f t="shared" si="649"/>
        <v>A+J=</v>
      </c>
      <c r="AA1134" s="124">
        <f t="shared" si="650"/>
        <v>45427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2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4"/>
      <c r="EM1134" s="1"/>
      <c r="EN1134" s="1"/>
      <c r="EO1134" s="1"/>
      <c r="EP1134" s="1"/>
      <c r="EQ1134" s="1"/>
      <c r="ER1134" s="1"/>
    </row>
    <row r="1135" spans="1:148" ht="12.75" x14ac:dyDescent="0.2">
      <c r="A1135" s="118">
        <f t="shared" si="641"/>
        <v>45425</v>
      </c>
      <c r="B1135" s="119">
        <f t="shared" si="651"/>
        <v>444.05946514999999</v>
      </c>
      <c r="C1135" s="119">
        <f t="shared" si="652"/>
        <v>363.03400925</v>
      </c>
      <c r="D1135" s="120">
        <f t="shared" si="653"/>
        <v>6858.17</v>
      </c>
      <c r="E1135" s="120">
        <f t="shared" si="672"/>
        <v>6869.14</v>
      </c>
      <c r="F1135" s="172">
        <f t="shared" si="671"/>
        <v>45366</v>
      </c>
      <c r="G1135" s="123">
        <f t="shared" si="654"/>
        <v>1.5995520670966101E-3</v>
      </c>
      <c r="H1135" s="124">
        <f t="shared" si="655"/>
        <v>45427</v>
      </c>
      <c r="I1135" s="124">
        <f t="shared" si="656"/>
        <v>45427</v>
      </c>
      <c r="J1135" s="125">
        <f t="shared" si="657"/>
        <v>21</v>
      </c>
      <c r="K1135" s="125">
        <f t="shared" si="658"/>
        <v>19</v>
      </c>
      <c r="L1135" s="8">
        <f t="shared" si="659"/>
        <v>1.0014471</v>
      </c>
      <c r="M1135" s="126">
        <f t="shared" si="660"/>
        <v>1.00829937</v>
      </c>
      <c r="N1135" s="126">
        <f t="shared" si="661"/>
        <v>1.2133518620524923</v>
      </c>
      <c r="O1135" s="119">
        <f t="shared" si="662"/>
        <v>1.2151076999999999</v>
      </c>
      <c r="P1135" s="119">
        <f t="shared" si="663"/>
        <v>441.12542000000002</v>
      </c>
      <c r="Q1135" s="158">
        <f t="shared" si="664"/>
        <v>0</v>
      </c>
      <c r="R1135" s="199">
        <f t="shared" si="665"/>
        <v>0</v>
      </c>
      <c r="S1135" s="119">
        <f t="shared" si="666"/>
        <v>0</v>
      </c>
      <c r="T1135" s="129">
        <f t="shared" si="646"/>
        <v>9.1906000000000002E-2</v>
      </c>
      <c r="U1135" s="127">
        <f t="shared" si="667"/>
        <v>19</v>
      </c>
      <c r="V1135" s="127">
        <v>252</v>
      </c>
      <c r="W1135" s="126">
        <f t="shared" si="668"/>
        <v>1.006651272</v>
      </c>
      <c r="X1135" s="119">
        <f t="shared" si="669"/>
        <v>2.9340451500000002</v>
      </c>
      <c r="Y1135" s="119">
        <f t="shared" si="670"/>
        <v>0</v>
      </c>
      <c r="Z1135" s="131" t="str">
        <f t="shared" si="649"/>
        <v>A+J=</v>
      </c>
      <c r="AA1135" s="124">
        <f t="shared" si="650"/>
        <v>45427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2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4"/>
      <c r="EM1135" s="1"/>
      <c r="EN1135" s="1"/>
      <c r="EO1135" s="1"/>
      <c r="EP1135" s="1"/>
      <c r="EQ1135" s="1"/>
      <c r="ER1135" s="1"/>
    </row>
    <row r="1136" spans="1:148" ht="12.75" x14ac:dyDescent="0.2">
      <c r="A1136" s="118">
        <f t="shared" si="641"/>
        <v>45426</v>
      </c>
      <c r="B1136" s="119">
        <f t="shared" si="651"/>
        <v>444.24823658000003</v>
      </c>
      <c r="C1136" s="119">
        <f t="shared" si="652"/>
        <v>363.03400925</v>
      </c>
      <c r="D1136" s="120">
        <f t="shared" si="653"/>
        <v>6858.17</v>
      </c>
      <c r="E1136" s="120">
        <f t="shared" si="672"/>
        <v>6869.14</v>
      </c>
      <c r="F1136" s="172">
        <f t="shared" si="671"/>
        <v>45366</v>
      </c>
      <c r="G1136" s="123">
        <f t="shared" si="654"/>
        <v>1.5995520670966101E-3</v>
      </c>
      <c r="H1136" s="124">
        <f t="shared" si="655"/>
        <v>45427</v>
      </c>
      <c r="I1136" s="124">
        <f t="shared" si="656"/>
        <v>45427</v>
      </c>
      <c r="J1136" s="125">
        <f t="shared" si="657"/>
        <v>21</v>
      </c>
      <c r="K1136" s="125">
        <f t="shared" si="658"/>
        <v>20</v>
      </c>
      <c r="L1136" s="8">
        <f t="shared" si="659"/>
        <v>1.00152332</v>
      </c>
      <c r="M1136" s="126">
        <f t="shared" si="660"/>
        <v>1.00829937</v>
      </c>
      <c r="N1136" s="126">
        <f t="shared" si="661"/>
        <v>1.2133518620524923</v>
      </c>
      <c r="O1136" s="119">
        <f t="shared" si="662"/>
        <v>1.2152001800000001</v>
      </c>
      <c r="P1136" s="119">
        <f t="shared" si="663"/>
        <v>441.15899338000003</v>
      </c>
      <c r="Q1136" s="158">
        <f t="shared" si="664"/>
        <v>0</v>
      </c>
      <c r="R1136" s="199">
        <f t="shared" si="665"/>
        <v>0</v>
      </c>
      <c r="S1136" s="119">
        <f t="shared" si="666"/>
        <v>0</v>
      </c>
      <c r="T1136" s="129">
        <f t="shared" si="646"/>
        <v>9.1906000000000002E-2</v>
      </c>
      <c r="U1136" s="127">
        <f t="shared" si="667"/>
        <v>20</v>
      </c>
      <c r="V1136" s="127">
        <v>252</v>
      </c>
      <c r="W1136" s="126">
        <f t="shared" si="668"/>
        <v>1.007002562</v>
      </c>
      <c r="X1136" s="119">
        <f t="shared" si="669"/>
        <v>3.0892431999999999</v>
      </c>
      <c r="Y1136" s="119">
        <f t="shared" si="670"/>
        <v>0</v>
      </c>
      <c r="Z1136" s="131" t="str">
        <f t="shared" si="649"/>
        <v>A+J=</v>
      </c>
      <c r="AA1136" s="124">
        <f t="shared" si="650"/>
        <v>45427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2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4"/>
      <c r="EM1136" s="1"/>
      <c r="EN1136" s="1"/>
      <c r="EO1136" s="1"/>
      <c r="EP1136" s="1"/>
      <c r="EQ1136" s="1"/>
      <c r="ER1136" s="1"/>
    </row>
    <row r="1137" spans="1:148" ht="12.75" x14ac:dyDescent="0.2">
      <c r="A1137" s="118">
        <f t="shared" si="641"/>
        <v>45427</v>
      </c>
      <c r="B1137" s="119">
        <f t="shared" si="651"/>
        <v>444.43708953000004</v>
      </c>
      <c r="C1137" s="119">
        <f t="shared" si="652"/>
        <v>363.03400925</v>
      </c>
      <c r="D1137" s="120">
        <f t="shared" si="653"/>
        <v>6858.17</v>
      </c>
      <c r="E1137" s="120">
        <f t="shared" si="672"/>
        <v>6869.14</v>
      </c>
      <c r="F1137" s="172">
        <f t="shared" si="671"/>
        <v>45366</v>
      </c>
      <c r="G1137" s="123">
        <f t="shared" si="654"/>
        <v>1.5995520670966101E-3</v>
      </c>
      <c r="H1137" s="124">
        <f t="shared" si="655"/>
        <v>45427</v>
      </c>
      <c r="I1137" s="124">
        <f t="shared" si="656"/>
        <v>45427</v>
      </c>
      <c r="J1137" s="125">
        <f t="shared" si="657"/>
        <v>21</v>
      </c>
      <c r="K1137" s="125">
        <f t="shared" si="658"/>
        <v>21</v>
      </c>
      <c r="L1137" s="8">
        <f t="shared" si="659"/>
        <v>1.0015995499999999</v>
      </c>
      <c r="M1137" s="126">
        <f t="shared" si="660"/>
        <v>1.00829937</v>
      </c>
      <c r="N1137" s="126">
        <f t="shared" si="661"/>
        <v>1.2133518620524923</v>
      </c>
      <c r="O1137" s="119">
        <f t="shared" si="662"/>
        <v>1.21529267</v>
      </c>
      <c r="P1137" s="119">
        <f t="shared" si="663"/>
        <v>441.19257040000002</v>
      </c>
      <c r="Q1137" s="158">
        <f t="shared" si="664"/>
        <v>37</v>
      </c>
      <c r="R1137" s="199">
        <f t="shared" si="665"/>
        <v>8.0016000000000004E-2</v>
      </c>
      <c r="S1137" s="119">
        <f t="shared" si="666"/>
        <v>35.302464710000002</v>
      </c>
      <c r="T1137" s="129">
        <f t="shared" si="646"/>
        <v>9.1906000000000002E-2</v>
      </c>
      <c r="U1137" s="127">
        <f t="shared" si="667"/>
        <v>21</v>
      </c>
      <c r="V1137" s="127">
        <v>252</v>
      </c>
      <c r="W1137" s="126">
        <f t="shared" si="668"/>
        <v>1.007353975</v>
      </c>
      <c r="X1137" s="119">
        <f t="shared" si="669"/>
        <v>3.24451913</v>
      </c>
      <c r="Y1137" s="119">
        <f t="shared" si="670"/>
        <v>38.546983840000003</v>
      </c>
      <c r="Z1137" s="131" t="str">
        <f t="shared" si="649"/>
        <v>A+J=</v>
      </c>
      <c r="AA1137" s="124">
        <f t="shared" si="650"/>
        <v>45427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2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4"/>
      <c r="EM1137" s="1"/>
      <c r="EN1137" s="1"/>
      <c r="EO1137" s="1"/>
      <c r="EP1137" s="1"/>
      <c r="EQ1137" s="1"/>
      <c r="ER1137" s="1"/>
    </row>
    <row r="1138" spans="1:148" ht="12.75" x14ac:dyDescent="0.2">
      <c r="A1138" s="118">
        <f t="shared" si="641"/>
        <v>45428</v>
      </c>
      <c r="B1138" s="119">
        <f t="shared" si="651"/>
        <v>406.10174647000002</v>
      </c>
      <c r="C1138" s="119">
        <f t="shared" si="652"/>
        <v>333.98547996999997</v>
      </c>
      <c r="D1138" s="120">
        <f t="shared" si="653"/>
        <v>6869.14</v>
      </c>
      <c r="E1138" s="120">
        <f t="shared" si="672"/>
        <v>6895.24</v>
      </c>
      <c r="F1138" s="172">
        <f>IF($K1138=1,VLOOKUP($A1137,$AO$11:$AT$60,6),F1137)</f>
        <v>45399</v>
      </c>
      <c r="G1138" s="123">
        <f t="shared" si="654"/>
        <v>3.7996022791790818E-3</v>
      </c>
      <c r="H1138" s="124">
        <f t="shared" si="655"/>
        <v>45460</v>
      </c>
      <c r="I1138" s="124">
        <f t="shared" si="656"/>
        <v>45460</v>
      </c>
      <c r="J1138" s="125">
        <f t="shared" si="657"/>
        <v>22</v>
      </c>
      <c r="K1138" s="125">
        <f t="shared" si="658"/>
        <v>1</v>
      </c>
      <c r="L1138" s="8">
        <f t="shared" si="659"/>
        <v>1.0001723899999999</v>
      </c>
      <c r="M1138" s="126">
        <f t="shared" si="660"/>
        <v>1.0015995499999999</v>
      </c>
      <c r="N1138" s="126">
        <f t="shared" si="661"/>
        <v>1.2152926790234382</v>
      </c>
      <c r="O1138" s="119">
        <f t="shared" si="662"/>
        <v>1.2155021800000001</v>
      </c>
      <c r="P1138" s="119">
        <f t="shared" si="663"/>
        <v>405.96007899</v>
      </c>
      <c r="Q1138" s="158">
        <f t="shared" si="664"/>
        <v>0</v>
      </c>
      <c r="R1138" s="199">
        <f t="shared" si="665"/>
        <v>0</v>
      </c>
      <c r="S1138" s="119">
        <f t="shared" si="666"/>
        <v>0</v>
      </c>
      <c r="T1138" s="129">
        <f t="shared" si="646"/>
        <v>9.1906000000000002E-2</v>
      </c>
      <c r="U1138" s="127">
        <f t="shared" si="667"/>
        <v>1</v>
      </c>
      <c r="V1138" s="127">
        <v>252</v>
      </c>
      <c r="W1138" s="126">
        <f t="shared" si="668"/>
        <v>1.000348969</v>
      </c>
      <c r="X1138" s="119">
        <f t="shared" si="669"/>
        <v>0.14166748000000001</v>
      </c>
      <c r="Y1138" s="119">
        <f t="shared" si="670"/>
        <v>0</v>
      </c>
      <c r="Z1138" s="131" t="str">
        <f t="shared" si="649"/>
        <v>A+J=</v>
      </c>
      <c r="AA1138" s="124">
        <f t="shared" si="650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2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4"/>
      <c r="EM1138" s="1"/>
      <c r="EN1138" s="1"/>
      <c r="EO1138" s="1"/>
      <c r="EP1138" s="1"/>
      <c r="EQ1138" s="1"/>
      <c r="ER1138" s="1"/>
    </row>
    <row r="1139" spans="1:148" ht="12.75" x14ac:dyDescent="0.2">
      <c r="A1139" s="118">
        <f t="shared" si="641"/>
        <v>45429</v>
      </c>
      <c r="B1139" s="119">
        <f t="shared" si="651"/>
        <v>406.31349857999999</v>
      </c>
      <c r="C1139" s="119">
        <f t="shared" si="652"/>
        <v>333.98547996999997</v>
      </c>
      <c r="D1139" s="120">
        <f t="shared" si="653"/>
        <v>6869.14</v>
      </c>
      <c r="E1139" s="120">
        <f t="shared" si="672"/>
        <v>6895.24</v>
      </c>
      <c r="F1139" s="172">
        <f t="shared" ref="F1139:F1202" si="673">IF($K1139=1,VLOOKUP($A1138,$AO$11:$AT$60,6),F1138)</f>
        <v>45399</v>
      </c>
      <c r="G1139" s="123">
        <f t="shared" si="654"/>
        <v>3.7996022791790818E-3</v>
      </c>
      <c r="H1139" s="124">
        <f t="shared" si="655"/>
        <v>45460</v>
      </c>
      <c r="I1139" s="124">
        <f t="shared" si="656"/>
        <v>45460</v>
      </c>
      <c r="J1139" s="125">
        <f t="shared" si="657"/>
        <v>22</v>
      </c>
      <c r="K1139" s="125">
        <f t="shared" si="658"/>
        <v>2</v>
      </c>
      <c r="L1139" s="8">
        <f t="shared" si="659"/>
        <v>1.00034482</v>
      </c>
      <c r="M1139" s="126">
        <f t="shared" si="660"/>
        <v>1.0015995499999999</v>
      </c>
      <c r="N1139" s="126">
        <f t="shared" si="661"/>
        <v>1.2152926790234382</v>
      </c>
      <c r="O1139" s="119">
        <f t="shared" si="662"/>
        <v>1.21571173</v>
      </c>
      <c r="P1139" s="119">
        <f t="shared" si="663"/>
        <v>406.03006563999998</v>
      </c>
      <c r="Q1139" s="158">
        <f t="shared" si="664"/>
        <v>0</v>
      </c>
      <c r="R1139" s="199">
        <f t="shared" si="665"/>
        <v>0</v>
      </c>
      <c r="S1139" s="119">
        <f t="shared" si="666"/>
        <v>0</v>
      </c>
      <c r="T1139" s="129">
        <f t="shared" si="646"/>
        <v>9.1906000000000002E-2</v>
      </c>
      <c r="U1139" s="127">
        <f t="shared" si="667"/>
        <v>2</v>
      </c>
      <c r="V1139" s="127">
        <v>252</v>
      </c>
      <c r="W1139" s="126">
        <f t="shared" si="668"/>
        <v>1.0006980590000001</v>
      </c>
      <c r="X1139" s="119">
        <f t="shared" si="669"/>
        <v>0.28343294000000002</v>
      </c>
      <c r="Y1139" s="119">
        <f t="shared" si="670"/>
        <v>0</v>
      </c>
      <c r="Z1139" s="131" t="str">
        <f t="shared" si="649"/>
        <v>A+J=</v>
      </c>
      <c r="AA1139" s="124">
        <f t="shared" si="650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2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4"/>
      <c r="EM1139" s="1"/>
      <c r="EN1139" s="1"/>
      <c r="EO1139" s="1"/>
      <c r="EP1139" s="1"/>
      <c r="EQ1139" s="1"/>
      <c r="ER1139" s="1"/>
    </row>
    <row r="1140" spans="1:148" ht="12.75" x14ac:dyDescent="0.2">
      <c r="A1140" s="118">
        <f t="shared" si="641"/>
        <v>45430</v>
      </c>
      <c r="B1140" s="119">
        <f t="shared" si="651"/>
        <v>406.52535954000001</v>
      </c>
      <c r="C1140" s="119">
        <f t="shared" si="652"/>
        <v>333.98547996999997</v>
      </c>
      <c r="D1140" s="120">
        <f t="shared" si="653"/>
        <v>6869.14</v>
      </c>
      <c r="E1140" s="120">
        <f t="shared" si="672"/>
        <v>6895.24</v>
      </c>
      <c r="F1140" s="172">
        <f t="shared" si="673"/>
        <v>45399</v>
      </c>
      <c r="G1140" s="123">
        <f t="shared" si="654"/>
        <v>3.7996022791790818E-3</v>
      </c>
      <c r="H1140" s="124">
        <f t="shared" si="655"/>
        <v>45460</v>
      </c>
      <c r="I1140" s="124">
        <f t="shared" si="656"/>
        <v>45460</v>
      </c>
      <c r="J1140" s="125">
        <f t="shared" si="657"/>
        <v>22</v>
      </c>
      <c r="K1140" s="125">
        <f t="shared" si="658"/>
        <v>3</v>
      </c>
      <c r="L1140" s="8">
        <f t="shared" si="659"/>
        <v>1.00051727</v>
      </c>
      <c r="M1140" s="126">
        <f t="shared" si="660"/>
        <v>1.0015995499999999</v>
      </c>
      <c r="N1140" s="126">
        <f t="shared" si="661"/>
        <v>1.2152926790234382</v>
      </c>
      <c r="O1140" s="119">
        <f t="shared" si="662"/>
        <v>1.2159213099999999</v>
      </c>
      <c r="P1140" s="119">
        <f t="shared" si="663"/>
        <v>406.10006232000001</v>
      </c>
      <c r="Q1140" s="158">
        <f t="shared" si="664"/>
        <v>0</v>
      </c>
      <c r="R1140" s="199">
        <f t="shared" si="665"/>
        <v>0</v>
      </c>
      <c r="S1140" s="119">
        <f t="shared" si="666"/>
        <v>0</v>
      </c>
      <c r="T1140" s="129">
        <f t="shared" si="646"/>
        <v>9.1906000000000002E-2</v>
      </c>
      <c r="U1140" s="127">
        <f t="shared" si="667"/>
        <v>3</v>
      </c>
      <c r="V1140" s="127">
        <v>252</v>
      </c>
      <c r="W1140" s="126">
        <f t="shared" si="668"/>
        <v>1.0010472720000001</v>
      </c>
      <c r="X1140" s="119">
        <f t="shared" si="669"/>
        <v>0.42529721999999998</v>
      </c>
      <c r="Y1140" s="119">
        <f t="shared" si="670"/>
        <v>0</v>
      </c>
      <c r="Z1140" s="131" t="str">
        <f t="shared" si="649"/>
        <v>A+J=</v>
      </c>
      <c r="AA1140" s="124">
        <f t="shared" si="650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2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4"/>
      <c r="EM1140" s="1"/>
      <c r="EN1140" s="1"/>
      <c r="EO1140" s="1"/>
      <c r="EP1140" s="1"/>
      <c r="EQ1140" s="1"/>
      <c r="ER1140" s="1"/>
    </row>
    <row r="1141" spans="1:148" ht="12.75" x14ac:dyDescent="0.2">
      <c r="A1141" s="118">
        <f t="shared" si="641"/>
        <v>45431</v>
      </c>
      <c r="B1141" s="119">
        <f t="shared" si="651"/>
        <v>406.52535954000001</v>
      </c>
      <c r="C1141" s="119">
        <f t="shared" si="652"/>
        <v>333.98547996999997</v>
      </c>
      <c r="D1141" s="120">
        <f t="shared" si="653"/>
        <v>6869.14</v>
      </c>
      <c r="E1141" s="120">
        <f t="shared" si="672"/>
        <v>6895.24</v>
      </c>
      <c r="F1141" s="172">
        <f t="shared" si="673"/>
        <v>45399</v>
      </c>
      <c r="G1141" s="123">
        <f t="shared" si="654"/>
        <v>3.7996022791790818E-3</v>
      </c>
      <c r="H1141" s="124">
        <f t="shared" si="655"/>
        <v>45460</v>
      </c>
      <c r="I1141" s="124">
        <f t="shared" si="656"/>
        <v>45460</v>
      </c>
      <c r="J1141" s="125">
        <f t="shared" si="657"/>
        <v>22</v>
      </c>
      <c r="K1141" s="125">
        <f t="shared" si="658"/>
        <v>3</v>
      </c>
      <c r="L1141" s="8">
        <f t="shared" si="659"/>
        <v>1.00051727</v>
      </c>
      <c r="M1141" s="126">
        <f t="shared" si="660"/>
        <v>1.0015995499999999</v>
      </c>
      <c r="N1141" s="126">
        <f t="shared" si="661"/>
        <v>1.2152926790234382</v>
      </c>
      <c r="O1141" s="119">
        <f t="shared" si="662"/>
        <v>1.2159213099999999</v>
      </c>
      <c r="P1141" s="119">
        <f t="shared" si="663"/>
        <v>406.10006232000001</v>
      </c>
      <c r="Q1141" s="158">
        <f t="shared" si="664"/>
        <v>0</v>
      </c>
      <c r="R1141" s="199">
        <f t="shared" si="665"/>
        <v>0</v>
      </c>
      <c r="S1141" s="119">
        <f t="shared" si="666"/>
        <v>0</v>
      </c>
      <c r="T1141" s="129">
        <f t="shared" si="646"/>
        <v>9.1906000000000002E-2</v>
      </c>
      <c r="U1141" s="127">
        <f t="shared" si="667"/>
        <v>3</v>
      </c>
      <c r="V1141" s="127">
        <v>252</v>
      </c>
      <c r="W1141" s="126">
        <f t="shared" si="668"/>
        <v>1.0010472720000001</v>
      </c>
      <c r="X1141" s="119">
        <f t="shared" si="669"/>
        <v>0.42529721999999998</v>
      </c>
      <c r="Y1141" s="119">
        <f t="shared" si="670"/>
        <v>0</v>
      </c>
      <c r="Z1141" s="131" t="str">
        <f t="shared" si="649"/>
        <v>A+J=</v>
      </c>
      <c r="AA1141" s="124">
        <f t="shared" si="650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2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4"/>
      <c r="EM1141" s="1"/>
      <c r="EN1141" s="1"/>
      <c r="EO1141" s="1"/>
      <c r="EP1141" s="1"/>
      <c r="EQ1141" s="1"/>
      <c r="ER1141" s="1"/>
    </row>
    <row r="1142" spans="1:148" ht="12.75" x14ac:dyDescent="0.2">
      <c r="A1142" s="118">
        <f t="shared" si="641"/>
        <v>45432</v>
      </c>
      <c r="B1142" s="119">
        <f t="shared" si="651"/>
        <v>406.52535954000001</v>
      </c>
      <c r="C1142" s="119">
        <f t="shared" si="652"/>
        <v>333.98547996999997</v>
      </c>
      <c r="D1142" s="120">
        <f t="shared" si="653"/>
        <v>6869.14</v>
      </c>
      <c r="E1142" s="120">
        <f t="shared" si="672"/>
        <v>6895.24</v>
      </c>
      <c r="F1142" s="172">
        <f t="shared" si="673"/>
        <v>45399</v>
      </c>
      <c r="G1142" s="123">
        <f t="shared" si="654"/>
        <v>3.7996022791790818E-3</v>
      </c>
      <c r="H1142" s="124">
        <f t="shared" si="655"/>
        <v>45460</v>
      </c>
      <c r="I1142" s="124">
        <f t="shared" si="656"/>
        <v>45460</v>
      </c>
      <c r="J1142" s="125">
        <f t="shared" si="657"/>
        <v>22</v>
      </c>
      <c r="K1142" s="125">
        <f t="shared" si="658"/>
        <v>3</v>
      </c>
      <c r="L1142" s="8">
        <f t="shared" si="659"/>
        <v>1.00051727</v>
      </c>
      <c r="M1142" s="126">
        <f t="shared" si="660"/>
        <v>1.0015995499999999</v>
      </c>
      <c r="N1142" s="126">
        <f t="shared" si="661"/>
        <v>1.2152926790234382</v>
      </c>
      <c r="O1142" s="119">
        <f t="shared" si="662"/>
        <v>1.2159213099999999</v>
      </c>
      <c r="P1142" s="119">
        <f t="shared" si="663"/>
        <v>406.10006232000001</v>
      </c>
      <c r="Q1142" s="158">
        <f t="shared" si="664"/>
        <v>0</v>
      </c>
      <c r="R1142" s="199">
        <f t="shared" si="665"/>
        <v>0</v>
      </c>
      <c r="S1142" s="119">
        <f t="shared" si="666"/>
        <v>0</v>
      </c>
      <c r="T1142" s="129">
        <f t="shared" si="646"/>
        <v>9.1906000000000002E-2</v>
      </c>
      <c r="U1142" s="127">
        <f t="shared" si="667"/>
        <v>3</v>
      </c>
      <c r="V1142" s="127">
        <v>252</v>
      </c>
      <c r="W1142" s="126">
        <f t="shared" si="668"/>
        <v>1.0010472720000001</v>
      </c>
      <c r="X1142" s="119">
        <f t="shared" si="669"/>
        <v>0.42529721999999998</v>
      </c>
      <c r="Y1142" s="119">
        <f t="shared" si="670"/>
        <v>0</v>
      </c>
      <c r="Z1142" s="131" t="str">
        <f t="shared" si="649"/>
        <v>A+J=</v>
      </c>
      <c r="AA1142" s="124">
        <f t="shared" si="650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2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4"/>
      <c r="EM1142" s="1"/>
      <c r="EN1142" s="1"/>
      <c r="EO1142" s="1"/>
      <c r="EP1142" s="1"/>
      <c r="EQ1142" s="1"/>
      <c r="ER1142" s="1"/>
    </row>
    <row r="1143" spans="1:148" ht="12.75" x14ac:dyDescent="0.2">
      <c r="A1143" s="118">
        <f t="shared" si="641"/>
        <v>45433</v>
      </c>
      <c r="B1143" s="119">
        <f t="shared" si="651"/>
        <v>406.73733192000003</v>
      </c>
      <c r="C1143" s="119">
        <f t="shared" si="652"/>
        <v>333.98547996999997</v>
      </c>
      <c r="D1143" s="120">
        <f t="shared" si="653"/>
        <v>6869.14</v>
      </c>
      <c r="E1143" s="120">
        <f t="shared" si="672"/>
        <v>6895.24</v>
      </c>
      <c r="F1143" s="172">
        <f t="shared" si="673"/>
        <v>45399</v>
      </c>
      <c r="G1143" s="123">
        <f t="shared" si="654"/>
        <v>3.7996022791790818E-3</v>
      </c>
      <c r="H1143" s="124">
        <f t="shared" si="655"/>
        <v>45460</v>
      </c>
      <c r="I1143" s="124">
        <f t="shared" si="656"/>
        <v>45460</v>
      </c>
      <c r="J1143" s="125">
        <f t="shared" si="657"/>
        <v>22</v>
      </c>
      <c r="K1143" s="125">
        <f t="shared" si="658"/>
        <v>4</v>
      </c>
      <c r="L1143" s="8">
        <f t="shared" si="659"/>
        <v>1.00068976</v>
      </c>
      <c r="M1143" s="126">
        <f t="shared" si="660"/>
        <v>1.0015995499999999</v>
      </c>
      <c r="N1143" s="126">
        <f t="shared" si="661"/>
        <v>1.2152926790234382</v>
      </c>
      <c r="O1143" s="119">
        <f t="shared" si="662"/>
        <v>1.2161309300000001</v>
      </c>
      <c r="P1143" s="119">
        <f t="shared" si="663"/>
        <v>406.17007236000001</v>
      </c>
      <c r="Q1143" s="158">
        <f t="shared" si="664"/>
        <v>0</v>
      </c>
      <c r="R1143" s="199">
        <f t="shared" si="665"/>
        <v>0</v>
      </c>
      <c r="S1143" s="119">
        <f t="shared" si="666"/>
        <v>0</v>
      </c>
      <c r="T1143" s="129">
        <f t="shared" si="646"/>
        <v>9.1906000000000002E-2</v>
      </c>
      <c r="U1143" s="127">
        <f t="shared" si="667"/>
        <v>4</v>
      </c>
      <c r="V1143" s="127">
        <v>252</v>
      </c>
      <c r="W1143" s="126">
        <f t="shared" si="668"/>
        <v>1.0013966059999999</v>
      </c>
      <c r="X1143" s="119">
        <f t="shared" si="669"/>
        <v>0.56725956</v>
      </c>
      <c r="Y1143" s="119">
        <f t="shared" si="670"/>
        <v>0</v>
      </c>
      <c r="Z1143" s="131" t="str">
        <f t="shared" si="649"/>
        <v>A+J=</v>
      </c>
      <c r="AA1143" s="124">
        <f t="shared" si="650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2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4"/>
      <c r="EM1143" s="1"/>
      <c r="EN1143" s="1"/>
      <c r="EO1143" s="1"/>
      <c r="EP1143" s="1"/>
      <c r="EQ1143" s="1"/>
      <c r="ER1143" s="1"/>
    </row>
    <row r="1144" spans="1:148" ht="12.75" x14ac:dyDescent="0.2">
      <c r="A1144" s="118">
        <f t="shared" si="641"/>
        <v>45434</v>
      </c>
      <c r="B1144" s="119">
        <f t="shared" si="651"/>
        <v>406.94941948000002</v>
      </c>
      <c r="C1144" s="119">
        <f t="shared" si="652"/>
        <v>333.98547996999997</v>
      </c>
      <c r="D1144" s="120">
        <f t="shared" si="653"/>
        <v>6869.14</v>
      </c>
      <c r="E1144" s="120">
        <f t="shared" si="672"/>
        <v>6895.24</v>
      </c>
      <c r="F1144" s="172">
        <f t="shared" si="673"/>
        <v>45399</v>
      </c>
      <c r="G1144" s="123">
        <f t="shared" si="654"/>
        <v>3.7996022791790818E-3</v>
      </c>
      <c r="H1144" s="124">
        <f t="shared" si="655"/>
        <v>45460</v>
      </c>
      <c r="I1144" s="124">
        <f t="shared" si="656"/>
        <v>45460</v>
      </c>
      <c r="J1144" s="125">
        <f t="shared" si="657"/>
        <v>22</v>
      </c>
      <c r="K1144" s="125">
        <f t="shared" si="658"/>
        <v>5</v>
      </c>
      <c r="L1144" s="8">
        <f t="shared" si="659"/>
        <v>1.00086228</v>
      </c>
      <c r="M1144" s="126">
        <f t="shared" si="660"/>
        <v>1.0015995499999999</v>
      </c>
      <c r="N1144" s="126">
        <f t="shared" si="661"/>
        <v>1.2152926790234382</v>
      </c>
      <c r="O1144" s="119">
        <f t="shared" si="662"/>
        <v>1.2163406000000001</v>
      </c>
      <c r="P1144" s="119">
        <f t="shared" si="663"/>
        <v>406.24009909</v>
      </c>
      <c r="Q1144" s="158">
        <f t="shared" si="664"/>
        <v>0</v>
      </c>
      <c r="R1144" s="199">
        <f t="shared" si="665"/>
        <v>0</v>
      </c>
      <c r="S1144" s="119">
        <f t="shared" si="666"/>
        <v>0</v>
      </c>
      <c r="T1144" s="129">
        <f t="shared" si="646"/>
        <v>9.1906000000000002E-2</v>
      </c>
      <c r="U1144" s="127">
        <f t="shared" si="667"/>
        <v>5</v>
      </c>
      <c r="V1144" s="127">
        <v>252</v>
      </c>
      <c r="W1144" s="126">
        <f t="shared" si="668"/>
        <v>1.001746062</v>
      </c>
      <c r="X1144" s="119">
        <f t="shared" si="669"/>
        <v>0.70932039000000002</v>
      </c>
      <c r="Y1144" s="119">
        <f t="shared" si="670"/>
        <v>0</v>
      </c>
      <c r="Z1144" s="131" t="str">
        <f t="shared" si="649"/>
        <v>A+J=</v>
      </c>
      <c r="AA1144" s="124">
        <f t="shared" si="650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2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4"/>
      <c r="EM1144" s="1"/>
      <c r="EN1144" s="1"/>
      <c r="EO1144" s="1"/>
      <c r="EP1144" s="1"/>
      <c r="EQ1144" s="1"/>
      <c r="ER1144" s="1"/>
    </row>
    <row r="1145" spans="1:148" ht="12.75" x14ac:dyDescent="0.2">
      <c r="A1145" s="118">
        <f t="shared" si="641"/>
        <v>45435</v>
      </c>
      <c r="B1145" s="119">
        <f t="shared" si="651"/>
        <v>407.16160891999999</v>
      </c>
      <c r="C1145" s="119">
        <f t="shared" si="652"/>
        <v>333.98547996999997</v>
      </c>
      <c r="D1145" s="120">
        <f t="shared" si="653"/>
        <v>6869.14</v>
      </c>
      <c r="E1145" s="120">
        <f t="shared" si="672"/>
        <v>6895.24</v>
      </c>
      <c r="F1145" s="172">
        <f t="shared" si="673"/>
        <v>45399</v>
      </c>
      <c r="G1145" s="123">
        <f t="shared" si="654"/>
        <v>3.7996022791790818E-3</v>
      </c>
      <c r="H1145" s="124">
        <f t="shared" si="655"/>
        <v>45460</v>
      </c>
      <c r="I1145" s="124">
        <f t="shared" si="656"/>
        <v>45460</v>
      </c>
      <c r="J1145" s="125">
        <f t="shared" si="657"/>
        <v>22</v>
      </c>
      <c r="K1145" s="125">
        <f t="shared" si="658"/>
        <v>6</v>
      </c>
      <c r="L1145" s="8">
        <f t="shared" si="659"/>
        <v>1.0010348200000001</v>
      </c>
      <c r="M1145" s="126">
        <f t="shared" si="660"/>
        <v>1.0015995499999999</v>
      </c>
      <c r="N1145" s="126">
        <f t="shared" si="661"/>
        <v>1.2152926790234382</v>
      </c>
      <c r="O1145" s="119">
        <f t="shared" si="662"/>
        <v>1.2165502800000001</v>
      </c>
      <c r="P1145" s="119">
        <f t="shared" si="663"/>
        <v>406.31012916999998</v>
      </c>
      <c r="Q1145" s="158">
        <f t="shared" si="664"/>
        <v>0</v>
      </c>
      <c r="R1145" s="199">
        <f t="shared" si="665"/>
        <v>0</v>
      </c>
      <c r="S1145" s="119">
        <f t="shared" si="666"/>
        <v>0</v>
      </c>
      <c r="T1145" s="129">
        <f t="shared" si="646"/>
        <v>9.1906000000000002E-2</v>
      </c>
      <c r="U1145" s="127">
        <f t="shared" si="667"/>
        <v>6</v>
      </c>
      <c r="V1145" s="127">
        <v>252</v>
      </c>
      <c r="W1145" s="126">
        <f t="shared" si="668"/>
        <v>1.0020956400000001</v>
      </c>
      <c r="X1145" s="119">
        <f t="shared" si="669"/>
        <v>0.85147974999999998</v>
      </c>
      <c r="Y1145" s="119">
        <f t="shared" si="670"/>
        <v>0</v>
      </c>
      <c r="Z1145" s="131" t="str">
        <f t="shared" si="649"/>
        <v>A+J=</v>
      </c>
      <c r="AA1145" s="124">
        <f t="shared" si="650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2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4"/>
      <c r="EM1145" s="1"/>
      <c r="EN1145" s="1"/>
      <c r="EO1145" s="1"/>
      <c r="EP1145" s="1"/>
      <c r="EQ1145" s="1"/>
      <c r="ER1145" s="1"/>
    </row>
    <row r="1146" spans="1:148" ht="12.75" x14ac:dyDescent="0.2">
      <c r="A1146" s="118">
        <f t="shared" si="641"/>
        <v>45436</v>
      </c>
      <c r="B1146" s="119">
        <f t="shared" si="651"/>
        <v>407.37391697999999</v>
      </c>
      <c r="C1146" s="119">
        <f t="shared" si="652"/>
        <v>333.98547996999997</v>
      </c>
      <c r="D1146" s="120">
        <f t="shared" si="653"/>
        <v>6869.14</v>
      </c>
      <c r="E1146" s="120">
        <f t="shared" si="672"/>
        <v>6895.24</v>
      </c>
      <c r="F1146" s="172">
        <f t="shared" si="673"/>
        <v>45399</v>
      </c>
      <c r="G1146" s="123">
        <f t="shared" si="654"/>
        <v>3.7996022791790818E-3</v>
      </c>
      <c r="H1146" s="124">
        <f t="shared" si="655"/>
        <v>45460</v>
      </c>
      <c r="I1146" s="124">
        <f t="shared" si="656"/>
        <v>45460</v>
      </c>
      <c r="J1146" s="125">
        <f t="shared" si="657"/>
        <v>22</v>
      </c>
      <c r="K1146" s="125">
        <f t="shared" si="658"/>
        <v>7</v>
      </c>
      <c r="L1146" s="8">
        <f t="shared" si="659"/>
        <v>1.0012074</v>
      </c>
      <c r="M1146" s="126">
        <f t="shared" si="660"/>
        <v>1.0015995499999999</v>
      </c>
      <c r="N1146" s="126">
        <f t="shared" si="661"/>
        <v>1.2152926790234382</v>
      </c>
      <c r="O1146" s="119">
        <f t="shared" si="662"/>
        <v>1.2167600199999999</v>
      </c>
      <c r="P1146" s="119">
        <f t="shared" si="663"/>
        <v>406.38017927999999</v>
      </c>
      <c r="Q1146" s="158">
        <f t="shared" si="664"/>
        <v>0</v>
      </c>
      <c r="R1146" s="199">
        <f t="shared" si="665"/>
        <v>0</v>
      </c>
      <c r="S1146" s="119">
        <f t="shared" si="666"/>
        <v>0</v>
      </c>
      <c r="T1146" s="129">
        <f t="shared" si="646"/>
        <v>9.1906000000000002E-2</v>
      </c>
      <c r="U1146" s="127">
        <f t="shared" si="667"/>
        <v>7</v>
      </c>
      <c r="V1146" s="127">
        <v>252</v>
      </c>
      <c r="W1146" s="126">
        <f t="shared" si="668"/>
        <v>1.00244534</v>
      </c>
      <c r="X1146" s="119">
        <f t="shared" si="669"/>
        <v>0.99373769999999995</v>
      </c>
      <c r="Y1146" s="119">
        <f t="shared" si="670"/>
        <v>0</v>
      </c>
      <c r="Z1146" s="131" t="str">
        <f t="shared" si="649"/>
        <v>A+J=</v>
      </c>
      <c r="AA1146" s="124">
        <f t="shared" si="650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2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4"/>
      <c r="EM1146" s="1"/>
      <c r="EN1146" s="1"/>
      <c r="EO1146" s="1"/>
      <c r="EP1146" s="1"/>
      <c r="EQ1146" s="1"/>
      <c r="ER1146" s="1"/>
    </row>
    <row r="1147" spans="1:148" ht="12.75" x14ac:dyDescent="0.2">
      <c r="A1147" s="118">
        <f t="shared" si="641"/>
        <v>45437</v>
      </c>
      <c r="B1147" s="119">
        <f t="shared" si="651"/>
        <v>407.58633033000001</v>
      </c>
      <c r="C1147" s="119">
        <f t="shared" si="652"/>
        <v>333.98547996999997</v>
      </c>
      <c r="D1147" s="120">
        <f t="shared" si="653"/>
        <v>6869.14</v>
      </c>
      <c r="E1147" s="120">
        <f t="shared" si="672"/>
        <v>6895.24</v>
      </c>
      <c r="F1147" s="172">
        <f t="shared" si="673"/>
        <v>45399</v>
      </c>
      <c r="G1147" s="123">
        <f t="shared" si="654"/>
        <v>3.7996022791790818E-3</v>
      </c>
      <c r="H1147" s="124">
        <f t="shared" si="655"/>
        <v>45460</v>
      </c>
      <c r="I1147" s="124">
        <f t="shared" si="656"/>
        <v>45460</v>
      </c>
      <c r="J1147" s="125">
        <f t="shared" si="657"/>
        <v>22</v>
      </c>
      <c r="K1147" s="125">
        <f t="shared" si="658"/>
        <v>8</v>
      </c>
      <c r="L1147" s="8">
        <f t="shared" si="659"/>
        <v>1.0013799999999999</v>
      </c>
      <c r="M1147" s="126">
        <f t="shared" si="660"/>
        <v>1.0015995499999999</v>
      </c>
      <c r="N1147" s="126">
        <f t="shared" si="661"/>
        <v>1.2152926790234382</v>
      </c>
      <c r="O1147" s="119">
        <f t="shared" si="662"/>
        <v>1.2169697799999999</v>
      </c>
      <c r="P1147" s="119">
        <f t="shared" si="663"/>
        <v>406.45023608000002</v>
      </c>
      <c r="Q1147" s="158">
        <f t="shared" si="664"/>
        <v>0</v>
      </c>
      <c r="R1147" s="199">
        <f t="shared" si="665"/>
        <v>0</v>
      </c>
      <c r="S1147" s="119">
        <f t="shared" si="666"/>
        <v>0</v>
      </c>
      <c r="T1147" s="129">
        <f t="shared" si="646"/>
        <v>9.1906000000000002E-2</v>
      </c>
      <c r="U1147" s="127">
        <f t="shared" si="667"/>
        <v>8</v>
      </c>
      <c r="V1147" s="127">
        <v>252</v>
      </c>
      <c r="W1147" s="126">
        <f t="shared" si="668"/>
        <v>1.002795162</v>
      </c>
      <c r="X1147" s="119">
        <f t="shared" si="669"/>
        <v>1.13609425</v>
      </c>
      <c r="Y1147" s="119">
        <f t="shared" si="670"/>
        <v>0</v>
      </c>
      <c r="Z1147" s="131" t="str">
        <f t="shared" si="649"/>
        <v>A+J=</v>
      </c>
      <c r="AA1147" s="124">
        <f t="shared" si="650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2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4"/>
      <c r="EM1147" s="1"/>
      <c r="EN1147" s="1"/>
      <c r="EO1147" s="1"/>
      <c r="EP1147" s="1"/>
      <c r="EQ1147" s="1"/>
      <c r="ER1147" s="1"/>
    </row>
    <row r="1148" spans="1:148" ht="12.75" x14ac:dyDescent="0.2">
      <c r="A1148" s="118">
        <f t="shared" si="641"/>
        <v>45438</v>
      </c>
      <c r="B1148" s="119">
        <f t="shared" si="651"/>
        <v>407.58633033000001</v>
      </c>
      <c r="C1148" s="119">
        <f t="shared" si="652"/>
        <v>333.98547996999997</v>
      </c>
      <c r="D1148" s="120">
        <f t="shared" si="653"/>
        <v>6869.14</v>
      </c>
      <c r="E1148" s="120">
        <f t="shared" si="672"/>
        <v>6895.24</v>
      </c>
      <c r="F1148" s="172">
        <f t="shared" si="673"/>
        <v>45399</v>
      </c>
      <c r="G1148" s="123">
        <f t="shared" si="654"/>
        <v>3.7996022791790818E-3</v>
      </c>
      <c r="H1148" s="124">
        <f t="shared" si="655"/>
        <v>45460</v>
      </c>
      <c r="I1148" s="124">
        <f t="shared" si="656"/>
        <v>45460</v>
      </c>
      <c r="J1148" s="125">
        <f t="shared" si="657"/>
        <v>22</v>
      </c>
      <c r="K1148" s="125">
        <f t="shared" si="658"/>
        <v>8</v>
      </c>
      <c r="L1148" s="8">
        <f t="shared" si="659"/>
        <v>1.0013799999999999</v>
      </c>
      <c r="M1148" s="126">
        <f t="shared" si="660"/>
        <v>1.0015995499999999</v>
      </c>
      <c r="N1148" s="126">
        <f t="shared" si="661"/>
        <v>1.2152926790234382</v>
      </c>
      <c r="O1148" s="119">
        <f t="shared" si="662"/>
        <v>1.2169697799999999</v>
      </c>
      <c r="P1148" s="119">
        <f t="shared" si="663"/>
        <v>406.45023608000002</v>
      </c>
      <c r="Q1148" s="158">
        <f t="shared" si="664"/>
        <v>0</v>
      </c>
      <c r="R1148" s="199">
        <f t="shared" si="665"/>
        <v>0</v>
      </c>
      <c r="S1148" s="119">
        <f t="shared" si="666"/>
        <v>0</v>
      </c>
      <c r="T1148" s="129">
        <f t="shared" si="646"/>
        <v>9.1906000000000002E-2</v>
      </c>
      <c r="U1148" s="127">
        <f t="shared" si="667"/>
        <v>8</v>
      </c>
      <c r="V1148" s="127">
        <v>252</v>
      </c>
      <c r="W1148" s="126">
        <f t="shared" si="668"/>
        <v>1.002795162</v>
      </c>
      <c r="X1148" s="119">
        <f t="shared" si="669"/>
        <v>1.13609425</v>
      </c>
      <c r="Y1148" s="119">
        <f t="shared" si="670"/>
        <v>0</v>
      </c>
      <c r="Z1148" s="131" t="str">
        <f t="shared" si="649"/>
        <v>A+J=</v>
      </c>
      <c r="AA1148" s="124">
        <f t="shared" si="650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2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4"/>
      <c r="EM1148" s="1"/>
      <c r="EN1148" s="1"/>
      <c r="EO1148" s="1"/>
      <c r="EP1148" s="1"/>
      <c r="EQ1148" s="1"/>
      <c r="ER1148" s="1"/>
    </row>
    <row r="1149" spans="1:148" ht="12.75" x14ac:dyDescent="0.2">
      <c r="A1149" s="118">
        <f t="shared" si="641"/>
        <v>45439</v>
      </c>
      <c r="B1149" s="119">
        <f t="shared" si="651"/>
        <v>407.58633033000001</v>
      </c>
      <c r="C1149" s="119">
        <f t="shared" si="652"/>
        <v>333.98547996999997</v>
      </c>
      <c r="D1149" s="120">
        <f t="shared" si="653"/>
        <v>6869.14</v>
      </c>
      <c r="E1149" s="120">
        <f t="shared" si="672"/>
        <v>6895.24</v>
      </c>
      <c r="F1149" s="172">
        <f t="shared" si="673"/>
        <v>45399</v>
      </c>
      <c r="G1149" s="123">
        <f t="shared" si="654"/>
        <v>3.7996022791790818E-3</v>
      </c>
      <c r="H1149" s="124">
        <f t="shared" si="655"/>
        <v>45460</v>
      </c>
      <c r="I1149" s="124">
        <f t="shared" si="656"/>
        <v>45460</v>
      </c>
      <c r="J1149" s="125">
        <f t="shared" si="657"/>
        <v>22</v>
      </c>
      <c r="K1149" s="125">
        <f t="shared" si="658"/>
        <v>8</v>
      </c>
      <c r="L1149" s="8">
        <f t="shared" si="659"/>
        <v>1.0013799999999999</v>
      </c>
      <c r="M1149" s="126">
        <f t="shared" si="660"/>
        <v>1.0015995499999999</v>
      </c>
      <c r="N1149" s="126">
        <f t="shared" si="661"/>
        <v>1.2152926790234382</v>
      </c>
      <c r="O1149" s="119">
        <f t="shared" si="662"/>
        <v>1.2169697799999999</v>
      </c>
      <c r="P1149" s="119">
        <f t="shared" si="663"/>
        <v>406.45023608000002</v>
      </c>
      <c r="Q1149" s="158">
        <f t="shared" si="664"/>
        <v>0</v>
      </c>
      <c r="R1149" s="199">
        <f t="shared" si="665"/>
        <v>0</v>
      </c>
      <c r="S1149" s="119">
        <f t="shared" si="666"/>
        <v>0</v>
      </c>
      <c r="T1149" s="129">
        <f t="shared" si="646"/>
        <v>9.1906000000000002E-2</v>
      </c>
      <c r="U1149" s="127">
        <f t="shared" si="667"/>
        <v>8</v>
      </c>
      <c r="V1149" s="127">
        <v>252</v>
      </c>
      <c r="W1149" s="126">
        <f t="shared" si="668"/>
        <v>1.002795162</v>
      </c>
      <c r="X1149" s="119">
        <f t="shared" si="669"/>
        <v>1.13609425</v>
      </c>
      <c r="Y1149" s="119">
        <f t="shared" si="670"/>
        <v>0</v>
      </c>
      <c r="Z1149" s="131" t="str">
        <f t="shared" si="649"/>
        <v>A+J=</v>
      </c>
      <c r="AA1149" s="124">
        <f t="shared" si="650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2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4"/>
      <c r="EM1149" s="1"/>
      <c r="EN1149" s="1"/>
      <c r="EO1149" s="1"/>
      <c r="EP1149" s="1"/>
      <c r="EQ1149" s="1"/>
      <c r="ER1149" s="1"/>
    </row>
    <row r="1150" spans="1:148" ht="12.75" x14ac:dyDescent="0.2">
      <c r="A1150" s="118">
        <f t="shared" si="641"/>
        <v>45440</v>
      </c>
      <c r="B1150" s="119">
        <f t="shared" si="651"/>
        <v>407.79885944</v>
      </c>
      <c r="C1150" s="119">
        <f t="shared" si="652"/>
        <v>333.98547996999997</v>
      </c>
      <c r="D1150" s="120">
        <f t="shared" si="653"/>
        <v>6869.14</v>
      </c>
      <c r="E1150" s="120">
        <f t="shared" si="672"/>
        <v>6895.24</v>
      </c>
      <c r="F1150" s="172">
        <f t="shared" si="673"/>
        <v>45399</v>
      </c>
      <c r="G1150" s="123">
        <f t="shared" si="654"/>
        <v>3.7996022791790818E-3</v>
      </c>
      <c r="H1150" s="124">
        <f t="shared" si="655"/>
        <v>45460</v>
      </c>
      <c r="I1150" s="124">
        <f t="shared" si="656"/>
        <v>45460</v>
      </c>
      <c r="J1150" s="125">
        <f t="shared" si="657"/>
        <v>22</v>
      </c>
      <c r="K1150" s="125">
        <f t="shared" si="658"/>
        <v>9</v>
      </c>
      <c r="L1150" s="8">
        <f t="shared" si="659"/>
        <v>1.0015526400000001</v>
      </c>
      <c r="M1150" s="126">
        <f t="shared" si="660"/>
        <v>1.0015995499999999</v>
      </c>
      <c r="N1150" s="126">
        <f t="shared" si="661"/>
        <v>1.2152926790234382</v>
      </c>
      <c r="O1150" s="119">
        <f t="shared" si="662"/>
        <v>1.21717959</v>
      </c>
      <c r="P1150" s="119">
        <f t="shared" si="663"/>
        <v>406.52030956999999</v>
      </c>
      <c r="Q1150" s="158">
        <f t="shared" si="664"/>
        <v>0</v>
      </c>
      <c r="R1150" s="199">
        <f t="shared" si="665"/>
        <v>0</v>
      </c>
      <c r="S1150" s="119">
        <f t="shared" si="666"/>
        <v>0</v>
      </c>
      <c r="T1150" s="129">
        <f t="shared" si="646"/>
        <v>9.1906000000000002E-2</v>
      </c>
      <c r="U1150" s="127">
        <f t="shared" si="667"/>
        <v>9</v>
      </c>
      <c r="V1150" s="127">
        <v>252</v>
      </c>
      <c r="W1150" s="126">
        <f t="shared" si="668"/>
        <v>1.0031451069999999</v>
      </c>
      <c r="X1150" s="119">
        <f t="shared" si="669"/>
        <v>1.27854987</v>
      </c>
      <c r="Y1150" s="119">
        <f t="shared" si="670"/>
        <v>0</v>
      </c>
      <c r="Z1150" s="131" t="str">
        <f t="shared" si="649"/>
        <v>A+J=</v>
      </c>
      <c r="AA1150" s="124">
        <f t="shared" si="650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2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4"/>
      <c r="EM1150" s="1"/>
      <c r="EN1150" s="1"/>
      <c r="EO1150" s="1"/>
      <c r="EP1150" s="1"/>
      <c r="EQ1150" s="1"/>
      <c r="ER1150" s="1"/>
    </row>
    <row r="1151" spans="1:148" ht="12.75" x14ac:dyDescent="0.2">
      <c r="A1151" s="118">
        <f t="shared" si="641"/>
        <v>45441</v>
      </c>
      <c r="B1151" s="119">
        <f t="shared" si="651"/>
        <v>408.01149348999996</v>
      </c>
      <c r="C1151" s="119">
        <f t="shared" si="652"/>
        <v>333.98547996999997</v>
      </c>
      <c r="D1151" s="120">
        <f t="shared" si="653"/>
        <v>6869.14</v>
      </c>
      <c r="E1151" s="120">
        <f t="shared" si="672"/>
        <v>6895.24</v>
      </c>
      <c r="F1151" s="172">
        <f t="shared" si="673"/>
        <v>45399</v>
      </c>
      <c r="G1151" s="123">
        <f t="shared" si="654"/>
        <v>3.7996022791790818E-3</v>
      </c>
      <c r="H1151" s="124">
        <f t="shared" si="655"/>
        <v>45460</v>
      </c>
      <c r="I1151" s="124">
        <f t="shared" si="656"/>
        <v>45460</v>
      </c>
      <c r="J1151" s="125">
        <f t="shared" si="657"/>
        <v>22</v>
      </c>
      <c r="K1151" s="125">
        <f t="shared" si="658"/>
        <v>10</v>
      </c>
      <c r="L1151" s="8">
        <f t="shared" si="659"/>
        <v>1.0017252999999999</v>
      </c>
      <c r="M1151" s="126">
        <f t="shared" si="660"/>
        <v>1.0015995499999999</v>
      </c>
      <c r="N1151" s="126">
        <f t="shared" si="661"/>
        <v>1.2152926790234382</v>
      </c>
      <c r="O1151" s="119">
        <f t="shared" si="662"/>
        <v>1.2173894199999999</v>
      </c>
      <c r="P1151" s="119">
        <f t="shared" si="663"/>
        <v>406.59038973999998</v>
      </c>
      <c r="Q1151" s="158">
        <f t="shared" si="664"/>
        <v>0</v>
      </c>
      <c r="R1151" s="199">
        <f t="shared" si="665"/>
        <v>0</v>
      </c>
      <c r="S1151" s="119">
        <f t="shared" si="666"/>
        <v>0</v>
      </c>
      <c r="T1151" s="129">
        <f t="shared" si="646"/>
        <v>9.1906000000000002E-2</v>
      </c>
      <c r="U1151" s="127">
        <f t="shared" si="667"/>
        <v>10</v>
      </c>
      <c r="V1151" s="127">
        <v>252</v>
      </c>
      <c r="W1151" s="126">
        <f t="shared" si="668"/>
        <v>1.0034951729999999</v>
      </c>
      <c r="X1151" s="119">
        <f t="shared" si="669"/>
        <v>1.4211037500000001</v>
      </c>
      <c r="Y1151" s="119">
        <f t="shared" si="670"/>
        <v>0</v>
      </c>
      <c r="Z1151" s="131" t="str">
        <f t="shared" si="649"/>
        <v>A+J=</v>
      </c>
      <c r="AA1151" s="124">
        <f t="shared" si="650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2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4"/>
      <c r="EM1151" s="1"/>
      <c r="EN1151" s="1"/>
      <c r="EO1151" s="1"/>
      <c r="EP1151" s="1"/>
      <c r="EQ1151" s="1"/>
      <c r="ER1151" s="1"/>
    </row>
    <row r="1152" spans="1:148" ht="12.75" x14ac:dyDescent="0.2">
      <c r="A1152" s="118">
        <f t="shared" si="641"/>
        <v>45442</v>
      </c>
      <c r="B1152" s="119">
        <f t="shared" si="651"/>
        <v>408.22423964000001</v>
      </c>
      <c r="C1152" s="119">
        <f t="shared" si="652"/>
        <v>333.98547996999997</v>
      </c>
      <c r="D1152" s="120">
        <f t="shared" si="653"/>
        <v>6869.14</v>
      </c>
      <c r="E1152" s="120">
        <f t="shared" si="672"/>
        <v>6895.24</v>
      </c>
      <c r="F1152" s="172">
        <f t="shared" si="673"/>
        <v>45399</v>
      </c>
      <c r="G1152" s="123">
        <f t="shared" si="654"/>
        <v>3.7996022791790818E-3</v>
      </c>
      <c r="H1152" s="124">
        <f t="shared" si="655"/>
        <v>45460</v>
      </c>
      <c r="I1152" s="124">
        <f t="shared" si="656"/>
        <v>45460</v>
      </c>
      <c r="J1152" s="125">
        <f t="shared" si="657"/>
        <v>22</v>
      </c>
      <c r="K1152" s="125">
        <f t="shared" si="658"/>
        <v>11</v>
      </c>
      <c r="L1152" s="8">
        <f t="shared" si="659"/>
        <v>1.00189799</v>
      </c>
      <c r="M1152" s="126">
        <f t="shared" si="660"/>
        <v>1.0015995499999999</v>
      </c>
      <c r="N1152" s="126">
        <f t="shared" si="661"/>
        <v>1.2152926790234382</v>
      </c>
      <c r="O1152" s="119">
        <f t="shared" si="662"/>
        <v>1.2175992899999999</v>
      </c>
      <c r="P1152" s="119">
        <f t="shared" si="663"/>
        <v>406.66048327999999</v>
      </c>
      <c r="Q1152" s="158">
        <f t="shared" si="664"/>
        <v>0</v>
      </c>
      <c r="R1152" s="199">
        <f t="shared" si="665"/>
        <v>0</v>
      </c>
      <c r="S1152" s="119">
        <f t="shared" si="666"/>
        <v>0</v>
      </c>
      <c r="T1152" s="129">
        <f t="shared" si="646"/>
        <v>9.1906000000000002E-2</v>
      </c>
      <c r="U1152" s="127">
        <f t="shared" si="667"/>
        <v>11</v>
      </c>
      <c r="V1152" s="127">
        <v>252</v>
      </c>
      <c r="W1152" s="126">
        <f t="shared" si="668"/>
        <v>1.003845361</v>
      </c>
      <c r="X1152" s="119">
        <f t="shared" si="669"/>
        <v>1.56375636</v>
      </c>
      <c r="Y1152" s="119">
        <f t="shared" si="670"/>
        <v>0</v>
      </c>
      <c r="Z1152" s="131" t="str">
        <f t="shared" si="649"/>
        <v>A+J=</v>
      </c>
      <c r="AA1152" s="124">
        <f t="shared" si="650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2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4"/>
      <c r="EM1152" s="1"/>
      <c r="EN1152" s="1"/>
      <c r="EO1152" s="1"/>
      <c r="EP1152" s="1"/>
      <c r="EQ1152" s="1"/>
      <c r="ER1152" s="1"/>
    </row>
    <row r="1153" spans="1:148" ht="12.75" x14ac:dyDescent="0.2">
      <c r="A1153" s="118">
        <f t="shared" si="641"/>
        <v>45443</v>
      </c>
      <c r="B1153" s="119">
        <f t="shared" si="651"/>
        <v>408.22423964000001</v>
      </c>
      <c r="C1153" s="119">
        <f t="shared" si="652"/>
        <v>333.98547996999997</v>
      </c>
      <c r="D1153" s="120">
        <f t="shared" si="653"/>
        <v>6869.14</v>
      </c>
      <c r="E1153" s="120">
        <f t="shared" si="672"/>
        <v>6895.24</v>
      </c>
      <c r="F1153" s="172">
        <f t="shared" si="673"/>
        <v>45399</v>
      </c>
      <c r="G1153" s="123">
        <f t="shared" si="654"/>
        <v>3.7996022791790818E-3</v>
      </c>
      <c r="H1153" s="124">
        <f t="shared" si="655"/>
        <v>45460</v>
      </c>
      <c r="I1153" s="124">
        <f t="shared" si="656"/>
        <v>45460</v>
      </c>
      <c r="J1153" s="125">
        <f t="shared" si="657"/>
        <v>22</v>
      </c>
      <c r="K1153" s="125">
        <f t="shared" si="658"/>
        <v>11</v>
      </c>
      <c r="L1153" s="8">
        <f t="shared" si="659"/>
        <v>1.00189799</v>
      </c>
      <c r="M1153" s="126">
        <f t="shared" si="660"/>
        <v>1.0015995499999999</v>
      </c>
      <c r="N1153" s="126">
        <f t="shared" si="661"/>
        <v>1.2152926790234382</v>
      </c>
      <c r="O1153" s="119">
        <f t="shared" si="662"/>
        <v>1.2175992899999999</v>
      </c>
      <c r="P1153" s="119">
        <f t="shared" si="663"/>
        <v>406.66048327999999</v>
      </c>
      <c r="Q1153" s="158">
        <f t="shared" si="664"/>
        <v>0</v>
      </c>
      <c r="R1153" s="199">
        <f t="shared" si="665"/>
        <v>0</v>
      </c>
      <c r="S1153" s="119">
        <f t="shared" si="666"/>
        <v>0</v>
      </c>
      <c r="T1153" s="129">
        <f t="shared" si="646"/>
        <v>9.1906000000000002E-2</v>
      </c>
      <c r="U1153" s="127">
        <f t="shared" si="667"/>
        <v>11</v>
      </c>
      <c r="V1153" s="127">
        <v>252</v>
      </c>
      <c r="W1153" s="126">
        <f t="shared" si="668"/>
        <v>1.003845361</v>
      </c>
      <c r="X1153" s="119">
        <f t="shared" si="669"/>
        <v>1.56375636</v>
      </c>
      <c r="Y1153" s="119">
        <f t="shared" si="670"/>
        <v>0</v>
      </c>
      <c r="Z1153" s="131" t="str">
        <f t="shared" si="649"/>
        <v>A+J=</v>
      </c>
      <c r="AA1153" s="124">
        <f t="shared" si="650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2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4"/>
      <c r="EM1153" s="1"/>
      <c r="EN1153" s="1"/>
      <c r="EO1153" s="1"/>
      <c r="EP1153" s="1"/>
      <c r="EQ1153" s="1"/>
      <c r="ER1153" s="1"/>
    </row>
    <row r="1154" spans="1:148" ht="12.75" x14ac:dyDescent="0.2">
      <c r="A1154" s="118">
        <f t="shared" si="641"/>
        <v>45444</v>
      </c>
      <c r="B1154" s="119">
        <f t="shared" si="651"/>
        <v>408.43709831000001</v>
      </c>
      <c r="C1154" s="119">
        <f t="shared" si="652"/>
        <v>333.98547996999997</v>
      </c>
      <c r="D1154" s="120">
        <f t="shared" si="653"/>
        <v>6869.14</v>
      </c>
      <c r="E1154" s="120">
        <f t="shared" si="672"/>
        <v>6895.24</v>
      </c>
      <c r="F1154" s="172">
        <f t="shared" si="673"/>
        <v>45399</v>
      </c>
      <c r="G1154" s="123">
        <f t="shared" si="654"/>
        <v>3.7996022791790818E-3</v>
      </c>
      <c r="H1154" s="124">
        <f t="shared" si="655"/>
        <v>45460</v>
      </c>
      <c r="I1154" s="124">
        <f t="shared" si="656"/>
        <v>45460</v>
      </c>
      <c r="J1154" s="125">
        <f t="shared" si="657"/>
        <v>22</v>
      </c>
      <c r="K1154" s="125">
        <f t="shared" si="658"/>
        <v>12</v>
      </c>
      <c r="L1154" s="8">
        <f t="shared" si="659"/>
        <v>1.0020707200000001</v>
      </c>
      <c r="M1154" s="126">
        <f t="shared" si="660"/>
        <v>1.0015995499999999</v>
      </c>
      <c r="N1154" s="126">
        <f t="shared" si="661"/>
        <v>1.2152926790234382</v>
      </c>
      <c r="O1154" s="119">
        <f t="shared" si="662"/>
        <v>1.2178092</v>
      </c>
      <c r="P1154" s="119">
        <f t="shared" si="663"/>
        <v>406.73059017000003</v>
      </c>
      <c r="Q1154" s="158">
        <f t="shared" si="664"/>
        <v>0</v>
      </c>
      <c r="R1154" s="199">
        <f t="shared" si="665"/>
        <v>0</v>
      </c>
      <c r="S1154" s="119">
        <f t="shared" si="666"/>
        <v>0</v>
      </c>
      <c r="T1154" s="129">
        <f t="shared" si="646"/>
        <v>9.1906000000000002E-2</v>
      </c>
      <c r="U1154" s="127">
        <f t="shared" si="667"/>
        <v>12</v>
      </c>
      <c r="V1154" s="127">
        <v>252</v>
      </c>
      <c r="W1154" s="126">
        <f t="shared" si="668"/>
        <v>1.004195672</v>
      </c>
      <c r="X1154" s="119">
        <f t="shared" si="669"/>
        <v>1.70650814</v>
      </c>
      <c r="Y1154" s="119">
        <f t="shared" si="670"/>
        <v>0</v>
      </c>
      <c r="Z1154" s="131" t="str">
        <f t="shared" si="649"/>
        <v>A+J=</v>
      </c>
      <c r="AA1154" s="124">
        <f t="shared" si="650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2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4"/>
      <c r="EM1154" s="1"/>
      <c r="EN1154" s="1"/>
      <c r="EO1154" s="1"/>
      <c r="EP1154" s="1"/>
      <c r="EQ1154" s="1"/>
      <c r="ER1154" s="1"/>
    </row>
    <row r="1155" spans="1:148" ht="12.75" x14ac:dyDescent="0.2">
      <c r="A1155" s="118">
        <f t="shared" si="641"/>
        <v>45445</v>
      </c>
      <c r="B1155" s="119">
        <f t="shared" si="651"/>
        <v>408.43709831000001</v>
      </c>
      <c r="C1155" s="119">
        <f t="shared" si="652"/>
        <v>333.98547996999997</v>
      </c>
      <c r="D1155" s="120">
        <f t="shared" si="653"/>
        <v>6869.14</v>
      </c>
      <c r="E1155" s="120">
        <f t="shared" si="672"/>
        <v>6895.24</v>
      </c>
      <c r="F1155" s="172">
        <f t="shared" si="673"/>
        <v>45399</v>
      </c>
      <c r="G1155" s="123">
        <f t="shared" si="654"/>
        <v>3.7996022791790818E-3</v>
      </c>
      <c r="H1155" s="124">
        <f t="shared" si="655"/>
        <v>45460</v>
      </c>
      <c r="I1155" s="124">
        <f t="shared" si="656"/>
        <v>45460</v>
      </c>
      <c r="J1155" s="125">
        <f t="shared" si="657"/>
        <v>22</v>
      </c>
      <c r="K1155" s="125">
        <f t="shared" si="658"/>
        <v>12</v>
      </c>
      <c r="L1155" s="8">
        <f t="shared" si="659"/>
        <v>1.0020707200000001</v>
      </c>
      <c r="M1155" s="126">
        <f t="shared" si="660"/>
        <v>1.0015995499999999</v>
      </c>
      <c r="N1155" s="126">
        <f t="shared" si="661"/>
        <v>1.2152926790234382</v>
      </c>
      <c r="O1155" s="119">
        <f t="shared" si="662"/>
        <v>1.2178092</v>
      </c>
      <c r="P1155" s="119">
        <f t="shared" si="663"/>
        <v>406.73059017000003</v>
      </c>
      <c r="Q1155" s="158">
        <f t="shared" si="664"/>
        <v>0</v>
      </c>
      <c r="R1155" s="199">
        <f t="shared" si="665"/>
        <v>0</v>
      </c>
      <c r="S1155" s="119">
        <f t="shared" si="666"/>
        <v>0</v>
      </c>
      <c r="T1155" s="129">
        <f t="shared" si="646"/>
        <v>9.1906000000000002E-2</v>
      </c>
      <c r="U1155" s="127">
        <f t="shared" si="667"/>
        <v>12</v>
      </c>
      <c r="V1155" s="127">
        <v>252</v>
      </c>
      <c r="W1155" s="126">
        <f t="shared" si="668"/>
        <v>1.004195672</v>
      </c>
      <c r="X1155" s="119">
        <f t="shared" si="669"/>
        <v>1.70650814</v>
      </c>
      <c r="Y1155" s="119">
        <f t="shared" si="670"/>
        <v>0</v>
      </c>
      <c r="Z1155" s="131" t="str">
        <f t="shared" si="649"/>
        <v>A+J=</v>
      </c>
      <c r="AA1155" s="124">
        <f t="shared" si="650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2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4"/>
      <c r="EM1155" s="1"/>
      <c r="EN1155" s="1"/>
      <c r="EO1155" s="1"/>
      <c r="EP1155" s="1"/>
      <c r="EQ1155" s="1"/>
      <c r="ER1155" s="1"/>
    </row>
    <row r="1156" spans="1:148" ht="12.75" x14ac:dyDescent="0.2">
      <c r="A1156" s="118">
        <f t="shared" si="641"/>
        <v>45446</v>
      </c>
      <c r="B1156" s="119">
        <f t="shared" si="651"/>
        <v>408.43709831000001</v>
      </c>
      <c r="C1156" s="119">
        <f t="shared" si="652"/>
        <v>333.98547996999997</v>
      </c>
      <c r="D1156" s="120">
        <f t="shared" si="653"/>
        <v>6869.14</v>
      </c>
      <c r="E1156" s="120">
        <f t="shared" si="672"/>
        <v>6895.24</v>
      </c>
      <c r="F1156" s="172">
        <f t="shared" si="673"/>
        <v>45399</v>
      </c>
      <c r="G1156" s="123">
        <f t="shared" si="654"/>
        <v>3.7996022791790818E-3</v>
      </c>
      <c r="H1156" s="124">
        <f t="shared" si="655"/>
        <v>45460</v>
      </c>
      <c r="I1156" s="124">
        <f t="shared" si="656"/>
        <v>45460</v>
      </c>
      <c r="J1156" s="125">
        <f t="shared" si="657"/>
        <v>22</v>
      </c>
      <c r="K1156" s="125">
        <f t="shared" si="658"/>
        <v>12</v>
      </c>
      <c r="L1156" s="8">
        <f t="shared" si="659"/>
        <v>1.0020707200000001</v>
      </c>
      <c r="M1156" s="126">
        <f t="shared" si="660"/>
        <v>1.0015995499999999</v>
      </c>
      <c r="N1156" s="126">
        <f t="shared" si="661"/>
        <v>1.2152926790234382</v>
      </c>
      <c r="O1156" s="119">
        <f t="shared" si="662"/>
        <v>1.2178092</v>
      </c>
      <c r="P1156" s="119">
        <f t="shared" si="663"/>
        <v>406.73059017000003</v>
      </c>
      <c r="Q1156" s="158">
        <f t="shared" si="664"/>
        <v>0</v>
      </c>
      <c r="R1156" s="199">
        <f t="shared" si="665"/>
        <v>0</v>
      </c>
      <c r="S1156" s="119">
        <f t="shared" si="666"/>
        <v>0</v>
      </c>
      <c r="T1156" s="129">
        <f t="shared" si="646"/>
        <v>9.1906000000000002E-2</v>
      </c>
      <c r="U1156" s="127">
        <f t="shared" si="667"/>
        <v>12</v>
      </c>
      <c r="V1156" s="127">
        <v>252</v>
      </c>
      <c r="W1156" s="126">
        <f t="shared" si="668"/>
        <v>1.004195672</v>
      </c>
      <c r="X1156" s="119">
        <f t="shared" si="669"/>
        <v>1.70650814</v>
      </c>
      <c r="Y1156" s="119">
        <f t="shared" si="670"/>
        <v>0</v>
      </c>
      <c r="Z1156" s="131" t="str">
        <f t="shared" si="649"/>
        <v>A+J=</v>
      </c>
      <c r="AA1156" s="124">
        <f t="shared" si="650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2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4"/>
      <c r="EM1156" s="1"/>
      <c r="EN1156" s="1"/>
      <c r="EO1156" s="1"/>
      <c r="EP1156" s="1"/>
      <c r="EQ1156" s="1"/>
      <c r="ER1156" s="1"/>
    </row>
    <row r="1157" spans="1:148" ht="12.75" x14ac:dyDescent="0.2">
      <c r="A1157" s="118">
        <f t="shared" si="641"/>
        <v>45447</v>
      </c>
      <c r="B1157" s="119">
        <f t="shared" si="651"/>
        <v>408.65006915999999</v>
      </c>
      <c r="C1157" s="119">
        <f t="shared" si="652"/>
        <v>333.98547996999997</v>
      </c>
      <c r="D1157" s="120">
        <f t="shared" si="653"/>
        <v>6869.14</v>
      </c>
      <c r="E1157" s="120">
        <f t="shared" si="672"/>
        <v>6895.24</v>
      </c>
      <c r="F1157" s="172">
        <f t="shared" si="673"/>
        <v>45399</v>
      </c>
      <c r="G1157" s="123">
        <f t="shared" si="654"/>
        <v>3.7996022791790818E-3</v>
      </c>
      <c r="H1157" s="124">
        <f t="shared" si="655"/>
        <v>45460</v>
      </c>
      <c r="I1157" s="124">
        <f t="shared" si="656"/>
        <v>45460</v>
      </c>
      <c r="J1157" s="125">
        <f t="shared" si="657"/>
        <v>22</v>
      </c>
      <c r="K1157" s="125">
        <f t="shared" si="658"/>
        <v>13</v>
      </c>
      <c r="L1157" s="8">
        <f t="shared" si="659"/>
        <v>1.00224347</v>
      </c>
      <c r="M1157" s="126">
        <f t="shared" si="660"/>
        <v>1.0015995499999999</v>
      </c>
      <c r="N1157" s="126">
        <f t="shared" si="661"/>
        <v>1.2152926790234382</v>
      </c>
      <c r="O1157" s="119">
        <f t="shared" si="662"/>
        <v>1.2180191499999999</v>
      </c>
      <c r="P1157" s="119">
        <f t="shared" si="663"/>
        <v>406.80071041999997</v>
      </c>
      <c r="Q1157" s="158">
        <f t="shared" si="664"/>
        <v>0</v>
      </c>
      <c r="R1157" s="199">
        <f t="shared" si="665"/>
        <v>0</v>
      </c>
      <c r="S1157" s="119">
        <f t="shared" si="666"/>
        <v>0</v>
      </c>
      <c r="T1157" s="129">
        <f t="shared" si="646"/>
        <v>9.1906000000000002E-2</v>
      </c>
      <c r="U1157" s="127">
        <f t="shared" si="667"/>
        <v>13</v>
      </c>
      <c r="V1157" s="127">
        <v>252</v>
      </c>
      <c r="W1157" s="126">
        <f t="shared" si="668"/>
        <v>1.004546105</v>
      </c>
      <c r="X1157" s="119">
        <f t="shared" si="669"/>
        <v>1.84935874</v>
      </c>
      <c r="Y1157" s="119">
        <f t="shared" si="670"/>
        <v>0</v>
      </c>
      <c r="Z1157" s="131" t="str">
        <f t="shared" si="649"/>
        <v>A+J=</v>
      </c>
      <c r="AA1157" s="124">
        <f t="shared" si="650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2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4"/>
      <c r="EM1157" s="1"/>
      <c r="EN1157" s="1"/>
      <c r="EO1157" s="1"/>
      <c r="EP1157" s="1"/>
      <c r="EQ1157" s="1"/>
      <c r="ER1157" s="1"/>
    </row>
    <row r="1158" spans="1:148" ht="12.75" x14ac:dyDescent="0.2">
      <c r="A1158" s="118">
        <f t="shared" si="641"/>
        <v>45448</v>
      </c>
      <c r="B1158" s="119">
        <f t="shared" si="651"/>
        <v>408.86315221000001</v>
      </c>
      <c r="C1158" s="119">
        <f t="shared" si="652"/>
        <v>333.98547996999997</v>
      </c>
      <c r="D1158" s="120">
        <f t="shared" si="653"/>
        <v>6869.14</v>
      </c>
      <c r="E1158" s="120">
        <f t="shared" si="672"/>
        <v>6895.24</v>
      </c>
      <c r="F1158" s="172">
        <f t="shared" si="673"/>
        <v>45399</v>
      </c>
      <c r="G1158" s="123">
        <f t="shared" si="654"/>
        <v>3.7996022791790818E-3</v>
      </c>
      <c r="H1158" s="124">
        <f t="shared" si="655"/>
        <v>45460</v>
      </c>
      <c r="I1158" s="124">
        <f t="shared" si="656"/>
        <v>45460</v>
      </c>
      <c r="J1158" s="125">
        <f t="shared" si="657"/>
        <v>22</v>
      </c>
      <c r="K1158" s="125">
        <f t="shared" si="658"/>
        <v>14</v>
      </c>
      <c r="L1158" s="8">
        <f t="shared" si="659"/>
        <v>1.0024162599999999</v>
      </c>
      <c r="M1158" s="126">
        <f t="shared" si="660"/>
        <v>1.0015995499999999</v>
      </c>
      <c r="N1158" s="126">
        <f t="shared" si="661"/>
        <v>1.2152926790234382</v>
      </c>
      <c r="O1158" s="119">
        <f t="shared" si="662"/>
        <v>1.21822914</v>
      </c>
      <c r="P1158" s="119">
        <f t="shared" si="663"/>
        <v>406.87084403</v>
      </c>
      <c r="Q1158" s="158">
        <f t="shared" si="664"/>
        <v>0</v>
      </c>
      <c r="R1158" s="199">
        <f t="shared" si="665"/>
        <v>0</v>
      </c>
      <c r="S1158" s="119">
        <f t="shared" si="666"/>
        <v>0</v>
      </c>
      <c r="T1158" s="129">
        <f t="shared" si="646"/>
        <v>9.1906000000000002E-2</v>
      </c>
      <c r="U1158" s="127">
        <f t="shared" si="667"/>
        <v>14</v>
      </c>
      <c r="V1158" s="127">
        <v>252</v>
      </c>
      <c r="W1158" s="126">
        <f t="shared" si="668"/>
        <v>1.00489666</v>
      </c>
      <c r="X1158" s="119">
        <f t="shared" si="669"/>
        <v>1.99230818</v>
      </c>
      <c r="Y1158" s="119">
        <f t="shared" si="670"/>
        <v>0</v>
      </c>
      <c r="Z1158" s="131" t="str">
        <f t="shared" si="649"/>
        <v>A+J=</v>
      </c>
      <c r="AA1158" s="124">
        <f t="shared" si="650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2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4"/>
      <c r="EM1158" s="1"/>
      <c r="EN1158" s="1"/>
      <c r="EO1158" s="1"/>
      <c r="EP1158" s="1"/>
      <c r="EQ1158" s="1"/>
      <c r="ER1158" s="1"/>
    </row>
    <row r="1159" spans="1:148" ht="12.75" x14ac:dyDescent="0.2">
      <c r="A1159" s="118">
        <f t="shared" si="641"/>
        <v>45449</v>
      </c>
      <c r="B1159" s="119">
        <f t="shared" si="651"/>
        <v>409.07634121000001</v>
      </c>
      <c r="C1159" s="119">
        <f t="shared" si="652"/>
        <v>333.98547996999997</v>
      </c>
      <c r="D1159" s="120">
        <f t="shared" si="653"/>
        <v>6869.14</v>
      </c>
      <c r="E1159" s="120">
        <f t="shared" si="672"/>
        <v>6895.24</v>
      </c>
      <c r="F1159" s="172">
        <f t="shared" si="673"/>
        <v>45399</v>
      </c>
      <c r="G1159" s="123">
        <f t="shared" si="654"/>
        <v>3.7996022791790818E-3</v>
      </c>
      <c r="H1159" s="124">
        <f t="shared" si="655"/>
        <v>45460</v>
      </c>
      <c r="I1159" s="124">
        <f t="shared" si="656"/>
        <v>45460</v>
      </c>
      <c r="J1159" s="125">
        <f t="shared" si="657"/>
        <v>22</v>
      </c>
      <c r="K1159" s="125">
        <f t="shared" si="658"/>
        <v>15</v>
      </c>
      <c r="L1159" s="8">
        <f t="shared" si="659"/>
        <v>1.00258907</v>
      </c>
      <c r="M1159" s="126">
        <f t="shared" si="660"/>
        <v>1.0015995499999999</v>
      </c>
      <c r="N1159" s="126">
        <f t="shared" si="661"/>
        <v>1.2152926790234382</v>
      </c>
      <c r="O1159" s="119">
        <f t="shared" si="662"/>
        <v>1.21843915</v>
      </c>
      <c r="P1159" s="119">
        <f t="shared" si="663"/>
        <v>406.94098431999998</v>
      </c>
      <c r="Q1159" s="158">
        <f t="shared" si="664"/>
        <v>0</v>
      </c>
      <c r="R1159" s="199">
        <f t="shared" si="665"/>
        <v>0</v>
      </c>
      <c r="S1159" s="119">
        <f t="shared" si="666"/>
        <v>0</v>
      </c>
      <c r="T1159" s="129">
        <f t="shared" si="646"/>
        <v>9.1906000000000002E-2</v>
      </c>
      <c r="U1159" s="127">
        <f t="shared" si="667"/>
        <v>15</v>
      </c>
      <c r="V1159" s="127">
        <v>252</v>
      </c>
      <c r="W1159" s="126">
        <f t="shared" si="668"/>
        <v>1.005247338</v>
      </c>
      <c r="X1159" s="119">
        <f t="shared" si="669"/>
        <v>2.1353568900000002</v>
      </c>
      <c r="Y1159" s="119">
        <f t="shared" si="670"/>
        <v>0</v>
      </c>
      <c r="Z1159" s="131" t="str">
        <f t="shared" si="649"/>
        <v>A+J=</v>
      </c>
      <c r="AA1159" s="124">
        <f t="shared" si="650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2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4"/>
      <c r="EM1159" s="1"/>
      <c r="EN1159" s="1"/>
      <c r="EO1159" s="1"/>
      <c r="EP1159" s="1"/>
      <c r="EQ1159" s="1"/>
      <c r="ER1159" s="1"/>
    </row>
    <row r="1160" spans="1:148" ht="12.75" x14ac:dyDescent="0.2">
      <c r="A1160" s="118">
        <f t="shared" si="641"/>
        <v>45450</v>
      </c>
      <c r="B1160" s="119">
        <f t="shared" si="651"/>
        <v>409.28964248</v>
      </c>
      <c r="C1160" s="119">
        <f t="shared" si="652"/>
        <v>333.98547996999997</v>
      </c>
      <c r="D1160" s="120">
        <f t="shared" si="653"/>
        <v>6869.14</v>
      </c>
      <c r="E1160" s="120">
        <f t="shared" si="672"/>
        <v>6895.24</v>
      </c>
      <c r="F1160" s="172">
        <f t="shared" si="673"/>
        <v>45399</v>
      </c>
      <c r="G1160" s="123">
        <f t="shared" si="654"/>
        <v>3.7996022791790818E-3</v>
      </c>
      <c r="H1160" s="124">
        <f t="shared" si="655"/>
        <v>45460</v>
      </c>
      <c r="I1160" s="124">
        <f t="shared" si="656"/>
        <v>45460</v>
      </c>
      <c r="J1160" s="125">
        <f t="shared" si="657"/>
        <v>22</v>
      </c>
      <c r="K1160" s="125">
        <f t="shared" si="658"/>
        <v>16</v>
      </c>
      <c r="L1160" s="8">
        <f t="shared" si="659"/>
        <v>1.00276191</v>
      </c>
      <c r="M1160" s="126">
        <f t="shared" si="660"/>
        <v>1.0015995499999999</v>
      </c>
      <c r="N1160" s="126">
        <f t="shared" si="661"/>
        <v>1.2152926790234382</v>
      </c>
      <c r="O1160" s="119">
        <f t="shared" si="662"/>
        <v>1.2186492</v>
      </c>
      <c r="P1160" s="119">
        <f t="shared" si="663"/>
        <v>407.01113796999999</v>
      </c>
      <c r="Q1160" s="158">
        <f t="shared" si="664"/>
        <v>0</v>
      </c>
      <c r="R1160" s="199">
        <f t="shared" si="665"/>
        <v>0</v>
      </c>
      <c r="S1160" s="119">
        <f t="shared" si="666"/>
        <v>0</v>
      </c>
      <c r="T1160" s="129">
        <f t="shared" si="646"/>
        <v>9.1906000000000002E-2</v>
      </c>
      <c r="U1160" s="127">
        <f t="shared" si="667"/>
        <v>16</v>
      </c>
      <c r="V1160" s="127">
        <v>252</v>
      </c>
      <c r="W1160" s="126">
        <f t="shared" si="668"/>
        <v>1.0055981380000001</v>
      </c>
      <c r="X1160" s="119">
        <f t="shared" si="669"/>
        <v>2.2785045099999999</v>
      </c>
      <c r="Y1160" s="119">
        <f t="shared" si="670"/>
        <v>0</v>
      </c>
      <c r="Z1160" s="131" t="str">
        <f t="shared" si="649"/>
        <v>A+J=</v>
      </c>
      <c r="AA1160" s="124">
        <f t="shared" si="650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2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4"/>
      <c r="EM1160" s="1"/>
      <c r="EN1160" s="1"/>
      <c r="EO1160" s="1"/>
      <c r="EP1160" s="1"/>
      <c r="EQ1160" s="1"/>
      <c r="ER1160" s="1"/>
    </row>
    <row r="1161" spans="1:148" ht="12.75" x14ac:dyDescent="0.2">
      <c r="A1161" s="118">
        <f t="shared" si="641"/>
        <v>45451</v>
      </c>
      <c r="B1161" s="119">
        <f t="shared" si="651"/>
        <v>409.50305944000002</v>
      </c>
      <c r="C1161" s="119">
        <f t="shared" si="652"/>
        <v>333.98547996999997</v>
      </c>
      <c r="D1161" s="120">
        <f t="shared" si="653"/>
        <v>6869.14</v>
      </c>
      <c r="E1161" s="120">
        <f t="shared" si="672"/>
        <v>6895.24</v>
      </c>
      <c r="F1161" s="172">
        <f t="shared" si="673"/>
        <v>45399</v>
      </c>
      <c r="G1161" s="123">
        <f t="shared" si="654"/>
        <v>3.7996022791790818E-3</v>
      </c>
      <c r="H1161" s="124">
        <f t="shared" si="655"/>
        <v>45460</v>
      </c>
      <c r="I1161" s="124">
        <f t="shared" si="656"/>
        <v>45460</v>
      </c>
      <c r="J1161" s="125">
        <f t="shared" si="657"/>
        <v>22</v>
      </c>
      <c r="K1161" s="125">
        <f t="shared" si="658"/>
        <v>17</v>
      </c>
      <c r="L1161" s="8">
        <f t="shared" si="659"/>
        <v>1.0029347900000001</v>
      </c>
      <c r="M1161" s="126">
        <f t="shared" si="660"/>
        <v>1.0015995499999999</v>
      </c>
      <c r="N1161" s="126">
        <f t="shared" si="661"/>
        <v>1.2152926790234382</v>
      </c>
      <c r="O1161" s="119">
        <f t="shared" si="662"/>
        <v>1.2188593000000001</v>
      </c>
      <c r="P1161" s="119">
        <f t="shared" si="663"/>
        <v>407.08130832000001</v>
      </c>
      <c r="Q1161" s="158">
        <f t="shared" si="664"/>
        <v>0</v>
      </c>
      <c r="R1161" s="199">
        <f t="shared" si="665"/>
        <v>0</v>
      </c>
      <c r="S1161" s="119">
        <f t="shared" si="666"/>
        <v>0</v>
      </c>
      <c r="T1161" s="129">
        <f t="shared" si="646"/>
        <v>9.1906000000000002E-2</v>
      </c>
      <c r="U1161" s="127">
        <f t="shared" si="667"/>
        <v>17</v>
      </c>
      <c r="V1161" s="127">
        <v>252</v>
      </c>
      <c r="W1161" s="126">
        <f t="shared" si="668"/>
        <v>1.0059490600000001</v>
      </c>
      <c r="X1161" s="119">
        <f t="shared" si="669"/>
        <v>2.4217511200000001</v>
      </c>
      <c r="Y1161" s="119">
        <f t="shared" si="670"/>
        <v>0</v>
      </c>
      <c r="Z1161" s="131" t="str">
        <f t="shared" si="649"/>
        <v>A+J=</v>
      </c>
      <c r="AA1161" s="124">
        <f t="shared" si="650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2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4"/>
      <c r="EM1161" s="1"/>
      <c r="EN1161" s="1"/>
      <c r="EO1161" s="1"/>
      <c r="EP1161" s="1"/>
      <c r="EQ1161" s="1"/>
      <c r="ER1161" s="1"/>
    </row>
    <row r="1162" spans="1:148" ht="12.75" x14ac:dyDescent="0.2">
      <c r="A1162" s="118">
        <f t="shared" si="641"/>
        <v>45452</v>
      </c>
      <c r="B1162" s="119">
        <f t="shared" si="651"/>
        <v>409.50305944000002</v>
      </c>
      <c r="C1162" s="119">
        <f t="shared" si="652"/>
        <v>333.98547996999997</v>
      </c>
      <c r="D1162" s="120">
        <f t="shared" si="653"/>
        <v>6869.14</v>
      </c>
      <c r="E1162" s="120">
        <f t="shared" si="672"/>
        <v>6895.24</v>
      </c>
      <c r="F1162" s="172">
        <f t="shared" si="673"/>
        <v>45399</v>
      </c>
      <c r="G1162" s="123">
        <f t="shared" si="654"/>
        <v>3.7996022791790818E-3</v>
      </c>
      <c r="H1162" s="124">
        <f t="shared" si="655"/>
        <v>45460</v>
      </c>
      <c r="I1162" s="124">
        <f t="shared" si="656"/>
        <v>45460</v>
      </c>
      <c r="J1162" s="125">
        <f t="shared" si="657"/>
        <v>22</v>
      </c>
      <c r="K1162" s="125">
        <f t="shared" si="658"/>
        <v>17</v>
      </c>
      <c r="L1162" s="8">
        <f t="shared" si="659"/>
        <v>1.0029347900000001</v>
      </c>
      <c r="M1162" s="126">
        <f t="shared" si="660"/>
        <v>1.0015995499999999</v>
      </c>
      <c r="N1162" s="126">
        <f t="shared" si="661"/>
        <v>1.2152926790234382</v>
      </c>
      <c r="O1162" s="119">
        <f t="shared" si="662"/>
        <v>1.2188593000000001</v>
      </c>
      <c r="P1162" s="119">
        <f t="shared" si="663"/>
        <v>407.08130832000001</v>
      </c>
      <c r="Q1162" s="158">
        <f t="shared" si="664"/>
        <v>0</v>
      </c>
      <c r="R1162" s="199">
        <f t="shared" si="665"/>
        <v>0</v>
      </c>
      <c r="S1162" s="119">
        <f t="shared" si="666"/>
        <v>0</v>
      </c>
      <c r="T1162" s="129">
        <f t="shared" si="646"/>
        <v>9.1906000000000002E-2</v>
      </c>
      <c r="U1162" s="127">
        <f t="shared" si="667"/>
        <v>17</v>
      </c>
      <c r="V1162" s="127">
        <v>252</v>
      </c>
      <c r="W1162" s="126">
        <f t="shared" si="668"/>
        <v>1.0059490600000001</v>
      </c>
      <c r="X1162" s="119">
        <f t="shared" si="669"/>
        <v>2.4217511200000001</v>
      </c>
      <c r="Y1162" s="119">
        <f t="shared" si="670"/>
        <v>0</v>
      </c>
      <c r="Z1162" s="131" t="str">
        <f t="shared" si="649"/>
        <v>A+J=</v>
      </c>
      <c r="AA1162" s="124">
        <f t="shared" si="650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2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4"/>
      <c r="EM1162" s="1"/>
      <c r="EN1162" s="1"/>
      <c r="EO1162" s="1"/>
      <c r="EP1162" s="1"/>
      <c r="EQ1162" s="1"/>
      <c r="ER1162" s="1"/>
    </row>
    <row r="1163" spans="1:148" ht="12.75" x14ac:dyDescent="0.2">
      <c r="A1163" s="118">
        <f t="shared" si="641"/>
        <v>45453</v>
      </c>
      <c r="B1163" s="119">
        <f t="shared" si="651"/>
        <v>409.50305944000002</v>
      </c>
      <c r="C1163" s="119">
        <f t="shared" si="652"/>
        <v>333.98547996999997</v>
      </c>
      <c r="D1163" s="120">
        <f t="shared" si="653"/>
        <v>6869.14</v>
      </c>
      <c r="E1163" s="120">
        <f t="shared" si="672"/>
        <v>6895.24</v>
      </c>
      <c r="F1163" s="172">
        <f t="shared" si="673"/>
        <v>45399</v>
      </c>
      <c r="G1163" s="123">
        <f t="shared" si="654"/>
        <v>3.7996022791790818E-3</v>
      </c>
      <c r="H1163" s="124">
        <f t="shared" si="655"/>
        <v>45460</v>
      </c>
      <c r="I1163" s="124">
        <f t="shared" si="656"/>
        <v>45460</v>
      </c>
      <c r="J1163" s="125">
        <f t="shared" si="657"/>
        <v>22</v>
      </c>
      <c r="K1163" s="125">
        <f t="shared" si="658"/>
        <v>17</v>
      </c>
      <c r="L1163" s="8">
        <f t="shared" si="659"/>
        <v>1.0029347900000001</v>
      </c>
      <c r="M1163" s="126">
        <f t="shared" si="660"/>
        <v>1.0015995499999999</v>
      </c>
      <c r="N1163" s="126">
        <f t="shared" si="661"/>
        <v>1.2152926790234382</v>
      </c>
      <c r="O1163" s="119">
        <f t="shared" si="662"/>
        <v>1.2188593000000001</v>
      </c>
      <c r="P1163" s="119">
        <f t="shared" si="663"/>
        <v>407.08130832000001</v>
      </c>
      <c r="Q1163" s="158">
        <f t="shared" si="664"/>
        <v>0</v>
      </c>
      <c r="R1163" s="199">
        <f t="shared" si="665"/>
        <v>0</v>
      </c>
      <c r="S1163" s="119">
        <f t="shared" si="666"/>
        <v>0</v>
      </c>
      <c r="T1163" s="129">
        <f t="shared" si="646"/>
        <v>9.1906000000000002E-2</v>
      </c>
      <c r="U1163" s="127">
        <f t="shared" si="667"/>
        <v>17</v>
      </c>
      <c r="V1163" s="127">
        <v>252</v>
      </c>
      <c r="W1163" s="126">
        <f t="shared" si="668"/>
        <v>1.0059490600000001</v>
      </c>
      <c r="X1163" s="119">
        <f t="shared" si="669"/>
        <v>2.4217511200000001</v>
      </c>
      <c r="Y1163" s="119">
        <f t="shared" si="670"/>
        <v>0</v>
      </c>
      <c r="Z1163" s="131" t="str">
        <f t="shared" si="649"/>
        <v>A+J=</v>
      </c>
      <c r="AA1163" s="124">
        <f t="shared" si="650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2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4"/>
      <c r="EM1163" s="1"/>
      <c r="EN1163" s="1"/>
      <c r="EO1163" s="1"/>
      <c r="EP1163" s="1"/>
      <c r="EQ1163" s="1"/>
      <c r="ER1163" s="1"/>
    </row>
    <row r="1164" spans="1:148" ht="12.75" x14ac:dyDescent="0.2">
      <c r="A1164" s="118">
        <f t="shared" ref="A1164:A1227" si="674">(A1163+1)</f>
        <v>45454</v>
      </c>
      <c r="B1164" s="119">
        <f t="shared" si="651"/>
        <v>409.71658581000003</v>
      </c>
      <c r="C1164" s="119">
        <f t="shared" si="652"/>
        <v>333.98547996999997</v>
      </c>
      <c r="D1164" s="120">
        <f t="shared" si="653"/>
        <v>6869.14</v>
      </c>
      <c r="E1164" s="120">
        <f t="shared" si="672"/>
        <v>6895.24</v>
      </c>
      <c r="F1164" s="172">
        <f t="shared" si="673"/>
        <v>45399</v>
      </c>
      <c r="G1164" s="123">
        <f t="shared" si="654"/>
        <v>3.7996022791790818E-3</v>
      </c>
      <c r="H1164" s="124">
        <f t="shared" si="655"/>
        <v>45460</v>
      </c>
      <c r="I1164" s="124">
        <f t="shared" si="656"/>
        <v>45460</v>
      </c>
      <c r="J1164" s="125">
        <f t="shared" si="657"/>
        <v>22</v>
      </c>
      <c r="K1164" s="125">
        <f t="shared" si="658"/>
        <v>18</v>
      </c>
      <c r="L1164" s="8">
        <f t="shared" si="659"/>
        <v>1.00310769</v>
      </c>
      <c r="M1164" s="126">
        <f t="shared" si="660"/>
        <v>1.0015995499999999</v>
      </c>
      <c r="N1164" s="126">
        <f t="shared" si="661"/>
        <v>1.2152926790234382</v>
      </c>
      <c r="O1164" s="119">
        <f t="shared" si="662"/>
        <v>1.21906943</v>
      </c>
      <c r="P1164" s="119">
        <f t="shared" si="663"/>
        <v>407.15148869000001</v>
      </c>
      <c r="Q1164" s="158">
        <f t="shared" si="664"/>
        <v>0</v>
      </c>
      <c r="R1164" s="199">
        <f t="shared" si="665"/>
        <v>0</v>
      </c>
      <c r="S1164" s="119">
        <f t="shared" si="666"/>
        <v>0</v>
      </c>
      <c r="T1164" s="129">
        <f t="shared" ref="T1164:T1227" si="675">(T1163)</f>
        <v>9.1906000000000002E-2</v>
      </c>
      <c r="U1164" s="127">
        <f t="shared" si="667"/>
        <v>18</v>
      </c>
      <c r="V1164" s="127">
        <v>252</v>
      </c>
      <c r="W1164" s="126">
        <f t="shared" si="668"/>
        <v>1.006300105</v>
      </c>
      <c r="X1164" s="119">
        <f t="shared" si="669"/>
        <v>2.5650971199999999</v>
      </c>
      <c r="Y1164" s="119">
        <f t="shared" si="670"/>
        <v>0</v>
      </c>
      <c r="Z1164" s="131" t="str">
        <f t="shared" si="649"/>
        <v>A+J=</v>
      </c>
      <c r="AA1164" s="124">
        <f t="shared" si="650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2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4"/>
      <c r="EM1164" s="1"/>
      <c r="EN1164" s="1"/>
      <c r="EO1164" s="1"/>
      <c r="EP1164" s="1"/>
      <c r="EQ1164" s="1"/>
      <c r="ER1164" s="1"/>
    </row>
    <row r="1165" spans="1:148" ht="12.75" x14ac:dyDescent="0.2">
      <c r="A1165" s="118">
        <f t="shared" si="674"/>
        <v>45455</v>
      </c>
      <c r="B1165" s="119">
        <f t="shared" si="651"/>
        <v>409.93022123000003</v>
      </c>
      <c r="C1165" s="119">
        <f t="shared" si="652"/>
        <v>333.98547996999997</v>
      </c>
      <c r="D1165" s="120">
        <f t="shared" si="653"/>
        <v>6869.14</v>
      </c>
      <c r="E1165" s="120">
        <f t="shared" si="672"/>
        <v>6895.24</v>
      </c>
      <c r="F1165" s="172">
        <f t="shared" si="673"/>
        <v>45399</v>
      </c>
      <c r="G1165" s="123">
        <f t="shared" si="654"/>
        <v>3.7996022791790818E-3</v>
      </c>
      <c r="H1165" s="124">
        <f t="shared" si="655"/>
        <v>45460</v>
      </c>
      <c r="I1165" s="124">
        <f t="shared" si="656"/>
        <v>45460</v>
      </c>
      <c r="J1165" s="125">
        <f t="shared" si="657"/>
        <v>22</v>
      </c>
      <c r="K1165" s="125">
        <f t="shared" si="658"/>
        <v>19</v>
      </c>
      <c r="L1165" s="8">
        <f t="shared" si="659"/>
        <v>1.00328062</v>
      </c>
      <c r="M1165" s="126">
        <f t="shared" si="660"/>
        <v>1.0015995499999999</v>
      </c>
      <c r="N1165" s="126">
        <f t="shared" si="661"/>
        <v>1.2152926790234382</v>
      </c>
      <c r="O1165" s="119">
        <f t="shared" si="662"/>
        <v>1.21927959</v>
      </c>
      <c r="P1165" s="119">
        <f t="shared" si="663"/>
        <v>407.22167908</v>
      </c>
      <c r="Q1165" s="158">
        <f t="shared" si="664"/>
        <v>0</v>
      </c>
      <c r="R1165" s="199">
        <f t="shared" si="665"/>
        <v>0</v>
      </c>
      <c r="S1165" s="119">
        <f t="shared" si="666"/>
        <v>0</v>
      </c>
      <c r="T1165" s="129">
        <f t="shared" si="675"/>
        <v>9.1906000000000002E-2</v>
      </c>
      <c r="U1165" s="127">
        <f t="shared" si="667"/>
        <v>19</v>
      </c>
      <c r="V1165" s="127">
        <v>252</v>
      </c>
      <c r="W1165" s="126">
        <f t="shared" si="668"/>
        <v>1.006651272</v>
      </c>
      <c r="X1165" s="119">
        <f t="shared" si="669"/>
        <v>2.70854215</v>
      </c>
      <c r="Y1165" s="119">
        <f t="shared" si="670"/>
        <v>0</v>
      </c>
      <c r="Z1165" s="131" t="str">
        <f t="shared" ref="Z1165:Z1228" si="676">IF($Q1164&gt;0,VLOOKUP($A1164,$AD$11:$AM$141,9),Z1164)</f>
        <v>A+J=</v>
      </c>
      <c r="AA1165" s="124">
        <f t="shared" ref="AA1165:AA1228" si="677">IF($Q1164&gt;0,VLOOKUP($A1164,$AD$11:$AM$141,10),AA1164)</f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2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4"/>
      <c r="EM1165" s="1"/>
      <c r="EN1165" s="1"/>
      <c r="EO1165" s="1"/>
      <c r="EP1165" s="1"/>
      <c r="EQ1165" s="1"/>
      <c r="ER1165" s="1"/>
    </row>
    <row r="1166" spans="1:148" ht="12.75" x14ac:dyDescent="0.2">
      <c r="A1166" s="118">
        <f t="shared" si="674"/>
        <v>45456</v>
      </c>
      <c r="B1166" s="119">
        <f t="shared" ref="B1166:B1168" si="678">(P1166+X1166)</f>
        <v>410.14396611999996</v>
      </c>
      <c r="C1166" s="119">
        <f t="shared" ref="C1166:C1168" si="679">TRUNC(IF(Q1165&gt;0,VLOOKUP(A1165,$AD$13:$AE$141,2),C1165),8)</f>
        <v>333.98547996999997</v>
      </c>
      <c r="D1166" s="120">
        <f t="shared" ref="D1166:D1168" si="680">IF(E1166=E1165,D1165,E1165)</f>
        <v>6869.14</v>
      </c>
      <c r="E1166" s="120">
        <f t="shared" si="672"/>
        <v>6895.24</v>
      </c>
      <c r="F1166" s="172">
        <f t="shared" si="673"/>
        <v>45399</v>
      </c>
      <c r="G1166" s="123">
        <f t="shared" ref="G1166:G1168" si="681">(E1166/D1166)-1</f>
        <v>3.7996022791790818E-3</v>
      </c>
      <c r="H1166" s="124">
        <f t="shared" ref="H1166:H1168" si="682">IF(Q1165&gt;0,VLOOKUP(A1166,AH$119:AN$451,4),H1165)</f>
        <v>45460</v>
      </c>
      <c r="I1166" s="124">
        <f t="shared" ref="I1166:I1168" si="683">IF(A1166&gt;I1165,H1166,I1165)</f>
        <v>45460</v>
      </c>
      <c r="J1166" s="125">
        <f t="shared" ref="J1166:J1168" si="684">IF(I1166=I1165,J1165,NETWORKDAYS(I1165,I1166,$AD$149:$AD$503)-1)</f>
        <v>22</v>
      </c>
      <c r="K1166" s="125">
        <f t="shared" ref="K1166:K1168" si="685">(J1166-(NETWORKDAYS(A1166,I1166,AD$149:AD$503)-1))</f>
        <v>20</v>
      </c>
      <c r="L1166" s="8">
        <f t="shared" ref="L1166:L1168" si="686">TRUNC((E1166/D1166)^TRUNC((K1166/J1166),9),8)</f>
        <v>1.00345358</v>
      </c>
      <c r="M1166" s="126">
        <f t="shared" ref="M1166:M1168" si="687">IF(I1166&gt;I1165,L1165,M1165)</f>
        <v>1.0015995499999999</v>
      </c>
      <c r="N1166" s="126">
        <f t="shared" ref="N1166:N1168" si="688">IF(I1166&gt;I1165,N1165*M1166,N1165)</f>
        <v>1.2152926790234382</v>
      </c>
      <c r="O1166" s="119">
        <f t="shared" ref="O1166:O1168" si="689">TRUNC(TRUNC((L1166*N1166),15),8)</f>
        <v>1.21948978</v>
      </c>
      <c r="P1166" s="119">
        <f t="shared" ref="P1166:P1168" si="690">TRUNC(C1166*O1166,8)</f>
        <v>407.29187948999999</v>
      </c>
      <c r="Q1166" s="158">
        <f t="shared" ref="Q1166:Q1168" si="691">IF(VLOOKUP(A1166,AD$11:AK$141,8)=VLOOKUP(A1165,AD$11:AK$141,8),0,VLOOKUP(A1166,AD$11:AK$141,8))</f>
        <v>0</v>
      </c>
      <c r="R1166" s="199">
        <f t="shared" ref="R1166:R1168" si="692">IF(Q1166&gt;0,VLOOKUP($A1166,$AD$11:$AI$141,6),0)</f>
        <v>0</v>
      </c>
      <c r="S1166" s="119">
        <f t="shared" ref="S1166:S1168" si="693">IF(R1166&gt;0,TRUNC(R1166*P1166,8),0)</f>
        <v>0</v>
      </c>
      <c r="T1166" s="129">
        <f t="shared" si="675"/>
        <v>9.1906000000000002E-2</v>
      </c>
      <c r="U1166" s="127">
        <f t="shared" ref="U1166:U1168" si="694">IF(A1165&lt;K$2,0,IF(Q1165&gt;0,1,IF(K1166=K1165,U1165,U1165+1)))</f>
        <v>20</v>
      </c>
      <c r="V1166" s="127">
        <v>252</v>
      </c>
      <c r="W1166" s="126">
        <f t="shared" ref="W1166:W1168" si="695">ROUND((1+T1166)^TRUNC((U1166/V1166),9),9)</f>
        <v>1.007002562</v>
      </c>
      <c r="X1166" s="119">
        <f t="shared" ref="X1166:X1168" si="696">TRUNC((P1166*(W1166-1)),8)</f>
        <v>2.8520866300000001</v>
      </c>
      <c r="Y1166" s="119">
        <f t="shared" ref="Y1166:Y1168" si="697">IF(Q1166&gt;0,S1166+X1166,0)</f>
        <v>0</v>
      </c>
      <c r="Z1166" s="131" t="str">
        <f t="shared" si="676"/>
        <v>A+J=</v>
      </c>
      <c r="AA1166" s="124">
        <f t="shared" si="677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2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4"/>
      <c r="EM1166" s="1"/>
      <c r="EN1166" s="1"/>
      <c r="EO1166" s="1"/>
      <c r="EP1166" s="1"/>
      <c r="EQ1166" s="1"/>
      <c r="ER1166" s="1"/>
    </row>
    <row r="1167" spans="1:148" ht="12.75" x14ac:dyDescent="0.2">
      <c r="A1167" s="118">
        <f t="shared" si="674"/>
        <v>45457</v>
      </c>
      <c r="B1167" s="119">
        <f t="shared" si="678"/>
        <v>410.35783062000002</v>
      </c>
      <c r="C1167" s="119">
        <f t="shared" si="679"/>
        <v>333.98547996999997</v>
      </c>
      <c r="D1167" s="120">
        <f t="shared" si="680"/>
        <v>6869.14</v>
      </c>
      <c r="E1167" s="120">
        <f t="shared" si="672"/>
        <v>6895.24</v>
      </c>
      <c r="F1167" s="172">
        <f t="shared" si="673"/>
        <v>45399</v>
      </c>
      <c r="G1167" s="123">
        <f t="shared" si="681"/>
        <v>3.7996022791790818E-3</v>
      </c>
      <c r="H1167" s="124">
        <f t="shared" si="682"/>
        <v>45460</v>
      </c>
      <c r="I1167" s="124">
        <f t="shared" si="683"/>
        <v>45460</v>
      </c>
      <c r="J1167" s="125">
        <f t="shared" si="684"/>
        <v>22</v>
      </c>
      <c r="K1167" s="125">
        <f t="shared" si="685"/>
        <v>21</v>
      </c>
      <c r="L1167" s="8">
        <f t="shared" si="686"/>
        <v>1.0036265799999999</v>
      </c>
      <c r="M1167" s="126">
        <f t="shared" si="687"/>
        <v>1.0015995499999999</v>
      </c>
      <c r="N1167" s="126">
        <f t="shared" si="688"/>
        <v>1.2152926790234382</v>
      </c>
      <c r="O1167" s="119">
        <f t="shared" si="689"/>
        <v>1.21970003</v>
      </c>
      <c r="P1167" s="119">
        <f t="shared" si="690"/>
        <v>407.36209993</v>
      </c>
      <c r="Q1167" s="158">
        <f t="shared" si="691"/>
        <v>0</v>
      </c>
      <c r="R1167" s="199">
        <f t="shared" si="692"/>
        <v>0</v>
      </c>
      <c r="S1167" s="119">
        <f t="shared" si="693"/>
        <v>0</v>
      </c>
      <c r="T1167" s="129">
        <f t="shared" si="675"/>
        <v>9.1906000000000002E-2</v>
      </c>
      <c r="U1167" s="127">
        <f t="shared" si="694"/>
        <v>21</v>
      </c>
      <c r="V1167" s="127">
        <v>252</v>
      </c>
      <c r="W1167" s="126">
        <f t="shared" si="695"/>
        <v>1.007353975</v>
      </c>
      <c r="X1167" s="119">
        <f t="shared" si="696"/>
        <v>2.9957306899999998</v>
      </c>
      <c r="Y1167" s="119">
        <f t="shared" si="697"/>
        <v>0</v>
      </c>
      <c r="Z1167" s="131" t="str">
        <f t="shared" si="676"/>
        <v>A+J=</v>
      </c>
      <c r="AA1167" s="124">
        <f t="shared" si="677"/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2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4"/>
      <c r="EM1167" s="1"/>
      <c r="EN1167" s="1"/>
      <c r="EO1167" s="1"/>
      <c r="EP1167" s="1"/>
      <c r="EQ1167" s="1"/>
      <c r="ER1167" s="1"/>
    </row>
    <row r="1168" spans="1:148" ht="12.75" x14ac:dyDescent="0.2">
      <c r="A1168" s="118">
        <f t="shared" si="674"/>
        <v>45458</v>
      </c>
      <c r="B1168" s="119">
        <f t="shared" si="678"/>
        <v>410.57180092999999</v>
      </c>
      <c r="C1168" s="119">
        <f t="shared" si="679"/>
        <v>333.98547996999997</v>
      </c>
      <c r="D1168" s="120">
        <f t="shared" si="680"/>
        <v>6869.14</v>
      </c>
      <c r="E1168" s="120">
        <f t="shared" si="672"/>
        <v>6895.24</v>
      </c>
      <c r="F1168" s="172">
        <f t="shared" si="673"/>
        <v>45399</v>
      </c>
      <c r="G1168" s="123">
        <f t="shared" si="681"/>
        <v>3.7996022791790818E-3</v>
      </c>
      <c r="H1168" s="124">
        <f t="shared" si="682"/>
        <v>45460</v>
      </c>
      <c r="I1168" s="124">
        <f t="shared" si="683"/>
        <v>45460</v>
      </c>
      <c r="J1168" s="125">
        <f t="shared" si="684"/>
        <v>22</v>
      </c>
      <c r="K1168" s="125">
        <f t="shared" si="685"/>
        <v>22</v>
      </c>
      <c r="L1168" s="8">
        <f t="shared" si="686"/>
        <v>1.0037996</v>
      </c>
      <c r="M1168" s="126">
        <f t="shared" si="687"/>
        <v>1.0015995499999999</v>
      </c>
      <c r="N1168" s="126">
        <f t="shared" si="688"/>
        <v>1.2152926790234382</v>
      </c>
      <c r="O1168" s="119">
        <f t="shared" si="689"/>
        <v>1.2199103</v>
      </c>
      <c r="P1168" s="119">
        <f t="shared" si="690"/>
        <v>407.43232705999998</v>
      </c>
      <c r="Q1168" s="158">
        <f t="shared" si="691"/>
        <v>0</v>
      </c>
      <c r="R1168" s="199">
        <f t="shared" si="692"/>
        <v>0</v>
      </c>
      <c r="S1168" s="119">
        <f t="shared" si="693"/>
        <v>0</v>
      </c>
      <c r="T1168" s="129">
        <f t="shared" si="675"/>
        <v>9.1906000000000002E-2</v>
      </c>
      <c r="U1168" s="127">
        <f t="shared" si="694"/>
        <v>22</v>
      </c>
      <c r="V1168" s="127">
        <v>252</v>
      </c>
      <c r="W1168" s="126">
        <f t="shared" si="695"/>
        <v>1.0077055100000001</v>
      </c>
      <c r="X1168" s="119">
        <f t="shared" si="696"/>
        <v>3.1394738700000002</v>
      </c>
      <c r="Y1168" s="119">
        <f t="shared" si="697"/>
        <v>0</v>
      </c>
      <c r="Z1168" s="131" t="str">
        <f t="shared" si="676"/>
        <v>A+J=</v>
      </c>
      <c r="AA1168" s="124">
        <f t="shared" si="677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2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4"/>
      <c r="EM1168" s="1"/>
      <c r="EN1168" s="1"/>
      <c r="EO1168" s="1"/>
      <c r="EP1168" s="1"/>
      <c r="EQ1168" s="1"/>
      <c r="ER1168" s="1"/>
    </row>
    <row r="1169" spans="1:148" ht="12.75" x14ac:dyDescent="0.2">
      <c r="A1169" s="118">
        <f t="shared" si="674"/>
        <v>45459</v>
      </c>
      <c r="B1169" s="119">
        <f t="shared" ref="B1169:B1232" si="698">(P1169+X1169)</f>
        <v>410.57180092999999</v>
      </c>
      <c r="C1169" s="119">
        <f t="shared" ref="C1169:C1232" si="699">TRUNC(IF(Q1168&gt;0,VLOOKUP(A1168,$AD$13:$AE$141,2),C1168),8)</f>
        <v>333.98547996999997</v>
      </c>
      <c r="D1169" s="120">
        <f t="shared" ref="D1169:D1232" si="700">IF(E1169=E1168,D1168,E1168)</f>
        <v>6869.14</v>
      </c>
      <c r="E1169" s="120">
        <f t="shared" si="672"/>
        <v>6895.24</v>
      </c>
      <c r="F1169" s="172">
        <f t="shared" si="673"/>
        <v>45399</v>
      </c>
      <c r="G1169" s="123">
        <f t="shared" ref="G1169:G1232" si="701">(E1169/D1169)-1</f>
        <v>3.7996022791790818E-3</v>
      </c>
      <c r="H1169" s="124">
        <f t="shared" ref="H1169:H1232" si="702">IF(Q1168&gt;0,VLOOKUP(A1169,AH$119:AN$451,4),H1168)</f>
        <v>45460</v>
      </c>
      <c r="I1169" s="124">
        <f t="shared" ref="I1169:I1232" si="703">IF(A1169&gt;I1168,H1169,I1168)</f>
        <v>45460</v>
      </c>
      <c r="J1169" s="125">
        <f t="shared" ref="J1169:J1232" si="704">IF(I1169=I1168,J1168,NETWORKDAYS(I1168,I1169,$AD$149:$AD$503)-1)</f>
        <v>22</v>
      </c>
      <c r="K1169" s="125">
        <f t="shared" ref="K1169:K1232" si="705">(J1169-(NETWORKDAYS(A1169,I1169,AD$149:AD$503)-1))</f>
        <v>22</v>
      </c>
      <c r="L1169" s="8">
        <f t="shared" ref="L1169:L1232" si="706">TRUNC((E1169/D1169)^TRUNC((K1169/J1169),9),8)</f>
        <v>1.0037996</v>
      </c>
      <c r="M1169" s="126">
        <f t="shared" ref="M1169:M1232" si="707">IF(I1169&gt;I1168,L1168,M1168)</f>
        <v>1.0015995499999999</v>
      </c>
      <c r="N1169" s="126">
        <f t="shared" ref="N1169:N1232" si="708">IF(I1169&gt;I1168,N1168*M1169,N1168)</f>
        <v>1.2152926790234382</v>
      </c>
      <c r="O1169" s="119">
        <f t="shared" ref="O1169:O1232" si="709">TRUNC(TRUNC((L1169*N1169),15),8)</f>
        <v>1.2199103</v>
      </c>
      <c r="P1169" s="119">
        <f t="shared" ref="P1169:P1232" si="710">TRUNC(C1169*O1169,8)</f>
        <v>407.43232705999998</v>
      </c>
      <c r="Q1169" s="158">
        <f t="shared" ref="Q1169:Q1232" si="711">IF(VLOOKUP(A1169,AD$11:AK$141,8)=VLOOKUP(A1168,AD$11:AK$141,8),0,VLOOKUP(A1169,AD$11:AK$141,8))</f>
        <v>0</v>
      </c>
      <c r="R1169" s="199">
        <f t="shared" ref="R1169:R1232" si="712">IF(Q1169&gt;0,VLOOKUP($A1169,$AD$11:$AI$141,6),0)</f>
        <v>0</v>
      </c>
      <c r="S1169" s="119">
        <f t="shared" ref="S1169:S1232" si="713">IF(R1169&gt;0,TRUNC(R1169*P1169,8),0)</f>
        <v>0</v>
      </c>
      <c r="T1169" s="129">
        <f t="shared" si="675"/>
        <v>9.1906000000000002E-2</v>
      </c>
      <c r="U1169" s="127">
        <f t="shared" ref="U1169:U1232" si="714">IF(A1168&lt;K$2,0,IF(Q1168&gt;0,1,IF(K1169=K1168,U1168,U1168+1)))</f>
        <v>22</v>
      </c>
      <c r="V1169" s="127">
        <v>252</v>
      </c>
      <c r="W1169" s="126">
        <f t="shared" ref="W1169:W1232" si="715">ROUND((1+T1169)^TRUNC((U1169/V1169),9),9)</f>
        <v>1.0077055100000001</v>
      </c>
      <c r="X1169" s="119">
        <f t="shared" ref="X1169:X1232" si="716">TRUNC((P1169*(W1169-1)),8)</f>
        <v>3.1394738700000002</v>
      </c>
      <c r="Y1169" s="119">
        <f t="shared" ref="Y1169:Y1232" si="717">IF(Q1169&gt;0,S1169+X1169,0)</f>
        <v>0</v>
      </c>
      <c r="Z1169" s="131" t="str">
        <f t="shared" si="676"/>
        <v>A+J=</v>
      </c>
      <c r="AA1169" s="124">
        <f t="shared" si="677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2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4"/>
      <c r="EM1169" s="1"/>
      <c r="EN1169" s="1"/>
      <c r="EO1169" s="1"/>
      <c r="EP1169" s="1"/>
      <c r="EQ1169" s="1"/>
      <c r="ER1169" s="1"/>
    </row>
    <row r="1170" spans="1:148" ht="12.75" x14ac:dyDescent="0.2">
      <c r="A1170" s="118">
        <f t="shared" si="674"/>
        <v>45460</v>
      </c>
      <c r="B1170" s="119">
        <f t="shared" si="698"/>
        <v>410.57180092999999</v>
      </c>
      <c r="C1170" s="119">
        <f t="shared" si="699"/>
        <v>333.98547996999997</v>
      </c>
      <c r="D1170" s="120">
        <f t="shared" si="700"/>
        <v>6869.14</v>
      </c>
      <c r="E1170" s="120">
        <f t="shared" si="672"/>
        <v>6895.24</v>
      </c>
      <c r="F1170" s="172">
        <f t="shared" si="673"/>
        <v>45399</v>
      </c>
      <c r="G1170" s="123">
        <f t="shared" si="701"/>
        <v>3.7996022791790818E-3</v>
      </c>
      <c r="H1170" s="124">
        <f t="shared" si="702"/>
        <v>45460</v>
      </c>
      <c r="I1170" s="124">
        <f t="shared" si="703"/>
        <v>45460</v>
      </c>
      <c r="J1170" s="125">
        <f t="shared" si="704"/>
        <v>22</v>
      </c>
      <c r="K1170" s="125">
        <f t="shared" si="705"/>
        <v>22</v>
      </c>
      <c r="L1170" s="8">
        <f t="shared" si="706"/>
        <v>1.0037996</v>
      </c>
      <c r="M1170" s="126">
        <f t="shared" si="707"/>
        <v>1.0015995499999999</v>
      </c>
      <c r="N1170" s="126">
        <f t="shared" si="708"/>
        <v>1.2152926790234382</v>
      </c>
      <c r="O1170" s="119">
        <f t="shared" si="709"/>
        <v>1.2199103</v>
      </c>
      <c r="P1170" s="119">
        <f t="shared" si="710"/>
        <v>407.43232705999998</v>
      </c>
      <c r="Q1170" s="158">
        <f t="shared" si="711"/>
        <v>38</v>
      </c>
      <c r="R1170" s="199">
        <f t="shared" si="712"/>
        <v>8.7614999999999998E-2</v>
      </c>
      <c r="S1170" s="119">
        <f t="shared" si="713"/>
        <v>35.697183330000001</v>
      </c>
      <c r="T1170" s="129">
        <f t="shared" si="675"/>
        <v>9.1906000000000002E-2</v>
      </c>
      <c r="U1170" s="127">
        <f t="shared" si="714"/>
        <v>22</v>
      </c>
      <c r="V1170" s="127">
        <v>252</v>
      </c>
      <c r="W1170" s="126">
        <f t="shared" si="715"/>
        <v>1.0077055100000001</v>
      </c>
      <c r="X1170" s="119">
        <f t="shared" si="716"/>
        <v>3.1394738700000002</v>
      </c>
      <c r="Y1170" s="119">
        <f t="shared" si="717"/>
        <v>38.836657200000005</v>
      </c>
      <c r="Z1170" s="131" t="str">
        <f t="shared" si="676"/>
        <v>A+J=</v>
      </c>
      <c r="AA1170" s="124">
        <f t="shared" si="677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2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4"/>
      <c r="EM1170" s="1"/>
      <c r="EN1170" s="1"/>
      <c r="EO1170" s="1"/>
      <c r="EP1170" s="1"/>
      <c r="EQ1170" s="1"/>
      <c r="ER1170" s="1"/>
    </row>
    <row r="1171" spans="1:148" ht="12.75" x14ac:dyDescent="0.2">
      <c r="A1171" s="118">
        <f t="shared" si="674"/>
        <v>45461</v>
      </c>
      <c r="B1171" s="119">
        <f t="shared" si="698"/>
        <v>371.95021399000001</v>
      </c>
      <c r="C1171" s="119">
        <f t="shared" si="699"/>
        <v>304.72334215000001</v>
      </c>
      <c r="D1171" s="120">
        <f t="shared" si="700"/>
        <v>6895.24</v>
      </c>
      <c r="E1171" s="120">
        <f t="shared" si="672"/>
        <v>6926.96</v>
      </c>
      <c r="F1171" s="172">
        <f t="shared" si="673"/>
        <v>45427</v>
      </c>
      <c r="G1171" s="123">
        <f t="shared" si="701"/>
        <v>4.600274972299756E-3</v>
      </c>
      <c r="H1171" s="124">
        <f t="shared" si="702"/>
        <v>45488</v>
      </c>
      <c r="I1171" s="124">
        <f t="shared" si="703"/>
        <v>45488</v>
      </c>
      <c r="J1171" s="125">
        <f t="shared" si="704"/>
        <v>20</v>
      </c>
      <c r="K1171" s="125">
        <f t="shared" si="705"/>
        <v>1</v>
      </c>
      <c r="L1171" s="8">
        <f t="shared" si="706"/>
        <v>1.00022951</v>
      </c>
      <c r="M1171" s="126">
        <f t="shared" si="707"/>
        <v>1.0037996</v>
      </c>
      <c r="N1171" s="126">
        <f t="shared" si="708"/>
        <v>1.2199103050866558</v>
      </c>
      <c r="O1171" s="119">
        <f t="shared" si="709"/>
        <v>1.22019028</v>
      </c>
      <c r="P1171" s="119">
        <f t="shared" si="710"/>
        <v>371.82046018</v>
      </c>
      <c r="Q1171" s="158">
        <f t="shared" si="711"/>
        <v>0</v>
      </c>
      <c r="R1171" s="199">
        <f t="shared" si="712"/>
        <v>0</v>
      </c>
      <c r="S1171" s="119">
        <f t="shared" si="713"/>
        <v>0</v>
      </c>
      <c r="T1171" s="129">
        <f t="shared" si="675"/>
        <v>9.1906000000000002E-2</v>
      </c>
      <c r="U1171" s="127">
        <f t="shared" si="714"/>
        <v>1</v>
      </c>
      <c r="V1171" s="127">
        <v>252</v>
      </c>
      <c r="W1171" s="126">
        <f t="shared" si="715"/>
        <v>1.000348969</v>
      </c>
      <c r="X1171" s="119">
        <f t="shared" si="716"/>
        <v>0.12975381</v>
      </c>
      <c r="Y1171" s="119">
        <f t="shared" si="717"/>
        <v>0</v>
      </c>
      <c r="Z1171" s="131" t="str">
        <f t="shared" si="676"/>
        <v>A+J=</v>
      </c>
      <c r="AA1171" s="124">
        <f t="shared" si="677"/>
        <v>45488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2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4"/>
      <c r="EM1171" s="1"/>
      <c r="EN1171" s="1"/>
      <c r="EO1171" s="1"/>
      <c r="EP1171" s="1"/>
      <c r="EQ1171" s="1"/>
      <c r="ER1171" s="1"/>
    </row>
    <row r="1172" spans="1:148" ht="12.75" x14ac:dyDescent="0.2">
      <c r="A1172" s="118">
        <f t="shared" si="674"/>
        <v>45462</v>
      </c>
      <c r="B1172" s="119">
        <f t="shared" si="698"/>
        <v>372.16540707999997</v>
      </c>
      <c r="C1172" s="119">
        <f t="shared" si="699"/>
        <v>304.72334215000001</v>
      </c>
      <c r="D1172" s="120">
        <f t="shared" si="700"/>
        <v>6895.24</v>
      </c>
      <c r="E1172" s="120">
        <f t="shared" si="672"/>
        <v>6926.96</v>
      </c>
      <c r="F1172" s="172">
        <f t="shared" si="673"/>
        <v>45427</v>
      </c>
      <c r="G1172" s="123">
        <f t="shared" si="701"/>
        <v>4.600274972299756E-3</v>
      </c>
      <c r="H1172" s="124">
        <f t="shared" si="702"/>
        <v>45488</v>
      </c>
      <c r="I1172" s="124">
        <f t="shared" si="703"/>
        <v>45488</v>
      </c>
      <c r="J1172" s="125">
        <f t="shared" si="704"/>
        <v>20</v>
      </c>
      <c r="K1172" s="125">
        <f t="shared" si="705"/>
        <v>2</v>
      </c>
      <c r="L1172" s="8">
        <f t="shared" si="706"/>
        <v>1.00045907</v>
      </c>
      <c r="M1172" s="126">
        <f t="shared" si="707"/>
        <v>1.0037996</v>
      </c>
      <c r="N1172" s="126">
        <f t="shared" si="708"/>
        <v>1.2199103050866558</v>
      </c>
      <c r="O1172" s="119">
        <f t="shared" si="709"/>
        <v>1.22047032</v>
      </c>
      <c r="P1172" s="119">
        <f t="shared" si="710"/>
        <v>371.90579489999999</v>
      </c>
      <c r="Q1172" s="158">
        <f t="shared" si="711"/>
        <v>0</v>
      </c>
      <c r="R1172" s="199">
        <f t="shared" si="712"/>
        <v>0</v>
      </c>
      <c r="S1172" s="119">
        <f t="shared" si="713"/>
        <v>0</v>
      </c>
      <c r="T1172" s="129">
        <f t="shared" si="675"/>
        <v>9.1906000000000002E-2</v>
      </c>
      <c r="U1172" s="127">
        <f t="shared" si="714"/>
        <v>2</v>
      </c>
      <c r="V1172" s="127">
        <v>252</v>
      </c>
      <c r="W1172" s="126">
        <f t="shared" si="715"/>
        <v>1.0006980590000001</v>
      </c>
      <c r="X1172" s="119">
        <f t="shared" si="716"/>
        <v>0.25961218000000003</v>
      </c>
      <c r="Y1172" s="119">
        <f t="shared" si="717"/>
        <v>0</v>
      </c>
      <c r="Z1172" s="131" t="str">
        <f t="shared" si="676"/>
        <v>A+J=</v>
      </c>
      <c r="AA1172" s="124">
        <f t="shared" si="677"/>
        <v>45488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2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4"/>
      <c r="EM1172" s="1"/>
      <c r="EN1172" s="1"/>
      <c r="EO1172" s="1"/>
      <c r="EP1172" s="1"/>
      <c r="EQ1172" s="1"/>
      <c r="ER1172" s="1"/>
    </row>
    <row r="1173" spans="1:148" ht="12.75" x14ac:dyDescent="0.2">
      <c r="A1173" s="118">
        <f t="shared" si="674"/>
        <v>45463</v>
      </c>
      <c r="B1173" s="119">
        <f t="shared" si="698"/>
        <v>372.38072991000001</v>
      </c>
      <c r="C1173" s="119">
        <f t="shared" si="699"/>
        <v>304.72334215000001</v>
      </c>
      <c r="D1173" s="120">
        <f t="shared" si="700"/>
        <v>6895.24</v>
      </c>
      <c r="E1173" s="120">
        <f t="shared" si="672"/>
        <v>6926.96</v>
      </c>
      <c r="F1173" s="172">
        <f t="shared" si="673"/>
        <v>45427</v>
      </c>
      <c r="G1173" s="123">
        <f t="shared" si="701"/>
        <v>4.600274972299756E-3</v>
      </c>
      <c r="H1173" s="124">
        <f t="shared" si="702"/>
        <v>45488</v>
      </c>
      <c r="I1173" s="124">
        <f t="shared" si="703"/>
        <v>45488</v>
      </c>
      <c r="J1173" s="125">
        <f t="shared" si="704"/>
        <v>20</v>
      </c>
      <c r="K1173" s="125">
        <f t="shared" si="705"/>
        <v>3</v>
      </c>
      <c r="L1173" s="8">
        <f t="shared" si="706"/>
        <v>1.00068869</v>
      </c>
      <c r="M1173" s="126">
        <f t="shared" si="707"/>
        <v>1.0037996</v>
      </c>
      <c r="N1173" s="126">
        <f t="shared" si="708"/>
        <v>1.2199103050866558</v>
      </c>
      <c r="O1173" s="119">
        <f t="shared" si="709"/>
        <v>1.22075044</v>
      </c>
      <c r="P1173" s="119">
        <f t="shared" si="710"/>
        <v>371.99115399999999</v>
      </c>
      <c r="Q1173" s="158">
        <f t="shared" si="711"/>
        <v>0</v>
      </c>
      <c r="R1173" s="199">
        <f t="shared" si="712"/>
        <v>0</v>
      </c>
      <c r="S1173" s="119">
        <f t="shared" si="713"/>
        <v>0</v>
      </c>
      <c r="T1173" s="129">
        <f t="shared" si="675"/>
        <v>9.1906000000000002E-2</v>
      </c>
      <c r="U1173" s="127">
        <f t="shared" si="714"/>
        <v>3</v>
      </c>
      <c r="V1173" s="127">
        <v>252</v>
      </c>
      <c r="W1173" s="126">
        <f t="shared" si="715"/>
        <v>1.0010472720000001</v>
      </c>
      <c r="X1173" s="119">
        <f t="shared" si="716"/>
        <v>0.38957591000000003</v>
      </c>
      <c r="Y1173" s="119">
        <f t="shared" si="717"/>
        <v>0</v>
      </c>
      <c r="Z1173" s="131" t="str">
        <f t="shared" si="676"/>
        <v>A+J=</v>
      </c>
      <c r="AA1173" s="124">
        <f t="shared" si="677"/>
        <v>45488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2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4"/>
      <c r="EM1173" s="1"/>
      <c r="EN1173" s="1"/>
      <c r="EO1173" s="1"/>
      <c r="EP1173" s="1"/>
      <c r="EQ1173" s="1"/>
      <c r="ER1173" s="1"/>
    </row>
    <row r="1174" spans="1:148" ht="12.75" x14ac:dyDescent="0.2">
      <c r="A1174" s="118">
        <f t="shared" si="674"/>
        <v>45464</v>
      </c>
      <c r="B1174" s="119">
        <f t="shared" si="698"/>
        <v>372.5961757</v>
      </c>
      <c r="C1174" s="119">
        <f t="shared" si="699"/>
        <v>304.72334215000001</v>
      </c>
      <c r="D1174" s="120">
        <f t="shared" si="700"/>
        <v>6895.24</v>
      </c>
      <c r="E1174" s="120">
        <f t="shared" si="672"/>
        <v>6926.96</v>
      </c>
      <c r="F1174" s="172">
        <f t="shared" si="673"/>
        <v>45427</v>
      </c>
      <c r="G1174" s="123">
        <f t="shared" si="701"/>
        <v>4.600274972299756E-3</v>
      </c>
      <c r="H1174" s="124">
        <f t="shared" si="702"/>
        <v>45488</v>
      </c>
      <c r="I1174" s="124">
        <f t="shared" si="703"/>
        <v>45488</v>
      </c>
      <c r="J1174" s="125">
        <f t="shared" si="704"/>
        <v>20</v>
      </c>
      <c r="K1174" s="125">
        <f t="shared" si="705"/>
        <v>4</v>
      </c>
      <c r="L1174" s="8">
        <f t="shared" si="706"/>
        <v>1.00091836</v>
      </c>
      <c r="M1174" s="126">
        <f t="shared" si="707"/>
        <v>1.0037996</v>
      </c>
      <c r="N1174" s="126">
        <f t="shared" si="708"/>
        <v>1.2199103050866558</v>
      </c>
      <c r="O1174" s="119">
        <f t="shared" si="709"/>
        <v>1.2210306200000001</v>
      </c>
      <c r="P1174" s="119">
        <f t="shared" si="710"/>
        <v>372.07653139000001</v>
      </c>
      <c r="Q1174" s="158">
        <f t="shared" si="711"/>
        <v>0</v>
      </c>
      <c r="R1174" s="199">
        <f t="shared" si="712"/>
        <v>0</v>
      </c>
      <c r="S1174" s="119">
        <f t="shared" si="713"/>
        <v>0</v>
      </c>
      <c r="T1174" s="129">
        <f t="shared" si="675"/>
        <v>9.1906000000000002E-2</v>
      </c>
      <c r="U1174" s="127">
        <f t="shared" si="714"/>
        <v>4</v>
      </c>
      <c r="V1174" s="127">
        <v>252</v>
      </c>
      <c r="W1174" s="126">
        <f t="shared" si="715"/>
        <v>1.0013966059999999</v>
      </c>
      <c r="X1174" s="119">
        <f t="shared" si="716"/>
        <v>0.51964431</v>
      </c>
      <c r="Y1174" s="119">
        <f t="shared" si="717"/>
        <v>0</v>
      </c>
      <c r="Z1174" s="131" t="str">
        <f t="shared" si="676"/>
        <v>A+J=</v>
      </c>
      <c r="AA1174" s="124">
        <f t="shared" si="677"/>
        <v>45488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2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4"/>
      <c r="EM1174" s="1"/>
      <c r="EN1174" s="1"/>
      <c r="EO1174" s="1"/>
      <c r="EP1174" s="1"/>
      <c r="EQ1174" s="1"/>
      <c r="ER1174" s="1"/>
    </row>
    <row r="1175" spans="1:148" ht="12.75" x14ac:dyDescent="0.2">
      <c r="A1175" s="118">
        <f t="shared" si="674"/>
        <v>45465</v>
      </c>
      <c r="B1175" s="119">
        <f t="shared" si="698"/>
        <v>372.81174791000001</v>
      </c>
      <c r="C1175" s="119">
        <f t="shared" si="699"/>
        <v>304.72334215000001</v>
      </c>
      <c r="D1175" s="120">
        <f t="shared" si="700"/>
        <v>6895.24</v>
      </c>
      <c r="E1175" s="120">
        <f t="shared" si="672"/>
        <v>6926.96</v>
      </c>
      <c r="F1175" s="172">
        <f t="shared" si="673"/>
        <v>45427</v>
      </c>
      <c r="G1175" s="123">
        <f t="shared" si="701"/>
        <v>4.600274972299756E-3</v>
      </c>
      <c r="H1175" s="124">
        <f t="shared" si="702"/>
        <v>45488</v>
      </c>
      <c r="I1175" s="124">
        <f t="shared" si="703"/>
        <v>45488</v>
      </c>
      <c r="J1175" s="125">
        <f t="shared" si="704"/>
        <v>20</v>
      </c>
      <c r="K1175" s="125">
        <f t="shared" si="705"/>
        <v>5</v>
      </c>
      <c r="L1175" s="8">
        <f t="shared" si="706"/>
        <v>1.00114809</v>
      </c>
      <c r="M1175" s="126">
        <f t="shared" si="707"/>
        <v>1.0037996</v>
      </c>
      <c r="N1175" s="126">
        <f t="shared" si="708"/>
        <v>1.2199103050866558</v>
      </c>
      <c r="O1175" s="119">
        <f t="shared" si="709"/>
        <v>1.2213108699999999</v>
      </c>
      <c r="P1175" s="119">
        <f t="shared" si="710"/>
        <v>372.16193011000001</v>
      </c>
      <c r="Q1175" s="158">
        <f t="shared" si="711"/>
        <v>0</v>
      </c>
      <c r="R1175" s="199">
        <f t="shared" si="712"/>
        <v>0</v>
      </c>
      <c r="S1175" s="119">
        <f t="shared" si="713"/>
        <v>0</v>
      </c>
      <c r="T1175" s="129">
        <f t="shared" si="675"/>
        <v>9.1906000000000002E-2</v>
      </c>
      <c r="U1175" s="127">
        <f t="shared" si="714"/>
        <v>5</v>
      </c>
      <c r="V1175" s="127">
        <v>252</v>
      </c>
      <c r="W1175" s="126">
        <f t="shared" si="715"/>
        <v>1.001746062</v>
      </c>
      <c r="X1175" s="119">
        <f t="shared" si="716"/>
        <v>0.6498178</v>
      </c>
      <c r="Y1175" s="119">
        <f t="shared" si="717"/>
        <v>0</v>
      </c>
      <c r="Z1175" s="131" t="str">
        <f t="shared" si="676"/>
        <v>A+J=</v>
      </c>
      <c r="AA1175" s="124">
        <f t="shared" si="677"/>
        <v>45488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2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4"/>
      <c r="EM1175" s="1"/>
      <c r="EN1175" s="1"/>
      <c r="EO1175" s="1"/>
      <c r="EP1175" s="1"/>
      <c r="EQ1175" s="1"/>
      <c r="ER1175" s="1"/>
    </row>
    <row r="1176" spans="1:148" ht="12.75" x14ac:dyDescent="0.2">
      <c r="A1176" s="118">
        <f t="shared" si="674"/>
        <v>45466</v>
      </c>
      <c r="B1176" s="119">
        <f t="shared" si="698"/>
        <v>372.81174791000001</v>
      </c>
      <c r="C1176" s="119">
        <f t="shared" si="699"/>
        <v>304.72334215000001</v>
      </c>
      <c r="D1176" s="120">
        <f t="shared" si="700"/>
        <v>6895.24</v>
      </c>
      <c r="E1176" s="120">
        <f t="shared" si="672"/>
        <v>6926.96</v>
      </c>
      <c r="F1176" s="172">
        <f t="shared" si="673"/>
        <v>45427</v>
      </c>
      <c r="G1176" s="123">
        <f t="shared" si="701"/>
        <v>4.600274972299756E-3</v>
      </c>
      <c r="H1176" s="124">
        <f t="shared" si="702"/>
        <v>45488</v>
      </c>
      <c r="I1176" s="124">
        <f t="shared" si="703"/>
        <v>45488</v>
      </c>
      <c r="J1176" s="125">
        <f t="shared" si="704"/>
        <v>20</v>
      </c>
      <c r="K1176" s="125">
        <f t="shared" si="705"/>
        <v>5</v>
      </c>
      <c r="L1176" s="8">
        <f t="shared" si="706"/>
        <v>1.00114809</v>
      </c>
      <c r="M1176" s="126">
        <f t="shared" si="707"/>
        <v>1.0037996</v>
      </c>
      <c r="N1176" s="126">
        <f t="shared" si="708"/>
        <v>1.2199103050866558</v>
      </c>
      <c r="O1176" s="119">
        <f t="shared" si="709"/>
        <v>1.2213108699999999</v>
      </c>
      <c r="P1176" s="119">
        <f t="shared" si="710"/>
        <v>372.16193011000001</v>
      </c>
      <c r="Q1176" s="158">
        <f t="shared" si="711"/>
        <v>0</v>
      </c>
      <c r="R1176" s="199">
        <f t="shared" si="712"/>
        <v>0</v>
      </c>
      <c r="S1176" s="119">
        <f t="shared" si="713"/>
        <v>0</v>
      </c>
      <c r="T1176" s="129">
        <f t="shared" si="675"/>
        <v>9.1906000000000002E-2</v>
      </c>
      <c r="U1176" s="127">
        <f t="shared" si="714"/>
        <v>5</v>
      </c>
      <c r="V1176" s="127">
        <v>252</v>
      </c>
      <c r="W1176" s="126">
        <f t="shared" si="715"/>
        <v>1.001746062</v>
      </c>
      <c r="X1176" s="119">
        <f t="shared" si="716"/>
        <v>0.6498178</v>
      </c>
      <c r="Y1176" s="119">
        <f t="shared" si="717"/>
        <v>0</v>
      </c>
      <c r="Z1176" s="131" t="str">
        <f t="shared" si="676"/>
        <v>A+J=</v>
      </c>
      <c r="AA1176" s="124">
        <f t="shared" si="677"/>
        <v>45488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2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4"/>
      <c r="EM1176" s="1"/>
      <c r="EN1176" s="1"/>
      <c r="EO1176" s="1"/>
      <c r="EP1176" s="1"/>
      <c r="EQ1176" s="1"/>
      <c r="ER1176" s="1"/>
    </row>
    <row r="1177" spans="1:148" ht="12.75" x14ac:dyDescent="0.2">
      <c r="A1177" s="118">
        <f t="shared" si="674"/>
        <v>45467</v>
      </c>
      <c r="B1177" s="119">
        <f t="shared" si="698"/>
        <v>372.81174791000001</v>
      </c>
      <c r="C1177" s="119">
        <f t="shared" si="699"/>
        <v>304.72334215000001</v>
      </c>
      <c r="D1177" s="120">
        <f t="shared" si="700"/>
        <v>6895.24</v>
      </c>
      <c r="E1177" s="120">
        <f t="shared" si="672"/>
        <v>6926.96</v>
      </c>
      <c r="F1177" s="172">
        <f t="shared" si="673"/>
        <v>45427</v>
      </c>
      <c r="G1177" s="123">
        <f t="shared" si="701"/>
        <v>4.600274972299756E-3</v>
      </c>
      <c r="H1177" s="124">
        <f t="shared" si="702"/>
        <v>45488</v>
      </c>
      <c r="I1177" s="124">
        <f t="shared" si="703"/>
        <v>45488</v>
      </c>
      <c r="J1177" s="125">
        <f t="shared" si="704"/>
        <v>20</v>
      </c>
      <c r="K1177" s="125">
        <f t="shared" si="705"/>
        <v>5</v>
      </c>
      <c r="L1177" s="8">
        <f t="shared" si="706"/>
        <v>1.00114809</v>
      </c>
      <c r="M1177" s="126">
        <f t="shared" si="707"/>
        <v>1.0037996</v>
      </c>
      <c r="N1177" s="126">
        <f t="shared" si="708"/>
        <v>1.2199103050866558</v>
      </c>
      <c r="O1177" s="119">
        <f t="shared" si="709"/>
        <v>1.2213108699999999</v>
      </c>
      <c r="P1177" s="119">
        <f t="shared" si="710"/>
        <v>372.16193011000001</v>
      </c>
      <c r="Q1177" s="158">
        <f t="shared" si="711"/>
        <v>0</v>
      </c>
      <c r="R1177" s="199">
        <f t="shared" si="712"/>
        <v>0</v>
      </c>
      <c r="S1177" s="119">
        <f t="shared" si="713"/>
        <v>0</v>
      </c>
      <c r="T1177" s="129">
        <f t="shared" si="675"/>
        <v>9.1906000000000002E-2</v>
      </c>
      <c r="U1177" s="127">
        <f t="shared" si="714"/>
        <v>5</v>
      </c>
      <c r="V1177" s="127">
        <v>252</v>
      </c>
      <c r="W1177" s="126">
        <f t="shared" si="715"/>
        <v>1.001746062</v>
      </c>
      <c r="X1177" s="119">
        <f t="shared" si="716"/>
        <v>0.6498178</v>
      </c>
      <c r="Y1177" s="119">
        <f t="shared" si="717"/>
        <v>0</v>
      </c>
      <c r="Z1177" s="131" t="str">
        <f t="shared" si="676"/>
        <v>A+J=</v>
      </c>
      <c r="AA1177" s="124">
        <f t="shared" si="677"/>
        <v>45488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2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4"/>
      <c r="EM1177" s="1"/>
      <c r="EN1177" s="1"/>
      <c r="EO1177" s="1"/>
      <c r="EP1177" s="1"/>
      <c r="EQ1177" s="1"/>
      <c r="ER1177" s="1"/>
    </row>
    <row r="1178" spans="1:148" ht="12.75" x14ac:dyDescent="0.2">
      <c r="A1178" s="118">
        <f t="shared" si="674"/>
        <v>45468</v>
      </c>
      <c r="B1178" s="119">
        <f t="shared" si="698"/>
        <v>373.02744048</v>
      </c>
      <c r="C1178" s="119">
        <f t="shared" si="699"/>
        <v>304.72334215000001</v>
      </c>
      <c r="D1178" s="120">
        <f t="shared" si="700"/>
        <v>6895.24</v>
      </c>
      <c r="E1178" s="120">
        <f t="shared" si="672"/>
        <v>6926.96</v>
      </c>
      <c r="F1178" s="172">
        <f t="shared" si="673"/>
        <v>45427</v>
      </c>
      <c r="G1178" s="123">
        <f t="shared" si="701"/>
        <v>4.600274972299756E-3</v>
      </c>
      <c r="H1178" s="124">
        <f t="shared" si="702"/>
        <v>45488</v>
      </c>
      <c r="I1178" s="124">
        <f t="shared" si="703"/>
        <v>45488</v>
      </c>
      <c r="J1178" s="125">
        <f t="shared" si="704"/>
        <v>20</v>
      </c>
      <c r="K1178" s="125">
        <f t="shared" si="705"/>
        <v>6</v>
      </c>
      <c r="L1178" s="8">
        <f t="shared" si="706"/>
        <v>1.0013778600000001</v>
      </c>
      <c r="M1178" s="126">
        <f t="shared" si="707"/>
        <v>1.0037996</v>
      </c>
      <c r="N1178" s="126">
        <f t="shared" si="708"/>
        <v>1.2199103050866558</v>
      </c>
      <c r="O1178" s="119">
        <f t="shared" si="709"/>
        <v>1.2215911699999999</v>
      </c>
      <c r="P1178" s="119">
        <f t="shared" si="710"/>
        <v>372.24734405999999</v>
      </c>
      <c r="Q1178" s="158">
        <f t="shared" si="711"/>
        <v>0</v>
      </c>
      <c r="R1178" s="199">
        <f t="shared" si="712"/>
        <v>0</v>
      </c>
      <c r="S1178" s="119">
        <f t="shared" si="713"/>
        <v>0</v>
      </c>
      <c r="T1178" s="129">
        <f t="shared" si="675"/>
        <v>9.1906000000000002E-2</v>
      </c>
      <c r="U1178" s="127">
        <f t="shared" si="714"/>
        <v>6</v>
      </c>
      <c r="V1178" s="127">
        <v>252</v>
      </c>
      <c r="W1178" s="126">
        <f t="shared" si="715"/>
        <v>1.0020956400000001</v>
      </c>
      <c r="X1178" s="119">
        <f t="shared" si="716"/>
        <v>0.78009642000000001</v>
      </c>
      <c r="Y1178" s="119">
        <f t="shared" si="717"/>
        <v>0</v>
      </c>
      <c r="Z1178" s="131" t="str">
        <f t="shared" si="676"/>
        <v>A+J=</v>
      </c>
      <c r="AA1178" s="124">
        <f t="shared" si="677"/>
        <v>45488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2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4"/>
      <c r="EM1178" s="1"/>
      <c r="EN1178" s="1"/>
      <c r="EO1178" s="1"/>
      <c r="EP1178" s="1"/>
      <c r="EQ1178" s="1"/>
      <c r="ER1178" s="1"/>
    </row>
    <row r="1179" spans="1:148" ht="12.75" x14ac:dyDescent="0.2">
      <c r="A1179" s="118">
        <f t="shared" si="674"/>
        <v>45469</v>
      </c>
      <c r="B1179" s="119">
        <f t="shared" si="698"/>
        <v>373.24325957000002</v>
      </c>
      <c r="C1179" s="119">
        <f t="shared" si="699"/>
        <v>304.72334215000001</v>
      </c>
      <c r="D1179" s="120">
        <f t="shared" si="700"/>
        <v>6895.24</v>
      </c>
      <c r="E1179" s="120">
        <f t="shared" si="672"/>
        <v>6926.96</v>
      </c>
      <c r="F1179" s="172">
        <f t="shared" si="673"/>
        <v>45427</v>
      </c>
      <c r="G1179" s="123">
        <f t="shared" si="701"/>
        <v>4.600274972299756E-3</v>
      </c>
      <c r="H1179" s="124">
        <f t="shared" si="702"/>
        <v>45488</v>
      </c>
      <c r="I1179" s="124">
        <f t="shared" si="703"/>
        <v>45488</v>
      </c>
      <c r="J1179" s="125">
        <f t="shared" si="704"/>
        <v>20</v>
      </c>
      <c r="K1179" s="125">
        <f t="shared" si="705"/>
        <v>7</v>
      </c>
      <c r="L1179" s="8">
        <f t="shared" si="706"/>
        <v>1.0016076899999999</v>
      </c>
      <c r="M1179" s="126">
        <f t="shared" si="707"/>
        <v>1.0037996</v>
      </c>
      <c r="N1179" s="126">
        <f t="shared" si="708"/>
        <v>1.2199103050866558</v>
      </c>
      <c r="O1179" s="119">
        <f t="shared" si="709"/>
        <v>1.22187154</v>
      </c>
      <c r="P1179" s="119">
        <f t="shared" si="710"/>
        <v>372.33277934</v>
      </c>
      <c r="Q1179" s="158">
        <f t="shared" si="711"/>
        <v>0</v>
      </c>
      <c r="R1179" s="199">
        <f t="shared" si="712"/>
        <v>0</v>
      </c>
      <c r="S1179" s="119">
        <f t="shared" si="713"/>
        <v>0</v>
      </c>
      <c r="T1179" s="129">
        <f t="shared" si="675"/>
        <v>9.1906000000000002E-2</v>
      </c>
      <c r="U1179" s="127">
        <f t="shared" si="714"/>
        <v>7</v>
      </c>
      <c r="V1179" s="127">
        <v>252</v>
      </c>
      <c r="W1179" s="126">
        <f t="shared" si="715"/>
        <v>1.00244534</v>
      </c>
      <c r="X1179" s="119">
        <f t="shared" si="716"/>
        <v>0.91048023</v>
      </c>
      <c r="Y1179" s="119">
        <f t="shared" si="717"/>
        <v>0</v>
      </c>
      <c r="Z1179" s="131" t="str">
        <f t="shared" si="676"/>
        <v>A+J=</v>
      </c>
      <c r="AA1179" s="124">
        <f t="shared" si="677"/>
        <v>45488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2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4"/>
      <c r="EM1179" s="1"/>
      <c r="EN1179" s="1"/>
      <c r="EO1179" s="1"/>
      <c r="EP1179" s="1"/>
      <c r="EQ1179" s="1"/>
      <c r="ER1179" s="1"/>
    </row>
    <row r="1180" spans="1:148" ht="12.75" x14ac:dyDescent="0.2">
      <c r="A1180" s="118">
        <f t="shared" si="674"/>
        <v>45470</v>
      </c>
      <c r="B1180" s="119">
        <f t="shared" si="698"/>
        <v>373.45920219999999</v>
      </c>
      <c r="C1180" s="119">
        <f t="shared" si="699"/>
        <v>304.72334215000001</v>
      </c>
      <c r="D1180" s="120">
        <f t="shared" si="700"/>
        <v>6895.24</v>
      </c>
      <c r="E1180" s="120">
        <f t="shared" si="672"/>
        <v>6926.96</v>
      </c>
      <c r="F1180" s="172">
        <f t="shared" si="673"/>
        <v>45427</v>
      </c>
      <c r="G1180" s="123">
        <f t="shared" si="701"/>
        <v>4.600274972299756E-3</v>
      </c>
      <c r="H1180" s="124">
        <f t="shared" si="702"/>
        <v>45488</v>
      </c>
      <c r="I1180" s="124">
        <f t="shared" si="703"/>
        <v>45488</v>
      </c>
      <c r="J1180" s="125">
        <f t="shared" si="704"/>
        <v>20</v>
      </c>
      <c r="K1180" s="125">
        <f t="shared" si="705"/>
        <v>8</v>
      </c>
      <c r="L1180" s="8">
        <f t="shared" si="706"/>
        <v>1.00183757</v>
      </c>
      <c r="M1180" s="126">
        <f t="shared" si="707"/>
        <v>1.0037996</v>
      </c>
      <c r="N1180" s="126">
        <f t="shared" si="708"/>
        <v>1.2199103050866558</v>
      </c>
      <c r="O1180" s="119">
        <f t="shared" si="709"/>
        <v>1.2221519700000001</v>
      </c>
      <c r="P1180" s="119">
        <f t="shared" si="710"/>
        <v>372.41823290999997</v>
      </c>
      <c r="Q1180" s="158">
        <f t="shared" si="711"/>
        <v>0</v>
      </c>
      <c r="R1180" s="199">
        <f t="shared" si="712"/>
        <v>0</v>
      </c>
      <c r="S1180" s="119">
        <f t="shared" si="713"/>
        <v>0</v>
      </c>
      <c r="T1180" s="129">
        <f t="shared" si="675"/>
        <v>9.1906000000000002E-2</v>
      </c>
      <c r="U1180" s="127">
        <f t="shared" si="714"/>
        <v>8</v>
      </c>
      <c r="V1180" s="127">
        <v>252</v>
      </c>
      <c r="W1180" s="126">
        <f t="shared" si="715"/>
        <v>1.002795162</v>
      </c>
      <c r="X1180" s="119">
        <f t="shared" si="716"/>
        <v>1.04096929</v>
      </c>
      <c r="Y1180" s="119">
        <f t="shared" si="717"/>
        <v>0</v>
      </c>
      <c r="Z1180" s="131" t="str">
        <f t="shared" si="676"/>
        <v>A+J=</v>
      </c>
      <c r="AA1180" s="124">
        <f t="shared" si="677"/>
        <v>45488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2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4"/>
      <c r="EM1180" s="1"/>
      <c r="EN1180" s="1"/>
      <c r="EO1180" s="1"/>
      <c r="EP1180" s="1"/>
      <c r="EQ1180" s="1"/>
      <c r="ER1180" s="1"/>
    </row>
    <row r="1181" spans="1:148" ht="12.75" x14ac:dyDescent="0.2">
      <c r="A1181" s="118">
        <f t="shared" si="674"/>
        <v>45471</v>
      </c>
      <c r="B1181" s="119">
        <f t="shared" si="698"/>
        <v>373.67527487000001</v>
      </c>
      <c r="C1181" s="119">
        <f t="shared" si="699"/>
        <v>304.72334215000001</v>
      </c>
      <c r="D1181" s="120">
        <f t="shared" si="700"/>
        <v>6895.24</v>
      </c>
      <c r="E1181" s="120">
        <f t="shared" si="672"/>
        <v>6926.96</v>
      </c>
      <c r="F1181" s="172">
        <f t="shared" si="673"/>
        <v>45427</v>
      </c>
      <c r="G1181" s="123">
        <f t="shared" si="701"/>
        <v>4.600274972299756E-3</v>
      </c>
      <c r="H1181" s="124">
        <f t="shared" si="702"/>
        <v>45488</v>
      </c>
      <c r="I1181" s="124">
        <f t="shared" si="703"/>
        <v>45488</v>
      </c>
      <c r="J1181" s="125">
        <f t="shared" si="704"/>
        <v>20</v>
      </c>
      <c r="K1181" s="125">
        <f t="shared" si="705"/>
        <v>9</v>
      </c>
      <c r="L1181" s="8">
        <f t="shared" si="706"/>
        <v>1.0020675100000001</v>
      </c>
      <c r="M1181" s="126">
        <f t="shared" si="707"/>
        <v>1.0037996</v>
      </c>
      <c r="N1181" s="126">
        <f t="shared" si="708"/>
        <v>1.2199103050866558</v>
      </c>
      <c r="O1181" s="119">
        <f t="shared" si="709"/>
        <v>1.2224324799999999</v>
      </c>
      <c r="P1181" s="119">
        <f t="shared" si="710"/>
        <v>372.50371085</v>
      </c>
      <c r="Q1181" s="158">
        <f t="shared" si="711"/>
        <v>0</v>
      </c>
      <c r="R1181" s="199">
        <f t="shared" si="712"/>
        <v>0</v>
      </c>
      <c r="S1181" s="119">
        <f t="shared" si="713"/>
        <v>0</v>
      </c>
      <c r="T1181" s="129">
        <f t="shared" si="675"/>
        <v>9.1906000000000002E-2</v>
      </c>
      <c r="U1181" s="127">
        <f t="shared" si="714"/>
        <v>9</v>
      </c>
      <c r="V1181" s="127">
        <v>252</v>
      </c>
      <c r="W1181" s="126">
        <f t="shared" si="715"/>
        <v>1.0031451069999999</v>
      </c>
      <c r="X1181" s="119">
        <f t="shared" si="716"/>
        <v>1.1715640199999999</v>
      </c>
      <c r="Y1181" s="119">
        <f t="shared" si="717"/>
        <v>0</v>
      </c>
      <c r="Z1181" s="131" t="str">
        <f t="shared" si="676"/>
        <v>A+J=</v>
      </c>
      <c r="AA1181" s="124">
        <f t="shared" si="677"/>
        <v>45488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2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4"/>
      <c r="EM1181" s="1"/>
      <c r="EN1181" s="1"/>
      <c r="EO1181" s="1"/>
      <c r="EP1181" s="1"/>
      <c r="EQ1181" s="1"/>
      <c r="ER1181" s="1"/>
    </row>
    <row r="1182" spans="1:148" ht="12.75" x14ac:dyDescent="0.2">
      <c r="A1182" s="118">
        <f t="shared" si="674"/>
        <v>45472</v>
      </c>
      <c r="B1182" s="119">
        <f t="shared" si="698"/>
        <v>373.89146469999997</v>
      </c>
      <c r="C1182" s="119">
        <f t="shared" si="699"/>
        <v>304.72334215000001</v>
      </c>
      <c r="D1182" s="120">
        <f t="shared" si="700"/>
        <v>6895.24</v>
      </c>
      <c r="E1182" s="120">
        <f t="shared" si="672"/>
        <v>6926.96</v>
      </c>
      <c r="F1182" s="172">
        <f t="shared" si="673"/>
        <v>45427</v>
      </c>
      <c r="G1182" s="123">
        <f t="shared" si="701"/>
        <v>4.600274972299756E-3</v>
      </c>
      <c r="H1182" s="124">
        <f t="shared" si="702"/>
        <v>45488</v>
      </c>
      <c r="I1182" s="124">
        <f t="shared" si="703"/>
        <v>45488</v>
      </c>
      <c r="J1182" s="125">
        <f t="shared" si="704"/>
        <v>20</v>
      </c>
      <c r="K1182" s="125">
        <f t="shared" si="705"/>
        <v>10</v>
      </c>
      <c r="L1182" s="8">
        <f t="shared" si="706"/>
        <v>1.0022974899999999</v>
      </c>
      <c r="M1182" s="126">
        <f t="shared" si="707"/>
        <v>1.0037996</v>
      </c>
      <c r="N1182" s="126">
        <f t="shared" si="708"/>
        <v>1.2199103050866558</v>
      </c>
      <c r="O1182" s="119">
        <f t="shared" si="709"/>
        <v>1.22271303</v>
      </c>
      <c r="P1182" s="119">
        <f t="shared" si="710"/>
        <v>372.58920098999999</v>
      </c>
      <c r="Q1182" s="158">
        <f t="shared" si="711"/>
        <v>0</v>
      </c>
      <c r="R1182" s="199">
        <f t="shared" si="712"/>
        <v>0</v>
      </c>
      <c r="S1182" s="119">
        <f t="shared" si="713"/>
        <v>0</v>
      </c>
      <c r="T1182" s="129">
        <f t="shared" si="675"/>
        <v>9.1906000000000002E-2</v>
      </c>
      <c r="U1182" s="127">
        <f t="shared" si="714"/>
        <v>10</v>
      </c>
      <c r="V1182" s="127">
        <v>252</v>
      </c>
      <c r="W1182" s="126">
        <f t="shared" si="715"/>
        <v>1.0034951729999999</v>
      </c>
      <c r="X1182" s="119">
        <f t="shared" si="716"/>
        <v>1.3022637100000001</v>
      </c>
      <c r="Y1182" s="119">
        <f t="shared" si="717"/>
        <v>0</v>
      </c>
      <c r="Z1182" s="131" t="str">
        <f t="shared" si="676"/>
        <v>A+J=</v>
      </c>
      <c r="AA1182" s="124">
        <f t="shared" si="677"/>
        <v>45488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2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4"/>
      <c r="EM1182" s="1"/>
      <c r="EN1182" s="1"/>
      <c r="EO1182" s="1"/>
      <c r="EP1182" s="1"/>
      <c r="EQ1182" s="1"/>
      <c r="ER1182" s="1"/>
    </row>
    <row r="1183" spans="1:148" ht="12.75" x14ac:dyDescent="0.2">
      <c r="A1183" s="118">
        <f t="shared" si="674"/>
        <v>45473</v>
      </c>
      <c r="B1183" s="119">
        <f t="shared" si="698"/>
        <v>373.89146469999997</v>
      </c>
      <c r="C1183" s="119">
        <f t="shared" si="699"/>
        <v>304.72334215000001</v>
      </c>
      <c r="D1183" s="120">
        <f t="shared" si="700"/>
        <v>6895.24</v>
      </c>
      <c r="E1183" s="120">
        <f t="shared" si="672"/>
        <v>6926.96</v>
      </c>
      <c r="F1183" s="172">
        <f t="shared" si="673"/>
        <v>45427</v>
      </c>
      <c r="G1183" s="123">
        <f t="shared" si="701"/>
        <v>4.600274972299756E-3</v>
      </c>
      <c r="H1183" s="124">
        <f t="shared" si="702"/>
        <v>45488</v>
      </c>
      <c r="I1183" s="124">
        <f t="shared" si="703"/>
        <v>45488</v>
      </c>
      <c r="J1183" s="125">
        <f t="shared" si="704"/>
        <v>20</v>
      </c>
      <c r="K1183" s="125">
        <f t="shared" si="705"/>
        <v>10</v>
      </c>
      <c r="L1183" s="8">
        <f t="shared" si="706"/>
        <v>1.0022974899999999</v>
      </c>
      <c r="M1183" s="126">
        <f t="shared" si="707"/>
        <v>1.0037996</v>
      </c>
      <c r="N1183" s="126">
        <f t="shared" si="708"/>
        <v>1.2199103050866558</v>
      </c>
      <c r="O1183" s="119">
        <f t="shared" si="709"/>
        <v>1.22271303</v>
      </c>
      <c r="P1183" s="119">
        <f t="shared" si="710"/>
        <v>372.58920098999999</v>
      </c>
      <c r="Q1183" s="158">
        <f t="shared" si="711"/>
        <v>0</v>
      </c>
      <c r="R1183" s="199">
        <f t="shared" si="712"/>
        <v>0</v>
      </c>
      <c r="S1183" s="119">
        <f t="shared" si="713"/>
        <v>0</v>
      </c>
      <c r="T1183" s="129">
        <f t="shared" si="675"/>
        <v>9.1906000000000002E-2</v>
      </c>
      <c r="U1183" s="127">
        <f t="shared" si="714"/>
        <v>10</v>
      </c>
      <c r="V1183" s="127">
        <v>252</v>
      </c>
      <c r="W1183" s="126">
        <f t="shared" si="715"/>
        <v>1.0034951729999999</v>
      </c>
      <c r="X1183" s="119">
        <f t="shared" si="716"/>
        <v>1.3022637100000001</v>
      </c>
      <c r="Y1183" s="119">
        <f t="shared" si="717"/>
        <v>0</v>
      </c>
      <c r="Z1183" s="131" t="str">
        <f t="shared" si="676"/>
        <v>A+J=</v>
      </c>
      <c r="AA1183" s="124">
        <f t="shared" si="677"/>
        <v>45488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2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4"/>
      <c r="EM1183" s="1"/>
      <c r="EN1183" s="1"/>
      <c r="EO1183" s="1"/>
      <c r="EP1183" s="1"/>
      <c r="EQ1183" s="1"/>
      <c r="ER1183" s="1"/>
    </row>
    <row r="1184" spans="1:148" ht="12.75" x14ac:dyDescent="0.2">
      <c r="A1184" s="118">
        <f t="shared" si="674"/>
        <v>45474</v>
      </c>
      <c r="B1184" s="119">
        <f t="shared" si="698"/>
        <v>373.89146469999997</v>
      </c>
      <c r="C1184" s="119">
        <f t="shared" si="699"/>
        <v>304.72334215000001</v>
      </c>
      <c r="D1184" s="120">
        <f t="shared" si="700"/>
        <v>6895.24</v>
      </c>
      <c r="E1184" s="120">
        <f t="shared" si="672"/>
        <v>6926.96</v>
      </c>
      <c r="F1184" s="172">
        <f t="shared" si="673"/>
        <v>45427</v>
      </c>
      <c r="G1184" s="123">
        <f t="shared" si="701"/>
        <v>4.600274972299756E-3</v>
      </c>
      <c r="H1184" s="124">
        <f t="shared" si="702"/>
        <v>45488</v>
      </c>
      <c r="I1184" s="124">
        <f t="shared" si="703"/>
        <v>45488</v>
      </c>
      <c r="J1184" s="125">
        <f t="shared" si="704"/>
        <v>20</v>
      </c>
      <c r="K1184" s="125">
        <f t="shared" si="705"/>
        <v>10</v>
      </c>
      <c r="L1184" s="8">
        <f t="shared" si="706"/>
        <v>1.0022974899999999</v>
      </c>
      <c r="M1184" s="126">
        <f t="shared" si="707"/>
        <v>1.0037996</v>
      </c>
      <c r="N1184" s="126">
        <f t="shared" si="708"/>
        <v>1.2199103050866558</v>
      </c>
      <c r="O1184" s="119">
        <f t="shared" si="709"/>
        <v>1.22271303</v>
      </c>
      <c r="P1184" s="119">
        <f t="shared" si="710"/>
        <v>372.58920098999999</v>
      </c>
      <c r="Q1184" s="158">
        <f t="shared" si="711"/>
        <v>0</v>
      </c>
      <c r="R1184" s="199">
        <f t="shared" si="712"/>
        <v>0</v>
      </c>
      <c r="S1184" s="119">
        <f t="shared" si="713"/>
        <v>0</v>
      </c>
      <c r="T1184" s="129">
        <f t="shared" si="675"/>
        <v>9.1906000000000002E-2</v>
      </c>
      <c r="U1184" s="127">
        <f t="shared" si="714"/>
        <v>10</v>
      </c>
      <c r="V1184" s="127">
        <v>252</v>
      </c>
      <c r="W1184" s="126">
        <f t="shared" si="715"/>
        <v>1.0034951729999999</v>
      </c>
      <c r="X1184" s="119">
        <f t="shared" si="716"/>
        <v>1.3022637100000001</v>
      </c>
      <c r="Y1184" s="119">
        <f t="shared" si="717"/>
        <v>0</v>
      </c>
      <c r="Z1184" s="131" t="str">
        <f t="shared" si="676"/>
        <v>A+J=</v>
      </c>
      <c r="AA1184" s="124">
        <f t="shared" si="677"/>
        <v>45488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2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4"/>
      <c r="EM1184" s="1"/>
      <c r="EN1184" s="1"/>
      <c r="EO1184" s="1"/>
      <c r="EP1184" s="1"/>
      <c r="EQ1184" s="1"/>
      <c r="ER1184" s="1"/>
    </row>
    <row r="1185" spans="1:148" ht="12.75" x14ac:dyDescent="0.2">
      <c r="A1185" s="118">
        <f t="shared" si="674"/>
        <v>45475</v>
      </c>
      <c r="B1185" s="119">
        <f t="shared" si="698"/>
        <v>374.10778431</v>
      </c>
      <c r="C1185" s="119">
        <f t="shared" si="699"/>
        <v>304.72334215000001</v>
      </c>
      <c r="D1185" s="120">
        <f t="shared" si="700"/>
        <v>6895.24</v>
      </c>
      <c r="E1185" s="120">
        <f t="shared" si="672"/>
        <v>6926.96</v>
      </c>
      <c r="F1185" s="172">
        <f t="shared" si="673"/>
        <v>45427</v>
      </c>
      <c r="G1185" s="123">
        <f t="shared" si="701"/>
        <v>4.600274972299756E-3</v>
      </c>
      <c r="H1185" s="124">
        <f t="shared" si="702"/>
        <v>45488</v>
      </c>
      <c r="I1185" s="124">
        <f t="shared" si="703"/>
        <v>45488</v>
      </c>
      <c r="J1185" s="125">
        <f t="shared" si="704"/>
        <v>20</v>
      </c>
      <c r="K1185" s="125">
        <f t="shared" si="705"/>
        <v>11</v>
      </c>
      <c r="L1185" s="8">
        <f t="shared" si="706"/>
        <v>1.0025275300000001</v>
      </c>
      <c r="M1185" s="126">
        <f t="shared" si="707"/>
        <v>1.0037996</v>
      </c>
      <c r="N1185" s="126">
        <f t="shared" si="708"/>
        <v>1.2199103050866558</v>
      </c>
      <c r="O1185" s="119">
        <f t="shared" si="709"/>
        <v>1.22299366</v>
      </c>
      <c r="P1185" s="119">
        <f t="shared" si="710"/>
        <v>372.67471549999999</v>
      </c>
      <c r="Q1185" s="158">
        <f t="shared" si="711"/>
        <v>0</v>
      </c>
      <c r="R1185" s="199">
        <f t="shared" si="712"/>
        <v>0</v>
      </c>
      <c r="S1185" s="119">
        <f t="shared" si="713"/>
        <v>0</v>
      </c>
      <c r="T1185" s="129">
        <f t="shared" si="675"/>
        <v>9.1906000000000002E-2</v>
      </c>
      <c r="U1185" s="127">
        <f t="shared" si="714"/>
        <v>11</v>
      </c>
      <c r="V1185" s="127">
        <v>252</v>
      </c>
      <c r="W1185" s="126">
        <f t="shared" si="715"/>
        <v>1.003845361</v>
      </c>
      <c r="X1185" s="119">
        <f t="shared" si="716"/>
        <v>1.43306881</v>
      </c>
      <c r="Y1185" s="119">
        <f t="shared" si="717"/>
        <v>0</v>
      </c>
      <c r="Z1185" s="131" t="str">
        <f t="shared" si="676"/>
        <v>A+J=</v>
      </c>
      <c r="AA1185" s="124">
        <f t="shared" si="677"/>
        <v>45488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2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4"/>
      <c r="EM1185" s="1"/>
      <c r="EN1185" s="1"/>
      <c r="EO1185" s="1"/>
      <c r="EP1185" s="1"/>
      <c r="EQ1185" s="1"/>
      <c r="ER1185" s="1"/>
    </row>
    <row r="1186" spans="1:148" ht="12.75" x14ac:dyDescent="0.2">
      <c r="A1186" s="118">
        <f t="shared" si="674"/>
        <v>45476</v>
      </c>
      <c r="B1186" s="119">
        <f t="shared" si="698"/>
        <v>374.32423108</v>
      </c>
      <c r="C1186" s="119">
        <f t="shared" si="699"/>
        <v>304.72334215000001</v>
      </c>
      <c r="D1186" s="120">
        <f t="shared" si="700"/>
        <v>6895.24</v>
      </c>
      <c r="E1186" s="120">
        <f t="shared" si="672"/>
        <v>6926.96</v>
      </c>
      <c r="F1186" s="172">
        <f t="shared" si="673"/>
        <v>45427</v>
      </c>
      <c r="G1186" s="123">
        <f t="shared" si="701"/>
        <v>4.600274972299756E-3</v>
      </c>
      <c r="H1186" s="124">
        <f t="shared" si="702"/>
        <v>45488</v>
      </c>
      <c r="I1186" s="124">
        <f t="shared" si="703"/>
        <v>45488</v>
      </c>
      <c r="J1186" s="125">
        <f t="shared" si="704"/>
        <v>20</v>
      </c>
      <c r="K1186" s="125">
        <f t="shared" si="705"/>
        <v>12</v>
      </c>
      <c r="L1186" s="8">
        <f t="shared" si="706"/>
        <v>1.0027576300000001</v>
      </c>
      <c r="M1186" s="126">
        <f t="shared" si="707"/>
        <v>1.0037996</v>
      </c>
      <c r="N1186" s="126">
        <f t="shared" si="708"/>
        <v>1.2199103050866558</v>
      </c>
      <c r="O1186" s="119">
        <f t="shared" si="709"/>
        <v>1.22327436</v>
      </c>
      <c r="P1186" s="119">
        <f t="shared" si="710"/>
        <v>372.76025134000002</v>
      </c>
      <c r="Q1186" s="158">
        <f t="shared" si="711"/>
        <v>0</v>
      </c>
      <c r="R1186" s="199">
        <f t="shared" si="712"/>
        <v>0</v>
      </c>
      <c r="S1186" s="119">
        <f t="shared" si="713"/>
        <v>0</v>
      </c>
      <c r="T1186" s="129">
        <f t="shared" si="675"/>
        <v>9.1906000000000002E-2</v>
      </c>
      <c r="U1186" s="127">
        <f t="shared" si="714"/>
        <v>12</v>
      </c>
      <c r="V1186" s="127">
        <v>252</v>
      </c>
      <c r="W1186" s="126">
        <f t="shared" si="715"/>
        <v>1.004195672</v>
      </c>
      <c r="X1186" s="119">
        <f t="shared" si="716"/>
        <v>1.56397974</v>
      </c>
      <c r="Y1186" s="119">
        <f t="shared" si="717"/>
        <v>0</v>
      </c>
      <c r="Z1186" s="131" t="str">
        <f t="shared" si="676"/>
        <v>A+J=</v>
      </c>
      <c r="AA1186" s="124">
        <f t="shared" si="677"/>
        <v>45488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2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4"/>
      <c r="EM1186" s="1"/>
      <c r="EN1186" s="1"/>
      <c r="EO1186" s="1"/>
      <c r="EP1186" s="1"/>
      <c r="EQ1186" s="1"/>
      <c r="ER1186" s="1"/>
    </row>
    <row r="1187" spans="1:148" ht="12.75" x14ac:dyDescent="0.2">
      <c r="A1187" s="118">
        <f t="shared" si="674"/>
        <v>45477</v>
      </c>
      <c r="B1187" s="119">
        <f t="shared" si="698"/>
        <v>374.54079858</v>
      </c>
      <c r="C1187" s="119">
        <f t="shared" si="699"/>
        <v>304.72334215000001</v>
      </c>
      <c r="D1187" s="120">
        <f t="shared" si="700"/>
        <v>6895.24</v>
      </c>
      <c r="E1187" s="120">
        <f t="shared" si="672"/>
        <v>6926.96</v>
      </c>
      <c r="F1187" s="172">
        <f t="shared" si="673"/>
        <v>45427</v>
      </c>
      <c r="G1187" s="123">
        <f t="shared" si="701"/>
        <v>4.600274972299756E-3</v>
      </c>
      <c r="H1187" s="124">
        <f t="shared" si="702"/>
        <v>45488</v>
      </c>
      <c r="I1187" s="124">
        <f t="shared" si="703"/>
        <v>45488</v>
      </c>
      <c r="J1187" s="125">
        <f t="shared" si="704"/>
        <v>20</v>
      </c>
      <c r="K1187" s="125">
        <f t="shared" si="705"/>
        <v>13</v>
      </c>
      <c r="L1187" s="8">
        <f t="shared" si="706"/>
        <v>1.0029877700000001</v>
      </c>
      <c r="M1187" s="126">
        <f t="shared" si="707"/>
        <v>1.0037996</v>
      </c>
      <c r="N1187" s="126">
        <f t="shared" si="708"/>
        <v>1.2199103050866558</v>
      </c>
      <c r="O1187" s="119">
        <f t="shared" si="709"/>
        <v>1.2235551099999999</v>
      </c>
      <c r="P1187" s="119">
        <f t="shared" si="710"/>
        <v>372.84580241999998</v>
      </c>
      <c r="Q1187" s="158">
        <f t="shared" si="711"/>
        <v>0</v>
      </c>
      <c r="R1187" s="199">
        <f t="shared" si="712"/>
        <v>0</v>
      </c>
      <c r="S1187" s="119">
        <f t="shared" si="713"/>
        <v>0</v>
      </c>
      <c r="T1187" s="129">
        <f t="shared" si="675"/>
        <v>9.1906000000000002E-2</v>
      </c>
      <c r="U1187" s="127">
        <f t="shared" si="714"/>
        <v>13</v>
      </c>
      <c r="V1187" s="127">
        <v>252</v>
      </c>
      <c r="W1187" s="126">
        <f t="shared" si="715"/>
        <v>1.004546105</v>
      </c>
      <c r="X1187" s="119">
        <f t="shared" si="716"/>
        <v>1.6949961600000001</v>
      </c>
      <c r="Y1187" s="119">
        <f t="shared" si="717"/>
        <v>0</v>
      </c>
      <c r="Z1187" s="131" t="str">
        <f t="shared" si="676"/>
        <v>A+J=</v>
      </c>
      <c r="AA1187" s="124">
        <f t="shared" si="677"/>
        <v>45488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2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4"/>
      <c r="EM1187" s="1"/>
      <c r="EN1187" s="1"/>
      <c r="EO1187" s="1"/>
      <c r="EP1187" s="1"/>
      <c r="EQ1187" s="1"/>
      <c r="ER1187" s="1"/>
    </row>
    <row r="1188" spans="1:148" ht="12.75" x14ac:dyDescent="0.2">
      <c r="A1188" s="118">
        <f t="shared" si="674"/>
        <v>45478</v>
      </c>
      <c r="B1188" s="119">
        <f t="shared" si="698"/>
        <v>374.75749296999999</v>
      </c>
      <c r="C1188" s="119">
        <f t="shared" si="699"/>
        <v>304.72334215000001</v>
      </c>
      <c r="D1188" s="120">
        <f t="shared" si="700"/>
        <v>6895.24</v>
      </c>
      <c r="E1188" s="120">
        <f t="shared" si="672"/>
        <v>6926.96</v>
      </c>
      <c r="F1188" s="172">
        <f t="shared" si="673"/>
        <v>45427</v>
      </c>
      <c r="G1188" s="123">
        <f t="shared" si="701"/>
        <v>4.600274972299756E-3</v>
      </c>
      <c r="H1188" s="124">
        <f t="shared" si="702"/>
        <v>45488</v>
      </c>
      <c r="I1188" s="124">
        <f t="shared" si="703"/>
        <v>45488</v>
      </c>
      <c r="J1188" s="125">
        <f t="shared" si="704"/>
        <v>20</v>
      </c>
      <c r="K1188" s="125">
        <f t="shared" si="705"/>
        <v>14</v>
      </c>
      <c r="L1188" s="8">
        <f t="shared" si="706"/>
        <v>1.0032179699999999</v>
      </c>
      <c r="M1188" s="126">
        <f t="shared" si="707"/>
        <v>1.0037996</v>
      </c>
      <c r="N1188" s="126">
        <f t="shared" si="708"/>
        <v>1.2199103050866558</v>
      </c>
      <c r="O1188" s="119">
        <f t="shared" si="709"/>
        <v>1.2238359299999999</v>
      </c>
      <c r="P1188" s="119">
        <f t="shared" si="710"/>
        <v>372.93137482999998</v>
      </c>
      <c r="Q1188" s="158">
        <f t="shared" si="711"/>
        <v>0</v>
      </c>
      <c r="R1188" s="199">
        <f t="shared" si="712"/>
        <v>0</v>
      </c>
      <c r="S1188" s="119">
        <f t="shared" si="713"/>
        <v>0</v>
      </c>
      <c r="T1188" s="129">
        <f t="shared" si="675"/>
        <v>9.1906000000000002E-2</v>
      </c>
      <c r="U1188" s="127">
        <f t="shared" si="714"/>
        <v>14</v>
      </c>
      <c r="V1188" s="127">
        <v>252</v>
      </c>
      <c r="W1188" s="126">
        <f t="shared" si="715"/>
        <v>1.00489666</v>
      </c>
      <c r="X1188" s="119">
        <f t="shared" si="716"/>
        <v>1.8261181399999999</v>
      </c>
      <c r="Y1188" s="119">
        <f t="shared" si="717"/>
        <v>0</v>
      </c>
      <c r="Z1188" s="131" t="str">
        <f t="shared" si="676"/>
        <v>A+J=</v>
      </c>
      <c r="AA1188" s="124">
        <f t="shared" si="677"/>
        <v>45488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2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4"/>
      <c r="EM1188" s="1"/>
      <c r="EN1188" s="1"/>
      <c r="EO1188" s="1"/>
      <c r="EP1188" s="1"/>
      <c r="EQ1188" s="1"/>
      <c r="ER1188" s="1"/>
    </row>
    <row r="1189" spans="1:148" ht="12.75" x14ac:dyDescent="0.2">
      <c r="A1189" s="118">
        <f t="shared" si="674"/>
        <v>45479</v>
      </c>
      <c r="B1189" s="119">
        <f t="shared" si="698"/>
        <v>374.97431468000002</v>
      </c>
      <c r="C1189" s="119">
        <f t="shared" si="699"/>
        <v>304.72334215000001</v>
      </c>
      <c r="D1189" s="120">
        <f t="shared" si="700"/>
        <v>6895.24</v>
      </c>
      <c r="E1189" s="120">
        <f t="shared" si="672"/>
        <v>6926.96</v>
      </c>
      <c r="F1189" s="172">
        <f t="shared" si="673"/>
        <v>45427</v>
      </c>
      <c r="G1189" s="123">
        <f t="shared" si="701"/>
        <v>4.600274972299756E-3</v>
      </c>
      <c r="H1189" s="124">
        <f t="shared" si="702"/>
        <v>45488</v>
      </c>
      <c r="I1189" s="124">
        <f t="shared" si="703"/>
        <v>45488</v>
      </c>
      <c r="J1189" s="125">
        <f t="shared" si="704"/>
        <v>20</v>
      </c>
      <c r="K1189" s="125">
        <f t="shared" si="705"/>
        <v>15</v>
      </c>
      <c r="L1189" s="8">
        <f t="shared" si="706"/>
        <v>1.0034482199999999</v>
      </c>
      <c r="M1189" s="126">
        <f t="shared" si="707"/>
        <v>1.0037996</v>
      </c>
      <c r="N1189" s="126">
        <f t="shared" si="708"/>
        <v>1.2199103050866558</v>
      </c>
      <c r="O1189" s="119">
        <f t="shared" si="709"/>
        <v>1.2241168200000001</v>
      </c>
      <c r="P1189" s="119">
        <f t="shared" si="710"/>
        <v>373.01696857000002</v>
      </c>
      <c r="Q1189" s="158">
        <f t="shared" si="711"/>
        <v>0</v>
      </c>
      <c r="R1189" s="199">
        <f t="shared" si="712"/>
        <v>0</v>
      </c>
      <c r="S1189" s="119">
        <f t="shared" si="713"/>
        <v>0</v>
      </c>
      <c r="T1189" s="129">
        <f t="shared" si="675"/>
        <v>9.1906000000000002E-2</v>
      </c>
      <c r="U1189" s="127">
        <f t="shared" si="714"/>
        <v>15</v>
      </c>
      <c r="V1189" s="127">
        <v>252</v>
      </c>
      <c r="W1189" s="126">
        <f t="shared" si="715"/>
        <v>1.005247338</v>
      </c>
      <c r="X1189" s="119">
        <f t="shared" si="716"/>
        <v>1.95734611</v>
      </c>
      <c r="Y1189" s="119">
        <f t="shared" si="717"/>
        <v>0</v>
      </c>
      <c r="Z1189" s="131" t="str">
        <f t="shared" si="676"/>
        <v>A+J=</v>
      </c>
      <c r="AA1189" s="124">
        <f t="shared" si="677"/>
        <v>45488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2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4"/>
      <c r="EM1189" s="1"/>
      <c r="EN1189" s="1"/>
      <c r="EO1189" s="1"/>
      <c r="EP1189" s="1"/>
      <c r="EQ1189" s="1"/>
      <c r="ER1189" s="1"/>
    </row>
    <row r="1190" spans="1:148" ht="12.75" x14ac:dyDescent="0.2">
      <c r="A1190" s="118">
        <f t="shared" si="674"/>
        <v>45480</v>
      </c>
      <c r="B1190" s="119">
        <f t="shared" si="698"/>
        <v>374.97431468000002</v>
      </c>
      <c r="C1190" s="119">
        <f t="shared" si="699"/>
        <v>304.72334215000001</v>
      </c>
      <c r="D1190" s="120">
        <f t="shared" si="700"/>
        <v>6895.24</v>
      </c>
      <c r="E1190" s="120">
        <f t="shared" si="672"/>
        <v>6926.96</v>
      </c>
      <c r="F1190" s="172">
        <f t="shared" si="673"/>
        <v>45427</v>
      </c>
      <c r="G1190" s="123">
        <f t="shared" si="701"/>
        <v>4.600274972299756E-3</v>
      </c>
      <c r="H1190" s="124">
        <f t="shared" si="702"/>
        <v>45488</v>
      </c>
      <c r="I1190" s="124">
        <f t="shared" si="703"/>
        <v>45488</v>
      </c>
      <c r="J1190" s="125">
        <f t="shared" si="704"/>
        <v>20</v>
      </c>
      <c r="K1190" s="125">
        <f t="shared" si="705"/>
        <v>15</v>
      </c>
      <c r="L1190" s="8">
        <f t="shared" si="706"/>
        <v>1.0034482199999999</v>
      </c>
      <c r="M1190" s="126">
        <f t="shared" si="707"/>
        <v>1.0037996</v>
      </c>
      <c r="N1190" s="126">
        <f t="shared" si="708"/>
        <v>1.2199103050866558</v>
      </c>
      <c r="O1190" s="119">
        <f t="shared" si="709"/>
        <v>1.2241168200000001</v>
      </c>
      <c r="P1190" s="119">
        <f t="shared" si="710"/>
        <v>373.01696857000002</v>
      </c>
      <c r="Q1190" s="158">
        <f t="shared" si="711"/>
        <v>0</v>
      </c>
      <c r="R1190" s="199">
        <f t="shared" si="712"/>
        <v>0</v>
      </c>
      <c r="S1190" s="119">
        <f t="shared" si="713"/>
        <v>0</v>
      </c>
      <c r="T1190" s="129">
        <f t="shared" si="675"/>
        <v>9.1906000000000002E-2</v>
      </c>
      <c r="U1190" s="127">
        <f t="shared" si="714"/>
        <v>15</v>
      </c>
      <c r="V1190" s="127">
        <v>252</v>
      </c>
      <c r="W1190" s="126">
        <f t="shared" si="715"/>
        <v>1.005247338</v>
      </c>
      <c r="X1190" s="119">
        <f t="shared" si="716"/>
        <v>1.95734611</v>
      </c>
      <c r="Y1190" s="119">
        <f t="shared" si="717"/>
        <v>0</v>
      </c>
      <c r="Z1190" s="131" t="str">
        <f t="shared" si="676"/>
        <v>A+J=</v>
      </c>
      <c r="AA1190" s="124">
        <f t="shared" si="677"/>
        <v>45488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2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4"/>
      <c r="EM1190" s="1"/>
      <c r="EN1190" s="1"/>
      <c r="EO1190" s="1"/>
      <c r="EP1190" s="1"/>
      <c r="EQ1190" s="1"/>
      <c r="ER1190" s="1"/>
    </row>
    <row r="1191" spans="1:148" ht="12.75" x14ac:dyDescent="0.2">
      <c r="A1191" s="118">
        <f t="shared" si="674"/>
        <v>45481</v>
      </c>
      <c r="B1191" s="119">
        <f t="shared" si="698"/>
        <v>374.97431468000002</v>
      </c>
      <c r="C1191" s="119">
        <f t="shared" si="699"/>
        <v>304.72334215000001</v>
      </c>
      <c r="D1191" s="120">
        <f t="shared" si="700"/>
        <v>6895.24</v>
      </c>
      <c r="E1191" s="120">
        <f t="shared" si="672"/>
        <v>6926.96</v>
      </c>
      <c r="F1191" s="172">
        <f t="shared" si="673"/>
        <v>45427</v>
      </c>
      <c r="G1191" s="123">
        <f t="shared" si="701"/>
        <v>4.600274972299756E-3</v>
      </c>
      <c r="H1191" s="124">
        <f t="shared" si="702"/>
        <v>45488</v>
      </c>
      <c r="I1191" s="124">
        <f t="shared" si="703"/>
        <v>45488</v>
      </c>
      <c r="J1191" s="125">
        <f t="shared" si="704"/>
        <v>20</v>
      </c>
      <c r="K1191" s="125">
        <f t="shared" si="705"/>
        <v>15</v>
      </c>
      <c r="L1191" s="8">
        <f t="shared" si="706"/>
        <v>1.0034482199999999</v>
      </c>
      <c r="M1191" s="126">
        <f t="shared" si="707"/>
        <v>1.0037996</v>
      </c>
      <c r="N1191" s="126">
        <f t="shared" si="708"/>
        <v>1.2199103050866558</v>
      </c>
      <c r="O1191" s="119">
        <f t="shared" si="709"/>
        <v>1.2241168200000001</v>
      </c>
      <c r="P1191" s="119">
        <f t="shared" si="710"/>
        <v>373.01696857000002</v>
      </c>
      <c r="Q1191" s="158">
        <f t="shared" si="711"/>
        <v>0</v>
      </c>
      <c r="R1191" s="199">
        <f t="shared" si="712"/>
        <v>0</v>
      </c>
      <c r="S1191" s="119">
        <f t="shared" si="713"/>
        <v>0</v>
      </c>
      <c r="T1191" s="129">
        <f t="shared" si="675"/>
        <v>9.1906000000000002E-2</v>
      </c>
      <c r="U1191" s="127">
        <f t="shared" si="714"/>
        <v>15</v>
      </c>
      <c r="V1191" s="127">
        <v>252</v>
      </c>
      <c r="W1191" s="126">
        <f t="shared" si="715"/>
        <v>1.005247338</v>
      </c>
      <c r="X1191" s="119">
        <f t="shared" si="716"/>
        <v>1.95734611</v>
      </c>
      <c r="Y1191" s="119">
        <f t="shared" si="717"/>
        <v>0</v>
      </c>
      <c r="Z1191" s="131" t="str">
        <f t="shared" si="676"/>
        <v>A+J=</v>
      </c>
      <c r="AA1191" s="124">
        <f t="shared" si="677"/>
        <v>45488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2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4"/>
      <c r="EM1191" s="1"/>
      <c r="EN1191" s="1"/>
      <c r="EO1191" s="1"/>
      <c r="EP1191" s="1"/>
      <c r="EQ1191" s="1"/>
      <c r="ER1191" s="1"/>
    </row>
    <row r="1192" spans="1:148" ht="12.75" x14ac:dyDescent="0.2">
      <c r="A1192" s="118">
        <f t="shared" si="674"/>
        <v>45482</v>
      </c>
      <c r="B1192" s="119">
        <f t="shared" si="698"/>
        <v>375.19126338999996</v>
      </c>
      <c r="C1192" s="119">
        <f t="shared" si="699"/>
        <v>304.72334215000001</v>
      </c>
      <c r="D1192" s="120">
        <f t="shared" si="700"/>
        <v>6895.24</v>
      </c>
      <c r="E1192" s="120">
        <f t="shared" si="672"/>
        <v>6926.96</v>
      </c>
      <c r="F1192" s="172">
        <f t="shared" si="673"/>
        <v>45427</v>
      </c>
      <c r="G1192" s="123">
        <f t="shared" si="701"/>
        <v>4.600274972299756E-3</v>
      </c>
      <c r="H1192" s="124">
        <f t="shared" si="702"/>
        <v>45488</v>
      </c>
      <c r="I1192" s="124">
        <f t="shared" si="703"/>
        <v>45488</v>
      </c>
      <c r="J1192" s="125">
        <f t="shared" si="704"/>
        <v>20</v>
      </c>
      <c r="K1192" s="125">
        <f t="shared" si="705"/>
        <v>16</v>
      </c>
      <c r="L1192" s="8">
        <f t="shared" si="706"/>
        <v>1.00367853</v>
      </c>
      <c r="M1192" s="126">
        <f t="shared" si="707"/>
        <v>1.0037996</v>
      </c>
      <c r="N1192" s="126">
        <f t="shared" si="708"/>
        <v>1.2199103050866558</v>
      </c>
      <c r="O1192" s="119">
        <f t="shared" si="709"/>
        <v>1.2243977800000001</v>
      </c>
      <c r="P1192" s="119">
        <f t="shared" si="710"/>
        <v>373.10258363999998</v>
      </c>
      <c r="Q1192" s="158">
        <f t="shared" si="711"/>
        <v>0</v>
      </c>
      <c r="R1192" s="199">
        <f t="shared" si="712"/>
        <v>0</v>
      </c>
      <c r="S1192" s="119">
        <f t="shared" si="713"/>
        <v>0</v>
      </c>
      <c r="T1192" s="129">
        <f t="shared" si="675"/>
        <v>9.1906000000000002E-2</v>
      </c>
      <c r="U1192" s="127">
        <f t="shared" si="714"/>
        <v>16</v>
      </c>
      <c r="V1192" s="127">
        <v>252</v>
      </c>
      <c r="W1192" s="126">
        <f t="shared" si="715"/>
        <v>1.0055981380000001</v>
      </c>
      <c r="X1192" s="119">
        <f t="shared" si="716"/>
        <v>2.0886797499999998</v>
      </c>
      <c r="Y1192" s="119">
        <f t="shared" si="717"/>
        <v>0</v>
      </c>
      <c r="Z1192" s="131" t="str">
        <f t="shared" si="676"/>
        <v>A+J=</v>
      </c>
      <c r="AA1192" s="124">
        <f t="shared" si="677"/>
        <v>45488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2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4"/>
      <c r="EM1192" s="1"/>
      <c r="EN1192" s="1"/>
      <c r="EO1192" s="1"/>
      <c r="EP1192" s="1"/>
      <c r="EQ1192" s="1"/>
      <c r="ER1192" s="1"/>
    </row>
    <row r="1193" spans="1:148" ht="12.75" x14ac:dyDescent="0.2">
      <c r="A1193" s="118">
        <f t="shared" si="674"/>
        <v>45483</v>
      </c>
      <c r="B1193" s="119">
        <f t="shared" si="698"/>
        <v>375.40832995</v>
      </c>
      <c r="C1193" s="119">
        <f t="shared" si="699"/>
        <v>304.72334215000001</v>
      </c>
      <c r="D1193" s="120">
        <f t="shared" si="700"/>
        <v>6895.24</v>
      </c>
      <c r="E1193" s="120">
        <f t="shared" si="672"/>
        <v>6926.96</v>
      </c>
      <c r="F1193" s="172">
        <f t="shared" si="673"/>
        <v>45427</v>
      </c>
      <c r="G1193" s="123">
        <f t="shared" si="701"/>
        <v>4.600274972299756E-3</v>
      </c>
      <c r="H1193" s="124">
        <f t="shared" si="702"/>
        <v>45488</v>
      </c>
      <c r="I1193" s="124">
        <f t="shared" si="703"/>
        <v>45488</v>
      </c>
      <c r="J1193" s="125">
        <f t="shared" si="704"/>
        <v>20</v>
      </c>
      <c r="K1193" s="125">
        <f t="shared" si="705"/>
        <v>17</v>
      </c>
      <c r="L1193" s="8">
        <f t="shared" si="706"/>
        <v>1.00390888</v>
      </c>
      <c r="M1193" s="126">
        <f t="shared" si="707"/>
        <v>1.0037996</v>
      </c>
      <c r="N1193" s="126">
        <f t="shared" si="708"/>
        <v>1.2199103050866558</v>
      </c>
      <c r="O1193" s="119">
        <f t="shared" si="709"/>
        <v>1.2246787800000001</v>
      </c>
      <c r="P1193" s="119">
        <f t="shared" si="710"/>
        <v>373.1882109</v>
      </c>
      <c r="Q1193" s="158">
        <f t="shared" si="711"/>
        <v>0</v>
      </c>
      <c r="R1193" s="199">
        <f t="shared" si="712"/>
        <v>0</v>
      </c>
      <c r="S1193" s="119">
        <f t="shared" si="713"/>
        <v>0</v>
      </c>
      <c r="T1193" s="129">
        <f t="shared" si="675"/>
        <v>9.1906000000000002E-2</v>
      </c>
      <c r="U1193" s="127">
        <f t="shared" si="714"/>
        <v>17</v>
      </c>
      <c r="V1193" s="127">
        <v>252</v>
      </c>
      <c r="W1193" s="126">
        <f t="shared" si="715"/>
        <v>1.0059490600000001</v>
      </c>
      <c r="X1193" s="119">
        <f t="shared" si="716"/>
        <v>2.2201190500000001</v>
      </c>
      <c r="Y1193" s="119">
        <f t="shared" si="717"/>
        <v>0</v>
      </c>
      <c r="Z1193" s="131" t="str">
        <f t="shared" si="676"/>
        <v>A+J=</v>
      </c>
      <c r="AA1193" s="124">
        <f t="shared" si="677"/>
        <v>45488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2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4"/>
      <c r="EM1193" s="1"/>
      <c r="EN1193" s="1"/>
      <c r="EO1193" s="1"/>
      <c r="EP1193" s="1"/>
      <c r="EQ1193" s="1"/>
      <c r="ER1193" s="1"/>
    </row>
    <row r="1194" spans="1:148" ht="12.75" x14ac:dyDescent="0.2">
      <c r="A1194" s="118">
        <f t="shared" si="674"/>
        <v>45484</v>
      </c>
      <c r="B1194" s="119">
        <f t="shared" si="698"/>
        <v>375.62552704999996</v>
      </c>
      <c r="C1194" s="119">
        <f t="shared" si="699"/>
        <v>304.72334215000001</v>
      </c>
      <c r="D1194" s="120">
        <f t="shared" si="700"/>
        <v>6895.24</v>
      </c>
      <c r="E1194" s="120">
        <f t="shared" si="672"/>
        <v>6926.96</v>
      </c>
      <c r="F1194" s="172">
        <f t="shared" si="673"/>
        <v>45427</v>
      </c>
      <c r="G1194" s="123">
        <f t="shared" si="701"/>
        <v>4.600274972299756E-3</v>
      </c>
      <c r="H1194" s="124">
        <f t="shared" si="702"/>
        <v>45488</v>
      </c>
      <c r="I1194" s="124">
        <f t="shared" si="703"/>
        <v>45488</v>
      </c>
      <c r="J1194" s="125">
        <f t="shared" si="704"/>
        <v>20</v>
      </c>
      <c r="K1194" s="125">
        <f t="shared" si="705"/>
        <v>18</v>
      </c>
      <c r="L1194" s="8">
        <f t="shared" si="706"/>
        <v>1.0041392899999999</v>
      </c>
      <c r="M1194" s="126">
        <f t="shared" si="707"/>
        <v>1.0037996</v>
      </c>
      <c r="N1194" s="126">
        <f t="shared" si="708"/>
        <v>1.2199103050866558</v>
      </c>
      <c r="O1194" s="119">
        <f t="shared" si="709"/>
        <v>1.22495986</v>
      </c>
      <c r="P1194" s="119">
        <f t="shared" si="710"/>
        <v>373.27386252999997</v>
      </c>
      <c r="Q1194" s="158">
        <f t="shared" si="711"/>
        <v>0</v>
      </c>
      <c r="R1194" s="199">
        <f t="shared" si="712"/>
        <v>0</v>
      </c>
      <c r="S1194" s="119">
        <f t="shared" si="713"/>
        <v>0</v>
      </c>
      <c r="T1194" s="129">
        <f t="shared" si="675"/>
        <v>9.1906000000000002E-2</v>
      </c>
      <c r="U1194" s="127">
        <f t="shared" si="714"/>
        <v>18</v>
      </c>
      <c r="V1194" s="127">
        <v>252</v>
      </c>
      <c r="W1194" s="126">
        <f t="shared" si="715"/>
        <v>1.006300105</v>
      </c>
      <c r="X1194" s="119">
        <f t="shared" si="716"/>
        <v>2.3516645199999999</v>
      </c>
      <c r="Y1194" s="119">
        <f t="shared" si="717"/>
        <v>0</v>
      </c>
      <c r="Z1194" s="131" t="str">
        <f t="shared" si="676"/>
        <v>A+J=</v>
      </c>
      <c r="AA1194" s="124">
        <f t="shared" si="677"/>
        <v>45488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2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4"/>
      <c r="EM1194" s="1"/>
      <c r="EN1194" s="1"/>
      <c r="EO1194" s="1"/>
      <c r="EP1194" s="1"/>
      <c r="EQ1194" s="1"/>
      <c r="ER1194" s="1"/>
    </row>
    <row r="1195" spans="1:148" ht="12.75" x14ac:dyDescent="0.2">
      <c r="A1195" s="118">
        <f t="shared" si="674"/>
        <v>45485</v>
      </c>
      <c r="B1195" s="119">
        <f t="shared" si="698"/>
        <v>375.84284825000003</v>
      </c>
      <c r="C1195" s="119">
        <f t="shared" si="699"/>
        <v>304.72334215000001</v>
      </c>
      <c r="D1195" s="120">
        <f t="shared" si="700"/>
        <v>6895.24</v>
      </c>
      <c r="E1195" s="120">
        <f t="shared" si="672"/>
        <v>6926.96</v>
      </c>
      <c r="F1195" s="172">
        <f t="shared" si="673"/>
        <v>45427</v>
      </c>
      <c r="G1195" s="123">
        <f t="shared" si="701"/>
        <v>4.600274972299756E-3</v>
      </c>
      <c r="H1195" s="124">
        <f t="shared" si="702"/>
        <v>45488</v>
      </c>
      <c r="I1195" s="124">
        <f t="shared" si="703"/>
        <v>45488</v>
      </c>
      <c r="J1195" s="125">
        <f t="shared" si="704"/>
        <v>20</v>
      </c>
      <c r="K1195" s="125">
        <f t="shared" si="705"/>
        <v>19</v>
      </c>
      <c r="L1195" s="8">
        <f t="shared" si="706"/>
        <v>1.00436975</v>
      </c>
      <c r="M1195" s="126">
        <f t="shared" si="707"/>
        <v>1.0037996</v>
      </c>
      <c r="N1195" s="126">
        <f t="shared" si="708"/>
        <v>1.2199103050866558</v>
      </c>
      <c r="O1195" s="119">
        <f t="shared" si="709"/>
        <v>1.225241</v>
      </c>
      <c r="P1195" s="119">
        <f t="shared" si="710"/>
        <v>373.35953245000002</v>
      </c>
      <c r="Q1195" s="158">
        <f t="shared" si="711"/>
        <v>0</v>
      </c>
      <c r="R1195" s="199">
        <f t="shared" si="712"/>
        <v>0</v>
      </c>
      <c r="S1195" s="119">
        <f t="shared" si="713"/>
        <v>0</v>
      </c>
      <c r="T1195" s="129">
        <f t="shared" si="675"/>
        <v>9.1906000000000002E-2</v>
      </c>
      <c r="U1195" s="127">
        <f t="shared" si="714"/>
        <v>19</v>
      </c>
      <c r="V1195" s="127">
        <v>252</v>
      </c>
      <c r="W1195" s="126">
        <f t="shared" si="715"/>
        <v>1.006651272</v>
      </c>
      <c r="X1195" s="119">
        <f t="shared" si="716"/>
        <v>2.4833158000000002</v>
      </c>
      <c r="Y1195" s="119">
        <f t="shared" si="717"/>
        <v>0</v>
      </c>
      <c r="Z1195" s="131" t="str">
        <f t="shared" si="676"/>
        <v>A+J=</v>
      </c>
      <c r="AA1195" s="124">
        <f t="shared" si="677"/>
        <v>45488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2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4"/>
      <c r="EM1195" s="1"/>
      <c r="EN1195" s="1"/>
      <c r="EO1195" s="1"/>
      <c r="EP1195" s="1"/>
      <c r="EQ1195" s="1"/>
      <c r="ER1195" s="1"/>
    </row>
    <row r="1196" spans="1:148" ht="12.75" x14ac:dyDescent="0.2">
      <c r="A1196" s="118">
        <f t="shared" si="674"/>
        <v>45486</v>
      </c>
      <c r="B1196" s="119">
        <f t="shared" si="698"/>
        <v>376.06030010000001</v>
      </c>
      <c r="C1196" s="119">
        <f t="shared" si="699"/>
        <v>304.72334215000001</v>
      </c>
      <c r="D1196" s="120">
        <f t="shared" si="700"/>
        <v>6895.24</v>
      </c>
      <c r="E1196" s="120">
        <f t="shared" si="672"/>
        <v>6926.96</v>
      </c>
      <c r="F1196" s="172">
        <f t="shared" si="673"/>
        <v>45427</v>
      </c>
      <c r="G1196" s="123">
        <f t="shared" si="701"/>
        <v>4.600274972299756E-3</v>
      </c>
      <c r="H1196" s="124">
        <f t="shared" si="702"/>
        <v>45488</v>
      </c>
      <c r="I1196" s="124">
        <f t="shared" si="703"/>
        <v>45488</v>
      </c>
      <c r="J1196" s="125">
        <f t="shared" si="704"/>
        <v>20</v>
      </c>
      <c r="K1196" s="125">
        <f t="shared" si="705"/>
        <v>20</v>
      </c>
      <c r="L1196" s="8">
        <f t="shared" si="706"/>
        <v>1.0046002700000001</v>
      </c>
      <c r="M1196" s="126">
        <f t="shared" si="707"/>
        <v>1.0037996</v>
      </c>
      <c r="N1196" s="126">
        <f t="shared" si="708"/>
        <v>1.2199103050866558</v>
      </c>
      <c r="O1196" s="119">
        <f t="shared" si="709"/>
        <v>1.22552222</v>
      </c>
      <c r="P1196" s="119">
        <f t="shared" si="710"/>
        <v>373.44522675000002</v>
      </c>
      <c r="Q1196" s="158">
        <f t="shared" si="711"/>
        <v>0</v>
      </c>
      <c r="R1196" s="199">
        <f t="shared" si="712"/>
        <v>0</v>
      </c>
      <c r="S1196" s="119">
        <f t="shared" si="713"/>
        <v>0</v>
      </c>
      <c r="T1196" s="129">
        <f t="shared" si="675"/>
        <v>9.1906000000000002E-2</v>
      </c>
      <c r="U1196" s="127">
        <f t="shared" si="714"/>
        <v>20</v>
      </c>
      <c r="V1196" s="127">
        <v>252</v>
      </c>
      <c r="W1196" s="126">
        <f t="shared" si="715"/>
        <v>1.007002562</v>
      </c>
      <c r="X1196" s="119">
        <f t="shared" si="716"/>
        <v>2.6150733499999999</v>
      </c>
      <c r="Y1196" s="119">
        <f t="shared" si="717"/>
        <v>0</v>
      </c>
      <c r="Z1196" s="131" t="str">
        <f t="shared" si="676"/>
        <v>A+J=</v>
      </c>
      <c r="AA1196" s="124">
        <f t="shared" si="677"/>
        <v>45488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2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4"/>
      <c r="EM1196" s="1"/>
      <c r="EN1196" s="1"/>
      <c r="EO1196" s="1"/>
      <c r="EP1196" s="1"/>
      <c r="EQ1196" s="1"/>
      <c r="ER1196" s="1"/>
    </row>
    <row r="1197" spans="1:148" ht="12.75" x14ac:dyDescent="0.2">
      <c r="A1197" s="118">
        <f t="shared" si="674"/>
        <v>45487</v>
      </c>
      <c r="B1197" s="119">
        <f t="shared" si="698"/>
        <v>376.06030010000001</v>
      </c>
      <c r="C1197" s="119">
        <f t="shared" si="699"/>
        <v>304.72334215000001</v>
      </c>
      <c r="D1197" s="120">
        <f t="shared" si="700"/>
        <v>6895.24</v>
      </c>
      <c r="E1197" s="120">
        <f t="shared" ref="E1197:E1260" si="718">IF($K1197=1,VLOOKUP($A1196,$AO$11:$AT$150,5),E1196)</f>
        <v>6926.96</v>
      </c>
      <c r="F1197" s="172">
        <f t="shared" si="673"/>
        <v>45427</v>
      </c>
      <c r="G1197" s="123">
        <f t="shared" si="701"/>
        <v>4.600274972299756E-3</v>
      </c>
      <c r="H1197" s="124">
        <f t="shared" si="702"/>
        <v>45488</v>
      </c>
      <c r="I1197" s="124">
        <f t="shared" si="703"/>
        <v>45488</v>
      </c>
      <c r="J1197" s="125">
        <f t="shared" si="704"/>
        <v>20</v>
      </c>
      <c r="K1197" s="125">
        <f t="shared" si="705"/>
        <v>20</v>
      </c>
      <c r="L1197" s="8">
        <f t="shared" si="706"/>
        <v>1.0046002700000001</v>
      </c>
      <c r="M1197" s="126">
        <f t="shared" si="707"/>
        <v>1.0037996</v>
      </c>
      <c r="N1197" s="126">
        <f t="shared" si="708"/>
        <v>1.2199103050866558</v>
      </c>
      <c r="O1197" s="119">
        <f t="shared" si="709"/>
        <v>1.22552222</v>
      </c>
      <c r="P1197" s="119">
        <f t="shared" si="710"/>
        <v>373.44522675000002</v>
      </c>
      <c r="Q1197" s="158">
        <f t="shared" si="711"/>
        <v>0</v>
      </c>
      <c r="R1197" s="199">
        <f t="shared" si="712"/>
        <v>0</v>
      </c>
      <c r="S1197" s="119">
        <f t="shared" si="713"/>
        <v>0</v>
      </c>
      <c r="T1197" s="129">
        <f t="shared" si="675"/>
        <v>9.1906000000000002E-2</v>
      </c>
      <c r="U1197" s="127">
        <f t="shared" si="714"/>
        <v>20</v>
      </c>
      <c r="V1197" s="127">
        <v>252</v>
      </c>
      <c r="W1197" s="126">
        <f t="shared" si="715"/>
        <v>1.007002562</v>
      </c>
      <c r="X1197" s="119">
        <f t="shared" si="716"/>
        <v>2.6150733499999999</v>
      </c>
      <c r="Y1197" s="119">
        <f t="shared" si="717"/>
        <v>0</v>
      </c>
      <c r="Z1197" s="131" t="str">
        <f t="shared" si="676"/>
        <v>A+J=</v>
      </c>
      <c r="AA1197" s="124">
        <f t="shared" si="677"/>
        <v>45488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2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4"/>
      <c r="EM1197" s="1"/>
      <c r="EN1197" s="1"/>
      <c r="EO1197" s="1"/>
      <c r="EP1197" s="1"/>
      <c r="EQ1197" s="1"/>
      <c r="ER1197" s="1"/>
    </row>
    <row r="1198" spans="1:148" ht="12.75" x14ac:dyDescent="0.2">
      <c r="A1198" s="118">
        <f t="shared" si="674"/>
        <v>45488</v>
      </c>
      <c r="B1198" s="119">
        <f t="shared" si="698"/>
        <v>376.06030010000001</v>
      </c>
      <c r="C1198" s="119">
        <f t="shared" si="699"/>
        <v>304.72334215000001</v>
      </c>
      <c r="D1198" s="120">
        <f t="shared" si="700"/>
        <v>6895.24</v>
      </c>
      <c r="E1198" s="120">
        <f t="shared" si="718"/>
        <v>6926.96</v>
      </c>
      <c r="F1198" s="172">
        <f t="shared" si="673"/>
        <v>45427</v>
      </c>
      <c r="G1198" s="123">
        <f t="shared" si="701"/>
        <v>4.600274972299756E-3</v>
      </c>
      <c r="H1198" s="124">
        <f t="shared" si="702"/>
        <v>45488</v>
      </c>
      <c r="I1198" s="124">
        <f t="shared" si="703"/>
        <v>45488</v>
      </c>
      <c r="J1198" s="125">
        <f t="shared" si="704"/>
        <v>20</v>
      </c>
      <c r="K1198" s="125">
        <f t="shared" si="705"/>
        <v>20</v>
      </c>
      <c r="L1198" s="8">
        <f t="shared" si="706"/>
        <v>1.0046002700000001</v>
      </c>
      <c r="M1198" s="126">
        <f t="shared" si="707"/>
        <v>1.0037996</v>
      </c>
      <c r="N1198" s="126">
        <f t="shared" si="708"/>
        <v>1.2199103050866558</v>
      </c>
      <c r="O1198" s="119">
        <f t="shared" si="709"/>
        <v>1.22552222</v>
      </c>
      <c r="P1198" s="119">
        <f t="shared" si="710"/>
        <v>373.44522675000002</v>
      </c>
      <c r="Q1198" s="158">
        <f t="shared" si="711"/>
        <v>39</v>
      </c>
      <c r="R1198" s="199">
        <f t="shared" si="712"/>
        <v>9.6735000000000002E-2</v>
      </c>
      <c r="S1198" s="119">
        <f t="shared" si="713"/>
        <v>36.125224000000003</v>
      </c>
      <c r="T1198" s="129">
        <f t="shared" si="675"/>
        <v>9.1906000000000002E-2</v>
      </c>
      <c r="U1198" s="127">
        <f t="shared" si="714"/>
        <v>20</v>
      </c>
      <c r="V1198" s="127">
        <v>252</v>
      </c>
      <c r="W1198" s="126">
        <f t="shared" si="715"/>
        <v>1.007002562</v>
      </c>
      <c r="X1198" s="119">
        <f t="shared" si="716"/>
        <v>2.6150733499999999</v>
      </c>
      <c r="Y1198" s="119">
        <f t="shared" si="717"/>
        <v>38.740297350000006</v>
      </c>
      <c r="Z1198" s="131" t="str">
        <f t="shared" si="676"/>
        <v>A+J=</v>
      </c>
      <c r="AA1198" s="124">
        <f t="shared" si="677"/>
        <v>45488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2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4"/>
      <c r="EM1198" s="1"/>
      <c r="EN1198" s="1"/>
      <c r="EO1198" s="1"/>
      <c r="EP1198" s="1"/>
      <c r="EQ1198" s="1"/>
      <c r="ER1198" s="1"/>
    </row>
    <row r="1199" spans="1:148" ht="12.75" x14ac:dyDescent="0.2">
      <c r="A1199" s="118">
        <f t="shared" si="674"/>
        <v>45489</v>
      </c>
      <c r="B1199" s="119">
        <f t="shared" si="698"/>
        <v>337.46850019999999</v>
      </c>
      <c r="C1199" s="119">
        <f t="shared" si="699"/>
        <v>275.24592964999999</v>
      </c>
      <c r="D1199" s="120">
        <f t="shared" si="700"/>
        <v>6926.96</v>
      </c>
      <c r="E1199" s="120">
        <f t="shared" si="718"/>
        <v>6941.51</v>
      </c>
      <c r="F1199" s="172">
        <f t="shared" si="673"/>
        <v>45458</v>
      </c>
      <c r="G1199" s="123">
        <f t="shared" si="701"/>
        <v>2.1004885259912065E-3</v>
      </c>
      <c r="H1199" s="124">
        <f t="shared" si="702"/>
        <v>45519</v>
      </c>
      <c r="I1199" s="124">
        <f t="shared" si="703"/>
        <v>45519</v>
      </c>
      <c r="J1199" s="125">
        <f t="shared" si="704"/>
        <v>23</v>
      </c>
      <c r="K1199" s="125">
        <f t="shared" si="705"/>
        <v>1</v>
      </c>
      <c r="L1199" s="8">
        <f t="shared" si="706"/>
        <v>1.00009123</v>
      </c>
      <c r="M1199" s="126">
        <f t="shared" si="707"/>
        <v>1.0046002700000001</v>
      </c>
      <c r="N1199" s="126">
        <f t="shared" si="708"/>
        <v>1.2255222218658368</v>
      </c>
      <c r="O1199" s="119">
        <f t="shared" si="709"/>
        <v>1.22563402</v>
      </c>
      <c r="P1199" s="119">
        <f t="shared" si="710"/>
        <v>337.35077524000002</v>
      </c>
      <c r="Q1199" s="158">
        <f t="shared" si="711"/>
        <v>0</v>
      </c>
      <c r="R1199" s="199">
        <f t="shared" si="712"/>
        <v>0</v>
      </c>
      <c r="S1199" s="119">
        <f t="shared" si="713"/>
        <v>0</v>
      </c>
      <c r="T1199" s="129">
        <f t="shared" si="675"/>
        <v>9.1906000000000002E-2</v>
      </c>
      <c r="U1199" s="127">
        <f t="shared" si="714"/>
        <v>1</v>
      </c>
      <c r="V1199" s="127">
        <v>252</v>
      </c>
      <c r="W1199" s="126">
        <f t="shared" si="715"/>
        <v>1.000348969</v>
      </c>
      <c r="X1199" s="119">
        <f t="shared" si="716"/>
        <v>0.11772496</v>
      </c>
      <c r="Y1199" s="119">
        <f t="shared" si="717"/>
        <v>0</v>
      </c>
      <c r="Z1199" s="131" t="str">
        <f t="shared" si="676"/>
        <v>A+J=</v>
      </c>
      <c r="AA1199" s="124">
        <f t="shared" si="677"/>
        <v>45519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2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4"/>
      <c r="EM1199" s="1"/>
      <c r="EN1199" s="1"/>
      <c r="EO1199" s="1"/>
      <c r="EP1199" s="1"/>
      <c r="EQ1199" s="1"/>
      <c r="ER1199" s="1"/>
    </row>
    <row r="1200" spans="1:148" ht="12.75" x14ac:dyDescent="0.2">
      <c r="A1200" s="118">
        <f t="shared" si="674"/>
        <v>45490</v>
      </c>
      <c r="B1200" s="119">
        <f t="shared" si="698"/>
        <v>337.61706545999999</v>
      </c>
      <c r="C1200" s="119">
        <f t="shared" si="699"/>
        <v>275.24592964999999</v>
      </c>
      <c r="D1200" s="120">
        <f t="shared" si="700"/>
        <v>6926.96</v>
      </c>
      <c r="E1200" s="120">
        <f t="shared" si="718"/>
        <v>6941.51</v>
      </c>
      <c r="F1200" s="172">
        <f t="shared" si="673"/>
        <v>45458</v>
      </c>
      <c r="G1200" s="123">
        <f t="shared" si="701"/>
        <v>2.1004885259912065E-3</v>
      </c>
      <c r="H1200" s="124">
        <f t="shared" si="702"/>
        <v>45519</v>
      </c>
      <c r="I1200" s="124">
        <f t="shared" si="703"/>
        <v>45519</v>
      </c>
      <c r="J1200" s="125">
        <f t="shared" si="704"/>
        <v>23</v>
      </c>
      <c r="K1200" s="125">
        <f t="shared" si="705"/>
        <v>2</v>
      </c>
      <c r="L1200" s="8">
        <f t="shared" si="706"/>
        <v>1.0001824699999999</v>
      </c>
      <c r="M1200" s="126">
        <f t="shared" si="707"/>
        <v>1.0046002700000001</v>
      </c>
      <c r="N1200" s="126">
        <f t="shared" si="708"/>
        <v>1.2255222218658368</v>
      </c>
      <c r="O1200" s="119">
        <f t="shared" si="709"/>
        <v>1.2257458400000001</v>
      </c>
      <c r="P1200" s="119">
        <f t="shared" si="710"/>
        <v>337.38155324000002</v>
      </c>
      <c r="Q1200" s="158">
        <f t="shared" si="711"/>
        <v>0</v>
      </c>
      <c r="R1200" s="199">
        <f t="shared" si="712"/>
        <v>0</v>
      </c>
      <c r="S1200" s="119">
        <f t="shared" si="713"/>
        <v>0</v>
      </c>
      <c r="T1200" s="129">
        <f t="shared" si="675"/>
        <v>9.1906000000000002E-2</v>
      </c>
      <c r="U1200" s="127">
        <f t="shared" si="714"/>
        <v>2</v>
      </c>
      <c r="V1200" s="127">
        <v>252</v>
      </c>
      <c r="W1200" s="126">
        <f t="shared" si="715"/>
        <v>1.0006980590000001</v>
      </c>
      <c r="X1200" s="119">
        <f t="shared" si="716"/>
        <v>0.23551221999999999</v>
      </c>
      <c r="Y1200" s="119">
        <f t="shared" si="717"/>
        <v>0</v>
      </c>
      <c r="Z1200" s="131" t="str">
        <f t="shared" si="676"/>
        <v>A+J=</v>
      </c>
      <c r="AA1200" s="124">
        <f t="shared" si="677"/>
        <v>45519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2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4"/>
      <c r="EM1200" s="1"/>
      <c r="EN1200" s="1"/>
      <c r="EO1200" s="1"/>
      <c r="EP1200" s="1"/>
      <c r="EQ1200" s="1"/>
      <c r="ER1200" s="1"/>
    </row>
    <row r="1201" spans="1:148" ht="12.75" x14ac:dyDescent="0.2">
      <c r="A1201" s="118">
        <f t="shared" si="674"/>
        <v>45491</v>
      </c>
      <c r="B1201" s="119">
        <f t="shared" si="698"/>
        <v>337.76569646999997</v>
      </c>
      <c r="C1201" s="119">
        <f t="shared" si="699"/>
        <v>275.24592964999999</v>
      </c>
      <c r="D1201" s="120">
        <f t="shared" si="700"/>
        <v>6926.96</v>
      </c>
      <c r="E1201" s="120">
        <f t="shared" si="718"/>
        <v>6941.51</v>
      </c>
      <c r="F1201" s="172">
        <f t="shared" si="673"/>
        <v>45458</v>
      </c>
      <c r="G1201" s="123">
        <f t="shared" si="701"/>
        <v>2.1004885259912065E-3</v>
      </c>
      <c r="H1201" s="124">
        <f t="shared" si="702"/>
        <v>45519</v>
      </c>
      <c r="I1201" s="124">
        <f t="shared" si="703"/>
        <v>45519</v>
      </c>
      <c r="J1201" s="125">
        <f t="shared" si="704"/>
        <v>23</v>
      </c>
      <c r="K1201" s="125">
        <f t="shared" si="705"/>
        <v>3</v>
      </c>
      <c r="L1201" s="8">
        <f t="shared" si="706"/>
        <v>1.00027372</v>
      </c>
      <c r="M1201" s="126">
        <f t="shared" si="707"/>
        <v>1.0046002700000001</v>
      </c>
      <c r="N1201" s="126">
        <f t="shared" si="708"/>
        <v>1.2255222218658368</v>
      </c>
      <c r="O1201" s="119">
        <f t="shared" si="709"/>
        <v>1.2258576699999999</v>
      </c>
      <c r="P1201" s="119">
        <f t="shared" si="710"/>
        <v>337.41233398999998</v>
      </c>
      <c r="Q1201" s="158">
        <f t="shared" si="711"/>
        <v>0</v>
      </c>
      <c r="R1201" s="199">
        <f t="shared" si="712"/>
        <v>0</v>
      </c>
      <c r="S1201" s="119">
        <f t="shared" si="713"/>
        <v>0</v>
      </c>
      <c r="T1201" s="129">
        <f t="shared" si="675"/>
        <v>9.1906000000000002E-2</v>
      </c>
      <c r="U1201" s="127">
        <f t="shared" si="714"/>
        <v>3</v>
      </c>
      <c r="V1201" s="127">
        <v>252</v>
      </c>
      <c r="W1201" s="126">
        <f t="shared" si="715"/>
        <v>1.0010472720000001</v>
      </c>
      <c r="X1201" s="119">
        <f t="shared" si="716"/>
        <v>0.35336247999999998</v>
      </c>
      <c r="Y1201" s="119">
        <f t="shared" si="717"/>
        <v>0</v>
      </c>
      <c r="Z1201" s="131" t="str">
        <f t="shared" si="676"/>
        <v>A+J=</v>
      </c>
      <c r="AA1201" s="124">
        <f t="shared" si="677"/>
        <v>45519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2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4"/>
      <c r="EM1201" s="1"/>
      <c r="EN1201" s="1"/>
      <c r="EO1201" s="1"/>
      <c r="EP1201" s="1"/>
      <c r="EQ1201" s="1"/>
      <c r="ER1201" s="1"/>
    </row>
    <row r="1202" spans="1:148" ht="12.75" x14ac:dyDescent="0.2">
      <c r="A1202" s="118">
        <f t="shared" si="674"/>
        <v>45492</v>
      </c>
      <c r="B1202" s="119">
        <f t="shared" si="698"/>
        <v>337.91439258000003</v>
      </c>
      <c r="C1202" s="119">
        <f t="shared" si="699"/>
        <v>275.24592964999999</v>
      </c>
      <c r="D1202" s="120">
        <f t="shared" si="700"/>
        <v>6926.96</v>
      </c>
      <c r="E1202" s="120">
        <f t="shared" si="718"/>
        <v>6941.51</v>
      </c>
      <c r="F1202" s="172">
        <f t="shared" si="673"/>
        <v>45458</v>
      </c>
      <c r="G1202" s="123">
        <f t="shared" si="701"/>
        <v>2.1004885259912065E-3</v>
      </c>
      <c r="H1202" s="124">
        <f t="shared" si="702"/>
        <v>45519</v>
      </c>
      <c r="I1202" s="124">
        <f t="shared" si="703"/>
        <v>45519</v>
      </c>
      <c r="J1202" s="125">
        <f t="shared" si="704"/>
        <v>23</v>
      </c>
      <c r="K1202" s="125">
        <f t="shared" si="705"/>
        <v>4</v>
      </c>
      <c r="L1202" s="8">
        <f t="shared" si="706"/>
        <v>1.0003649800000001</v>
      </c>
      <c r="M1202" s="126">
        <f t="shared" si="707"/>
        <v>1.0046002700000001</v>
      </c>
      <c r="N1202" s="126">
        <f t="shared" si="708"/>
        <v>1.2255222218658368</v>
      </c>
      <c r="O1202" s="119">
        <f t="shared" si="709"/>
        <v>1.2259695100000001</v>
      </c>
      <c r="P1202" s="119">
        <f t="shared" si="710"/>
        <v>337.44311750000003</v>
      </c>
      <c r="Q1202" s="158">
        <f t="shared" si="711"/>
        <v>0</v>
      </c>
      <c r="R1202" s="199">
        <f t="shared" si="712"/>
        <v>0</v>
      </c>
      <c r="S1202" s="119">
        <f t="shared" si="713"/>
        <v>0</v>
      </c>
      <c r="T1202" s="129">
        <f t="shared" si="675"/>
        <v>9.1906000000000002E-2</v>
      </c>
      <c r="U1202" s="127">
        <f t="shared" si="714"/>
        <v>4</v>
      </c>
      <c r="V1202" s="127">
        <v>252</v>
      </c>
      <c r="W1202" s="126">
        <f t="shared" si="715"/>
        <v>1.0013966059999999</v>
      </c>
      <c r="X1202" s="119">
        <f t="shared" si="716"/>
        <v>0.47127508000000001</v>
      </c>
      <c r="Y1202" s="119">
        <f t="shared" si="717"/>
        <v>0</v>
      </c>
      <c r="Z1202" s="131" t="str">
        <f t="shared" si="676"/>
        <v>A+J=</v>
      </c>
      <c r="AA1202" s="124">
        <f t="shared" si="677"/>
        <v>45519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2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4"/>
      <c r="EM1202" s="1"/>
      <c r="EN1202" s="1"/>
      <c r="EO1202" s="1"/>
      <c r="EP1202" s="1"/>
      <c r="EQ1202" s="1"/>
      <c r="ER1202" s="1"/>
    </row>
    <row r="1203" spans="1:148" ht="12.75" x14ac:dyDescent="0.2">
      <c r="A1203" s="118">
        <f t="shared" si="674"/>
        <v>45493</v>
      </c>
      <c r="B1203" s="119">
        <f t="shared" si="698"/>
        <v>338.06315409999996</v>
      </c>
      <c r="C1203" s="119">
        <f t="shared" si="699"/>
        <v>275.24592964999999</v>
      </c>
      <c r="D1203" s="120">
        <f t="shared" si="700"/>
        <v>6926.96</v>
      </c>
      <c r="E1203" s="120">
        <f t="shared" si="718"/>
        <v>6941.51</v>
      </c>
      <c r="F1203" s="172">
        <f t="shared" ref="F1203:F1266" si="719">IF($K1203=1,VLOOKUP($A1202,$AO$11:$AT$60,6),F1202)</f>
        <v>45458</v>
      </c>
      <c r="G1203" s="123">
        <f t="shared" si="701"/>
        <v>2.1004885259912065E-3</v>
      </c>
      <c r="H1203" s="124">
        <f t="shared" si="702"/>
        <v>45519</v>
      </c>
      <c r="I1203" s="124">
        <f t="shared" si="703"/>
        <v>45519</v>
      </c>
      <c r="J1203" s="125">
        <f t="shared" si="704"/>
        <v>23</v>
      </c>
      <c r="K1203" s="125">
        <f t="shared" si="705"/>
        <v>5</v>
      </c>
      <c r="L1203" s="8">
        <f t="shared" si="706"/>
        <v>1.00045625</v>
      </c>
      <c r="M1203" s="126">
        <f t="shared" si="707"/>
        <v>1.0046002700000001</v>
      </c>
      <c r="N1203" s="126">
        <f t="shared" si="708"/>
        <v>1.2255222218658368</v>
      </c>
      <c r="O1203" s="119">
        <f t="shared" si="709"/>
        <v>1.22608136</v>
      </c>
      <c r="P1203" s="119">
        <f t="shared" si="710"/>
        <v>337.47390374999998</v>
      </c>
      <c r="Q1203" s="158">
        <f t="shared" si="711"/>
        <v>0</v>
      </c>
      <c r="R1203" s="199">
        <f t="shared" si="712"/>
        <v>0</v>
      </c>
      <c r="S1203" s="119">
        <f t="shared" si="713"/>
        <v>0</v>
      </c>
      <c r="T1203" s="129">
        <f t="shared" si="675"/>
        <v>9.1906000000000002E-2</v>
      </c>
      <c r="U1203" s="127">
        <f t="shared" si="714"/>
        <v>5</v>
      </c>
      <c r="V1203" s="127">
        <v>252</v>
      </c>
      <c r="W1203" s="126">
        <f t="shared" si="715"/>
        <v>1.001746062</v>
      </c>
      <c r="X1203" s="119">
        <f t="shared" si="716"/>
        <v>0.58925035000000003</v>
      </c>
      <c r="Y1203" s="119">
        <f t="shared" si="717"/>
        <v>0</v>
      </c>
      <c r="Z1203" s="131" t="str">
        <f t="shared" si="676"/>
        <v>A+J=</v>
      </c>
      <c r="AA1203" s="124">
        <f t="shared" si="677"/>
        <v>45519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2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4"/>
      <c r="EM1203" s="1"/>
      <c r="EN1203" s="1"/>
      <c r="EO1203" s="1"/>
      <c r="EP1203" s="1"/>
      <c r="EQ1203" s="1"/>
      <c r="ER1203" s="1"/>
    </row>
    <row r="1204" spans="1:148" ht="12.75" x14ac:dyDescent="0.2">
      <c r="A1204" s="118">
        <f t="shared" si="674"/>
        <v>45494</v>
      </c>
      <c r="B1204" s="119">
        <f t="shared" si="698"/>
        <v>338.06315409999996</v>
      </c>
      <c r="C1204" s="119">
        <f t="shared" si="699"/>
        <v>275.24592964999999</v>
      </c>
      <c r="D1204" s="120">
        <f t="shared" si="700"/>
        <v>6926.96</v>
      </c>
      <c r="E1204" s="120">
        <f t="shared" si="718"/>
        <v>6941.51</v>
      </c>
      <c r="F1204" s="172">
        <f t="shared" si="719"/>
        <v>45458</v>
      </c>
      <c r="G1204" s="123">
        <f t="shared" si="701"/>
        <v>2.1004885259912065E-3</v>
      </c>
      <c r="H1204" s="124">
        <f t="shared" si="702"/>
        <v>45519</v>
      </c>
      <c r="I1204" s="124">
        <f t="shared" si="703"/>
        <v>45519</v>
      </c>
      <c r="J1204" s="125">
        <f t="shared" si="704"/>
        <v>23</v>
      </c>
      <c r="K1204" s="125">
        <f t="shared" si="705"/>
        <v>5</v>
      </c>
      <c r="L1204" s="8">
        <f t="shared" si="706"/>
        <v>1.00045625</v>
      </c>
      <c r="M1204" s="126">
        <f t="shared" si="707"/>
        <v>1.0046002700000001</v>
      </c>
      <c r="N1204" s="126">
        <f t="shared" si="708"/>
        <v>1.2255222218658368</v>
      </c>
      <c r="O1204" s="119">
        <f t="shared" si="709"/>
        <v>1.22608136</v>
      </c>
      <c r="P1204" s="119">
        <f t="shared" si="710"/>
        <v>337.47390374999998</v>
      </c>
      <c r="Q1204" s="158">
        <f t="shared" si="711"/>
        <v>0</v>
      </c>
      <c r="R1204" s="199">
        <f t="shared" si="712"/>
        <v>0</v>
      </c>
      <c r="S1204" s="119">
        <f t="shared" si="713"/>
        <v>0</v>
      </c>
      <c r="T1204" s="129">
        <f t="shared" si="675"/>
        <v>9.1906000000000002E-2</v>
      </c>
      <c r="U1204" s="127">
        <f t="shared" si="714"/>
        <v>5</v>
      </c>
      <c r="V1204" s="127">
        <v>252</v>
      </c>
      <c r="W1204" s="126">
        <f t="shared" si="715"/>
        <v>1.001746062</v>
      </c>
      <c r="X1204" s="119">
        <f t="shared" si="716"/>
        <v>0.58925035000000003</v>
      </c>
      <c r="Y1204" s="119">
        <f t="shared" si="717"/>
        <v>0</v>
      </c>
      <c r="Z1204" s="131" t="str">
        <f t="shared" si="676"/>
        <v>A+J=</v>
      </c>
      <c r="AA1204" s="124">
        <f t="shared" si="677"/>
        <v>45519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2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4"/>
      <c r="EM1204" s="1"/>
      <c r="EN1204" s="1"/>
      <c r="EO1204" s="1"/>
      <c r="EP1204" s="1"/>
      <c r="EQ1204" s="1"/>
      <c r="ER1204" s="1"/>
    </row>
    <row r="1205" spans="1:148" ht="12.75" x14ac:dyDescent="0.2">
      <c r="A1205" s="118">
        <f t="shared" si="674"/>
        <v>45495</v>
      </c>
      <c r="B1205" s="119">
        <f t="shared" si="698"/>
        <v>338.06315409999996</v>
      </c>
      <c r="C1205" s="119">
        <f t="shared" si="699"/>
        <v>275.24592964999999</v>
      </c>
      <c r="D1205" s="120">
        <f t="shared" si="700"/>
        <v>6926.96</v>
      </c>
      <c r="E1205" s="120">
        <f t="shared" si="718"/>
        <v>6941.51</v>
      </c>
      <c r="F1205" s="172">
        <f t="shared" si="719"/>
        <v>45458</v>
      </c>
      <c r="G1205" s="123">
        <f t="shared" si="701"/>
        <v>2.1004885259912065E-3</v>
      </c>
      <c r="H1205" s="124">
        <f t="shared" si="702"/>
        <v>45519</v>
      </c>
      <c r="I1205" s="124">
        <f t="shared" si="703"/>
        <v>45519</v>
      </c>
      <c r="J1205" s="125">
        <f t="shared" si="704"/>
        <v>23</v>
      </c>
      <c r="K1205" s="125">
        <f t="shared" si="705"/>
        <v>5</v>
      </c>
      <c r="L1205" s="8">
        <f t="shared" si="706"/>
        <v>1.00045625</v>
      </c>
      <c r="M1205" s="126">
        <f t="shared" si="707"/>
        <v>1.0046002700000001</v>
      </c>
      <c r="N1205" s="126">
        <f t="shared" si="708"/>
        <v>1.2255222218658368</v>
      </c>
      <c r="O1205" s="119">
        <f t="shared" si="709"/>
        <v>1.22608136</v>
      </c>
      <c r="P1205" s="119">
        <f t="shared" si="710"/>
        <v>337.47390374999998</v>
      </c>
      <c r="Q1205" s="158">
        <f t="shared" si="711"/>
        <v>0</v>
      </c>
      <c r="R1205" s="199">
        <f t="shared" si="712"/>
        <v>0</v>
      </c>
      <c r="S1205" s="119">
        <f t="shared" si="713"/>
        <v>0</v>
      </c>
      <c r="T1205" s="129">
        <f t="shared" si="675"/>
        <v>9.1906000000000002E-2</v>
      </c>
      <c r="U1205" s="127">
        <f t="shared" si="714"/>
        <v>5</v>
      </c>
      <c r="V1205" s="127">
        <v>252</v>
      </c>
      <c r="W1205" s="126">
        <f t="shared" si="715"/>
        <v>1.001746062</v>
      </c>
      <c r="X1205" s="119">
        <f t="shared" si="716"/>
        <v>0.58925035000000003</v>
      </c>
      <c r="Y1205" s="119">
        <f t="shared" si="717"/>
        <v>0</v>
      </c>
      <c r="Z1205" s="131" t="str">
        <f t="shared" si="676"/>
        <v>A+J=</v>
      </c>
      <c r="AA1205" s="124">
        <f t="shared" si="677"/>
        <v>45519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2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4"/>
      <c r="EM1205" s="1"/>
      <c r="EN1205" s="1"/>
      <c r="EO1205" s="1"/>
      <c r="EP1205" s="1"/>
      <c r="EQ1205" s="1"/>
      <c r="ER1205" s="1"/>
    </row>
    <row r="1206" spans="1:148" ht="12.75" x14ac:dyDescent="0.2">
      <c r="A1206" s="118">
        <f t="shared" si="674"/>
        <v>45496</v>
      </c>
      <c r="B1206" s="119">
        <f t="shared" si="698"/>
        <v>338.21197832999997</v>
      </c>
      <c r="C1206" s="119">
        <f t="shared" si="699"/>
        <v>275.24592964999999</v>
      </c>
      <c r="D1206" s="120">
        <f t="shared" si="700"/>
        <v>6926.96</v>
      </c>
      <c r="E1206" s="120">
        <f t="shared" si="718"/>
        <v>6941.51</v>
      </c>
      <c r="F1206" s="172">
        <f t="shared" si="719"/>
        <v>45458</v>
      </c>
      <c r="G1206" s="123">
        <f t="shared" si="701"/>
        <v>2.1004885259912065E-3</v>
      </c>
      <c r="H1206" s="124">
        <f t="shared" si="702"/>
        <v>45519</v>
      </c>
      <c r="I1206" s="124">
        <f t="shared" si="703"/>
        <v>45519</v>
      </c>
      <c r="J1206" s="125">
        <f t="shared" si="704"/>
        <v>23</v>
      </c>
      <c r="K1206" s="125">
        <f t="shared" si="705"/>
        <v>6</v>
      </c>
      <c r="L1206" s="8">
        <f t="shared" si="706"/>
        <v>1.00054752</v>
      </c>
      <c r="M1206" s="126">
        <f t="shared" si="707"/>
        <v>1.0046002700000001</v>
      </c>
      <c r="N1206" s="126">
        <f t="shared" si="708"/>
        <v>1.2255222218658368</v>
      </c>
      <c r="O1206" s="119">
        <f t="shared" si="709"/>
        <v>1.2261932099999999</v>
      </c>
      <c r="P1206" s="119">
        <f t="shared" si="710"/>
        <v>337.50469000999999</v>
      </c>
      <c r="Q1206" s="158">
        <f t="shared" si="711"/>
        <v>0</v>
      </c>
      <c r="R1206" s="199">
        <f t="shared" si="712"/>
        <v>0</v>
      </c>
      <c r="S1206" s="119">
        <f t="shared" si="713"/>
        <v>0</v>
      </c>
      <c r="T1206" s="129">
        <f t="shared" si="675"/>
        <v>9.1906000000000002E-2</v>
      </c>
      <c r="U1206" s="127">
        <f t="shared" si="714"/>
        <v>6</v>
      </c>
      <c r="V1206" s="127">
        <v>252</v>
      </c>
      <c r="W1206" s="126">
        <f t="shared" si="715"/>
        <v>1.0020956400000001</v>
      </c>
      <c r="X1206" s="119">
        <f t="shared" si="716"/>
        <v>0.70728831999999997</v>
      </c>
      <c r="Y1206" s="119">
        <f t="shared" si="717"/>
        <v>0</v>
      </c>
      <c r="Z1206" s="131" t="str">
        <f t="shared" si="676"/>
        <v>A+J=</v>
      </c>
      <c r="AA1206" s="124">
        <f t="shared" si="677"/>
        <v>45519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2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4"/>
      <c r="EM1206" s="1"/>
      <c r="EN1206" s="1"/>
      <c r="EO1206" s="1"/>
      <c r="EP1206" s="1"/>
      <c r="EQ1206" s="1"/>
      <c r="ER1206" s="1"/>
    </row>
    <row r="1207" spans="1:148" ht="12.75" x14ac:dyDescent="0.2">
      <c r="A1207" s="118">
        <f t="shared" si="674"/>
        <v>45497</v>
      </c>
      <c r="B1207" s="119">
        <f t="shared" si="698"/>
        <v>338.36087355000001</v>
      </c>
      <c r="C1207" s="119">
        <f t="shared" si="699"/>
        <v>275.24592964999999</v>
      </c>
      <c r="D1207" s="120">
        <f t="shared" si="700"/>
        <v>6926.96</v>
      </c>
      <c r="E1207" s="120">
        <f t="shared" si="718"/>
        <v>6941.51</v>
      </c>
      <c r="F1207" s="172">
        <f t="shared" si="719"/>
        <v>45458</v>
      </c>
      <c r="G1207" s="123">
        <f t="shared" si="701"/>
        <v>2.1004885259912065E-3</v>
      </c>
      <c r="H1207" s="124">
        <f t="shared" si="702"/>
        <v>45519</v>
      </c>
      <c r="I1207" s="124">
        <f t="shared" si="703"/>
        <v>45519</v>
      </c>
      <c r="J1207" s="125">
        <f t="shared" si="704"/>
        <v>23</v>
      </c>
      <c r="K1207" s="125">
        <f t="shared" si="705"/>
        <v>7</v>
      </c>
      <c r="L1207" s="8">
        <f t="shared" si="706"/>
        <v>1.0006388100000001</v>
      </c>
      <c r="M1207" s="126">
        <f t="shared" si="707"/>
        <v>1.0046002700000001</v>
      </c>
      <c r="N1207" s="126">
        <f t="shared" si="708"/>
        <v>1.2255222218658368</v>
      </c>
      <c r="O1207" s="119">
        <f t="shared" si="709"/>
        <v>1.2263050900000001</v>
      </c>
      <c r="P1207" s="119">
        <f t="shared" si="710"/>
        <v>337.53548453000002</v>
      </c>
      <c r="Q1207" s="158">
        <f t="shared" si="711"/>
        <v>0</v>
      </c>
      <c r="R1207" s="199">
        <f t="shared" si="712"/>
        <v>0</v>
      </c>
      <c r="S1207" s="119">
        <f t="shared" si="713"/>
        <v>0</v>
      </c>
      <c r="T1207" s="129">
        <f t="shared" si="675"/>
        <v>9.1906000000000002E-2</v>
      </c>
      <c r="U1207" s="127">
        <f t="shared" si="714"/>
        <v>7</v>
      </c>
      <c r="V1207" s="127">
        <v>252</v>
      </c>
      <c r="W1207" s="126">
        <f t="shared" si="715"/>
        <v>1.00244534</v>
      </c>
      <c r="X1207" s="119">
        <f t="shared" si="716"/>
        <v>0.82538902000000003</v>
      </c>
      <c r="Y1207" s="119">
        <f t="shared" si="717"/>
        <v>0</v>
      </c>
      <c r="Z1207" s="131" t="str">
        <f t="shared" si="676"/>
        <v>A+J=</v>
      </c>
      <c r="AA1207" s="124">
        <f t="shared" si="677"/>
        <v>45519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2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4"/>
      <c r="EM1207" s="1"/>
      <c r="EN1207" s="1"/>
      <c r="EO1207" s="1"/>
      <c r="EP1207" s="1"/>
      <c r="EQ1207" s="1"/>
      <c r="ER1207" s="1"/>
    </row>
    <row r="1208" spans="1:148" ht="12.75" x14ac:dyDescent="0.2">
      <c r="A1208" s="118">
        <f t="shared" si="674"/>
        <v>45498</v>
      </c>
      <c r="B1208" s="119">
        <f t="shared" si="698"/>
        <v>338.50983146999999</v>
      </c>
      <c r="C1208" s="119">
        <f t="shared" si="699"/>
        <v>275.24592964999999</v>
      </c>
      <c r="D1208" s="120">
        <f t="shared" si="700"/>
        <v>6926.96</v>
      </c>
      <c r="E1208" s="120">
        <f t="shared" si="718"/>
        <v>6941.51</v>
      </c>
      <c r="F1208" s="172">
        <f t="shared" si="719"/>
        <v>45458</v>
      </c>
      <c r="G1208" s="123">
        <f t="shared" si="701"/>
        <v>2.1004885259912065E-3</v>
      </c>
      <c r="H1208" s="124">
        <f t="shared" si="702"/>
        <v>45519</v>
      </c>
      <c r="I1208" s="124">
        <f t="shared" si="703"/>
        <v>45519</v>
      </c>
      <c r="J1208" s="125">
        <f t="shared" si="704"/>
        <v>23</v>
      </c>
      <c r="K1208" s="125">
        <f t="shared" si="705"/>
        <v>8</v>
      </c>
      <c r="L1208" s="8">
        <f t="shared" si="706"/>
        <v>1.0007301</v>
      </c>
      <c r="M1208" s="126">
        <f t="shared" si="707"/>
        <v>1.0046002700000001</v>
      </c>
      <c r="N1208" s="126">
        <f t="shared" si="708"/>
        <v>1.2255222218658368</v>
      </c>
      <c r="O1208" s="119">
        <f t="shared" si="709"/>
        <v>1.2264169700000001</v>
      </c>
      <c r="P1208" s="119">
        <f t="shared" si="710"/>
        <v>337.56627903999998</v>
      </c>
      <c r="Q1208" s="158">
        <f t="shared" si="711"/>
        <v>0</v>
      </c>
      <c r="R1208" s="199">
        <f t="shared" si="712"/>
        <v>0</v>
      </c>
      <c r="S1208" s="119">
        <f t="shared" si="713"/>
        <v>0</v>
      </c>
      <c r="T1208" s="129">
        <f t="shared" si="675"/>
        <v>9.1906000000000002E-2</v>
      </c>
      <c r="U1208" s="127">
        <f t="shared" si="714"/>
        <v>8</v>
      </c>
      <c r="V1208" s="127">
        <v>252</v>
      </c>
      <c r="W1208" s="126">
        <f t="shared" si="715"/>
        <v>1.002795162</v>
      </c>
      <c r="X1208" s="119">
        <f t="shared" si="716"/>
        <v>0.94355243</v>
      </c>
      <c r="Y1208" s="119">
        <f t="shared" si="717"/>
        <v>0</v>
      </c>
      <c r="Z1208" s="131" t="str">
        <f t="shared" si="676"/>
        <v>A+J=</v>
      </c>
      <c r="AA1208" s="124">
        <f t="shared" si="677"/>
        <v>45519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2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4"/>
      <c r="EM1208" s="1"/>
      <c r="EN1208" s="1"/>
      <c r="EO1208" s="1"/>
      <c r="EP1208" s="1"/>
      <c r="EQ1208" s="1"/>
      <c r="ER1208" s="1"/>
    </row>
    <row r="1209" spans="1:148" ht="12.75" x14ac:dyDescent="0.2">
      <c r="A1209" s="118">
        <f t="shared" si="674"/>
        <v>45499</v>
      </c>
      <c r="B1209" s="119">
        <f t="shared" si="698"/>
        <v>338.65885522999997</v>
      </c>
      <c r="C1209" s="119">
        <f t="shared" si="699"/>
        <v>275.24592964999999</v>
      </c>
      <c r="D1209" s="120">
        <f t="shared" si="700"/>
        <v>6926.96</v>
      </c>
      <c r="E1209" s="120">
        <f t="shared" si="718"/>
        <v>6941.51</v>
      </c>
      <c r="F1209" s="172">
        <f t="shared" si="719"/>
        <v>45458</v>
      </c>
      <c r="G1209" s="123">
        <f t="shared" si="701"/>
        <v>2.1004885259912065E-3</v>
      </c>
      <c r="H1209" s="124">
        <f t="shared" si="702"/>
        <v>45519</v>
      </c>
      <c r="I1209" s="124">
        <f t="shared" si="703"/>
        <v>45519</v>
      </c>
      <c r="J1209" s="125">
        <f t="shared" si="704"/>
        <v>23</v>
      </c>
      <c r="K1209" s="125">
        <f t="shared" si="705"/>
        <v>9</v>
      </c>
      <c r="L1209" s="8">
        <f t="shared" si="706"/>
        <v>1.0008214</v>
      </c>
      <c r="M1209" s="126">
        <f t="shared" si="707"/>
        <v>1.0046002700000001</v>
      </c>
      <c r="N1209" s="126">
        <f t="shared" si="708"/>
        <v>1.2255222218658368</v>
      </c>
      <c r="O1209" s="119">
        <f t="shared" si="709"/>
        <v>1.2265288599999999</v>
      </c>
      <c r="P1209" s="119">
        <f t="shared" si="710"/>
        <v>337.59707630999998</v>
      </c>
      <c r="Q1209" s="158">
        <f t="shared" si="711"/>
        <v>0</v>
      </c>
      <c r="R1209" s="199">
        <f t="shared" si="712"/>
        <v>0</v>
      </c>
      <c r="S1209" s="119">
        <f t="shared" si="713"/>
        <v>0</v>
      </c>
      <c r="T1209" s="129">
        <f t="shared" si="675"/>
        <v>9.1906000000000002E-2</v>
      </c>
      <c r="U1209" s="127">
        <f t="shared" si="714"/>
        <v>9</v>
      </c>
      <c r="V1209" s="127">
        <v>252</v>
      </c>
      <c r="W1209" s="126">
        <f t="shared" si="715"/>
        <v>1.0031451069999999</v>
      </c>
      <c r="X1209" s="119">
        <f t="shared" si="716"/>
        <v>1.0617789200000001</v>
      </c>
      <c r="Y1209" s="119">
        <f t="shared" si="717"/>
        <v>0</v>
      </c>
      <c r="Z1209" s="131" t="str">
        <f t="shared" si="676"/>
        <v>A+J=</v>
      </c>
      <c r="AA1209" s="124">
        <f t="shared" si="677"/>
        <v>45519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2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4"/>
      <c r="EM1209" s="1"/>
      <c r="EN1209" s="1"/>
      <c r="EO1209" s="1"/>
      <c r="EP1209" s="1"/>
      <c r="EQ1209" s="1"/>
      <c r="ER1209" s="1"/>
    </row>
    <row r="1210" spans="1:148" ht="12.75" x14ac:dyDescent="0.2">
      <c r="A1210" s="118">
        <f t="shared" si="674"/>
        <v>45500</v>
      </c>
      <c r="B1210" s="119">
        <f t="shared" si="698"/>
        <v>338.80794415999998</v>
      </c>
      <c r="C1210" s="119">
        <f t="shared" si="699"/>
        <v>275.24592964999999</v>
      </c>
      <c r="D1210" s="120">
        <f t="shared" si="700"/>
        <v>6926.96</v>
      </c>
      <c r="E1210" s="120">
        <f t="shared" si="718"/>
        <v>6941.51</v>
      </c>
      <c r="F1210" s="172">
        <f t="shared" si="719"/>
        <v>45458</v>
      </c>
      <c r="G1210" s="123">
        <f t="shared" si="701"/>
        <v>2.1004885259912065E-3</v>
      </c>
      <c r="H1210" s="124">
        <f t="shared" si="702"/>
        <v>45519</v>
      </c>
      <c r="I1210" s="124">
        <f t="shared" si="703"/>
        <v>45519</v>
      </c>
      <c r="J1210" s="125">
        <f t="shared" si="704"/>
        <v>23</v>
      </c>
      <c r="K1210" s="125">
        <f t="shared" si="705"/>
        <v>10</v>
      </c>
      <c r="L1210" s="8">
        <f t="shared" si="706"/>
        <v>1.0009127099999999</v>
      </c>
      <c r="M1210" s="126">
        <f t="shared" si="707"/>
        <v>1.0046002700000001</v>
      </c>
      <c r="N1210" s="126">
        <f t="shared" si="708"/>
        <v>1.2255222218658368</v>
      </c>
      <c r="O1210" s="119">
        <f t="shared" si="709"/>
        <v>1.22664076</v>
      </c>
      <c r="P1210" s="119">
        <f t="shared" si="710"/>
        <v>337.62787632999999</v>
      </c>
      <c r="Q1210" s="158">
        <f t="shared" si="711"/>
        <v>0</v>
      </c>
      <c r="R1210" s="199">
        <f t="shared" si="712"/>
        <v>0</v>
      </c>
      <c r="S1210" s="119">
        <f t="shared" si="713"/>
        <v>0</v>
      </c>
      <c r="T1210" s="129">
        <f t="shared" si="675"/>
        <v>9.1906000000000002E-2</v>
      </c>
      <c r="U1210" s="127">
        <f t="shared" si="714"/>
        <v>10</v>
      </c>
      <c r="V1210" s="127">
        <v>252</v>
      </c>
      <c r="W1210" s="126">
        <f t="shared" si="715"/>
        <v>1.0034951729999999</v>
      </c>
      <c r="X1210" s="119">
        <f t="shared" si="716"/>
        <v>1.18006783</v>
      </c>
      <c r="Y1210" s="119">
        <f t="shared" si="717"/>
        <v>0</v>
      </c>
      <c r="Z1210" s="131" t="str">
        <f t="shared" si="676"/>
        <v>A+J=</v>
      </c>
      <c r="AA1210" s="124">
        <f t="shared" si="677"/>
        <v>45519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2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4"/>
      <c r="EM1210" s="1"/>
      <c r="EN1210" s="1"/>
      <c r="EO1210" s="1"/>
      <c r="EP1210" s="1"/>
      <c r="EQ1210" s="1"/>
      <c r="ER1210" s="1"/>
    </row>
    <row r="1211" spans="1:148" ht="12.75" x14ac:dyDescent="0.2">
      <c r="A1211" s="118">
        <f t="shared" si="674"/>
        <v>45501</v>
      </c>
      <c r="B1211" s="119">
        <f t="shared" si="698"/>
        <v>338.80794415999998</v>
      </c>
      <c r="C1211" s="119">
        <f t="shared" si="699"/>
        <v>275.24592964999999</v>
      </c>
      <c r="D1211" s="120">
        <f t="shared" si="700"/>
        <v>6926.96</v>
      </c>
      <c r="E1211" s="120">
        <f t="shared" si="718"/>
        <v>6941.51</v>
      </c>
      <c r="F1211" s="172">
        <f t="shared" si="719"/>
        <v>45458</v>
      </c>
      <c r="G1211" s="123">
        <f t="shared" si="701"/>
        <v>2.1004885259912065E-3</v>
      </c>
      <c r="H1211" s="124">
        <f t="shared" si="702"/>
        <v>45519</v>
      </c>
      <c r="I1211" s="124">
        <f t="shared" si="703"/>
        <v>45519</v>
      </c>
      <c r="J1211" s="125">
        <f t="shared" si="704"/>
        <v>23</v>
      </c>
      <c r="K1211" s="125">
        <f t="shared" si="705"/>
        <v>10</v>
      </c>
      <c r="L1211" s="8">
        <f t="shared" si="706"/>
        <v>1.0009127099999999</v>
      </c>
      <c r="M1211" s="126">
        <f t="shared" si="707"/>
        <v>1.0046002700000001</v>
      </c>
      <c r="N1211" s="126">
        <f t="shared" si="708"/>
        <v>1.2255222218658368</v>
      </c>
      <c r="O1211" s="119">
        <f t="shared" si="709"/>
        <v>1.22664076</v>
      </c>
      <c r="P1211" s="119">
        <f t="shared" si="710"/>
        <v>337.62787632999999</v>
      </c>
      <c r="Q1211" s="158">
        <f t="shared" si="711"/>
        <v>0</v>
      </c>
      <c r="R1211" s="199">
        <f t="shared" si="712"/>
        <v>0</v>
      </c>
      <c r="S1211" s="119">
        <f t="shared" si="713"/>
        <v>0</v>
      </c>
      <c r="T1211" s="129">
        <f t="shared" si="675"/>
        <v>9.1906000000000002E-2</v>
      </c>
      <c r="U1211" s="127">
        <f t="shared" si="714"/>
        <v>10</v>
      </c>
      <c r="V1211" s="127">
        <v>252</v>
      </c>
      <c r="W1211" s="126">
        <f t="shared" si="715"/>
        <v>1.0034951729999999</v>
      </c>
      <c r="X1211" s="119">
        <f t="shared" si="716"/>
        <v>1.18006783</v>
      </c>
      <c r="Y1211" s="119">
        <f t="shared" si="717"/>
        <v>0</v>
      </c>
      <c r="Z1211" s="131" t="str">
        <f t="shared" si="676"/>
        <v>A+J=</v>
      </c>
      <c r="AA1211" s="124">
        <f t="shared" si="677"/>
        <v>45519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2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4"/>
      <c r="EM1211" s="1"/>
      <c r="EN1211" s="1"/>
      <c r="EO1211" s="1"/>
      <c r="EP1211" s="1"/>
      <c r="EQ1211" s="1"/>
      <c r="ER1211" s="1"/>
    </row>
    <row r="1212" spans="1:148" ht="12.75" x14ac:dyDescent="0.2">
      <c r="A1212" s="118">
        <f t="shared" si="674"/>
        <v>45502</v>
      </c>
      <c r="B1212" s="119">
        <f t="shared" si="698"/>
        <v>338.80794415999998</v>
      </c>
      <c r="C1212" s="119">
        <f t="shared" si="699"/>
        <v>275.24592964999999</v>
      </c>
      <c r="D1212" s="120">
        <f t="shared" si="700"/>
        <v>6926.96</v>
      </c>
      <c r="E1212" s="120">
        <f t="shared" si="718"/>
        <v>6941.51</v>
      </c>
      <c r="F1212" s="172">
        <f t="shared" si="719"/>
        <v>45458</v>
      </c>
      <c r="G1212" s="123">
        <f t="shared" si="701"/>
        <v>2.1004885259912065E-3</v>
      </c>
      <c r="H1212" s="124">
        <f t="shared" si="702"/>
        <v>45519</v>
      </c>
      <c r="I1212" s="124">
        <f t="shared" si="703"/>
        <v>45519</v>
      </c>
      <c r="J1212" s="125">
        <f t="shared" si="704"/>
        <v>23</v>
      </c>
      <c r="K1212" s="125">
        <f t="shared" si="705"/>
        <v>10</v>
      </c>
      <c r="L1212" s="8">
        <f t="shared" si="706"/>
        <v>1.0009127099999999</v>
      </c>
      <c r="M1212" s="126">
        <f t="shared" si="707"/>
        <v>1.0046002700000001</v>
      </c>
      <c r="N1212" s="126">
        <f t="shared" si="708"/>
        <v>1.2255222218658368</v>
      </c>
      <c r="O1212" s="119">
        <f t="shared" si="709"/>
        <v>1.22664076</v>
      </c>
      <c r="P1212" s="119">
        <f t="shared" si="710"/>
        <v>337.62787632999999</v>
      </c>
      <c r="Q1212" s="158">
        <f t="shared" si="711"/>
        <v>0</v>
      </c>
      <c r="R1212" s="199">
        <f t="shared" si="712"/>
        <v>0</v>
      </c>
      <c r="S1212" s="119">
        <f t="shared" si="713"/>
        <v>0</v>
      </c>
      <c r="T1212" s="129">
        <f t="shared" si="675"/>
        <v>9.1906000000000002E-2</v>
      </c>
      <c r="U1212" s="127">
        <f t="shared" si="714"/>
        <v>10</v>
      </c>
      <c r="V1212" s="127">
        <v>252</v>
      </c>
      <c r="W1212" s="126">
        <f t="shared" si="715"/>
        <v>1.0034951729999999</v>
      </c>
      <c r="X1212" s="119">
        <f t="shared" si="716"/>
        <v>1.18006783</v>
      </c>
      <c r="Y1212" s="119">
        <f t="shared" si="717"/>
        <v>0</v>
      </c>
      <c r="Z1212" s="131" t="str">
        <f t="shared" si="676"/>
        <v>A+J=</v>
      </c>
      <c r="AA1212" s="124">
        <f t="shared" si="677"/>
        <v>45519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2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4"/>
      <c r="EM1212" s="1"/>
      <c r="EN1212" s="1"/>
      <c r="EO1212" s="1"/>
      <c r="EP1212" s="1"/>
      <c r="EQ1212" s="1"/>
      <c r="ER1212" s="1"/>
    </row>
    <row r="1213" spans="1:148" ht="12.75" x14ac:dyDescent="0.2">
      <c r="A1213" s="118">
        <f t="shared" si="674"/>
        <v>45503</v>
      </c>
      <c r="B1213" s="119">
        <f t="shared" si="698"/>
        <v>338.95710136999998</v>
      </c>
      <c r="C1213" s="119">
        <f t="shared" si="699"/>
        <v>275.24592964999999</v>
      </c>
      <c r="D1213" s="120">
        <f t="shared" si="700"/>
        <v>6926.96</v>
      </c>
      <c r="E1213" s="120">
        <f t="shared" si="718"/>
        <v>6941.51</v>
      </c>
      <c r="F1213" s="172">
        <f t="shared" si="719"/>
        <v>45458</v>
      </c>
      <c r="G1213" s="123">
        <f t="shared" si="701"/>
        <v>2.1004885259912065E-3</v>
      </c>
      <c r="H1213" s="124">
        <f t="shared" si="702"/>
        <v>45519</v>
      </c>
      <c r="I1213" s="124">
        <f t="shared" si="703"/>
        <v>45519</v>
      </c>
      <c r="J1213" s="125">
        <f t="shared" si="704"/>
        <v>23</v>
      </c>
      <c r="K1213" s="125">
        <f t="shared" si="705"/>
        <v>11</v>
      </c>
      <c r="L1213" s="8">
        <f t="shared" si="706"/>
        <v>1.00100403</v>
      </c>
      <c r="M1213" s="126">
        <f t="shared" si="707"/>
        <v>1.0046002700000001</v>
      </c>
      <c r="N1213" s="126">
        <f t="shared" si="708"/>
        <v>1.2255222218658368</v>
      </c>
      <c r="O1213" s="119">
        <f t="shared" si="709"/>
        <v>1.2267526799999999</v>
      </c>
      <c r="P1213" s="119">
        <f t="shared" si="710"/>
        <v>337.65868184999999</v>
      </c>
      <c r="Q1213" s="158">
        <f t="shared" si="711"/>
        <v>0</v>
      </c>
      <c r="R1213" s="199">
        <f t="shared" si="712"/>
        <v>0</v>
      </c>
      <c r="S1213" s="119">
        <f t="shared" si="713"/>
        <v>0</v>
      </c>
      <c r="T1213" s="129">
        <f t="shared" si="675"/>
        <v>9.1906000000000002E-2</v>
      </c>
      <c r="U1213" s="127">
        <f t="shared" si="714"/>
        <v>11</v>
      </c>
      <c r="V1213" s="127">
        <v>252</v>
      </c>
      <c r="W1213" s="126">
        <f t="shared" si="715"/>
        <v>1.003845361</v>
      </c>
      <c r="X1213" s="119">
        <f t="shared" si="716"/>
        <v>1.2984195199999999</v>
      </c>
      <c r="Y1213" s="119">
        <f t="shared" si="717"/>
        <v>0</v>
      </c>
      <c r="Z1213" s="131" t="str">
        <f t="shared" si="676"/>
        <v>A+J=</v>
      </c>
      <c r="AA1213" s="124">
        <f t="shared" si="677"/>
        <v>45519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2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4"/>
      <c r="EM1213" s="1"/>
      <c r="EN1213" s="1"/>
      <c r="EO1213" s="1"/>
      <c r="EP1213" s="1"/>
      <c r="EQ1213" s="1"/>
      <c r="ER1213" s="1"/>
    </row>
    <row r="1214" spans="1:148" ht="12.75" x14ac:dyDescent="0.2">
      <c r="A1214" s="118">
        <f t="shared" si="674"/>
        <v>45504</v>
      </c>
      <c r="B1214" s="119">
        <f t="shared" si="698"/>
        <v>339.10631892999999</v>
      </c>
      <c r="C1214" s="119">
        <f t="shared" si="699"/>
        <v>275.24592964999999</v>
      </c>
      <c r="D1214" s="120">
        <f t="shared" si="700"/>
        <v>6926.96</v>
      </c>
      <c r="E1214" s="120">
        <f t="shared" si="718"/>
        <v>6941.51</v>
      </c>
      <c r="F1214" s="172">
        <f t="shared" si="719"/>
        <v>45458</v>
      </c>
      <c r="G1214" s="123">
        <f t="shared" si="701"/>
        <v>2.1004885259912065E-3</v>
      </c>
      <c r="H1214" s="124">
        <f t="shared" si="702"/>
        <v>45519</v>
      </c>
      <c r="I1214" s="124">
        <f t="shared" si="703"/>
        <v>45519</v>
      </c>
      <c r="J1214" s="125">
        <f t="shared" si="704"/>
        <v>23</v>
      </c>
      <c r="K1214" s="125">
        <f t="shared" si="705"/>
        <v>12</v>
      </c>
      <c r="L1214" s="8">
        <f t="shared" si="706"/>
        <v>1.0010953499999999</v>
      </c>
      <c r="M1214" s="126">
        <f t="shared" si="707"/>
        <v>1.0046002700000001</v>
      </c>
      <c r="N1214" s="126">
        <f t="shared" si="708"/>
        <v>1.2255222218658368</v>
      </c>
      <c r="O1214" s="119">
        <f t="shared" si="709"/>
        <v>1.2268645899999999</v>
      </c>
      <c r="P1214" s="119">
        <f t="shared" si="710"/>
        <v>337.68948461999997</v>
      </c>
      <c r="Q1214" s="158">
        <f t="shared" si="711"/>
        <v>0</v>
      </c>
      <c r="R1214" s="199">
        <f t="shared" si="712"/>
        <v>0</v>
      </c>
      <c r="S1214" s="119">
        <f t="shared" si="713"/>
        <v>0</v>
      </c>
      <c r="T1214" s="129">
        <f t="shared" si="675"/>
        <v>9.1906000000000002E-2</v>
      </c>
      <c r="U1214" s="127">
        <f t="shared" si="714"/>
        <v>12</v>
      </c>
      <c r="V1214" s="127">
        <v>252</v>
      </c>
      <c r="W1214" s="126">
        <f t="shared" si="715"/>
        <v>1.004195672</v>
      </c>
      <c r="X1214" s="119">
        <f t="shared" si="716"/>
        <v>1.41683431</v>
      </c>
      <c r="Y1214" s="119">
        <f t="shared" si="717"/>
        <v>0</v>
      </c>
      <c r="Z1214" s="131" t="str">
        <f t="shared" si="676"/>
        <v>A+J=</v>
      </c>
      <c r="AA1214" s="124">
        <f t="shared" si="677"/>
        <v>45519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2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4"/>
      <c r="EM1214" s="1"/>
      <c r="EN1214" s="1"/>
      <c r="EO1214" s="1"/>
      <c r="EP1214" s="1"/>
      <c r="EQ1214" s="1"/>
      <c r="ER1214" s="1"/>
    </row>
    <row r="1215" spans="1:148" ht="12.75" x14ac:dyDescent="0.2">
      <c r="A1215" s="118">
        <f t="shared" si="674"/>
        <v>45505</v>
      </c>
      <c r="B1215" s="119">
        <f t="shared" si="698"/>
        <v>339.25560757000005</v>
      </c>
      <c r="C1215" s="119">
        <f t="shared" si="699"/>
        <v>275.24592964999999</v>
      </c>
      <c r="D1215" s="120">
        <f t="shared" si="700"/>
        <v>6926.96</v>
      </c>
      <c r="E1215" s="120">
        <f t="shared" si="718"/>
        <v>6941.51</v>
      </c>
      <c r="F1215" s="172">
        <f t="shared" si="719"/>
        <v>45458</v>
      </c>
      <c r="G1215" s="123">
        <f t="shared" si="701"/>
        <v>2.1004885259912065E-3</v>
      </c>
      <c r="H1215" s="124">
        <f t="shared" si="702"/>
        <v>45519</v>
      </c>
      <c r="I1215" s="124">
        <f t="shared" si="703"/>
        <v>45519</v>
      </c>
      <c r="J1215" s="125">
        <f t="shared" si="704"/>
        <v>23</v>
      </c>
      <c r="K1215" s="125">
        <f t="shared" si="705"/>
        <v>13</v>
      </c>
      <c r="L1215" s="8">
        <f t="shared" si="706"/>
        <v>1.0011866899999999</v>
      </c>
      <c r="M1215" s="126">
        <f t="shared" si="707"/>
        <v>1.0046002700000001</v>
      </c>
      <c r="N1215" s="126">
        <f t="shared" si="708"/>
        <v>1.2255222218658368</v>
      </c>
      <c r="O1215" s="119">
        <f t="shared" si="709"/>
        <v>1.22697653</v>
      </c>
      <c r="P1215" s="119">
        <f t="shared" si="710"/>
        <v>337.72029565000003</v>
      </c>
      <c r="Q1215" s="158">
        <f t="shared" si="711"/>
        <v>0</v>
      </c>
      <c r="R1215" s="199">
        <f t="shared" si="712"/>
        <v>0</v>
      </c>
      <c r="S1215" s="119">
        <f t="shared" si="713"/>
        <v>0</v>
      </c>
      <c r="T1215" s="129">
        <f t="shared" si="675"/>
        <v>9.1906000000000002E-2</v>
      </c>
      <c r="U1215" s="127">
        <f t="shared" si="714"/>
        <v>13</v>
      </c>
      <c r="V1215" s="127">
        <v>252</v>
      </c>
      <c r="W1215" s="126">
        <f t="shared" si="715"/>
        <v>1.004546105</v>
      </c>
      <c r="X1215" s="119">
        <f t="shared" si="716"/>
        <v>1.5353119200000001</v>
      </c>
      <c r="Y1215" s="119">
        <f t="shared" si="717"/>
        <v>0</v>
      </c>
      <c r="Z1215" s="131" t="str">
        <f t="shared" si="676"/>
        <v>A+J=</v>
      </c>
      <c r="AA1215" s="124">
        <f t="shared" si="677"/>
        <v>45519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2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4"/>
      <c r="EM1215" s="1"/>
      <c r="EN1215" s="1"/>
      <c r="EO1215" s="1"/>
      <c r="EP1215" s="1"/>
      <c r="EQ1215" s="1"/>
      <c r="ER1215" s="1"/>
    </row>
    <row r="1216" spans="1:148" ht="12.75" x14ac:dyDescent="0.2">
      <c r="A1216" s="118">
        <f t="shared" si="674"/>
        <v>45506</v>
      </c>
      <c r="B1216" s="119">
        <f t="shared" si="698"/>
        <v>339.40495901000003</v>
      </c>
      <c r="C1216" s="119">
        <f t="shared" si="699"/>
        <v>275.24592964999999</v>
      </c>
      <c r="D1216" s="120">
        <f t="shared" si="700"/>
        <v>6926.96</v>
      </c>
      <c r="E1216" s="120">
        <f t="shared" si="718"/>
        <v>6941.51</v>
      </c>
      <c r="F1216" s="172">
        <f t="shared" si="719"/>
        <v>45458</v>
      </c>
      <c r="G1216" s="123">
        <f t="shared" si="701"/>
        <v>2.1004885259912065E-3</v>
      </c>
      <c r="H1216" s="124">
        <f t="shared" si="702"/>
        <v>45519</v>
      </c>
      <c r="I1216" s="124">
        <f t="shared" si="703"/>
        <v>45519</v>
      </c>
      <c r="J1216" s="125">
        <f t="shared" si="704"/>
        <v>23</v>
      </c>
      <c r="K1216" s="125">
        <f t="shared" si="705"/>
        <v>14</v>
      </c>
      <c r="L1216" s="8">
        <f t="shared" si="706"/>
        <v>1.0012780299999999</v>
      </c>
      <c r="M1216" s="126">
        <f t="shared" si="707"/>
        <v>1.0046002700000001</v>
      </c>
      <c r="N1216" s="126">
        <f t="shared" si="708"/>
        <v>1.2255222218658368</v>
      </c>
      <c r="O1216" s="119">
        <f t="shared" si="709"/>
        <v>1.22708847</v>
      </c>
      <c r="P1216" s="119">
        <f t="shared" si="710"/>
        <v>337.75110668000002</v>
      </c>
      <c r="Q1216" s="158">
        <f t="shared" si="711"/>
        <v>0</v>
      </c>
      <c r="R1216" s="199">
        <f t="shared" si="712"/>
        <v>0</v>
      </c>
      <c r="S1216" s="119">
        <f t="shared" si="713"/>
        <v>0</v>
      </c>
      <c r="T1216" s="129">
        <f t="shared" si="675"/>
        <v>9.1906000000000002E-2</v>
      </c>
      <c r="U1216" s="127">
        <f t="shared" si="714"/>
        <v>14</v>
      </c>
      <c r="V1216" s="127">
        <v>252</v>
      </c>
      <c r="W1216" s="126">
        <f t="shared" si="715"/>
        <v>1.00489666</v>
      </c>
      <c r="X1216" s="119">
        <f t="shared" si="716"/>
        <v>1.6538523300000001</v>
      </c>
      <c r="Y1216" s="119">
        <f t="shared" si="717"/>
        <v>0</v>
      </c>
      <c r="Z1216" s="131" t="str">
        <f t="shared" si="676"/>
        <v>A+J=</v>
      </c>
      <c r="AA1216" s="124">
        <f t="shared" si="677"/>
        <v>45519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2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4"/>
      <c r="EM1216" s="1"/>
      <c r="EN1216" s="1"/>
      <c r="EO1216" s="1"/>
      <c r="EP1216" s="1"/>
      <c r="EQ1216" s="1"/>
      <c r="ER1216" s="1"/>
    </row>
    <row r="1217" spans="1:148" ht="12.75" x14ac:dyDescent="0.2">
      <c r="A1217" s="118">
        <f t="shared" si="674"/>
        <v>45507</v>
      </c>
      <c r="B1217" s="119">
        <f t="shared" si="698"/>
        <v>339.55437635999999</v>
      </c>
      <c r="C1217" s="119">
        <f t="shared" si="699"/>
        <v>275.24592964999999</v>
      </c>
      <c r="D1217" s="120">
        <f t="shared" si="700"/>
        <v>6926.96</v>
      </c>
      <c r="E1217" s="120">
        <f t="shared" si="718"/>
        <v>6941.51</v>
      </c>
      <c r="F1217" s="172">
        <f t="shared" si="719"/>
        <v>45458</v>
      </c>
      <c r="G1217" s="123">
        <f t="shared" si="701"/>
        <v>2.1004885259912065E-3</v>
      </c>
      <c r="H1217" s="124">
        <f t="shared" si="702"/>
        <v>45519</v>
      </c>
      <c r="I1217" s="124">
        <f t="shared" si="703"/>
        <v>45519</v>
      </c>
      <c r="J1217" s="125">
        <f t="shared" si="704"/>
        <v>23</v>
      </c>
      <c r="K1217" s="125">
        <f t="shared" si="705"/>
        <v>15</v>
      </c>
      <c r="L1217" s="8">
        <f t="shared" si="706"/>
        <v>1.0013693800000001</v>
      </c>
      <c r="M1217" s="126">
        <f t="shared" si="707"/>
        <v>1.0046002700000001</v>
      </c>
      <c r="N1217" s="126">
        <f t="shared" si="708"/>
        <v>1.2255222218658368</v>
      </c>
      <c r="O1217" s="119">
        <f t="shared" si="709"/>
        <v>1.22720042</v>
      </c>
      <c r="P1217" s="119">
        <f t="shared" si="710"/>
        <v>337.78192045999998</v>
      </c>
      <c r="Q1217" s="158">
        <f t="shared" si="711"/>
        <v>0</v>
      </c>
      <c r="R1217" s="199">
        <f t="shared" si="712"/>
        <v>0</v>
      </c>
      <c r="S1217" s="119">
        <f t="shared" si="713"/>
        <v>0</v>
      </c>
      <c r="T1217" s="129">
        <f t="shared" si="675"/>
        <v>9.1906000000000002E-2</v>
      </c>
      <c r="U1217" s="127">
        <f t="shared" si="714"/>
        <v>15</v>
      </c>
      <c r="V1217" s="127">
        <v>252</v>
      </c>
      <c r="W1217" s="126">
        <f t="shared" si="715"/>
        <v>1.005247338</v>
      </c>
      <c r="X1217" s="119">
        <f t="shared" si="716"/>
        <v>1.7724559</v>
      </c>
      <c r="Y1217" s="119">
        <f t="shared" si="717"/>
        <v>0</v>
      </c>
      <c r="Z1217" s="131" t="str">
        <f t="shared" si="676"/>
        <v>A+J=</v>
      </c>
      <c r="AA1217" s="124">
        <f t="shared" si="677"/>
        <v>45519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2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4"/>
      <c r="EM1217" s="1"/>
      <c r="EN1217" s="1"/>
      <c r="EO1217" s="1"/>
      <c r="EP1217" s="1"/>
      <c r="EQ1217" s="1"/>
      <c r="ER1217" s="1"/>
    </row>
    <row r="1218" spans="1:148" ht="12.75" x14ac:dyDescent="0.2">
      <c r="A1218" s="118">
        <f t="shared" si="674"/>
        <v>45508</v>
      </c>
      <c r="B1218" s="119">
        <f t="shared" si="698"/>
        <v>339.55437635999999</v>
      </c>
      <c r="C1218" s="119">
        <f t="shared" si="699"/>
        <v>275.24592964999999</v>
      </c>
      <c r="D1218" s="120">
        <f t="shared" si="700"/>
        <v>6926.96</v>
      </c>
      <c r="E1218" s="120">
        <f t="shared" si="718"/>
        <v>6941.51</v>
      </c>
      <c r="F1218" s="172">
        <f t="shared" si="719"/>
        <v>45458</v>
      </c>
      <c r="G1218" s="123">
        <f t="shared" si="701"/>
        <v>2.1004885259912065E-3</v>
      </c>
      <c r="H1218" s="124">
        <f t="shared" si="702"/>
        <v>45519</v>
      </c>
      <c r="I1218" s="124">
        <f t="shared" si="703"/>
        <v>45519</v>
      </c>
      <c r="J1218" s="125">
        <f t="shared" si="704"/>
        <v>23</v>
      </c>
      <c r="K1218" s="125">
        <f t="shared" si="705"/>
        <v>15</v>
      </c>
      <c r="L1218" s="8">
        <f t="shared" si="706"/>
        <v>1.0013693800000001</v>
      </c>
      <c r="M1218" s="126">
        <f t="shared" si="707"/>
        <v>1.0046002700000001</v>
      </c>
      <c r="N1218" s="126">
        <f t="shared" si="708"/>
        <v>1.2255222218658368</v>
      </c>
      <c r="O1218" s="119">
        <f t="shared" si="709"/>
        <v>1.22720042</v>
      </c>
      <c r="P1218" s="119">
        <f t="shared" si="710"/>
        <v>337.78192045999998</v>
      </c>
      <c r="Q1218" s="158">
        <f t="shared" si="711"/>
        <v>0</v>
      </c>
      <c r="R1218" s="199">
        <f t="shared" si="712"/>
        <v>0</v>
      </c>
      <c r="S1218" s="119">
        <f t="shared" si="713"/>
        <v>0</v>
      </c>
      <c r="T1218" s="129">
        <f t="shared" si="675"/>
        <v>9.1906000000000002E-2</v>
      </c>
      <c r="U1218" s="127">
        <f t="shared" si="714"/>
        <v>15</v>
      </c>
      <c r="V1218" s="127">
        <v>252</v>
      </c>
      <c r="W1218" s="126">
        <f t="shared" si="715"/>
        <v>1.005247338</v>
      </c>
      <c r="X1218" s="119">
        <f t="shared" si="716"/>
        <v>1.7724559</v>
      </c>
      <c r="Y1218" s="119">
        <f t="shared" si="717"/>
        <v>0</v>
      </c>
      <c r="Z1218" s="131" t="str">
        <f t="shared" si="676"/>
        <v>A+J=</v>
      </c>
      <c r="AA1218" s="124">
        <f t="shared" si="677"/>
        <v>45519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2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4"/>
      <c r="EM1218" s="1"/>
      <c r="EN1218" s="1"/>
      <c r="EO1218" s="1"/>
      <c r="EP1218" s="1"/>
      <c r="EQ1218" s="1"/>
      <c r="ER1218" s="1"/>
    </row>
    <row r="1219" spans="1:148" ht="12.75" x14ac:dyDescent="0.2">
      <c r="A1219" s="118">
        <f t="shared" si="674"/>
        <v>45509</v>
      </c>
      <c r="B1219" s="119">
        <f t="shared" si="698"/>
        <v>339.55437635999999</v>
      </c>
      <c r="C1219" s="119">
        <f t="shared" si="699"/>
        <v>275.24592964999999</v>
      </c>
      <c r="D1219" s="120">
        <f t="shared" si="700"/>
        <v>6926.96</v>
      </c>
      <c r="E1219" s="120">
        <f t="shared" si="718"/>
        <v>6941.51</v>
      </c>
      <c r="F1219" s="172">
        <f t="shared" si="719"/>
        <v>45458</v>
      </c>
      <c r="G1219" s="123">
        <f t="shared" si="701"/>
        <v>2.1004885259912065E-3</v>
      </c>
      <c r="H1219" s="124">
        <f t="shared" si="702"/>
        <v>45519</v>
      </c>
      <c r="I1219" s="124">
        <f t="shared" si="703"/>
        <v>45519</v>
      </c>
      <c r="J1219" s="125">
        <f t="shared" si="704"/>
        <v>23</v>
      </c>
      <c r="K1219" s="125">
        <f t="shared" si="705"/>
        <v>15</v>
      </c>
      <c r="L1219" s="8">
        <f t="shared" si="706"/>
        <v>1.0013693800000001</v>
      </c>
      <c r="M1219" s="126">
        <f t="shared" si="707"/>
        <v>1.0046002700000001</v>
      </c>
      <c r="N1219" s="126">
        <f t="shared" si="708"/>
        <v>1.2255222218658368</v>
      </c>
      <c r="O1219" s="119">
        <f t="shared" si="709"/>
        <v>1.22720042</v>
      </c>
      <c r="P1219" s="119">
        <f t="shared" si="710"/>
        <v>337.78192045999998</v>
      </c>
      <c r="Q1219" s="158">
        <f t="shared" si="711"/>
        <v>0</v>
      </c>
      <c r="R1219" s="199">
        <f t="shared" si="712"/>
        <v>0</v>
      </c>
      <c r="S1219" s="119">
        <f t="shared" si="713"/>
        <v>0</v>
      </c>
      <c r="T1219" s="129">
        <f t="shared" si="675"/>
        <v>9.1906000000000002E-2</v>
      </c>
      <c r="U1219" s="127">
        <f t="shared" si="714"/>
        <v>15</v>
      </c>
      <c r="V1219" s="127">
        <v>252</v>
      </c>
      <c r="W1219" s="126">
        <f t="shared" si="715"/>
        <v>1.005247338</v>
      </c>
      <c r="X1219" s="119">
        <f t="shared" si="716"/>
        <v>1.7724559</v>
      </c>
      <c r="Y1219" s="119">
        <f t="shared" si="717"/>
        <v>0</v>
      </c>
      <c r="Z1219" s="131" t="str">
        <f t="shared" si="676"/>
        <v>A+J=</v>
      </c>
      <c r="AA1219" s="124">
        <f t="shared" si="677"/>
        <v>45519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2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4"/>
      <c r="EM1219" s="1"/>
      <c r="EN1219" s="1"/>
      <c r="EO1219" s="1"/>
      <c r="EP1219" s="1"/>
      <c r="EQ1219" s="1"/>
      <c r="ER1219" s="1"/>
    </row>
    <row r="1220" spans="1:148" ht="12.75" x14ac:dyDescent="0.2">
      <c r="A1220" s="118">
        <f t="shared" si="674"/>
        <v>45510</v>
      </c>
      <c r="B1220" s="119">
        <f t="shared" si="698"/>
        <v>339.70386207999996</v>
      </c>
      <c r="C1220" s="119">
        <f t="shared" si="699"/>
        <v>275.24592964999999</v>
      </c>
      <c r="D1220" s="120">
        <f t="shared" si="700"/>
        <v>6926.96</v>
      </c>
      <c r="E1220" s="120">
        <f t="shared" si="718"/>
        <v>6941.51</v>
      </c>
      <c r="F1220" s="172">
        <f t="shared" si="719"/>
        <v>45458</v>
      </c>
      <c r="G1220" s="123">
        <f t="shared" si="701"/>
        <v>2.1004885259912065E-3</v>
      </c>
      <c r="H1220" s="124">
        <f t="shared" si="702"/>
        <v>45519</v>
      </c>
      <c r="I1220" s="124">
        <f t="shared" si="703"/>
        <v>45519</v>
      </c>
      <c r="J1220" s="125">
        <f t="shared" si="704"/>
        <v>23</v>
      </c>
      <c r="K1220" s="125">
        <f t="shared" si="705"/>
        <v>16</v>
      </c>
      <c r="L1220" s="8">
        <f t="shared" si="706"/>
        <v>1.00146074</v>
      </c>
      <c r="M1220" s="126">
        <f t="shared" si="707"/>
        <v>1.0046002700000001</v>
      </c>
      <c r="N1220" s="126">
        <f t="shared" si="708"/>
        <v>1.2255222218658368</v>
      </c>
      <c r="O1220" s="119">
        <f t="shared" si="709"/>
        <v>1.22731239</v>
      </c>
      <c r="P1220" s="119">
        <f t="shared" si="710"/>
        <v>337.81273974999999</v>
      </c>
      <c r="Q1220" s="158">
        <f t="shared" si="711"/>
        <v>0</v>
      </c>
      <c r="R1220" s="199">
        <f t="shared" si="712"/>
        <v>0</v>
      </c>
      <c r="S1220" s="119">
        <f t="shared" si="713"/>
        <v>0</v>
      </c>
      <c r="T1220" s="129">
        <f t="shared" si="675"/>
        <v>9.1906000000000002E-2</v>
      </c>
      <c r="U1220" s="127">
        <f t="shared" si="714"/>
        <v>16</v>
      </c>
      <c r="V1220" s="127">
        <v>252</v>
      </c>
      <c r="W1220" s="126">
        <f t="shared" si="715"/>
        <v>1.0055981380000001</v>
      </c>
      <c r="X1220" s="119">
        <f t="shared" si="716"/>
        <v>1.89112233</v>
      </c>
      <c r="Y1220" s="119">
        <f t="shared" si="717"/>
        <v>0</v>
      </c>
      <c r="Z1220" s="131" t="str">
        <f t="shared" si="676"/>
        <v>A+J=</v>
      </c>
      <c r="AA1220" s="124">
        <f t="shared" si="677"/>
        <v>45519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2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4"/>
      <c r="EM1220" s="1"/>
      <c r="EN1220" s="1"/>
      <c r="EO1220" s="1"/>
      <c r="EP1220" s="1"/>
      <c r="EQ1220" s="1"/>
      <c r="ER1220" s="1"/>
    </row>
    <row r="1221" spans="1:148" ht="12.75" x14ac:dyDescent="0.2">
      <c r="A1221" s="118">
        <f t="shared" si="674"/>
        <v>45511</v>
      </c>
      <c r="B1221" s="119">
        <f t="shared" si="698"/>
        <v>339.85341063999999</v>
      </c>
      <c r="C1221" s="119">
        <f t="shared" si="699"/>
        <v>275.24592964999999</v>
      </c>
      <c r="D1221" s="120">
        <f t="shared" si="700"/>
        <v>6926.96</v>
      </c>
      <c r="E1221" s="120">
        <f t="shared" si="718"/>
        <v>6941.51</v>
      </c>
      <c r="F1221" s="172">
        <f t="shared" si="719"/>
        <v>45458</v>
      </c>
      <c r="G1221" s="123">
        <f t="shared" si="701"/>
        <v>2.1004885259912065E-3</v>
      </c>
      <c r="H1221" s="124">
        <f t="shared" si="702"/>
        <v>45519</v>
      </c>
      <c r="I1221" s="124">
        <f t="shared" si="703"/>
        <v>45519</v>
      </c>
      <c r="J1221" s="125">
        <f t="shared" si="704"/>
        <v>23</v>
      </c>
      <c r="K1221" s="125">
        <f t="shared" si="705"/>
        <v>17</v>
      </c>
      <c r="L1221" s="8">
        <f t="shared" si="706"/>
        <v>1.00155211</v>
      </c>
      <c r="M1221" s="126">
        <f t="shared" si="707"/>
        <v>1.0046002700000001</v>
      </c>
      <c r="N1221" s="126">
        <f t="shared" si="708"/>
        <v>1.2255222218658368</v>
      </c>
      <c r="O1221" s="119">
        <f t="shared" si="709"/>
        <v>1.2274243600000001</v>
      </c>
      <c r="P1221" s="119">
        <f t="shared" si="710"/>
        <v>337.84355904</v>
      </c>
      <c r="Q1221" s="158">
        <f t="shared" si="711"/>
        <v>0</v>
      </c>
      <c r="R1221" s="199">
        <f t="shared" si="712"/>
        <v>0</v>
      </c>
      <c r="S1221" s="119">
        <f t="shared" si="713"/>
        <v>0</v>
      </c>
      <c r="T1221" s="129">
        <f t="shared" si="675"/>
        <v>9.1906000000000002E-2</v>
      </c>
      <c r="U1221" s="127">
        <f t="shared" si="714"/>
        <v>17</v>
      </c>
      <c r="V1221" s="127">
        <v>252</v>
      </c>
      <c r="W1221" s="126">
        <f t="shared" si="715"/>
        <v>1.0059490600000001</v>
      </c>
      <c r="X1221" s="119">
        <f t="shared" si="716"/>
        <v>2.0098516000000002</v>
      </c>
      <c r="Y1221" s="119">
        <f t="shared" si="717"/>
        <v>0</v>
      </c>
      <c r="Z1221" s="131" t="str">
        <f t="shared" si="676"/>
        <v>A+J=</v>
      </c>
      <c r="AA1221" s="124">
        <f t="shared" si="677"/>
        <v>45519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2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4"/>
      <c r="EM1221" s="1"/>
      <c r="EN1221" s="1"/>
      <c r="EO1221" s="1"/>
      <c r="EP1221" s="1"/>
      <c r="EQ1221" s="1"/>
      <c r="ER1221" s="1"/>
    </row>
    <row r="1222" spans="1:148" ht="12.75" x14ac:dyDescent="0.2">
      <c r="A1222" s="118">
        <f t="shared" si="674"/>
        <v>45512</v>
      </c>
      <c r="B1222" s="119">
        <f t="shared" si="698"/>
        <v>340.00302514999998</v>
      </c>
      <c r="C1222" s="119">
        <f t="shared" si="699"/>
        <v>275.24592964999999</v>
      </c>
      <c r="D1222" s="120">
        <f t="shared" si="700"/>
        <v>6926.96</v>
      </c>
      <c r="E1222" s="120">
        <f t="shared" si="718"/>
        <v>6941.51</v>
      </c>
      <c r="F1222" s="172">
        <f t="shared" si="719"/>
        <v>45458</v>
      </c>
      <c r="G1222" s="123">
        <f t="shared" si="701"/>
        <v>2.1004885259912065E-3</v>
      </c>
      <c r="H1222" s="124">
        <f t="shared" si="702"/>
        <v>45519</v>
      </c>
      <c r="I1222" s="124">
        <f t="shared" si="703"/>
        <v>45519</v>
      </c>
      <c r="J1222" s="125">
        <f t="shared" si="704"/>
        <v>23</v>
      </c>
      <c r="K1222" s="125">
        <f t="shared" si="705"/>
        <v>18</v>
      </c>
      <c r="L1222" s="8">
        <f t="shared" si="706"/>
        <v>1.00164348</v>
      </c>
      <c r="M1222" s="126">
        <f t="shared" si="707"/>
        <v>1.0046002700000001</v>
      </c>
      <c r="N1222" s="126">
        <f t="shared" si="708"/>
        <v>1.2255222218658368</v>
      </c>
      <c r="O1222" s="119">
        <f t="shared" si="709"/>
        <v>1.2275363399999999</v>
      </c>
      <c r="P1222" s="119">
        <f t="shared" si="710"/>
        <v>337.87438107999998</v>
      </c>
      <c r="Q1222" s="158">
        <f t="shared" si="711"/>
        <v>0</v>
      </c>
      <c r="R1222" s="199">
        <f t="shared" si="712"/>
        <v>0</v>
      </c>
      <c r="S1222" s="119">
        <f t="shared" si="713"/>
        <v>0</v>
      </c>
      <c r="T1222" s="129">
        <f t="shared" si="675"/>
        <v>9.1906000000000002E-2</v>
      </c>
      <c r="U1222" s="127">
        <f t="shared" si="714"/>
        <v>18</v>
      </c>
      <c r="V1222" s="127">
        <v>252</v>
      </c>
      <c r="W1222" s="126">
        <f t="shared" si="715"/>
        <v>1.006300105</v>
      </c>
      <c r="X1222" s="119">
        <f t="shared" si="716"/>
        <v>2.12864407</v>
      </c>
      <c r="Y1222" s="119">
        <f t="shared" si="717"/>
        <v>0</v>
      </c>
      <c r="Z1222" s="131" t="str">
        <f t="shared" si="676"/>
        <v>A+J=</v>
      </c>
      <c r="AA1222" s="124">
        <f t="shared" si="677"/>
        <v>45519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2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4"/>
      <c r="EM1222" s="1"/>
      <c r="EN1222" s="1"/>
      <c r="EO1222" s="1"/>
      <c r="EP1222" s="1"/>
      <c r="EQ1222" s="1"/>
      <c r="ER1222" s="1"/>
    </row>
    <row r="1223" spans="1:148" ht="12.75" x14ac:dyDescent="0.2">
      <c r="A1223" s="118">
        <f t="shared" si="674"/>
        <v>45513</v>
      </c>
      <c r="B1223" s="119">
        <f t="shared" si="698"/>
        <v>340.15270529999998</v>
      </c>
      <c r="C1223" s="119">
        <f t="shared" si="699"/>
        <v>275.24592964999999</v>
      </c>
      <c r="D1223" s="120">
        <f t="shared" si="700"/>
        <v>6926.96</v>
      </c>
      <c r="E1223" s="120">
        <f t="shared" si="718"/>
        <v>6941.51</v>
      </c>
      <c r="F1223" s="172">
        <f t="shared" si="719"/>
        <v>45458</v>
      </c>
      <c r="G1223" s="123">
        <f t="shared" si="701"/>
        <v>2.1004885259912065E-3</v>
      </c>
      <c r="H1223" s="124">
        <f t="shared" si="702"/>
        <v>45519</v>
      </c>
      <c r="I1223" s="124">
        <f t="shared" si="703"/>
        <v>45519</v>
      </c>
      <c r="J1223" s="125">
        <f t="shared" si="704"/>
        <v>23</v>
      </c>
      <c r="K1223" s="125">
        <f t="shared" si="705"/>
        <v>19</v>
      </c>
      <c r="L1223" s="8">
        <f t="shared" si="706"/>
        <v>1.00173486</v>
      </c>
      <c r="M1223" s="126">
        <f t="shared" si="707"/>
        <v>1.0046002700000001</v>
      </c>
      <c r="N1223" s="126">
        <f t="shared" si="708"/>
        <v>1.2255222218658368</v>
      </c>
      <c r="O1223" s="119">
        <f t="shared" si="709"/>
        <v>1.2276483300000001</v>
      </c>
      <c r="P1223" s="119">
        <f t="shared" si="710"/>
        <v>337.90520586999997</v>
      </c>
      <c r="Q1223" s="158">
        <f t="shared" si="711"/>
        <v>0</v>
      </c>
      <c r="R1223" s="199">
        <f t="shared" si="712"/>
        <v>0</v>
      </c>
      <c r="S1223" s="119">
        <f t="shared" si="713"/>
        <v>0</v>
      </c>
      <c r="T1223" s="129">
        <f t="shared" si="675"/>
        <v>9.1906000000000002E-2</v>
      </c>
      <c r="U1223" s="127">
        <f t="shared" si="714"/>
        <v>19</v>
      </c>
      <c r="V1223" s="127">
        <v>252</v>
      </c>
      <c r="W1223" s="126">
        <f t="shared" si="715"/>
        <v>1.006651272</v>
      </c>
      <c r="X1223" s="119">
        <f t="shared" si="716"/>
        <v>2.24749943</v>
      </c>
      <c r="Y1223" s="119">
        <f t="shared" si="717"/>
        <v>0</v>
      </c>
      <c r="Z1223" s="131" t="str">
        <f t="shared" si="676"/>
        <v>A+J=</v>
      </c>
      <c r="AA1223" s="124">
        <f t="shared" si="677"/>
        <v>45519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2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4"/>
      <c r="EM1223" s="1"/>
      <c r="EN1223" s="1"/>
      <c r="EO1223" s="1"/>
      <c r="EP1223" s="1"/>
      <c r="EQ1223" s="1"/>
      <c r="ER1223" s="1"/>
    </row>
    <row r="1224" spans="1:148" ht="12.75" x14ac:dyDescent="0.2">
      <c r="A1224" s="118">
        <f t="shared" si="674"/>
        <v>45514</v>
      </c>
      <c r="B1224" s="119">
        <f t="shared" si="698"/>
        <v>340.30245421000001</v>
      </c>
      <c r="C1224" s="119">
        <f t="shared" si="699"/>
        <v>275.24592964999999</v>
      </c>
      <c r="D1224" s="120">
        <f t="shared" si="700"/>
        <v>6926.96</v>
      </c>
      <c r="E1224" s="120">
        <f t="shared" si="718"/>
        <v>6941.51</v>
      </c>
      <c r="F1224" s="172">
        <f t="shared" si="719"/>
        <v>45458</v>
      </c>
      <c r="G1224" s="123">
        <f t="shared" si="701"/>
        <v>2.1004885259912065E-3</v>
      </c>
      <c r="H1224" s="124">
        <f t="shared" si="702"/>
        <v>45519</v>
      </c>
      <c r="I1224" s="124">
        <f t="shared" si="703"/>
        <v>45519</v>
      </c>
      <c r="J1224" s="125">
        <f t="shared" si="704"/>
        <v>23</v>
      </c>
      <c r="K1224" s="125">
        <f t="shared" si="705"/>
        <v>20</v>
      </c>
      <c r="L1224" s="8">
        <f t="shared" si="706"/>
        <v>1.0018262600000001</v>
      </c>
      <c r="M1224" s="126">
        <f t="shared" si="707"/>
        <v>1.0046002700000001</v>
      </c>
      <c r="N1224" s="126">
        <f t="shared" si="708"/>
        <v>1.2255222218658368</v>
      </c>
      <c r="O1224" s="119">
        <f t="shared" si="709"/>
        <v>1.2277603399999999</v>
      </c>
      <c r="P1224" s="119">
        <f t="shared" si="710"/>
        <v>337.93603617000002</v>
      </c>
      <c r="Q1224" s="158">
        <f t="shared" si="711"/>
        <v>0</v>
      </c>
      <c r="R1224" s="199">
        <f t="shared" si="712"/>
        <v>0</v>
      </c>
      <c r="S1224" s="119">
        <f t="shared" si="713"/>
        <v>0</v>
      </c>
      <c r="T1224" s="129">
        <f t="shared" si="675"/>
        <v>9.1906000000000002E-2</v>
      </c>
      <c r="U1224" s="127">
        <f t="shared" si="714"/>
        <v>20</v>
      </c>
      <c r="V1224" s="127">
        <v>252</v>
      </c>
      <c r="W1224" s="126">
        <f t="shared" si="715"/>
        <v>1.007002562</v>
      </c>
      <c r="X1224" s="119">
        <f t="shared" si="716"/>
        <v>2.3664180400000001</v>
      </c>
      <c r="Y1224" s="119">
        <f t="shared" si="717"/>
        <v>0</v>
      </c>
      <c r="Z1224" s="131" t="str">
        <f t="shared" si="676"/>
        <v>A+J=</v>
      </c>
      <c r="AA1224" s="124">
        <f t="shared" si="677"/>
        <v>45519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2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4"/>
      <c r="EM1224" s="1"/>
      <c r="EN1224" s="1"/>
      <c r="EO1224" s="1"/>
      <c r="EP1224" s="1"/>
      <c r="EQ1224" s="1"/>
      <c r="ER1224" s="1"/>
    </row>
    <row r="1225" spans="1:148" ht="12.75" x14ac:dyDescent="0.2">
      <c r="A1225" s="118">
        <f t="shared" si="674"/>
        <v>45515</v>
      </c>
      <c r="B1225" s="119">
        <f t="shared" si="698"/>
        <v>340.30245421000001</v>
      </c>
      <c r="C1225" s="119">
        <f t="shared" si="699"/>
        <v>275.24592964999999</v>
      </c>
      <c r="D1225" s="120">
        <f t="shared" si="700"/>
        <v>6926.96</v>
      </c>
      <c r="E1225" s="120">
        <f t="shared" si="718"/>
        <v>6941.51</v>
      </c>
      <c r="F1225" s="172">
        <f t="shared" si="719"/>
        <v>45458</v>
      </c>
      <c r="G1225" s="123">
        <f t="shared" si="701"/>
        <v>2.1004885259912065E-3</v>
      </c>
      <c r="H1225" s="124">
        <f t="shared" si="702"/>
        <v>45519</v>
      </c>
      <c r="I1225" s="124">
        <f t="shared" si="703"/>
        <v>45519</v>
      </c>
      <c r="J1225" s="125">
        <f t="shared" si="704"/>
        <v>23</v>
      </c>
      <c r="K1225" s="125">
        <f t="shared" si="705"/>
        <v>20</v>
      </c>
      <c r="L1225" s="8">
        <f t="shared" si="706"/>
        <v>1.0018262600000001</v>
      </c>
      <c r="M1225" s="126">
        <f t="shared" si="707"/>
        <v>1.0046002700000001</v>
      </c>
      <c r="N1225" s="126">
        <f t="shared" si="708"/>
        <v>1.2255222218658368</v>
      </c>
      <c r="O1225" s="119">
        <f t="shared" si="709"/>
        <v>1.2277603399999999</v>
      </c>
      <c r="P1225" s="119">
        <f t="shared" si="710"/>
        <v>337.93603617000002</v>
      </c>
      <c r="Q1225" s="158">
        <f t="shared" si="711"/>
        <v>0</v>
      </c>
      <c r="R1225" s="199">
        <f t="shared" si="712"/>
        <v>0</v>
      </c>
      <c r="S1225" s="119">
        <f t="shared" si="713"/>
        <v>0</v>
      </c>
      <c r="T1225" s="129">
        <f t="shared" si="675"/>
        <v>9.1906000000000002E-2</v>
      </c>
      <c r="U1225" s="127">
        <f t="shared" si="714"/>
        <v>20</v>
      </c>
      <c r="V1225" s="127">
        <v>252</v>
      </c>
      <c r="W1225" s="126">
        <f t="shared" si="715"/>
        <v>1.007002562</v>
      </c>
      <c r="X1225" s="119">
        <f t="shared" si="716"/>
        <v>2.3664180400000001</v>
      </c>
      <c r="Y1225" s="119">
        <f t="shared" si="717"/>
        <v>0</v>
      </c>
      <c r="Z1225" s="131" t="str">
        <f t="shared" si="676"/>
        <v>A+J=</v>
      </c>
      <c r="AA1225" s="124">
        <f t="shared" si="677"/>
        <v>45519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2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4"/>
      <c r="EM1225" s="1"/>
      <c r="EN1225" s="1"/>
      <c r="EO1225" s="1"/>
      <c r="EP1225" s="1"/>
      <c r="EQ1225" s="1"/>
      <c r="ER1225" s="1"/>
    </row>
    <row r="1226" spans="1:148" ht="12.75" x14ac:dyDescent="0.2">
      <c r="A1226" s="118">
        <f t="shared" si="674"/>
        <v>45516</v>
      </c>
      <c r="B1226" s="119">
        <f t="shared" si="698"/>
        <v>340.30245421000001</v>
      </c>
      <c r="C1226" s="119">
        <f t="shared" si="699"/>
        <v>275.24592964999999</v>
      </c>
      <c r="D1226" s="120">
        <f t="shared" si="700"/>
        <v>6926.96</v>
      </c>
      <c r="E1226" s="120">
        <f t="shared" si="718"/>
        <v>6941.51</v>
      </c>
      <c r="F1226" s="172">
        <f t="shared" si="719"/>
        <v>45458</v>
      </c>
      <c r="G1226" s="123">
        <f t="shared" si="701"/>
        <v>2.1004885259912065E-3</v>
      </c>
      <c r="H1226" s="124">
        <f t="shared" si="702"/>
        <v>45519</v>
      </c>
      <c r="I1226" s="124">
        <f t="shared" si="703"/>
        <v>45519</v>
      </c>
      <c r="J1226" s="125">
        <f t="shared" si="704"/>
        <v>23</v>
      </c>
      <c r="K1226" s="125">
        <f t="shared" si="705"/>
        <v>20</v>
      </c>
      <c r="L1226" s="8">
        <f t="shared" si="706"/>
        <v>1.0018262600000001</v>
      </c>
      <c r="M1226" s="126">
        <f t="shared" si="707"/>
        <v>1.0046002700000001</v>
      </c>
      <c r="N1226" s="126">
        <f t="shared" si="708"/>
        <v>1.2255222218658368</v>
      </c>
      <c r="O1226" s="119">
        <f t="shared" si="709"/>
        <v>1.2277603399999999</v>
      </c>
      <c r="P1226" s="119">
        <f t="shared" si="710"/>
        <v>337.93603617000002</v>
      </c>
      <c r="Q1226" s="158">
        <f t="shared" si="711"/>
        <v>0</v>
      </c>
      <c r="R1226" s="199">
        <f t="shared" si="712"/>
        <v>0</v>
      </c>
      <c r="S1226" s="119">
        <f t="shared" si="713"/>
        <v>0</v>
      </c>
      <c r="T1226" s="129">
        <f t="shared" si="675"/>
        <v>9.1906000000000002E-2</v>
      </c>
      <c r="U1226" s="127">
        <f t="shared" si="714"/>
        <v>20</v>
      </c>
      <c r="V1226" s="127">
        <v>252</v>
      </c>
      <c r="W1226" s="126">
        <f t="shared" si="715"/>
        <v>1.007002562</v>
      </c>
      <c r="X1226" s="119">
        <f t="shared" si="716"/>
        <v>2.3664180400000001</v>
      </c>
      <c r="Y1226" s="119">
        <f t="shared" si="717"/>
        <v>0</v>
      </c>
      <c r="Z1226" s="131" t="str">
        <f t="shared" si="676"/>
        <v>A+J=</v>
      </c>
      <c r="AA1226" s="124">
        <f t="shared" si="677"/>
        <v>45519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2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4"/>
      <c r="EM1226" s="1"/>
      <c r="EN1226" s="1"/>
      <c r="EO1226" s="1"/>
      <c r="EP1226" s="1"/>
      <c r="EQ1226" s="1"/>
      <c r="ER1226" s="1"/>
    </row>
    <row r="1227" spans="1:148" ht="12.75" x14ac:dyDescent="0.2">
      <c r="A1227" s="118">
        <f t="shared" si="674"/>
        <v>45517</v>
      </c>
      <c r="B1227" s="119">
        <f t="shared" si="698"/>
        <v>340.45226633999999</v>
      </c>
      <c r="C1227" s="119">
        <f t="shared" si="699"/>
        <v>275.24592964999999</v>
      </c>
      <c r="D1227" s="120">
        <f t="shared" si="700"/>
        <v>6926.96</v>
      </c>
      <c r="E1227" s="120">
        <f t="shared" si="718"/>
        <v>6941.51</v>
      </c>
      <c r="F1227" s="172">
        <f t="shared" si="719"/>
        <v>45458</v>
      </c>
      <c r="G1227" s="123">
        <f t="shared" si="701"/>
        <v>2.1004885259912065E-3</v>
      </c>
      <c r="H1227" s="124">
        <f t="shared" si="702"/>
        <v>45519</v>
      </c>
      <c r="I1227" s="124">
        <f t="shared" si="703"/>
        <v>45519</v>
      </c>
      <c r="J1227" s="125">
        <f t="shared" si="704"/>
        <v>23</v>
      </c>
      <c r="K1227" s="125">
        <f t="shared" si="705"/>
        <v>21</v>
      </c>
      <c r="L1227" s="8">
        <f t="shared" si="706"/>
        <v>1.0019176599999999</v>
      </c>
      <c r="M1227" s="126">
        <f t="shared" si="707"/>
        <v>1.0046002700000001</v>
      </c>
      <c r="N1227" s="126">
        <f t="shared" si="708"/>
        <v>1.2255222218658368</v>
      </c>
      <c r="O1227" s="119">
        <f t="shared" si="709"/>
        <v>1.2278723499999999</v>
      </c>
      <c r="P1227" s="119">
        <f t="shared" si="710"/>
        <v>337.96686646000001</v>
      </c>
      <c r="Q1227" s="158">
        <f t="shared" si="711"/>
        <v>0</v>
      </c>
      <c r="R1227" s="199">
        <f t="shared" si="712"/>
        <v>0</v>
      </c>
      <c r="S1227" s="119">
        <f t="shared" si="713"/>
        <v>0</v>
      </c>
      <c r="T1227" s="129">
        <f t="shared" si="675"/>
        <v>9.1906000000000002E-2</v>
      </c>
      <c r="U1227" s="127">
        <f t="shared" si="714"/>
        <v>21</v>
      </c>
      <c r="V1227" s="127">
        <v>252</v>
      </c>
      <c r="W1227" s="126">
        <f t="shared" si="715"/>
        <v>1.007353975</v>
      </c>
      <c r="X1227" s="119">
        <f t="shared" si="716"/>
        <v>2.4853998800000001</v>
      </c>
      <c r="Y1227" s="119">
        <f t="shared" si="717"/>
        <v>0</v>
      </c>
      <c r="Z1227" s="131" t="str">
        <f t="shared" si="676"/>
        <v>A+J=</v>
      </c>
      <c r="AA1227" s="124">
        <f t="shared" si="677"/>
        <v>45519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2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4"/>
      <c r="EM1227" s="1"/>
      <c r="EN1227" s="1"/>
      <c r="EO1227" s="1"/>
      <c r="EP1227" s="1"/>
      <c r="EQ1227" s="1"/>
      <c r="ER1227" s="1"/>
    </row>
    <row r="1228" spans="1:148" ht="12.75" x14ac:dyDescent="0.2">
      <c r="A1228" s="118">
        <f t="shared" ref="A1228:A1291" si="720">(A1227+1)</f>
        <v>45518</v>
      </c>
      <c r="B1228" s="119">
        <f t="shared" si="698"/>
        <v>340.60214693</v>
      </c>
      <c r="C1228" s="119">
        <f t="shared" si="699"/>
        <v>275.24592964999999</v>
      </c>
      <c r="D1228" s="120">
        <f t="shared" si="700"/>
        <v>6926.96</v>
      </c>
      <c r="E1228" s="120">
        <f t="shared" si="718"/>
        <v>6941.51</v>
      </c>
      <c r="F1228" s="172">
        <f t="shared" si="719"/>
        <v>45458</v>
      </c>
      <c r="G1228" s="123">
        <f t="shared" si="701"/>
        <v>2.1004885259912065E-3</v>
      </c>
      <c r="H1228" s="124">
        <f t="shared" si="702"/>
        <v>45519</v>
      </c>
      <c r="I1228" s="124">
        <f t="shared" si="703"/>
        <v>45519</v>
      </c>
      <c r="J1228" s="125">
        <f t="shared" si="704"/>
        <v>23</v>
      </c>
      <c r="K1228" s="125">
        <f t="shared" si="705"/>
        <v>22</v>
      </c>
      <c r="L1228" s="8">
        <f t="shared" si="706"/>
        <v>1.0020090699999999</v>
      </c>
      <c r="M1228" s="126">
        <f t="shared" si="707"/>
        <v>1.0046002700000001</v>
      </c>
      <c r="N1228" s="126">
        <f t="shared" si="708"/>
        <v>1.2255222218658368</v>
      </c>
      <c r="O1228" s="119">
        <f t="shared" si="709"/>
        <v>1.2279843800000001</v>
      </c>
      <c r="P1228" s="119">
        <f t="shared" si="710"/>
        <v>337.99770225999998</v>
      </c>
      <c r="Q1228" s="158">
        <f t="shared" si="711"/>
        <v>0</v>
      </c>
      <c r="R1228" s="199">
        <f t="shared" si="712"/>
        <v>0</v>
      </c>
      <c r="S1228" s="119">
        <f t="shared" si="713"/>
        <v>0</v>
      </c>
      <c r="T1228" s="129">
        <f t="shared" ref="T1228:T1291" si="721">(T1227)</f>
        <v>9.1906000000000002E-2</v>
      </c>
      <c r="U1228" s="127">
        <f t="shared" si="714"/>
        <v>22</v>
      </c>
      <c r="V1228" s="127">
        <v>252</v>
      </c>
      <c r="W1228" s="126">
        <f t="shared" si="715"/>
        <v>1.0077055100000001</v>
      </c>
      <c r="X1228" s="119">
        <f t="shared" si="716"/>
        <v>2.6044446699999999</v>
      </c>
      <c r="Y1228" s="119">
        <f t="shared" si="717"/>
        <v>0</v>
      </c>
      <c r="Z1228" s="131" t="str">
        <f t="shared" si="676"/>
        <v>A+J=</v>
      </c>
      <c r="AA1228" s="124">
        <f t="shared" si="677"/>
        <v>45519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2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4"/>
      <c r="EM1228" s="1"/>
      <c r="EN1228" s="1"/>
      <c r="EO1228" s="1"/>
      <c r="EP1228" s="1"/>
      <c r="EQ1228" s="1"/>
      <c r="ER1228" s="1"/>
    </row>
    <row r="1229" spans="1:148" ht="12.75" x14ac:dyDescent="0.2">
      <c r="A1229" s="118">
        <f t="shared" si="720"/>
        <v>45519</v>
      </c>
      <c r="B1229" s="119">
        <f t="shared" si="698"/>
        <v>340.75208800000001</v>
      </c>
      <c r="C1229" s="119">
        <f t="shared" si="699"/>
        <v>275.24592964999999</v>
      </c>
      <c r="D1229" s="120">
        <f t="shared" si="700"/>
        <v>6926.96</v>
      </c>
      <c r="E1229" s="120">
        <f t="shared" si="718"/>
        <v>6941.51</v>
      </c>
      <c r="F1229" s="172">
        <f t="shared" si="719"/>
        <v>45458</v>
      </c>
      <c r="G1229" s="123">
        <f t="shared" si="701"/>
        <v>2.1004885259912065E-3</v>
      </c>
      <c r="H1229" s="124">
        <f t="shared" si="702"/>
        <v>45519</v>
      </c>
      <c r="I1229" s="124">
        <f t="shared" si="703"/>
        <v>45519</v>
      </c>
      <c r="J1229" s="125">
        <f t="shared" si="704"/>
        <v>23</v>
      </c>
      <c r="K1229" s="125">
        <f t="shared" si="705"/>
        <v>23</v>
      </c>
      <c r="L1229" s="8">
        <f t="shared" si="706"/>
        <v>1.00210048</v>
      </c>
      <c r="M1229" s="126">
        <f t="shared" si="707"/>
        <v>1.0046002700000001</v>
      </c>
      <c r="N1229" s="126">
        <f t="shared" si="708"/>
        <v>1.2255222218658368</v>
      </c>
      <c r="O1229" s="119">
        <f t="shared" si="709"/>
        <v>1.2280964000000001</v>
      </c>
      <c r="P1229" s="119">
        <f t="shared" si="710"/>
        <v>338.02853531</v>
      </c>
      <c r="Q1229" s="158">
        <f t="shared" si="711"/>
        <v>40</v>
      </c>
      <c r="R1229" s="199">
        <f t="shared" si="712"/>
        <v>0.10788300000000001</v>
      </c>
      <c r="S1229" s="119">
        <f t="shared" si="713"/>
        <v>36.467532470000002</v>
      </c>
      <c r="T1229" s="129">
        <f t="shared" si="721"/>
        <v>9.1906000000000002E-2</v>
      </c>
      <c r="U1229" s="127">
        <f t="shared" si="714"/>
        <v>23</v>
      </c>
      <c r="V1229" s="127">
        <v>252</v>
      </c>
      <c r="W1229" s="126">
        <f t="shared" si="715"/>
        <v>1.0080571679999999</v>
      </c>
      <c r="X1229" s="119">
        <f t="shared" si="716"/>
        <v>2.72355269</v>
      </c>
      <c r="Y1229" s="119">
        <f t="shared" si="717"/>
        <v>39.19108516</v>
      </c>
      <c r="Z1229" s="131" t="str">
        <f t="shared" ref="Z1229:Z1292" si="722">IF($Q1228&gt;0,VLOOKUP($A1228,$AD$11:$AM$141,9),Z1228)</f>
        <v>A+J=</v>
      </c>
      <c r="AA1229" s="124">
        <f t="shared" ref="AA1229:AA1292" si="723">IF($Q1228&gt;0,VLOOKUP($A1228,$AD$11:$AM$141,10),AA1228)</f>
        <v>45519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2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4"/>
      <c r="EM1229" s="1"/>
      <c r="EN1229" s="1"/>
      <c r="EO1229" s="1"/>
      <c r="EP1229" s="1"/>
      <c r="EQ1229" s="1"/>
      <c r="ER1229" s="1"/>
    </row>
    <row r="1230" spans="1:148" ht="12.75" x14ac:dyDescent="0.2">
      <c r="A1230" s="118">
        <f t="shared" si="720"/>
        <v>45520</v>
      </c>
      <c r="B1230" s="119">
        <f t="shared" si="698"/>
        <v>301.71825196999998</v>
      </c>
      <c r="C1230" s="119">
        <f t="shared" si="699"/>
        <v>245.55157302999999</v>
      </c>
      <c r="D1230" s="120">
        <f t="shared" si="700"/>
        <v>6941.51</v>
      </c>
      <c r="E1230" s="120">
        <f t="shared" si="718"/>
        <v>6967.89</v>
      </c>
      <c r="F1230" s="172">
        <f t="shared" si="719"/>
        <v>45489</v>
      </c>
      <c r="G1230" s="123">
        <f t="shared" si="701"/>
        <v>3.8003258656977845E-3</v>
      </c>
      <c r="H1230" s="124">
        <f t="shared" si="702"/>
        <v>45551</v>
      </c>
      <c r="I1230" s="124">
        <f t="shared" si="703"/>
        <v>45551</v>
      </c>
      <c r="J1230" s="125">
        <f t="shared" si="704"/>
        <v>22</v>
      </c>
      <c r="K1230" s="125">
        <f t="shared" si="705"/>
        <v>1</v>
      </c>
      <c r="L1230" s="8">
        <f t="shared" si="706"/>
        <v>1.00017242</v>
      </c>
      <c r="M1230" s="126">
        <f t="shared" si="707"/>
        <v>1.00210048</v>
      </c>
      <c r="N1230" s="126">
        <f t="shared" si="708"/>
        <v>1.2280964067824216</v>
      </c>
      <c r="O1230" s="119">
        <f t="shared" si="709"/>
        <v>1.2283081499999999</v>
      </c>
      <c r="P1230" s="119">
        <f t="shared" si="710"/>
        <v>301.61299838999997</v>
      </c>
      <c r="Q1230" s="158">
        <f t="shared" si="711"/>
        <v>0</v>
      </c>
      <c r="R1230" s="199">
        <f t="shared" si="712"/>
        <v>0</v>
      </c>
      <c r="S1230" s="119">
        <f t="shared" si="713"/>
        <v>0</v>
      </c>
      <c r="T1230" s="129">
        <f t="shared" si="721"/>
        <v>9.1906000000000002E-2</v>
      </c>
      <c r="U1230" s="127">
        <f t="shared" si="714"/>
        <v>1</v>
      </c>
      <c r="V1230" s="127">
        <v>252</v>
      </c>
      <c r="W1230" s="126">
        <f t="shared" si="715"/>
        <v>1.000348969</v>
      </c>
      <c r="X1230" s="119">
        <f t="shared" si="716"/>
        <v>0.10525358</v>
      </c>
      <c r="Y1230" s="119">
        <f t="shared" si="717"/>
        <v>0</v>
      </c>
      <c r="Z1230" s="131" t="str">
        <f t="shared" si="722"/>
        <v>A+J=</v>
      </c>
      <c r="AA1230" s="124">
        <f t="shared" si="723"/>
        <v>45551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2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4"/>
      <c r="EM1230" s="1"/>
      <c r="EN1230" s="1"/>
      <c r="EO1230" s="1"/>
      <c r="EP1230" s="1"/>
      <c r="EQ1230" s="1"/>
      <c r="ER1230" s="1"/>
    </row>
    <row r="1231" spans="1:148" ht="12.75" x14ac:dyDescent="0.2">
      <c r="A1231" s="118">
        <f t="shared" si="720"/>
        <v>45521</v>
      </c>
      <c r="B1231" s="119">
        <f t="shared" si="698"/>
        <v>301.87558619000004</v>
      </c>
      <c r="C1231" s="119">
        <f t="shared" si="699"/>
        <v>245.55157302999999</v>
      </c>
      <c r="D1231" s="120">
        <f t="shared" si="700"/>
        <v>6941.51</v>
      </c>
      <c r="E1231" s="120">
        <f t="shared" si="718"/>
        <v>6967.89</v>
      </c>
      <c r="F1231" s="172">
        <f t="shared" si="719"/>
        <v>45489</v>
      </c>
      <c r="G1231" s="123">
        <f t="shared" si="701"/>
        <v>3.8003258656977845E-3</v>
      </c>
      <c r="H1231" s="124">
        <f t="shared" si="702"/>
        <v>45551</v>
      </c>
      <c r="I1231" s="124">
        <f t="shared" si="703"/>
        <v>45551</v>
      </c>
      <c r="J1231" s="125">
        <f t="shared" si="704"/>
        <v>22</v>
      </c>
      <c r="K1231" s="125">
        <f t="shared" si="705"/>
        <v>2</v>
      </c>
      <c r="L1231" s="8">
        <f t="shared" si="706"/>
        <v>1.0003448800000001</v>
      </c>
      <c r="M1231" s="126">
        <f t="shared" si="707"/>
        <v>1.00210048</v>
      </c>
      <c r="N1231" s="126">
        <f t="shared" si="708"/>
        <v>1.2280964067824216</v>
      </c>
      <c r="O1231" s="119">
        <f t="shared" si="709"/>
        <v>1.2285199499999999</v>
      </c>
      <c r="P1231" s="119">
        <f t="shared" si="710"/>
        <v>301.66500622000001</v>
      </c>
      <c r="Q1231" s="158">
        <f t="shared" si="711"/>
        <v>0</v>
      </c>
      <c r="R1231" s="199">
        <f t="shared" si="712"/>
        <v>0</v>
      </c>
      <c r="S1231" s="119">
        <f t="shared" si="713"/>
        <v>0</v>
      </c>
      <c r="T1231" s="129">
        <f t="shared" si="721"/>
        <v>9.1906000000000002E-2</v>
      </c>
      <c r="U1231" s="127">
        <f t="shared" si="714"/>
        <v>2</v>
      </c>
      <c r="V1231" s="127">
        <v>252</v>
      </c>
      <c r="W1231" s="126">
        <f t="shared" si="715"/>
        <v>1.0006980590000001</v>
      </c>
      <c r="X1231" s="119">
        <f t="shared" si="716"/>
        <v>0.21057997000000001</v>
      </c>
      <c r="Y1231" s="119">
        <f t="shared" si="717"/>
        <v>0</v>
      </c>
      <c r="Z1231" s="131" t="str">
        <f t="shared" si="722"/>
        <v>A+J=</v>
      </c>
      <c r="AA1231" s="124">
        <f t="shared" si="723"/>
        <v>45551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2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4"/>
      <c r="EM1231" s="1"/>
      <c r="EN1231" s="1"/>
      <c r="EO1231" s="1"/>
      <c r="EP1231" s="1"/>
      <c r="EQ1231" s="1"/>
      <c r="ER1231" s="1"/>
    </row>
    <row r="1232" spans="1:148" ht="12.75" x14ac:dyDescent="0.2">
      <c r="A1232" s="118">
        <f t="shared" si="720"/>
        <v>45522</v>
      </c>
      <c r="B1232" s="119">
        <f t="shared" si="698"/>
        <v>301.87558619000004</v>
      </c>
      <c r="C1232" s="119">
        <f t="shared" si="699"/>
        <v>245.55157302999999</v>
      </c>
      <c r="D1232" s="120">
        <f t="shared" si="700"/>
        <v>6941.51</v>
      </c>
      <c r="E1232" s="120">
        <f t="shared" si="718"/>
        <v>6967.89</v>
      </c>
      <c r="F1232" s="172">
        <f t="shared" si="719"/>
        <v>45489</v>
      </c>
      <c r="G1232" s="123">
        <f t="shared" si="701"/>
        <v>3.8003258656977845E-3</v>
      </c>
      <c r="H1232" s="124">
        <f t="shared" si="702"/>
        <v>45551</v>
      </c>
      <c r="I1232" s="124">
        <f t="shared" si="703"/>
        <v>45551</v>
      </c>
      <c r="J1232" s="125">
        <f t="shared" si="704"/>
        <v>22</v>
      </c>
      <c r="K1232" s="125">
        <f t="shared" si="705"/>
        <v>2</v>
      </c>
      <c r="L1232" s="8">
        <f t="shared" si="706"/>
        <v>1.0003448800000001</v>
      </c>
      <c r="M1232" s="126">
        <f t="shared" si="707"/>
        <v>1.00210048</v>
      </c>
      <c r="N1232" s="126">
        <f t="shared" si="708"/>
        <v>1.2280964067824216</v>
      </c>
      <c r="O1232" s="119">
        <f t="shared" si="709"/>
        <v>1.2285199499999999</v>
      </c>
      <c r="P1232" s="119">
        <f t="shared" si="710"/>
        <v>301.66500622000001</v>
      </c>
      <c r="Q1232" s="158">
        <f t="shared" si="711"/>
        <v>0</v>
      </c>
      <c r="R1232" s="199">
        <f t="shared" si="712"/>
        <v>0</v>
      </c>
      <c r="S1232" s="119">
        <f t="shared" si="713"/>
        <v>0</v>
      </c>
      <c r="T1232" s="129">
        <f t="shared" si="721"/>
        <v>9.1906000000000002E-2</v>
      </c>
      <c r="U1232" s="127">
        <f t="shared" si="714"/>
        <v>2</v>
      </c>
      <c r="V1232" s="127">
        <v>252</v>
      </c>
      <c r="W1232" s="126">
        <f t="shared" si="715"/>
        <v>1.0006980590000001</v>
      </c>
      <c r="X1232" s="119">
        <f t="shared" si="716"/>
        <v>0.21057997000000001</v>
      </c>
      <c r="Y1232" s="119">
        <f t="shared" si="717"/>
        <v>0</v>
      </c>
      <c r="Z1232" s="131" t="str">
        <f t="shared" si="722"/>
        <v>A+J=</v>
      </c>
      <c r="AA1232" s="124">
        <f t="shared" si="723"/>
        <v>45551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2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4"/>
      <c r="EM1232" s="1"/>
      <c r="EN1232" s="1"/>
      <c r="EO1232" s="1"/>
      <c r="EP1232" s="1"/>
      <c r="EQ1232" s="1"/>
      <c r="ER1232" s="1"/>
    </row>
    <row r="1233" spans="1:148" ht="12.75" x14ac:dyDescent="0.2">
      <c r="A1233" s="118">
        <f t="shared" si="720"/>
        <v>45523</v>
      </c>
      <c r="B1233" s="119">
        <f t="shared" ref="B1233:B1296" si="724">(P1233+X1233)</f>
        <v>301.87558619000004</v>
      </c>
      <c r="C1233" s="119">
        <f t="shared" ref="C1233:C1296" si="725">TRUNC(IF(Q1232&gt;0,VLOOKUP(A1232,$AD$13:$AE$141,2),C1232),8)</f>
        <v>245.55157302999999</v>
      </c>
      <c r="D1233" s="120">
        <f t="shared" ref="D1233:D1296" si="726">IF(E1233=E1232,D1232,E1232)</f>
        <v>6941.51</v>
      </c>
      <c r="E1233" s="120">
        <f t="shared" si="718"/>
        <v>6967.89</v>
      </c>
      <c r="F1233" s="172">
        <f t="shared" si="719"/>
        <v>45489</v>
      </c>
      <c r="G1233" s="123">
        <f t="shared" ref="G1233:G1296" si="727">(E1233/D1233)-1</f>
        <v>3.8003258656977845E-3</v>
      </c>
      <c r="H1233" s="124">
        <f t="shared" ref="H1233:H1296" si="728">IF(Q1232&gt;0,VLOOKUP(A1233,AH$119:AN$451,4),H1232)</f>
        <v>45551</v>
      </c>
      <c r="I1233" s="124">
        <f t="shared" ref="I1233:I1296" si="729">IF(A1233&gt;I1232,H1233,I1232)</f>
        <v>45551</v>
      </c>
      <c r="J1233" s="125">
        <f t="shared" ref="J1233:J1296" si="730">IF(I1233=I1232,J1232,NETWORKDAYS(I1232,I1233,$AD$149:$AD$503)-1)</f>
        <v>22</v>
      </c>
      <c r="K1233" s="125">
        <f t="shared" ref="K1233:K1296" si="731">(J1233-(NETWORKDAYS(A1233,I1233,AD$149:AD$503)-1))</f>
        <v>2</v>
      </c>
      <c r="L1233" s="8">
        <f t="shared" ref="L1233:L1296" si="732">TRUNC((E1233/D1233)^TRUNC((K1233/J1233),9),8)</f>
        <v>1.0003448800000001</v>
      </c>
      <c r="M1233" s="126">
        <f t="shared" ref="M1233:M1296" si="733">IF(I1233&gt;I1232,L1232,M1232)</f>
        <v>1.00210048</v>
      </c>
      <c r="N1233" s="126">
        <f t="shared" ref="N1233:N1296" si="734">IF(I1233&gt;I1232,N1232*M1233,N1232)</f>
        <v>1.2280964067824216</v>
      </c>
      <c r="O1233" s="119">
        <f t="shared" ref="O1233:O1296" si="735">TRUNC(TRUNC((L1233*N1233),15),8)</f>
        <v>1.2285199499999999</v>
      </c>
      <c r="P1233" s="119">
        <f t="shared" ref="P1233:P1296" si="736">TRUNC(C1233*O1233,8)</f>
        <v>301.66500622000001</v>
      </c>
      <c r="Q1233" s="158">
        <f t="shared" ref="Q1233:Q1296" si="737">IF(VLOOKUP(A1233,AD$11:AK$141,8)=VLOOKUP(A1232,AD$11:AK$141,8),0,VLOOKUP(A1233,AD$11:AK$141,8))</f>
        <v>0</v>
      </c>
      <c r="R1233" s="199">
        <f t="shared" ref="R1233:R1296" si="738">IF(Q1233&gt;0,VLOOKUP($A1233,$AD$11:$AI$141,6),0)</f>
        <v>0</v>
      </c>
      <c r="S1233" s="119">
        <f t="shared" ref="S1233:S1296" si="739">IF(R1233&gt;0,TRUNC(R1233*P1233,8),0)</f>
        <v>0</v>
      </c>
      <c r="T1233" s="129">
        <f t="shared" si="721"/>
        <v>9.1906000000000002E-2</v>
      </c>
      <c r="U1233" s="127">
        <f t="shared" ref="U1233:U1296" si="740">IF(A1232&lt;K$2,0,IF(Q1232&gt;0,1,IF(K1233=K1232,U1232,U1232+1)))</f>
        <v>2</v>
      </c>
      <c r="V1233" s="127">
        <v>252</v>
      </c>
      <c r="W1233" s="126">
        <f t="shared" ref="W1233:W1296" si="741">ROUND((1+T1233)^TRUNC((U1233/V1233),9),9)</f>
        <v>1.0006980590000001</v>
      </c>
      <c r="X1233" s="119">
        <f t="shared" ref="X1233:X1296" si="742">TRUNC((P1233*(W1233-1)),8)</f>
        <v>0.21057997000000001</v>
      </c>
      <c r="Y1233" s="119">
        <f t="shared" ref="Y1233:Y1296" si="743">IF(Q1233&gt;0,S1233+X1233,0)</f>
        <v>0</v>
      </c>
      <c r="Z1233" s="131" t="str">
        <f t="shared" si="722"/>
        <v>A+J=</v>
      </c>
      <c r="AA1233" s="124">
        <f t="shared" si="723"/>
        <v>45551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2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4"/>
      <c r="EM1233" s="1"/>
      <c r="EN1233" s="1"/>
      <c r="EO1233" s="1"/>
      <c r="EP1233" s="1"/>
      <c r="EQ1233" s="1"/>
      <c r="ER1233" s="1"/>
    </row>
    <row r="1234" spans="1:148" ht="12.75" x14ac:dyDescent="0.2">
      <c r="A1234" s="118">
        <f t="shared" si="720"/>
        <v>45524</v>
      </c>
      <c r="B1234" s="119">
        <f t="shared" si="724"/>
        <v>302.03300118999999</v>
      </c>
      <c r="C1234" s="119">
        <f t="shared" si="725"/>
        <v>245.55157302999999</v>
      </c>
      <c r="D1234" s="120">
        <f t="shared" si="726"/>
        <v>6941.51</v>
      </c>
      <c r="E1234" s="120">
        <f t="shared" si="718"/>
        <v>6967.89</v>
      </c>
      <c r="F1234" s="172">
        <f t="shared" si="719"/>
        <v>45489</v>
      </c>
      <c r="G1234" s="123">
        <f t="shared" si="727"/>
        <v>3.8003258656977845E-3</v>
      </c>
      <c r="H1234" s="124">
        <f t="shared" si="728"/>
        <v>45551</v>
      </c>
      <c r="I1234" s="124">
        <f t="shared" si="729"/>
        <v>45551</v>
      </c>
      <c r="J1234" s="125">
        <f t="shared" si="730"/>
        <v>22</v>
      </c>
      <c r="K1234" s="125">
        <f t="shared" si="731"/>
        <v>3</v>
      </c>
      <c r="L1234" s="8">
        <f t="shared" si="732"/>
        <v>1.0005173700000001</v>
      </c>
      <c r="M1234" s="126">
        <f t="shared" si="733"/>
        <v>1.00210048</v>
      </c>
      <c r="N1234" s="126">
        <f t="shared" si="734"/>
        <v>1.2280964067824216</v>
      </c>
      <c r="O1234" s="119">
        <f t="shared" si="735"/>
        <v>1.2287317799999999</v>
      </c>
      <c r="P1234" s="119">
        <f t="shared" si="736"/>
        <v>301.71702140999997</v>
      </c>
      <c r="Q1234" s="158">
        <f t="shared" si="737"/>
        <v>0</v>
      </c>
      <c r="R1234" s="199">
        <f t="shared" si="738"/>
        <v>0</v>
      </c>
      <c r="S1234" s="119">
        <f t="shared" si="739"/>
        <v>0</v>
      </c>
      <c r="T1234" s="129">
        <f t="shared" si="721"/>
        <v>9.1906000000000002E-2</v>
      </c>
      <c r="U1234" s="127">
        <f t="shared" si="740"/>
        <v>3</v>
      </c>
      <c r="V1234" s="127">
        <v>252</v>
      </c>
      <c r="W1234" s="126">
        <f t="shared" si="741"/>
        <v>1.0010472720000001</v>
      </c>
      <c r="X1234" s="119">
        <f t="shared" si="742"/>
        <v>0.31597977999999999</v>
      </c>
      <c r="Y1234" s="119">
        <f t="shared" si="743"/>
        <v>0</v>
      </c>
      <c r="Z1234" s="131" t="str">
        <f t="shared" si="722"/>
        <v>A+J=</v>
      </c>
      <c r="AA1234" s="124">
        <f t="shared" si="723"/>
        <v>45551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2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4"/>
      <c r="EM1234" s="1"/>
      <c r="EN1234" s="1"/>
      <c r="EO1234" s="1"/>
      <c r="EP1234" s="1"/>
      <c r="EQ1234" s="1"/>
      <c r="ER1234" s="1"/>
    </row>
    <row r="1235" spans="1:148" ht="12.75" x14ac:dyDescent="0.2">
      <c r="A1235" s="118">
        <f t="shared" si="720"/>
        <v>45525</v>
      </c>
      <c r="B1235" s="119">
        <f t="shared" si="724"/>
        <v>302.19049888000001</v>
      </c>
      <c r="C1235" s="119">
        <f t="shared" si="725"/>
        <v>245.55157302999999</v>
      </c>
      <c r="D1235" s="120">
        <f t="shared" si="726"/>
        <v>6941.51</v>
      </c>
      <c r="E1235" s="120">
        <f t="shared" si="718"/>
        <v>6967.89</v>
      </c>
      <c r="F1235" s="172">
        <f t="shared" si="719"/>
        <v>45489</v>
      </c>
      <c r="G1235" s="123">
        <f t="shared" si="727"/>
        <v>3.8003258656977845E-3</v>
      </c>
      <c r="H1235" s="124">
        <f t="shared" si="728"/>
        <v>45551</v>
      </c>
      <c r="I1235" s="124">
        <f t="shared" si="729"/>
        <v>45551</v>
      </c>
      <c r="J1235" s="125">
        <f t="shared" si="730"/>
        <v>22</v>
      </c>
      <c r="K1235" s="125">
        <f t="shared" si="731"/>
        <v>4</v>
      </c>
      <c r="L1235" s="8">
        <f t="shared" si="732"/>
        <v>1.0006898900000001</v>
      </c>
      <c r="M1235" s="126">
        <f t="shared" si="733"/>
        <v>1.00210048</v>
      </c>
      <c r="N1235" s="126">
        <f t="shared" si="734"/>
        <v>1.2280964067824216</v>
      </c>
      <c r="O1235" s="119">
        <f t="shared" si="735"/>
        <v>1.2289436499999999</v>
      </c>
      <c r="P1235" s="119">
        <f t="shared" si="736"/>
        <v>301.76904642</v>
      </c>
      <c r="Q1235" s="158">
        <f t="shared" si="737"/>
        <v>0</v>
      </c>
      <c r="R1235" s="199">
        <f t="shared" si="738"/>
        <v>0</v>
      </c>
      <c r="S1235" s="119">
        <f t="shared" si="739"/>
        <v>0</v>
      </c>
      <c r="T1235" s="129">
        <f t="shared" si="721"/>
        <v>9.1906000000000002E-2</v>
      </c>
      <c r="U1235" s="127">
        <f t="shared" si="740"/>
        <v>4</v>
      </c>
      <c r="V1235" s="127">
        <v>252</v>
      </c>
      <c r="W1235" s="126">
        <f t="shared" si="741"/>
        <v>1.0013966059999999</v>
      </c>
      <c r="X1235" s="119">
        <f t="shared" si="742"/>
        <v>0.42145245999999997</v>
      </c>
      <c r="Y1235" s="119">
        <f t="shared" si="743"/>
        <v>0</v>
      </c>
      <c r="Z1235" s="131" t="str">
        <f t="shared" si="722"/>
        <v>A+J=</v>
      </c>
      <c r="AA1235" s="124">
        <f t="shared" si="723"/>
        <v>45551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2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4"/>
      <c r="EM1235" s="1"/>
      <c r="EN1235" s="1"/>
      <c r="EO1235" s="1"/>
      <c r="EP1235" s="1"/>
      <c r="EQ1235" s="1"/>
      <c r="ER1235" s="1"/>
    </row>
    <row r="1236" spans="1:148" ht="12.75" x14ac:dyDescent="0.2">
      <c r="A1236" s="118">
        <f t="shared" si="720"/>
        <v>45526</v>
      </c>
      <c r="B1236" s="119">
        <f t="shared" si="724"/>
        <v>302.34807957000004</v>
      </c>
      <c r="C1236" s="119">
        <f t="shared" si="725"/>
        <v>245.55157302999999</v>
      </c>
      <c r="D1236" s="120">
        <f t="shared" si="726"/>
        <v>6941.51</v>
      </c>
      <c r="E1236" s="120">
        <f t="shared" si="718"/>
        <v>6967.89</v>
      </c>
      <c r="F1236" s="172">
        <f t="shared" si="719"/>
        <v>45489</v>
      </c>
      <c r="G1236" s="123">
        <f t="shared" si="727"/>
        <v>3.8003258656977845E-3</v>
      </c>
      <c r="H1236" s="124">
        <f t="shared" si="728"/>
        <v>45551</v>
      </c>
      <c r="I1236" s="124">
        <f t="shared" si="729"/>
        <v>45551</v>
      </c>
      <c r="J1236" s="125">
        <f t="shared" si="730"/>
        <v>22</v>
      </c>
      <c r="K1236" s="125">
        <f t="shared" si="731"/>
        <v>5</v>
      </c>
      <c r="L1236" s="8">
        <f t="shared" si="732"/>
        <v>1.0008624399999999</v>
      </c>
      <c r="M1236" s="126">
        <f t="shared" si="733"/>
        <v>1.00210048</v>
      </c>
      <c r="N1236" s="126">
        <f t="shared" si="734"/>
        <v>1.2280964067824216</v>
      </c>
      <c r="O1236" s="119">
        <f t="shared" si="735"/>
        <v>1.2291555599999999</v>
      </c>
      <c r="P1236" s="119">
        <f t="shared" si="736"/>
        <v>301.82108125000002</v>
      </c>
      <c r="Q1236" s="158">
        <f t="shared" si="737"/>
        <v>0</v>
      </c>
      <c r="R1236" s="199">
        <f t="shared" si="738"/>
        <v>0</v>
      </c>
      <c r="S1236" s="119">
        <f t="shared" si="739"/>
        <v>0</v>
      </c>
      <c r="T1236" s="129">
        <f t="shared" si="721"/>
        <v>9.1906000000000002E-2</v>
      </c>
      <c r="U1236" s="127">
        <f t="shared" si="740"/>
        <v>5</v>
      </c>
      <c r="V1236" s="127">
        <v>252</v>
      </c>
      <c r="W1236" s="126">
        <f t="shared" si="741"/>
        <v>1.001746062</v>
      </c>
      <c r="X1236" s="119">
        <f t="shared" si="742"/>
        <v>0.52699832000000002</v>
      </c>
      <c r="Y1236" s="119">
        <f t="shared" si="743"/>
        <v>0</v>
      </c>
      <c r="Z1236" s="131" t="str">
        <f t="shared" si="722"/>
        <v>A+J=</v>
      </c>
      <c r="AA1236" s="124">
        <f t="shared" si="723"/>
        <v>45551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2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4"/>
      <c r="EM1236" s="1"/>
      <c r="EN1236" s="1"/>
      <c r="EO1236" s="1"/>
      <c r="EP1236" s="1"/>
      <c r="EQ1236" s="1"/>
      <c r="ER1236" s="1"/>
    </row>
    <row r="1237" spans="1:148" ht="12.75" x14ac:dyDescent="0.2">
      <c r="A1237" s="118">
        <f t="shared" si="720"/>
        <v>45527</v>
      </c>
      <c r="B1237" s="119">
        <f t="shared" si="724"/>
        <v>302.50574330000001</v>
      </c>
      <c r="C1237" s="119">
        <f t="shared" si="725"/>
        <v>245.55157302999999</v>
      </c>
      <c r="D1237" s="120">
        <f t="shared" si="726"/>
        <v>6941.51</v>
      </c>
      <c r="E1237" s="120">
        <f t="shared" si="718"/>
        <v>6967.89</v>
      </c>
      <c r="F1237" s="172">
        <f t="shared" si="719"/>
        <v>45489</v>
      </c>
      <c r="G1237" s="123">
        <f t="shared" si="727"/>
        <v>3.8003258656977845E-3</v>
      </c>
      <c r="H1237" s="124">
        <f t="shared" si="728"/>
        <v>45551</v>
      </c>
      <c r="I1237" s="124">
        <f t="shared" si="729"/>
        <v>45551</v>
      </c>
      <c r="J1237" s="125">
        <f t="shared" si="730"/>
        <v>22</v>
      </c>
      <c r="K1237" s="125">
        <f t="shared" si="731"/>
        <v>6</v>
      </c>
      <c r="L1237" s="8">
        <f t="shared" si="732"/>
        <v>1.00103502</v>
      </c>
      <c r="M1237" s="126">
        <f t="shared" si="733"/>
        <v>1.00210048</v>
      </c>
      <c r="N1237" s="126">
        <f t="shared" si="734"/>
        <v>1.2280964067824216</v>
      </c>
      <c r="O1237" s="119">
        <f t="shared" si="735"/>
        <v>1.2293675100000001</v>
      </c>
      <c r="P1237" s="119">
        <f t="shared" si="736"/>
        <v>301.87312591</v>
      </c>
      <c r="Q1237" s="158">
        <f t="shared" si="737"/>
        <v>0</v>
      </c>
      <c r="R1237" s="199">
        <f t="shared" si="738"/>
        <v>0</v>
      </c>
      <c r="S1237" s="119">
        <f t="shared" si="739"/>
        <v>0</v>
      </c>
      <c r="T1237" s="129">
        <f t="shared" si="721"/>
        <v>9.1906000000000002E-2</v>
      </c>
      <c r="U1237" s="127">
        <f t="shared" si="740"/>
        <v>6</v>
      </c>
      <c r="V1237" s="127">
        <v>252</v>
      </c>
      <c r="W1237" s="126">
        <f t="shared" si="741"/>
        <v>1.0020956400000001</v>
      </c>
      <c r="X1237" s="119">
        <f t="shared" si="742"/>
        <v>0.63261738999999995</v>
      </c>
      <c r="Y1237" s="119">
        <f t="shared" si="743"/>
        <v>0</v>
      </c>
      <c r="Z1237" s="131" t="str">
        <f t="shared" si="722"/>
        <v>A+J=</v>
      </c>
      <c r="AA1237" s="124">
        <f t="shared" si="723"/>
        <v>45551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2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4"/>
      <c r="EM1237" s="1"/>
      <c r="EN1237" s="1"/>
      <c r="EO1237" s="1"/>
      <c r="EP1237" s="1"/>
      <c r="EQ1237" s="1"/>
      <c r="ER1237" s="1"/>
    </row>
    <row r="1238" spans="1:148" ht="12.75" x14ac:dyDescent="0.2">
      <c r="A1238" s="118">
        <f t="shared" si="720"/>
        <v>45528</v>
      </c>
      <c r="B1238" s="119">
        <f t="shared" si="724"/>
        <v>302.66348764000003</v>
      </c>
      <c r="C1238" s="119">
        <f t="shared" si="725"/>
        <v>245.55157302999999</v>
      </c>
      <c r="D1238" s="120">
        <f t="shared" si="726"/>
        <v>6941.51</v>
      </c>
      <c r="E1238" s="120">
        <f t="shared" si="718"/>
        <v>6967.89</v>
      </c>
      <c r="F1238" s="172">
        <f t="shared" si="719"/>
        <v>45489</v>
      </c>
      <c r="G1238" s="123">
        <f t="shared" si="727"/>
        <v>3.8003258656977845E-3</v>
      </c>
      <c r="H1238" s="124">
        <f t="shared" si="728"/>
        <v>45551</v>
      </c>
      <c r="I1238" s="124">
        <f t="shared" si="729"/>
        <v>45551</v>
      </c>
      <c r="J1238" s="125">
        <f t="shared" si="730"/>
        <v>22</v>
      </c>
      <c r="K1238" s="125">
        <f t="shared" si="731"/>
        <v>7</v>
      </c>
      <c r="L1238" s="8">
        <f t="shared" si="732"/>
        <v>1.0012076299999999</v>
      </c>
      <c r="M1238" s="126">
        <f t="shared" si="733"/>
        <v>1.00210048</v>
      </c>
      <c r="N1238" s="126">
        <f t="shared" si="734"/>
        <v>1.2280964067824216</v>
      </c>
      <c r="O1238" s="119">
        <f t="shared" si="735"/>
        <v>1.2295794900000001</v>
      </c>
      <c r="P1238" s="119">
        <f t="shared" si="736"/>
        <v>301.92517793000002</v>
      </c>
      <c r="Q1238" s="158">
        <f t="shared" si="737"/>
        <v>0</v>
      </c>
      <c r="R1238" s="199">
        <f t="shared" si="738"/>
        <v>0</v>
      </c>
      <c r="S1238" s="119">
        <f t="shared" si="739"/>
        <v>0</v>
      </c>
      <c r="T1238" s="129">
        <f t="shared" si="721"/>
        <v>9.1906000000000002E-2</v>
      </c>
      <c r="U1238" s="127">
        <f t="shared" si="740"/>
        <v>7</v>
      </c>
      <c r="V1238" s="127">
        <v>252</v>
      </c>
      <c r="W1238" s="126">
        <f t="shared" si="741"/>
        <v>1.00244534</v>
      </c>
      <c r="X1238" s="119">
        <f t="shared" si="742"/>
        <v>0.73830971000000001</v>
      </c>
      <c r="Y1238" s="119">
        <f t="shared" si="743"/>
        <v>0</v>
      </c>
      <c r="Z1238" s="131" t="str">
        <f t="shared" si="722"/>
        <v>A+J=</v>
      </c>
      <c r="AA1238" s="124">
        <f t="shared" si="723"/>
        <v>45551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2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4"/>
      <c r="EM1238" s="1"/>
      <c r="EN1238" s="1"/>
      <c r="EO1238" s="1"/>
      <c r="EP1238" s="1"/>
      <c r="EQ1238" s="1"/>
      <c r="ER1238" s="1"/>
    </row>
    <row r="1239" spans="1:148" ht="12.75" x14ac:dyDescent="0.2">
      <c r="A1239" s="118">
        <f t="shared" si="720"/>
        <v>45529</v>
      </c>
      <c r="B1239" s="119">
        <f t="shared" si="724"/>
        <v>302.66348764000003</v>
      </c>
      <c r="C1239" s="119">
        <f t="shared" si="725"/>
        <v>245.55157302999999</v>
      </c>
      <c r="D1239" s="120">
        <f t="shared" si="726"/>
        <v>6941.51</v>
      </c>
      <c r="E1239" s="120">
        <f t="shared" si="718"/>
        <v>6967.89</v>
      </c>
      <c r="F1239" s="172">
        <f t="shared" si="719"/>
        <v>45489</v>
      </c>
      <c r="G1239" s="123">
        <f t="shared" si="727"/>
        <v>3.8003258656977845E-3</v>
      </c>
      <c r="H1239" s="124">
        <f t="shared" si="728"/>
        <v>45551</v>
      </c>
      <c r="I1239" s="124">
        <f t="shared" si="729"/>
        <v>45551</v>
      </c>
      <c r="J1239" s="125">
        <f t="shared" si="730"/>
        <v>22</v>
      </c>
      <c r="K1239" s="125">
        <f t="shared" si="731"/>
        <v>7</v>
      </c>
      <c r="L1239" s="8">
        <f t="shared" si="732"/>
        <v>1.0012076299999999</v>
      </c>
      <c r="M1239" s="126">
        <f t="shared" si="733"/>
        <v>1.00210048</v>
      </c>
      <c r="N1239" s="126">
        <f t="shared" si="734"/>
        <v>1.2280964067824216</v>
      </c>
      <c r="O1239" s="119">
        <f t="shared" si="735"/>
        <v>1.2295794900000001</v>
      </c>
      <c r="P1239" s="119">
        <f t="shared" si="736"/>
        <v>301.92517793000002</v>
      </c>
      <c r="Q1239" s="158">
        <f t="shared" si="737"/>
        <v>0</v>
      </c>
      <c r="R1239" s="199">
        <f t="shared" si="738"/>
        <v>0</v>
      </c>
      <c r="S1239" s="119">
        <f t="shared" si="739"/>
        <v>0</v>
      </c>
      <c r="T1239" s="129">
        <f t="shared" si="721"/>
        <v>9.1906000000000002E-2</v>
      </c>
      <c r="U1239" s="127">
        <f t="shared" si="740"/>
        <v>7</v>
      </c>
      <c r="V1239" s="127">
        <v>252</v>
      </c>
      <c r="W1239" s="126">
        <f t="shared" si="741"/>
        <v>1.00244534</v>
      </c>
      <c r="X1239" s="119">
        <f t="shared" si="742"/>
        <v>0.73830971000000001</v>
      </c>
      <c r="Y1239" s="119">
        <f t="shared" si="743"/>
        <v>0</v>
      </c>
      <c r="Z1239" s="131" t="str">
        <f t="shared" si="722"/>
        <v>A+J=</v>
      </c>
      <c r="AA1239" s="124">
        <f t="shared" si="723"/>
        <v>45551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2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4"/>
      <c r="EM1239" s="1"/>
      <c r="EN1239" s="1"/>
      <c r="EO1239" s="1"/>
      <c r="EP1239" s="1"/>
      <c r="EQ1239" s="1"/>
      <c r="ER1239" s="1"/>
    </row>
    <row r="1240" spans="1:148" ht="12.75" x14ac:dyDescent="0.2">
      <c r="A1240" s="118">
        <f t="shared" si="720"/>
        <v>45530</v>
      </c>
      <c r="B1240" s="119">
        <f t="shared" si="724"/>
        <v>302.66348764000003</v>
      </c>
      <c r="C1240" s="119">
        <f t="shared" si="725"/>
        <v>245.55157302999999</v>
      </c>
      <c r="D1240" s="120">
        <f t="shared" si="726"/>
        <v>6941.51</v>
      </c>
      <c r="E1240" s="120">
        <f t="shared" si="718"/>
        <v>6967.89</v>
      </c>
      <c r="F1240" s="172">
        <f t="shared" si="719"/>
        <v>45489</v>
      </c>
      <c r="G1240" s="123">
        <f t="shared" si="727"/>
        <v>3.8003258656977845E-3</v>
      </c>
      <c r="H1240" s="124">
        <f t="shared" si="728"/>
        <v>45551</v>
      </c>
      <c r="I1240" s="124">
        <f t="shared" si="729"/>
        <v>45551</v>
      </c>
      <c r="J1240" s="125">
        <f t="shared" si="730"/>
        <v>22</v>
      </c>
      <c r="K1240" s="125">
        <f t="shared" si="731"/>
        <v>7</v>
      </c>
      <c r="L1240" s="8">
        <f t="shared" si="732"/>
        <v>1.0012076299999999</v>
      </c>
      <c r="M1240" s="126">
        <f t="shared" si="733"/>
        <v>1.00210048</v>
      </c>
      <c r="N1240" s="126">
        <f t="shared" si="734"/>
        <v>1.2280964067824216</v>
      </c>
      <c r="O1240" s="119">
        <f t="shared" si="735"/>
        <v>1.2295794900000001</v>
      </c>
      <c r="P1240" s="119">
        <f t="shared" si="736"/>
        <v>301.92517793000002</v>
      </c>
      <c r="Q1240" s="158">
        <f t="shared" si="737"/>
        <v>0</v>
      </c>
      <c r="R1240" s="199">
        <f t="shared" si="738"/>
        <v>0</v>
      </c>
      <c r="S1240" s="119">
        <f t="shared" si="739"/>
        <v>0</v>
      </c>
      <c r="T1240" s="129">
        <f t="shared" si="721"/>
        <v>9.1906000000000002E-2</v>
      </c>
      <c r="U1240" s="127">
        <f t="shared" si="740"/>
        <v>7</v>
      </c>
      <c r="V1240" s="127">
        <v>252</v>
      </c>
      <c r="W1240" s="126">
        <f t="shared" si="741"/>
        <v>1.00244534</v>
      </c>
      <c r="X1240" s="119">
        <f t="shared" si="742"/>
        <v>0.73830971000000001</v>
      </c>
      <c r="Y1240" s="119">
        <f t="shared" si="743"/>
        <v>0</v>
      </c>
      <c r="Z1240" s="131" t="str">
        <f t="shared" si="722"/>
        <v>A+J=</v>
      </c>
      <c r="AA1240" s="124">
        <f t="shared" si="723"/>
        <v>45551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2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4"/>
      <c r="EM1240" s="1"/>
      <c r="EN1240" s="1"/>
      <c r="EO1240" s="1"/>
      <c r="EP1240" s="1"/>
      <c r="EQ1240" s="1"/>
      <c r="ER1240" s="1"/>
    </row>
    <row r="1241" spans="1:148" ht="12.75" x14ac:dyDescent="0.2">
      <c r="A1241" s="118">
        <f t="shared" si="720"/>
        <v>45531</v>
      </c>
      <c r="B1241" s="119">
        <f t="shared" si="724"/>
        <v>302.82131014999999</v>
      </c>
      <c r="C1241" s="119">
        <f t="shared" si="725"/>
        <v>245.55157302999999</v>
      </c>
      <c r="D1241" s="120">
        <f t="shared" si="726"/>
        <v>6941.51</v>
      </c>
      <c r="E1241" s="120">
        <f t="shared" si="718"/>
        <v>6967.89</v>
      </c>
      <c r="F1241" s="172">
        <f t="shared" si="719"/>
        <v>45489</v>
      </c>
      <c r="G1241" s="123">
        <f t="shared" si="727"/>
        <v>3.8003258656977845E-3</v>
      </c>
      <c r="H1241" s="124">
        <f t="shared" si="728"/>
        <v>45551</v>
      </c>
      <c r="I1241" s="124">
        <f t="shared" si="729"/>
        <v>45551</v>
      </c>
      <c r="J1241" s="125">
        <f t="shared" si="730"/>
        <v>22</v>
      </c>
      <c r="K1241" s="125">
        <f t="shared" si="731"/>
        <v>8</v>
      </c>
      <c r="L1241" s="8">
        <f t="shared" si="732"/>
        <v>1.0013802599999999</v>
      </c>
      <c r="M1241" s="126">
        <f t="shared" si="733"/>
        <v>1.00210048</v>
      </c>
      <c r="N1241" s="126">
        <f t="shared" si="734"/>
        <v>1.2280964067824216</v>
      </c>
      <c r="O1241" s="119">
        <f t="shared" si="735"/>
        <v>1.22979149</v>
      </c>
      <c r="P1241" s="119">
        <f t="shared" si="736"/>
        <v>301.97723486000001</v>
      </c>
      <c r="Q1241" s="158">
        <f t="shared" si="737"/>
        <v>0</v>
      </c>
      <c r="R1241" s="199">
        <f t="shared" si="738"/>
        <v>0</v>
      </c>
      <c r="S1241" s="119">
        <f t="shared" si="739"/>
        <v>0</v>
      </c>
      <c r="T1241" s="129">
        <f t="shared" si="721"/>
        <v>9.1906000000000002E-2</v>
      </c>
      <c r="U1241" s="127">
        <f t="shared" si="740"/>
        <v>8</v>
      </c>
      <c r="V1241" s="127">
        <v>252</v>
      </c>
      <c r="W1241" s="126">
        <f t="shared" si="741"/>
        <v>1.002795162</v>
      </c>
      <c r="X1241" s="119">
        <f t="shared" si="742"/>
        <v>0.84407529000000003</v>
      </c>
      <c r="Y1241" s="119">
        <f t="shared" si="743"/>
        <v>0</v>
      </c>
      <c r="Z1241" s="131" t="str">
        <f t="shared" si="722"/>
        <v>A+J=</v>
      </c>
      <c r="AA1241" s="124">
        <f t="shared" si="723"/>
        <v>45551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2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4"/>
      <c r="EM1241" s="1"/>
      <c r="EN1241" s="1"/>
      <c r="EO1241" s="1"/>
      <c r="EP1241" s="1"/>
      <c r="EQ1241" s="1"/>
      <c r="ER1241" s="1"/>
    </row>
    <row r="1242" spans="1:148" ht="12.75" x14ac:dyDescent="0.2">
      <c r="A1242" s="118">
        <f t="shared" si="720"/>
        <v>45532</v>
      </c>
      <c r="B1242" s="119">
        <f t="shared" si="724"/>
        <v>302.97922101</v>
      </c>
      <c r="C1242" s="119">
        <f t="shared" si="725"/>
        <v>245.55157302999999</v>
      </c>
      <c r="D1242" s="120">
        <f t="shared" si="726"/>
        <v>6941.51</v>
      </c>
      <c r="E1242" s="120">
        <f t="shared" si="718"/>
        <v>6967.89</v>
      </c>
      <c r="F1242" s="172">
        <f t="shared" si="719"/>
        <v>45489</v>
      </c>
      <c r="G1242" s="123">
        <f t="shared" si="727"/>
        <v>3.8003258656977845E-3</v>
      </c>
      <c r="H1242" s="124">
        <f t="shared" si="728"/>
        <v>45551</v>
      </c>
      <c r="I1242" s="124">
        <f t="shared" si="729"/>
        <v>45551</v>
      </c>
      <c r="J1242" s="125">
        <f t="shared" si="730"/>
        <v>22</v>
      </c>
      <c r="K1242" s="125">
        <f t="shared" si="731"/>
        <v>9</v>
      </c>
      <c r="L1242" s="8">
        <f t="shared" si="732"/>
        <v>1.0015529299999999</v>
      </c>
      <c r="M1242" s="126">
        <f t="shared" si="733"/>
        <v>1.00210048</v>
      </c>
      <c r="N1242" s="126">
        <f t="shared" si="734"/>
        <v>1.2280964067824216</v>
      </c>
      <c r="O1242" s="119">
        <f t="shared" si="735"/>
        <v>1.2300035499999999</v>
      </c>
      <c r="P1242" s="119">
        <f t="shared" si="736"/>
        <v>302.02930652999999</v>
      </c>
      <c r="Q1242" s="158">
        <f t="shared" si="737"/>
        <v>0</v>
      </c>
      <c r="R1242" s="199">
        <f t="shared" si="738"/>
        <v>0</v>
      </c>
      <c r="S1242" s="119">
        <f t="shared" si="739"/>
        <v>0</v>
      </c>
      <c r="T1242" s="129">
        <f t="shared" si="721"/>
        <v>9.1906000000000002E-2</v>
      </c>
      <c r="U1242" s="127">
        <f t="shared" si="740"/>
        <v>9</v>
      </c>
      <c r="V1242" s="127">
        <v>252</v>
      </c>
      <c r="W1242" s="126">
        <f t="shared" si="741"/>
        <v>1.0031451069999999</v>
      </c>
      <c r="X1242" s="119">
        <f t="shared" si="742"/>
        <v>0.94991448000000001</v>
      </c>
      <c r="Y1242" s="119">
        <f t="shared" si="743"/>
        <v>0</v>
      </c>
      <c r="Z1242" s="131" t="str">
        <f t="shared" si="722"/>
        <v>A+J=</v>
      </c>
      <c r="AA1242" s="124">
        <f t="shared" si="723"/>
        <v>45551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2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4"/>
      <c r="EM1242" s="1"/>
      <c r="EN1242" s="1"/>
      <c r="EO1242" s="1"/>
      <c r="EP1242" s="1"/>
      <c r="EQ1242" s="1"/>
      <c r="ER1242" s="1"/>
    </row>
    <row r="1243" spans="1:148" ht="12.75" x14ac:dyDescent="0.2">
      <c r="A1243" s="118">
        <f t="shared" si="720"/>
        <v>45533</v>
      </c>
      <c r="B1243" s="119">
        <f t="shared" si="724"/>
        <v>303.13721226000001</v>
      </c>
      <c r="C1243" s="119">
        <f t="shared" si="725"/>
        <v>245.55157302999999</v>
      </c>
      <c r="D1243" s="120">
        <f t="shared" si="726"/>
        <v>6941.51</v>
      </c>
      <c r="E1243" s="120">
        <f t="shared" si="718"/>
        <v>6967.89</v>
      </c>
      <c r="F1243" s="172">
        <f t="shared" si="719"/>
        <v>45489</v>
      </c>
      <c r="G1243" s="123">
        <f t="shared" si="727"/>
        <v>3.8003258656977845E-3</v>
      </c>
      <c r="H1243" s="124">
        <f t="shared" si="728"/>
        <v>45551</v>
      </c>
      <c r="I1243" s="124">
        <f t="shared" si="729"/>
        <v>45551</v>
      </c>
      <c r="J1243" s="125">
        <f t="shared" si="730"/>
        <v>22</v>
      </c>
      <c r="K1243" s="125">
        <f t="shared" si="731"/>
        <v>10</v>
      </c>
      <c r="L1243" s="8">
        <f t="shared" si="732"/>
        <v>1.0017256299999999</v>
      </c>
      <c r="M1243" s="126">
        <f t="shared" si="733"/>
        <v>1.00210048</v>
      </c>
      <c r="N1243" s="126">
        <f t="shared" si="734"/>
        <v>1.2280964067824216</v>
      </c>
      <c r="O1243" s="119">
        <f t="shared" si="735"/>
        <v>1.2302156399999999</v>
      </c>
      <c r="P1243" s="119">
        <f t="shared" si="736"/>
        <v>302.08138556</v>
      </c>
      <c r="Q1243" s="158">
        <f t="shared" si="737"/>
        <v>0</v>
      </c>
      <c r="R1243" s="199">
        <f t="shared" si="738"/>
        <v>0</v>
      </c>
      <c r="S1243" s="119">
        <f t="shared" si="739"/>
        <v>0</v>
      </c>
      <c r="T1243" s="129">
        <f t="shared" si="721"/>
        <v>9.1906000000000002E-2</v>
      </c>
      <c r="U1243" s="127">
        <f t="shared" si="740"/>
        <v>10</v>
      </c>
      <c r="V1243" s="127">
        <v>252</v>
      </c>
      <c r="W1243" s="126">
        <f t="shared" si="741"/>
        <v>1.0034951729999999</v>
      </c>
      <c r="X1243" s="119">
        <f t="shared" si="742"/>
        <v>1.0558266999999999</v>
      </c>
      <c r="Y1243" s="119">
        <f t="shared" si="743"/>
        <v>0</v>
      </c>
      <c r="Z1243" s="131" t="str">
        <f t="shared" si="722"/>
        <v>A+J=</v>
      </c>
      <c r="AA1243" s="124">
        <f t="shared" si="723"/>
        <v>45551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2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4"/>
      <c r="EM1243" s="1"/>
      <c r="EN1243" s="1"/>
      <c r="EO1243" s="1"/>
      <c r="EP1243" s="1"/>
      <c r="EQ1243" s="1"/>
      <c r="ER1243" s="1"/>
    </row>
    <row r="1244" spans="1:148" ht="12.75" x14ac:dyDescent="0.2">
      <c r="A1244" s="118">
        <f t="shared" si="720"/>
        <v>45534</v>
      </c>
      <c r="B1244" s="119">
        <f t="shared" si="724"/>
        <v>303.29528669000001</v>
      </c>
      <c r="C1244" s="119">
        <f t="shared" si="725"/>
        <v>245.55157302999999</v>
      </c>
      <c r="D1244" s="120">
        <f t="shared" si="726"/>
        <v>6941.51</v>
      </c>
      <c r="E1244" s="120">
        <f t="shared" si="718"/>
        <v>6967.89</v>
      </c>
      <c r="F1244" s="172">
        <f t="shared" si="719"/>
        <v>45489</v>
      </c>
      <c r="G1244" s="123">
        <f t="shared" si="727"/>
        <v>3.8003258656977845E-3</v>
      </c>
      <c r="H1244" s="124">
        <f t="shared" si="728"/>
        <v>45551</v>
      </c>
      <c r="I1244" s="124">
        <f t="shared" si="729"/>
        <v>45551</v>
      </c>
      <c r="J1244" s="125">
        <f t="shared" si="730"/>
        <v>22</v>
      </c>
      <c r="K1244" s="125">
        <f t="shared" si="731"/>
        <v>11</v>
      </c>
      <c r="L1244" s="8">
        <f t="shared" si="732"/>
        <v>1.00189836</v>
      </c>
      <c r="M1244" s="126">
        <f t="shared" si="733"/>
        <v>1.00210048</v>
      </c>
      <c r="N1244" s="126">
        <f t="shared" si="734"/>
        <v>1.2280964067824216</v>
      </c>
      <c r="O1244" s="119">
        <f t="shared" si="735"/>
        <v>1.2304277699999999</v>
      </c>
      <c r="P1244" s="119">
        <f t="shared" si="736"/>
        <v>302.13347442000003</v>
      </c>
      <c r="Q1244" s="158">
        <f t="shared" si="737"/>
        <v>0</v>
      </c>
      <c r="R1244" s="199">
        <f t="shared" si="738"/>
        <v>0</v>
      </c>
      <c r="S1244" s="119">
        <f t="shared" si="739"/>
        <v>0</v>
      </c>
      <c r="T1244" s="129">
        <f t="shared" si="721"/>
        <v>9.1906000000000002E-2</v>
      </c>
      <c r="U1244" s="127">
        <f t="shared" si="740"/>
        <v>11</v>
      </c>
      <c r="V1244" s="127">
        <v>252</v>
      </c>
      <c r="W1244" s="126">
        <f t="shared" si="741"/>
        <v>1.003845361</v>
      </c>
      <c r="X1244" s="119">
        <f t="shared" si="742"/>
        <v>1.16181227</v>
      </c>
      <c r="Y1244" s="119">
        <f t="shared" si="743"/>
        <v>0</v>
      </c>
      <c r="Z1244" s="131" t="str">
        <f t="shared" si="722"/>
        <v>A+J=</v>
      </c>
      <c r="AA1244" s="124">
        <f t="shared" si="723"/>
        <v>45551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2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4"/>
      <c r="EM1244" s="1"/>
      <c r="EN1244" s="1"/>
      <c r="EO1244" s="1"/>
      <c r="EP1244" s="1"/>
      <c r="EQ1244" s="1"/>
      <c r="ER1244" s="1"/>
    </row>
    <row r="1245" spans="1:148" ht="12.75" x14ac:dyDescent="0.2">
      <c r="A1245" s="118">
        <f t="shared" si="720"/>
        <v>45535</v>
      </c>
      <c r="B1245" s="119">
        <f t="shared" si="724"/>
        <v>303.45343969999999</v>
      </c>
      <c r="C1245" s="119">
        <f t="shared" si="725"/>
        <v>245.55157302999999</v>
      </c>
      <c r="D1245" s="120">
        <f t="shared" si="726"/>
        <v>6941.51</v>
      </c>
      <c r="E1245" s="120">
        <f t="shared" si="718"/>
        <v>6967.89</v>
      </c>
      <c r="F1245" s="172">
        <f t="shared" si="719"/>
        <v>45489</v>
      </c>
      <c r="G1245" s="123">
        <f t="shared" si="727"/>
        <v>3.8003258656977845E-3</v>
      </c>
      <c r="H1245" s="124">
        <f t="shared" si="728"/>
        <v>45551</v>
      </c>
      <c r="I1245" s="124">
        <f t="shared" si="729"/>
        <v>45551</v>
      </c>
      <c r="J1245" s="125">
        <f t="shared" si="730"/>
        <v>22</v>
      </c>
      <c r="K1245" s="125">
        <f t="shared" si="731"/>
        <v>12</v>
      </c>
      <c r="L1245" s="8">
        <f t="shared" si="732"/>
        <v>1.0020711099999999</v>
      </c>
      <c r="M1245" s="126">
        <f t="shared" si="733"/>
        <v>1.00210048</v>
      </c>
      <c r="N1245" s="126">
        <f t="shared" si="734"/>
        <v>1.2280964067824216</v>
      </c>
      <c r="O1245" s="119">
        <f t="shared" si="735"/>
        <v>1.23063992</v>
      </c>
      <c r="P1245" s="119">
        <f t="shared" si="736"/>
        <v>302.18556818000002</v>
      </c>
      <c r="Q1245" s="158">
        <f t="shared" si="737"/>
        <v>0</v>
      </c>
      <c r="R1245" s="199">
        <f t="shared" si="738"/>
        <v>0</v>
      </c>
      <c r="S1245" s="119">
        <f t="shared" si="739"/>
        <v>0</v>
      </c>
      <c r="T1245" s="129">
        <f t="shared" si="721"/>
        <v>9.1906000000000002E-2</v>
      </c>
      <c r="U1245" s="127">
        <f t="shared" si="740"/>
        <v>12</v>
      </c>
      <c r="V1245" s="127">
        <v>252</v>
      </c>
      <c r="W1245" s="126">
        <f t="shared" si="741"/>
        <v>1.004195672</v>
      </c>
      <c r="X1245" s="119">
        <f t="shared" si="742"/>
        <v>1.2678715199999999</v>
      </c>
      <c r="Y1245" s="119">
        <f t="shared" si="743"/>
        <v>0</v>
      </c>
      <c r="Z1245" s="131" t="str">
        <f t="shared" si="722"/>
        <v>A+J=</v>
      </c>
      <c r="AA1245" s="124">
        <f t="shared" si="723"/>
        <v>45551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2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4"/>
      <c r="EM1245" s="1"/>
      <c r="EN1245" s="1"/>
      <c r="EO1245" s="1"/>
      <c r="EP1245" s="1"/>
      <c r="EQ1245" s="1"/>
      <c r="ER1245" s="1"/>
    </row>
    <row r="1246" spans="1:148" ht="12.75" x14ac:dyDescent="0.2">
      <c r="A1246" s="118">
        <f t="shared" si="720"/>
        <v>45536</v>
      </c>
      <c r="B1246" s="119">
        <f t="shared" si="724"/>
        <v>303.45343969999999</v>
      </c>
      <c r="C1246" s="119">
        <f t="shared" si="725"/>
        <v>245.55157302999999</v>
      </c>
      <c r="D1246" s="120">
        <f t="shared" si="726"/>
        <v>6941.51</v>
      </c>
      <c r="E1246" s="120">
        <f t="shared" si="718"/>
        <v>6967.89</v>
      </c>
      <c r="F1246" s="172">
        <f t="shared" si="719"/>
        <v>45489</v>
      </c>
      <c r="G1246" s="123">
        <f t="shared" si="727"/>
        <v>3.8003258656977845E-3</v>
      </c>
      <c r="H1246" s="124">
        <f t="shared" si="728"/>
        <v>45551</v>
      </c>
      <c r="I1246" s="124">
        <f t="shared" si="729"/>
        <v>45551</v>
      </c>
      <c r="J1246" s="125">
        <f t="shared" si="730"/>
        <v>22</v>
      </c>
      <c r="K1246" s="125">
        <f t="shared" si="731"/>
        <v>12</v>
      </c>
      <c r="L1246" s="8">
        <f t="shared" si="732"/>
        <v>1.0020711099999999</v>
      </c>
      <c r="M1246" s="126">
        <f t="shared" si="733"/>
        <v>1.00210048</v>
      </c>
      <c r="N1246" s="126">
        <f t="shared" si="734"/>
        <v>1.2280964067824216</v>
      </c>
      <c r="O1246" s="119">
        <f t="shared" si="735"/>
        <v>1.23063992</v>
      </c>
      <c r="P1246" s="119">
        <f t="shared" si="736"/>
        <v>302.18556818000002</v>
      </c>
      <c r="Q1246" s="158">
        <f t="shared" si="737"/>
        <v>0</v>
      </c>
      <c r="R1246" s="199">
        <f t="shared" si="738"/>
        <v>0</v>
      </c>
      <c r="S1246" s="119">
        <f t="shared" si="739"/>
        <v>0</v>
      </c>
      <c r="T1246" s="129">
        <f t="shared" si="721"/>
        <v>9.1906000000000002E-2</v>
      </c>
      <c r="U1246" s="127">
        <f t="shared" si="740"/>
        <v>12</v>
      </c>
      <c r="V1246" s="127">
        <v>252</v>
      </c>
      <c r="W1246" s="126">
        <f t="shared" si="741"/>
        <v>1.004195672</v>
      </c>
      <c r="X1246" s="119">
        <f t="shared" si="742"/>
        <v>1.2678715199999999</v>
      </c>
      <c r="Y1246" s="119">
        <f t="shared" si="743"/>
        <v>0</v>
      </c>
      <c r="Z1246" s="131" t="str">
        <f t="shared" si="722"/>
        <v>A+J=</v>
      </c>
      <c r="AA1246" s="124">
        <f t="shared" si="723"/>
        <v>45551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2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4"/>
      <c r="EM1246" s="1"/>
      <c r="EN1246" s="1"/>
      <c r="EO1246" s="1"/>
      <c r="EP1246" s="1"/>
      <c r="EQ1246" s="1"/>
      <c r="ER1246" s="1"/>
    </row>
    <row r="1247" spans="1:148" ht="12.75" x14ac:dyDescent="0.2">
      <c r="A1247" s="118">
        <f t="shared" si="720"/>
        <v>45537</v>
      </c>
      <c r="B1247" s="119">
        <f t="shared" si="724"/>
        <v>303.45343969999999</v>
      </c>
      <c r="C1247" s="119">
        <f t="shared" si="725"/>
        <v>245.55157302999999</v>
      </c>
      <c r="D1247" s="120">
        <f t="shared" si="726"/>
        <v>6941.51</v>
      </c>
      <c r="E1247" s="120">
        <f t="shared" si="718"/>
        <v>6967.89</v>
      </c>
      <c r="F1247" s="172">
        <f t="shared" si="719"/>
        <v>45489</v>
      </c>
      <c r="G1247" s="123">
        <f t="shared" si="727"/>
        <v>3.8003258656977845E-3</v>
      </c>
      <c r="H1247" s="124">
        <f t="shared" si="728"/>
        <v>45551</v>
      </c>
      <c r="I1247" s="124">
        <f t="shared" si="729"/>
        <v>45551</v>
      </c>
      <c r="J1247" s="125">
        <f t="shared" si="730"/>
        <v>22</v>
      </c>
      <c r="K1247" s="125">
        <f t="shared" si="731"/>
        <v>12</v>
      </c>
      <c r="L1247" s="8">
        <f t="shared" si="732"/>
        <v>1.0020711099999999</v>
      </c>
      <c r="M1247" s="126">
        <f t="shared" si="733"/>
        <v>1.00210048</v>
      </c>
      <c r="N1247" s="126">
        <f t="shared" si="734"/>
        <v>1.2280964067824216</v>
      </c>
      <c r="O1247" s="119">
        <f t="shared" si="735"/>
        <v>1.23063992</v>
      </c>
      <c r="P1247" s="119">
        <f t="shared" si="736"/>
        <v>302.18556818000002</v>
      </c>
      <c r="Q1247" s="158">
        <f t="shared" si="737"/>
        <v>0</v>
      </c>
      <c r="R1247" s="199">
        <f t="shared" si="738"/>
        <v>0</v>
      </c>
      <c r="S1247" s="119">
        <f t="shared" si="739"/>
        <v>0</v>
      </c>
      <c r="T1247" s="129">
        <f t="shared" si="721"/>
        <v>9.1906000000000002E-2</v>
      </c>
      <c r="U1247" s="127">
        <f t="shared" si="740"/>
        <v>12</v>
      </c>
      <c r="V1247" s="127">
        <v>252</v>
      </c>
      <c r="W1247" s="126">
        <f t="shared" si="741"/>
        <v>1.004195672</v>
      </c>
      <c r="X1247" s="119">
        <f t="shared" si="742"/>
        <v>1.2678715199999999</v>
      </c>
      <c r="Y1247" s="119">
        <f t="shared" si="743"/>
        <v>0</v>
      </c>
      <c r="Z1247" s="131" t="str">
        <f t="shared" si="722"/>
        <v>A+J=</v>
      </c>
      <c r="AA1247" s="124">
        <f t="shared" si="723"/>
        <v>45551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2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4"/>
      <c r="EM1247" s="1"/>
      <c r="EN1247" s="1"/>
      <c r="EO1247" s="1"/>
      <c r="EP1247" s="1"/>
      <c r="EQ1247" s="1"/>
      <c r="ER1247" s="1"/>
    </row>
    <row r="1248" spans="1:148" ht="12.75" x14ac:dyDescent="0.2">
      <c r="A1248" s="118">
        <f t="shared" si="720"/>
        <v>45538</v>
      </c>
      <c r="B1248" s="119">
        <f t="shared" si="724"/>
        <v>303.61168089</v>
      </c>
      <c r="C1248" s="119">
        <f t="shared" si="725"/>
        <v>245.55157302999999</v>
      </c>
      <c r="D1248" s="120">
        <f t="shared" si="726"/>
        <v>6941.51</v>
      </c>
      <c r="E1248" s="120">
        <f t="shared" si="718"/>
        <v>6967.89</v>
      </c>
      <c r="F1248" s="172">
        <f t="shared" si="719"/>
        <v>45489</v>
      </c>
      <c r="G1248" s="123">
        <f t="shared" si="727"/>
        <v>3.8003258656977845E-3</v>
      </c>
      <c r="H1248" s="124">
        <f t="shared" si="728"/>
        <v>45551</v>
      </c>
      <c r="I1248" s="124">
        <f t="shared" si="729"/>
        <v>45551</v>
      </c>
      <c r="J1248" s="125">
        <f t="shared" si="730"/>
        <v>22</v>
      </c>
      <c r="K1248" s="125">
        <f t="shared" si="731"/>
        <v>13</v>
      </c>
      <c r="L1248" s="8">
        <f t="shared" si="732"/>
        <v>1.0022439000000001</v>
      </c>
      <c r="M1248" s="126">
        <f t="shared" si="733"/>
        <v>1.00210048</v>
      </c>
      <c r="N1248" s="126">
        <f t="shared" si="734"/>
        <v>1.2280964067824216</v>
      </c>
      <c r="O1248" s="119">
        <f t="shared" si="735"/>
        <v>1.2308521299999999</v>
      </c>
      <c r="P1248" s="119">
        <f t="shared" si="736"/>
        <v>302.23767667999999</v>
      </c>
      <c r="Q1248" s="158">
        <f t="shared" si="737"/>
        <v>0</v>
      </c>
      <c r="R1248" s="199">
        <f t="shared" si="738"/>
        <v>0</v>
      </c>
      <c r="S1248" s="119">
        <f t="shared" si="739"/>
        <v>0</v>
      </c>
      <c r="T1248" s="129">
        <f t="shared" si="721"/>
        <v>9.1906000000000002E-2</v>
      </c>
      <c r="U1248" s="127">
        <f t="shared" si="740"/>
        <v>13</v>
      </c>
      <c r="V1248" s="127">
        <v>252</v>
      </c>
      <c r="W1248" s="126">
        <f t="shared" si="741"/>
        <v>1.004546105</v>
      </c>
      <c r="X1248" s="119">
        <f t="shared" si="742"/>
        <v>1.3740042100000001</v>
      </c>
      <c r="Y1248" s="119">
        <f t="shared" si="743"/>
        <v>0</v>
      </c>
      <c r="Z1248" s="131" t="str">
        <f t="shared" si="722"/>
        <v>A+J=</v>
      </c>
      <c r="AA1248" s="124">
        <f t="shared" si="723"/>
        <v>45551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2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4"/>
      <c r="EM1248" s="1"/>
      <c r="EN1248" s="1"/>
      <c r="EO1248" s="1"/>
      <c r="EP1248" s="1"/>
      <c r="EQ1248" s="1"/>
      <c r="ER1248" s="1"/>
    </row>
    <row r="1249" spans="1:148" ht="12.75" x14ac:dyDescent="0.2">
      <c r="A1249" s="118">
        <f t="shared" si="720"/>
        <v>45539</v>
      </c>
      <c r="B1249" s="119">
        <f t="shared" si="724"/>
        <v>303.77000287999999</v>
      </c>
      <c r="C1249" s="119">
        <f t="shared" si="725"/>
        <v>245.55157302999999</v>
      </c>
      <c r="D1249" s="120">
        <f t="shared" si="726"/>
        <v>6941.51</v>
      </c>
      <c r="E1249" s="120">
        <f t="shared" si="718"/>
        <v>6967.89</v>
      </c>
      <c r="F1249" s="172">
        <f t="shared" si="719"/>
        <v>45489</v>
      </c>
      <c r="G1249" s="123">
        <f t="shared" si="727"/>
        <v>3.8003258656977845E-3</v>
      </c>
      <c r="H1249" s="124">
        <f t="shared" si="728"/>
        <v>45551</v>
      </c>
      <c r="I1249" s="124">
        <f t="shared" si="729"/>
        <v>45551</v>
      </c>
      <c r="J1249" s="125">
        <f t="shared" si="730"/>
        <v>22</v>
      </c>
      <c r="K1249" s="125">
        <f t="shared" si="731"/>
        <v>14</v>
      </c>
      <c r="L1249" s="8">
        <f t="shared" si="732"/>
        <v>1.00241672</v>
      </c>
      <c r="M1249" s="126">
        <f t="shared" si="733"/>
        <v>1.00210048</v>
      </c>
      <c r="N1249" s="126">
        <f t="shared" si="734"/>
        <v>1.2280964067824216</v>
      </c>
      <c r="O1249" s="119">
        <f t="shared" si="735"/>
        <v>1.2310643699999999</v>
      </c>
      <c r="P1249" s="119">
        <f t="shared" si="736"/>
        <v>302.28979255000002</v>
      </c>
      <c r="Q1249" s="158">
        <f t="shared" si="737"/>
        <v>0</v>
      </c>
      <c r="R1249" s="199">
        <f t="shared" si="738"/>
        <v>0</v>
      </c>
      <c r="S1249" s="119">
        <f t="shared" si="739"/>
        <v>0</v>
      </c>
      <c r="T1249" s="129">
        <f t="shared" si="721"/>
        <v>9.1906000000000002E-2</v>
      </c>
      <c r="U1249" s="127">
        <f t="shared" si="740"/>
        <v>14</v>
      </c>
      <c r="V1249" s="127">
        <v>252</v>
      </c>
      <c r="W1249" s="126">
        <f t="shared" si="741"/>
        <v>1.00489666</v>
      </c>
      <c r="X1249" s="119">
        <f t="shared" si="742"/>
        <v>1.48021033</v>
      </c>
      <c r="Y1249" s="119">
        <f t="shared" si="743"/>
        <v>0</v>
      </c>
      <c r="Z1249" s="131" t="str">
        <f t="shared" si="722"/>
        <v>A+J=</v>
      </c>
      <c r="AA1249" s="124">
        <f t="shared" si="723"/>
        <v>45551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2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4"/>
      <c r="EM1249" s="1"/>
      <c r="EN1249" s="1"/>
      <c r="EO1249" s="1"/>
      <c r="EP1249" s="1"/>
      <c r="EQ1249" s="1"/>
      <c r="ER1249" s="1"/>
    </row>
    <row r="1250" spans="1:148" ht="12.75" x14ac:dyDescent="0.2">
      <c r="A1250" s="118">
        <f t="shared" si="720"/>
        <v>45540</v>
      </c>
      <c r="B1250" s="119">
        <f t="shared" si="724"/>
        <v>303.92840354000003</v>
      </c>
      <c r="C1250" s="119">
        <f t="shared" si="725"/>
        <v>245.55157302999999</v>
      </c>
      <c r="D1250" s="120">
        <f t="shared" si="726"/>
        <v>6941.51</v>
      </c>
      <c r="E1250" s="120">
        <f t="shared" si="718"/>
        <v>6967.89</v>
      </c>
      <c r="F1250" s="172">
        <f t="shared" si="719"/>
        <v>45489</v>
      </c>
      <c r="G1250" s="123">
        <f t="shared" si="727"/>
        <v>3.8003258656977845E-3</v>
      </c>
      <c r="H1250" s="124">
        <f t="shared" si="728"/>
        <v>45551</v>
      </c>
      <c r="I1250" s="124">
        <f t="shared" si="729"/>
        <v>45551</v>
      </c>
      <c r="J1250" s="125">
        <f t="shared" si="730"/>
        <v>22</v>
      </c>
      <c r="K1250" s="125">
        <f t="shared" si="731"/>
        <v>15</v>
      </c>
      <c r="L1250" s="8">
        <f t="shared" si="732"/>
        <v>1.0025895600000001</v>
      </c>
      <c r="M1250" s="126">
        <f t="shared" si="733"/>
        <v>1.00210048</v>
      </c>
      <c r="N1250" s="126">
        <f t="shared" si="734"/>
        <v>1.2280964067824216</v>
      </c>
      <c r="O1250" s="119">
        <f t="shared" si="735"/>
        <v>1.23127663</v>
      </c>
      <c r="P1250" s="119">
        <f t="shared" si="736"/>
        <v>302.34191333000001</v>
      </c>
      <c r="Q1250" s="158">
        <f t="shared" si="737"/>
        <v>0</v>
      </c>
      <c r="R1250" s="199">
        <f t="shared" si="738"/>
        <v>0</v>
      </c>
      <c r="S1250" s="119">
        <f t="shared" si="739"/>
        <v>0</v>
      </c>
      <c r="T1250" s="129">
        <f t="shared" si="721"/>
        <v>9.1906000000000002E-2</v>
      </c>
      <c r="U1250" s="127">
        <f t="shared" si="740"/>
        <v>15</v>
      </c>
      <c r="V1250" s="127">
        <v>252</v>
      </c>
      <c r="W1250" s="126">
        <f t="shared" si="741"/>
        <v>1.005247338</v>
      </c>
      <c r="X1250" s="119">
        <f t="shared" si="742"/>
        <v>1.58649021</v>
      </c>
      <c r="Y1250" s="119">
        <f t="shared" si="743"/>
        <v>0</v>
      </c>
      <c r="Z1250" s="131" t="str">
        <f t="shared" si="722"/>
        <v>A+J=</v>
      </c>
      <c r="AA1250" s="124">
        <f t="shared" si="723"/>
        <v>45551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2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4"/>
      <c r="EM1250" s="1"/>
      <c r="EN1250" s="1"/>
      <c r="EO1250" s="1"/>
      <c r="EP1250" s="1"/>
      <c r="EQ1250" s="1"/>
      <c r="ER1250" s="1"/>
    </row>
    <row r="1251" spans="1:148" ht="12.75" x14ac:dyDescent="0.2">
      <c r="A1251" s="118">
        <f t="shared" si="720"/>
        <v>45541</v>
      </c>
      <c r="B1251" s="119">
        <f t="shared" si="724"/>
        <v>304.08688998000002</v>
      </c>
      <c r="C1251" s="119">
        <f t="shared" si="725"/>
        <v>245.55157302999999</v>
      </c>
      <c r="D1251" s="120">
        <f t="shared" si="726"/>
        <v>6941.51</v>
      </c>
      <c r="E1251" s="120">
        <f t="shared" si="718"/>
        <v>6967.89</v>
      </c>
      <c r="F1251" s="172">
        <f t="shared" si="719"/>
        <v>45489</v>
      </c>
      <c r="G1251" s="123">
        <f t="shared" si="727"/>
        <v>3.8003258656977845E-3</v>
      </c>
      <c r="H1251" s="124">
        <f t="shared" si="728"/>
        <v>45551</v>
      </c>
      <c r="I1251" s="124">
        <f t="shared" si="729"/>
        <v>45551</v>
      </c>
      <c r="J1251" s="125">
        <f t="shared" si="730"/>
        <v>22</v>
      </c>
      <c r="K1251" s="125">
        <f t="shared" si="731"/>
        <v>16</v>
      </c>
      <c r="L1251" s="8">
        <f t="shared" si="732"/>
        <v>1.0027624399999999</v>
      </c>
      <c r="M1251" s="126">
        <f t="shared" si="733"/>
        <v>1.00210048</v>
      </c>
      <c r="N1251" s="126">
        <f t="shared" si="734"/>
        <v>1.2280964067824216</v>
      </c>
      <c r="O1251" s="119">
        <f t="shared" si="735"/>
        <v>1.23148894</v>
      </c>
      <c r="P1251" s="119">
        <f t="shared" si="736"/>
        <v>302.39404638000002</v>
      </c>
      <c r="Q1251" s="158">
        <f t="shared" si="737"/>
        <v>0</v>
      </c>
      <c r="R1251" s="199">
        <f t="shared" si="738"/>
        <v>0</v>
      </c>
      <c r="S1251" s="119">
        <f t="shared" si="739"/>
        <v>0</v>
      </c>
      <c r="T1251" s="129">
        <f t="shared" si="721"/>
        <v>9.1906000000000002E-2</v>
      </c>
      <c r="U1251" s="127">
        <f t="shared" si="740"/>
        <v>16</v>
      </c>
      <c r="V1251" s="127">
        <v>252</v>
      </c>
      <c r="W1251" s="126">
        <f t="shared" si="741"/>
        <v>1.0055981380000001</v>
      </c>
      <c r="X1251" s="119">
        <f t="shared" si="742"/>
        <v>1.6928436</v>
      </c>
      <c r="Y1251" s="119">
        <f t="shared" si="743"/>
        <v>0</v>
      </c>
      <c r="Z1251" s="131" t="str">
        <f t="shared" si="722"/>
        <v>A+J=</v>
      </c>
      <c r="AA1251" s="124">
        <f t="shared" si="723"/>
        <v>45551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2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4"/>
      <c r="EM1251" s="1"/>
      <c r="EN1251" s="1"/>
      <c r="EO1251" s="1"/>
      <c r="EP1251" s="1"/>
      <c r="EQ1251" s="1"/>
      <c r="ER1251" s="1"/>
    </row>
    <row r="1252" spans="1:148" ht="12.75" x14ac:dyDescent="0.2">
      <c r="A1252" s="118">
        <f t="shared" si="720"/>
        <v>45542</v>
      </c>
      <c r="B1252" s="119">
        <f t="shared" si="724"/>
        <v>304.24545731000001</v>
      </c>
      <c r="C1252" s="119">
        <f t="shared" si="725"/>
        <v>245.55157302999999</v>
      </c>
      <c r="D1252" s="120">
        <f t="shared" si="726"/>
        <v>6941.51</v>
      </c>
      <c r="E1252" s="120">
        <f t="shared" si="718"/>
        <v>6967.89</v>
      </c>
      <c r="F1252" s="172">
        <f t="shared" si="719"/>
        <v>45489</v>
      </c>
      <c r="G1252" s="123">
        <f t="shared" si="727"/>
        <v>3.8003258656977845E-3</v>
      </c>
      <c r="H1252" s="124">
        <f t="shared" si="728"/>
        <v>45551</v>
      </c>
      <c r="I1252" s="124">
        <f t="shared" si="729"/>
        <v>45551</v>
      </c>
      <c r="J1252" s="125">
        <f t="shared" si="730"/>
        <v>22</v>
      </c>
      <c r="K1252" s="125">
        <f t="shared" si="731"/>
        <v>17</v>
      </c>
      <c r="L1252" s="8">
        <f t="shared" si="732"/>
        <v>1.0029353400000001</v>
      </c>
      <c r="M1252" s="126">
        <f t="shared" si="733"/>
        <v>1.00210048</v>
      </c>
      <c r="N1252" s="126">
        <f t="shared" si="734"/>
        <v>1.2280964067824216</v>
      </c>
      <c r="O1252" s="119">
        <f t="shared" si="735"/>
        <v>1.23170128</v>
      </c>
      <c r="P1252" s="119">
        <f t="shared" si="736"/>
        <v>302.44618680000002</v>
      </c>
      <c r="Q1252" s="158">
        <f t="shared" si="737"/>
        <v>0</v>
      </c>
      <c r="R1252" s="199">
        <f t="shared" si="738"/>
        <v>0</v>
      </c>
      <c r="S1252" s="119">
        <f t="shared" si="739"/>
        <v>0</v>
      </c>
      <c r="T1252" s="129">
        <f t="shared" si="721"/>
        <v>9.1906000000000002E-2</v>
      </c>
      <c r="U1252" s="127">
        <f t="shared" si="740"/>
        <v>17</v>
      </c>
      <c r="V1252" s="127">
        <v>252</v>
      </c>
      <c r="W1252" s="126">
        <f t="shared" si="741"/>
        <v>1.0059490600000001</v>
      </c>
      <c r="X1252" s="119">
        <f t="shared" si="742"/>
        <v>1.7992705099999999</v>
      </c>
      <c r="Y1252" s="119">
        <f t="shared" si="743"/>
        <v>0</v>
      </c>
      <c r="Z1252" s="131" t="str">
        <f t="shared" si="722"/>
        <v>A+J=</v>
      </c>
      <c r="AA1252" s="124">
        <f t="shared" si="723"/>
        <v>45551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2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4"/>
      <c r="EM1252" s="1"/>
      <c r="EN1252" s="1"/>
      <c r="EO1252" s="1"/>
      <c r="EP1252" s="1"/>
      <c r="EQ1252" s="1"/>
      <c r="ER1252" s="1"/>
    </row>
    <row r="1253" spans="1:148" ht="12.75" x14ac:dyDescent="0.2">
      <c r="A1253" s="118">
        <f t="shared" si="720"/>
        <v>45543</v>
      </c>
      <c r="B1253" s="119">
        <f t="shared" si="724"/>
        <v>304.24545731000001</v>
      </c>
      <c r="C1253" s="119">
        <f t="shared" si="725"/>
        <v>245.55157302999999</v>
      </c>
      <c r="D1253" s="120">
        <f t="shared" si="726"/>
        <v>6941.51</v>
      </c>
      <c r="E1253" s="120">
        <f t="shared" si="718"/>
        <v>6967.89</v>
      </c>
      <c r="F1253" s="172">
        <f t="shared" si="719"/>
        <v>45489</v>
      </c>
      <c r="G1253" s="123">
        <f t="shared" si="727"/>
        <v>3.8003258656977845E-3</v>
      </c>
      <c r="H1253" s="124">
        <f t="shared" si="728"/>
        <v>45551</v>
      </c>
      <c r="I1253" s="124">
        <f t="shared" si="729"/>
        <v>45551</v>
      </c>
      <c r="J1253" s="125">
        <f t="shared" si="730"/>
        <v>22</v>
      </c>
      <c r="K1253" s="125">
        <f t="shared" si="731"/>
        <v>17</v>
      </c>
      <c r="L1253" s="8">
        <f t="shared" si="732"/>
        <v>1.0029353400000001</v>
      </c>
      <c r="M1253" s="126">
        <f t="shared" si="733"/>
        <v>1.00210048</v>
      </c>
      <c r="N1253" s="126">
        <f t="shared" si="734"/>
        <v>1.2280964067824216</v>
      </c>
      <c r="O1253" s="119">
        <f t="shared" si="735"/>
        <v>1.23170128</v>
      </c>
      <c r="P1253" s="119">
        <f t="shared" si="736"/>
        <v>302.44618680000002</v>
      </c>
      <c r="Q1253" s="158">
        <f t="shared" si="737"/>
        <v>0</v>
      </c>
      <c r="R1253" s="199">
        <f t="shared" si="738"/>
        <v>0</v>
      </c>
      <c r="S1253" s="119">
        <f t="shared" si="739"/>
        <v>0</v>
      </c>
      <c r="T1253" s="129">
        <f t="shared" si="721"/>
        <v>9.1906000000000002E-2</v>
      </c>
      <c r="U1253" s="127">
        <f t="shared" si="740"/>
        <v>17</v>
      </c>
      <c r="V1253" s="127">
        <v>252</v>
      </c>
      <c r="W1253" s="126">
        <f t="shared" si="741"/>
        <v>1.0059490600000001</v>
      </c>
      <c r="X1253" s="119">
        <f t="shared" si="742"/>
        <v>1.7992705099999999</v>
      </c>
      <c r="Y1253" s="119">
        <f t="shared" si="743"/>
        <v>0</v>
      </c>
      <c r="Z1253" s="131" t="str">
        <f t="shared" si="722"/>
        <v>A+J=</v>
      </c>
      <c r="AA1253" s="124">
        <f t="shared" si="723"/>
        <v>45551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2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4"/>
      <c r="EM1253" s="1"/>
      <c r="EN1253" s="1"/>
      <c r="EO1253" s="1"/>
      <c r="EP1253" s="1"/>
      <c r="EQ1253" s="1"/>
      <c r="ER1253" s="1"/>
    </row>
    <row r="1254" spans="1:148" ht="12.75" x14ac:dyDescent="0.2">
      <c r="A1254" s="118">
        <f t="shared" si="720"/>
        <v>45544</v>
      </c>
      <c r="B1254" s="119">
        <f t="shared" si="724"/>
        <v>304.24545731000001</v>
      </c>
      <c r="C1254" s="119">
        <f t="shared" si="725"/>
        <v>245.55157302999999</v>
      </c>
      <c r="D1254" s="120">
        <f t="shared" si="726"/>
        <v>6941.51</v>
      </c>
      <c r="E1254" s="120">
        <f t="shared" si="718"/>
        <v>6967.89</v>
      </c>
      <c r="F1254" s="172">
        <f t="shared" si="719"/>
        <v>45489</v>
      </c>
      <c r="G1254" s="123">
        <f t="shared" si="727"/>
        <v>3.8003258656977845E-3</v>
      </c>
      <c r="H1254" s="124">
        <f t="shared" si="728"/>
        <v>45551</v>
      </c>
      <c r="I1254" s="124">
        <f t="shared" si="729"/>
        <v>45551</v>
      </c>
      <c r="J1254" s="125">
        <f t="shared" si="730"/>
        <v>22</v>
      </c>
      <c r="K1254" s="125">
        <f t="shared" si="731"/>
        <v>17</v>
      </c>
      <c r="L1254" s="8">
        <f t="shared" si="732"/>
        <v>1.0029353400000001</v>
      </c>
      <c r="M1254" s="126">
        <f t="shared" si="733"/>
        <v>1.00210048</v>
      </c>
      <c r="N1254" s="126">
        <f t="shared" si="734"/>
        <v>1.2280964067824216</v>
      </c>
      <c r="O1254" s="119">
        <f t="shared" si="735"/>
        <v>1.23170128</v>
      </c>
      <c r="P1254" s="119">
        <f t="shared" si="736"/>
        <v>302.44618680000002</v>
      </c>
      <c r="Q1254" s="158">
        <f t="shared" si="737"/>
        <v>0</v>
      </c>
      <c r="R1254" s="199">
        <f t="shared" si="738"/>
        <v>0</v>
      </c>
      <c r="S1254" s="119">
        <f t="shared" si="739"/>
        <v>0</v>
      </c>
      <c r="T1254" s="129">
        <f t="shared" si="721"/>
        <v>9.1906000000000002E-2</v>
      </c>
      <c r="U1254" s="127">
        <f t="shared" si="740"/>
        <v>17</v>
      </c>
      <c r="V1254" s="127">
        <v>252</v>
      </c>
      <c r="W1254" s="126">
        <f t="shared" si="741"/>
        <v>1.0059490600000001</v>
      </c>
      <c r="X1254" s="119">
        <f t="shared" si="742"/>
        <v>1.7992705099999999</v>
      </c>
      <c r="Y1254" s="119">
        <f t="shared" si="743"/>
        <v>0</v>
      </c>
      <c r="Z1254" s="131" t="str">
        <f t="shared" si="722"/>
        <v>A+J=</v>
      </c>
      <c r="AA1254" s="124">
        <f t="shared" si="723"/>
        <v>45551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2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4"/>
      <c r="EM1254" s="1"/>
      <c r="EN1254" s="1"/>
      <c r="EO1254" s="1"/>
      <c r="EP1254" s="1"/>
      <c r="EQ1254" s="1"/>
      <c r="ER1254" s="1"/>
    </row>
    <row r="1255" spans="1:148" ht="12.75" x14ac:dyDescent="0.2">
      <c r="A1255" s="118">
        <f t="shared" si="720"/>
        <v>45545</v>
      </c>
      <c r="B1255" s="119">
        <f t="shared" si="724"/>
        <v>304.40411080000001</v>
      </c>
      <c r="C1255" s="119">
        <f t="shared" si="725"/>
        <v>245.55157302999999</v>
      </c>
      <c r="D1255" s="120">
        <f t="shared" si="726"/>
        <v>6941.51</v>
      </c>
      <c r="E1255" s="120">
        <f t="shared" si="718"/>
        <v>6967.89</v>
      </c>
      <c r="F1255" s="172">
        <f t="shared" si="719"/>
        <v>45489</v>
      </c>
      <c r="G1255" s="123">
        <f t="shared" si="727"/>
        <v>3.8003258656977845E-3</v>
      </c>
      <c r="H1255" s="124">
        <f t="shared" si="728"/>
        <v>45551</v>
      </c>
      <c r="I1255" s="124">
        <f t="shared" si="729"/>
        <v>45551</v>
      </c>
      <c r="J1255" s="125">
        <f t="shared" si="730"/>
        <v>22</v>
      </c>
      <c r="K1255" s="125">
        <f t="shared" si="731"/>
        <v>18</v>
      </c>
      <c r="L1255" s="8">
        <f t="shared" si="732"/>
        <v>1.00310828</v>
      </c>
      <c r="M1255" s="126">
        <f t="shared" si="733"/>
        <v>1.00210048</v>
      </c>
      <c r="N1255" s="126">
        <f t="shared" si="734"/>
        <v>1.2280964067824216</v>
      </c>
      <c r="O1255" s="119">
        <f t="shared" si="735"/>
        <v>1.23191367</v>
      </c>
      <c r="P1255" s="119">
        <f t="shared" si="736"/>
        <v>302.49833949999999</v>
      </c>
      <c r="Q1255" s="158">
        <f t="shared" si="737"/>
        <v>0</v>
      </c>
      <c r="R1255" s="199">
        <f t="shared" si="738"/>
        <v>0</v>
      </c>
      <c r="S1255" s="119">
        <f t="shared" si="739"/>
        <v>0</v>
      </c>
      <c r="T1255" s="129">
        <f t="shared" si="721"/>
        <v>9.1906000000000002E-2</v>
      </c>
      <c r="U1255" s="127">
        <f t="shared" si="740"/>
        <v>18</v>
      </c>
      <c r="V1255" s="127">
        <v>252</v>
      </c>
      <c r="W1255" s="126">
        <f t="shared" si="741"/>
        <v>1.006300105</v>
      </c>
      <c r="X1255" s="119">
        <f t="shared" si="742"/>
        <v>1.9057713000000001</v>
      </c>
      <c r="Y1255" s="119">
        <f t="shared" si="743"/>
        <v>0</v>
      </c>
      <c r="Z1255" s="131" t="str">
        <f t="shared" si="722"/>
        <v>A+J=</v>
      </c>
      <c r="AA1255" s="124">
        <f t="shared" si="723"/>
        <v>45551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2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4"/>
      <c r="EM1255" s="1"/>
      <c r="EN1255" s="1"/>
      <c r="EO1255" s="1"/>
      <c r="EP1255" s="1"/>
      <c r="EQ1255" s="1"/>
      <c r="ER1255" s="1"/>
    </row>
    <row r="1256" spans="1:148" ht="12.75" x14ac:dyDescent="0.2">
      <c r="A1256" s="118">
        <f t="shared" si="720"/>
        <v>45546</v>
      </c>
      <c r="B1256" s="119">
        <f t="shared" si="724"/>
        <v>304.56284522999999</v>
      </c>
      <c r="C1256" s="119">
        <f t="shared" si="725"/>
        <v>245.55157302999999</v>
      </c>
      <c r="D1256" s="120">
        <f t="shared" si="726"/>
        <v>6941.51</v>
      </c>
      <c r="E1256" s="120">
        <f t="shared" si="718"/>
        <v>6967.89</v>
      </c>
      <c r="F1256" s="172">
        <f t="shared" si="719"/>
        <v>45489</v>
      </c>
      <c r="G1256" s="123">
        <f t="shared" si="727"/>
        <v>3.8003258656977845E-3</v>
      </c>
      <c r="H1256" s="124">
        <f t="shared" si="728"/>
        <v>45551</v>
      </c>
      <c r="I1256" s="124">
        <f t="shared" si="729"/>
        <v>45551</v>
      </c>
      <c r="J1256" s="125">
        <f t="shared" si="730"/>
        <v>22</v>
      </c>
      <c r="K1256" s="125">
        <f t="shared" si="731"/>
        <v>19</v>
      </c>
      <c r="L1256" s="8">
        <f t="shared" si="732"/>
        <v>1.0032812499999999</v>
      </c>
      <c r="M1256" s="126">
        <f t="shared" si="733"/>
        <v>1.00210048</v>
      </c>
      <c r="N1256" s="126">
        <f t="shared" si="734"/>
        <v>1.2280964067824216</v>
      </c>
      <c r="O1256" s="119">
        <f t="shared" si="735"/>
        <v>1.23212609</v>
      </c>
      <c r="P1256" s="119">
        <f t="shared" si="736"/>
        <v>302.55049957</v>
      </c>
      <c r="Q1256" s="158">
        <f t="shared" si="737"/>
        <v>0</v>
      </c>
      <c r="R1256" s="199">
        <f t="shared" si="738"/>
        <v>0</v>
      </c>
      <c r="S1256" s="119">
        <f t="shared" si="739"/>
        <v>0</v>
      </c>
      <c r="T1256" s="129">
        <f t="shared" si="721"/>
        <v>9.1906000000000002E-2</v>
      </c>
      <c r="U1256" s="127">
        <f t="shared" si="740"/>
        <v>19</v>
      </c>
      <c r="V1256" s="127">
        <v>252</v>
      </c>
      <c r="W1256" s="126">
        <f t="shared" si="741"/>
        <v>1.006651272</v>
      </c>
      <c r="X1256" s="119">
        <f t="shared" si="742"/>
        <v>2.0123456599999998</v>
      </c>
      <c r="Y1256" s="119">
        <f t="shared" si="743"/>
        <v>0</v>
      </c>
      <c r="Z1256" s="131" t="str">
        <f t="shared" si="722"/>
        <v>A+J=</v>
      </c>
      <c r="AA1256" s="124">
        <f t="shared" si="723"/>
        <v>45551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2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4"/>
      <c r="EM1256" s="1"/>
      <c r="EN1256" s="1"/>
      <c r="EO1256" s="1"/>
      <c r="EP1256" s="1"/>
      <c r="EQ1256" s="1"/>
      <c r="ER1256" s="1"/>
    </row>
    <row r="1257" spans="1:148" ht="12.75" x14ac:dyDescent="0.2">
      <c r="A1257" s="118">
        <f t="shared" si="720"/>
        <v>45547</v>
      </c>
      <c r="B1257" s="119">
        <f t="shared" si="724"/>
        <v>304.72166092999998</v>
      </c>
      <c r="C1257" s="119">
        <f t="shared" si="725"/>
        <v>245.55157302999999</v>
      </c>
      <c r="D1257" s="120">
        <f t="shared" si="726"/>
        <v>6941.51</v>
      </c>
      <c r="E1257" s="120">
        <f t="shared" si="718"/>
        <v>6967.89</v>
      </c>
      <c r="F1257" s="172">
        <f t="shared" si="719"/>
        <v>45489</v>
      </c>
      <c r="G1257" s="123">
        <f t="shared" si="727"/>
        <v>3.8003258656977845E-3</v>
      </c>
      <c r="H1257" s="124">
        <f t="shared" si="728"/>
        <v>45551</v>
      </c>
      <c r="I1257" s="124">
        <f t="shared" si="729"/>
        <v>45551</v>
      </c>
      <c r="J1257" s="125">
        <f t="shared" si="730"/>
        <v>22</v>
      </c>
      <c r="K1257" s="125">
        <f t="shared" si="731"/>
        <v>20</v>
      </c>
      <c r="L1257" s="8">
        <f t="shared" si="732"/>
        <v>1.0034542399999999</v>
      </c>
      <c r="M1257" s="126">
        <f t="shared" si="733"/>
        <v>1.00210048</v>
      </c>
      <c r="N1257" s="126">
        <f t="shared" si="734"/>
        <v>1.2280964067824216</v>
      </c>
      <c r="O1257" s="119">
        <f t="shared" si="735"/>
        <v>1.23233854</v>
      </c>
      <c r="P1257" s="119">
        <f t="shared" si="736"/>
        <v>302.602667</v>
      </c>
      <c r="Q1257" s="158">
        <f t="shared" si="737"/>
        <v>0</v>
      </c>
      <c r="R1257" s="199">
        <f t="shared" si="738"/>
        <v>0</v>
      </c>
      <c r="S1257" s="119">
        <f t="shared" si="739"/>
        <v>0</v>
      </c>
      <c r="T1257" s="129">
        <f t="shared" si="721"/>
        <v>9.1906000000000002E-2</v>
      </c>
      <c r="U1257" s="127">
        <f t="shared" si="740"/>
        <v>20</v>
      </c>
      <c r="V1257" s="127">
        <v>252</v>
      </c>
      <c r="W1257" s="126">
        <f t="shared" si="741"/>
        <v>1.007002562</v>
      </c>
      <c r="X1257" s="119">
        <f t="shared" si="742"/>
        <v>2.1189939299999998</v>
      </c>
      <c r="Y1257" s="119">
        <f t="shared" si="743"/>
        <v>0</v>
      </c>
      <c r="Z1257" s="131" t="str">
        <f t="shared" si="722"/>
        <v>A+J=</v>
      </c>
      <c r="AA1257" s="124">
        <f t="shared" si="723"/>
        <v>45551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2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4"/>
      <c r="EM1257" s="1"/>
      <c r="EN1257" s="1"/>
      <c r="EO1257" s="1"/>
      <c r="EP1257" s="1"/>
      <c r="EQ1257" s="1"/>
      <c r="ER1257" s="1"/>
    </row>
    <row r="1258" spans="1:148" ht="12.75" x14ac:dyDescent="0.2">
      <c r="A1258" s="118">
        <f t="shared" si="720"/>
        <v>45548</v>
      </c>
      <c r="B1258" s="119">
        <f t="shared" si="724"/>
        <v>304.88056288000001</v>
      </c>
      <c r="C1258" s="119">
        <f t="shared" si="725"/>
        <v>245.55157302999999</v>
      </c>
      <c r="D1258" s="120">
        <f t="shared" si="726"/>
        <v>6941.51</v>
      </c>
      <c r="E1258" s="120">
        <f t="shared" si="718"/>
        <v>6967.89</v>
      </c>
      <c r="F1258" s="172">
        <f t="shared" si="719"/>
        <v>45489</v>
      </c>
      <c r="G1258" s="123">
        <f t="shared" si="727"/>
        <v>3.8003258656977845E-3</v>
      </c>
      <c r="H1258" s="124">
        <f t="shared" si="728"/>
        <v>45551</v>
      </c>
      <c r="I1258" s="124">
        <f t="shared" si="729"/>
        <v>45551</v>
      </c>
      <c r="J1258" s="125">
        <f t="shared" si="730"/>
        <v>22</v>
      </c>
      <c r="K1258" s="125">
        <f t="shared" si="731"/>
        <v>21</v>
      </c>
      <c r="L1258" s="8">
        <f t="shared" si="732"/>
        <v>1.00362727</v>
      </c>
      <c r="M1258" s="126">
        <f t="shared" si="733"/>
        <v>1.00210048</v>
      </c>
      <c r="N1258" s="126">
        <f t="shared" si="734"/>
        <v>1.2280964067824216</v>
      </c>
      <c r="O1258" s="119">
        <f t="shared" si="735"/>
        <v>1.2325510399999999</v>
      </c>
      <c r="P1258" s="119">
        <f t="shared" si="736"/>
        <v>302.65484671000002</v>
      </c>
      <c r="Q1258" s="158">
        <f t="shared" si="737"/>
        <v>0</v>
      </c>
      <c r="R1258" s="199">
        <f t="shared" si="738"/>
        <v>0</v>
      </c>
      <c r="S1258" s="119">
        <f t="shared" si="739"/>
        <v>0</v>
      </c>
      <c r="T1258" s="129">
        <f t="shared" si="721"/>
        <v>9.1906000000000002E-2</v>
      </c>
      <c r="U1258" s="127">
        <f t="shared" si="740"/>
        <v>21</v>
      </c>
      <c r="V1258" s="127">
        <v>252</v>
      </c>
      <c r="W1258" s="126">
        <f t="shared" si="741"/>
        <v>1.007353975</v>
      </c>
      <c r="X1258" s="119">
        <f t="shared" si="742"/>
        <v>2.2257161700000001</v>
      </c>
      <c r="Y1258" s="119">
        <f t="shared" si="743"/>
        <v>0</v>
      </c>
      <c r="Z1258" s="131" t="str">
        <f t="shared" si="722"/>
        <v>A+J=</v>
      </c>
      <c r="AA1258" s="124">
        <f t="shared" si="723"/>
        <v>45551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2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4"/>
      <c r="EM1258" s="1"/>
      <c r="EN1258" s="1"/>
      <c r="EO1258" s="1"/>
      <c r="EP1258" s="1"/>
      <c r="EQ1258" s="1"/>
      <c r="ER1258" s="1"/>
    </row>
    <row r="1259" spans="1:148" ht="12.75" x14ac:dyDescent="0.2">
      <c r="A1259" s="118">
        <f t="shared" si="720"/>
        <v>45549</v>
      </c>
      <c r="B1259" s="119">
        <f t="shared" si="724"/>
        <v>305.03954338</v>
      </c>
      <c r="C1259" s="119">
        <f t="shared" si="725"/>
        <v>245.55157302999999</v>
      </c>
      <c r="D1259" s="120">
        <f t="shared" si="726"/>
        <v>6941.51</v>
      </c>
      <c r="E1259" s="120">
        <f t="shared" si="718"/>
        <v>6967.89</v>
      </c>
      <c r="F1259" s="172">
        <f t="shared" si="719"/>
        <v>45489</v>
      </c>
      <c r="G1259" s="123">
        <f t="shared" si="727"/>
        <v>3.8003258656977845E-3</v>
      </c>
      <c r="H1259" s="124">
        <f t="shared" si="728"/>
        <v>45551</v>
      </c>
      <c r="I1259" s="124">
        <f t="shared" si="729"/>
        <v>45551</v>
      </c>
      <c r="J1259" s="125">
        <f t="shared" si="730"/>
        <v>22</v>
      </c>
      <c r="K1259" s="125">
        <f t="shared" si="731"/>
        <v>22</v>
      </c>
      <c r="L1259" s="8">
        <f t="shared" si="732"/>
        <v>1.0038003200000001</v>
      </c>
      <c r="M1259" s="126">
        <f t="shared" si="733"/>
        <v>1.00210048</v>
      </c>
      <c r="N1259" s="126">
        <f t="shared" si="734"/>
        <v>1.2280964067824216</v>
      </c>
      <c r="O1259" s="119">
        <f t="shared" si="735"/>
        <v>1.23276356</v>
      </c>
      <c r="P1259" s="119">
        <f t="shared" si="736"/>
        <v>302.70703133000001</v>
      </c>
      <c r="Q1259" s="158">
        <f t="shared" si="737"/>
        <v>0</v>
      </c>
      <c r="R1259" s="199">
        <f t="shared" si="738"/>
        <v>0</v>
      </c>
      <c r="S1259" s="119">
        <f t="shared" si="739"/>
        <v>0</v>
      </c>
      <c r="T1259" s="129">
        <f t="shared" si="721"/>
        <v>9.1906000000000002E-2</v>
      </c>
      <c r="U1259" s="127">
        <f t="shared" si="740"/>
        <v>22</v>
      </c>
      <c r="V1259" s="127">
        <v>252</v>
      </c>
      <c r="W1259" s="126">
        <f t="shared" si="741"/>
        <v>1.0077055100000001</v>
      </c>
      <c r="X1259" s="119">
        <f t="shared" si="742"/>
        <v>2.3325120500000001</v>
      </c>
      <c r="Y1259" s="119">
        <f t="shared" si="743"/>
        <v>0</v>
      </c>
      <c r="Z1259" s="131" t="str">
        <f t="shared" si="722"/>
        <v>A+J=</v>
      </c>
      <c r="AA1259" s="124">
        <f t="shared" si="723"/>
        <v>45551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2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4"/>
      <c r="EM1259" s="1"/>
      <c r="EN1259" s="1"/>
      <c r="EO1259" s="1"/>
      <c r="EP1259" s="1"/>
      <c r="EQ1259" s="1"/>
      <c r="ER1259" s="1"/>
    </row>
    <row r="1260" spans="1:148" ht="12.75" x14ac:dyDescent="0.2">
      <c r="A1260" s="118">
        <f t="shared" si="720"/>
        <v>45550</v>
      </c>
      <c r="B1260" s="119">
        <f t="shared" si="724"/>
        <v>305.03954338</v>
      </c>
      <c r="C1260" s="119">
        <f t="shared" si="725"/>
        <v>245.55157302999999</v>
      </c>
      <c r="D1260" s="120">
        <f t="shared" si="726"/>
        <v>6941.51</v>
      </c>
      <c r="E1260" s="120">
        <f t="shared" si="718"/>
        <v>6967.89</v>
      </c>
      <c r="F1260" s="172">
        <f t="shared" si="719"/>
        <v>45489</v>
      </c>
      <c r="G1260" s="123">
        <f t="shared" si="727"/>
        <v>3.8003258656977845E-3</v>
      </c>
      <c r="H1260" s="124">
        <f t="shared" si="728"/>
        <v>45551</v>
      </c>
      <c r="I1260" s="124">
        <f t="shared" si="729"/>
        <v>45551</v>
      </c>
      <c r="J1260" s="125">
        <f t="shared" si="730"/>
        <v>22</v>
      </c>
      <c r="K1260" s="125">
        <f t="shared" si="731"/>
        <v>22</v>
      </c>
      <c r="L1260" s="8">
        <f t="shared" si="732"/>
        <v>1.0038003200000001</v>
      </c>
      <c r="M1260" s="126">
        <f t="shared" si="733"/>
        <v>1.00210048</v>
      </c>
      <c r="N1260" s="126">
        <f t="shared" si="734"/>
        <v>1.2280964067824216</v>
      </c>
      <c r="O1260" s="119">
        <f t="shared" si="735"/>
        <v>1.23276356</v>
      </c>
      <c r="P1260" s="119">
        <f t="shared" si="736"/>
        <v>302.70703133000001</v>
      </c>
      <c r="Q1260" s="158">
        <f t="shared" si="737"/>
        <v>0</v>
      </c>
      <c r="R1260" s="199">
        <f t="shared" si="738"/>
        <v>0</v>
      </c>
      <c r="S1260" s="119">
        <f t="shared" si="739"/>
        <v>0</v>
      </c>
      <c r="T1260" s="129">
        <f t="shared" si="721"/>
        <v>9.1906000000000002E-2</v>
      </c>
      <c r="U1260" s="127">
        <f t="shared" si="740"/>
        <v>22</v>
      </c>
      <c r="V1260" s="127">
        <v>252</v>
      </c>
      <c r="W1260" s="126">
        <f t="shared" si="741"/>
        <v>1.0077055100000001</v>
      </c>
      <c r="X1260" s="119">
        <f t="shared" si="742"/>
        <v>2.3325120500000001</v>
      </c>
      <c r="Y1260" s="119">
        <f t="shared" si="743"/>
        <v>0</v>
      </c>
      <c r="Z1260" s="131" t="str">
        <f t="shared" si="722"/>
        <v>A+J=</v>
      </c>
      <c r="AA1260" s="124">
        <f t="shared" si="723"/>
        <v>45551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2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4"/>
      <c r="EM1260" s="1"/>
      <c r="EN1260" s="1"/>
      <c r="EO1260" s="1"/>
      <c r="EP1260" s="1"/>
      <c r="EQ1260" s="1"/>
      <c r="ER1260" s="1"/>
    </row>
    <row r="1261" spans="1:148" ht="12.75" x14ac:dyDescent="0.2">
      <c r="A1261" s="118">
        <f t="shared" si="720"/>
        <v>45551</v>
      </c>
      <c r="B1261" s="119">
        <f t="shared" si="724"/>
        <v>305.03954338</v>
      </c>
      <c r="C1261" s="119">
        <f t="shared" si="725"/>
        <v>245.55157302999999</v>
      </c>
      <c r="D1261" s="120">
        <f t="shared" si="726"/>
        <v>6941.51</v>
      </c>
      <c r="E1261" s="120">
        <f t="shared" ref="E1261:E1324" si="744">IF($K1261=1,VLOOKUP($A1260,$AO$11:$AT$150,5),E1260)</f>
        <v>6967.89</v>
      </c>
      <c r="F1261" s="172">
        <f t="shared" si="719"/>
        <v>45489</v>
      </c>
      <c r="G1261" s="123">
        <f t="shared" si="727"/>
        <v>3.8003258656977845E-3</v>
      </c>
      <c r="H1261" s="124">
        <f t="shared" si="728"/>
        <v>45551</v>
      </c>
      <c r="I1261" s="124">
        <f t="shared" si="729"/>
        <v>45551</v>
      </c>
      <c r="J1261" s="125">
        <f t="shared" si="730"/>
        <v>22</v>
      </c>
      <c r="K1261" s="125">
        <f t="shared" si="731"/>
        <v>22</v>
      </c>
      <c r="L1261" s="8">
        <f t="shared" si="732"/>
        <v>1.0038003200000001</v>
      </c>
      <c r="M1261" s="126">
        <f t="shared" si="733"/>
        <v>1.00210048</v>
      </c>
      <c r="N1261" s="126">
        <f t="shared" si="734"/>
        <v>1.2280964067824216</v>
      </c>
      <c r="O1261" s="119">
        <f t="shared" si="735"/>
        <v>1.23276356</v>
      </c>
      <c r="P1261" s="119">
        <f t="shared" si="736"/>
        <v>302.70703133000001</v>
      </c>
      <c r="Q1261" s="158">
        <f t="shared" si="737"/>
        <v>41</v>
      </c>
      <c r="R1261" s="199">
        <f t="shared" si="738"/>
        <v>0.121818</v>
      </c>
      <c r="S1261" s="119">
        <f t="shared" si="739"/>
        <v>36.87516514</v>
      </c>
      <c r="T1261" s="129">
        <f t="shared" si="721"/>
        <v>9.1906000000000002E-2</v>
      </c>
      <c r="U1261" s="127">
        <f t="shared" si="740"/>
        <v>22</v>
      </c>
      <c r="V1261" s="127">
        <v>252</v>
      </c>
      <c r="W1261" s="126">
        <f t="shared" si="741"/>
        <v>1.0077055100000001</v>
      </c>
      <c r="X1261" s="119">
        <f t="shared" si="742"/>
        <v>2.3325120500000001</v>
      </c>
      <c r="Y1261" s="119">
        <f t="shared" si="743"/>
        <v>39.207677189999998</v>
      </c>
      <c r="Z1261" s="131" t="str">
        <f t="shared" si="722"/>
        <v>A+J=</v>
      </c>
      <c r="AA1261" s="124">
        <f t="shared" si="723"/>
        <v>45551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2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4"/>
      <c r="EM1261" s="1"/>
      <c r="EN1261" s="1"/>
      <c r="EO1261" s="1"/>
      <c r="EP1261" s="1"/>
      <c r="EQ1261" s="1"/>
      <c r="ER1261" s="1"/>
    </row>
    <row r="1262" spans="1:148" ht="12.75" x14ac:dyDescent="0.2">
      <c r="A1262" s="118">
        <f t="shared" si="720"/>
        <v>45552</v>
      </c>
      <c r="B1262" s="119">
        <f t="shared" si="724"/>
        <v>265.92210509</v>
      </c>
      <c r="C1262" s="119">
        <f t="shared" si="725"/>
        <v>215.63897151</v>
      </c>
      <c r="D1262" s="120">
        <f t="shared" si="726"/>
        <v>6967.89</v>
      </c>
      <c r="E1262" s="120">
        <f t="shared" si="744"/>
        <v>6966.5</v>
      </c>
      <c r="F1262" s="172">
        <f t="shared" si="719"/>
        <v>45519</v>
      </c>
      <c r="G1262" s="123">
        <f t="shared" si="727"/>
        <v>-1.9948650165257931E-4</v>
      </c>
      <c r="H1262" s="124">
        <f t="shared" si="728"/>
        <v>45580</v>
      </c>
      <c r="I1262" s="124">
        <f t="shared" si="729"/>
        <v>45580</v>
      </c>
      <c r="J1262" s="125">
        <f t="shared" si="730"/>
        <v>21</v>
      </c>
      <c r="K1262" s="125">
        <f t="shared" si="731"/>
        <v>1</v>
      </c>
      <c r="L1262" s="8">
        <f t="shared" si="732"/>
        <v>0.99999048999999995</v>
      </c>
      <c r="M1262" s="126">
        <f t="shared" si="733"/>
        <v>1.0038003200000001</v>
      </c>
      <c r="N1262" s="126">
        <f t="shared" si="734"/>
        <v>1.232763566119045</v>
      </c>
      <c r="O1262" s="119">
        <f t="shared" si="735"/>
        <v>1.2327518399999999</v>
      </c>
      <c r="P1262" s="119">
        <f t="shared" si="736"/>
        <v>265.82933889999998</v>
      </c>
      <c r="Q1262" s="158">
        <f t="shared" si="737"/>
        <v>0</v>
      </c>
      <c r="R1262" s="199">
        <f t="shared" si="738"/>
        <v>0</v>
      </c>
      <c r="S1262" s="119">
        <f t="shared" si="739"/>
        <v>0</v>
      </c>
      <c r="T1262" s="129">
        <f t="shared" si="721"/>
        <v>9.1906000000000002E-2</v>
      </c>
      <c r="U1262" s="127">
        <f t="shared" si="740"/>
        <v>1</v>
      </c>
      <c r="V1262" s="127">
        <v>252</v>
      </c>
      <c r="W1262" s="126">
        <f t="shared" si="741"/>
        <v>1.000348969</v>
      </c>
      <c r="X1262" s="119">
        <f t="shared" si="742"/>
        <v>9.2766189999999998E-2</v>
      </c>
      <c r="Y1262" s="119">
        <f t="shared" si="743"/>
        <v>0</v>
      </c>
      <c r="Z1262" s="131" t="str">
        <f t="shared" si="722"/>
        <v>A+J=</v>
      </c>
      <c r="AA1262" s="124">
        <f t="shared" si="723"/>
        <v>45580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2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4"/>
      <c r="EM1262" s="1"/>
      <c r="EN1262" s="1"/>
      <c r="EO1262" s="1"/>
      <c r="EP1262" s="1"/>
      <c r="EQ1262" s="1"/>
      <c r="ER1262" s="1"/>
    </row>
    <row r="1263" spans="1:148" ht="12.75" x14ac:dyDescent="0.2">
      <c r="A1263" s="118">
        <f t="shared" si="720"/>
        <v>45553</v>
      </c>
      <c r="B1263" s="119">
        <f t="shared" si="724"/>
        <v>266.01237656000001</v>
      </c>
      <c r="C1263" s="119">
        <f t="shared" si="725"/>
        <v>215.63897151</v>
      </c>
      <c r="D1263" s="120">
        <f t="shared" si="726"/>
        <v>6967.89</v>
      </c>
      <c r="E1263" s="120">
        <f t="shared" si="744"/>
        <v>6966.5</v>
      </c>
      <c r="F1263" s="172">
        <f t="shared" si="719"/>
        <v>45519</v>
      </c>
      <c r="G1263" s="123">
        <f t="shared" si="727"/>
        <v>-1.9948650165257931E-4</v>
      </c>
      <c r="H1263" s="124">
        <f t="shared" si="728"/>
        <v>45580</v>
      </c>
      <c r="I1263" s="124">
        <f t="shared" si="729"/>
        <v>45580</v>
      </c>
      <c r="J1263" s="125">
        <f t="shared" si="730"/>
        <v>21</v>
      </c>
      <c r="K1263" s="125">
        <f t="shared" si="731"/>
        <v>2</v>
      </c>
      <c r="L1263" s="8">
        <f t="shared" si="732"/>
        <v>0.99998098999999996</v>
      </c>
      <c r="M1263" s="126">
        <f t="shared" si="733"/>
        <v>1.0038003200000001</v>
      </c>
      <c r="N1263" s="126">
        <f t="shared" si="734"/>
        <v>1.232763566119045</v>
      </c>
      <c r="O1263" s="119">
        <f t="shared" si="735"/>
        <v>1.23274013</v>
      </c>
      <c r="P1263" s="119">
        <f t="shared" si="736"/>
        <v>265.82681377</v>
      </c>
      <c r="Q1263" s="158">
        <f t="shared" si="737"/>
        <v>0</v>
      </c>
      <c r="R1263" s="199">
        <f t="shared" si="738"/>
        <v>0</v>
      </c>
      <c r="S1263" s="119">
        <f t="shared" si="739"/>
        <v>0</v>
      </c>
      <c r="T1263" s="129">
        <f t="shared" si="721"/>
        <v>9.1906000000000002E-2</v>
      </c>
      <c r="U1263" s="127">
        <f t="shared" si="740"/>
        <v>2</v>
      </c>
      <c r="V1263" s="127">
        <v>252</v>
      </c>
      <c r="W1263" s="126">
        <f t="shared" si="741"/>
        <v>1.0006980590000001</v>
      </c>
      <c r="X1263" s="119">
        <f t="shared" si="742"/>
        <v>0.18556279000000001</v>
      </c>
      <c r="Y1263" s="119">
        <f t="shared" si="743"/>
        <v>0</v>
      </c>
      <c r="Z1263" s="131" t="str">
        <f t="shared" si="722"/>
        <v>A+J=</v>
      </c>
      <c r="AA1263" s="124">
        <f t="shared" si="723"/>
        <v>45580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2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4"/>
      <c r="EM1263" s="1"/>
      <c r="EN1263" s="1"/>
      <c r="EO1263" s="1"/>
      <c r="EP1263" s="1"/>
      <c r="EQ1263" s="1"/>
      <c r="ER1263" s="1"/>
    </row>
    <row r="1264" spans="1:148" ht="12.75" x14ac:dyDescent="0.2">
      <c r="A1264" s="118">
        <f t="shared" si="720"/>
        <v>45554</v>
      </c>
      <c r="B1264" s="119">
        <f t="shared" si="724"/>
        <v>266.10267895999999</v>
      </c>
      <c r="C1264" s="119">
        <f t="shared" si="725"/>
        <v>215.63897151</v>
      </c>
      <c r="D1264" s="120">
        <f t="shared" si="726"/>
        <v>6967.89</v>
      </c>
      <c r="E1264" s="120">
        <f t="shared" si="744"/>
        <v>6966.5</v>
      </c>
      <c r="F1264" s="172">
        <f t="shared" si="719"/>
        <v>45519</v>
      </c>
      <c r="G1264" s="123">
        <f t="shared" si="727"/>
        <v>-1.9948650165257931E-4</v>
      </c>
      <c r="H1264" s="124">
        <f t="shared" si="728"/>
        <v>45580</v>
      </c>
      <c r="I1264" s="124">
        <f t="shared" si="729"/>
        <v>45580</v>
      </c>
      <c r="J1264" s="125">
        <f t="shared" si="730"/>
        <v>21</v>
      </c>
      <c r="K1264" s="125">
        <f t="shared" si="731"/>
        <v>3</v>
      </c>
      <c r="L1264" s="8">
        <f t="shared" si="732"/>
        <v>0.99997148999999996</v>
      </c>
      <c r="M1264" s="126">
        <f t="shared" si="733"/>
        <v>1.0038003200000001</v>
      </c>
      <c r="N1264" s="126">
        <f t="shared" si="734"/>
        <v>1.232763566119045</v>
      </c>
      <c r="O1264" s="119">
        <f t="shared" si="735"/>
        <v>1.2327284199999999</v>
      </c>
      <c r="P1264" s="119">
        <f t="shared" si="736"/>
        <v>265.82428863000001</v>
      </c>
      <c r="Q1264" s="158">
        <f t="shared" si="737"/>
        <v>0</v>
      </c>
      <c r="R1264" s="199">
        <f t="shared" si="738"/>
        <v>0</v>
      </c>
      <c r="S1264" s="119">
        <f t="shared" si="739"/>
        <v>0</v>
      </c>
      <c r="T1264" s="129">
        <f t="shared" si="721"/>
        <v>9.1906000000000002E-2</v>
      </c>
      <c r="U1264" s="127">
        <f t="shared" si="740"/>
        <v>3</v>
      </c>
      <c r="V1264" s="127">
        <v>252</v>
      </c>
      <c r="W1264" s="126">
        <f t="shared" si="741"/>
        <v>1.0010472720000001</v>
      </c>
      <c r="X1264" s="119">
        <f t="shared" si="742"/>
        <v>0.27839033000000002</v>
      </c>
      <c r="Y1264" s="119">
        <f t="shared" si="743"/>
        <v>0</v>
      </c>
      <c r="Z1264" s="131" t="str">
        <f t="shared" si="722"/>
        <v>A+J=</v>
      </c>
      <c r="AA1264" s="124">
        <f t="shared" si="723"/>
        <v>45580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2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4"/>
      <c r="EM1264" s="1"/>
      <c r="EN1264" s="1"/>
      <c r="EO1264" s="1"/>
      <c r="EP1264" s="1"/>
      <c r="EQ1264" s="1"/>
      <c r="ER1264" s="1"/>
    </row>
    <row r="1265" spans="1:148" ht="12.75" x14ac:dyDescent="0.2">
      <c r="A1265" s="118">
        <f t="shared" si="720"/>
        <v>45555</v>
      </c>
      <c r="B1265" s="119">
        <f t="shared" si="724"/>
        <v>266.19300960999999</v>
      </c>
      <c r="C1265" s="119">
        <f t="shared" si="725"/>
        <v>215.63897151</v>
      </c>
      <c r="D1265" s="120">
        <f t="shared" si="726"/>
        <v>6967.89</v>
      </c>
      <c r="E1265" s="120">
        <f t="shared" si="744"/>
        <v>6966.5</v>
      </c>
      <c r="F1265" s="172">
        <f t="shared" si="719"/>
        <v>45519</v>
      </c>
      <c r="G1265" s="123">
        <f t="shared" si="727"/>
        <v>-1.9948650165257931E-4</v>
      </c>
      <c r="H1265" s="124">
        <f t="shared" si="728"/>
        <v>45580</v>
      </c>
      <c r="I1265" s="124">
        <f t="shared" si="729"/>
        <v>45580</v>
      </c>
      <c r="J1265" s="125">
        <f t="shared" si="730"/>
        <v>21</v>
      </c>
      <c r="K1265" s="125">
        <f t="shared" si="731"/>
        <v>4</v>
      </c>
      <c r="L1265" s="8">
        <f t="shared" si="732"/>
        <v>0.99996198999999997</v>
      </c>
      <c r="M1265" s="126">
        <f t="shared" si="733"/>
        <v>1.0038003200000001</v>
      </c>
      <c r="N1265" s="126">
        <f t="shared" si="734"/>
        <v>1.232763566119045</v>
      </c>
      <c r="O1265" s="119">
        <f t="shared" si="735"/>
        <v>1.2327167000000001</v>
      </c>
      <c r="P1265" s="119">
        <f t="shared" si="736"/>
        <v>265.82176134999997</v>
      </c>
      <c r="Q1265" s="158">
        <f t="shared" si="737"/>
        <v>0</v>
      </c>
      <c r="R1265" s="199">
        <f t="shared" si="738"/>
        <v>0</v>
      </c>
      <c r="S1265" s="119">
        <f t="shared" si="739"/>
        <v>0</v>
      </c>
      <c r="T1265" s="129">
        <f t="shared" si="721"/>
        <v>9.1906000000000002E-2</v>
      </c>
      <c r="U1265" s="127">
        <f t="shared" si="740"/>
        <v>4</v>
      </c>
      <c r="V1265" s="127">
        <v>252</v>
      </c>
      <c r="W1265" s="126">
        <f t="shared" si="741"/>
        <v>1.0013966059999999</v>
      </c>
      <c r="X1265" s="119">
        <f t="shared" si="742"/>
        <v>0.37124826</v>
      </c>
      <c r="Y1265" s="119">
        <f t="shared" si="743"/>
        <v>0</v>
      </c>
      <c r="Z1265" s="131" t="str">
        <f t="shared" si="722"/>
        <v>A+J=</v>
      </c>
      <c r="AA1265" s="124">
        <f t="shared" si="723"/>
        <v>45580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2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4"/>
      <c r="EM1265" s="1"/>
      <c r="EN1265" s="1"/>
      <c r="EO1265" s="1"/>
      <c r="EP1265" s="1"/>
      <c r="EQ1265" s="1"/>
      <c r="ER1265" s="1"/>
    </row>
    <row r="1266" spans="1:148" ht="12.75" x14ac:dyDescent="0.2">
      <c r="A1266" s="118">
        <f t="shared" si="720"/>
        <v>45556</v>
      </c>
      <c r="B1266" s="119">
        <f t="shared" si="724"/>
        <v>266.28337306999998</v>
      </c>
      <c r="C1266" s="119">
        <f t="shared" si="725"/>
        <v>215.63897151</v>
      </c>
      <c r="D1266" s="120">
        <f t="shared" si="726"/>
        <v>6967.89</v>
      </c>
      <c r="E1266" s="120">
        <f t="shared" si="744"/>
        <v>6966.5</v>
      </c>
      <c r="F1266" s="172">
        <f t="shared" si="719"/>
        <v>45519</v>
      </c>
      <c r="G1266" s="123">
        <f t="shared" si="727"/>
        <v>-1.9948650165257931E-4</v>
      </c>
      <c r="H1266" s="124">
        <f t="shared" si="728"/>
        <v>45580</v>
      </c>
      <c r="I1266" s="124">
        <f t="shared" si="729"/>
        <v>45580</v>
      </c>
      <c r="J1266" s="125">
        <f t="shared" si="730"/>
        <v>21</v>
      </c>
      <c r="K1266" s="125">
        <f t="shared" si="731"/>
        <v>5</v>
      </c>
      <c r="L1266" s="8">
        <f t="shared" si="732"/>
        <v>0.99995248999999997</v>
      </c>
      <c r="M1266" s="126">
        <f t="shared" si="733"/>
        <v>1.0038003200000001</v>
      </c>
      <c r="N1266" s="126">
        <f t="shared" si="734"/>
        <v>1.232763566119045</v>
      </c>
      <c r="O1266" s="119">
        <f t="shared" si="735"/>
        <v>1.23270499</v>
      </c>
      <c r="P1266" s="119">
        <f t="shared" si="736"/>
        <v>265.81923620999999</v>
      </c>
      <c r="Q1266" s="158">
        <f t="shared" si="737"/>
        <v>0</v>
      </c>
      <c r="R1266" s="199">
        <f t="shared" si="738"/>
        <v>0</v>
      </c>
      <c r="S1266" s="119">
        <f t="shared" si="739"/>
        <v>0</v>
      </c>
      <c r="T1266" s="129">
        <f t="shared" si="721"/>
        <v>9.1906000000000002E-2</v>
      </c>
      <c r="U1266" s="127">
        <f t="shared" si="740"/>
        <v>5</v>
      </c>
      <c r="V1266" s="127">
        <v>252</v>
      </c>
      <c r="W1266" s="126">
        <f t="shared" si="741"/>
        <v>1.001746062</v>
      </c>
      <c r="X1266" s="119">
        <f t="shared" si="742"/>
        <v>0.46413685999999998</v>
      </c>
      <c r="Y1266" s="119">
        <f t="shared" si="743"/>
        <v>0</v>
      </c>
      <c r="Z1266" s="131" t="str">
        <f t="shared" si="722"/>
        <v>A+J=</v>
      </c>
      <c r="AA1266" s="124">
        <f t="shared" si="723"/>
        <v>45580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2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4"/>
      <c r="EM1266" s="1"/>
      <c r="EN1266" s="1"/>
      <c r="EO1266" s="1"/>
      <c r="EP1266" s="1"/>
      <c r="EQ1266" s="1"/>
      <c r="ER1266" s="1"/>
    </row>
    <row r="1267" spans="1:148" ht="12.75" x14ac:dyDescent="0.2">
      <c r="A1267" s="118">
        <f t="shared" si="720"/>
        <v>45557</v>
      </c>
      <c r="B1267" s="119">
        <f t="shared" si="724"/>
        <v>266.28337306999998</v>
      </c>
      <c r="C1267" s="119">
        <f t="shared" si="725"/>
        <v>215.63897151</v>
      </c>
      <c r="D1267" s="120">
        <f t="shared" si="726"/>
        <v>6967.89</v>
      </c>
      <c r="E1267" s="120">
        <f t="shared" si="744"/>
        <v>6966.5</v>
      </c>
      <c r="F1267" s="172">
        <f t="shared" ref="F1267:F1330" si="745">IF($K1267=1,VLOOKUP($A1266,$AO$11:$AT$60,6),F1266)</f>
        <v>45519</v>
      </c>
      <c r="G1267" s="123">
        <f t="shared" si="727"/>
        <v>-1.9948650165257931E-4</v>
      </c>
      <c r="H1267" s="124">
        <f t="shared" si="728"/>
        <v>45580</v>
      </c>
      <c r="I1267" s="124">
        <f t="shared" si="729"/>
        <v>45580</v>
      </c>
      <c r="J1267" s="125">
        <f t="shared" si="730"/>
        <v>21</v>
      </c>
      <c r="K1267" s="125">
        <f t="shared" si="731"/>
        <v>5</v>
      </c>
      <c r="L1267" s="8">
        <f t="shared" si="732"/>
        <v>0.99995248999999997</v>
      </c>
      <c r="M1267" s="126">
        <f t="shared" si="733"/>
        <v>1.0038003200000001</v>
      </c>
      <c r="N1267" s="126">
        <f t="shared" si="734"/>
        <v>1.232763566119045</v>
      </c>
      <c r="O1267" s="119">
        <f t="shared" si="735"/>
        <v>1.23270499</v>
      </c>
      <c r="P1267" s="119">
        <f t="shared" si="736"/>
        <v>265.81923620999999</v>
      </c>
      <c r="Q1267" s="158">
        <f t="shared" si="737"/>
        <v>0</v>
      </c>
      <c r="R1267" s="199">
        <f t="shared" si="738"/>
        <v>0</v>
      </c>
      <c r="S1267" s="119">
        <f t="shared" si="739"/>
        <v>0</v>
      </c>
      <c r="T1267" s="129">
        <f t="shared" si="721"/>
        <v>9.1906000000000002E-2</v>
      </c>
      <c r="U1267" s="127">
        <f t="shared" si="740"/>
        <v>5</v>
      </c>
      <c r="V1267" s="127">
        <v>252</v>
      </c>
      <c r="W1267" s="126">
        <f t="shared" si="741"/>
        <v>1.001746062</v>
      </c>
      <c r="X1267" s="119">
        <f t="shared" si="742"/>
        <v>0.46413685999999998</v>
      </c>
      <c r="Y1267" s="119">
        <f t="shared" si="743"/>
        <v>0</v>
      </c>
      <c r="Z1267" s="131" t="str">
        <f t="shared" si="722"/>
        <v>A+J=</v>
      </c>
      <c r="AA1267" s="124">
        <f t="shared" si="723"/>
        <v>45580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2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4"/>
      <c r="EM1267" s="1"/>
      <c r="EN1267" s="1"/>
      <c r="EO1267" s="1"/>
      <c r="EP1267" s="1"/>
      <c r="EQ1267" s="1"/>
      <c r="ER1267" s="1"/>
    </row>
    <row r="1268" spans="1:148" ht="12.75" x14ac:dyDescent="0.2">
      <c r="A1268" s="118">
        <f t="shared" si="720"/>
        <v>45558</v>
      </c>
      <c r="B1268" s="119">
        <f t="shared" si="724"/>
        <v>266.28337306999998</v>
      </c>
      <c r="C1268" s="119">
        <f t="shared" si="725"/>
        <v>215.63897151</v>
      </c>
      <c r="D1268" s="120">
        <f t="shared" si="726"/>
        <v>6967.89</v>
      </c>
      <c r="E1268" s="120">
        <f t="shared" si="744"/>
        <v>6966.5</v>
      </c>
      <c r="F1268" s="172">
        <f t="shared" si="745"/>
        <v>45519</v>
      </c>
      <c r="G1268" s="123">
        <f t="shared" si="727"/>
        <v>-1.9948650165257931E-4</v>
      </c>
      <c r="H1268" s="124">
        <f t="shared" si="728"/>
        <v>45580</v>
      </c>
      <c r="I1268" s="124">
        <f t="shared" si="729"/>
        <v>45580</v>
      </c>
      <c r="J1268" s="125">
        <f t="shared" si="730"/>
        <v>21</v>
      </c>
      <c r="K1268" s="125">
        <f t="shared" si="731"/>
        <v>5</v>
      </c>
      <c r="L1268" s="8">
        <f t="shared" si="732"/>
        <v>0.99995248999999997</v>
      </c>
      <c r="M1268" s="126">
        <f t="shared" si="733"/>
        <v>1.0038003200000001</v>
      </c>
      <c r="N1268" s="126">
        <f t="shared" si="734"/>
        <v>1.232763566119045</v>
      </c>
      <c r="O1268" s="119">
        <f t="shared" si="735"/>
        <v>1.23270499</v>
      </c>
      <c r="P1268" s="119">
        <f t="shared" si="736"/>
        <v>265.81923620999999</v>
      </c>
      <c r="Q1268" s="158">
        <f t="shared" si="737"/>
        <v>0</v>
      </c>
      <c r="R1268" s="199">
        <f t="shared" si="738"/>
        <v>0</v>
      </c>
      <c r="S1268" s="119">
        <f t="shared" si="739"/>
        <v>0</v>
      </c>
      <c r="T1268" s="129">
        <f t="shared" si="721"/>
        <v>9.1906000000000002E-2</v>
      </c>
      <c r="U1268" s="127">
        <f t="shared" si="740"/>
        <v>5</v>
      </c>
      <c r="V1268" s="127">
        <v>252</v>
      </c>
      <c r="W1268" s="126">
        <f t="shared" si="741"/>
        <v>1.001746062</v>
      </c>
      <c r="X1268" s="119">
        <f t="shared" si="742"/>
        <v>0.46413685999999998</v>
      </c>
      <c r="Y1268" s="119">
        <f t="shared" si="743"/>
        <v>0</v>
      </c>
      <c r="Z1268" s="131" t="str">
        <f t="shared" si="722"/>
        <v>A+J=</v>
      </c>
      <c r="AA1268" s="124">
        <f t="shared" si="723"/>
        <v>45580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2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4"/>
      <c r="EM1268" s="1"/>
      <c r="EN1268" s="1"/>
      <c r="EO1268" s="1"/>
      <c r="EP1268" s="1"/>
      <c r="EQ1268" s="1"/>
      <c r="ER1268" s="1"/>
    </row>
    <row r="1269" spans="1:148" ht="12.75" x14ac:dyDescent="0.2">
      <c r="A1269" s="118">
        <f t="shared" si="720"/>
        <v>45559</v>
      </c>
      <c r="B1269" s="119">
        <f t="shared" si="724"/>
        <v>266.37376720999998</v>
      </c>
      <c r="C1269" s="119">
        <f t="shared" si="725"/>
        <v>215.63897151</v>
      </c>
      <c r="D1269" s="120">
        <f t="shared" si="726"/>
        <v>6967.89</v>
      </c>
      <c r="E1269" s="120">
        <f t="shared" si="744"/>
        <v>6966.5</v>
      </c>
      <c r="F1269" s="172">
        <f t="shared" si="745"/>
        <v>45519</v>
      </c>
      <c r="G1269" s="123">
        <f t="shared" si="727"/>
        <v>-1.9948650165257931E-4</v>
      </c>
      <c r="H1269" s="124">
        <f t="shared" si="728"/>
        <v>45580</v>
      </c>
      <c r="I1269" s="124">
        <f t="shared" si="729"/>
        <v>45580</v>
      </c>
      <c r="J1269" s="125">
        <f t="shared" si="730"/>
        <v>21</v>
      </c>
      <c r="K1269" s="125">
        <f t="shared" si="731"/>
        <v>6</v>
      </c>
      <c r="L1269" s="8">
        <f t="shared" si="732"/>
        <v>0.99994298999999998</v>
      </c>
      <c r="M1269" s="126">
        <f t="shared" si="733"/>
        <v>1.0038003200000001</v>
      </c>
      <c r="N1269" s="126">
        <f t="shared" si="734"/>
        <v>1.232763566119045</v>
      </c>
      <c r="O1269" s="119">
        <f t="shared" si="735"/>
        <v>1.2326932799999999</v>
      </c>
      <c r="P1269" s="119">
        <f t="shared" si="736"/>
        <v>265.81671108</v>
      </c>
      <c r="Q1269" s="158">
        <f t="shared" si="737"/>
        <v>0</v>
      </c>
      <c r="R1269" s="199">
        <f t="shared" si="738"/>
        <v>0</v>
      </c>
      <c r="S1269" s="119">
        <f t="shared" si="739"/>
        <v>0</v>
      </c>
      <c r="T1269" s="129">
        <f t="shared" si="721"/>
        <v>9.1906000000000002E-2</v>
      </c>
      <c r="U1269" s="127">
        <f t="shared" si="740"/>
        <v>6</v>
      </c>
      <c r="V1269" s="127">
        <v>252</v>
      </c>
      <c r="W1269" s="126">
        <f t="shared" si="741"/>
        <v>1.0020956400000001</v>
      </c>
      <c r="X1269" s="119">
        <f t="shared" si="742"/>
        <v>0.55705612999999998</v>
      </c>
      <c r="Y1269" s="119">
        <f t="shared" si="743"/>
        <v>0</v>
      </c>
      <c r="Z1269" s="131" t="str">
        <f t="shared" si="722"/>
        <v>A+J=</v>
      </c>
      <c r="AA1269" s="124">
        <f t="shared" si="723"/>
        <v>45580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2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4"/>
      <c r="EM1269" s="1"/>
      <c r="EN1269" s="1"/>
      <c r="EO1269" s="1"/>
      <c r="EP1269" s="1"/>
      <c r="EQ1269" s="1"/>
      <c r="ER1269" s="1"/>
    </row>
    <row r="1270" spans="1:148" ht="12.75" x14ac:dyDescent="0.2">
      <c r="A1270" s="118">
        <f t="shared" si="720"/>
        <v>45560</v>
      </c>
      <c r="B1270" s="119">
        <f t="shared" si="724"/>
        <v>266.46419416999998</v>
      </c>
      <c r="C1270" s="119">
        <f t="shared" si="725"/>
        <v>215.63897151</v>
      </c>
      <c r="D1270" s="120">
        <f t="shared" si="726"/>
        <v>6967.89</v>
      </c>
      <c r="E1270" s="120">
        <f t="shared" si="744"/>
        <v>6966.5</v>
      </c>
      <c r="F1270" s="172">
        <f t="shared" si="745"/>
        <v>45519</v>
      </c>
      <c r="G1270" s="123">
        <f t="shared" si="727"/>
        <v>-1.9948650165257931E-4</v>
      </c>
      <c r="H1270" s="124">
        <f t="shared" si="728"/>
        <v>45580</v>
      </c>
      <c r="I1270" s="124">
        <f t="shared" si="729"/>
        <v>45580</v>
      </c>
      <c r="J1270" s="125">
        <f t="shared" si="730"/>
        <v>21</v>
      </c>
      <c r="K1270" s="125">
        <f t="shared" si="731"/>
        <v>7</v>
      </c>
      <c r="L1270" s="8">
        <f t="shared" si="732"/>
        <v>0.99993350000000003</v>
      </c>
      <c r="M1270" s="126">
        <f t="shared" si="733"/>
        <v>1.0038003200000001</v>
      </c>
      <c r="N1270" s="126">
        <f t="shared" si="734"/>
        <v>1.232763566119045</v>
      </c>
      <c r="O1270" s="119">
        <f t="shared" si="735"/>
        <v>1.2326815799999999</v>
      </c>
      <c r="P1270" s="119">
        <f t="shared" si="736"/>
        <v>265.81418810999998</v>
      </c>
      <c r="Q1270" s="158">
        <f t="shared" si="737"/>
        <v>0</v>
      </c>
      <c r="R1270" s="199">
        <f t="shared" si="738"/>
        <v>0</v>
      </c>
      <c r="S1270" s="119">
        <f t="shared" si="739"/>
        <v>0</v>
      </c>
      <c r="T1270" s="129">
        <f t="shared" si="721"/>
        <v>9.1906000000000002E-2</v>
      </c>
      <c r="U1270" s="127">
        <f t="shared" si="740"/>
        <v>7</v>
      </c>
      <c r="V1270" s="127">
        <v>252</v>
      </c>
      <c r="W1270" s="126">
        <f t="shared" si="741"/>
        <v>1.00244534</v>
      </c>
      <c r="X1270" s="119">
        <f t="shared" si="742"/>
        <v>0.65000606000000005</v>
      </c>
      <c r="Y1270" s="119">
        <f t="shared" si="743"/>
        <v>0</v>
      </c>
      <c r="Z1270" s="131" t="str">
        <f t="shared" si="722"/>
        <v>A+J=</v>
      </c>
      <c r="AA1270" s="124">
        <f t="shared" si="723"/>
        <v>45580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2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4"/>
      <c r="EM1270" s="1"/>
      <c r="EN1270" s="1"/>
      <c r="EO1270" s="1"/>
      <c r="EP1270" s="1"/>
      <c r="EQ1270" s="1"/>
      <c r="ER1270" s="1"/>
    </row>
    <row r="1271" spans="1:148" ht="12.75" x14ac:dyDescent="0.2">
      <c r="A1271" s="118">
        <f t="shared" si="720"/>
        <v>45561</v>
      </c>
      <c r="B1271" s="119">
        <f t="shared" si="724"/>
        <v>266.55464961999996</v>
      </c>
      <c r="C1271" s="119">
        <f t="shared" si="725"/>
        <v>215.63897151</v>
      </c>
      <c r="D1271" s="120">
        <f t="shared" si="726"/>
        <v>6967.89</v>
      </c>
      <c r="E1271" s="120">
        <f t="shared" si="744"/>
        <v>6966.5</v>
      </c>
      <c r="F1271" s="172">
        <f t="shared" si="745"/>
        <v>45519</v>
      </c>
      <c r="G1271" s="123">
        <f t="shared" si="727"/>
        <v>-1.9948650165257931E-4</v>
      </c>
      <c r="H1271" s="124">
        <f t="shared" si="728"/>
        <v>45580</v>
      </c>
      <c r="I1271" s="124">
        <f t="shared" si="729"/>
        <v>45580</v>
      </c>
      <c r="J1271" s="125">
        <f t="shared" si="730"/>
        <v>21</v>
      </c>
      <c r="K1271" s="125">
        <f t="shared" si="731"/>
        <v>8</v>
      </c>
      <c r="L1271" s="8">
        <f t="shared" si="732"/>
        <v>0.99992400000000004</v>
      </c>
      <c r="M1271" s="126">
        <f t="shared" si="733"/>
        <v>1.0038003200000001</v>
      </c>
      <c r="N1271" s="126">
        <f t="shared" si="734"/>
        <v>1.232763566119045</v>
      </c>
      <c r="O1271" s="119">
        <f t="shared" si="735"/>
        <v>1.2326698700000001</v>
      </c>
      <c r="P1271" s="119">
        <f t="shared" si="736"/>
        <v>265.81166296999999</v>
      </c>
      <c r="Q1271" s="158">
        <f t="shared" si="737"/>
        <v>0</v>
      </c>
      <c r="R1271" s="199">
        <f t="shared" si="738"/>
        <v>0</v>
      </c>
      <c r="S1271" s="119">
        <f t="shared" si="739"/>
        <v>0</v>
      </c>
      <c r="T1271" s="129">
        <f t="shared" si="721"/>
        <v>9.1906000000000002E-2</v>
      </c>
      <c r="U1271" s="127">
        <f t="shared" si="740"/>
        <v>8</v>
      </c>
      <c r="V1271" s="127">
        <v>252</v>
      </c>
      <c r="W1271" s="126">
        <f t="shared" si="741"/>
        <v>1.002795162</v>
      </c>
      <c r="X1271" s="119">
        <f t="shared" si="742"/>
        <v>0.74298664999999997</v>
      </c>
      <c r="Y1271" s="119">
        <f t="shared" si="743"/>
        <v>0</v>
      </c>
      <c r="Z1271" s="131" t="str">
        <f t="shared" si="722"/>
        <v>A+J=</v>
      </c>
      <c r="AA1271" s="124">
        <f t="shared" si="723"/>
        <v>45580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2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4"/>
      <c r="EM1271" s="1"/>
      <c r="EN1271" s="1"/>
      <c r="EO1271" s="1"/>
      <c r="EP1271" s="1"/>
      <c r="EQ1271" s="1"/>
      <c r="ER1271" s="1"/>
    </row>
    <row r="1272" spans="1:148" ht="12.75" x14ac:dyDescent="0.2">
      <c r="A1272" s="118">
        <f t="shared" si="720"/>
        <v>45562</v>
      </c>
      <c r="B1272" s="119">
        <f t="shared" si="724"/>
        <v>266.64513602</v>
      </c>
      <c r="C1272" s="119">
        <f t="shared" si="725"/>
        <v>215.63897151</v>
      </c>
      <c r="D1272" s="120">
        <f t="shared" si="726"/>
        <v>6967.89</v>
      </c>
      <c r="E1272" s="120">
        <f t="shared" si="744"/>
        <v>6966.5</v>
      </c>
      <c r="F1272" s="172">
        <f t="shared" si="745"/>
        <v>45519</v>
      </c>
      <c r="G1272" s="123">
        <f t="shared" si="727"/>
        <v>-1.9948650165257931E-4</v>
      </c>
      <c r="H1272" s="124">
        <f t="shared" si="728"/>
        <v>45580</v>
      </c>
      <c r="I1272" s="124">
        <f t="shared" si="729"/>
        <v>45580</v>
      </c>
      <c r="J1272" s="125">
        <f t="shared" si="730"/>
        <v>21</v>
      </c>
      <c r="K1272" s="125">
        <f t="shared" si="731"/>
        <v>9</v>
      </c>
      <c r="L1272" s="8">
        <f t="shared" si="732"/>
        <v>0.99991450000000004</v>
      </c>
      <c r="M1272" s="126">
        <f t="shared" si="733"/>
        <v>1.0038003200000001</v>
      </c>
      <c r="N1272" s="126">
        <f t="shared" si="734"/>
        <v>1.232763566119045</v>
      </c>
      <c r="O1272" s="119">
        <f t="shared" si="735"/>
        <v>1.2326581599999999</v>
      </c>
      <c r="P1272" s="119">
        <f t="shared" si="736"/>
        <v>265.80913784000001</v>
      </c>
      <c r="Q1272" s="158">
        <f t="shared" si="737"/>
        <v>0</v>
      </c>
      <c r="R1272" s="199">
        <f t="shared" si="738"/>
        <v>0</v>
      </c>
      <c r="S1272" s="119">
        <f t="shared" si="739"/>
        <v>0</v>
      </c>
      <c r="T1272" s="129">
        <f t="shared" si="721"/>
        <v>9.1906000000000002E-2</v>
      </c>
      <c r="U1272" s="127">
        <f t="shared" si="740"/>
        <v>9</v>
      </c>
      <c r="V1272" s="127">
        <v>252</v>
      </c>
      <c r="W1272" s="126">
        <f t="shared" si="741"/>
        <v>1.0031451069999999</v>
      </c>
      <c r="X1272" s="119">
        <f t="shared" si="742"/>
        <v>0.83599818000000004</v>
      </c>
      <c r="Y1272" s="119">
        <f t="shared" si="743"/>
        <v>0</v>
      </c>
      <c r="Z1272" s="131" t="str">
        <f t="shared" si="722"/>
        <v>A+J=</v>
      </c>
      <c r="AA1272" s="124">
        <f t="shared" si="723"/>
        <v>45580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2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4"/>
      <c r="EM1272" s="1"/>
      <c r="EN1272" s="1"/>
      <c r="EO1272" s="1"/>
      <c r="EP1272" s="1"/>
      <c r="EQ1272" s="1"/>
      <c r="ER1272" s="1"/>
    </row>
    <row r="1273" spans="1:148" ht="12.75" x14ac:dyDescent="0.2">
      <c r="A1273" s="118">
        <f t="shared" si="720"/>
        <v>45563</v>
      </c>
      <c r="B1273" s="119">
        <f t="shared" si="724"/>
        <v>266.73565280000003</v>
      </c>
      <c r="C1273" s="119">
        <f t="shared" si="725"/>
        <v>215.63897151</v>
      </c>
      <c r="D1273" s="120">
        <f t="shared" si="726"/>
        <v>6967.89</v>
      </c>
      <c r="E1273" s="120">
        <f t="shared" si="744"/>
        <v>6966.5</v>
      </c>
      <c r="F1273" s="172">
        <f t="shared" si="745"/>
        <v>45519</v>
      </c>
      <c r="G1273" s="123">
        <f t="shared" si="727"/>
        <v>-1.9948650165257931E-4</v>
      </c>
      <c r="H1273" s="124">
        <f t="shared" si="728"/>
        <v>45580</v>
      </c>
      <c r="I1273" s="124">
        <f t="shared" si="729"/>
        <v>45580</v>
      </c>
      <c r="J1273" s="125">
        <f t="shared" si="730"/>
        <v>21</v>
      </c>
      <c r="K1273" s="125">
        <f t="shared" si="731"/>
        <v>10</v>
      </c>
      <c r="L1273" s="8">
        <f t="shared" si="732"/>
        <v>0.99990500000000004</v>
      </c>
      <c r="M1273" s="126">
        <f t="shared" si="733"/>
        <v>1.0038003200000001</v>
      </c>
      <c r="N1273" s="126">
        <f t="shared" si="734"/>
        <v>1.232763566119045</v>
      </c>
      <c r="O1273" s="119">
        <f t="shared" si="735"/>
        <v>1.2326464500000001</v>
      </c>
      <c r="P1273" s="119">
        <f t="shared" si="736"/>
        <v>265.80661271000002</v>
      </c>
      <c r="Q1273" s="158">
        <f t="shared" si="737"/>
        <v>0</v>
      </c>
      <c r="R1273" s="199">
        <f t="shared" si="738"/>
        <v>0</v>
      </c>
      <c r="S1273" s="119">
        <f t="shared" si="739"/>
        <v>0</v>
      </c>
      <c r="T1273" s="129">
        <f t="shared" si="721"/>
        <v>9.1906000000000002E-2</v>
      </c>
      <c r="U1273" s="127">
        <f t="shared" si="740"/>
        <v>10</v>
      </c>
      <c r="V1273" s="127">
        <v>252</v>
      </c>
      <c r="W1273" s="126">
        <f t="shared" si="741"/>
        <v>1.0034951729999999</v>
      </c>
      <c r="X1273" s="119">
        <f t="shared" si="742"/>
        <v>0.92904008999999999</v>
      </c>
      <c r="Y1273" s="119">
        <f t="shared" si="743"/>
        <v>0</v>
      </c>
      <c r="Z1273" s="131" t="str">
        <f t="shared" si="722"/>
        <v>A+J=</v>
      </c>
      <c r="AA1273" s="124">
        <f t="shared" si="723"/>
        <v>45580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2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4"/>
      <c r="EM1273" s="1"/>
      <c r="EN1273" s="1"/>
      <c r="EO1273" s="1"/>
      <c r="EP1273" s="1"/>
      <c r="EQ1273" s="1"/>
      <c r="ER1273" s="1"/>
    </row>
    <row r="1274" spans="1:148" ht="12.75" x14ac:dyDescent="0.2">
      <c r="A1274" s="118">
        <f t="shared" si="720"/>
        <v>45564</v>
      </c>
      <c r="B1274" s="119">
        <f t="shared" si="724"/>
        <v>266.73565280000003</v>
      </c>
      <c r="C1274" s="119">
        <f t="shared" si="725"/>
        <v>215.63897151</v>
      </c>
      <c r="D1274" s="120">
        <f t="shared" si="726"/>
        <v>6967.89</v>
      </c>
      <c r="E1274" s="120">
        <f t="shared" si="744"/>
        <v>6966.5</v>
      </c>
      <c r="F1274" s="172">
        <f t="shared" si="745"/>
        <v>45519</v>
      </c>
      <c r="G1274" s="123">
        <f t="shared" si="727"/>
        <v>-1.9948650165257931E-4</v>
      </c>
      <c r="H1274" s="124">
        <f t="shared" si="728"/>
        <v>45580</v>
      </c>
      <c r="I1274" s="124">
        <f t="shared" si="729"/>
        <v>45580</v>
      </c>
      <c r="J1274" s="125">
        <f t="shared" si="730"/>
        <v>21</v>
      </c>
      <c r="K1274" s="125">
        <f t="shared" si="731"/>
        <v>10</v>
      </c>
      <c r="L1274" s="8">
        <f t="shared" si="732"/>
        <v>0.99990500000000004</v>
      </c>
      <c r="M1274" s="126">
        <f t="shared" si="733"/>
        <v>1.0038003200000001</v>
      </c>
      <c r="N1274" s="126">
        <f t="shared" si="734"/>
        <v>1.232763566119045</v>
      </c>
      <c r="O1274" s="119">
        <f t="shared" si="735"/>
        <v>1.2326464500000001</v>
      </c>
      <c r="P1274" s="119">
        <f t="shared" si="736"/>
        <v>265.80661271000002</v>
      </c>
      <c r="Q1274" s="158">
        <f t="shared" si="737"/>
        <v>0</v>
      </c>
      <c r="R1274" s="199">
        <f t="shared" si="738"/>
        <v>0</v>
      </c>
      <c r="S1274" s="119">
        <f t="shared" si="739"/>
        <v>0</v>
      </c>
      <c r="T1274" s="129">
        <f t="shared" si="721"/>
        <v>9.1906000000000002E-2</v>
      </c>
      <c r="U1274" s="127">
        <f t="shared" si="740"/>
        <v>10</v>
      </c>
      <c r="V1274" s="127">
        <v>252</v>
      </c>
      <c r="W1274" s="126">
        <f t="shared" si="741"/>
        <v>1.0034951729999999</v>
      </c>
      <c r="X1274" s="119">
        <f t="shared" si="742"/>
        <v>0.92904008999999999</v>
      </c>
      <c r="Y1274" s="119">
        <f t="shared" si="743"/>
        <v>0</v>
      </c>
      <c r="Z1274" s="131" t="str">
        <f t="shared" si="722"/>
        <v>A+J=</v>
      </c>
      <c r="AA1274" s="124">
        <f t="shared" si="723"/>
        <v>45580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2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4"/>
      <c r="EM1274" s="1"/>
      <c r="EN1274" s="1"/>
      <c r="EO1274" s="1"/>
      <c r="EP1274" s="1"/>
      <c r="EQ1274" s="1"/>
      <c r="ER1274" s="1"/>
    </row>
    <row r="1275" spans="1:148" ht="12.75" x14ac:dyDescent="0.2">
      <c r="A1275" s="118">
        <f t="shared" si="720"/>
        <v>45565</v>
      </c>
      <c r="B1275" s="119">
        <f t="shared" si="724"/>
        <v>266.73565280000003</v>
      </c>
      <c r="C1275" s="119">
        <f t="shared" si="725"/>
        <v>215.63897151</v>
      </c>
      <c r="D1275" s="120">
        <f t="shared" si="726"/>
        <v>6967.89</v>
      </c>
      <c r="E1275" s="120">
        <f t="shared" si="744"/>
        <v>6966.5</v>
      </c>
      <c r="F1275" s="172">
        <f t="shared" si="745"/>
        <v>45519</v>
      </c>
      <c r="G1275" s="123">
        <f t="shared" si="727"/>
        <v>-1.9948650165257931E-4</v>
      </c>
      <c r="H1275" s="124">
        <f t="shared" si="728"/>
        <v>45580</v>
      </c>
      <c r="I1275" s="124">
        <f t="shared" si="729"/>
        <v>45580</v>
      </c>
      <c r="J1275" s="125">
        <f t="shared" si="730"/>
        <v>21</v>
      </c>
      <c r="K1275" s="125">
        <f t="shared" si="731"/>
        <v>10</v>
      </c>
      <c r="L1275" s="8">
        <f t="shared" si="732"/>
        <v>0.99990500000000004</v>
      </c>
      <c r="M1275" s="126">
        <f t="shared" si="733"/>
        <v>1.0038003200000001</v>
      </c>
      <c r="N1275" s="126">
        <f t="shared" si="734"/>
        <v>1.232763566119045</v>
      </c>
      <c r="O1275" s="119">
        <f t="shared" si="735"/>
        <v>1.2326464500000001</v>
      </c>
      <c r="P1275" s="119">
        <f t="shared" si="736"/>
        <v>265.80661271000002</v>
      </c>
      <c r="Q1275" s="158">
        <f t="shared" si="737"/>
        <v>0</v>
      </c>
      <c r="R1275" s="199">
        <f t="shared" si="738"/>
        <v>0</v>
      </c>
      <c r="S1275" s="119">
        <f t="shared" si="739"/>
        <v>0</v>
      </c>
      <c r="T1275" s="129">
        <f t="shared" si="721"/>
        <v>9.1906000000000002E-2</v>
      </c>
      <c r="U1275" s="127">
        <f t="shared" si="740"/>
        <v>10</v>
      </c>
      <c r="V1275" s="127">
        <v>252</v>
      </c>
      <c r="W1275" s="126">
        <f t="shared" si="741"/>
        <v>1.0034951729999999</v>
      </c>
      <c r="X1275" s="119">
        <f t="shared" si="742"/>
        <v>0.92904008999999999</v>
      </c>
      <c r="Y1275" s="119">
        <f t="shared" si="743"/>
        <v>0</v>
      </c>
      <c r="Z1275" s="131" t="str">
        <f t="shared" si="722"/>
        <v>A+J=</v>
      </c>
      <c r="AA1275" s="124">
        <f t="shared" si="723"/>
        <v>45580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2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4"/>
      <c r="EM1275" s="1"/>
      <c r="EN1275" s="1"/>
      <c r="EO1275" s="1"/>
      <c r="EP1275" s="1"/>
      <c r="EQ1275" s="1"/>
      <c r="ER1275" s="1"/>
    </row>
    <row r="1276" spans="1:148" ht="12.75" x14ac:dyDescent="0.2">
      <c r="A1276" s="118">
        <f t="shared" si="720"/>
        <v>45566</v>
      </c>
      <c r="B1276" s="119">
        <f t="shared" si="724"/>
        <v>266.82620025</v>
      </c>
      <c r="C1276" s="119">
        <f t="shared" si="725"/>
        <v>215.63897151</v>
      </c>
      <c r="D1276" s="120">
        <f t="shared" si="726"/>
        <v>6967.89</v>
      </c>
      <c r="E1276" s="120">
        <f t="shared" si="744"/>
        <v>6966.5</v>
      </c>
      <c r="F1276" s="172">
        <f t="shared" si="745"/>
        <v>45519</v>
      </c>
      <c r="G1276" s="123">
        <f t="shared" si="727"/>
        <v>-1.9948650165257931E-4</v>
      </c>
      <c r="H1276" s="124">
        <f t="shared" si="728"/>
        <v>45580</v>
      </c>
      <c r="I1276" s="124">
        <f t="shared" si="729"/>
        <v>45580</v>
      </c>
      <c r="J1276" s="125">
        <f t="shared" si="730"/>
        <v>21</v>
      </c>
      <c r="K1276" s="125">
        <f t="shared" si="731"/>
        <v>11</v>
      </c>
      <c r="L1276" s="8">
        <f t="shared" si="732"/>
        <v>0.99989550000000005</v>
      </c>
      <c r="M1276" s="126">
        <f t="shared" si="733"/>
        <v>1.0038003200000001</v>
      </c>
      <c r="N1276" s="126">
        <f t="shared" si="734"/>
        <v>1.232763566119045</v>
      </c>
      <c r="O1276" s="119">
        <f t="shared" si="735"/>
        <v>1.23263474</v>
      </c>
      <c r="P1276" s="119">
        <f t="shared" si="736"/>
        <v>265.80408757999999</v>
      </c>
      <c r="Q1276" s="158">
        <f t="shared" si="737"/>
        <v>0</v>
      </c>
      <c r="R1276" s="199">
        <f t="shared" si="738"/>
        <v>0</v>
      </c>
      <c r="S1276" s="119">
        <f t="shared" si="739"/>
        <v>0</v>
      </c>
      <c r="T1276" s="129">
        <f t="shared" si="721"/>
        <v>9.1906000000000002E-2</v>
      </c>
      <c r="U1276" s="127">
        <f t="shared" si="740"/>
        <v>11</v>
      </c>
      <c r="V1276" s="127">
        <v>252</v>
      </c>
      <c r="W1276" s="126">
        <f t="shared" si="741"/>
        <v>1.003845361</v>
      </c>
      <c r="X1276" s="119">
        <f t="shared" si="742"/>
        <v>1.0221126700000001</v>
      </c>
      <c r="Y1276" s="119">
        <f t="shared" si="743"/>
        <v>0</v>
      </c>
      <c r="Z1276" s="131" t="str">
        <f t="shared" si="722"/>
        <v>A+J=</v>
      </c>
      <c r="AA1276" s="124">
        <f t="shared" si="723"/>
        <v>45580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2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4"/>
      <c r="EM1276" s="1"/>
      <c r="EN1276" s="1"/>
      <c r="EO1276" s="1"/>
      <c r="EP1276" s="1"/>
      <c r="EQ1276" s="1"/>
      <c r="ER1276" s="1"/>
    </row>
    <row r="1277" spans="1:148" ht="12.75" x14ac:dyDescent="0.2">
      <c r="A1277" s="118">
        <f t="shared" si="720"/>
        <v>45567</v>
      </c>
      <c r="B1277" s="119">
        <f t="shared" si="724"/>
        <v>266.91677860999999</v>
      </c>
      <c r="C1277" s="119">
        <f t="shared" si="725"/>
        <v>215.63897151</v>
      </c>
      <c r="D1277" s="120">
        <f t="shared" si="726"/>
        <v>6967.89</v>
      </c>
      <c r="E1277" s="120">
        <f t="shared" si="744"/>
        <v>6966.5</v>
      </c>
      <c r="F1277" s="172">
        <f t="shared" si="745"/>
        <v>45519</v>
      </c>
      <c r="G1277" s="123">
        <f t="shared" si="727"/>
        <v>-1.9948650165257931E-4</v>
      </c>
      <c r="H1277" s="124">
        <f t="shared" si="728"/>
        <v>45580</v>
      </c>
      <c r="I1277" s="124">
        <f t="shared" si="729"/>
        <v>45580</v>
      </c>
      <c r="J1277" s="125">
        <f t="shared" si="730"/>
        <v>21</v>
      </c>
      <c r="K1277" s="125">
        <f t="shared" si="731"/>
        <v>12</v>
      </c>
      <c r="L1277" s="8">
        <f t="shared" si="732"/>
        <v>0.99988600000000005</v>
      </c>
      <c r="M1277" s="126">
        <f t="shared" si="733"/>
        <v>1.0038003200000001</v>
      </c>
      <c r="N1277" s="126">
        <f t="shared" si="734"/>
        <v>1.232763566119045</v>
      </c>
      <c r="O1277" s="119">
        <f t="shared" si="735"/>
        <v>1.2326230300000001</v>
      </c>
      <c r="P1277" s="119">
        <f t="shared" si="736"/>
        <v>265.80156244</v>
      </c>
      <c r="Q1277" s="158">
        <f t="shared" si="737"/>
        <v>0</v>
      </c>
      <c r="R1277" s="199">
        <f t="shared" si="738"/>
        <v>0</v>
      </c>
      <c r="S1277" s="119">
        <f t="shared" si="739"/>
        <v>0</v>
      </c>
      <c r="T1277" s="129">
        <f t="shared" si="721"/>
        <v>9.1906000000000002E-2</v>
      </c>
      <c r="U1277" s="127">
        <f t="shared" si="740"/>
        <v>12</v>
      </c>
      <c r="V1277" s="127">
        <v>252</v>
      </c>
      <c r="W1277" s="126">
        <f t="shared" si="741"/>
        <v>1.004195672</v>
      </c>
      <c r="X1277" s="119">
        <f t="shared" si="742"/>
        <v>1.1152161700000001</v>
      </c>
      <c r="Y1277" s="119">
        <f t="shared" si="743"/>
        <v>0</v>
      </c>
      <c r="Z1277" s="131" t="str">
        <f t="shared" si="722"/>
        <v>A+J=</v>
      </c>
      <c r="AA1277" s="124">
        <f t="shared" si="723"/>
        <v>45580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2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4"/>
      <c r="EM1277" s="1"/>
      <c r="EN1277" s="1"/>
      <c r="EO1277" s="1"/>
      <c r="EP1277" s="1"/>
      <c r="EQ1277" s="1"/>
      <c r="ER1277" s="1"/>
    </row>
    <row r="1278" spans="1:148" ht="12.75" x14ac:dyDescent="0.2">
      <c r="A1278" s="118">
        <f t="shared" si="720"/>
        <v>45568</v>
      </c>
      <c r="B1278" s="119">
        <f t="shared" si="724"/>
        <v>267.00738547000003</v>
      </c>
      <c r="C1278" s="119">
        <f t="shared" si="725"/>
        <v>215.63897151</v>
      </c>
      <c r="D1278" s="120">
        <f t="shared" si="726"/>
        <v>6967.89</v>
      </c>
      <c r="E1278" s="120">
        <f t="shared" si="744"/>
        <v>6966.5</v>
      </c>
      <c r="F1278" s="172">
        <f t="shared" si="745"/>
        <v>45519</v>
      </c>
      <c r="G1278" s="123">
        <f t="shared" si="727"/>
        <v>-1.9948650165257931E-4</v>
      </c>
      <c r="H1278" s="124">
        <f t="shared" si="728"/>
        <v>45580</v>
      </c>
      <c r="I1278" s="124">
        <f t="shared" si="729"/>
        <v>45580</v>
      </c>
      <c r="J1278" s="125">
        <f t="shared" si="730"/>
        <v>21</v>
      </c>
      <c r="K1278" s="125">
        <f t="shared" si="731"/>
        <v>13</v>
      </c>
      <c r="L1278" s="8">
        <f t="shared" si="732"/>
        <v>0.99987649999999995</v>
      </c>
      <c r="M1278" s="126">
        <f t="shared" si="733"/>
        <v>1.0038003200000001</v>
      </c>
      <c r="N1278" s="126">
        <f t="shared" si="734"/>
        <v>1.232763566119045</v>
      </c>
      <c r="O1278" s="119">
        <f t="shared" si="735"/>
        <v>1.23261131</v>
      </c>
      <c r="P1278" s="119">
        <f t="shared" si="736"/>
        <v>265.79903515000001</v>
      </c>
      <c r="Q1278" s="158">
        <f t="shared" si="737"/>
        <v>0</v>
      </c>
      <c r="R1278" s="199">
        <f t="shared" si="738"/>
        <v>0</v>
      </c>
      <c r="S1278" s="119">
        <f t="shared" si="739"/>
        <v>0</v>
      </c>
      <c r="T1278" s="129">
        <f t="shared" si="721"/>
        <v>9.1906000000000002E-2</v>
      </c>
      <c r="U1278" s="127">
        <f t="shared" si="740"/>
        <v>13</v>
      </c>
      <c r="V1278" s="127">
        <v>252</v>
      </c>
      <c r="W1278" s="126">
        <f t="shared" si="741"/>
        <v>1.004546105</v>
      </c>
      <c r="X1278" s="119">
        <f t="shared" si="742"/>
        <v>1.2083503200000001</v>
      </c>
      <c r="Y1278" s="119">
        <f t="shared" si="743"/>
        <v>0</v>
      </c>
      <c r="Z1278" s="131" t="str">
        <f t="shared" si="722"/>
        <v>A+J=</v>
      </c>
      <c r="AA1278" s="124">
        <f t="shared" si="723"/>
        <v>45580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2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4"/>
      <c r="EM1278" s="1"/>
      <c r="EN1278" s="1"/>
      <c r="EO1278" s="1"/>
      <c r="EP1278" s="1"/>
      <c r="EQ1278" s="1"/>
      <c r="ER1278" s="1"/>
    </row>
    <row r="1279" spans="1:148" ht="12.75" x14ac:dyDescent="0.2">
      <c r="A1279" s="118">
        <f t="shared" si="720"/>
        <v>45569</v>
      </c>
      <c r="B1279" s="119">
        <f t="shared" si="724"/>
        <v>267.09802515000001</v>
      </c>
      <c r="C1279" s="119">
        <f t="shared" si="725"/>
        <v>215.63897151</v>
      </c>
      <c r="D1279" s="120">
        <f t="shared" si="726"/>
        <v>6967.89</v>
      </c>
      <c r="E1279" s="120">
        <f t="shared" si="744"/>
        <v>6966.5</v>
      </c>
      <c r="F1279" s="172">
        <f t="shared" si="745"/>
        <v>45519</v>
      </c>
      <c r="G1279" s="123">
        <f t="shared" si="727"/>
        <v>-1.9948650165257931E-4</v>
      </c>
      <c r="H1279" s="124">
        <f t="shared" si="728"/>
        <v>45580</v>
      </c>
      <c r="I1279" s="124">
        <f t="shared" si="729"/>
        <v>45580</v>
      </c>
      <c r="J1279" s="125">
        <f t="shared" si="730"/>
        <v>21</v>
      </c>
      <c r="K1279" s="125">
        <f t="shared" si="731"/>
        <v>14</v>
      </c>
      <c r="L1279" s="8">
        <f t="shared" si="732"/>
        <v>0.99986699999999995</v>
      </c>
      <c r="M1279" s="126">
        <f t="shared" si="733"/>
        <v>1.0038003200000001</v>
      </c>
      <c r="N1279" s="126">
        <f t="shared" si="734"/>
        <v>1.232763566119045</v>
      </c>
      <c r="O1279" s="119">
        <f t="shared" si="735"/>
        <v>1.2325995999999999</v>
      </c>
      <c r="P1279" s="119">
        <f t="shared" si="736"/>
        <v>265.79651002000003</v>
      </c>
      <c r="Q1279" s="158">
        <f t="shared" si="737"/>
        <v>0</v>
      </c>
      <c r="R1279" s="199">
        <f t="shared" si="738"/>
        <v>0</v>
      </c>
      <c r="S1279" s="119">
        <f t="shared" si="739"/>
        <v>0</v>
      </c>
      <c r="T1279" s="129">
        <f t="shared" si="721"/>
        <v>9.1906000000000002E-2</v>
      </c>
      <c r="U1279" s="127">
        <f t="shared" si="740"/>
        <v>14</v>
      </c>
      <c r="V1279" s="127">
        <v>252</v>
      </c>
      <c r="W1279" s="126">
        <f t="shared" si="741"/>
        <v>1.00489666</v>
      </c>
      <c r="X1279" s="119">
        <f t="shared" si="742"/>
        <v>1.3015151300000001</v>
      </c>
      <c r="Y1279" s="119">
        <f t="shared" si="743"/>
        <v>0</v>
      </c>
      <c r="Z1279" s="131" t="str">
        <f t="shared" si="722"/>
        <v>A+J=</v>
      </c>
      <c r="AA1279" s="124">
        <f t="shared" si="723"/>
        <v>45580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2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4"/>
      <c r="EM1279" s="1"/>
      <c r="EN1279" s="1"/>
      <c r="EO1279" s="1"/>
      <c r="EP1279" s="1"/>
      <c r="EQ1279" s="1"/>
      <c r="ER1279" s="1"/>
    </row>
    <row r="1280" spans="1:148" ht="12.75" x14ac:dyDescent="0.2">
      <c r="A1280" s="118">
        <f t="shared" si="720"/>
        <v>45570</v>
      </c>
      <c r="B1280" s="119">
        <f t="shared" si="724"/>
        <v>267.18869575999997</v>
      </c>
      <c r="C1280" s="119">
        <f t="shared" si="725"/>
        <v>215.63897151</v>
      </c>
      <c r="D1280" s="120">
        <f t="shared" si="726"/>
        <v>6967.89</v>
      </c>
      <c r="E1280" s="120">
        <f t="shared" si="744"/>
        <v>6966.5</v>
      </c>
      <c r="F1280" s="172">
        <f t="shared" si="745"/>
        <v>45519</v>
      </c>
      <c r="G1280" s="123">
        <f t="shared" si="727"/>
        <v>-1.9948650165257931E-4</v>
      </c>
      <c r="H1280" s="124">
        <f t="shared" si="728"/>
        <v>45580</v>
      </c>
      <c r="I1280" s="124">
        <f t="shared" si="729"/>
        <v>45580</v>
      </c>
      <c r="J1280" s="125">
        <f t="shared" si="730"/>
        <v>21</v>
      </c>
      <c r="K1280" s="125">
        <f t="shared" si="731"/>
        <v>15</v>
      </c>
      <c r="L1280" s="8">
        <f t="shared" si="732"/>
        <v>0.99985749999999995</v>
      </c>
      <c r="M1280" s="126">
        <f t="shared" si="733"/>
        <v>1.0038003200000001</v>
      </c>
      <c r="N1280" s="126">
        <f t="shared" si="734"/>
        <v>1.232763566119045</v>
      </c>
      <c r="O1280" s="119">
        <f t="shared" si="735"/>
        <v>1.23258789</v>
      </c>
      <c r="P1280" s="119">
        <f t="shared" si="736"/>
        <v>265.79398488999999</v>
      </c>
      <c r="Q1280" s="158">
        <f t="shared" si="737"/>
        <v>0</v>
      </c>
      <c r="R1280" s="199">
        <f t="shared" si="738"/>
        <v>0</v>
      </c>
      <c r="S1280" s="119">
        <f t="shared" si="739"/>
        <v>0</v>
      </c>
      <c r="T1280" s="129">
        <f t="shared" si="721"/>
        <v>9.1906000000000002E-2</v>
      </c>
      <c r="U1280" s="127">
        <f t="shared" si="740"/>
        <v>15</v>
      </c>
      <c r="V1280" s="127">
        <v>252</v>
      </c>
      <c r="W1280" s="126">
        <f t="shared" si="741"/>
        <v>1.005247338</v>
      </c>
      <c r="X1280" s="119">
        <f t="shared" si="742"/>
        <v>1.3947108699999999</v>
      </c>
      <c r="Y1280" s="119">
        <f t="shared" si="743"/>
        <v>0</v>
      </c>
      <c r="Z1280" s="131" t="str">
        <f t="shared" si="722"/>
        <v>A+J=</v>
      </c>
      <c r="AA1280" s="124">
        <f t="shared" si="723"/>
        <v>45580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2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4"/>
      <c r="EM1280" s="1"/>
      <c r="EN1280" s="1"/>
      <c r="EO1280" s="1"/>
      <c r="EP1280" s="1"/>
      <c r="EQ1280" s="1"/>
      <c r="ER1280" s="1"/>
    </row>
    <row r="1281" spans="1:148" ht="12.75" x14ac:dyDescent="0.2">
      <c r="A1281" s="118">
        <f t="shared" si="720"/>
        <v>45571</v>
      </c>
      <c r="B1281" s="119">
        <f t="shared" si="724"/>
        <v>267.18869575999997</v>
      </c>
      <c r="C1281" s="119">
        <f t="shared" si="725"/>
        <v>215.63897151</v>
      </c>
      <c r="D1281" s="120">
        <f t="shared" si="726"/>
        <v>6967.89</v>
      </c>
      <c r="E1281" s="120">
        <f t="shared" si="744"/>
        <v>6966.5</v>
      </c>
      <c r="F1281" s="172">
        <f t="shared" si="745"/>
        <v>45519</v>
      </c>
      <c r="G1281" s="123">
        <f t="shared" si="727"/>
        <v>-1.9948650165257931E-4</v>
      </c>
      <c r="H1281" s="124">
        <f t="shared" si="728"/>
        <v>45580</v>
      </c>
      <c r="I1281" s="124">
        <f t="shared" si="729"/>
        <v>45580</v>
      </c>
      <c r="J1281" s="125">
        <f t="shared" si="730"/>
        <v>21</v>
      </c>
      <c r="K1281" s="125">
        <f t="shared" si="731"/>
        <v>15</v>
      </c>
      <c r="L1281" s="8">
        <f t="shared" si="732"/>
        <v>0.99985749999999995</v>
      </c>
      <c r="M1281" s="126">
        <f t="shared" si="733"/>
        <v>1.0038003200000001</v>
      </c>
      <c r="N1281" s="126">
        <f t="shared" si="734"/>
        <v>1.232763566119045</v>
      </c>
      <c r="O1281" s="119">
        <f t="shared" si="735"/>
        <v>1.23258789</v>
      </c>
      <c r="P1281" s="119">
        <f t="shared" si="736"/>
        <v>265.79398488999999</v>
      </c>
      <c r="Q1281" s="158">
        <f t="shared" si="737"/>
        <v>0</v>
      </c>
      <c r="R1281" s="199">
        <f t="shared" si="738"/>
        <v>0</v>
      </c>
      <c r="S1281" s="119">
        <f t="shared" si="739"/>
        <v>0</v>
      </c>
      <c r="T1281" s="129">
        <f t="shared" si="721"/>
        <v>9.1906000000000002E-2</v>
      </c>
      <c r="U1281" s="127">
        <f t="shared" si="740"/>
        <v>15</v>
      </c>
      <c r="V1281" s="127">
        <v>252</v>
      </c>
      <c r="W1281" s="126">
        <f t="shared" si="741"/>
        <v>1.005247338</v>
      </c>
      <c r="X1281" s="119">
        <f t="shared" si="742"/>
        <v>1.3947108699999999</v>
      </c>
      <c r="Y1281" s="119">
        <f t="shared" si="743"/>
        <v>0</v>
      </c>
      <c r="Z1281" s="131" t="str">
        <f t="shared" si="722"/>
        <v>A+J=</v>
      </c>
      <c r="AA1281" s="124">
        <f t="shared" si="723"/>
        <v>45580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2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4"/>
      <c r="EM1281" s="1"/>
      <c r="EN1281" s="1"/>
      <c r="EO1281" s="1"/>
      <c r="EP1281" s="1"/>
      <c r="EQ1281" s="1"/>
      <c r="ER1281" s="1"/>
    </row>
    <row r="1282" spans="1:148" ht="12.75" x14ac:dyDescent="0.2">
      <c r="A1282" s="118">
        <f t="shared" si="720"/>
        <v>45572</v>
      </c>
      <c r="B1282" s="119">
        <f t="shared" si="724"/>
        <v>267.18869575999997</v>
      </c>
      <c r="C1282" s="119">
        <f t="shared" si="725"/>
        <v>215.63897151</v>
      </c>
      <c r="D1282" s="120">
        <f t="shared" si="726"/>
        <v>6967.89</v>
      </c>
      <c r="E1282" s="120">
        <f t="shared" si="744"/>
        <v>6966.5</v>
      </c>
      <c r="F1282" s="172">
        <f t="shared" si="745"/>
        <v>45519</v>
      </c>
      <c r="G1282" s="123">
        <f t="shared" si="727"/>
        <v>-1.9948650165257931E-4</v>
      </c>
      <c r="H1282" s="124">
        <f t="shared" si="728"/>
        <v>45580</v>
      </c>
      <c r="I1282" s="124">
        <f t="shared" si="729"/>
        <v>45580</v>
      </c>
      <c r="J1282" s="125">
        <f t="shared" si="730"/>
        <v>21</v>
      </c>
      <c r="K1282" s="125">
        <f t="shared" si="731"/>
        <v>15</v>
      </c>
      <c r="L1282" s="8">
        <f t="shared" si="732"/>
        <v>0.99985749999999995</v>
      </c>
      <c r="M1282" s="126">
        <f t="shared" si="733"/>
        <v>1.0038003200000001</v>
      </c>
      <c r="N1282" s="126">
        <f t="shared" si="734"/>
        <v>1.232763566119045</v>
      </c>
      <c r="O1282" s="119">
        <f t="shared" si="735"/>
        <v>1.23258789</v>
      </c>
      <c r="P1282" s="119">
        <f t="shared" si="736"/>
        <v>265.79398488999999</v>
      </c>
      <c r="Q1282" s="158">
        <f t="shared" si="737"/>
        <v>0</v>
      </c>
      <c r="R1282" s="199">
        <f t="shared" si="738"/>
        <v>0</v>
      </c>
      <c r="S1282" s="119">
        <f t="shared" si="739"/>
        <v>0</v>
      </c>
      <c r="T1282" s="129">
        <f t="shared" si="721"/>
        <v>9.1906000000000002E-2</v>
      </c>
      <c r="U1282" s="127">
        <f t="shared" si="740"/>
        <v>15</v>
      </c>
      <c r="V1282" s="127">
        <v>252</v>
      </c>
      <c r="W1282" s="126">
        <f t="shared" si="741"/>
        <v>1.005247338</v>
      </c>
      <c r="X1282" s="119">
        <f t="shared" si="742"/>
        <v>1.3947108699999999</v>
      </c>
      <c r="Y1282" s="119">
        <f t="shared" si="743"/>
        <v>0</v>
      </c>
      <c r="Z1282" s="131" t="str">
        <f t="shared" si="722"/>
        <v>A+J=</v>
      </c>
      <c r="AA1282" s="124">
        <f t="shared" si="723"/>
        <v>45580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2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4"/>
      <c r="EM1282" s="1"/>
      <c r="EN1282" s="1"/>
      <c r="EO1282" s="1"/>
      <c r="EP1282" s="1"/>
      <c r="EQ1282" s="1"/>
      <c r="ER1282" s="1"/>
    </row>
    <row r="1283" spans="1:148" ht="12.75" x14ac:dyDescent="0.2">
      <c r="A1283" s="118">
        <f t="shared" si="720"/>
        <v>45573</v>
      </c>
      <c r="B1283" s="119">
        <f t="shared" si="724"/>
        <v>267.27939702999998</v>
      </c>
      <c r="C1283" s="119">
        <f t="shared" si="725"/>
        <v>215.63897151</v>
      </c>
      <c r="D1283" s="120">
        <f t="shared" si="726"/>
        <v>6967.89</v>
      </c>
      <c r="E1283" s="120">
        <f t="shared" si="744"/>
        <v>6966.5</v>
      </c>
      <c r="F1283" s="172">
        <f t="shared" si="745"/>
        <v>45519</v>
      </c>
      <c r="G1283" s="123">
        <f t="shared" si="727"/>
        <v>-1.9948650165257931E-4</v>
      </c>
      <c r="H1283" s="124">
        <f t="shared" si="728"/>
        <v>45580</v>
      </c>
      <c r="I1283" s="124">
        <f t="shared" si="729"/>
        <v>45580</v>
      </c>
      <c r="J1283" s="125">
        <f t="shared" si="730"/>
        <v>21</v>
      </c>
      <c r="K1283" s="125">
        <f t="shared" si="731"/>
        <v>16</v>
      </c>
      <c r="L1283" s="8">
        <f t="shared" si="732"/>
        <v>0.99984799999999996</v>
      </c>
      <c r="M1283" s="126">
        <f t="shared" si="733"/>
        <v>1.0038003200000001</v>
      </c>
      <c r="N1283" s="126">
        <f t="shared" si="734"/>
        <v>1.232763566119045</v>
      </c>
      <c r="O1283" s="119">
        <f t="shared" si="735"/>
        <v>1.2325761799999999</v>
      </c>
      <c r="P1283" s="119">
        <f t="shared" si="736"/>
        <v>265.79145976000001</v>
      </c>
      <c r="Q1283" s="158">
        <f t="shared" si="737"/>
        <v>0</v>
      </c>
      <c r="R1283" s="199">
        <f t="shared" si="738"/>
        <v>0</v>
      </c>
      <c r="S1283" s="119">
        <f t="shared" si="739"/>
        <v>0</v>
      </c>
      <c r="T1283" s="129">
        <f t="shared" si="721"/>
        <v>9.1906000000000002E-2</v>
      </c>
      <c r="U1283" s="127">
        <f t="shared" si="740"/>
        <v>16</v>
      </c>
      <c r="V1283" s="127">
        <v>252</v>
      </c>
      <c r="W1283" s="126">
        <f t="shared" si="741"/>
        <v>1.0055981380000001</v>
      </c>
      <c r="X1283" s="119">
        <f t="shared" si="742"/>
        <v>1.48793727</v>
      </c>
      <c r="Y1283" s="119">
        <f t="shared" si="743"/>
        <v>0</v>
      </c>
      <c r="Z1283" s="131" t="str">
        <f t="shared" si="722"/>
        <v>A+J=</v>
      </c>
      <c r="AA1283" s="124">
        <f t="shared" si="723"/>
        <v>45580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2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4"/>
      <c r="EM1283" s="1"/>
      <c r="EN1283" s="1"/>
      <c r="EO1283" s="1"/>
      <c r="EP1283" s="1"/>
      <c r="EQ1283" s="1"/>
      <c r="ER1283" s="1"/>
    </row>
    <row r="1284" spans="1:148" ht="12.75" x14ac:dyDescent="0.2">
      <c r="A1284" s="118">
        <f t="shared" si="720"/>
        <v>45574</v>
      </c>
      <c r="B1284" s="119">
        <f t="shared" si="724"/>
        <v>267.37012894000003</v>
      </c>
      <c r="C1284" s="119">
        <f t="shared" si="725"/>
        <v>215.63897151</v>
      </c>
      <c r="D1284" s="120">
        <f t="shared" si="726"/>
        <v>6967.89</v>
      </c>
      <c r="E1284" s="120">
        <f t="shared" si="744"/>
        <v>6966.5</v>
      </c>
      <c r="F1284" s="172">
        <f t="shared" si="745"/>
        <v>45519</v>
      </c>
      <c r="G1284" s="123">
        <f t="shared" si="727"/>
        <v>-1.9948650165257931E-4</v>
      </c>
      <c r="H1284" s="124">
        <f t="shared" si="728"/>
        <v>45580</v>
      </c>
      <c r="I1284" s="124">
        <f t="shared" si="729"/>
        <v>45580</v>
      </c>
      <c r="J1284" s="125">
        <f t="shared" si="730"/>
        <v>21</v>
      </c>
      <c r="K1284" s="125">
        <f t="shared" si="731"/>
        <v>17</v>
      </c>
      <c r="L1284" s="8">
        <f t="shared" si="732"/>
        <v>0.99983849999999996</v>
      </c>
      <c r="M1284" s="126">
        <f t="shared" si="733"/>
        <v>1.0038003200000001</v>
      </c>
      <c r="N1284" s="126">
        <f t="shared" si="734"/>
        <v>1.232763566119045</v>
      </c>
      <c r="O1284" s="119">
        <f t="shared" si="735"/>
        <v>1.23256447</v>
      </c>
      <c r="P1284" s="119">
        <f t="shared" si="736"/>
        <v>265.78893463000003</v>
      </c>
      <c r="Q1284" s="158">
        <f t="shared" si="737"/>
        <v>0</v>
      </c>
      <c r="R1284" s="199">
        <f t="shared" si="738"/>
        <v>0</v>
      </c>
      <c r="S1284" s="119">
        <f t="shared" si="739"/>
        <v>0</v>
      </c>
      <c r="T1284" s="129">
        <f t="shared" si="721"/>
        <v>9.1906000000000002E-2</v>
      </c>
      <c r="U1284" s="127">
        <f t="shared" si="740"/>
        <v>17</v>
      </c>
      <c r="V1284" s="127">
        <v>252</v>
      </c>
      <c r="W1284" s="126">
        <f t="shared" si="741"/>
        <v>1.0059490600000001</v>
      </c>
      <c r="X1284" s="119">
        <f t="shared" si="742"/>
        <v>1.5811943100000001</v>
      </c>
      <c r="Y1284" s="119">
        <f t="shared" si="743"/>
        <v>0</v>
      </c>
      <c r="Z1284" s="131" t="str">
        <f t="shared" si="722"/>
        <v>A+J=</v>
      </c>
      <c r="AA1284" s="124">
        <f t="shared" si="723"/>
        <v>45580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2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4"/>
      <c r="EM1284" s="1"/>
      <c r="EN1284" s="1"/>
      <c r="EO1284" s="1"/>
      <c r="EP1284" s="1"/>
      <c r="EQ1284" s="1"/>
      <c r="ER1284" s="1"/>
    </row>
    <row r="1285" spans="1:148" ht="12.75" x14ac:dyDescent="0.2">
      <c r="A1285" s="118">
        <f t="shared" si="720"/>
        <v>45575</v>
      </c>
      <c r="B1285" s="119">
        <f t="shared" si="724"/>
        <v>267.46089176999999</v>
      </c>
      <c r="C1285" s="119">
        <f t="shared" si="725"/>
        <v>215.63897151</v>
      </c>
      <c r="D1285" s="120">
        <f t="shared" si="726"/>
        <v>6967.89</v>
      </c>
      <c r="E1285" s="120">
        <f t="shared" si="744"/>
        <v>6966.5</v>
      </c>
      <c r="F1285" s="172">
        <f t="shared" si="745"/>
        <v>45519</v>
      </c>
      <c r="G1285" s="123">
        <f t="shared" si="727"/>
        <v>-1.9948650165257931E-4</v>
      </c>
      <c r="H1285" s="124">
        <f t="shared" si="728"/>
        <v>45580</v>
      </c>
      <c r="I1285" s="124">
        <f t="shared" si="729"/>
        <v>45580</v>
      </c>
      <c r="J1285" s="125">
        <f t="shared" si="730"/>
        <v>21</v>
      </c>
      <c r="K1285" s="125">
        <f t="shared" si="731"/>
        <v>18</v>
      </c>
      <c r="L1285" s="8">
        <f t="shared" si="732"/>
        <v>0.99982899999999997</v>
      </c>
      <c r="M1285" s="126">
        <f t="shared" si="733"/>
        <v>1.0038003200000001</v>
      </c>
      <c r="N1285" s="126">
        <f t="shared" si="734"/>
        <v>1.232763566119045</v>
      </c>
      <c r="O1285" s="119">
        <f t="shared" si="735"/>
        <v>1.2325527599999999</v>
      </c>
      <c r="P1285" s="119">
        <f t="shared" si="736"/>
        <v>265.78640948999998</v>
      </c>
      <c r="Q1285" s="158">
        <f t="shared" si="737"/>
        <v>0</v>
      </c>
      <c r="R1285" s="199">
        <f t="shared" si="738"/>
        <v>0</v>
      </c>
      <c r="S1285" s="119">
        <f t="shared" si="739"/>
        <v>0</v>
      </c>
      <c r="T1285" s="129">
        <f t="shared" si="721"/>
        <v>9.1906000000000002E-2</v>
      </c>
      <c r="U1285" s="127">
        <f t="shared" si="740"/>
        <v>18</v>
      </c>
      <c r="V1285" s="127">
        <v>252</v>
      </c>
      <c r="W1285" s="126">
        <f t="shared" si="741"/>
        <v>1.006300105</v>
      </c>
      <c r="X1285" s="119">
        <f t="shared" si="742"/>
        <v>1.6744822800000001</v>
      </c>
      <c r="Y1285" s="119">
        <f t="shared" si="743"/>
        <v>0</v>
      </c>
      <c r="Z1285" s="131" t="str">
        <f t="shared" si="722"/>
        <v>A+J=</v>
      </c>
      <c r="AA1285" s="124">
        <f t="shared" si="723"/>
        <v>45580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2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4"/>
      <c r="EM1285" s="1"/>
      <c r="EN1285" s="1"/>
      <c r="EO1285" s="1"/>
      <c r="EP1285" s="1"/>
      <c r="EQ1285" s="1"/>
      <c r="ER1285" s="1"/>
    </row>
    <row r="1286" spans="1:148" ht="12.75" x14ac:dyDescent="0.2">
      <c r="A1286" s="118">
        <f t="shared" si="720"/>
        <v>45576</v>
      </c>
      <c r="B1286" s="119">
        <f t="shared" si="724"/>
        <v>267.55168744000002</v>
      </c>
      <c r="C1286" s="119">
        <f t="shared" si="725"/>
        <v>215.63897151</v>
      </c>
      <c r="D1286" s="120">
        <f t="shared" si="726"/>
        <v>6967.89</v>
      </c>
      <c r="E1286" s="120">
        <f t="shared" si="744"/>
        <v>6966.5</v>
      </c>
      <c r="F1286" s="172">
        <f t="shared" si="745"/>
        <v>45519</v>
      </c>
      <c r="G1286" s="123">
        <f t="shared" si="727"/>
        <v>-1.9948650165257931E-4</v>
      </c>
      <c r="H1286" s="124">
        <f t="shared" si="728"/>
        <v>45580</v>
      </c>
      <c r="I1286" s="124">
        <f t="shared" si="729"/>
        <v>45580</v>
      </c>
      <c r="J1286" s="125">
        <f t="shared" si="730"/>
        <v>21</v>
      </c>
      <c r="K1286" s="125">
        <f t="shared" si="731"/>
        <v>19</v>
      </c>
      <c r="L1286" s="8">
        <f t="shared" si="732"/>
        <v>0.99981951000000002</v>
      </c>
      <c r="M1286" s="126">
        <f t="shared" si="733"/>
        <v>1.0038003200000001</v>
      </c>
      <c r="N1286" s="126">
        <f t="shared" si="734"/>
        <v>1.232763566119045</v>
      </c>
      <c r="O1286" s="119">
        <f t="shared" si="735"/>
        <v>1.23254106</v>
      </c>
      <c r="P1286" s="119">
        <f t="shared" si="736"/>
        <v>265.78388652000001</v>
      </c>
      <c r="Q1286" s="158">
        <f t="shared" si="737"/>
        <v>0</v>
      </c>
      <c r="R1286" s="199">
        <f t="shared" si="738"/>
        <v>0</v>
      </c>
      <c r="S1286" s="119">
        <f t="shared" si="739"/>
        <v>0</v>
      </c>
      <c r="T1286" s="129">
        <f t="shared" si="721"/>
        <v>9.1906000000000002E-2</v>
      </c>
      <c r="U1286" s="127">
        <f t="shared" si="740"/>
        <v>19</v>
      </c>
      <c r="V1286" s="127">
        <v>252</v>
      </c>
      <c r="W1286" s="126">
        <f t="shared" si="741"/>
        <v>1.006651272</v>
      </c>
      <c r="X1286" s="119">
        <f t="shared" si="742"/>
        <v>1.76780092</v>
      </c>
      <c r="Y1286" s="119">
        <f t="shared" si="743"/>
        <v>0</v>
      </c>
      <c r="Z1286" s="131" t="str">
        <f t="shared" si="722"/>
        <v>A+J=</v>
      </c>
      <c r="AA1286" s="124">
        <f t="shared" si="723"/>
        <v>45580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2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4"/>
      <c r="EM1286" s="1"/>
      <c r="EN1286" s="1"/>
      <c r="EO1286" s="1"/>
      <c r="EP1286" s="1"/>
      <c r="EQ1286" s="1"/>
      <c r="ER1286" s="1"/>
    </row>
    <row r="1287" spans="1:148" ht="12.75" x14ac:dyDescent="0.2">
      <c r="A1287" s="118">
        <f t="shared" si="720"/>
        <v>45577</v>
      </c>
      <c r="B1287" s="119">
        <f t="shared" si="724"/>
        <v>267.64251184</v>
      </c>
      <c r="C1287" s="119">
        <f t="shared" si="725"/>
        <v>215.63897151</v>
      </c>
      <c r="D1287" s="120">
        <f t="shared" si="726"/>
        <v>6967.89</v>
      </c>
      <c r="E1287" s="120">
        <f t="shared" si="744"/>
        <v>6966.5</v>
      </c>
      <c r="F1287" s="172">
        <f t="shared" si="745"/>
        <v>45519</v>
      </c>
      <c r="G1287" s="123">
        <f t="shared" si="727"/>
        <v>-1.9948650165257931E-4</v>
      </c>
      <c r="H1287" s="124">
        <f t="shared" si="728"/>
        <v>45580</v>
      </c>
      <c r="I1287" s="124">
        <f t="shared" si="729"/>
        <v>45580</v>
      </c>
      <c r="J1287" s="125">
        <f t="shared" si="730"/>
        <v>21</v>
      </c>
      <c r="K1287" s="125">
        <f t="shared" si="731"/>
        <v>20</v>
      </c>
      <c r="L1287" s="8">
        <f t="shared" si="732"/>
        <v>0.99981001000000003</v>
      </c>
      <c r="M1287" s="126">
        <f t="shared" si="733"/>
        <v>1.0038003200000001</v>
      </c>
      <c r="N1287" s="126">
        <f t="shared" si="734"/>
        <v>1.232763566119045</v>
      </c>
      <c r="O1287" s="119">
        <f t="shared" si="735"/>
        <v>1.2325293500000001</v>
      </c>
      <c r="P1287" s="119">
        <f t="shared" si="736"/>
        <v>265.78136138000002</v>
      </c>
      <c r="Q1287" s="158">
        <f t="shared" si="737"/>
        <v>0</v>
      </c>
      <c r="R1287" s="199">
        <f t="shared" si="738"/>
        <v>0</v>
      </c>
      <c r="S1287" s="119">
        <f t="shared" si="739"/>
        <v>0</v>
      </c>
      <c r="T1287" s="129">
        <f t="shared" si="721"/>
        <v>9.1906000000000002E-2</v>
      </c>
      <c r="U1287" s="127">
        <f t="shared" si="740"/>
        <v>20</v>
      </c>
      <c r="V1287" s="127">
        <v>252</v>
      </c>
      <c r="W1287" s="126">
        <f t="shared" si="741"/>
        <v>1.007002562</v>
      </c>
      <c r="X1287" s="119">
        <f t="shared" si="742"/>
        <v>1.86115046</v>
      </c>
      <c r="Y1287" s="119">
        <f t="shared" si="743"/>
        <v>0</v>
      </c>
      <c r="Z1287" s="131" t="str">
        <f t="shared" si="722"/>
        <v>A+J=</v>
      </c>
      <c r="AA1287" s="124">
        <f t="shared" si="723"/>
        <v>45580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2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4"/>
      <c r="EM1287" s="1"/>
      <c r="EN1287" s="1"/>
      <c r="EO1287" s="1"/>
      <c r="EP1287" s="1"/>
      <c r="EQ1287" s="1"/>
      <c r="ER1287" s="1"/>
    </row>
    <row r="1288" spans="1:148" ht="12.75" x14ac:dyDescent="0.2">
      <c r="A1288" s="118">
        <f t="shared" si="720"/>
        <v>45578</v>
      </c>
      <c r="B1288" s="119">
        <f t="shared" si="724"/>
        <v>267.64251184</v>
      </c>
      <c r="C1288" s="119">
        <f t="shared" si="725"/>
        <v>215.63897151</v>
      </c>
      <c r="D1288" s="120">
        <f t="shared" si="726"/>
        <v>6967.89</v>
      </c>
      <c r="E1288" s="120">
        <f t="shared" si="744"/>
        <v>6966.5</v>
      </c>
      <c r="F1288" s="172">
        <f t="shared" si="745"/>
        <v>45519</v>
      </c>
      <c r="G1288" s="123">
        <f t="shared" si="727"/>
        <v>-1.9948650165257931E-4</v>
      </c>
      <c r="H1288" s="124">
        <f t="shared" si="728"/>
        <v>45580</v>
      </c>
      <c r="I1288" s="124">
        <f t="shared" si="729"/>
        <v>45580</v>
      </c>
      <c r="J1288" s="125">
        <f t="shared" si="730"/>
        <v>21</v>
      </c>
      <c r="K1288" s="125">
        <f t="shared" si="731"/>
        <v>20</v>
      </c>
      <c r="L1288" s="8">
        <f t="shared" si="732"/>
        <v>0.99981001000000003</v>
      </c>
      <c r="M1288" s="126">
        <f t="shared" si="733"/>
        <v>1.0038003200000001</v>
      </c>
      <c r="N1288" s="126">
        <f t="shared" si="734"/>
        <v>1.232763566119045</v>
      </c>
      <c r="O1288" s="119">
        <f t="shared" si="735"/>
        <v>1.2325293500000001</v>
      </c>
      <c r="P1288" s="119">
        <f t="shared" si="736"/>
        <v>265.78136138000002</v>
      </c>
      <c r="Q1288" s="158">
        <f t="shared" si="737"/>
        <v>0</v>
      </c>
      <c r="R1288" s="199">
        <f t="shared" si="738"/>
        <v>0</v>
      </c>
      <c r="S1288" s="119">
        <f t="shared" si="739"/>
        <v>0</v>
      </c>
      <c r="T1288" s="129">
        <f t="shared" si="721"/>
        <v>9.1906000000000002E-2</v>
      </c>
      <c r="U1288" s="127">
        <f t="shared" si="740"/>
        <v>20</v>
      </c>
      <c r="V1288" s="127">
        <v>252</v>
      </c>
      <c r="W1288" s="126">
        <f t="shared" si="741"/>
        <v>1.007002562</v>
      </c>
      <c r="X1288" s="119">
        <f t="shared" si="742"/>
        <v>1.86115046</v>
      </c>
      <c r="Y1288" s="119">
        <f t="shared" si="743"/>
        <v>0</v>
      </c>
      <c r="Z1288" s="131" t="str">
        <f t="shared" si="722"/>
        <v>A+J=</v>
      </c>
      <c r="AA1288" s="124">
        <f t="shared" si="723"/>
        <v>45580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2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4"/>
      <c r="EM1288" s="1"/>
      <c r="EN1288" s="1"/>
      <c r="EO1288" s="1"/>
      <c r="EP1288" s="1"/>
      <c r="EQ1288" s="1"/>
      <c r="ER1288" s="1"/>
    </row>
    <row r="1289" spans="1:148" ht="12.75" x14ac:dyDescent="0.2">
      <c r="A1289" s="118">
        <f t="shared" si="720"/>
        <v>45579</v>
      </c>
      <c r="B1289" s="119">
        <f t="shared" si="724"/>
        <v>267.64251184</v>
      </c>
      <c r="C1289" s="119">
        <f t="shared" si="725"/>
        <v>215.63897151</v>
      </c>
      <c r="D1289" s="120">
        <f t="shared" si="726"/>
        <v>6967.89</v>
      </c>
      <c r="E1289" s="120">
        <f t="shared" si="744"/>
        <v>6966.5</v>
      </c>
      <c r="F1289" s="172">
        <f t="shared" si="745"/>
        <v>45519</v>
      </c>
      <c r="G1289" s="123">
        <f t="shared" si="727"/>
        <v>-1.9948650165257931E-4</v>
      </c>
      <c r="H1289" s="124">
        <f t="shared" si="728"/>
        <v>45580</v>
      </c>
      <c r="I1289" s="124">
        <f t="shared" si="729"/>
        <v>45580</v>
      </c>
      <c r="J1289" s="125">
        <f t="shared" si="730"/>
        <v>21</v>
      </c>
      <c r="K1289" s="125">
        <f t="shared" si="731"/>
        <v>20</v>
      </c>
      <c r="L1289" s="8">
        <f t="shared" si="732"/>
        <v>0.99981001000000003</v>
      </c>
      <c r="M1289" s="126">
        <f t="shared" si="733"/>
        <v>1.0038003200000001</v>
      </c>
      <c r="N1289" s="126">
        <f t="shared" si="734"/>
        <v>1.232763566119045</v>
      </c>
      <c r="O1289" s="119">
        <f t="shared" si="735"/>
        <v>1.2325293500000001</v>
      </c>
      <c r="P1289" s="119">
        <f t="shared" si="736"/>
        <v>265.78136138000002</v>
      </c>
      <c r="Q1289" s="158">
        <f t="shared" si="737"/>
        <v>0</v>
      </c>
      <c r="R1289" s="199">
        <f t="shared" si="738"/>
        <v>0</v>
      </c>
      <c r="S1289" s="119">
        <f t="shared" si="739"/>
        <v>0</v>
      </c>
      <c r="T1289" s="129">
        <f t="shared" si="721"/>
        <v>9.1906000000000002E-2</v>
      </c>
      <c r="U1289" s="127">
        <f t="shared" si="740"/>
        <v>20</v>
      </c>
      <c r="V1289" s="127">
        <v>252</v>
      </c>
      <c r="W1289" s="126">
        <f t="shared" si="741"/>
        <v>1.007002562</v>
      </c>
      <c r="X1289" s="119">
        <f t="shared" si="742"/>
        <v>1.86115046</v>
      </c>
      <c r="Y1289" s="119">
        <f t="shared" si="743"/>
        <v>0</v>
      </c>
      <c r="Z1289" s="131" t="str">
        <f t="shared" si="722"/>
        <v>A+J=</v>
      </c>
      <c r="AA1289" s="124">
        <f t="shared" si="723"/>
        <v>45580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2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4"/>
      <c r="EM1289" s="1"/>
      <c r="EN1289" s="1"/>
      <c r="EO1289" s="1"/>
      <c r="EP1289" s="1"/>
      <c r="EQ1289" s="1"/>
      <c r="ER1289" s="1"/>
    </row>
    <row r="1290" spans="1:148" ht="12.75" x14ac:dyDescent="0.2">
      <c r="A1290" s="118">
        <f t="shared" si="720"/>
        <v>45580</v>
      </c>
      <c r="B1290" s="119">
        <f t="shared" si="724"/>
        <v>267.73336716</v>
      </c>
      <c r="C1290" s="119">
        <f t="shared" si="725"/>
        <v>215.63897151</v>
      </c>
      <c r="D1290" s="120">
        <f t="shared" si="726"/>
        <v>6967.89</v>
      </c>
      <c r="E1290" s="120">
        <f t="shared" si="744"/>
        <v>6966.5</v>
      </c>
      <c r="F1290" s="172">
        <f t="shared" si="745"/>
        <v>45519</v>
      </c>
      <c r="G1290" s="123">
        <f t="shared" si="727"/>
        <v>-1.9948650165257931E-4</v>
      </c>
      <c r="H1290" s="124">
        <f t="shared" si="728"/>
        <v>45580</v>
      </c>
      <c r="I1290" s="124">
        <f t="shared" si="729"/>
        <v>45580</v>
      </c>
      <c r="J1290" s="125">
        <f t="shared" si="730"/>
        <v>21</v>
      </c>
      <c r="K1290" s="125">
        <f t="shared" si="731"/>
        <v>21</v>
      </c>
      <c r="L1290" s="8">
        <f t="shared" si="732"/>
        <v>0.99980051000000003</v>
      </c>
      <c r="M1290" s="126">
        <f t="shared" si="733"/>
        <v>1.0038003200000001</v>
      </c>
      <c r="N1290" s="126">
        <f t="shared" si="734"/>
        <v>1.232763566119045</v>
      </c>
      <c r="O1290" s="119">
        <f t="shared" si="735"/>
        <v>1.23251764</v>
      </c>
      <c r="P1290" s="119">
        <f t="shared" si="736"/>
        <v>265.77883624999998</v>
      </c>
      <c r="Q1290" s="158">
        <f t="shared" si="737"/>
        <v>42</v>
      </c>
      <c r="R1290" s="199">
        <f t="shared" si="738"/>
        <v>0.139736</v>
      </c>
      <c r="S1290" s="119">
        <f t="shared" si="739"/>
        <v>37.138871459999997</v>
      </c>
      <c r="T1290" s="129">
        <f t="shared" si="721"/>
        <v>9.1906000000000002E-2</v>
      </c>
      <c r="U1290" s="127">
        <f t="shared" si="740"/>
        <v>21</v>
      </c>
      <c r="V1290" s="127">
        <v>252</v>
      </c>
      <c r="W1290" s="126">
        <f t="shared" si="741"/>
        <v>1.007353975</v>
      </c>
      <c r="X1290" s="119">
        <f t="shared" si="742"/>
        <v>1.9545309099999999</v>
      </c>
      <c r="Y1290" s="119">
        <f t="shared" si="743"/>
        <v>39.09340237</v>
      </c>
      <c r="Z1290" s="131" t="str">
        <f t="shared" si="722"/>
        <v>A+J=</v>
      </c>
      <c r="AA1290" s="124">
        <f t="shared" si="723"/>
        <v>45580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2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4"/>
      <c r="EM1290" s="1"/>
      <c r="EN1290" s="1"/>
      <c r="EO1290" s="1"/>
      <c r="EP1290" s="1"/>
      <c r="EQ1290" s="1"/>
      <c r="ER1290" s="1"/>
    </row>
    <row r="1291" spans="1:148" ht="12.75" x14ac:dyDescent="0.2">
      <c r="A1291" s="118">
        <f t="shared" si="720"/>
        <v>45581</v>
      </c>
      <c r="B1291" s="119">
        <f t="shared" si="724"/>
        <v>228.76341052000001</v>
      </c>
      <c r="C1291" s="119">
        <f t="shared" si="725"/>
        <v>185.50644419</v>
      </c>
      <c r="D1291" s="120">
        <f t="shared" si="726"/>
        <v>6966.5</v>
      </c>
      <c r="E1291" s="120">
        <f t="shared" si="744"/>
        <v>6997.15</v>
      </c>
      <c r="F1291" s="172">
        <f t="shared" si="745"/>
        <v>45553</v>
      </c>
      <c r="G1291" s="123">
        <f t="shared" si="727"/>
        <v>4.39962678532968E-3</v>
      </c>
      <c r="H1291" s="124">
        <f t="shared" si="728"/>
        <v>45614</v>
      </c>
      <c r="I1291" s="124">
        <f t="shared" si="729"/>
        <v>45614</v>
      </c>
      <c r="J1291" s="125">
        <f t="shared" si="730"/>
        <v>23</v>
      </c>
      <c r="K1291" s="125">
        <f t="shared" si="731"/>
        <v>1</v>
      </c>
      <c r="L1291" s="8">
        <f t="shared" si="732"/>
        <v>1.0001908799999999</v>
      </c>
      <c r="M1291" s="126">
        <f t="shared" si="733"/>
        <v>0.99980051000000003</v>
      </c>
      <c r="N1291" s="126">
        <f t="shared" si="734"/>
        <v>1.23251764211524</v>
      </c>
      <c r="O1291" s="119">
        <f t="shared" si="735"/>
        <v>1.2327528999999999</v>
      </c>
      <c r="P1291" s="119">
        <f t="shared" si="736"/>
        <v>228.68360704</v>
      </c>
      <c r="Q1291" s="158">
        <f t="shared" si="737"/>
        <v>0</v>
      </c>
      <c r="R1291" s="199">
        <f t="shared" si="738"/>
        <v>0</v>
      </c>
      <c r="S1291" s="119">
        <f t="shared" si="739"/>
        <v>0</v>
      </c>
      <c r="T1291" s="129">
        <f t="shared" si="721"/>
        <v>9.1906000000000002E-2</v>
      </c>
      <c r="U1291" s="127">
        <f t="shared" si="740"/>
        <v>1</v>
      </c>
      <c r="V1291" s="127">
        <v>252</v>
      </c>
      <c r="W1291" s="126">
        <f t="shared" si="741"/>
        <v>1.000348969</v>
      </c>
      <c r="X1291" s="119">
        <f t="shared" si="742"/>
        <v>7.9803479999999996E-2</v>
      </c>
      <c r="Y1291" s="119">
        <f t="shared" si="743"/>
        <v>0</v>
      </c>
      <c r="Z1291" s="131" t="str">
        <f t="shared" si="722"/>
        <v>A+J=</v>
      </c>
      <c r="AA1291" s="124">
        <f t="shared" si="723"/>
        <v>45614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2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4"/>
      <c r="EM1291" s="1"/>
      <c r="EN1291" s="1"/>
      <c r="EO1291" s="1"/>
      <c r="EP1291" s="1"/>
      <c r="EQ1291" s="1"/>
      <c r="ER1291" s="1"/>
    </row>
    <row r="1292" spans="1:148" ht="12.75" x14ac:dyDescent="0.2">
      <c r="A1292" s="118">
        <f t="shared" ref="A1292:A1355" si="746">(A1291+1)</f>
        <v>45582</v>
      </c>
      <c r="B1292" s="119">
        <f t="shared" si="724"/>
        <v>228.88692368</v>
      </c>
      <c r="C1292" s="119">
        <f t="shared" si="725"/>
        <v>185.50644419</v>
      </c>
      <c r="D1292" s="120">
        <f t="shared" si="726"/>
        <v>6966.5</v>
      </c>
      <c r="E1292" s="120">
        <f t="shared" si="744"/>
        <v>6997.15</v>
      </c>
      <c r="F1292" s="172">
        <f t="shared" si="745"/>
        <v>45553</v>
      </c>
      <c r="G1292" s="123">
        <f t="shared" si="727"/>
        <v>4.39962678532968E-3</v>
      </c>
      <c r="H1292" s="124">
        <f t="shared" si="728"/>
        <v>45614</v>
      </c>
      <c r="I1292" s="124">
        <f t="shared" si="729"/>
        <v>45614</v>
      </c>
      <c r="J1292" s="125">
        <f t="shared" si="730"/>
        <v>23</v>
      </c>
      <c r="K1292" s="125">
        <f t="shared" si="731"/>
        <v>2</v>
      </c>
      <c r="L1292" s="8">
        <f t="shared" si="732"/>
        <v>1.0003818</v>
      </c>
      <c r="M1292" s="126">
        <f t="shared" si="733"/>
        <v>0.99980051000000003</v>
      </c>
      <c r="N1292" s="126">
        <f t="shared" si="734"/>
        <v>1.23251764211524</v>
      </c>
      <c r="O1292" s="119">
        <f t="shared" si="735"/>
        <v>1.23298821</v>
      </c>
      <c r="P1292" s="119">
        <f t="shared" si="736"/>
        <v>228.72725856</v>
      </c>
      <c r="Q1292" s="158">
        <f t="shared" si="737"/>
        <v>0</v>
      </c>
      <c r="R1292" s="199">
        <f t="shared" si="738"/>
        <v>0</v>
      </c>
      <c r="S1292" s="119">
        <f t="shared" si="739"/>
        <v>0</v>
      </c>
      <c r="T1292" s="129">
        <f t="shared" ref="T1292:T1355" si="747">(T1291)</f>
        <v>9.1906000000000002E-2</v>
      </c>
      <c r="U1292" s="127">
        <f t="shared" si="740"/>
        <v>2</v>
      </c>
      <c r="V1292" s="127">
        <v>252</v>
      </c>
      <c r="W1292" s="126">
        <f t="shared" si="741"/>
        <v>1.0006980590000001</v>
      </c>
      <c r="X1292" s="119">
        <f t="shared" si="742"/>
        <v>0.15966511999999999</v>
      </c>
      <c r="Y1292" s="119">
        <f t="shared" si="743"/>
        <v>0</v>
      </c>
      <c r="Z1292" s="131" t="str">
        <f t="shared" si="722"/>
        <v>A+J=</v>
      </c>
      <c r="AA1292" s="124">
        <f t="shared" si="723"/>
        <v>45614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2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4"/>
      <c r="EM1292" s="1"/>
      <c r="EN1292" s="1"/>
      <c r="EO1292" s="1"/>
      <c r="EP1292" s="1"/>
      <c r="EQ1292" s="1"/>
      <c r="ER1292" s="1"/>
    </row>
    <row r="1293" spans="1:148" ht="12.75" x14ac:dyDescent="0.2">
      <c r="A1293" s="118">
        <f t="shared" si="746"/>
        <v>45583</v>
      </c>
      <c r="B1293" s="119">
        <f t="shared" si="724"/>
        <v>229.01050472999998</v>
      </c>
      <c r="C1293" s="119">
        <f t="shared" si="725"/>
        <v>185.50644419</v>
      </c>
      <c r="D1293" s="120">
        <f t="shared" si="726"/>
        <v>6966.5</v>
      </c>
      <c r="E1293" s="120">
        <f t="shared" si="744"/>
        <v>6997.15</v>
      </c>
      <c r="F1293" s="172">
        <f t="shared" si="745"/>
        <v>45553</v>
      </c>
      <c r="G1293" s="123">
        <f t="shared" si="727"/>
        <v>4.39962678532968E-3</v>
      </c>
      <c r="H1293" s="124">
        <f t="shared" si="728"/>
        <v>45614</v>
      </c>
      <c r="I1293" s="124">
        <f t="shared" si="729"/>
        <v>45614</v>
      </c>
      <c r="J1293" s="125">
        <f t="shared" si="730"/>
        <v>23</v>
      </c>
      <c r="K1293" s="125">
        <f t="shared" si="731"/>
        <v>3</v>
      </c>
      <c r="L1293" s="8">
        <f t="shared" si="732"/>
        <v>1.0005727600000001</v>
      </c>
      <c r="M1293" s="126">
        <f t="shared" si="733"/>
        <v>0.99980051000000003</v>
      </c>
      <c r="N1293" s="126">
        <f t="shared" si="734"/>
        <v>1.23251764211524</v>
      </c>
      <c r="O1293" s="119">
        <f t="shared" si="735"/>
        <v>1.23322357</v>
      </c>
      <c r="P1293" s="119">
        <f t="shared" si="736"/>
        <v>228.77091935999999</v>
      </c>
      <c r="Q1293" s="158">
        <f t="shared" si="737"/>
        <v>0</v>
      </c>
      <c r="R1293" s="199">
        <f t="shared" si="738"/>
        <v>0</v>
      </c>
      <c r="S1293" s="119">
        <f t="shared" si="739"/>
        <v>0</v>
      </c>
      <c r="T1293" s="129">
        <f t="shared" si="747"/>
        <v>9.1906000000000002E-2</v>
      </c>
      <c r="U1293" s="127">
        <f t="shared" si="740"/>
        <v>3</v>
      </c>
      <c r="V1293" s="127">
        <v>252</v>
      </c>
      <c r="W1293" s="126">
        <f t="shared" si="741"/>
        <v>1.0010472720000001</v>
      </c>
      <c r="X1293" s="119">
        <f t="shared" si="742"/>
        <v>0.23958536999999999</v>
      </c>
      <c r="Y1293" s="119">
        <f t="shared" si="743"/>
        <v>0</v>
      </c>
      <c r="Z1293" s="131" t="str">
        <f t="shared" ref="Z1293:Z1356" si="748">IF($Q1292&gt;0,VLOOKUP($A1292,$AD$11:$AM$141,9),Z1292)</f>
        <v>A+J=</v>
      </c>
      <c r="AA1293" s="124">
        <f t="shared" ref="AA1293:AA1356" si="749">IF($Q1292&gt;0,VLOOKUP($A1292,$AD$11:$AM$141,10),AA1292)</f>
        <v>45614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2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4"/>
      <c r="EM1293" s="1"/>
      <c r="EN1293" s="1"/>
      <c r="EO1293" s="1"/>
      <c r="EP1293" s="1"/>
      <c r="EQ1293" s="1"/>
      <c r="ER1293" s="1"/>
    </row>
    <row r="1294" spans="1:148" ht="12.75" x14ac:dyDescent="0.2">
      <c r="A1294" s="118">
        <f t="shared" si="746"/>
        <v>45584</v>
      </c>
      <c r="B1294" s="119">
        <f t="shared" si="724"/>
        <v>229.13415325000003</v>
      </c>
      <c r="C1294" s="119">
        <f t="shared" si="725"/>
        <v>185.50644419</v>
      </c>
      <c r="D1294" s="120">
        <f t="shared" si="726"/>
        <v>6966.5</v>
      </c>
      <c r="E1294" s="120">
        <f t="shared" si="744"/>
        <v>6997.15</v>
      </c>
      <c r="F1294" s="172">
        <f t="shared" si="745"/>
        <v>45553</v>
      </c>
      <c r="G1294" s="123">
        <f t="shared" si="727"/>
        <v>4.39962678532968E-3</v>
      </c>
      <c r="H1294" s="124">
        <f t="shared" si="728"/>
        <v>45614</v>
      </c>
      <c r="I1294" s="124">
        <f t="shared" si="729"/>
        <v>45614</v>
      </c>
      <c r="J1294" s="125">
        <f t="shared" si="730"/>
        <v>23</v>
      </c>
      <c r="K1294" s="125">
        <f t="shared" si="731"/>
        <v>4</v>
      </c>
      <c r="L1294" s="8">
        <f t="shared" si="732"/>
        <v>1.0007637599999999</v>
      </c>
      <c r="M1294" s="126">
        <f t="shared" si="733"/>
        <v>0.99980051000000003</v>
      </c>
      <c r="N1294" s="126">
        <f t="shared" si="734"/>
        <v>1.23251764211524</v>
      </c>
      <c r="O1294" s="119">
        <f t="shared" si="735"/>
        <v>1.23345898</v>
      </c>
      <c r="P1294" s="119">
        <f t="shared" si="736"/>
        <v>228.81458943000001</v>
      </c>
      <c r="Q1294" s="158">
        <f t="shared" si="737"/>
        <v>0</v>
      </c>
      <c r="R1294" s="199">
        <f t="shared" si="738"/>
        <v>0</v>
      </c>
      <c r="S1294" s="119">
        <f t="shared" si="739"/>
        <v>0</v>
      </c>
      <c r="T1294" s="129">
        <f t="shared" si="747"/>
        <v>9.1906000000000002E-2</v>
      </c>
      <c r="U1294" s="127">
        <f t="shared" si="740"/>
        <v>4</v>
      </c>
      <c r="V1294" s="127">
        <v>252</v>
      </c>
      <c r="W1294" s="126">
        <f t="shared" si="741"/>
        <v>1.0013966059999999</v>
      </c>
      <c r="X1294" s="119">
        <f t="shared" si="742"/>
        <v>0.31956382</v>
      </c>
      <c r="Y1294" s="119">
        <f t="shared" si="743"/>
        <v>0</v>
      </c>
      <c r="Z1294" s="131" t="str">
        <f t="shared" si="748"/>
        <v>A+J=</v>
      </c>
      <c r="AA1294" s="124">
        <f t="shared" si="749"/>
        <v>45614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2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4"/>
      <c r="EM1294" s="1"/>
      <c r="EN1294" s="1"/>
      <c r="EO1294" s="1"/>
      <c r="EP1294" s="1"/>
      <c r="EQ1294" s="1"/>
      <c r="ER1294" s="1"/>
    </row>
    <row r="1295" spans="1:148" ht="12.75" x14ac:dyDescent="0.2">
      <c r="A1295" s="118">
        <f t="shared" si="746"/>
        <v>45585</v>
      </c>
      <c r="B1295" s="119">
        <f t="shared" si="724"/>
        <v>229.13415325000003</v>
      </c>
      <c r="C1295" s="119">
        <f t="shared" si="725"/>
        <v>185.50644419</v>
      </c>
      <c r="D1295" s="120">
        <f t="shared" si="726"/>
        <v>6966.5</v>
      </c>
      <c r="E1295" s="120">
        <f t="shared" si="744"/>
        <v>6997.15</v>
      </c>
      <c r="F1295" s="172">
        <f t="shared" si="745"/>
        <v>45553</v>
      </c>
      <c r="G1295" s="123">
        <f t="shared" si="727"/>
        <v>4.39962678532968E-3</v>
      </c>
      <c r="H1295" s="124">
        <f t="shared" si="728"/>
        <v>45614</v>
      </c>
      <c r="I1295" s="124">
        <f t="shared" si="729"/>
        <v>45614</v>
      </c>
      <c r="J1295" s="125">
        <f t="shared" si="730"/>
        <v>23</v>
      </c>
      <c r="K1295" s="125">
        <f t="shared" si="731"/>
        <v>4</v>
      </c>
      <c r="L1295" s="8">
        <f t="shared" si="732"/>
        <v>1.0007637599999999</v>
      </c>
      <c r="M1295" s="126">
        <f t="shared" si="733"/>
        <v>0.99980051000000003</v>
      </c>
      <c r="N1295" s="126">
        <f t="shared" si="734"/>
        <v>1.23251764211524</v>
      </c>
      <c r="O1295" s="119">
        <f t="shared" si="735"/>
        <v>1.23345898</v>
      </c>
      <c r="P1295" s="119">
        <f t="shared" si="736"/>
        <v>228.81458943000001</v>
      </c>
      <c r="Q1295" s="158">
        <f t="shared" si="737"/>
        <v>0</v>
      </c>
      <c r="R1295" s="199">
        <f t="shared" si="738"/>
        <v>0</v>
      </c>
      <c r="S1295" s="119">
        <f t="shared" si="739"/>
        <v>0</v>
      </c>
      <c r="T1295" s="129">
        <f t="shared" si="747"/>
        <v>9.1906000000000002E-2</v>
      </c>
      <c r="U1295" s="127">
        <f t="shared" si="740"/>
        <v>4</v>
      </c>
      <c r="V1295" s="127">
        <v>252</v>
      </c>
      <c r="W1295" s="126">
        <f t="shared" si="741"/>
        <v>1.0013966059999999</v>
      </c>
      <c r="X1295" s="119">
        <f t="shared" si="742"/>
        <v>0.31956382</v>
      </c>
      <c r="Y1295" s="119">
        <f t="shared" si="743"/>
        <v>0</v>
      </c>
      <c r="Z1295" s="131" t="str">
        <f t="shared" si="748"/>
        <v>A+J=</v>
      </c>
      <c r="AA1295" s="124">
        <f t="shared" si="749"/>
        <v>45614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2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4"/>
      <c r="EM1295" s="1"/>
      <c r="EN1295" s="1"/>
      <c r="EO1295" s="1"/>
      <c r="EP1295" s="1"/>
      <c r="EQ1295" s="1"/>
      <c r="ER1295" s="1"/>
    </row>
    <row r="1296" spans="1:148" ht="12.75" x14ac:dyDescent="0.2">
      <c r="A1296" s="118">
        <f t="shared" si="746"/>
        <v>45586</v>
      </c>
      <c r="B1296" s="119">
        <f t="shared" si="724"/>
        <v>229.13415325000003</v>
      </c>
      <c r="C1296" s="119">
        <f t="shared" si="725"/>
        <v>185.50644419</v>
      </c>
      <c r="D1296" s="120">
        <f t="shared" si="726"/>
        <v>6966.5</v>
      </c>
      <c r="E1296" s="120">
        <f t="shared" si="744"/>
        <v>6997.15</v>
      </c>
      <c r="F1296" s="172">
        <f t="shared" si="745"/>
        <v>45553</v>
      </c>
      <c r="G1296" s="123">
        <f t="shared" si="727"/>
        <v>4.39962678532968E-3</v>
      </c>
      <c r="H1296" s="124">
        <f t="shared" si="728"/>
        <v>45614</v>
      </c>
      <c r="I1296" s="124">
        <f t="shared" si="729"/>
        <v>45614</v>
      </c>
      <c r="J1296" s="125">
        <f t="shared" si="730"/>
        <v>23</v>
      </c>
      <c r="K1296" s="125">
        <f t="shared" si="731"/>
        <v>4</v>
      </c>
      <c r="L1296" s="8">
        <f t="shared" si="732"/>
        <v>1.0007637599999999</v>
      </c>
      <c r="M1296" s="126">
        <f t="shared" si="733"/>
        <v>0.99980051000000003</v>
      </c>
      <c r="N1296" s="126">
        <f t="shared" si="734"/>
        <v>1.23251764211524</v>
      </c>
      <c r="O1296" s="119">
        <f t="shared" si="735"/>
        <v>1.23345898</v>
      </c>
      <c r="P1296" s="119">
        <f t="shared" si="736"/>
        <v>228.81458943000001</v>
      </c>
      <c r="Q1296" s="158">
        <f t="shared" si="737"/>
        <v>0</v>
      </c>
      <c r="R1296" s="199">
        <f t="shared" si="738"/>
        <v>0</v>
      </c>
      <c r="S1296" s="119">
        <f t="shared" si="739"/>
        <v>0</v>
      </c>
      <c r="T1296" s="129">
        <f t="shared" si="747"/>
        <v>9.1906000000000002E-2</v>
      </c>
      <c r="U1296" s="127">
        <f t="shared" si="740"/>
        <v>4</v>
      </c>
      <c r="V1296" s="127">
        <v>252</v>
      </c>
      <c r="W1296" s="126">
        <f t="shared" si="741"/>
        <v>1.0013966059999999</v>
      </c>
      <c r="X1296" s="119">
        <f t="shared" si="742"/>
        <v>0.31956382</v>
      </c>
      <c r="Y1296" s="119">
        <f t="shared" si="743"/>
        <v>0</v>
      </c>
      <c r="Z1296" s="131" t="str">
        <f t="shared" si="748"/>
        <v>A+J=</v>
      </c>
      <c r="AA1296" s="124">
        <f t="shared" si="749"/>
        <v>45614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2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4"/>
      <c r="EM1296" s="1"/>
      <c r="EN1296" s="1"/>
      <c r="EO1296" s="1"/>
      <c r="EP1296" s="1"/>
      <c r="EQ1296" s="1"/>
      <c r="ER1296" s="1"/>
    </row>
    <row r="1297" spans="1:148" ht="12.75" x14ac:dyDescent="0.2">
      <c r="A1297" s="118">
        <f t="shared" si="746"/>
        <v>45587</v>
      </c>
      <c r="B1297" s="119">
        <f t="shared" ref="B1297:B1360" si="750">(P1297+X1297)</f>
        <v>229.25786764</v>
      </c>
      <c r="C1297" s="119">
        <f t="shared" ref="C1297:C1360" si="751">TRUNC(IF(Q1296&gt;0,VLOOKUP(A1296,$AD$13:$AE$141,2),C1296),8)</f>
        <v>185.50644419</v>
      </c>
      <c r="D1297" s="120">
        <f t="shared" ref="D1297:D1360" si="752">IF(E1297=E1296,D1296,E1296)</f>
        <v>6966.5</v>
      </c>
      <c r="E1297" s="120">
        <f t="shared" si="744"/>
        <v>6997.15</v>
      </c>
      <c r="F1297" s="172">
        <f t="shared" si="745"/>
        <v>45553</v>
      </c>
      <c r="G1297" s="123">
        <f t="shared" ref="G1297:G1360" si="753">(E1297/D1297)-1</f>
        <v>4.39962678532968E-3</v>
      </c>
      <c r="H1297" s="124">
        <f t="shared" ref="H1297:H1360" si="754">IF(Q1296&gt;0,VLOOKUP(A1297,AH$119:AN$451,4),H1296)</f>
        <v>45614</v>
      </c>
      <c r="I1297" s="124">
        <f t="shared" ref="I1297:I1360" si="755">IF(A1297&gt;I1296,H1297,I1296)</f>
        <v>45614</v>
      </c>
      <c r="J1297" s="125">
        <f t="shared" ref="J1297:J1360" si="756">IF(I1297=I1296,J1296,NETWORKDAYS(I1296,I1297,$AD$149:$AD$503)-1)</f>
        <v>23</v>
      </c>
      <c r="K1297" s="125">
        <f t="shared" ref="K1297:K1360" si="757">(J1297-(NETWORKDAYS(A1297,I1297,AD$149:AD$503)-1))</f>
        <v>5</v>
      </c>
      <c r="L1297" s="8">
        <f t="shared" ref="L1297:L1360" si="758">TRUNC((E1297/D1297)^TRUNC((K1297/J1297),9),8)</f>
        <v>1.00095479</v>
      </c>
      <c r="M1297" s="126">
        <f t="shared" ref="M1297:M1360" si="759">IF(I1297&gt;I1296,L1296,M1296)</f>
        <v>0.99980051000000003</v>
      </c>
      <c r="N1297" s="126">
        <f t="shared" ref="N1297:N1360" si="760">IF(I1297&gt;I1296,N1296*M1297,N1296)</f>
        <v>1.23251764211524</v>
      </c>
      <c r="O1297" s="119">
        <f t="shared" ref="O1297:O1360" si="761">TRUNC(TRUNC((L1297*N1297),15),8)</f>
        <v>1.2336944299999999</v>
      </c>
      <c r="P1297" s="119">
        <f t="shared" ref="P1297:P1360" si="762">TRUNC(C1297*O1297,8)</f>
        <v>228.85826692000001</v>
      </c>
      <c r="Q1297" s="158">
        <f t="shared" ref="Q1297:Q1360" si="763">IF(VLOOKUP(A1297,AD$11:AK$141,8)=VLOOKUP(A1296,AD$11:AK$141,8),0,VLOOKUP(A1297,AD$11:AK$141,8))</f>
        <v>0</v>
      </c>
      <c r="R1297" s="199">
        <f t="shared" ref="R1297:R1360" si="764">IF(Q1297&gt;0,VLOOKUP($A1297,$AD$11:$AI$141,6),0)</f>
        <v>0</v>
      </c>
      <c r="S1297" s="119">
        <f t="shared" ref="S1297:S1360" si="765">IF(R1297&gt;0,TRUNC(R1297*P1297,8),0)</f>
        <v>0</v>
      </c>
      <c r="T1297" s="129">
        <f t="shared" si="747"/>
        <v>9.1906000000000002E-2</v>
      </c>
      <c r="U1297" s="127">
        <f t="shared" ref="U1297:U1360" si="766">IF(A1296&lt;K$2,0,IF(Q1296&gt;0,1,IF(K1297=K1296,U1296,U1296+1)))</f>
        <v>5</v>
      </c>
      <c r="V1297" s="127">
        <v>252</v>
      </c>
      <c r="W1297" s="126">
        <f t="shared" ref="W1297:W1360" si="767">ROUND((1+T1297)^TRUNC((U1297/V1297),9),9)</f>
        <v>1.001746062</v>
      </c>
      <c r="X1297" s="119">
        <f t="shared" ref="X1297:X1360" si="768">TRUNC((P1297*(W1297-1)),8)</f>
        <v>0.39960072000000002</v>
      </c>
      <c r="Y1297" s="119">
        <f t="shared" ref="Y1297:Y1360" si="769">IF(Q1297&gt;0,S1297+X1297,0)</f>
        <v>0</v>
      </c>
      <c r="Z1297" s="131" t="str">
        <f t="shared" si="748"/>
        <v>A+J=</v>
      </c>
      <c r="AA1297" s="124">
        <f t="shared" si="749"/>
        <v>45614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2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4"/>
      <c r="EM1297" s="1"/>
      <c r="EN1297" s="1"/>
      <c r="EO1297" s="1"/>
      <c r="EP1297" s="1"/>
      <c r="EQ1297" s="1"/>
      <c r="ER1297" s="1"/>
    </row>
    <row r="1298" spans="1:148" ht="12.75" x14ac:dyDescent="0.2">
      <c r="A1298" s="118">
        <f t="shared" si="746"/>
        <v>45588</v>
      </c>
      <c r="B1298" s="119">
        <f t="shared" si="750"/>
        <v>229.38164978</v>
      </c>
      <c r="C1298" s="119">
        <f t="shared" si="751"/>
        <v>185.50644419</v>
      </c>
      <c r="D1298" s="120">
        <f t="shared" si="752"/>
        <v>6966.5</v>
      </c>
      <c r="E1298" s="120">
        <f t="shared" si="744"/>
        <v>6997.15</v>
      </c>
      <c r="F1298" s="172">
        <f t="shared" si="745"/>
        <v>45553</v>
      </c>
      <c r="G1298" s="123">
        <f t="shared" si="753"/>
        <v>4.39962678532968E-3</v>
      </c>
      <c r="H1298" s="124">
        <f t="shared" si="754"/>
        <v>45614</v>
      </c>
      <c r="I1298" s="124">
        <f t="shared" si="755"/>
        <v>45614</v>
      </c>
      <c r="J1298" s="125">
        <f t="shared" si="756"/>
        <v>23</v>
      </c>
      <c r="K1298" s="125">
        <f t="shared" si="757"/>
        <v>6</v>
      </c>
      <c r="L1298" s="8">
        <f t="shared" si="758"/>
        <v>1.0011458600000001</v>
      </c>
      <c r="M1298" s="126">
        <f t="shared" si="759"/>
        <v>0.99980051000000003</v>
      </c>
      <c r="N1298" s="126">
        <f t="shared" si="760"/>
        <v>1.23251764211524</v>
      </c>
      <c r="O1298" s="119">
        <f t="shared" si="761"/>
        <v>1.23392993</v>
      </c>
      <c r="P1298" s="119">
        <f t="shared" si="762"/>
        <v>228.90195369</v>
      </c>
      <c r="Q1298" s="158">
        <f t="shared" si="763"/>
        <v>0</v>
      </c>
      <c r="R1298" s="199">
        <f t="shared" si="764"/>
        <v>0</v>
      </c>
      <c r="S1298" s="119">
        <f t="shared" si="765"/>
        <v>0</v>
      </c>
      <c r="T1298" s="129">
        <f t="shared" si="747"/>
        <v>9.1906000000000002E-2</v>
      </c>
      <c r="U1298" s="127">
        <f t="shared" si="766"/>
        <v>6</v>
      </c>
      <c r="V1298" s="127">
        <v>252</v>
      </c>
      <c r="W1298" s="126">
        <f t="shared" si="767"/>
        <v>1.0020956400000001</v>
      </c>
      <c r="X1298" s="119">
        <f t="shared" si="768"/>
        <v>0.47969609000000002</v>
      </c>
      <c r="Y1298" s="119">
        <f t="shared" si="769"/>
        <v>0</v>
      </c>
      <c r="Z1298" s="131" t="str">
        <f t="shared" si="748"/>
        <v>A+J=</v>
      </c>
      <c r="AA1298" s="124">
        <f t="shared" si="749"/>
        <v>45614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2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4"/>
      <c r="EM1298" s="1"/>
      <c r="EN1298" s="1"/>
      <c r="EO1298" s="1"/>
      <c r="EP1298" s="1"/>
      <c r="EQ1298" s="1"/>
      <c r="ER1298" s="1"/>
    </row>
    <row r="1299" spans="1:148" ht="12.75" x14ac:dyDescent="0.2">
      <c r="A1299" s="118">
        <f t="shared" si="746"/>
        <v>45589</v>
      </c>
      <c r="B1299" s="119">
        <f t="shared" si="750"/>
        <v>229.50549968000001</v>
      </c>
      <c r="C1299" s="119">
        <f t="shared" si="751"/>
        <v>185.50644419</v>
      </c>
      <c r="D1299" s="120">
        <f t="shared" si="752"/>
        <v>6966.5</v>
      </c>
      <c r="E1299" s="120">
        <f t="shared" si="744"/>
        <v>6997.15</v>
      </c>
      <c r="F1299" s="172">
        <f t="shared" si="745"/>
        <v>45553</v>
      </c>
      <c r="G1299" s="123">
        <f t="shared" si="753"/>
        <v>4.39962678532968E-3</v>
      </c>
      <c r="H1299" s="124">
        <f t="shared" si="754"/>
        <v>45614</v>
      </c>
      <c r="I1299" s="124">
        <f t="shared" si="755"/>
        <v>45614</v>
      </c>
      <c r="J1299" s="125">
        <f t="shared" si="756"/>
        <v>23</v>
      </c>
      <c r="K1299" s="125">
        <f t="shared" si="757"/>
        <v>7</v>
      </c>
      <c r="L1299" s="8">
        <f t="shared" si="758"/>
        <v>1.0013369700000001</v>
      </c>
      <c r="M1299" s="126">
        <f t="shared" si="759"/>
        <v>0.99980051000000003</v>
      </c>
      <c r="N1299" s="126">
        <f t="shared" si="760"/>
        <v>1.23251764211524</v>
      </c>
      <c r="O1299" s="119">
        <f t="shared" si="761"/>
        <v>1.2341654799999999</v>
      </c>
      <c r="P1299" s="119">
        <f t="shared" si="762"/>
        <v>228.94564973000001</v>
      </c>
      <c r="Q1299" s="158">
        <f t="shared" si="763"/>
        <v>0</v>
      </c>
      <c r="R1299" s="199">
        <f t="shared" si="764"/>
        <v>0</v>
      </c>
      <c r="S1299" s="119">
        <f t="shared" si="765"/>
        <v>0</v>
      </c>
      <c r="T1299" s="129">
        <f t="shared" si="747"/>
        <v>9.1906000000000002E-2</v>
      </c>
      <c r="U1299" s="127">
        <f t="shared" si="766"/>
        <v>7</v>
      </c>
      <c r="V1299" s="127">
        <v>252</v>
      </c>
      <c r="W1299" s="126">
        <f t="shared" si="767"/>
        <v>1.00244534</v>
      </c>
      <c r="X1299" s="119">
        <f t="shared" si="768"/>
        <v>0.55984995000000004</v>
      </c>
      <c r="Y1299" s="119">
        <f t="shared" si="769"/>
        <v>0</v>
      </c>
      <c r="Z1299" s="131" t="str">
        <f t="shared" si="748"/>
        <v>A+J=</v>
      </c>
      <c r="AA1299" s="124">
        <f t="shared" si="749"/>
        <v>45614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2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4"/>
      <c r="EM1299" s="1"/>
      <c r="EN1299" s="1"/>
      <c r="EO1299" s="1"/>
      <c r="EP1299" s="1"/>
      <c r="EQ1299" s="1"/>
      <c r="ER1299" s="1"/>
    </row>
    <row r="1300" spans="1:148" ht="12.75" x14ac:dyDescent="0.2">
      <c r="A1300" s="118">
        <f t="shared" si="746"/>
        <v>45590</v>
      </c>
      <c r="B1300" s="119">
        <f t="shared" si="750"/>
        <v>229.62941367000002</v>
      </c>
      <c r="C1300" s="119">
        <f t="shared" si="751"/>
        <v>185.50644419</v>
      </c>
      <c r="D1300" s="120">
        <f t="shared" si="752"/>
        <v>6966.5</v>
      </c>
      <c r="E1300" s="120">
        <f t="shared" si="744"/>
        <v>6997.15</v>
      </c>
      <c r="F1300" s="172">
        <f t="shared" si="745"/>
        <v>45553</v>
      </c>
      <c r="G1300" s="123">
        <f t="shared" si="753"/>
        <v>4.39962678532968E-3</v>
      </c>
      <c r="H1300" s="124">
        <f t="shared" si="754"/>
        <v>45614</v>
      </c>
      <c r="I1300" s="124">
        <f t="shared" si="755"/>
        <v>45614</v>
      </c>
      <c r="J1300" s="125">
        <f t="shared" si="756"/>
        <v>23</v>
      </c>
      <c r="K1300" s="125">
        <f t="shared" si="757"/>
        <v>8</v>
      </c>
      <c r="L1300" s="8">
        <f t="shared" si="758"/>
        <v>1.00152811</v>
      </c>
      <c r="M1300" s="126">
        <f t="shared" si="759"/>
        <v>0.99980051000000003</v>
      </c>
      <c r="N1300" s="126">
        <f t="shared" si="760"/>
        <v>1.23251764211524</v>
      </c>
      <c r="O1300" s="119">
        <f t="shared" si="761"/>
        <v>1.2344010599999999</v>
      </c>
      <c r="P1300" s="119">
        <f t="shared" si="762"/>
        <v>228.98935134000001</v>
      </c>
      <c r="Q1300" s="158">
        <f t="shared" si="763"/>
        <v>0</v>
      </c>
      <c r="R1300" s="199">
        <f t="shared" si="764"/>
        <v>0</v>
      </c>
      <c r="S1300" s="119">
        <f t="shared" si="765"/>
        <v>0</v>
      </c>
      <c r="T1300" s="129">
        <f t="shared" si="747"/>
        <v>9.1906000000000002E-2</v>
      </c>
      <c r="U1300" s="127">
        <f t="shared" si="766"/>
        <v>8</v>
      </c>
      <c r="V1300" s="127">
        <v>252</v>
      </c>
      <c r="W1300" s="126">
        <f t="shared" si="767"/>
        <v>1.002795162</v>
      </c>
      <c r="X1300" s="119">
        <f t="shared" si="768"/>
        <v>0.64006233000000001</v>
      </c>
      <c r="Y1300" s="119">
        <f t="shared" si="769"/>
        <v>0</v>
      </c>
      <c r="Z1300" s="131" t="str">
        <f t="shared" si="748"/>
        <v>A+J=</v>
      </c>
      <c r="AA1300" s="124">
        <f t="shared" si="749"/>
        <v>45614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2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4"/>
      <c r="EM1300" s="1"/>
      <c r="EN1300" s="1"/>
      <c r="EO1300" s="1"/>
      <c r="EP1300" s="1"/>
      <c r="EQ1300" s="1"/>
      <c r="ER1300" s="1"/>
    </row>
    <row r="1301" spans="1:148" ht="12.75" x14ac:dyDescent="0.2">
      <c r="A1301" s="118">
        <f t="shared" si="746"/>
        <v>45591</v>
      </c>
      <c r="B1301" s="119">
        <f t="shared" si="750"/>
        <v>229.7533957</v>
      </c>
      <c r="C1301" s="119">
        <f t="shared" si="751"/>
        <v>185.50644419</v>
      </c>
      <c r="D1301" s="120">
        <f t="shared" si="752"/>
        <v>6966.5</v>
      </c>
      <c r="E1301" s="120">
        <f t="shared" si="744"/>
        <v>6997.15</v>
      </c>
      <c r="F1301" s="172">
        <f t="shared" si="745"/>
        <v>45553</v>
      </c>
      <c r="G1301" s="123">
        <f t="shared" si="753"/>
        <v>4.39962678532968E-3</v>
      </c>
      <c r="H1301" s="124">
        <f t="shared" si="754"/>
        <v>45614</v>
      </c>
      <c r="I1301" s="124">
        <f t="shared" si="755"/>
        <v>45614</v>
      </c>
      <c r="J1301" s="125">
        <f t="shared" si="756"/>
        <v>23</v>
      </c>
      <c r="K1301" s="125">
        <f t="shared" si="757"/>
        <v>9</v>
      </c>
      <c r="L1301" s="8">
        <f t="shared" si="758"/>
        <v>1.00171929</v>
      </c>
      <c r="M1301" s="126">
        <f t="shared" si="759"/>
        <v>0.99980051000000003</v>
      </c>
      <c r="N1301" s="126">
        <f t="shared" si="760"/>
        <v>1.23251764211524</v>
      </c>
      <c r="O1301" s="119">
        <f t="shared" si="761"/>
        <v>1.2346366900000001</v>
      </c>
      <c r="P1301" s="119">
        <f t="shared" si="762"/>
        <v>229.03306222000001</v>
      </c>
      <c r="Q1301" s="158">
        <f t="shared" si="763"/>
        <v>0</v>
      </c>
      <c r="R1301" s="199">
        <f t="shared" si="764"/>
        <v>0</v>
      </c>
      <c r="S1301" s="119">
        <f t="shared" si="765"/>
        <v>0</v>
      </c>
      <c r="T1301" s="129">
        <f t="shared" si="747"/>
        <v>9.1906000000000002E-2</v>
      </c>
      <c r="U1301" s="127">
        <f t="shared" si="766"/>
        <v>9</v>
      </c>
      <c r="V1301" s="127">
        <v>252</v>
      </c>
      <c r="W1301" s="126">
        <f t="shared" si="767"/>
        <v>1.0031451069999999</v>
      </c>
      <c r="X1301" s="119">
        <f t="shared" si="768"/>
        <v>0.72033347999999997</v>
      </c>
      <c r="Y1301" s="119">
        <f t="shared" si="769"/>
        <v>0</v>
      </c>
      <c r="Z1301" s="131" t="str">
        <f t="shared" si="748"/>
        <v>A+J=</v>
      </c>
      <c r="AA1301" s="124">
        <f t="shared" si="749"/>
        <v>45614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2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4"/>
      <c r="EM1301" s="1"/>
      <c r="EN1301" s="1"/>
      <c r="EO1301" s="1"/>
      <c r="EP1301" s="1"/>
      <c r="EQ1301" s="1"/>
      <c r="ER1301" s="1"/>
    </row>
    <row r="1302" spans="1:148" ht="12.75" x14ac:dyDescent="0.2">
      <c r="A1302" s="118">
        <f t="shared" si="746"/>
        <v>45592</v>
      </c>
      <c r="B1302" s="119">
        <f t="shared" si="750"/>
        <v>229.7533957</v>
      </c>
      <c r="C1302" s="119">
        <f t="shared" si="751"/>
        <v>185.50644419</v>
      </c>
      <c r="D1302" s="120">
        <f t="shared" si="752"/>
        <v>6966.5</v>
      </c>
      <c r="E1302" s="120">
        <f t="shared" si="744"/>
        <v>6997.15</v>
      </c>
      <c r="F1302" s="172">
        <f t="shared" si="745"/>
        <v>45553</v>
      </c>
      <c r="G1302" s="123">
        <f t="shared" si="753"/>
        <v>4.39962678532968E-3</v>
      </c>
      <c r="H1302" s="124">
        <f t="shared" si="754"/>
        <v>45614</v>
      </c>
      <c r="I1302" s="124">
        <f t="shared" si="755"/>
        <v>45614</v>
      </c>
      <c r="J1302" s="125">
        <f t="shared" si="756"/>
        <v>23</v>
      </c>
      <c r="K1302" s="125">
        <f t="shared" si="757"/>
        <v>9</v>
      </c>
      <c r="L1302" s="8">
        <f t="shared" si="758"/>
        <v>1.00171929</v>
      </c>
      <c r="M1302" s="126">
        <f t="shared" si="759"/>
        <v>0.99980051000000003</v>
      </c>
      <c r="N1302" s="126">
        <f t="shared" si="760"/>
        <v>1.23251764211524</v>
      </c>
      <c r="O1302" s="119">
        <f t="shared" si="761"/>
        <v>1.2346366900000001</v>
      </c>
      <c r="P1302" s="119">
        <f t="shared" si="762"/>
        <v>229.03306222000001</v>
      </c>
      <c r="Q1302" s="158">
        <f t="shared" si="763"/>
        <v>0</v>
      </c>
      <c r="R1302" s="199">
        <f t="shared" si="764"/>
        <v>0</v>
      </c>
      <c r="S1302" s="119">
        <f t="shared" si="765"/>
        <v>0</v>
      </c>
      <c r="T1302" s="129">
        <f t="shared" si="747"/>
        <v>9.1906000000000002E-2</v>
      </c>
      <c r="U1302" s="127">
        <f t="shared" si="766"/>
        <v>9</v>
      </c>
      <c r="V1302" s="127">
        <v>252</v>
      </c>
      <c r="W1302" s="126">
        <f t="shared" si="767"/>
        <v>1.0031451069999999</v>
      </c>
      <c r="X1302" s="119">
        <f t="shared" si="768"/>
        <v>0.72033347999999997</v>
      </c>
      <c r="Y1302" s="119">
        <f t="shared" si="769"/>
        <v>0</v>
      </c>
      <c r="Z1302" s="131" t="str">
        <f t="shared" si="748"/>
        <v>A+J=</v>
      </c>
      <c r="AA1302" s="124">
        <f t="shared" si="749"/>
        <v>45614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2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4"/>
      <c r="EM1302" s="1"/>
      <c r="EN1302" s="1"/>
      <c r="EO1302" s="1"/>
      <c r="EP1302" s="1"/>
      <c r="EQ1302" s="1"/>
      <c r="ER1302" s="1"/>
    </row>
    <row r="1303" spans="1:148" ht="12.75" x14ac:dyDescent="0.2">
      <c r="A1303" s="118">
        <f t="shared" si="746"/>
        <v>45593</v>
      </c>
      <c r="B1303" s="119">
        <f t="shared" si="750"/>
        <v>229.7533957</v>
      </c>
      <c r="C1303" s="119">
        <f t="shared" si="751"/>
        <v>185.50644419</v>
      </c>
      <c r="D1303" s="120">
        <f t="shared" si="752"/>
        <v>6966.5</v>
      </c>
      <c r="E1303" s="120">
        <f t="shared" si="744"/>
        <v>6997.15</v>
      </c>
      <c r="F1303" s="172">
        <f t="shared" si="745"/>
        <v>45553</v>
      </c>
      <c r="G1303" s="123">
        <f t="shared" si="753"/>
        <v>4.39962678532968E-3</v>
      </c>
      <c r="H1303" s="124">
        <f t="shared" si="754"/>
        <v>45614</v>
      </c>
      <c r="I1303" s="124">
        <f t="shared" si="755"/>
        <v>45614</v>
      </c>
      <c r="J1303" s="125">
        <f t="shared" si="756"/>
        <v>23</v>
      </c>
      <c r="K1303" s="125">
        <f t="shared" si="757"/>
        <v>9</v>
      </c>
      <c r="L1303" s="8">
        <f t="shared" si="758"/>
        <v>1.00171929</v>
      </c>
      <c r="M1303" s="126">
        <f t="shared" si="759"/>
        <v>0.99980051000000003</v>
      </c>
      <c r="N1303" s="126">
        <f t="shared" si="760"/>
        <v>1.23251764211524</v>
      </c>
      <c r="O1303" s="119">
        <f t="shared" si="761"/>
        <v>1.2346366900000001</v>
      </c>
      <c r="P1303" s="119">
        <f t="shared" si="762"/>
        <v>229.03306222000001</v>
      </c>
      <c r="Q1303" s="158">
        <f t="shared" si="763"/>
        <v>0</v>
      </c>
      <c r="R1303" s="199">
        <f t="shared" si="764"/>
        <v>0</v>
      </c>
      <c r="S1303" s="119">
        <f t="shared" si="765"/>
        <v>0</v>
      </c>
      <c r="T1303" s="129">
        <f t="shared" si="747"/>
        <v>9.1906000000000002E-2</v>
      </c>
      <c r="U1303" s="127">
        <f t="shared" si="766"/>
        <v>9</v>
      </c>
      <c r="V1303" s="127">
        <v>252</v>
      </c>
      <c r="W1303" s="126">
        <f t="shared" si="767"/>
        <v>1.0031451069999999</v>
      </c>
      <c r="X1303" s="119">
        <f t="shared" si="768"/>
        <v>0.72033347999999997</v>
      </c>
      <c r="Y1303" s="119">
        <f t="shared" si="769"/>
        <v>0</v>
      </c>
      <c r="Z1303" s="131" t="str">
        <f t="shared" si="748"/>
        <v>A+J=</v>
      </c>
      <c r="AA1303" s="124">
        <f t="shared" si="749"/>
        <v>45614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2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4"/>
      <c r="EM1303" s="1"/>
      <c r="EN1303" s="1"/>
      <c r="EO1303" s="1"/>
      <c r="EP1303" s="1"/>
      <c r="EQ1303" s="1"/>
      <c r="ER1303" s="1"/>
    </row>
    <row r="1304" spans="1:148" ht="12.75" x14ac:dyDescent="0.2">
      <c r="A1304" s="118">
        <f t="shared" si="746"/>
        <v>45594</v>
      </c>
      <c r="B1304" s="119">
        <f t="shared" si="750"/>
        <v>229.8774435</v>
      </c>
      <c r="C1304" s="119">
        <f t="shared" si="751"/>
        <v>185.50644419</v>
      </c>
      <c r="D1304" s="120">
        <f t="shared" si="752"/>
        <v>6966.5</v>
      </c>
      <c r="E1304" s="120">
        <f t="shared" si="744"/>
        <v>6997.15</v>
      </c>
      <c r="F1304" s="172">
        <f t="shared" si="745"/>
        <v>45553</v>
      </c>
      <c r="G1304" s="123">
        <f t="shared" si="753"/>
        <v>4.39962678532968E-3</v>
      </c>
      <c r="H1304" s="124">
        <f t="shared" si="754"/>
        <v>45614</v>
      </c>
      <c r="I1304" s="124">
        <f t="shared" si="755"/>
        <v>45614</v>
      </c>
      <c r="J1304" s="125">
        <f t="shared" si="756"/>
        <v>23</v>
      </c>
      <c r="K1304" s="125">
        <f t="shared" si="757"/>
        <v>10</v>
      </c>
      <c r="L1304" s="8">
        <f t="shared" si="758"/>
        <v>1.0019104999999999</v>
      </c>
      <c r="M1304" s="126">
        <f t="shared" si="759"/>
        <v>0.99980051000000003</v>
      </c>
      <c r="N1304" s="126">
        <f t="shared" si="760"/>
        <v>1.23251764211524</v>
      </c>
      <c r="O1304" s="119">
        <f t="shared" si="761"/>
        <v>1.23487236</v>
      </c>
      <c r="P1304" s="119">
        <f t="shared" si="762"/>
        <v>229.07678053000001</v>
      </c>
      <c r="Q1304" s="158">
        <f t="shared" si="763"/>
        <v>0</v>
      </c>
      <c r="R1304" s="199">
        <f t="shared" si="764"/>
        <v>0</v>
      </c>
      <c r="S1304" s="119">
        <f t="shared" si="765"/>
        <v>0</v>
      </c>
      <c r="T1304" s="129">
        <f t="shared" si="747"/>
        <v>9.1906000000000002E-2</v>
      </c>
      <c r="U1304" s="127">
        <f t="shared" si="766"/>
        <v>10</v>
      </c>
      <c r="V1304" s="127">
        <v>252</v>
      </c>
      <c r="W1304" s="126">
        <f t="shared" si="767"/>
        <v>1.0034951729999999</v>
      </c>
      <c r="X1304" s="119">
        <f t="shared" si="768"/>
        <v>0.80066296999999997</v>
      </c>
      <c r="Y1304" s="119">
        <f t="shared" si="769"/>
        <v>0</v>
      </c>
      <c r="Z1304" s="131" t="str">
        <f t="shared" si="748"/>
        <v>A+J=</v>
      </c>
      <c r="AA1304" s="124">
        <f t="shared" si="749"/>
        <v>45614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2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4"/>
      <c r="EM1304" s="1"/>
      <c r="EN1304" s="1"/>
      <c r="EO1304" s="1"/>
      <c r="EP1304" s="1"/>
      <c r="EQ1304" s="1"/>
      <c r="ER1304" s="1"/>
    </row>
    <row r="1305" spans="1:148" ht="12.75" x14ac:dyDescent="0.2">
      <c r="A1305" s="118">
        <f t="shared" si="746"/>
        <v>45595</v>
      </c>
      <c r="B1305" s="119">
        <f t="shared" si="750"/>
        <v>230.00155917000001</v>
      </c>
      <c r="C1305" s="119">
        <f t="shared" si="751"/>
        <v>185.50644419</v>
      </c>
      <c r="D1305" s="120">
        <f t="shared" si="752"/>
        <v>6966.5</v>
      </c>
      <c r="E1305" s="120">
        <f t="shared" si="744"/>
        <v>6997.15</v>
      </c>
      <c r="F1305" s="172">
        <f t="shared" si="745"/>
        <v>45553</v>
      </c>
      <c r="G1305" s="123">
        <f t="shared" si="753"/>
        <v>4.39962678532968E-3</v>
      </c>
      <c r="H1305" s="124">
        <f t="shared" si="754"/>
        <v>45614</v>
      </c>
      <c r="I1305" s="124">
        <f t="shared" si="755"/>
        <v>45614</v>
      </c>
      <c r="J1305" s="125">
        <f t="shared" si="756"/>
        <v>23</v>
      </c>
      <c r="K1305" s="125">
        <f t="shared" si="757"/>
        <v>11</v>
      </c>
      <c r="L1305" s="8">
        <f t="shared" si="758"/>
        <v>1.00210175</v>
      </c>
      <c r="M1305" s="126">
        <f t="shared" si="759"/>
        <v>0.99980051000000003</v>
      </c>
      <c r="N1305" s="126">
        <f t="shared" si="760"/>
        <v>1.23251764211524</v>
      </c>
      <c r="O1305" s="119">
        <f t="shared" si="761"/>
        <v>1.2351080800000001</v>
      </c>
      <c r="P1305" s="119">
        <f t="shared" si="762"/>
        <v>229.12050811</v>
      </c>
      <c r="Q1305" s="158">
        <f t="shared" si="763"/>
        <v>0</v>
      </c>
      <c r="R1305" s="199">
        <f t="shared" si="764"/>
        <v>0</v>
      </c>
      <c r="S1305" s="119">
        <f t="shared" si="765"/>
        <v>0</v>
      </c>
      <c r="T1305" s="129">
        <f t="shared" si="747"/>
        <v>9.1906000000000002E-2</v>
      </c>
      <c r="U1305" s="127">
        <f t="shared" si="766"/>
        <v>11</v>
      </c>
      <c r="V1305" s="127">
        <v>252</v>
      </c>
      <c r="W1305" s="126">
        <f t="shared" si="767"/>
        <v>1.003845361</v>
      </c>
      <c r="X1305" s="119">
        <f t="shared" si="768"/>
        <v>0.88105106</v>
      </c>
      <c r="Y1305" s="119">
        <f t="shared" si="769"/>
        <v>0</v>
      </c>
      <c r="Z1305" s="131" t="str">
        <f t="shared" si="748"/>
        <v>A+J=</v>
      </c>
      <c r="AA1305" s="124">
        <f t="shared" si="749"/>
        <v>45614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2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4"/>
      <c r="EM1305" s="1"/>
      <c r="EN1305" s="1"/>
      <c r="EO1305" s="1"/>
      <c r="EP1305" s="1"/>
      <c r="EQ1305" s="1"/>
      <c r="ER1305" s="1"/>
    </row>
    <row r="1306" spans="1:148" ht="12.75" x14ac:dyDescent="0.2">
      <c r="A1306" s="118">
        <f t="shared" si="746"/>
        <v>45596</v>
      </c>
      <c r="B1306" s="119">
        <f t="shared" si="750"/>
        <v>230.12574296</v>
      </c>
      <c r="C1306" s="119">
        <f t="shared" si="751"/>
        <v>185.50644419</v>
      </c>
      <c r="D1306" s="120">
        <f t="shared" si="752"/>
        <v>6966.5</v>
      </c>
      <c r="E1306" s="120">
        <f t="shared" si="744"/>
        <v>6997.15</v>
      </c>
      <c r="F1306" s="172">
        <f t="shared" si="745"/>
        <v>45553</v>
      </c>
      <c r="G1306" s="123">
        <f t="shared" si="753"/>
        <v>4.39962678532968E-3</v>
      </c>
      <c r="H1306" s="124">
        <f t="shared" si="754"/>
        <v>45614</v>
      </c>
      <c r="I1306" s="124">
        <f t="shared" si="755"/>
        <v>45614</v>
      </c>
      <c r="J1306" s="125">
        <f t="shared" si="756"/>
        <v>23</v>
      </c>
      <c r="K1306" s="125">
        <f t="shared" si="757"/>
        <v>12</v>
      </c>
      <c r="L1306" s="8">
        <f t="shared" si="758"/>
        <v>1.0022930400000001</v>
      </c>
      <c r="M1306" s="126">
        <f t="shared" si="759"/>
        <v>0.99980051000000003</v>
      </c>
      <c r="N1306" s="126">
        <f t="shared" si="760"/>
        <v>1.23251764211524</v>
      </c>
      <c r="O1306" s="119">
        <f t="shared" si="761"/>
        <v>1.23534385</v>
      </c>
      <c r="P1306" s="119">
        <f t="shared" si="762"/>
        <v>229.16424495999999</v>
      </c>
      <c r="Q1306" s="158">
        <f t="shared" si="763"/>
        <v>0</v>
      </c>
      <c r="R1306" s="199">
        <f t="shared" si="764"/>
        <v>0</v>
      </c>
      <c r="S1306" s="119">
        <f t="shared" si="765"/>
        <v>0</v>
      </c>
      <c r="T1306" s="129">
        <f t="shared" si="747"/>
        <v>9.1906000000000002E-2</v>
      </c>
      <c r="U1306" s="127">
        <f t="shared" si="766"/>
        <v>12</v>
      </c>
      <c r="V1306" s="127">
        <v>252</v>
      </c>
      <c r="W1306" s="126">
        <f t="shared" si="767"/>
        <v>1.004195672</v>
      </c>
      <c r="X1306" s="119">
        <f t="shared" si="768"/>
        <v>0.96149799999999996</v>
      </c>
      <c r="Y1306" s="119">
        <f t="shared" si="769"/>
        <v>0</v>
      </c>
      <c r="Z1306" s="131" t="str">
        <f t="shared" si="748"/>
        <v>A+J=</v>
      </c>
      <c r="AA1306" s="124">
        <f t="shared" si="749"/>
        <v>45614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2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4"/>
      <c r="EM1306" s="1"/>
      <c r="EN1306" s="1"/>
      <c r="EO1306" s="1"/>
      <c r="EP1306" s="1"/>
      <c r="EQ1306" s="1"/>
      <c r="ER1306" s="1"/>
    </row>
    <row r="1307" spans="1:148" ht="12.75" x14ac:dyDescent="0.2">
      <c r="A1307" s="118">
        <f t="shared" si="746"/>
        <v>45597</v>
      </c>
      <c r="B1307" s="119">
        <f t="shared" si="750"/>
        <v>230.24999468000001</v>
      </c>
      <c r="C1307" s="119">
        <f t="shared" si="751"/>
        <v>185.50644419</v>
      </c>
      <c r="D1307" s="120">
        <f t="shared" si="752"/>
        <v>6966.5</v>
      </c>
      <c r="E1307" s="120">
        <f t="shared" si="744"/>
        <v>6997.15</v>
      </c>
      <c r="F1307" s="172">
        <f t="shared" si="745"/>
        <v>45553</v>
      </c>
      <c r="G1307" s="123">
        <f t="shared" si="753"/>
        <v>4.39962678532968E-3</v>
      </c>
      <c r="H1307" s="124">
        <f t="shared" si="754"/>
        <v>45614</v>
      </c>
      <c r="I1307" s="124">
        <f t="shared" si="755"/>
        <v>45614</v>
      </c>
      <c r="J1307" s="125">
        <f t="shared" si="756"/>
        <v>23</v>
      </c>
      <c r="K1307" s="125">
        <f t="shared" si="757"/>
        <v>13</v>
      </c>
      <c r="L1307" s="8">
        <f t="shared" si="758"/>
        <v>1.0024843699999999</v>
      </c>
      <c r="M1307" s="126">
        <f t="shared" si="759"/>
        <v>0.99980051000000003</v>
      </c>
      <c r="N1307" s="126">
        <f t="shared" si="760"/>
        <v>1.23251764211524</v>
      </c>
      <c r="O1307" s="119">
        <f t="shared" si="761"/>
        <v>1.2355796699999999</v>
      </c>
      <c r="P1307" s="119">
        <f t="shared" si="762"/>
        <v>229.20799109000001</v>
      </c>
      <c r="Q1307" s="158">
        <f t="shared" si="763"/>
        <v>0</v>
      </c>
      <c r="R1307" s="199">
        <f t="shared" si="764"/>
        <v>0</v>
      </c>
      <c r="S1307" s="119">
        <f t="shared" si="765"/>
        <v>0</v>
      </c>
      <c r="T1307" s="129">
        <f t="shared" si="747"/>
        <v>9.1906000000000002E-2</v>
      </c>
      <c r="U1307" s="127">
        <f t="shared" si="766"/>
        <v>13</v>
      </c>
      <c r="V1307" s="127">
        <v>252</v>
      </c>
      <c r="W1307" s="126">
        <f t="shared" si="767"/>
        <v>1.004546105</v>
      </c>
      <c r="X1307" s="119">
        <f t="shared" si="768"/>
        <v>1.04200359</v>
      </c>
      <c r="Y1307" s="119">
        <f t="shared" si="769"/>
        <v>0</v>
      </c>
      <c r="Z1307" s="131" t="str">
        <f t="shared" si="748"/>
        <v>A+J=</v>
      </c>
      <c r="AA1307" s="124">
        <f t="shared" si="749"/>
        <v>45614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2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4"/>
      <c r="EM1307" s="1"/>
      <c r="EN1307" s="1"/>
      <c r="EO1307" s="1"/>
      <c r="EP1307" s="1"/>
      <c r="EQ1307" s="1"/>
      <c r="ER1307" s="1"/>
    </row>
    <row r="1308" spans="1:148" ht="12.75" x14ac:dyDescent="0.2">
      <c r="A1308" s="118">
        <f t="shared" si="746"/>
        <v>45598</v>
      </c>
      <c r="B1308" s="119">
        <f t="shared" si="750"/>
        <v>230.37431062000002</v>
      </c>
      <c r="C1308" s="119">
        <f t="shared" si="751"/>
        <v>185.50644419</v>
      </c>
      <c r="D1308" s="120">
        <f t="shared" si="752"/>
        <v>6966.5</v>
      </c>
      <c r="E1308" s="120">
        <f t="shared" si="744"/>
        <v>6997.15</v>
      </c>
      <c r="F1308" s="172">
        <f t="shared" si="745"/>
        <v>45553</v>
      </c>
      <c r="G1308" s="123">
        <f t="shared" si="753"/>
        <v>4.39962678532968E-3</v>
      </c>
      <c r="H1308" s="124">
        <f t="shared" si="754"/>
        <v>45614</v>
      </c>
      <c r="I1308" s="124">
        <f t="shared" si="755"/>
        <v>45614</v>
      </c>
      <c r="J1308" s="125">
        <f t="shared" si="756"/>
        <v>23</v>
      </c>
      <c r="K1308" s="125">
        <f t="shared" si="757"/>
        <v>14</v>
      </c>
      <c r="L1308" s="8">
        <f t="shared" si="758"/>
        <v>1.00267573</v>
      </c>
      <c r="M1308" s="126">
        <f t="shared" si="759"/>
        <v>0.99980051000000003</v>
      </c>
      <c r="N1308" s="126">
        <f t="shared" si="760"/>
        <v>1.23251764211524</v>
      </c>
      <c r="O1308" s="119">
        <f t="shared" si="761"/>
        <v>1.2358155200000001</v>
      </c>
      <c r="P1308" s="119">
        <f t="shared" si="762"/>
        <v>229.25174279000001</v>
      </c>
      <c r="Q1308" s="158">
        <f t="shared" si="763"/>
        <v>0</v>
      </c>
      <c r="R1308" s="199">
        <f t="shared" si="764"/>
        <v>0</v>
      </c>
      <c r="S1308" s="119">
        <f t="shared" si="765"/>
        <v>0</v>
      </c>
      <c r="T1308" s="129">
        <f t="shared" si="747"/>
        <v>9.1906000000000002E-2</v>
      </c>
      <c r="U1308" s="127">
        <f t="shared" si="766"/>
        <v>14</v>
      </c>
      <c r="V1308" s="127">
        <v>252</v>
      </c>
      <c r="W1308" s="126">
        <f t="shared" si="767"/>
        <v>1.00489666</v>
      </c>
      <c r="X1308" s="119">
        <f t="shared" si="768"/>
        <v>1.1225678299999999</v>
      </c>
      <c r="Y1308" s="119">
        <f t="shared" si="769"/>
        <v>0</v>
      </c>
      <c r="Z1308" s="131" t="str">
        <f t="shared" si="748"/>
        <v>A+J=</v>
      </c>
      <c r="AA1308" s="124">
        <f t="shared" si="749"/>
        <v>45614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2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4"/>
      <c r="EM1308" s="1"/>
      <c r="EN1308" s="1"/>
      <c r="EO1308" s="1"/>
      <c r="EP1308" s="1"/>
      <c r="EQ1308" s="1"/>
      <c r="ER1308" s="1"/>
    </row>
    <row r="1309" spans="1:148" ht="12.75" x14ac:dyDescent="0.2">
      <c r="A1309" s="118">
        <f t="shared" si="746"/>
        <v>45599</v>
      </c>
      <c r="B1309" s="119">
        <f t="shared" si="750"/>
        <v>230.37431062000002</v>
      </c>
      <c r="C1309" s="119">
        <f t="shared" si="751"/>
        <v>185.50644419</v>
      </c>
      <c r="D1309" s="120">
        <f t="shared" si="752"/>
        <v>6966.5</v>
      </c>
      <c r="E1309" s="120">
        <f t="shared" si="744"/>
        <v>6997.15</v>
      </c>
      <c r="F1309" s="172">
        <f t="shared" si="745"/>
        <v>45553</v>
      </c>
      <c r="G1309" s="123">
        <f t="shared" si="753"/>
        <v>4.39962678532968E-3</v>
      </c>
      <c r="H1309" s="124">
        <f t="shared" si="754"/>
        <v>45614</v>
      </c>
      <c r="I1309" s="124">
        <f t="shared" si="755"/>
        <v>45614</v>
      </c>
      <c r="J1309" s="125">
        <f t="shared" si="756"/>
        <v>23</v>
      </c>
      <c r="K1309" s="125">
        <f t="shared" si="757"/>
        <v>14</v>
      </c>
      <c r="L1309" s="8">
        <f t="shared" si="758"/>
        <v>1.00267573</v>
      </c>
      <c r="M1309" s="126">
        <f t="shared" si="759"/>
        <v>0.99980051000000003</v>
      </c>
      <c r="N1309" s="126">
        <f t="shared" si="760"/>
        <v>1.23251764211524</v>
      </c>
      <c r="O1309" s="119">
        <f t="shared" si="761"/>
        <v>1.2358155200000001</v>
      </c>
      <c r="P1309" s="119">
        <f t="shared" si="762"/>
        <v>229.25174279000001</v>
      </c>
      <c r="Q1309" s="158">
        <f t="shared" si="763"/>
        <v>0</v>
      </c>
      <c r="R1309" s="199">
        <f t="shared" si="764"/>
        <v>0</v>
      </c>
      <c r="S1309" s="119">
        <f t="shared" si="765"/>
        <v>0</v>
      </c>
      <c r="T1309" s="129">
        <f t="shared" si="747"/>
        <v>9.1906000000000002E-2</v>
      </c>
      <c r="U1309" s="127">
        <f t="shared" si="766"/>
        <v>14</v>
      </c>
      <c r="V1309" s="127">
        <v>252</v>
      </c>
      <c r="W1309" s="126">
        <f t="shared" si="767"/>
        <v>1.00489666</v>
      </c>
      <c r="X1309" s="119">
        <f t="shared" si="768"/>
        <v>1.1225678299999999</v>
      </c>
      <c r="Y1309" s="119">
        <f t="shared" si="769"/>
        <v>0</v>
      </c>
      <c r="Z1309" s="131" t="str">
        <f t="shared" si="748"/>
        <v>A+J=</v>
      </c>
      <c r="AA1309" s="124">
        <f t="shared" si="749"/>
        <v>45614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2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4"/>
      <c r="EM1309" s="1"/>
      <c r="EN1309" s="1"/>
      <c r="EO1309" s="1"/>
      <c r="EP1309" s="1"/>
      <c r="EQ1309" s="1"/>
      <c r="ER1309" s="1"/>
    </row>
    <row r="1310" spans="1:148" ht="12.75" x14ac:dyDescent="0.2">
      <c r="A1310" s="118">
        <f t="shared" si="746"/>
        <v>45600</v>
      </c>
      <c r="B1310" s="119">
        <f t="shared" si="750"/>
        <v>230.37431062000002</v>
      </c>
      <c r="C1310" s="119">
        <f t="shared" si="751"/>
        <v>185.50644419</v>
      </c>
      <c r="D1310" s="120">
        <f t="shared" si="752"/>
        <v>6966.5</v>
      </c>
      <c r="E1310" s="120">
        <f t="shared" si="744"/>
        <v>6997.15</v>
      </c>
      <c r="F1310" s="172">
        <f t="shared" si="745"/>
        <v>45553</v>
      </c>
      <c r="G1310" s="123">
        <f t="shared" si="753"/>
        <v>4.39962678532968E-3</v>
      </c>
      <c r="H1310" s="124">
        <f t="shared" si="754"/>
        <v>45614</v>
      </c>
      <c r="I1310" s="124">
        <f t="shared" si="755"/>
        <v>45614</v>
      </c>
      <c r="J1310" s="125">
        <f t="shared" si="756"/>
        <v>23</v>
      </c>
      <c r="K1310" s="125">
        <f t="shared" si="757"/>
        <v>14</v>
      </c>
      <c r="L1310" s="8">
        <f t="shared" si="758"/>
        <v>1.00267573</v>
      </c>
      <c r="M1310" s="126">
        <f t="shared" si="759"/>
        <v>0.99980051000000003</v>
      </c>
      <c r="N1310" s="126">
        <f t="shared" si="760"/>
        <v>1.23251764211524</v>
      </c>
      <c r="O1310" s="119">
        <f t="shared" si="761"/>
        <v>1.2358155200000001</v>
      </c>
      <c r="P1310" s="119">
        <f t="shared" si="762"/>
        <v>229.25174279000001</v>
      </c>
      <c r="Q1310" s="158">
        <f t="shared" si="763"/>
        <v>0</v>
      </c>
      <c r="R1310" s="199">
        <f t="shared" si="764"/>
        <v>0</v>
      </c>
      <c r="S1310" s="119">
        <f t="shared" si="765"/>
        <v>0</v>
      </c>
      <c r="T1310" s="129">
        <f t="shared" si="747"/>
        <v>9.1906000000000002E-2</v>
      </c>
      <c r="U1310" s="127">
        <f t="shared" si="766"/>
        <v>14</v>
      </c>
      <c r="V1310" s="127">
        <v>252</v>
      </c>
      <c r="W1310" s="126">
        <f t="shared" si="767"/>
        <v>1.00489666</v>
      </c>
      <c r="X1310" s="119">
        <f t="shared" si="768"/>
        <v>1.1225678299999999</v>
      </c>
      <c r="Y1310" s="119">
        <f t="shared" si="769"/>
        <v>0</v>
      </c>
      <c r="Z1310" s="131" t="str">
        <f t="shared" si="748"/>
        <v>A+J=</v>
      </c>
      <c r="AA1310" s="124">
        <f t="shared" si="749"/>
        <v>45614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2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4"/>
      <c r="EM1310" s="1"/>
      <c r="EN1310" s="1"/>
      <c r="EO1310" s="1"/>
      <c r="EP1310" s="1"/>
      <c r="EQ1310" s="1"/>
      <c r="ER1310" s="1"/>
    </row>
    <row r="1311" spans="1:148" ht="12.75" x14ac:dyDescent="0.2">
      <c r="A1311" s="118">
        <f t="shared" si="746"/>
        <v>45601</v>
      </c>
      <c r="B1311" s="119">
        <f t="shared" si="750"/>
        <v>230.49869662</v>
      </c>
      <c r="C1311" s="119">
        <f t="shared" si="751"/>
        <v>185.50644419</v>
      </c>
      <c r="D1311" s="120">
        <f t="shared" si="752"/>
        <v>6966.5</v>
      </c>
      <c r="E1311" s="120">
        <f t="shared" si="744"/>
        <v>6997.15</v>
      </c>
      <c r="F1311" s="172">
        <f t="shared" si="745"/>
        <v>45553</v>
      </c>
      <c r="G1311" s="123">
        <f t="shared" si="753"/>
        <v>4.39962678532968E-3</v>
      </c>
      <c r="H1311" s="124">
        <f t="shared" si="754"/>
        <v>45614</v>
      </c>
      <c r="I1311" s="124">
        <f t="shared" si="755"/>
        <v>45614</v>
      </c>
      <c r="J1311" s="125">
        <f t="shared" si="756"/>
        <v>23</v>
      </c>
      <c r="K1311" s="125">
        <f t="shared" si="757"/>
        <v>15</v>
      </c>
      <c r="L1311" s="8">
        <f t="shared" si="758"/>
        <v>1.0028671300000001</v>
      </c>
      <c r="M1311" s="126">
        <f t="shared" si="759"/>
        <v>0.99980051000000003</v>
      </c>
      <c r="N1311" s="126">
        <f t="shared" si="760"/>
        <v>1.23251764211524</v>
      </c>
      <c r="O1311" s="119">
        <f t="shared" si="761"/>
        <v>1.2360514300000001</v>
      </c>
      <c r="P1311" s="119">
        <f t="shared" si="762"/>
        <v>229.29550560999999</v>
      </c>
      <c r="Q1311" s="158">
        <f t="shared" si="763"/>
        <v>0</v>
      </c>
      <c r="R1311" s="199">
        <f t="shared" si="764"/>
        <v>0</v>
      </c>
      <c r="S1311" s="119">
        <f t="shared" si="765"/>
        <v>0</v>
      </c>
      <c r="T1311" s="129">
        <f t="shared" si="747"/>
        <v>9.1906000000000002E-2</v>
      </c>
      <c r="U1311" s="127">
        <f t="shared" si="766"/>
        <v>15</v>
      </c>
      <c r="V1311" s="127">
        <v>252</v>
      </c>
      <c r="W1311" s="126">
        <f t="shared" si="767"/>
        <v>1.005247338</v>
      </c>
      <c r="X1311" s="119">
        <f t="shared" si="768"/>
        <v>1.2031910100000001</v>
      </c>
      <c r="Y1311" s="119">
        <f t="shared" si="769"/>
        <v>0</v>
      </c>
      <c r="Z1311" s="131" t="str">
        <f t="shared" si="748"/>
        <v>A+J=</v>
      </c>
      <c r="AA1311" s="124">
        <f t="shared" si="749"/>
        <v>45614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2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4"/>
      <c r="EM1311" s="1"/>
      <c r="EN1311" s="1"/>
      <c r="EO1311" s="1"/>
      <c r="EP1311" s="1"/>
      <c r="EQ1311" s="1"/>
      <c r="ER1311" s="1"/>
    </row>
    <row r="1312" spans="1:148" ht="12.75" x14ac:dyDescent="0.2">
      <c r="A1312" s="118">
        <f t="shared" si="746"/>
        <v>45602</v>
      </c>
      <c r="B1312" s="119">
        <f t="shared" si="750"/>
        <v>230.62314689999999</v>
      </c>
      <c r="C1312" s="119">
        <f t="shared" si="751"/>
        <v>185.50644419</v>
      </c>
      <c r="D1312" s="120">
        <f t="shared" si="752"/>
        <v>6966.5</v>
      </c>
      <c r="E1312" s="120">
        <f t="shared" si="744"/>
        <v>6997.15</v>
      </c>
      <c r="F1312" s="172">
        <f t="shared" si="745"/>
        <v>45553</v>
      </c>
      <c r="G1312" s="123">
        <f t="shared" si="753"/>
        <v>4.39962678532968E-3</v>
      </c>
      <c r="H1312" s="124">
        <f t="shared" si="754"/>
        <v>45614</v>
      </c>
      <c r="I1312" s="124">
        <f t="shared" si="755"/>
        <v>45614</v>
      </c>
      <c r="J1312" s="125">
        <f t="shared" si="756"/>
        <v>23</v>
      </c>
      <c r="K1312" s="125">
        <f t="shared" si="757"/>
        <v>16</v>
      </c>
      <c r="L1312" s="8">
        <f t="shared" si="758"/>
        <v>1.0030585599999999</v>
      </c>
      <c r="M1312" s="126">
        <f t="shared" si="759"/>
        <v>0.99980051000000003</v>
      </c>
      <c r="N1312" s="126">
        <f t="shared" si="760"/>
        <v>1.23251764211524</v>
      </c>
      <c r="O1312" s="119">
        <f t="shared" si="761"/>
        <v>1.2362873700000001</v>
      </c>
      <c r="P1312" s="119">
        <f t="shared" si="762"/>
        <v>229.33927399999999</v>
      </c>
      <c r="Q1312" s="158">
        <f t="shared" si="763"/>
        <v>0</v>
      </c>
      <c r="R1312" s="199">
        <f t="shared" si="764"/>
        <v>0</v>
      </c>
      <c r="S1312" s="119">
        <f t="shared" si="765"/>
        <v>0</v>
      </c>
      <c r="T1312" s="129">
        <f t="shared" si="747"/>
        <v>9.1906000000000002E-2</v>
      </c>
      <c r="U1312" s="127">
        <f t="shared" si="766"/>
        <v>16</v>
      </c>
      <c r="V1312" s="127">
        <v>252</v>
      </c>
      <c r="W1312" s="126">
        <f t="shared" si="767"/>
        <v>1.0055981380000001</v>
      </c>
      <c r="X1312" s="119">
        <f t="shared" si="768"/>
        <v>1.2838729</v>
      </c>
      <c r="Y1312" s="119">
        <f t="shared" si="769"/>
        <v>0</v>
      </c>
      <c r="Z1312" s="131" t="str">
        <f t="shared" si="748"/>
        <v>A+J=</v>
      </c>
      <c r="AA1312" s="124">
        <f t="shared" si="749"/>
        <v>45614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2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4"/>
      <c r="EM1312" s="1"/>
      <c r="EN1312" s="1"/>
      <c r="EO1312" s="1"/>
      <c r="EP1312" s="1"/>
      <c r="EQ1312" s="1"/>
      <c r="ER1312" s="1"/>
    </row>
    <row r="1313" spans="1:148" ht="12.75" x14ac:dyDescent="0.2">
      <c r="A1313" s="118">
        <f t="shared" si="746"/>
        <v>45603</v>
      </c>
      <c r="B1313" s="119">
        <f t="shared" si="750"/>
        <v>230.7476652</v>
      </c>
      <c r="C1313" s="119">
        <f t="shared" si="751"/>
        <v>185.50644419</v>
      </c>
      <c r="D1313" s="120">
        <f t="shared" si="752"/>
        <v>6966.5</v>
      </c>
      <c r="E1313" s="120">
        <f t="shared" si="744"/>
        <v>6997.15</v>
      </c>
      <c r="F1313" s="172">
        <f t="shared" si="745"/>
        <v>45553</v>
      </c>
      <c r="G1313" s="123">
        <f t="shared" si="753"/>
        <v>4.39962678532968E-3</v>
      </c>
      <c r="H1313" s="124">
        <f t="shared" si="754"/>
        <v>45614</v>
      </c>
      <c r="I1313" s="124">
        <f t="shared" si="755"/>
        <v>45614</v>
      </c>
      <c r="J1313" s="125">
        <f t="shared" si="756"/>
        <v>23</v>
      </c>
      <c r="K1313" s="125">
        <f t="shared" si="757"/>
        <v>17</v>
      </c>
      <c r="L1313" s="8">
        <f t="shared" si="758"/>
        <v>1.00325003</v>
      </c>
      <c r="M1313" s="126">
        <f t="shared" si="759"/>
        <v>0.99980051000000003</v>
      </c>
      <c r="N1313" s="126">
        <f t="shared" si="760"/>
        <v>1.23251764211524</v>
      </c>
      <c r="O1313" s="119">
        <f t="shared" si="761"/>
        <v>1.2365233600000001</v>
      </c>
      <c r="P1313" s="119">
        <f t="shared" si="762"/>
        <v>229.38305166999999</v>
      </c>
      <c r="Q1313" s="158">
        <f t="shared" si="763"/>
        <v>0</v>
      </c>
      <c r="R1313" s="199">
        <f t="shared" si="764"/>
        <v>0</v>
      </c>
      <c r="S1313" s="119">
        <f t="shared" si="765"/>
        <v>0</v>
      </c>
      <c r="T1313" s="129">
        <f t="shared" si="747"/>
        <v>9.1906000000000002E-2</v>
      </c>
      <c r="U1313" s="127">
        <f t="shared" si="766"/>
        <v>17</v>
      </c>
      <c r="V1313" s="127">
        <v>252</v>
      </c>
      <c r="W1313" s="126">
        <f t="shared" si="767"/>
        <v>1.0059490600000001</v>
      </c>
      <c r="X1313" s="119">
        <f t="shared" si="768"/>
        <v>1.36461353</v>
      </c>
      <c r="Y1313" s="119">
        <f t="shared" si="769"/>
        <v>0</v>
      </c>
      <c r="Z1313" s="131" t="str">
        <f t="shared" si="748"/>
        <v>A+J=</v>
      </c>
      <c r="AA1313" s="124">
        <f t="shared" si="749"/>
        <v>45614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2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4"/>
      <c r="EM1313" s="1"/>
      <c r="EN1313" s="1"/>
      <c r="EO1313" s="1"/>
      <c r="EP1313" s="1"/>
      <c r="EQ1313" s="1"/>
      <c r="ER1313" s="1"/>
    </row>
    <row r="1314" spans="1:148" ht="12.75" x14ac:dyDescent="0.2">
      <c r="A1314" s="118">
        <f t="shared" si="746"/>
        <v>45604</v>
      </c>
      <c r="B1314" s="119">
        <f t="shared" si="750"/>
        <v>230.87225178</v>
      </c>
      <c r="C1314" s="119">
        <f t="shared" si="751"/>
        <v>185.50644419</v>
      </c>
      <c r="D1314" s="120">
        <f t="shared" si="752"/>
        <v>6966.5</v>
      </c>
      <c r="E1314" s="120">
        <f t="shared" si="744"/>
        <v>6997.15</v>
      </c>
      <c r="F1314" s="172">
        <f t="shared" si="745"/>
        <v>45553</v>
      </c>
      <c r="G1314" s="123">
        <f t="shared" si="753"/>
        <v>4.39962678532968E-3</v>
      </c>
      <c r="H1314" s="124">
        <f t="shared" si="754"/>
        <v>45614</v>
      </c>
      <c r="I1314" s="124">
        <f t="shared" si="755"/>
        <v>45614</v>
      </c>
      <c r="J1314" s="125">
        <f t="shared" si="756"/>
        <v>23</v>
      </c>
      <c r="K1314" s="125">
        <f t="shared" si="757"/>
        <v>18</v>
      </c>
      <c r="L1314" s="8">
        <f t="shared" si="758"/>
        <v>1.0034415400000001</v>
      </c>
      <c r="M1314" s="126">
        <f t="shared" si="759"/>
        <v>0.99980051000000003</v>
      </c>
      <c r="N1314" s="126">
        <f t="shared" si="760"/>
        <v>1.23251764211524</v>
      </c>
      <c r="O1314" s="119">
        <f t="shared" si="761"/>
        <v>1.2367594</v>
      </c>
      <c r="P1314" s="119">
        <f t="shared" si="762"/>
        <v>229.42683861</v>
      </c>
      <c r="Q1314" s="158">
        <f t="shared" si="763"/>
        <v>0</v>
      </c>
      <c r="R1314" s="199">
        <f t="shared" si="764"/>
        <v>0</v>
      </c>
      <c r="S1314" s="119">
        <f t="shared" si="765"/>
        <v>0</v>
      </c>
      <c r="T1314" s="129">
        <f t="shared" si="747"/>
        <v>9.1906000000000002E-2</v>
      </c>
      <c r="U1314" s="127">
        <f t="shared" si="766"/>
        <v>18</v>
      </c>
      <c r="V1314" s="127">
        <v>252</v>
      </c>
      <c r="W1314" s="126">
        <f t="shared" si="767"/>
        <v>1.006300105</v>
      </c>
      <c r="X1314" s="119">
        <f t="shared" si="768"/>
        <v>1.4454131699999999</v>
      </c>
      <c r="Y1314" s="119">
        <f t="shared" si="769"/>
        <v>0</v>
      </c>
      <c r="Z1314" s="131" t="str">
        <f t="shared" si="748"/>
        <v>A+J=</v>
      </c>
      <c r="AA1314" s="124">
        <f t="shared" si="749"/>
        <v>45614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2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4"/>
      <c r="EM1314" s="1"/>
      <c r="EN1314" s="1"/>
      <c r="EO1314" s="1"/>
      <c r="EP1314" s="1"/>
      <c r="EQ1314" s="1"/>
      <c r="ER1314" s="1"/>
    </row>
    <row r="1315" spans="1:148" ht="12.75" x14ac:dyDescent="0.2">
      <c r="A1315" s="118">
        <f t="shared" si="746"/>
        <v>45605</v>
      </c>
      <c r="B1315" s="119">
        <f t="shared" si="750"/>
        <v>230.99690269000001</v>
      </c>
      <c r="C1315" s="119">
        <f t="shared" si="751"/>
        <v>185.50644419</v>
      </c>
      <c r="D1315" s="120">
        <f t="shared" si="752"/>
        <v>6966.5</v>
      </c>
      <c r="E1315" s="120">
        <f t="shared" si="744"/>
        <v>6997.15</v>
      </c>
      <c r="F1315" s="172">
        <f t="shared" si="745"/>
        <v>45553</v>
      </c>
      <c r="G1315" s="123">
        <f t="shared" si="753"/>
        <v>4.39962678532968E-3</v>
      </c>
      <c r="H1315" s="124">
        <f t="shared" si="754"/>
        <v>45614</v>
      </c>
      <c r="I1315" s="124">
        <f t="shared" si="755"/>
        <v>45614</v>
      </c>
      <c r="J1315" s="125">
        <f t="shared" si="756"/>
        <v>23</v>
      </c>
      <c r="K1315" s="125">
        <f t="shared" si="757"/>
        <v>19</v>
      </c>
      <c r="L1315" s="8">
        <f t="shared" si="758"/>
        <v>1.00363308</v>
      </c>
      <c r="M1315" s="126">
        <f t="shared" si="759"/>
        <v>0.99980051000000003</v>
      </c>
      <c r="N1315" s="126">
        <f t="shared" si="760"/>
        <v>1.23251764211524</v>
      </c>
      <c r="O1315" s="119">
        <f t="shared" si="761"/>
        <v>1.2369954700000001</v>
      </c>
      <c r="P1315" s="119">
        <f t="shared" si="762"/>
        <v>229.47063111</v>
      </c>
      <c r="Q1315" s="158">
        <f t="shared" si="763"/>
        <v>0</v>
      </c>
      <c r="R1315" s="199">
        <f t="shared" si="764"/>
        <v>0</v>
      </c>
      <c r="S1315" s="119">
        <f t="shared" si="765"/>
        <v>0</v>
      </c>
      <c r="T1315" s="129">
        <f t="shared" si="747"/>
        <v>9.1906000000000002E-2</v>
      </c>
      <c r="U1315" s="127">
        <f t="shared" si="766"/>
        <v>19</v>
      </c>
      <c r="V1315" s="127">
        <v>252</v>
      </c>
      <c r="W1315" s="126">
        <f t="shared" si="767"/>
        <v>1.006651272</v>
      </c>
      <c r="X1315" s="119">
        <f t="shared" si="768"/>
        <v>1.52627158</v>
      </c>
      <c r="Y1315" s="119">
        <f t="shared" si="769"/>
        <v>0</v>
      </c>
      <c r="Z1315" s="131" t="str">
        <f t="shared" si="748"/>
        <v>A+J=</v>
      </c>
      <c r="AA1315" s="124">
        <f t="shared" si="749"/>
        <v>45614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2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4"/>
      <c r="EM1315" s="1"/>
      <c r="EN1315" s="1"/>
      <c r="EO1315" s="1"/>
      <c r="EP1315" s="1"/>
      <c r="EQ1315" s="1"/>
      <c r="ER1315" s="1"/>
    </row>
    <row r="1316" spans="1:148" ht="12.75" x14ac:dyDescent="0.2">
      <c r="A1316" s="118">
        <f t="shared" si="746"/>
        <v>45606</v>
      </c>
      <c r="B1316" s="119">
        <f t="shared" si="750"/>
        <v>230.99690269000001</v>
      </c>
      <c r="C1316" s="119">
        <f t="shared" si="751"/>
        <v>185.50644419</v>
      </c>
      <c r="D1316" s="120">
        <f t="shared" si="752"/>
        <v>6966.5</v>
      </c>
      <c r="E1316" s="120">
        <f t="shared" si="744"/>
        <v>6997.15</v>
      </c>
      <c r="F1316" s="172">
        <f t="shared" si="745"/>
        <v>45553</v>
      </c>
      <c r="G1316" s="123">
        <f t="shared" si="753"/>
        <v>4.39962678532968E-3</v>
      </c>
      <c r="H1316" s="124">
        <f t="shared" si="754"/>
        <v>45614</v>
      </c>
      <c r="I1316" s="124">
        <f t="shared" si="755"/>
        <v>45614</v>
      </c>
      <c r="J1316" s="125">
        <f t="shared" si="756"/>
        <v>23</v>
      </c>
      <c r="K1316" s="125">
        <f t="shared" si="757"/>
        <v>19</v>
      </c>
      <c r="L1316" s="8">
        <f t="shared" si="758"/>
        <v>1.00363308</v>
      </c>
      <c r="M1316" s="126">
        <f t="shared" si="759"/>
        <v>0.99980051000000003</v>
      </c>
      <c r="N1316" s="126">
        <f t="shared" si="760"/>
        <v>1.23251764211524</v>
      </c>
      <c r="O1316" s="119">
        <f t="shared" si="761"/>
        <v>1.2369954700000001</v>
      </c>
      <c r="P1316" s="119">
        <f t="shared" si="762"/>
        <v>229.47063111</v>
      </c>
      <c r="Q1316" s="158">
        <f t="shared" si="763"/>
        <v>0</v>
      </c>
      <c r="R1316" s="199">
        <f t="shared" si="764"/>
        <v>0</v>
      </c>
      <c r="S1316" s="119">
        <f t="shared" si="765"/>
        <v>0</v>
      </c>
      <c r="T1316" s="129">
        <f t="shared" si="747"/>
        <v>9.1906000000000002E-2</v>
      </c>
      <c r="U1316" s="127">
        <f t="shared" si="766"/>
        <v>19</v>
      </c>
      <c r="V1316" s="127">
        <v>252</v>
      </c>
      <c r="W1316" s="126">
        <f t="shared" si="767"/>
        <v>1.006651272</v>
      </c>
      <c r="X1316" s="119">
        <f t="shared" si="768"/>
        <v>1.52627158</v>
      </c>
      <c r="Y1316" s="119">
        <f t="shared" si="769"/>
        <v>0</v>
      </c>
      <c r="Z1316" s="131" t="str">
        <f t="shared" si="748"/>
        <v>A+J=</v>
      </c>
      <c r="AA1316" s="124">
        <f t="shared" si="749"/>
        <v>45614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2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4"/>
      <c r="EM1316" s="1"/>
      <c r="EN1316" s="1"/>
      <c r="EO1316" s="1"/>
      <c r="EP1316" s="1"/>
      <c r="EQ1316" s="1"/>
      <c r="ER1316" s="1"/>
    </row>
    <row r="1317" spans="1:148" ht="12.75" x14ac:dyDescent="0.2">
      <c r="A1317" s="118">
        <f t="shared" si="746"/>
        <v>45607</v>
      </c>
      <c r="B1317" s="119">
        <f t="shared" si="750"/>
        <v>230.99690269000001</v>
      </c>
      <c r="C1317" s="119">
        <f t="shared" si="751"/>
        <v>185.50644419</v>
      </c>
      <c r="D1317" s="120">
        <f t="shared" si="752"/>
        <v>6966.5</v>
      </c>
      <c r="E1317" s="120">
        <f t="shared" si="744"/>
        <v>6997.15</v>
      </c>
      <c r="F1317" s="172">
        <f t="shared" si="745"/>
        <v>45553</v>
      </c>
      <c r="G1317" s="123">
        <f t="shared" si="753"/>
        <v>4.39962678532968E-3</v>
      </c>
      <c r="H1317" s="124">
        <f t="shared" si="754"/>
        <v>45614</v>
      </c>
      <c r="I1317" s="124">
        <f t="shared" si="755"/>
        <v>45614</v>
      </c>
      <c r="J1317" s="125">
        <f t="shared" si="756"/>
        <v>23</v>
      </c>
      <c r="K1317" s="125">
        <f t="shared" si="757"/>
        <v>19</v>
      </c>
      <c r="L1317" s="8">
        <f t="shared" si="758"/>
        <v>1.00363308</v>
      </c>
      <c r="M1317" s="126">
        <f t="shared" si="759"/>
        <v>0.99980051000000003</v>
      </c>
      <c r="N1317" s="126">
        <f t="shared" si="760"/>
        <v>1.23251764211524</v>
      </c>
      <c r="O1317" s="119">
        <f t="shared" si="761"/>
        <v>1.2369954700000001</v>
      </c>
      <c r="P1317" s="119">
        <f t="shared" si="762"/>
        <v>229.47063111</v>
      </c>
      <c r="Q1317" s="158">
        <f t="shared" si="763"/>
        <v>0</v>
      </c>
      <c r="R1317" s="199">
        <f t="shared" si="764"/>
        <v>0</v>
      </c>
      <c r="S1317" s="119">
        <f t="shared" si="765"/>
        <v>0</v>
      </c>
      <c r="T1317" s="129">
        <f t="shared" si="747"/>
        <v>9.1906000000000002E-2</v>
      </c>
      <c r="U1317" s="127">
        <f t="shared" si="766"/>
        <v>19</v>
      </c>
      <c r="V1317" s="127">
        <v>252</v>
      </c>
      <c r="W1317" s="126">
        <f t="shared" si="767"/>
        <v>1.006651272</v>
      </c>
      <c r="X1317" s="119">
        <f t="shared" si="768"/>
        <v>1.52627158</v>
      </c>
      <c r="Y1317" s="119">
        <f t="shared" si="769"/>
        <v>0</v>
      </c>
      <c r="Z1317" s="131" t="str">
        <f t="shared" si="748"/>
        <v>A+J=</v>
      </c>
      <c r="AA1317" s="124">
        <f t="shared" si="749"/>
        <v>45614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2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4"/>
      <c r="EM1317" s="1"/>
      <c r="EN1317" s="1"/>
      <c r="EO1317" s="1"/>
      <c r="EP1317" s="1"/>
      <c r="EQ1317" s="1"/>
      <c r="ER1317" s="1"/>
    </row>
    <row r="1318" spans="1:148" ht="12.75" x14ac:dyDescent="0.2">
      <c r="A1318" s="118">
        <f t="shared" si="746"/>
        <v>45608</v>
      </c>
      <c r="B1318" s="119">
        <f t="shared" si="750"/>
        <v>231.12162379999998</v>
      </c>
      <c r="C1318" s="119">
        <f t="shared" si="751"/>
        <v>185.50644419</v>
      </c>
      <c r="D1318" s="120">
        <f t="shared" si="752"/>
        <v>6966.5</v>
      </c>
      <c r="E1318" s="120">
        <f t="shared" si="744"/>
        <v>6997.15</v>
      </c>
      <c r="F1318" s="172">
        <f t="shared" si="745"/>
        <v>45553</v>
      </c>
      <c r="G1318" s="123">
        <f t="shared" si="753"/>
        <v>4.39962678532968E-3</v>
      </c>
      <c r="H1318" s="124">
        <f t="shared" si="754"/>
        <v>45614</v>
      </c>
      <c r="I1318" s="124">
        <f t="shared" si="755"/>
        <v>45614</v>
      </c>
      <c r="J1318" s="125">
        <f t="shared" si="756"/>
        <v>23</v>
      </c>
      <c r="K1318" s="125">
        <f t="shared" si="757"/>
        <v>20</v>
      </c>
      <c r="L1318" s="8">
        <f t="shared" si="758"/>
        <v>1.00382466</v>
      </c>
      <c r="M1318" s="126">
        <f t="shared" si="759"/>
        <v>0.99980051000000003</v>
      </c>
      <c r="N1318" s="126">
        <f t="shared" si="760"/>
        <v>1.23251764211524</v>
      </c>
      <c r="O1318" s="119">
        <f t="shared" si="761"/>
        <v>1.2372316000000001</v>
      </c>
      <c r="P1318" s="119">
        <f t="shared" si="762"/>
        <v>229.51443474999999</v>
      </c>
      <c r="Q1318" s="158">
        <f t="shared" si="763"/>
        <v>0</v>
      </c>
      <c r="R1318" s="199">
        <f t="shared" si="764"/>
        <v>0</v>
      </c>
      <c r="S1318" s="119">
        <f t="shared" si="765"/>
        <v>0</v>
      </c>
      <c r="T1318" s="129">
        <f t="shared" si="747"/>
        <v>9.1906000000000002E-2</v>
      </c>
      <c r="U1318" s="127">
        <f t="shared" si="766"/>
        <v>20</v>
      </c>
      <c r="V1318" s="127">
        <v>252</v>
      </c>
      <c r="W1318" s="126">
        <f t="shared" si="767"/>
        <v>1.007002562</v>
      </c>
      <c r="X1318" s="119">
        <f t="shared" si="768"/>
        <v>1.6071890499999999</v>
      </c>
      <c r="Y1318" s="119">
        <f t="shared" si="769"/>
        <v>0</v>
      </c>
      <c r="Z1318" s="131" t="str">
        <f t="shared" si="748"/>
        <v>A+J=</v>
      </c>
      <c r="AA1318" s="124">
        <f t="shared" si="749"/>
        <v>45614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2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4"/>
      <c r="EM1318" s="1"/>
      <c r="EN1318" s="1"/>
      <c r="EO1318" s="1"/>
      <c r="EP1318" s="1"/>
      <c r="EQ1318" s="1"/>
      <c r="ER1318" s="1"/>
    </row>
    <row r="1319" spans="1:148" ht="12.75" x14ac:dyDescent="0.2">
      <c r="A1319" s="118">
        <f t="shared" si="746"/>
        <v>45609</v>
      </c>
      <c r="B1319" s="119">
        <f t="shared" si="750"/>
        <v>231.24641140999998</v>
      </c>
      <c r="C1319" s="119">
        <f t="shared" si="751"/>
        <v>185.50644419</v>
      </c>
      <c r="D1319" s="120">
        <f t="shared" si="752"/>
        <v>6966.5</v>
      </c>
      <c r="E1319" s="120">
        <f t="shared" si="744"/>
        <v>6997.15</v>
      </c>
      <c r="F1319" s="172">
        <f t="shared" si="745"/>
        <v>45553</v>
      </c>
      <c r="G1319" s="123">
        <f t="shared" si="753"/>
        <v>4.39962678532968E-3</v>
      </c>
      <c r="H1319" s="124">
        <f t="shared" si="754"/>
        <v>45614</v>
      </c>
      <c r="I1319" s="124">
        <f t="shared" si="755"/>
        <v>45614</v>
      </c>
      <c r="J1319" s="125">
        <f t="shared" si="756"/>
        <v>23</v>
      </c>
      <c r="K1319" s="125">
        <f t="shared" si="757"/>
        <v>21</v>
      </c>
      <c r="L1319" s="8">
        <f t="shared" si="758"/>
        <v>1.0040162800000001</v>
      </c>
      <c r="M1319" s="126">
        <f t="shared" si="759"/>
        <v>0.99980051000000003</v>
      </c>
      <c r="N1319" s="126">
        <f t="shared" si="760"/>
        <v>1.23251764211524</v>
      </c>
      <c r="O1319" s="119">
        <f t="shared" si="761"/>
        <v>1.2374677700000001</v>
      </c>
      <c r="P1319" s="119">
        <f t="shared" si="762"/>
        <v>229.55824580999999</v>
      </c>
      <c r="Q1319" s="158">
        <f t="shared" si="763"/>
        <v>0</v>
      </c>
      <c r="R1319" s="199">
        <f t="shared" si="764"/>
        <v>0</v>
      </c>
      <c r="S1319" s="119">
        <f t="shared" si="765"/>
        <v>0</v>
      </c>
      <c r="T1319" s="129">
        <f t="shared" si="747"/>
        <v>9.1906000000000002E-2</v>
      </c>
      <c r="U1319" s="127">
        <f t="shared" si="766"/>
        <v>21</v>
      </c>
      <c r="V1319" s="127">
        <v>252</v>
      </c>
      <c r="W1319" s="126">
        <f t="shared" si="767"/>
        <v>1.007353975</v>
      </c>
      <c r="X1319" s="119">
        <f t="shared" si="768"/>
        <v>1.6881656</v>
      </c>
      <c r="Y1319" s="119">
        <f t="shared" si="769"/>
        <v>0</v>
      </c>
      <c r="Z1319" s="131" t="str">
        <f t="shared" si="748"/>
        <v>A+J=</v>
      </c>
      <c r="AA1319" s="124">
        <f t="shared" si="749"/>
        <v>45614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2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4"/>
      <c r="EM1319" s="1"/>
      <c r="EN1319" s="1"/>
      <c r="EO1319" s="1"/>
      <c r="EP1319" s="1"/>
      <c r="EQ1319" s="1"/>
      <c r="ER1319" s="1"/>
    </row>
    <row r="1320" spans="1:148" ht="12.75" x14ac:dyDescent="0.2">
      <c r="A1320" s="118">
        <f t="shared" si="746"/>
        <v>45610</v>
      </c>
      <c r="B1320" s="119">
        <f t="shared" si="750"/>
        <v>231.37126714999999</v>
      </c>
      <c r="C1320" s="119">
        <f t="shared" si="751"/>
        <v>185.50644419</v>
      </c>
      <c r="D1320" s="120">
        <f t="shared" si="752"/>
        <v>6966.5</v>
      </c>
      <c r="E1320" s="120">
        <f t="shared" si="744"/>
        <v>6997.15</v>
      </c>
      <c r="F1320" s="172">
        <f t="shared" si="745"/>
        <v>45553</v>
      </c>
      <c r="G1320" s="123">
        <f t="shared" si="753"/>
        <v>4.39962678532968E-3</v>
      </c>
      <c r="H1320" s="124">
        <f t="shared" si="754"/>
        <v>45614</v>
      </c>
      <c r="I1320" s="124">
        <f t="shared" si="755"/>
        <v>45614</v>
      </c>
      <c r="J1320" s="125">
        <f t="shared" si="756"/>
        <v>23</v>
      </c>
      <c r="K1320" s="125">
        <f t="shared" si="757"/>
        <v>22</v>
      </c>
      <c r="L1320" s="8">
        <f t="shared" si="758"/>
        <v>1.00420793</v>
      </c>
      <c r="M1320" s="126">
        <f t="shared" si="759"/>
        <v>0.99980051000000003</v>
      </c>
      <c r="N1320" s="126">
        <f t="shared" si="760"/>
        <v>1.23251764211524</v>
      </c>
      <c r="O1320" s="119">
        <f t="shared" si="761"/>
        <v>1.23770399</v>
      </c>
      <c r="P1320" s="119">
        <f t="shared" si="762"/>
        <v>229.60206614000001</v>
      </c>
      <c r="Q1320" s="158">
        <f t="shared" si="763"/>
        <v>0</v>
      </c>
      <c r="R1320" s="199">
        <f t="shared" si="764"/>
        <v>0</v>
      </c>
      <c r="S1320" s="119">
        <f t="shared" si="765"/>
        <v>0</v>
      </c>
      <c r="T1320" s="129">
        <f t="shared" si="747"/>
        <v>9.1906000000000002E-2</v>
      </c>
      <c r="U1320" s="127">
        <f t="shared" si="766"/>
        <v>22</v>
      </c>
      <c r="V1320" s="127">
        <v>252</v>
      </c>
      <c r="W1320" s="126">
        <f t="shared" si="767"/>
        <v>1.0077055100000001</v>
      </c>
      <c r="X1320" s="119">
        <f t="shared" si="768"/>
        <v>1.76920101</v>
      </c>
      <c r="Y1320" s="119">
        <f t="shared" si="769"/>
        <v>0</v>
      </c>
      <c r="Z1320" s="131" t="str">
        <f t="shared" si="748"/>
        <v>A+J=</v>
      </c>
      <c r="AA1320" s="124">
        <f t="shared" si="749"/>
        <v>45614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2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4"/>
      <c r="EM1320" s="1"/>
      <c r="EN1320" s="1"/>
      <c r="EO1320" s="1"/>
      <c r="EP1320" s="1"/>
      <c r="EQ1320" s="1"/>
      <c r="ER1320" s="1"/>
    </row>
    <row r="1321" spans="1:148" ht="12.75" x14ac:dyDescent="0.2">
      <c r="A1321" s="118">
        <f t="shared" si="746"/>
        <v>45611</v>
      </c>
      <c r="B1321" s="119">
        <f t="shared" si="750"/>
        <v>231.49618942999999</v>
      </c>
      <c r="C1321" s="119">
        <f t="shared" si="751"/>
        <v>185.50644419</v>
      </c>
      <c r="D1321" s="120">
        <f t="shared" si="752"/>
        <v>6966.5</v>
      </c>
      <c r="E1321" s="120">
        <f t="shared" si="744"/>
        <v>6997.15</v>
      </c>
      <c r="F1321" s="172">
        <f t="shared" si="745"/>
        <v>45553</v>
      </c>
      <c r="G1321" s="123">
        <f t="shared" si="753"/>
        <v>4.39962678532968E-3</v>
      </c>
      <c r="H1321" s="124">
        <f t="shared" si="754"/>
        <v>45614</v>
      </c>
      <c r="I1321" s="124">
        <f t="shared" si="755"/>
        <v>45614</v>
      </c>
      <c r="J1321" s="125">
        <f t="shared" si="756"/>
        <v>23</v>
      </c>
      <c r="K1321" s="125">
        <f t="shared" si="757"/>
        <v>23</v>
      </c>
      <c r="L1321" s="8">
        <f t="shared" si="758"/>
        <v>1.00439962</v>
      </c>
      <c r="M1321" s="126">
        <f t="shared" si="759"/>
        <v>0.99980051000000003</v>
      </c>
      <c r="N1321" s="126">
        <f t="shared" si="760"/>
        <v>1.23251764211524</v>
      </c>
      <c r="O1321" s="119">
        <f t="shared" si="761"/>
        <v>1.2379402500000001</v>
      </c>
      <c r="P1321" s="119">
        <f t="shared" si="762"/>
        <v>229.64589389</v>
      </c>
      <c r="Q1321" s="158">
        <f t="shared" si="763"/>
        <v>0</v>
      </c>
      <c r="R1321" s="199">
        <f t="shared" si="764"/>
        <v>0</v>
      </c>
      <c r="S1321" s="119">
        <f t="shared" si="765"/>
        <v>0</v>
      </c>
      <c r="T1321" s="129">
        <f t="shared" si="747"/>
        <v>9.1906000000000002E-2</v>
      </c>
      <c r="U1321" s="127">
        <f t="shared" si="766"/>
        <v>23</v>
      </c>
      <c r="V1321" s="127">
        <v>252</v>
      </c>
      <c r="W1321" s="126">
        <f t="shared" si="767"/>
        <v>1.0080571679999999</v>
      </c>
      <c r="X1321" s="119">
        <f t="shared" si="768"/>
        <v>1.8502955400000001</v>
      </c>
      <c r="Y1321" s="119">
        <f t="shared" si="769"/>
        <v>0</v>
      </c>
      <c r="Z1321" s="131" t="str">
        <f t="shared" si="748"/>
        <v>A+J=</v>
      </c>
      <c r="AA1321" s="124">
        <f t="shared" si="749"/>
        <v>45614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2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4"/>
      <c r="EM1321" s="1"/>
      <c r="EN1321" s="1"/>
      <c r="EO1321" s="1"/>
      <c r="EP1321" s="1"/>
      <c r="EQ1321" s="1"/>
      <c r="ER1321" s="1"/>
    </row>
    <row r="1322" spans="1:148" ht="12.75" x14ac:dyDescent="0.2">
      <c r="A1322" s="118">
        <f t="shared" si="746"/>
        <v>45612</v>
      </c>
      <c r="B1322" s="119">
        <f t="shared" si="750"/>
        <v>231.49618942999999</v>
      </c>
      <c r="C1322" s="119">
        <f t="shared" si="751"/>
        <v>185.50644419</v>
      </c>
      <c r="D1322" s="120">
        <f t="shared" si="752"/>
        <v>6966.5</v>
      </c>
      <c r="E1322" s="120">
        <f t="shared" si="744"/>
        <v>6997.15</v>
      </c>
      <c r="F1322" s="172">
        <f t="shared" si="745"/>
        <v>45553</v>
      </c>
      <c r="G1322" s="123">
        <f t="shared" si="753"/>
        <v>4.39962678532968E-3</v>
      </c>
      <c r="H1322" s="124">
        <f t="shared" si="754"/>
        <v>45614</v>
      </c>
      <c r="I1322" s="124">
        <f t="shared" si="755"/>
        <v>45614</v>
      </c>
      <c r="J1322" s="125">
        <f t="shared" si="756"/>
        <v>23</v>
      </c>
      <c r="K1322" s="125">
        <f t="shared" si="757"/>
        <v>23</v>
      </c>
      <c r="L1322" s="8">
        <f t="shared" si="758"/>
        <v>1.00439962</v>
      </c>
      <c r="M1322" s="126">
        <f t="shared" si="759"/>
        <v>0.99980051000000003</v>
      </c>
      <c r="N1322" s="126">
        <f t="shared" si="760"/>
        <v>1.23251764211524</v>
      </c>
      <c r="O1322" s="119">
        <f t="shared" si="761"/>
        <v>1.2379402500000001</v>
      </c>
      <c r="P1322" s="119">
        <f t="shared" si="762"/>
        <v>229.64589389</v>
      </c>
      <c r="Q1322" s="158">
        <f t="shared" si="763"/>
        <v>0</v>
      </c>
      <c r="R1322" s="199">
        <f t="shared" si="764"/>
        <v>0</v>
      </c>
      <c r="S1322" s="119">
        <f t="shared" si="765"/>
        <v>0</v>
      </c>
      <c r="T1322" s="129">
        <f t="shared" si="747"/>
        <v>9.1906000000000002E-2</v>
      </c>
      <c r="U1322" s="127">
        <f t="shared" si="766"/>
        <v>23</v>
      </c>
      <c r="V1322" s="127">
        <v>252</v>
      </c>
      <c r="W1322" s="126">
        <f t="shared" si="767"/>
        <v>1.0080571679999999</v>
      </c>
      <c r="X1322" s="119">
        <f t="shared" si="768"/>
        <v>1.8502955400000001</v>
      </c>
      <c r="Y1322" s="119">
        <f t="shared" si="769"/>
        <v>0</v>
      </c>
      <c r="Z1322" s="131" t="str">
        <f t="shared" si="748"/>
        <v>A+J=</v>
      </c>
      <c r="AA1322" s="124">
        <f t="shared" si="749"/>
        <v>45614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2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4"/>
      <c r="EM1322" s="1"/>
      <c r="EN1322" s="1"/>
      <c r="EO1322" s="1"/>
      <c r="EP1322" s="1"/>
      <c r="EQ1322" s="1"/>
      <c r="ER1322" s="1"/>
    </row>
    <row r="1323" spans="1:148" ht="12.75" x14ac:dyDescent="0.2">
      <c r="A1323" s="118">
        <f t="shared" si="746"/>
        <v>45613</v>
      </c>
      <c r="B1323" s="119">
        <f t="shared" si="750"/>
        <v>231.49618942999999</v>
      </c>
      <c r="C1323" s="119">
        <f t="shared" si="751"/>
        <v>185.50644419</v>
      </c>
      <c r="D1323" s="120">
        <f t="shared" si="752"/>
        <v>6966.5</v>
      </c>
      <c r="E1323" s="120">
        <f t="shared" si="744"/>
        <v>6997.15</v>
      </c>
      <c r="F1323" s="172">
        <f t="shared" si="745"/>
        <v>45553</v>
      </c>
      <c r="G1323" s="123">
        <f t="shared" si="753"/>
        <v>4.39962678532968E-3</v>
      </c>
      <c r="H1323" s="124">
        <f t="shared" si="754"/>
        <v>45614</v>
      </c>
      <c r="I1323" s="124">
        <f t="shared" si="755"/>
        <v>45614</v>
      </c>
      <c r="J1323" s="125">
        <f t="shared" si="756"/>
        <v>23</v>
      </c>
      <c r="K1323" s="125">
        <f t="shared" si="757"/>
        <v>23</v>
      </c>
      <c r="L1323" s="8">
        <f t="shared" si="758"/>
        <v>1.00439962</v>
      </c>
      <c r="M1323" s="126">
        <f t="shared" si="759"/>
        <v>0.99980051000000003</v>
      </c>
      <c r="N1323" s="126">
        <f t="shared" si="760"/>
        <v>1.23251764211524</v>
      </c>
      <c r="O1323" s="119">
        <f t="shared" si="761"/>
        <v>1.2379402500000001</v>
      </c>
      <c r="P1323" s="119">
        <f t="shared" si="762"/>
        <v>229.64589389</v>
      </c>
      <c r="Q1323" s="158">
        <f t="shared" si="763"/>
        <v>0</v>
      </c>
      <c r="R1323" s="199">
        <f t="shared" si="764"/>
        <v>0</v>
      </c>
      <c r="S1323" s="119">
        <f t="shared" si="765"/>
        <v>0</v>
      </c>
      <c r="T1323" s="129">
        <f t="shared" si="747"/>
        <v>9.1906000000000002E-2</v>
      </c>
      <c r="U1323" s="127">
        <f t="shared" si="766"/>
        <v>23</v>
      </c>
      <c r="V1323" s="127">
        <v>252</v>
      </c>
      <c r="W1323" s="126">
        <f t="shared" si="767"/>
        <v>1.0080571679999999</v>
      </c>
      <c r="X1323" s="119">
        <f t="shared" si="768"/>
        <v>1.8502955400000001</v>
      </c>
      <c r="Y1323" s="119">
        <f t="shared" si="769"/>
        <v>0</v>
      </c>
      <c r="Z1323" s="131" t="str">
        <f t="shared" si="748"/>
        <v>A+J=</v>
      </c>
      <c r="AA1323" s="124">
        <f t="shared" si="749"/>
        <v>45614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2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4"/>
      <c r="EM1323" s="1"/>
      <c r="EN1323" s="1"/>
      <c r="EO1323" s="1"/>
      <c r="EP1323" s="1"/>
      <c r="EQ1323" s="1"/>
      <c r="ER1323" s="1"/>
    </row>
    <row r="1324" spans="1:148" ht="12.75" x14ac:dyDescent="0.2">
      <c r="A1324" s="118">
        <f t="shared" si="746"/>
        <v>45614</v>
      </c>
      <c r="B1324" s="119">
        <f t="shared" si="750"/>
        <v>231.49618942999999</v>
      </c>
      <c r="C1324" s="119">
        <f t="shared" si="751"/>
        <v>185.50644419</v>
      </c>
      <c r="D1324" s="120">
        <f t="shared" si="752"/>
        <v>6966.5</v>
      </c>
      <c r="E1324" s="120">
        <f t="shared" si="744"/>
        <v>6997.15</v>
      </c>
      <c r="F1324" s="172">
        <f t="shared" si="745"/>
        <v>45553</v>
      </c>
      <c r="G1324" s="123">
        <f t="shared" si="753"/>
        <v>4.39962678532968E-3</v>
      </c>
      <c r="H1324" s="124">
        <f t="shared" si="754"/>
        <v>45614</v>
      </c>
      <c r="I1324" s="124">
        <f t="shared" si="755"/>
        <v>45614</v>
      </c>
      <c r="J1324" s="125">
        <f t="shared" si="756"/>
        <v>23</v>
      </c>
      <c r="K1324" s="125">
        <f t="shared" si="757"/>
        <v>23</v>
      </c>
      <c r="L1324" s="8">
        <f t="shared" si="758"/>
        <v>1.00439962</v>
      </c>
      <c r="M1324" s="126">
        <f t="shared" si="759"/>
        <v>0.99980051000000003</v>
      </c>
      <c r="N1324" s="126">
        <f t="shared" si="760"/>
        <v>1.23251764211524</v>
      </c>
      <c r="O1324" s="119">
        <f t="shared" si="761"/>
        <v>1.2379402500000001</v>
      </c>
      <c r="P1324" s="119">
        <f t="shared" si="762"/>
        <v>229.64589389</v>
      </c>
      <c r="Q1324" s="158">
        <f t="shared" si="763"/>
        <v>43</v>
      </c>
      <c r="R1324" s="199">
        <f t="shared" si="764"/>
        <v>0.163629</v>
      </c>
      <c r="S1324" s="119">
        <f t="shared" si="765"/>
        <v>37.57672797</v>
      </c>
      <c r="T1324" s="129">
        <f t="shared" si="747"/>
        <v>9.1906000000000002E-2</v>
      </c>
      <c r="U1324" s="127">
        <f t="shared" si="766"/>
        <v>23</v>
      </c>
      <c r="V1324" s="127">
        <v>252</v>
      </c>
      <c r="W1324" s="126">
        <f t="shared" si="767"/>
        <v>1.0080571679999999</v>
      </c>
      <c r="X1324" s="119">
        <f t="shared" si="768"/>
        <v>1.8502955400000001</v>
      </c>
      <c r="Y1324" s="119">
        <f t="shared" si="769"/>
        <v>39.427023509999998</v>
      </c>
      <c r="Z1324" s="131" t="str">
        <f t="shared" si="748"/>
        <v>A+J=</v>
      </c>
      <c r="AA1324" s="124">
        <f t="shared" si="749"/>
        <v>45614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2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4"/>
      <c r="EM1324" s="1"/>
      <c r="EN1324" s="1"/>
      <c r="EO1324" s="1"/>
      <c r="EP1324" s="1"/>
      <c r="EQ1324" s="1"/>
      <c r="ER1324" s="1"/>
    </row>
    <row r="1325" spans="1:148" ht="12.75" x14ac:dyDescent="0.2">
      <c r="A1325" s="118">
        <f t="shared" si="746"/>
        <v>45615</v>
      </c>
      <c r="B1325" s="119">
        <f t="shared" si="750"/>
        <v>192.19266393999999</v>
      </c>
      <c r="C1325" s="119">
        <f t="shared" si="751"/>
        <v>155.15221023999999</v>
      </c>
      <c r="D1325" s="120">
        <f t="shared" si="752"/>
        <v>6997.15</v>
      </c>
      <c r="E1325" s="120">
        <f t="shared" ref="E1325:E1388" si="770">IF($K1325=1,VLOOKUP($A1324,$AO$11:$AT$150,5),E1324)</f>
        <v>7036.33</v>
      </c>
      <c r="F1325" s="172">
        <f t="shared" si="745"/>
        <v>45581</v>
      </c>
      <c r="G1325" s="123">
        <f t="shared" si="753"/>
        <v>5.5994226220676957E-3</v>
      </c>
      <c r="H1325" s="124">
        <f t="shared" si="754"/>
        <v>45642</v>
      </c>
      <c r="I1325" s="124">
        <f t="shared" si="755"/>
        <v>45642</v>
      </c>
      <c r="J1325" s="125">
        <f t="shared" si="756"/>
        <v>19</v>
      </c>
      <c r="K1325" s="125">
        <f t="shared" si="757"/>
        <v>1</v>
      </c>
      <c r="L1325" s="8">
        <f t="shared" si="758"/>
        <v>1.0002939200000001</v>
      </c>
      <c r="M1325" s="126">
        <f t="shared" si="759"/>
        <v>1.00439962</v>
      </c>
      <c r="N1325" s="126">
        <f t="shared" si="760"/>
        <v>1.2379402513838431</v>
      </c>
      <c r="O1325" s="119">
        <f t="shared" si="761"/>
        <v>1.2383040999999999</v>
      </c>
      <c r="P1325" s="119">
        <f t="shared" si="762"/>
        <v>192.12561805999999</v>
      </c>
      <c r="Q1325" s="158">
        <f t="shared" si="763"/>
        <v>0</v>
      </c>
      <c r="R1325" s="199">
        <f t="shared" si="764"/>
        <v>0</v>
      </c>
      <c r="S1325" s="119">
        <f t="shared" si="765"/>
        <v>0</v>
      </c>
      <c r="T1325" s="129">
        <f t="shared" si="747"/>
        <v>9.1906000000000002E-2</v>
      </c>
      <c r="U1325" s="127">
        <f t="shared" si="766"/>
        <v>1</v>
      </c>
      <c r="V1325" s="127">
        <v>252</v>
      </c>
      <c r="W1325" s="126">
        <f t="shared" si="767"/>
        <v>1.000348969</v>
      </c>
      <c r="X1325" s="119">
        <f t="shared" si="768"/>
        <v>6.7045880000000002E-2</v>
      </c>
      <c r="Y1325" s="119">
        <f t="shared" si="769"/>
        <v>0</v>
      </c>
      <c r="Z1325" s="131" t="str">
        <f t="shared" si="748"/>
        <v>A+J=</v>
      </c>
      <c r="AA1325" s="124">
        <f t="shared" si="749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2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4"/>
      <c r="EM1325" s="1"/>
      <c r="EN1325" s="1"/>
      <c r="EO1325" s="1"/>
      <c r="EP1325" s="1"/>
      <c r="EQ1325" s="1"/>
      <c r="ER1325" s="1"/>
    </row>
    <row r="1326" spans="1:148" ht="12.75" x14ac:dyDescent="0.2">
      <c r="A1326" s="118">
        <f t="shared" si="746"/>
        <v>45616</v>
      </c>
      <c r="B1326" s="119">
        <f t="shared" si="750"/>
        <v>192.31624478999998</v>
      </c>
      <c r="C1326" s="119">
        <f t="shared" si="751"/>
        <v>155.15221023999999</v>
      </c>
      <c r="D1326" s="120">
        <f t="shared" si="752"/>
        <v>6997.15</v>
      </c>
      <c r="E1326" s="120">
        <f t="shared" si="770"/>
        <v>7036.33</v>
      </c>
      <c r="F1326" s="172">
        <f t="shared" si="745"/>
        <v>45581</v>
      </c>
      <c r="G1326" s="123">
        <f t="shared" si="753"/>
        <v>5.5994226220676957E-3</v>
      </c>
      <c r="H1326" s="124">
        <f t="shared" si="754"/>
        <v>45642</v>
      </c>
      <c r="I1326" s="124">
        <f t="shared" si="755"/>
        <v>45642</v>
      </c>
      <c r="J1326" s="125">
        <f t="shared" si="756"/>
        <v>19</v>
      </c>
      <c r="K1326" s="125">
        <f t="shared" si="757"/>
        <v>2</v>
      </c>
      <c r="L1326" s="8">
        <f t="shared" si="758"/>
        <v>1.00058794</v>
      </c>
      <c r="M1326" s="126">
        <f t="shared" si="759"/>
        <v>1.00439962</v>
      </c>
      <c r="N1326" s="126">
        <f t="shared" si="760"/>
        <v>1.2379402513838431</v>
      </c>
      <c r="O1326" s="119">
        <f t="shared" si="761"/>
        <v>1.2386680800000001</v>
      </c>
      <c r="P1326" s="119">
        <f t="shared" si="762"/>
        <v>192.18209035999999</v>
      </c>
      <c r="Q1326" s="158">
        <f t="shared" si="763"/>
        <v>0</v>
      </c>
      <c r="R1326" s="199">
        <f t="shared" si="764"/>
        <v>0</v>
      </c>
      <c r="S1326" s="119">
        <f t="shared" si="765"/>
        <v>0</v>
      </c>
      <c r="T1326" s="129">
        <f t="shared" si="747"/>
        <v>9.1906000000000002E-2</v>
      </c>
      <c r="U1326" s="127">
        <f t="shared" si="766"/>
        <v>2</v>
      </c>
      <c r="V1326" s="127">
        <v>252</v>
      </c>
      <c r="W1326" s="126">
        <f t="shared" si="767"/>
        <v>1.0006980590000001</v>
      </c>
      <c r="X1326" s="119">
        <f t="shared" si="768"/>
        <v>0.13415442999999999</v>
      </c>
      <c r="Y1326" s="119">
        <f t="shared" si="769"/>
        <v>0</v>
      </c>
      <c r="Z1326" s="131" t="str">
        <f t="shared" si="748"/>
        <v>A+J=</v>
      </c>
      <c r="AA1326" s="124">
        <f t="shared" si="749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2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4"/>
      <c r="EM1326" s="1"/>
      <c r="EN1326" s="1"/>
      <c r="EO1326" s="1"/>
      <c r="EP1326" s="1"/>
      <c r="EQ1326" s="1"/>
      <c r="ER1326" s="1"/>
    </row>
    <row r="1327" spans="1:148" ht="12.75" x14ac:dyDescent="0.2">
      <c r="A1327" s="118">
        <f t="shared" si="746"/>
        <v>45617</v>
      </c>
      <c r="B1327" s="119">
        <f t="shared" si="750"/>
        <v>192.31624478999998</v>
      </c>
      <c r="C1327" s="119">
        <f t="shared" si="751"/>
        <v>155.15221023999999</v>
      </c>
      <c r="D1327" s="120">
        <f t="shared" si="752"/>
        <v>6997.15</v>
      </c>
      <c r="E1327" s="120">
        <f t="shared" si="770"/>
        <v>7036.33</v>
      </c>
      <c r="F1327" s="172">
        <f t="shared" si="745"/>
        <v>45581</v>
      </c>
      <c r="G1327" s="123">
        <f t="shared" si="753"/>
        <v>5.5994226220676957E-3</v>
      </c>
      <c r="H1327" s="124">
        <f t="shared" si="754"/>
        <v>45642</v>
      </c>
      <c r="I1327" s="124">
        <f t="shared" si="755"/>
        <v>45642</v>
      </c>
      <c r="J1327" s="125">
        <f t="shared" si="756"/>
        <v>19</v>
      </c>
      <c r="K1327" s="125">
        <f t="shared" si="757"/>
        <v>2</v>
      </c>
      <c r="L1327" s="8">
        <f t="shared" si="758"/>
        <v>1.00058794</v>
      </c>
      <c r="M1327" s="126">
        <f t="shared" si="759"/>
        <v>1.00439962</v>
      </c>
      <c r="N1327" s="126">
        <f t="shared" si="760"/>
        <v>1.2379402513838431</v>
      </c>
      <c r="O1327" s="119">
        <f t="shared" si="761"/>
        <v>1.2386680800000001</v>
      </c>
      <c r="P1327" s="119">
        <f t="shared" si="762"/>
        <v>192.18209035999999</v>
      </c>
      <c r="Q1327" s="158">
        <f t="shared" si="763"/>
        <v>0</v>
      </c>
      <c r="R1327" s="199">
        <f t="shared" si="764"/>
        <v>0</v>
      </c>
      <c r="S1327" s="119">
        <f t="shared" si="765"/>
        <v>0</v>
      </c>
      <c r="T1327" s="129">
        <f t="shared" si="747"/>
        <v>9.1906000000000002E-2</v>
      </c>
      <c r="U1327" s="127">
        <f t="shared" si="766"/>
        <v>2</v>
      </c>
      <c r="V1327" s="127">
        <v>252</v>
      </c>
      <c r="W1327" s="126">
        <f t="shared" si="767"/>
        <v>1.0006980590000001</v>
      </c>
      <c r="X1327" s="119">
        <f t="shared" si="768"/>
        <v>0.13415442999999999</v>
      </c>
      <c r="Y1327" s="119">
        <f t="shared" si="769"/>
        <v>0</v>
      </c>
      <c r="Z1327" s="131" t="str">
        <f t="shared" si="748"/>
        <v>A+J=</v>
      </c>
      <c r="AA1327" s="124">
        <f t="shared" si="749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2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4"/>
      <c r="EM1327" s="1"/>
      <c r="EN1327" s="1"/>
      <c r="EO1327" s="1"/>
      <c r="EP1327" s="1"/>
      <c r="EQ1327" s="1"/>
      <c r="ER1327" s="1"/>
    </row>
    <row r="1328" spans="1:148" ht="12.75" x14ac:dyDescent="0.2">
      <c r="A1328" s="118">
        <f t="shared" si="746"/>
        <v>45618</v>
      </c>
      <c r="B1328" s="119">
        <f t="shared" si="750"/>
        <v>192.43990425999999</v>
      </c>
      <c r="C1328" s="119">
        <f t="shared" si="751"/>
        <v>155.15221023999999</v>
      </c>
      <c r="D1328" s="120">
        <f t="shared" si="752"/>
        <v>6997.15</v>
      </c>
      <c r="E1328" s="120">
        <f t="shared" si="770"/>
        <v>7036.33</v>
      </c>
      <c r="F1328" s="172">
        <f t="shared" si="745"/>
        <v>45581</v>
      </c>
      <c r="G1328" s="123">
        <f t="shared" si="753"/>
        <v>5.5994226220676957E-3</v>
      </c>
      <c r="H1328" s="124">
        <f t="shared" si="754"/>
        <v>45642</v>
      </c>
      <c r="I1328" s="124">
        <f t="shared" si="755"/>
        <v>45642</v>
      </c>
      <c r="J1328" s="125">
        <f t="shared" si="756"/>
        <v>19</v>
      </c>
      <c r="K1328" s="125">
        <f t="shared" si="757"/>
        <v>3</v>
      </c>
      <c r="L1328" s="8">
        <f t="shared" si="758"/>
        <v>1.00088204</v>
      </c>
      <c r="M1328" s="126">
        <f t="shared" si="759"/>
        <v>1.00439962</v>
      </c>
      <c r="N1328" s="126">
        <f t="shared" si="760"/>
        <v>1.2379402513838431</v>
      </c>
      <c r="O1328" s="119">
        <f t="shared" si="761"/>
        <v>1.23903216</v>
      </c>
      <c r="P1328" s="119">
        <f t="shared" si="762"/>
        <v>192.23857817999999</v>
      </c>
      <c r="Q1328" s="158">
        <f t="shared" si="763"/>
        <v>0</v>
      </c>
      <c r="R1328" s="199">
        <f t="shared" si="764"/>
        <v>0</v>
      </c>
      <c r="S1328" s="119">
        <f t="shared" si="765"/>
        <v>0</v>
      </c>
      <c r="T1328" s="129">
        <f t="shared" si="747"/>
        <v>9.1906000000000002E-2</v>
      </c>
      <c r="U1328" s="127">
        <f t="shared" si="766"/>
        <v>3</v>
      </c>
      <c r="V1328" s="127">
        <v>252</v>
      </c>
      <c r="W1328" s="126">
        <f t="shared" si="767"/>
        <v>1.0010472720000001</v>
      </c>
      <c r="X1328" s="119">
        <f t="shared" si="768"/>
        <v>0.20132607999999999</v>
      </c>
      <c r="Y1328" s="119">
        <f t="shared" si="769"/>
        <v>0</v>
      </c>
      <c r="Z1328" s="131" t="str">
        <f t="shared" si="748"/>
        <v>A+J=</v>
      </c>
      <c r="AA1328" s="124">
        <f t="shared" si="749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2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4"/>
      <c r="EM1328" s="1"/>
      <c r="EN1328" s="1"/>
      <c r="EO1328" s="1"/>
      <c r="EP1328" s="1"/>
      <c r="EQ1328" s="1"/>
      <c r="ER1328" s="1"/>
    </row>
    <row r="1329" spans="1:148" ht="12.75" x14ac:dyDescent="0.2">
      <c r="A1329" s="118">
        <f t="shared" si="746"/>
        <v>45619</v>
      </c>
      <c r="B1329" s="119">
        <f t="shared" si="750"/>
        <v>192.56364196999999</v>
      </c>
      <c r="C1329" s="119">
        <f t="shared" si="751"/>
        <v>155.15221023999999</v>
      </c>
      <c r="D1329" s="120">
        <f t="shared" si="752"/>
        <v>6997.15</v>
      </c>
      <c r="E1329" s="120">
        <f t="shared" si="770"/>
        <v>7036.33</v>
      </c>
      <c r="F1329" s="172">
        <f t="shared" si="745"/>
        <v>45581</v>
      </c>
      <c r="G1329" s="123">
        <f t="shared" si="753"/>
        <v>5.5994226220676957E-3</v>
      </c>
      <c r="H1329" s="124">
        <f t="shared" si="754"/>
        <v>45642</v>
      </c>
      <c r="I1329" s="124">
        <f t="shared" si="755"/>
        <v>45642</v>
      </c>
      <c r="J1329" s="125">
        <f t="shared" si="756"/>
        <v>19</v>
      </c>
      <c r="K1329" s="125">
        <f t="shared" si="757"/>
        <v>4</v>
      </c>
      <c r="L1329" s="8">
        <f t="shared" si="758"/>
        <v>1.0011762200000001</v>
      </c>
      <c r="M1329" s="126">
        <f t="shared" si="759"/>
        <v>1.00439962</v>
      </c>
      <c r="N1329" s="126">
        <f t="shared" si="760"/>
        <v>1.2379402513838431</v>
      </c>
      <c r="O1329" s="119">
        <f t="shared" si="761"/>
        <v>1.2393963400000001</v>
      </c>
      <c r="P1329" s="119">
        <f t="shared" si="762"/>
        <v>192.29508150999999</v>
      </c>
      <c r="Q1329" s="158">
        <f t="shared" si="763"/>
        <v>0</v>
      </c>
      <c r="R1329" s="199">
        <f t="shared" si="764"/>
        <v>0</v>
      </c>
      <c r="S1329" s="119">
        <f t="shared" si="765"/>
        <v>0</v>
      </c>
      <c r="T1329" s="129">
        <f t="shared" si="747"/>
        <v>9.1906000000000002E-2</v>
      </c>
      <c r="U1329" s="127">
        <f t="shared" si="766"/>
        <v>4</v>
      </c>
      <c r="V1329" s="127">
        <v>252</v>
      </c>
      <c r="W1329" s="126">
        <f t="shared" si="767"/>
        <v>1.0013966059999999</v>
      </c>
      <c r="X1329" s="119">
        <f t="shared" si="768"/>
        <v>0.26856046</v>
      </c>
      <c r="Y1329" s="119">
        <f t="shared" si="769"/>
        <v>0</v>
      </c>
      <c r="Z1329" s="131" t="str">
        <f t="shared" si="748"/>
        <v>A+J=</v>
      </c>
      <c r="AA1329" s="124">
        <f t="shared" si="749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2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4"/>
      <c r="EM1329" s="1"/>
      <c r="EN1329" s="1"/>
      <c r="EO1329" s="1"/>
      <c r="EP1329" s="1"/>
      <c r="EQ1329" s="1"/>
      <c r="ER1329" s="1"/>
    </row>
    <row r="1330" spans="1:148" ht="12.75" x14ac:dyDescent="0.2">
      <c r="A1330" s="118">
        <f t="shared" si="746"/>
        <v>45620</v>
      </c>
      <c r="B1330" s="119">
        <f t="shared" si="750"/>
        <v>192.56364196999999</v>
      </c>
      <c r="C1330" s="119">
        <f t="shared" si="751"/>
        <v>155.15221023999999</v>
      </c>
      <c r="D1330" s="120">
        <f t="shared" si="752"/>
        <v>6997.15</v>
      </c>
      <c r="E1330" s="120">
        <f t="shared" si="770"/>
        <v>7036.33</v>
      </c>
      <c r="F1330" s="172">
        <f t="shared" si="745"/>
        <v>45581</v>
      </c>
      <c r="G1330" s="123">
        <f t="shared" si="753"/>
        <v>5.5994226220676957E-3</v>
      </c>
      <c r="H1330" s="124">
        <f t="shared" si="754"/>
        <v>45642</v>
      </c>
      <c r="I1330" s="124">
        <f t="shared" si="755"/>
        <v>45642</v>
      </c>
      <c r="J1330" s="125">
        <f t="shared" si="756"/>
        <v>19</v>
      </c>
      <c r="K1330" s="125">
        <f t="shared" si="757"/>
        <v>4</v>
      </c>
      <c r="L1330" s="8">
        <f t="shared" si="758"/>
        <v>1.0011762200000001</v>
      </c>
      <c r="M1330" s="126">
        <f t="shared" si="759"/>
        <v>1.00439962</v>
      </c>
      <c r="N1330" s="126">
        <f t="shared" si="760"/>
        <v>1.2379402513838431</v>
      </c>
      <c r="O1330" s="119">
        <f t="shared" si="761"/>
        <v>1.2393963400000001</v>
      </c>
      <c r="P1330" s="119">
        <f t="shared" si="762"/>
        <v>192.29508150999999</v>
      </c>
      <c r="Q1330" s="158">
        <f t="shared" si="763"/>
        <v>0</v>
      </c>
      <c r="R1330" s="199">
        <f t="shared" si="764"/>
        <v>0</v>
      </c>
      <c r="S1330" s="119">
        <f t="shared" si="765"/>
        <v>0</v>
      </c>
      <c r="T1330" s="129">
        <f t="shared" si="747"/>
        <v>9.1906000000000002E-2</v>
      </c>
      <c r="U1330" s="127">
        <f t="shared" si="766"/>
        <v>4</v>
      </c>
      <c r="V1330" s="127">
        <v>252</v>
      </c>
      <c r="W1330" s="126">
        <f t="shared" si="767"/>
        <v>1.0013966059999999</v>
      </c>
      <c r="X1330" s="119">
        <f t="shared" si="768"/>
        <v>0.26856046</v>
      </c>
      <c r="Y1330" s="119">
        <f t="shared" si="769"/>
        <v>0</v>
      </c>
      <c r="Z1330" s="131" t="str">
        <f t="shared" si="748"/>
        <v>A+J=</v>
      </c>
      <c r="AA1330" s="124">
        <f t="shared" si="749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2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4"/>
      <c r="EM1330" s="1"/>
      <c r="EN1330" s="1"/>
      <c r="EO1330" s="1"/>
      <c r="EP1330" s="1"/>
      <c r="EQ1330" s="1"/>
      <c r="ER1330" s="1"/>
    </row>
    <row r="1331" spans="1:148" ht="12.75" x14ac:dyDescent="0.2">
      <c r="A1331" s="118">
        <f t="shared" si="746"/>
        <v>45621</v>
      </c>
      <c r="B1331" s="119">
        <f t="shared" si="750"/>
        <v>192.56364196999999</v>
      </c>
      <c r="C1331" s="119">
        <f t="shared" si="751"/>
        <v>155.15221023999999</v>
      </c>
      <c r="D1331" s="120">
        <f t="shared" si="752"/>
        <v>6997.15</v>
      </c>
      <c r="E1331" s="120">
        <f t="shared" si="770"/>
        <v>7036.33</v>
      </c>
      <c r="F1331" s="172">
        <f t="shared" ref="F1331:F1394" si="771">IF($K1331=1,VLOOKUP($A1330,$AO$11:$AT$60,6),F1330)</f>
        <v>45581</v>
      </c>
      <c r="G1331" s="123">
        <f t="shared" si="753"/>
        <v>5.5994226220676957E-3</v>
      </c>
      <c r="H1331" s="124">
        <f t="shared" si="754"/>
        <v>45642</v>
      </c>
      <c r="I1331" s="124">
        <f t="shared" si="755"/>
        <v>45642</v>
      </c>
      <c r="J1331" s="125">
        <f t="shared" si="756"/>
        <v>19</v>
      </c>
      <c r="K1331" s="125">
        <f t="shared" si="757"/>
        <v>4</v>
      </c>
      <c r="L1331" s="8">
        <f t="shared" si="758"/>
        <v>1.0011762200000001</v>
      </c>
      <c r="M1331" s="126">
        <f t="shared" si="759"/>
        <v>1.00439962</v>
      </c>
      <c r="N1331" s="126">
        <f t="shared" si="760"/>
        <v>1.2379402513838431</v>
      </c>
      <c r="O1331" s="119">
        <f t="shared" si="761"/>
        <v>1.2393963400000001</v>
      </c>
      <c r="P1331" s="119">
        <f t="shared" si="762"/>
        <v>192.29508150999999</v>
      </c>
      <c r="Q1331" s="158">
        <f t="shared" si="763"/>
        <v>0</v>
      </c>
      <c r="R1331" s="199">
        <f t="shared" si="764"/>
        <v>0</v>
      </c>
      <c r="S1331" s="119">
        <f t="shared" si="765"/>
        <v>0</v>
      </c>
      <c r="T1331" s="129">
        <f t="shared" si="747"/>
        <v>9.1906000000000002E-2</v>
      </c>
      <c r="U1331" s="127">
        <f t="shared" si="766"/>
        <v>4</v>
      </c>
      <c r="V1331" s="127">
        <v>252</v>
      </c>
      <c r="W1331" s="126">
        <f t="shared" si="767"/>
        <v>1.0013966059999999</v>
      </c>
      <c r="X1331" s="119">
        <f t="shared" si="768"/>
        <v>0.26856046</v>
      </c>
      <c r="Y1331" s="119">
        <f t="shared" si="769"/>
        <v>0</v>
      </c>
      <c r="Z1331" s="131" t="str">
        <f t="shared" si="748"/>
        <v>A+J=</v>
      </c>
      <c r="AA1331" s="124">
        <f t="shared" si="749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2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4"/>
      <c r="EM1331" s="1"/>
      <c r="EN1331" s="1"/>
      <c r="EO1331" s="1"/>
      <c r="EP1331" s="1"/>
      <c r="EQ1331" s="1"/>
      <c r="ER1331" s="1"/>
    </row>
    <row r="1332" spans="1:148" ht="12.75" x14ac:dyDescent="0.2">
      <c r="A1332" s="118">
        <f t="shared" si="746"/>
        <v>45622</v>
      </c>
      <c r="B1332" s="119">
        <f t="shared" si="750"/>
        <v>192.68746128000001</v>
      </c>
      <c r="C1332" s="119">
        <f t="shared" si="751"/>
        <v>155.15221023999999</v>
      </c>
      <c r="D1332" s="120">
        <f t="shared" si="752"/>
        <v>6997.15</v>
      </c>
      <c r="E1332" s="120">
        <f t="shared" si="770"/>
        <v>7036.33</v>
      </c>
      <c r="F1332" s="172">
        <f t="shared" si="771"/>
        <v>45581</v>
      </c>
      <c r="G1332" s="123">
        <f t="shared" si="753"/>
        <v>5.5994226220676957E-3</v>
      </c>
      <c r="H1332" s="124">
        <f t="shared" si="754"/>
        <v>45642</v>
      </c>
      <c r="I1332" s="124">
        <f t="shared" si="755"/>
        <v>45642</v>
      </c>
      <c r="J1332" s="125">
        <f t="shared" si="756"/>
        <v>19</v>
      </c>
      <c r="K1332" s="125">
        <f t="shared" si="757"/>
        <v>5</v>
      </c>
      <c r="L1332" s="8">
        <f t="shared" si="758"/>
        <v>1.0014704999999999</v>
      </c>
      <c r="M1332" s="126">
        <f t="shared" si="759"/>
        <v>1.00439962</v>
      </c>
      <c r="N1332" s="126">
        <f t="shared" si="760"/>
        <v>1.2379402513838431</v>
      </c>
      <c r="O1332" s="119">
        <f t="shared" si="761"/>
        <v>1.2397606400000001</v>
      </c>
      <c r="P1332" s="119">
        <f t="shared" si="762"/>
        <v>192.35160346000001</v>
      </c>
      <c r="Q1332" s="158">
        <f t="shared" si="763"/>
        <v>0</v>
      </c>
      <c r="R1332" s="199">
        <f t="shared" si="764"/>
        <v>0</v>
      </c>
      <c r="S1332" s="119">
        <f t="shared" si="765"/>
        <v>0</v>
      </c>
      <c r="T1332" s="129">
        <f t="shared" si="747"/>
        <v>9.1906000000000002E-2</v>
      </c>
      <c r="U1332" s="127">
        <f t="shared" si="766"/>
        <v>5</v>
      </c>
      <c r="V1332" s="127">
        <v>252</v>
      </c>
      <c r="W1332" s="126">
        <f t="shared" si="767"/>
        <v>1.001746062</v>
      </c>
      <c r="X1332" s="119">
        <f t="shared" si="768"/>
        <v>0.33585781999999997</v>
      </c>
      <c r="Y1332" s="119">
        <f t="shared" si="769"/>
        <v>0</v>
      </c>
      <c r="Z1332" s="131" t="str">
        <f t="shared" si="748"/>
        <v>A+J=</v>
      </c>
      <c r="AA1332" s="124">
        <f t="shared" si="749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2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4"/>
      <c r="EM1332" s="1"/>
      <c r="EN1332" s="1"/>
      <c r="EO1332" s="1"/>
      <c r="EP1332" s="1"/>
      <c r="EQ1332" s="1"/>
      <c r="ER1332" s="1"/>
    </row>
    <row r="1333" spans="1:148" ht="12.75" x14ac:dyDescent="0.2">
      <c r="A1333" s="118">
        <f t="shared" si="746"/>
        <v>45623</v>
      </c>
      <c r="B1333" s="119">
        <f t="shared" si="750"/>
        <v>192.81135910999998</v>
      </c>
      <c r="C1333" s="119">
        <f t="shared" si="751"/>
        <v>155.15221023999999</v>
      </c>
      <c r="D1333" s="120">
        <f t="shared" si="752"/>
        <v>6997.15</v>
      </c>
      <c r="E1333" s="120">
        <f t="shared" si="770"/>
        <v>7036.33</v>
      </c>
      <c r="F1333" s="172">
        <f t="shared" si="771"/>
        <v>45581</v>
      </c>
      <c r="G1333" s="123">
        <f t="shared" si="753"/>
        <v>5.5994226220676957E-3</v>
      </c>
      <c r="H1333" s="124">
        <f t="shared" si="754"/>
        <v>45642</v>
      </c>
      <c r="I1333" s="124">
        <f t="shared" si="755"/>
        <v>45642</v>
      </c>
      <c r="J1333" s="125">
        <f t="shared" si="756"/>
        <v>19</v>
      </c>
      <c r="K1333" s="125">
        <f t="shared" si="757"/>
        <v>6</v>
      </c>
      <c r="L1333" s="8">
        <f t="shared" si="758"/>
        <v>1.00176486</v>
      </c>
      <c r="M1333" s="126">
        <f t="shared" si="759"/>
        <v>1.00439962</v>
      </c>
      <c r="N1333" s="126">
        <f t="shared" si="760"/>
        <v>1.2379402513838431</v>
      </c>
      <c r="O1333" s="119">
        <f t="shared" si="761"/>
        <v>1.2401250399999999</v>
      </c>
      <c r="P1333" s="119">
        <f t="shared" si="762"/>
        <v>192.40814091999999</v>
      </c>
      <c r="Q1333" s="158">
        <f t="shared" si="763"/>
        <v>0</v>
      </c>
      <c r="R1333" s="199">
        <f t="shared" si="764"/>
        <v>0</v>
      </c>
      <c r="S1333" s="119">
        <f t="shared" si="765"/>
        <v>0</v>
      </c>
      <c r="T1333" s="129">
        <f t="shared" si="747"/>
        <v>9.1906000000000002E-2</v>
      </c>
      <c r="U1333" s="127">
        <f t="shared" si="766"/>
        <v>6</v>
      </c>
      <c r="V1333" s="127">
        <v>252</v>
      </c>
      <c r="W1333" s="126">
        <f t="shared" si="767"/>
        <v>1.0020956400000001</v>
      </c>
      <c r="X1333" s="119">
        <f t="shared" si="768"/>
        <v>0.40321818999999998</v>
      </c>
      <c r="Y1333" s="119">
        <f t="shared" si="769"/>
        <v>0</v>
      </c>
      <c r="Z1333" s="131" t="str">
        <f t="shared" si="748"/>
        <v>A+J=</v>
      </c>
      <c r="AA1333" s="124">
        <f t="shared" si="749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2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4"/>
      <c r="EM1333" s="1"/>
      <c r="EN1333" s="1"/>
      <c r="EO1333" s="1"/>
      <c r="EP1333" s="1"/>
      <c r="EQ1333" s="1"/>
      <c r="ER1333" s="1"/>
    </row>
    <row r="1334" spans="1:148" ht="12.75" x14ac:dyDescent="0.2">
      <c r="A1334" s="118">
        <f t="shared" si="746"/>
        <v>45624</v>
      </c>
      <c r="B1334" s="119">
        <f t="shared" si="750"/>
        <v>192.93533552</v>
      </c>
      <c r="C1334" s="119">
        <f t="shared" si="751"/>
        <v>155.15221023999999</v>
      </c>
      <c r="D1334" s="120">
        <f t="shared" si="752"/>
        <v>6997.15</v>
      </c>
      <c r="E1334" s="120">
        <f t="shared" si="770"/>
        <v>7036.33</v>
      </c>
      <c r="F1334" s="172">
        <f t="shared" si="771"/>
        <v>45581</v>
      </c>
      <c r="G1334" s="123">
        <f t="shared" si="753"/>
        <v>5.5994226220676957E-3</v>
      </c>
      <c r="H1334" s="124">
        <f t="shared" si="754"/>
        <v>45642</v>
      </c>
      <c r="I1334" s="124">
        <f t="shared" si="755"/>
        <v>45642</v>
      </c>
      <c r="J1334" s="125">
        <f t="shared" si="756"/>
        <v>19</v>
      </c>
      <c r="K1334" s="125">
        <f t="shared" si="757"/>
        <v>7</v>
      </c>
      <c r="L1334" s="8">
        <f t="shared" si="758"/>
        <v>1.0020593</v>
      </c>
      <c r="M1334" s="126">
        <f t="shared" si="759"/>
        <v>1.00439962</v>
      </c>
      <c r="N1334" s="126">
        <f t="shared" si="760"/>
        <v>1.2379402513838431</v>
      </c>
      <c r="O1334" s="119">
        <f t="shared" si="761"/>
        <v>1.24048954</v>
      </c>
      <c r="P1334" s="119">
        <f t="shared" si="762"/>
        <v>192.46469390999999</v>
      </c>
      <c r="Q1334" s="158">
        <f t="shared" si="763"/>
        <v>0</v>
      </c>
      <c r="R1334" s="199">
        <f t="shared" si="764"/>
        <v>0</v>
      </c>
      <c r="S1334" s="119">
        <f t="shared" si="765"/>
        <v>0</v>
      </c>
      <c r="T1334" s="129">
        <f t="shared" si="747"/>
        <v>9.1906000000000002E-2</v>
      </c>
      <c r="U1334" s="127">
        <f t="shared" si="766"/>
        <v>7</v>
      </c>
      <c r="V1334" s="127">
        <v>252</v>
      </c>
      <c r="W1334" s="126">
        <f t="shared" si="767"/>
        <v>1.00244534</v>
      </c>
      <c r="X1334" s="119">
        <f t="shared" si="768"/>
        <v>0.47064160999999999</v>
      </c>
      <c r="Y1334" s="119">
        <f t="shared" si="769"/>
        <v>0</v>
      </c>
      <c r="Z1334" s="131" t="str">
        <f t="shared" si="748"/>
        <v>A+J=</v>
      </c>
      <c r="AA1334" s="124">
        <f t="shared" si="749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2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4"/>
      <c r="EM1334" s="1"/>
      <c r="EN1334" s="1"/>
      <c r="EO1334" s="1"/>
      <c r="EP1334" s="1"/>
      <c r="EQ1334" s="1"/>
      <c r="ER1334" s="1"/>
    </row>
    <row r="1335" spans="1:148" ht="12.75" x14ac:dyDescent="0.2">
      <c r="A1335" s="118">
        <f t="shared" si="746"/>
        <v>45625</v>
      </c>
      <c r="B1335" s="119">
        <f t="shared" si="750"/>
        <v>193.05939362000001</v>
      </c>
      <c r="C1335" s="119">
        <f t="shared" si="751"/>
        <v>155.15221023999999</v>
      </c>
      <c r="D1335" s="120">
        <f t="shared" si="752"/>
        <v>6997.15</v>
      </c>
      <c r="E1335" s="120">
        <f t="shared" si="770"/>
        <v>7036.33</v>
      </c>
      <c r="F1335" s="172">
        <f t="shared" si="771"/>
        <v>45581</v>
      </c>
      <c r="G1335" s="123">
        <f t="shared" si="753"/>
        <v>5.5994226220676957E-3</v>
      </c>
      <c r="H1335" s="124">
        <f t="shared" si="754"/>
        <v>45642</v>
      </c>
      <c r="I1335" s="124">
        <f t="shared" si="755"/>
        <v>45642</v>
      </c>
      <c r="J1335" s="125">
        <f t="shared" si="756"/>
        <v>19</v>
      </c>
      <c r="K1335" s="125">
        <f t="shared" si="757"/>
        <v>8</v>
      </c>
      <c r="L1335" s="8">
        <f t="shared" si="758"/>
        <v>1.0023538400000001</v>
      </c>
      <c r="M1335" s="126">
        <f t="shared" si="759"/>
        <v>1.00439962</v>
      </c>
      <c r="N1335" s="126">
        <f t="shared" si="760"/>
        <v>1.2379402513838431</v>
      </c>
      <c r="O1335" s="119">
        <f t="shared" si="761"/>
        <v>1.24085416</v>
      </c>
      <c r="P1335" s="119">
        <f t="shared" si="762"/>
        <v>192.5212655</v>
      </c>
      <c r="Q1335" s="158">
        <f t="shared" si="763"/>
        <v>0</v>
      </c>
      <c r="R1335" s="199">
        <f t="shared" si="764"/>
        <v>0</v>
      </c>
      <c r="S1335" s="119">
        <f t="shared" si="765"/>
        <v>0</v>
      </c>
      <c r="T1335" s="129">
        <f t="shared" si="747"/>
        <v>9.1906000000000002E-2</v>
      </c>
      <c r="U1335" s="127">
        <f t="shared" si="766"/>
        <v>8</v>
      </c>
      <c r="V1335" s="127">
        <v>252</v>
      </c>
      <c r="W1335" s="126">
        <f t="shared" si="767"/>
        <v>1.002795162</v>
      </c>
      <c r="X1335" s="119">
        <f t="shared" si="768"/>
        <v>0.53812811999999999</v>
      </c>
      <c r="Y1335" s="119">
        <f t="shared" si="769"/>
        <v>0</v>
      </c>
      <c r="Z1335" s="131" t="str">
        <f t="shared" si="748"/>
        <v>A+J=</v>
      </c>
      <c r="AA1335" s="124">
        <f t="shared" si="749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2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4"/>
      <c r="EM1335" s="1"/>
      <c r="EN1335" s="1"/>
      <c r="EO1335" s="1"/>
      <c r="EP1335" s="1"/>
      <c r="EQ1335" s="1"/>
      <c r="ER1335" s="1"/>
    </row>
    <row r="1336" spans="1:148" ht="12.75" x14ac:dyDescent="0.2">
      <c r="A1336" s="118">
        <f t="shared" si="746"/>
        <v>45626</v>
      </c>
      <c r="B1336" s="119">
        <f t="shared" si="750"/>
        <v>193.18353056999999</v>
      </c>
      <c r="C1336" s="119">
        <f t="shared" si="751"/>
        <v>155.15221023999999</v>
      </c>
      <c r="D1336" s="120">
        <f t="shared" si="752"/>
        <v>6997.15</v>
      </c>
      <c r="E1336" s="120">
        <f t="shared" si="770"/>
        <v>7036.33</v>
      </c>
      <c r="F1336" s="172">
        <f t="shared" si="771"/>
        <v>45581</v>
      </c>
      <c r="G1336" s="123">
        <f t="shared" si="753"/>
        <v>5.5994226220676957E-3</v>
      </c>
      <c r="H1336" s="124">
        <f t="shared" si="754"/>
        <v>45642</v>
      </c>
      <c r="I1336" s="124">
        <f t="shared" si="755"/>
        <v>45642</v>
      </c>
      <c r="J1336" s="125">
        <f t="shared" si="756"/>
        <v>19</v>
      </c>
      <c r="K1336" s="125">
        <f t="shared" si="757"/>
        <v>9</v>
      </c>
      <c r="L1336" s="8">
        <f t="shared" si="758"/>
        <v>1.0026484600000001</v>
      </c>
      <c r="M1336" s="126">
        <f t="shared" si="759"/>
        <v>1.00439962</v>
      </c>
      <c r="N1336" s="126">
        <f t="shared" si="760"/>
        <v>1.2379402513838431</v>
      </c>
      <c r="O1336" s="119">
        <f t="shared" si="761"/>
        <v>1.2412188799999999</v>
      </c>
      <c r="P1336" s="119">
        <f t="shared" si="762"/>
        <v>192.57785261999999</v>
      </c>
      <c r="Q1336" s="158">
        <f t="shared" si="763"/>
        <v>0</v>
      </c>
      <c r="R1336" s="199">
        <f t="shared" si="764"/>
        <v>0</v>
      </c>
      <c r="S1336" s="119">
        <f t="shared" si="765"/>
        <v>0</v>
      </c>
      <c r="T1336" s="129">
        <f t="shared" si="747"/>
        <v>9.1906000000000002E-2</v>
      </c>
      <c r="U1336" s="127">
        <f t="shared" si="766"/>
        <v>9</v>
      </c>
      <c r="V1336" s="127">
        <v>252</v>
      </c>
      <c r="W1336" s="126">
        <f t="shared" si="767"/>
        <v>1.0031451069999999</v>
      </c>
      <c r="X1336" s="119">
        <f t="shared" si="768"/>
        <v>0.60567795000000002</v>
      </c>
      <c r="Y1336" s="119">
        <f t="shared" si="769"/>
        <v>0</v>
      </c>
      <c r="Z1336" s="131" t="str">
        <f t="shared" si="748"/>
        <v>A+J=</v>
      </c>
      <c r="AA1336" s="124">
        <f t="shared" si="749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2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4"/>
      <c r="EM1336" s="1"/>
      <c r="EN1336" s="1"/>
      <c r="EO1336" s="1"/>
      <c r="EP1336" s="1"/>
      <c r="EQ1336" s="1"/>
      <c r="ER1336" s="1"/>
    </row>
    <row r="1337" spans="1:148" ht="12.75" x14ac:dyDescent="0.2">
      <c r="A1337" s="118">
        <f t="shared" si="746"/>
        <v>45627</v>
      </c>
      <c r="B1337" s="119">
        <f t="shared" si="750"/>
        <v>193.18353056999999</v>
      </c>
      <c r="C1337" s="119">
        <f t="shared" si="751"/>
        <v>155.15221023999999</v>
      </c>
      <c r="D1337" s="120">
        <f t="shared" si="752"/>
        <v>6997.15</v>
      </c>
      <c r="E1337" s="120">
        <f t="shared" si="770"/>
        <v>7036.33</v>
      </c>
      <c r="F1337" s="172">
        <f t="shared" si="771"/>
        <v>45581</v>
      </c>
      <c r="G1337" s="123">
        <f t="shared" si="753"/>
        <v>5.5994226220676957E-3</v>
      </c>
      <c r="H1337" s="124">
        <f t="shared" si="754"/>
        <v>45642</v>
      </c>
      <c r="I1337" s="124">
        <f t="shared" si="755"/>
        <v>45642</v>
      </c>
      <c r="J1337" s="125">
        <f t="shared" si="756"/>
        <v>19</v>
      </c>
      <c r="K1337" s="125">
        <f t="shared" si="757"/>
        <v>9</v>
      </c>
      <c r="L1337" s="8">
        <f t="shared" si="758"/>
        <v>1.0026484600000001</v>
      </c>
      <c r="M1337" s="126">
        <f t="shared" si="759"/>
        <v>1.00439962</v>
      </c>
      <c r="N1337" s="126">
        <f t="shared" si="760"/>
        <v>1.2379402513838431</v>
      </c>
      <c r="O1337" s="119">
        <f t="shared" si="761"/>
        <v>1.2412188799999999</v>
      </c>
      <c r="P1337" s="119">
        <f t="shared" si="762"/>
        <v>192.57785261999999</v>
      </c>
      <c r="Q1337" s="158">
        <f t="shared" si="763"/>
        <v>0</v>
      </c>
      <c r="R1337" s="199">
        <f t="shared" si="764"/>
        <v>0</v>
      </c>
      <c r="S1337" s="119">
        <f t="shared" si="765"/>
        <v>0</v>
      </c>
      <c r="T1337" s="129">
        <f t="shared" si="747"/>
        <v>9.1906000000000002E-2</v>
      </c>
      <c r="U1337" s="127">
        <f t="shared" si="766"/>
        <v>9</v>
      </c>
      <c r="V1337" s="127">
        <v>252</v>
      </c>
      <c r="W1337" s="126">
        <f t="shared" si="767"/>
        <v>1.0031451069999999</v>
      </c>
      <c r="X1337" s="119">
        <f t="shared" si="768"/>
        <v>0.60567795000000002</v>
      </c>
      <c r="Y1337" s="119">
        <f t="shared" si="769"/>
        <v>0</v>
      </c>
      <c r="Z1337" s="131" t="str">
        <f t="shared" si="748"/>
        <v>A+J=</v>
      </c>
      <c r="AA1337" s="124">
        <f t="shared" si="749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2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4"/>
      <c r="EM1337" s="1"/>
      <c r="EN1337" s="1"/>
      <c r="EO1337" s="1"/>
      <c r="EP1337" s="1"/>
      <c r="EQ1337" s="1"/>
      <c r="ER1337" s="1"/>
    </row>
    <row r="1338" spans="1:148" ht="12.75" x14ac:dyDescent="0.2">
      <c r="A1338" s="118">
        <f t="shared" si="746"/>
        <v>45628</v>
      </c>
      <c r="B1338" s="119">
        <f t="shared" si="750"/>
        <v>193.18353056999999</v>
      </c>
      <c r="C1338" s="119">
        <f t="shared" si="751"/>
        <v>155.15221023999999</v>
      </c>
      <c r="D1338" s="120">
        <f t="shared" si="752"/>
        <v>6997.15</v>
      </c>
      <c r="E1338" s="120">
        <f t="shared" si="770"/>
        <v>7036.33</v>
      </c>
      <c r="F1338" s="172">
        <f t="shared" si="771"/>
        <v>45581</v>
      </c>
      <c r="G1338" s="123">
        <f t="shared" si="753"/>
        <v>5.5994226220676957E-3</v>
      </c>
      <c r="H1338" s="124">
        <f t="shared" si="754"/>
        <v>45642</v>
      </c>
      <c r="I1338" s="124">
        <f t="shared" si="755"/>
        <v>45642</v>
      </c>
      <c r="J1338" s="125">
        <f t="shared" si="756"/>
        <v>19</v>
      </c>
      <c r="K1338" s="125">
        <f t="shared" si="757"/>
        <v>9</v>
      </c>
      <c r="L1338" s="8">
        <f t="shared" si="758"/>
        <v>1.0026484600000001</v>
      </c>
      <c r="M1338" s="126">
        <f t="shared" si="759"/>
        <v>1.00439962</v>
      </c>
      <c r="N1338" s="126">
        <f t="shared" si="760"/>
        <v>1.2379402513838431</v>
      </c>
      <c r="O1338" s="119">
        <f t="shared" si="761"/>
        <v>1.2412188799999999</v>
      </c>
      <c r="P1338" s="119">
        <f t="shared" si="762"/>
        <v>192.57785261999999</v>
      </c>
      <c r="Q1338" s="158">
        <f t="shared" si="763"/>
        <v>0</v>
      </c>
      <c r="R1338" s="199">
        <f t="shared" si="764"/>
        <v>0</v>
      </c>
      <c r="S1338" s="119">
        <f t="shared" si="765"/>
        <v>0</v>
      </c>
      <c r="T1338" s="129">
        <f t="shared" si="747"/>
        <v>9.1906000000000002E-2</v>
      </c>
      <c r="U1338" s="127">
        <f t="shared" si="766"/>
        <v>9</v>
      </c>
      <c r="V1338" s="127">
        <v>252</v>
      </c>
      <c r="W1338" s="126">
        <f t="shared" si="767"/>
        <v>1.0031451069999999</v>
      </c>
      <c r="X1338" s="119">
        <f t="shared" si="768"/>
        <v>0.60567795000000002</v>
      </c>
      <c r="Y1338" s="119">
        <f t="shared" si="769"/>
        <v>0</v>
      </c>
      <c r="Z1338" s="131" t="str">
        <f t="shared" si="748"/>
        <v>A+J=</v>
      </c>
      <c r="AA1338" s="124">
        <f t="shared" si="749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2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4"/>
      <c r="EM1338" s="1"/>
      <c r="EN1338" s="1"/>
      <c r="EO1338" s="1"/>
      <c r="EP1338" s="1"/>
      <c r="EQ1338" s="1"/>
      <c r="ER1338" s="1"/>
    </row>
    <row r="1339" spans="1:148" ht="12.75" x14ac:dyDescent="0.2">
      <c r="A1339" s="118">
        <f t="shared" si="746"/>
        <v>45629</v>
      </c>
      <c r="B1339" s="119">
        <f t="shared" si="750"/>
        <v>193.30774599</v>
      </c>
      <c r="C1339" s="119">
        <f t="shared" si="751"/>
        <v>155.15221023999999</v>
      </c>
      <c r="D1339" s="120">
        <f t="shared" si="752"/>
        <v>6997.15</v>
      </c>
      <c r="E1339" s="120">
        <f t="shared" si="770"/>
        <v>7036.33</v>
      </c>
      <c r="F1339" s="172">
        <f t="shared" si="771"/>
        <v>45581</v>
      </c>
      <c r="G1339" s="123">
        <f t="shared" si="753"/>
        <v>5.5994226220676957E-3</v>
      </c>
      <c r="H1339" s="124">
        <f t="shared" si="754"/>
        <v>45642</v>
      </c>
      <c r="I1339" s="124">
        <f t="shared" si="755"/>
        <v>45642</v>
      </c>
      <c r="J1339" s="125">
        <f t="shared" si="756"/>
        <v>19</v>
      </c>
      <c r="K1339" s="125">
        <f t="shared" si="757"/>
        <v>10</v>
      </c>
      <c r="L1339" s="8">
        <f t="shared" si="758"/>
        <v>1.0029431600000001</v>
      </c>
      <c r="M1339" s="126">
        <f t="shared" si="759"/>
        <v>1.00439962</v>
      </c>
      <c r="N1339" s="126">
        <f t="shared" si="760"/>
        <v>1.2379402513838431</v>
      </c>
      <c r="O1339" s="119">
        <f t="shared" si="761"/>
        <v>1.2415837000000001</v>
      </c>
      <c r="P1339" s="119">
        <f t="shared" si="762"/>
        <v>192.63445525</v>
      </c>
      <c r="Q1339" s="158">
        <f t="shared" si="763"/>
        <v>0</v>
      </c>
      <c r="R1339" s="199">
        <f t="shared" si="764"/>
        <v>0</v>
      </c>
      <c r="S1339" s="119">
        <f t="shared" si="765"/>
        <v>0</v>
      </c>
      <c r="T1339" s="129">
        <f t="shared" si="747"/>
        <v>9.1906000000000002E-2</v>
      </c>
      <c r="U1339" s="127">
        <f t="shared" si="766"/>
        <v>10</v>
      </c>
      <c r="V1339" s="127">
        <v>252</v>
      </c>
      <c r="W1339" s="126">
        <f t="shared" si="767"/>
        <v>1.0034951729999999</v>
      </c>
      <c r="X1339" s="119">
        <f t="shared" si="768"/>
        <v>0.67329074</v>
      </c>
      <c r="Y1339" s="119">
        <f t="shared" si="769"/>
        <v>0</v>
      </c>
      <c r="Z1339" s="131" t="str">
        <f t="shared" si="748"/>
        <v>A+J=</v>
      </c>
      <c r="AA1339" s="124">
        <f t="shared" si="749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2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4"/>
      <c r="EM1339" s="1"/>
      <c r="EN1339" s="1"/>
      <c r="EO1339" s="1"/>
      <c r="EP1339" s="1"/>
      <c r="EQ1339" s="1"/>
      <c r="ER1339" s="1"/>
    </row>
    <row r="1340" spans="1:148" ht="12.75" x14ac:dyDescent="0.2">
      <c r="A1340" s="118">
        <f t="shared" si="746"/>
        <v>45630</v>
      </c>
      <c r="B1340" s="119">
        <f t="shared" si="750"/>
        <v>193.43204325000002</v>
      </c>
      <c r="C1340" s="119">
        <f t="shared" si="751"/>
        <v>155.15221023999999</v>
      </c>
      <c r="D1340" s="120">
        <f t="shared" si="752"/>
        <v>6997.15</v>
      </c>
      <c r="E1340" s="120">
        <f t="shared" si="770"/>
        <v>7036.33</v>
      </c>
      <c r="F1340" s="172">
        <f t="shared" si="771"/>
        <v>45581</v>
      </c>
      <c r="G1340" s="123">
        <f t="shared" si="753"/>
        <v>5.5994226220676957E-3</v>
      </c>
      <c r="H1340" s="124">
        <f t="shared" si="754"/>
        <v>45642</v>
      </c>
      <c r="I1340" s="124">
        <f t="shared" si="755"/>
        <v>45642</v>
      </c>
      <c r="J1340" s="125">
        <f t="shared" si="756"/>
        <v>19</v>
      </c>
      <c r="K1340" s="125">
        <f t="shared" si="757"/>
        <v>11</v>
      </c>
      <c r="L1340" s="8">
        <f t="shared" si="758"/>
        <v>1.0032379499999999</v>
      </c>
      <c r="M1340" s="126">
        <f t="shared" si="759"/>
        <v>1.00439962</v>
      </c>
      <c r="N1340" s="126">
        <f t="shared" si="760"/>
        <v>1.2379402513838431</v>
      </c>
      <c r="O1340" s="119">
        <f t="shared" si="761"/>
        <v>1.2419486399999999</v>
      </c>
      <c r="P1340" s="119">
        <f t="shared" si="762"/>
        <v>192.69107650000001</v>
      </c>
      <c r="Q1340" s="158">
        <f t="shared" si="763"/>
        <v>0</v>
      </c>
      <c r="R1340" s="199">
        <f t="shared" si="764"/>
        <v>0</v>
      </c>
      <c r="S1340" s="119">
        <f t="shared" si="765"/>
        <v>0</v>
      </c>
      <c r="T1340" s="129">
        <f t="shared" si="747"/>
        <v>9.1906000000000002E-2</v>
      </c>
      <c r="U1340" s="127">
        <f t="shared" si="766"/>
        <v>11</v>
      </c>
      <c r="V1340" s="127">
        <v>252</v>
      </c>
      <c r="W1340" s="126">
        <f t="shared" si="767"/>
        <v>1.003845361</v>
      </c>
      <c r="X1340" s="119">
        <f t="shared" si="768"/>
        <v>0.74096675000000001</v>
      </c>
      <c r="Y1340" s="119">
        <f t="shared" si="769"/>
        <v>0</v>
      </c>
      <c r="Z1340" s="131" t="str">
        <f t="shared" si="748"/>
        <v>A+J=</v>
      </c>
      <c r="AA1340" s="124">
        <f t="shared" si="749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2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4"/>
      <c r="EM1340" s="1"/>
      <c r="EN1340" s="1"/>
      <c r="EO1340" s="1"/>
      <c r="EP1340" s="1"/>
      <c r="EQ1340" s="1"/>
      <c r="ER1340" s="1"/>
    </row>
    <row r="1341" spans="1:148" ht="12.75" x14ac:dyDescent="0.2">
      <c r="A1341" s="118">
        <f t="shared" si="746"/>
        <v>45631</v>
      </c>
      <c r="B1341" s="119">
        <f t="shared" si="750"/>
        <v>193.55641944000001</v>
      </c>
      <c r="C1341" s="119">
        <f t="shared" si="751"/>
        <v>155.15221023999999</v>
      </c>
      <c r="D1341" s="120">
        <f t="shared" si="752"/>
        <v>6997.15</v>
      </c>
      <c r="E1341" s="120">
        <f t="shared" si="770"/>
        <v>7036.33</v>
      </c>
      <c r="F1341" s="172">
        <f t="shared" si="771"/>
        <v>45581</v>
      </c>
      <c r="G1341" s="123">
        <f t="shared" si="753"/>
        <v>5.5994226220676957E-3</v>
      </c>
      <c r="H1341" s="124">
        <f t="shared" si="754"/>
        <v>45642</v>
      </c>
      <c r="I1341" s="124">
        <f t="shared" si="755"/>
        <v>45642</v>
      </c>
      <c r="J1341" s="125">
        <f t="shared" si="756"/>
        <v>19</v>
      </c>
      <c r="K1341" s="125">
        <f t="shared" si="757"/>
        <v>12</v>
      </c>
      <c r="L1341" s="8">
        <f t="shared" si="758"/>
        <v>1.0035328299999999</v>
      </c>
      <c r="M1341" s="126">
        <f t="shared" si="759"/>
        <v>1.00439962</v>
      </c>
      <c r="N1341" s="126">
        <f t="shared" si="760"/>
        <v>1.2379402513838431</v>
      </c>
      <c r="O1341" s="119">
        <f t="shared" si="761"/>
        <v>1.2423136800000001</v>
      </c>
      <c r="P1341" s="119">
        <f t="shared" si="762"/>
        <v>192.74771326000001</v>
      </c>
      <c r="Q1341" s="158">
        <f t="shared" si="763"/>
        <v>0</v>
      </c>
      <c r="R1341" s="199">
        <f t="shared" si="764"/>
        <v>0</v>
      </c>
      <c r="S1341" s="119">
        <f t="shared" si="765"/>
        <v>0</v>
      </c>
      <c r="T1341" s="129">
        <f t="shared" si="747"/>
        <v>9.1906000000000002E-2</v>
      </c>
      <c r="U1341" s="127">
        <f t="shared" si="766"/>
        <v>12</v>
      </c>
      <c r="V1341" s="127">
        <v>252</v>
      </c>
      <c r="W1341" s="126">
        <f t="shared" si="767"/>
        <v>1.004195672</v>
      </c>
      <c r="X1341" s="119">
        <f t="shared" si="768"/>
        <v>0.80870618000000005</v>
      </c>
      <c r="Y1341" s="119">
        <f t="shared" si="769"/>
        <v>0</v>
      </c>
      <c r="Z1341" s="131" t="str">
        <f t="shared" si="748"/>
        <v>A+J=</v>
      </c>
      <c r="AA1341" s="124">
        <f t="shared" si="749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2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4"/>
      <c r="EM1341" s="1"/>
      <c r="EN1341" s="1"/>
      <c r="EO1341" s="1"/>
      <c r="EP1341" s="1"/>
      <c r="EQ1341" s="1"/>
      <c r="ER1341" s="1"/>
    </row>
    <row r="1342" spans="1:148" ht="12.75" x14ac:dyDescent="0.2">
      <c r="A1342" s="118">
        <f t="shared" si="746"/>
        <v>45632</v>
      </c>
      <c r="B1342" s="119">
        <f t="shared" si="750"/>
        <v>193.68087598</v>
      </c>
      <c r="C1342" s="119">
        <f t="shared" si="751"/>
        <v>155.15221023999999</v>
      </c>
      <c r="D1342" s="120">
        <f t="shared" si="752"/>
        <v>6997.15</v>
      </c>
      <c r="E1342" s="120">
        <f t="shared" si="770"/>
        <v>7036.33</v>
      </c>
      <c r="F1342" s="172">
        <f t="shared" si="771"/>
        <v>45581</v>
      </c>
      <c r="G1342" s="123">
        <f t="shared" si="753"/>
        <v>5.5994226220676957E-3</v>
      </c>
      <c r="H1342" s="124">
        <f t="shared" si="754"/>
        <v>45642</v>
      </c>
      <c r="I1342" s="124">
        <f t="shared" si="755"/>
        <v>45642</v>
      </c>
      <c r="J1342" s="125">
        <f t="shared" si="756"/>
        <v>19</v>
      </c>
      <c r="K1342" s="125">
        <f t="shared" si="757"/>
        <v>13</v>
      </c>
      <c r="L1342" s="8">
        <f t="shared" si="758"/>
        <v>1.0038278</v>
      </c>
      <c r="M1342" s="126">
        <f t="shared" si="759"/>
        <v>1.00439962</v>
      </c>
      <c r="N1342" s="126">
        <f t="shared" si="760"/>
        <v>1.2379402513838431</v>
      </c>
      <c r="O1342" s="119">
        <f t="shared" si="761"/>
        <v>1.24267883</v>
      </c>
      <c r="P1342" s="119">
        <f t="shared" si="762"/>
        <v>192.80436709</v>
      </c>
      <c r="Q1342" s="158">
        <f t="shared" si="763"/>
        <v>0</v>
      </c>
      <c r="R1342" s="199">
        <f t="shared" si="764"/>
        <v>0</v>
      </c>
      <c r="S1342" s="119">
        <f t="shared" si="765"/>
        <v>0</v>
      </c>
      <c r="T1342" s="129">
        <f t="shared" si="747"/>
        <v>9.1906000000000002E-2</v>
      </c>
      <c r="U1342" s="127">
        <f t="shared" si="766"/>
        <v>13</v>
      </c>
      <c r="V1342" s="127">
        <v>252</v>
      </c>
      <c r="W1342" s="126">
        <f t="shared" si="767"/>
        <v>1.004546105</v>
      </c>
      <c r="X1342" s="119">
        <f t="shared" si="768"/>
        <v>0.87650888999999998</v>
      </c>
      <c r="Y1342" s="119">
        <f t="shared" si="769"/>
        <v>0</v>
      </c>
      <c r="Z1342" s="131" t="str">
        <f t="shared" si="748"/>
        <v>A+J=</v>
      </c>
      <c r="AA1342" s="124">
        <f t="shared" si="749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2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4"/>
      <c r="EM1342" s="1"/>
      <c r="EN1342" s="1"/>
      <c r="EO1342" s="1"/>
      <c r="EP1342" s="1"/>
      <c r="EQ1342" s="1"/>
      <c r="ER1342" s="1"/>
    </row>
    <row r="1343" spans="1:148" ht="12.75" x14ac:dyDescent="0.2">
      <c r="A1343" s="118">
        <f t="shared" si="746"/>
        <v>45633</v>
      </c>
      <c r="B1343" s="119">
        <f t="shared" si="750"/>
        <v>193.80541291</v>
      </c>
      <c r="C1343" s="119">
        <f t="shared" si="751"/>
        <v>155.15221023999999</v>
      </c>
      <c r="D1343" s="120">
        <f t="shared" si="752"/>
        <v>6997.15</v>
      </c>
      <c r="E1343" s="120">
        <f t="shared" si="770"/>
        <v>7036.33</v>
      </c>
      <c r="F1343" s="172">
        <f t="shared" si="771"/>
        <v>45581</v>
      </c>
      <c r="G1343" s="123">
        <f t="shared" si="753"/>
        <v>5.5994226220676957E-3</v>
      </c>
      <c r="H1343" s="124">
        <f t="shared" si="754"/>
        <v>45642</v>
      </c>
      <c r="I1343" s="124">
        <f t="shared" si="755"/>
        <v>45642</v>
      </c>
      <c r="J1343" s="125">
        <f t="shared" si="756"/>
        <v>19</v>
      </c>
      <c r="K1343" s="125">
        <f t="shared" si="757"/>
        <v>14</v>
      </c>
      <c r="L1343" s="8">
        <f t="shared" si="758"/>
        <v>1.0041228499999999</v>
      </c>
      <c r="M1343" s="126">
        <f t="shared" si="759"/>
        <v>1.00439962</v>
      </c>
      <c r="N1343" s="126">
        <f t="shared" si="760"/>
        <v>1.2379402513838431</v>
      </c>
      <c r="O1343" s="119">
        <f t="shared" si="761"/>
        <v>1.2430440899999999</v>
      </c>
      <c r="P1343" s="119">
        <f t="shared" si="762"/>
        <v>192.86103797999999</v>
      </c>
      <c r="Q1343" s="158">
        <f t="shared" si="763"/>
        <v>0</v>
      </c>
      <c r="R1343" s="199">
        <f t="shared" si="764"/>
        <v>0</v>
      </c>
      <c r="S1343" s="119">
        <f t="shared" si="765"/>
        <v>0</v>
      </c>
      <c r="T1343" s="129">
        <f t="shared" si="747"/>
        <v>9.1906000000000002E-2</v>
      </c>
      <c r="U1343" s="127">
        <f t="shared" si="766"/>
        <v>14</v>
      </c>
      <c r="V1343" s="127">
        <v>252</v>
      </c>
      <c r="W1343" s="126">
        <f t="shared" si="767"/>
        <v>1.00489666</v>
      </c>
      <c r="X1343" s="119">
        <f t="shared" si="768"/>
        <v>0.94437492999999995</v>
      </c>
      <c r="Y1343" s="119">
        <f t="shared" si="769"/>
        <v>0</v>
      </c>
      <c r="Z1343" s="131" t="str">
        <f t="shared" si="748"/>
        <v>A+J=</v>
      </c>
      <c r="AA1343" s="124">
        <f t="shared" si="749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2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4"/>
      <c r="EM1343" s="1"/>
      <c r="EN1343" s="1"/>
      <c r="EO1343" s="1"/>
      <c r="EP1343" s="1"/>
      <c r="EQ1343" s="1"/>
      <c r="ER1343" s="1"/>
    </row>
    <row r="1344" spans="1:148" ht="12.75" x14ac:dyDescent="0.2">
      <c r="A1344" s="118">
        <f t="shared" si="746"/>
        <v>45634</v>
      </c>
      <c r="B1344" s="119">
        <f t="shared" si="750"/>
        <v>193.80541291</v>
      </c>
      <c r="C1344" s="119">
        <f t="shared" si="751"/>
        <v>155.15221023999999</v>
      </c>
      <c r="D1344" s="120">
        <f t="shared" si="752"/>
        <v>6997.15</v>
      </c>
      <c r="E1344" s="120">
        <f t="shared" si="770"/>
        <v>7036.33</v>
      </c>
      <c r="F1344" s="172">
        <f t="shared" si="771"/>
        <v>45581</v>
      </c>
      <c r="G1344" s="123">
        <f t="shared" si="753"/>
        <v>5.5994226220676957E-3</v>
      </c>
      <c r="H1344" s="124">
        <f t="shared" si="754"/>
        <v>45642</v>
      </c>
      <c r="I1344" s="124">
        <f t="shared" si="755"/>
        <v>45642</v>
      </c>
      <c r="J1344" s="125">
        <f t="shared" si="756"/>
        <v>19</v>
      </c>
      <c r="K1344" s="125">
        <f t="shared" si="757"/>
        <v>14</v>
      </c>
      <c r="L1344" s="8">
        <f t="shared" si="758"/>
        <v>1.0041228499999999</v>
      </c>
      <c r="M1344" s="126">
        <f t="shared" si="759"/>
        <v>1.00439962</v>
      </c>
      <c r="N1344" s="126">
        <f t="shared" si="760"/>
        <v>1.2379402513838431</v>
      </c>
      <c r="O1344" s="119">
        <f t="shared" si="761"/>
        <v>1.2430440899999999</v>
      </c>
      <c r="P1344" s="119">
        <f t="shared" si="762"/>
        <v>192.86103797999999</v>
      </c>
      <c r="Q1344" s="158">
        <f t="shared" si="763"/>
        <v>0</v>
      </c>
      <c r="R1344" s="199">
        <f t="shared" si="764"/>
        <v>0</v>
      </c>
      <c r="S1344" s="119">
        <f t="shared" si="765"/>
        <v>0</v>
      </c>
      <c r="T1344" s="129">
        <f t="shared" si="747"/>
        <v>9.1906000000000002E-2</v>
      </c>
      <c r="U1344" s="127">
        <f t="shared" si="766"/>
        <v>14</v>
      </c>
      <c r="V1344" s="127">
        <v>252</v>
      </c>
      <c r="W1344" s="126">
        <f t="shared" si="767"/>
        <v>1.00489666</v>
      </c>
      <c r="X1344" s="119">
        <f t="shared" si="768"/>
        <v>0.94437492999999995</v>
      </c>
      <c r="Y1344" s="119">
        <f t="shared" si="769"/>
        <v>0</v>
      </c>
      <c r="Z1344" s="131" t="str">
        <f t="shared" si="748"/>
        <v>A+J=</v>
      </c>
      <c r="AA1344" s="124">
        <f t="shared" si="749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2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4"/>
      <c r="EM1344" s="1"/>
      <c r="EN1344" s="1"/>
      <c r="EO1344" s="1"/>
      <c r="EP1344" s="1"/>
      <c r="EQ1344" s="1"/>
      <c r="ER1344" s="1"/>
    </row>
    <row r="1345" spans="1:148" ht="12.75" x14ac:dyDescent="0.2">
      <c r="A1345" s="118">
        <f t="shared" si="746"/>
        <v>45635</v>
      </c>
      <c r="B1345" s="119">
        <f t="shared" si="750"/>
        <v>193.80541291</v>
      </c>
      <c r="C1345" s="119">
        <f t="shared" si="751"/>
        <v>155.15221023999999</v>
      </c>
      <c r="D1345" s="120">
        <f t="shared" si="752"/>
        <v>6997.15</v>
      </c>
      <c r="E1345" s="120">
        <f t="shared" si="770"/>
        <v>7036.33</v>
      </c>
      <c r="F1345" s="172">
        <f t="shared" si="771"/>
        <v>45581</v>
      </c>
      <c r="G1345" s="123">
        <f t="shared" si="753"/>
        <v>5.5994226220676957E-3</v>
      </c>
      <c r="H1345" s="124">
        <f t="shared" si="754"/>
        <v>45642</v>
      </c>
      <c r="I1345" s="124">
        <f t="shared" si="755"/>
        <v>45642</v>
      </c>
      <c r="J1345" s="125">
        <f t="shared" si="756"/>
        <v>19</v>
      </c>
      <c r="K1345" s="125">
        <f t="shared" si="757"/>
        <v>14</v>
      </c>
      <c r="L1345" s="8">
        <f t="shared" si="758"/>
        <v>1.0041228499999999</v>
      </c>
      <c r="M1345" s="126">
        <f t="shared" si="759"/>
        <v>1.00439962</v>
      </c>
      <c r="N1345" s="126">
        <f t="shared" si="760"/>
        <v>1.2379402513838431</v>
      </c>
      <c r="O1345" s="119">
        <f t="shared" si="761"/>
        <v>1.2430440899999999</v>
      </c>
      <c r="P1345" s="119">
        <f t="shared" si="762"/>
        <v>192.86103797999999</v>
      </c>
      <c r="Q1345" s="158">
        <f t="shared" si="763"/>
        <v>0</v>
      </c>
      <c r="R1345" s="199">
        <f t="shared" si="764"/>
        <v>0</v>
      </c>
      <c r="S1345" s="119">
        <f t="shared" si="765"/>
        <v>0</v>
      </c>
      <c r="T1345" s="129">
        <f t="shared" si="747"/>
        <v>9.1906000000000002E-2</v>
      </c>
      <c r="U1345" s="127">
        <f t="shared" si="766"/>
        <v>14</v>
      </c>
      <c r="V1345" s="127">
        <v>252</v>
      </c>
      <c r="W1345" s="126">
        <f t="shared" si="767"/>
        <v>1.00489666</v>
      </c>
      <c r="X1345" s="119">
        <f t="shared" si="768"/>
        <v>0.94437492999999995</v>
      </c>
      <c r="Y1345" s="119">
        <f t="shared" si="769"/>
        <v>0</v>
      </c>
      <c r="Z1345" s="131" t="str">
        <f t="shared" si="748"/>
        <v>A+J=</v>
      </c>
      <c r="AA1345" s="124">
        <f t="shared" si="749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2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4"/>
      <c r="EM1345" s="1"/>
      <c r="EN1345" s="1"/>
      <c r="EO1345" s="1"/>
      <c r="EP1345" s="1"/>
      <c r="EQ1345" s="1"/>
      <c r="ER1345" s="1"/>
    </row>
    <row r="1346" spans="1:148" ht="12.75" x14ac:dyDescent="0.2">
      <c r="A1346" s="118">
        <f t="shared" si="746"/>
        <v>45636</v>
      </c>
      <c r="B1346" s="119">
        <f t="shared" si="750"/>
        <v>193.9300289</v>
      </c>
      <c r="C1346" s="119">
        <f t="shared" si="751"/>
        <v>155.15221023999999</v>
      </c>
      <c r="D1346" s="120">
        <f t="shared" si="752"/>
        <v>6997.15</v>
      </c>
      <c r="E1346" s="120">
        <f t="shared" si="770"/>
        <v>7036.33</v>
      </c>
      <c r="F1346" s="172">
        <f t="shared" si="771"/>
        <v>45581</v>
      </c>
      <c r="G1346" s="123">
        <f t="shared" si="753"/>
        <v>5.5994226220676957E-3</v>
      </c>
      <c r="H1346" s="124">
        <f t="shared" si="754"/>
        <v>45642</v>
      </c>
      <c r="I1346" s="124">
        <f t="shared" si="755"/>
        <v>45642</v>
      </c>
      <c r="J1346" s="125">
        <f t="shared" si="756"/>
        <v>19</v>
      </c>
      <c r="K1346" s="125">
        <f t="shared" si="757"/>
        <v>15</v>
      </c>
      <c r="L1346" s="8">
        <f t="shared" si="758"/>
        <v>1.0044179900000001</v>
      </c>
      <c r="M1346" s="126">
        <f t="shared" si="759"/>
        <v>1.00439962</v>
      </c>
      <c r="N1346" s="126">
        <f t="shared" si="760"/>
        <v>1.2379402513838431</v>
      </c>
      <c r="O1346" s="119">
        <f t="shared" si="761"/>
        <v>1.2434094499999999</v>
      </c>
      <c r="P1346" s="119">
        <f t="shared" si="762"/>
        <v>192.9177244</v>
      </c>
      <c r="Q1346" s="158">
        <f t="shared" si="763"/>
        <v>0</v>
      </c>
      <c r="R1346" s="199">
        <f t="shared" si="764"/>
        <v>0</v>
      </c>
      <c r="S1346" s="119">
        <f t="shared" si="765"/>
        <v>0</v>
      </c>
      <c r="T1346" s="129">
        <f t="shared" si="747"/>
        <v>9.1906000000000002E-2</v>
      </c>
      <c r="U1346" s="127">
        <f t="shared" si="766"/>
        <v>15</v>
      </c>
      <c r="V1346" s="127">
        <v>252</v>
      </c>
      <c r="W1346" s="126">
        <f t="shared" si="767"/>
        <v>1.005247338</v>
      </c>
      <c r="X1346" s="119">
        <f t="shared" si="768"/>
        <v>1.0123044999999999</v>
      </c>
      <c r="Y1346" s="119">
        <f t="shared" si="769"/>
        <v>0</v>
      </c>
      <c r="Z1346" s="131" t="str">
        <f t="shared" si="748"/>
        <v>A+J=</v>
      </c>
      <c r="AA1346" s="124">
        <f t="shared" si="749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2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4"/>
      <c r="EM1346" s="1"/>
      <c r="EN1346" s="1"/>
      <c r="EO1346" s="1"/>
      <c r="EP1346" s="1"/>
      <c r="EQ1346" s="1"/>
      <c r="ER1346" s="1"/>
    </row>
    <row r="1347" spans="1:148" ht="12.75" x14ac:dyDescent="0.2">
      <c r="A1347" s="118">
        <f t="shared" si="746"/>
        <v>45637</v>
      </c>
      <c r="B1347" s="119">
        <f t="shared" si="750"/>
        <v>194.05472691</v>
      </c>
      <c r="C1347" s="119">
        <f t="shared" si="751"/>
        <v>155.15221023999999</v>
      </c>
      <c r="D1347" s="120">
        <f t="shared" si="752"/>
        <v>6997.15</v>
      </c>
      <c r="E1347" s="120">
        <f t="shared" si="770"/>
        <v>7036.33</v>
      </c>
      <c r="F1347" s="172">
        <f t="shared" si="771"/>
        <v>45581</v>
      </c>
      <c r="G1347" s="123">
        <f t="shared" si="753"/>
        <v>5.5994226220676957E-3</v>
      </c>
      <c r="H1347" s="124">
        <f t="shared" si="754"/>
        <v>45642</v>
      </c>
      <c r="I1347" s="124">
        <f t="shared" si="755"/>
        <v>45642</v>
      </c>
      <c r="J1347" s="125">
        <f t="shared" si="756"/>
        <v>19</v>
      </c>
      <c r="K1347" s="125">
        <f t="shared" si="757"/>
        <v>16</v>
      </c>
      <c r="L1347" s="8">
        <f t="shared" si="758"/>
        <v>1.00471322</v>
      </c>
      <c r="M1347" s="126">
        <f t="shared" si="759"/>
        <v>1.00439962</v>
      </c>
      <c r="N1347" s="126">
        <f t="shared" si="760"/>
        <v>1.2379402513838431</v>
      </c>
      <c r="O1347" s="119">
        <f t="shared" si="761"/>
        <v>1.2437749300000001</v>
      </c>
      <c r="P1347" s="119">
        <f t="shared" si="762"/>
        <v>192.97442942999999</v>
      </c>
      <c r="Q1347" s="158">
        <f t="shared" si="763"/>
        <v>0</v>
      </c>
      <c r="R1347" s="199">
        <f t="shared" si="764"/>
        <v>0</v>
      </c>
      <c r="S1347" s="119">
        <f t="shared" si="765"/>
        <v>0</v>
      </c>
      <c r="T1347" s="129">
        <f t="shared" si="747"/>
        <v>9.1906000000000002E-2</v>
      </c>
      <c r="U1347" s="127">
        <f t="shared" si="766"/>
        <v>16</v>
      </c>
      <c r="V1347" s="127">
        <v>252</v>
      </c>
      <c r="W1347" s="126">
        <f t="shared" si="767"/>
        <v>1.0055981380000001</v>
      </c>
      <c r="X1347" s="119">
        <f t="shared" si="768"/>
        <v>1.08029748</v>
      </c>
      <c r="Y1347" s="119">
        <f t="shared" si="769"/>
        <v>0</v>
      </c>
      <c r="Z1347" s="131" t="str">
        <f t="shared" si="748"/>
        <v>A+J=</v>
      </c>
      <c r="AA1347" s="124">
        <f t="shared" si="749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2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4"/>
      <c r="EM1347" s="1"/>
      <c r="EN1347" s="1"/>
      <c r="EO1347" s="1"/>
      <c r="EP1347" s="1"/>
      <c r="EQ1347" s="1"/>
      <c r="ER1347" s="1"/>
    </row>
    <row r="1348" spans="1:148" ht="12.75" x14ac:dyDescent="0.2">
      <c r="A1348" s="118">
        <f t="shared" si="746"/>
        <v>45638</v>
      </c>
      <c r="B1348" s="119">
        <f t="shared" si="750"/>
        <v>194.17950386000001</v>
      </c>
      <c r="C1348" s="119">
        <f t="shared" si="751"/>
        <v>155.15221023999999</v>
      </c>
      <c r="D1348" s="120">
        <f t="shared" si="752"/>
        <v>6997.15</v>
      </c>
      <c r="E1348" s="120">
        <f t="shared" si="770"/>
        <v>7036.33</v>
      </c>
      <c r="F1348" s="172">
        <f t="shared" si="771"/>
        <v>45581</v>
      </c>
      <c r="G1348" s="123">
        <f t="shared" si="753"/>
        <v>5.5994226220676957E-3</v>
      </c>
      <c r="H1348" s="124">
        <f t="shared" si="754"/>
        <v>45642</v>
      </c>
      <c r="I1348" s="124">
        <f t="shared" si="755"/>
        <v>45642</v>
      </c>
      <c r="J1348" s="125">
        <f t="shared" si="756"/>
        <v>19</v>
      </c>
      <c r="K1348" s="125">
        <f t="shared" si="757"/>
        <v>17</v>
      </c>
      <c r="L1348" s="8">
        <f t="shared" si="758"/>
        <v>1.00500853</v>
      </c>
      <c r="M1348" s="126">
        <f t="shared" si="759"/>
        <v>1.00439962</v>
      </c>
      <c r="N1348" s="126">
        <f t="shared" si="760"/>
        <v>1.2379402513838431</v>
      </c>
      <c r="O1348" s="119">
        <f t="shared" si="761"/>
        <v>1.24414051</v>
      </c>
      <c r="P1348" s="119">
        <f t="shared" si="762"/>
        <v>193.03114997</v>
      </c>
      <c r="Q1348" s="158">
        <f t="shared" si="763"/>
        <v>0</v>
      </c>
      <c r="R1348" s="199">
        <f t="shared" si="764"/>
        <v>0</v>
      </c>
      <c r="S1348" s="119">
        <f t="shared" si="765"/>
        <v>0</v>
      </c>
      <c r="T1348" s="129">
        <f t="shared" si="747"/>
        <v>9.1906000000000002E-2</v>
      </c>
      <c r="U1348" s="127">
        <f t="shared" si="766"/>
        <v>17</v>
      </c>
      <c r="V1348" s="127">
        <v>252</v>
      </c>
      <c r="W1348" s="126">
        <f t="shared" si="767"/>
        <v>1.0059490600000001</v>
      </c>
      <c r="X1348" s="119">
        <f t="shared" si="768"/>
        <v>1.1483538900000001</v>
      </c>
      <c r="Y1348" s="119">
        <f t="shared" si="769"/>
        <v>0</v>
      </c>
      <c r="Z1348" s="131" t="str">
        <f t="shared" si="748"/>
        <v>A+J=</v>
      </c>
      <c r="AA1348" s="124">
        <f t="shared" si="749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2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4"/>
      <c r="EM1348" s="1"/>
      <c r="EN1348" s="1"/>
      <c r="EO1348" s="1"/>
      <c r="EP1348" s="1"/>
      <c r="EQ1348" s="1"/>
      <c r="ER1348" s="1"/>
    </row>
    <row r="1349" spans="1:148" ht="12.75" x14ac:dyDescent="0.2">
      <c r="A1349" s="118">
        <f t="shared" si="746"/>
        <v>45639</v>
      </c>
      <c r="B1349" s="119">
        <f t="shared" si="750"/>
        <v>194.30435997999999</v>
      </c>
      <c r="C1349" s="119">
        <f t="shared" si="751"/>
        <v>155.15221023999999</v>
      </c>
      <c r="D1349" s="120">
        <f t="shared" si="752"/>
        <v>6997.15</v>
      </c>
      <c r="E1349" s="120">
        <f t="shared" si="770"/>
        <v>7036.33</v>
      </c>
      <c r="F1349" s="172">
        <f t="shared" si="771"/>
        <v>45581</v>
      </c>
      <c r="G1349" s="123">
        <f t="shared" si="753"/>
        <v>5.5994226220676957E-3</v>
      </c>
      <c r="H1349" s="124">
        <f t="shared" si="754"/>
        <v>45642</v>
      </c>
      <c r="I1349" s="124">
        <f t="shared" si="755"/>
        <v>45642</v>
      </c>
      <c r="J1349" s="125">
        <f t="shared" si="756"/>
        <v>19</v>
      </c>
      <c r="K1349" s="125">
        <f t="shared" si="757"/>
        <v>18</v>
      </c>
      <c r="L1349" s="8">
        <f t="shared" si="758"/>
        <v>1.00530393</v>
      </c>
      <c r="M1349" s="126">
        <f t="shared" si="759"/>
        <v>1.00439962</v>
      </c>
      <c r="N1349" s="126">
        <f t="shared" si="760"/>
        <v>1.2379402513838431</v>
      </c>
      <c r="O1349" s="119">
        <f t="shared" si="761"/>
        <v>1.2445061900000001</v>
      </c>
      <c r="P1349" s="119">
        <f t="shared" si="762"/>
        <v>193.08788602999999</v>
      </c>
      <c r="Q1349" s="158">
        <f t="shared" si="763"/>
        <v>0</v>
      </c>
      <c r="R1349" s="199">
        <f t="shared" si="764"/>
        <v>0</v>
      </c>
      <c r="S1349" s="119">
        <f t="shared" si="765"/>
        <v>0</v>
      </c>
      <c r="T1349" s="129">
        <f t="shared" si="747"/>
        <v>9.1906000000000002E-2</v>
      </c>
      <c r="U1349" s="127">
        <f t="shared" si="766"/>
        <v>18</v>
      </c>
      <c r="V1349" s="127">
        <v>252</v>
      </c>
      <c r="W1349" s="126">
        <f t="shared" si="767"/>
        <v>1.006300105</v>
      </c>
      <c r="X1349" s="119">
        <f t="shared" si="768"/>
        <v>1.2164739499999999</v>
      </c>
      <c r="Y1349" s="119">
        <f t="shared" si="769"/>
        <v>0</v>
      </c>
      <c r="Z1349" s="131" t="str">
        <f t="shared" si="748"/>
        <v>A+J=</v>
      </c>
      <c r="AA1349" s="124">
        <f t="shared" si="749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2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4"/>
      <c r="EM1349" s="1"/>
      <c r="EN1349" s="1"/>
      <c r="EO1349" s="1"/>
      <c r="EP1349" s="1"/>
      <c r="EQ1349" s="1"/>
      <c r="ER1349" s="1"/>
    </row>
    <row r="1350" spans="1:148" ht="12.75" x14ac:dyDescent="0.2">
      <c r="A1350" s="118">
        <f t="shared" si="746"/>
        <v>45640</v>
      </c>
      <c r="B1350" s="119">
        <f t="shared" si="750"/>
        <v>194.42929825000002</v>
      </c>
      <c r="C1350" s="119">
        <f t="shared" si="751"/>
        <v>155.15221023999999</v>
      </c>
      <c r="D1350" s="120">
        <f t="shared" si="752"/>
        <v>6997.15</v>
      </c>
      <c r="E1350" s="120">
        <f t="shared" si="770"/>
        <v>7036.33</v>
      </c>
      <c r="F1350" s="172">
        <f t="shared" si="771"/>
        <v>45581</v>
      </c>
      <c r="G1350" s="123">
        <f t="shared" si="753"/>
        <v>5.5994226220676957E-3</v>
      </c>
      <c r="H1350" s="124">
        <f t="shared" si="754"/>
        <v>45642</v>
      </c>
      <c r="I1350" s="124">
        <f t="shared" si="755"/>
        <v>45642</v>
      </c>
      <c r="J1350" s="125">
        <f t="shared" si="756"/>
        <v>19</v>
      </c>
      <c r="K1350" s="125">
        <f t="shared" si="757"/>
        <v>19</v>
      </c>
      <c r="L1350" s="8">
        <f t="shared" si="758"/>
        <v>1.00559942</v>
      </c>
      <c r="M1350" s="126">
        <f t="shared" si="759"/>
        <v>1.00439962</v>
      </c>
      <c r="N1350" s="126">
        <f t="shared" si="760"/>
        <v>1.2379402513838431</v>
      </c>
      <c r="O1350" s="119">
        <f t="shared" si="761"/>
        <v>1.24487199</v>
      </c>
      <c r="P1350" s="119">
        <f t="shared" si="762"/>
        <v>193.14464071</v>
      </c>
      <c r="Q1350" s="158">
        <f t="shared" si="763"/>
        <v>0</v>
      </c>
      <c r="R1350" s="199">
        <f t="shared" si="764"/>
        <v>0</v>
      </c>
      <c r="S1350" s="119">
        <f t="shared" si="765"/>
        <v>0</v>
      </c>
      <c r="T1350" s="129">
        <f t="shared" si="747"/>
        <v>9.1906000000000002E-2</v>
      </c>
      <c r="U1350" s="127">
        <f t="shared" si="766"/>
        <v>19</v>
      </c>
      <c r="V1350" s="127">
        <v>252</v>
      </c>
      <c r="W1350" s="126">
        <f t="shared" si="767"/>
        <v>1.006651272</v>
      </c>
      <c r="X1350" s="119">
        <f t="shared" si="768"/>
        <v>1.28465754</v>
      </c>
      <c r="Y1350" s="119">
        <f t="shared" si="769"/>
        <v>0</v>
      </c>
      <c r="Z1350" s="131" t="str">
        <f t="shared" si="748"/>
        <v>A+J=</v>
      </c>
      <c r="AA1350" s="124">
        <f t="shared" si="749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2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4"/>
      <c r="EM1350" s="1"/>
      <c r="EN1350" s="1"/>
      <c r="EO1350" s="1"/>
      <c r="EP1350" s="1"/>
      <c r="EQ1350" s="1"/>
      <c r="ER1350" s="1"/>
    </row>
    <row r="1351" spans="1:148" ht="12.75" x14ac:dyDescent="0.2">
      <c r="A1351" s="118">
        <f t="shared" si="746"/>
        <v>45641</v>
      </c>
      <c r="B1351" s="119">
        <f t="shared" si="750"/>
        <v>194.42929825000002</v>
      </c>
      <c r="C1351" s="119">
        <f t="shared" si="751"/>
        <v>155.15221023999999</v>
      </c>
      <c r="D1351" s="120">
        <f t="shared" si="752"/>
        <v>6997.15</v>
      </c>
      <c r="E1351" s="120">
        <f t="shared" si="770"/>
        <v>7036.33</v>
      </c>
      <c r="F1351" s="172">
        <f t="shared" si="771"/>
        <v>45581</v>
      </c>
      <c r="G1351" s="123">
        <f t="shared" si="753"/>
        <v>5.5994226220676957E-3</v>
      </c>
      <c r="H1351" s="124">
        <f t="shared" si="754"/>
        <v>45642</v>
      </c>
      <c r="I1351" s="124">
        <f t="shared" si="755"/>
        <v>45642</v>
      </c>
      <c r="J1351" s="125">
        <f t="shared" si="756"/>
        <v>19</v>
      </c>
      <c r="K1351" s="125">
        <f t="shared" si="757"/>
        <v>19</v>
      </c>
      <c r="L1351" s="8">
        <f t="shared" si="758"/>
        <v>1.00559942</v>
      </c>
      <c r="M1351" s="126">
        <f t="shared" si="759"/>
        <v>1.00439962</v>
      </c>
      <c r="N1351" s="126">
        <f t="shared" si="760"/>
        <v>1.2379402513838431</v>
      </c>
      <c r="O1351" s="119">
        <f t="shared" si="761"/>
        <v>1.24487199</v>
      </c>
      <c r="P1351" s="119">
        <f t="shared" si="762"/>
        <v>193.14464071</v>
      </c>
      <c r="Q1351" s="158">
        <f t="shared" si="763"/>
        <v>0</v>
      </c>
      <c r="R1351" s="199">
        <f t="shared" si="764"/>
        <v>0</v>
      </c>
      <c r="S1351" s="119">
        <f t="shared" si="765"/>
        <v>0</v>
      </c>
      <c r="T1351" s="129">
        <f t="shared" si="747"/>
        <v>9.1906000000000002E-2</v>
      </c>
      <c r="U1351" s="127">
        <f t="shared" si="766"/>
        <v>19</v>
      </c>
      <c r="V1351" s="127">
        <v>252</v>
      </c>
      <c r="W1351" s="126">
        <f t="shared" si="767"/>
        <v>1.006651272</v>
      </c>
      <c r="X1351" s="119">
        <f t="shared" si="768"/>
        <v>1.28465754</v>
      </c>
      <c r="Y1351" s="119">
        <f t="shared" si="769"/>
        <v>0</v>
      </c>
      <c r="Z1351" s="131" t="str">
        <f t="shared" si="748"/>
        <v>A+J=</v>
      </c>
      <c r="AA1351" s="124">
        <f t="shared" si="749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2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4"/>
      <c r="EM1351" s="1"/>
      <c r="EN1351" s="1"/>
      <c r="EO1351" s="1"/>
      <c r="EP1351" s="1"/>
      <c r="EQ1351" s="1"/>
      <c r="ER1351" s="1"/>
    </row>
    <row r="1352" spans="1:148" ht="12.75" x14ac:dyDescent="0.2">
      <c r="A1352" s="118">
        <f t="shared" si="746"/>
        <v>45642</v>
      </c>
      <c r="B1352" s="119">
        <f t="shared" si="750"/>
        <v>194.42929825000002</v>
      </c>
      <c r="C1352" s="119">
        <f t="shared" si="751"/>
        <v>155.15221023999999</v>
      </c>
      <c r="D1352" s="120">
        <f t="shared" si="752"/>
        <v>6997.15</v>
      </c>
      <c r="E1352" s="120">
        <f t="shared" si="770"/>
        <v>7036.33</v>
      </c>
      <c r="F1352" s="172">
        <f t="shared" si="771"/>
        <v>45581</v>
      </c>
      <c r="G1352" s="123">
        <f t="shared" si="753"/>
        <v>5.5994226220676957E-3</v>
      </c>
      <c r="H1352" s="124">
        <f t="shared" si="754"/>
        <v>45642</v>
      </c>
      <c r="I1352" s="124">
        <f t="shared" si="755"/>
        <v>45642</v>
      </c>
      <c r="J1352" s="125">
        <f t="shared" si="756"/>
        <v>19</v>
      </c>
      <c r="K1352" s="125">
        <f t="shared" si="757"/>
        <v>19</v>
      </c>
      <c r="L1352" s="8">
        <f t="shared" si="758"/>
        <v>1.00559942</v>
      </c>
      <c r="M1352" s="126">
        <f t="shared" si="759"/>
        <v>1.00439962</v>
      </c>
      <c r="N1352" s="126">
        <f t="shared" si="760"/>
        <v>1.2379402513838431</v>
      </c>
      <c r="O1352" s="119">
        <f t="shared" si="761"/>
        <v>1.24487199</v>
      </c>
      <c r="P1352" s="119">
        <f t="shared" si="762"/>
        <v>193.14464071</v>
      </c>
      <c r="Q1352" s="158">
        <f t="shared" si="763"/>
        <v>44</v>
      </c>
      <c r="R1352" s="199">
        <f t="shared" si="764"/>
        <v>0.19708000000000001</v>
      </c>
      <c r="S1352" s="119">
        <f t="shared" si="765"/>
        <v>38.064945790000003</v>
      </c>
      <c r="T1352" s="129">
        <f t="shared" si="747"/>
        <v>9.1906000000000002E-2</v>
      </c>
      <c r="U1352" s="127">
        <f t="shared" si="766"/>
        <v>19</v>
      </c>
      <c r="V1352" s="127">
        <v>252</v>
      </c>
      <c r="W1352" s="126">
        <f t="shared" si="767"/>
        <v>1.006651272</v>
      </c>
      <c r="X1352" s="119">
        <f t="shared" si="768"/>
        <v>1.28465754</v>
      </c>
      <c r="Y1352" s="119">
        <f t="shared" si="769"/>
        <v>39.349603330000001</v>
      </c>
      <c r="Z1352" s="131" t="str">
        <f t="shared" si="748"/>
        <v>A+J=</v>
      </c>
      <c r="AA1352" s="124">
        <f t="shared" si="749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2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4"/>
      <c r="EM1352" s="1"/>
      <c r="EN1352" s="1"/>
      <c r="EO1352" s="1"/>
      <c r="EP1352" s="1"/>
      <c r="EQ1352" s="1"/>
      <c r="ER1352" s="1"/>
    </row>
    <row r="1353" spans="1:148" ht="12.75" x14ac:dyDescent="0.2">
      <c r="A1353" s="118">
        <f t="shared" si="746"/>
        <v>45643</v>
      </c>
      <c r="B1353" s="119">
        <f t="shared" si="750"/>
        <v>155.16400544000001</v>
      </c>
      <c r="C1353" s="119">
        <f t="shared" si="751"/>
        <v>124.57481265</v>
      </c>
      <c r="D1353" s="120">
        <f t="shared" si="752"/>
        <v>7036.33</v>
      </c>
      <c r="E1353" s="120">
        <f t="shared" si="770"/>
        <v>7063.77</v>
      </c>
      <c r="F1353" s="172">
        <f t="shared" si="771"/>
        <v>45611</v>
      </c>
      <c r="G1353" s="123">
        <f t="shared" si="753"/>
        <v>3.8997602443320289E-3</v>
      </c>
      <c r="H1353" s="124">
        <f t="shared" si="754"/>
        <v>45672</v>
      </c>
      <c r="I1353" s="124">
        <f t="shared" si="755"/>
        <v>45672</v>
      </c>
      <c r="J1353" s="125">
        <f t="shared" si="756"/>
        <v>20</v>
      </c>
      <c r="K1353" s="125">
        <f t="shared" si="757"/>
        <v>1</v>
      </c>
      <c r="L1353" s="8">
        <f t="shared" si="758"/>
        <v>1.00019462</v>
      </c>
      <c r="M1353" s="126">
        <f t="shared" si="759"/>
        <v>1.00559942</v>
      </c>
      <c r="N1353" s="126">
        <f t="shared" si="760"/>
        <v>1.2448719987862469</v>
      </c>
      <c r="O1353" s="119">
        <f t="shared" si="761"/>
        <v>1.24511427</v>
      </c>
      <c r="P1353" s="119">
        <f t="shared" si="762"/>
        <v>155.10987691</v>
      </c>
      <c r="Q1353" s="158">
        <f t="shared" si="763"/>
        <v>0</v>
      </c>
      <c r="R1353" s="199">
        <f t="shared" si="764"/>
        <v>0</v>
      </c>
      <c r="S1353" s="119">
        <f t="shared" si="765"/>
        <v>0</v>
      </c>
      <c r="T1353" s="129">
        <f t="shared" si="747"/>
        <v>9.1906000000000002E-2</v>
      </c>
      <c r="U1353" s="127">
        <f t="shared" si="766"/>
        <v>1</v>
      </c>
      <c r="V1353" s="127">
        <v>252</v>
      </c>
      <c r="W1353" s="126">
        <f t="shared" si="767"/>
        <v>1.000348969</v>
      </c>
      <c r="X1353" s="119">
        <f t="shared" si="768"/>
        <v>5.4128530000000001E-2</v>
      </c>
      <c r="Y1353" s="119">
        <f t="shared" si="769"/>
        <v>0</v>
      </c>
      <c r="Z1353" s="131" t="str">
        <f t="shared" si="748"/>
        <v>A+J=</v>
      </c>
      <c r="AA1353" s="124">
        <f t="shared" si="749"/>
        <v>45672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2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4"/>
      <c r="EM1353" s="1"/>
      <c r="EN1353" s="1"/>
      <c r="EO1353" s="1"/>
      <c r="EP1353" s="1"/>
      <c r="EQ1353" s="1"/>
      <c r="ER1353" s="1"/>
    </row>
    <row r="1354" spans="1:148" ht="12.75" x14ac:dyDescent="0.2">
      <c r="A1354" s="118">
        <f t="shared" si="746"/>
        <v>45644</v>
      </c>
      <c r="B1354" s="119">
        <f t="shared" si="750"/>
        <v>155.24836328000001</v>
      </c>
      <c r="C1354" s="119">
        <f t="shared" si="751"/>
        <v>124.57481265</v>
      </c>
      <c r="D1354" s="120">
        <f t="shared" si="752"/>
        <v>7036.33</v>
      </c>
      <c r="E1354" s="120">
        <f t="shared" si="770"/>
        <v>7063.77</v>
      </c>
      <c r="F1354" s="172">
        <f t="shared" si="771"/>
        <v>45611</v>
      </c>
      <c r="G1354" s="123">
        <f t="shared" si="753"/>
        <v>3.8997602443320289E-3</v>
      </c>
      <c r="H1354" s="124">
        <f t="shared" si="754"/>
        <v>45672</v>
      </c>
      <c r="I1354" s="124">
        <f t="shared" si="755"/>
        <v>45672</v>
      </c>
      <c r="J1354" s="125">
        <f t="shared" si="756"/>
        <v>20</v>
      </c>
      <c r="K1354" s="125">
        <f t="shared" si="757"/>
        <v>2</v>
      </c>
      <c r="L1354" s="8">
        <f t="shared" si="758"/>
        <v>1.00038929</v>
      </c>
      <c r="M1354" s="126">
        <f t="shared" si="759"/>
        <v>1.00559942</v>
      </c>
      <c r="N1354" s="126">
        <f t="shared" si="760"/>
        <v>1.2448719987862469</v>
      </c>
      <c r="O1354" s="119">
        <f t="shared" si="761"/>
        <v>1.24535661</v>
      </c>
      <c r="P1354" s="119">
        <f t="shared" si="762"/>
        <v>155.14006637</v>
      </c>
      <c r="Q1354" s="158">
        <f t="shared" si="763"/>
        <v>0</v>
      </c>
      <c r="R1354" s="199">
        <f t="shared" si="764"/>
        <v>0</v>
      </c>
      <c r="S1354" s="119">
        <f t="shared" si="765"/>
        <v>0</v>
      </c>
      <c r="T1354" s="129">
        <f t="shared" si="747"/>
        <v>9.1906000000000002E-2</v>
      </c>
      <c r="U1354" s="127">
        <f t="shared" si="766"/>
        <v>2</v>
      </c>
      <c r="V1354" s="127">
        <v>252</v>
      </c>
      <c r="W1354" s="126">
        <f t="shared" si="767"/>
        <v>1.0006980590000001</v>
      </c>
      <c r="X1354" s="119">
        <f t="shared" si="768"/>
        <v>0.10829691</v>
      </c>
      <c r="Y1354" s="119">
        <f t="shared" si="769"/>
        <v>0</v>
      </c>
      <c r="Z1354" s="131" t="str">
        <f t="shared" si="748"/>
        <v>A+J=</v>
      </c>
      <c r="AA1354" s="124">
        <f t="shared" si="749"/>
        <v>45672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2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4"/>
      <c r="EM1354" s="1"/>
      <c r="EN1354" s="1"/>
      <c r="EO1354" s="1"/>
      <c r="EP1354" s="1"/>
      <c r="EQ1354" s="1"/>
      <c r="ER1354" s="1"/>
    </row>
    <row r="1355" spans="1:148" ht="12.75" x14ac:dyDescent="0.2">
      <c r="A1355" s="118">
        <f t="shared" si="746"/>
        <v>45645</v>
      </c>
      <c r="B1355" s="119">
        <f t="shared" si="750"/>
        <v>155.33276627000001</v>
      </c>
      <c r="C1355" s="119">
        <f t="shared" si="751"/>
        <v>124.57481265</v>
      </c>
      <c r="D1355" s="120">
        <f t="shared" si="752"/>
        <v>7036.33</v>
      </c>
      <c r="E1355" s="120">
        <f t="shared" si="770"/>
        <v>7063.77</v>
      </c>
      <c r="F1355" s="172">
        <f t="shared" si="771"/>
        <v>45611</v>
      </c>
      <c r="G1355" s="123">
        <f t="shared" si="753"/>
        <v>3.8997602443320289E-3</v>
      </c>
      <c r="H1355" s="124">
        <f t="shared" si="754"/>
        <v>45672</v>
      </c>
      <c r="I1355" s="124">
        <f t="shared" si="755"/>
        <v>45672</v>
      </c>
      <c r="J1355" s="125">
        <f t="shared" si="756"/>
        <v>20</v>
      </c>
      <c r="K1355" s="125">
        <f t="shared" si="757"/>
        <v>3</v>
      </c>
      <c r="L1355" s="8">
        <f t="shared" si="758"/>
        <v>1.00058399</v>
      </c>
      <c r="M1355" s="126">
        <f t="shared" si="759"/>
        <v>1.00559942</v>
      </c>
      <c r="N1355" s="126">
        <f t="shared" si="760"/>
        <v>1.2448719987862469</v>
      </c>
      <c r="O1355" s="119">
        <f t="shared" si="761"/>
        <v>1.24559899</v>
      </c>
      <c r="P1355" s="119">
        <f t="shared" si="762"/>
        <v>155.17026081</v>
      </c>
      <c r="Q1355" s="158">
        <f t="shared" si="763"/>
        <v>0</v>
      </c>
      <c r="R1355" s="199">
        <f t="shared" si="764"/>
        <v>0</v>
      </c>
      <c r="S1355" s="119">
        <f t="shared" si="765"/>
        <v>0</v>
      </c>
      <c r="T1355" s="129">
        <f t="shared" si="747"/>
        <v>9.1906000000000002E-2</v>
      </c>
      <c r="U1355" s="127">
        <f t="shared" si="766"/>
        <v>3</v>
      </c>
      <c r="V1355" s="127">
        <v>252</v>
      </c>
      <c r="W1355" s="126">
        <f t="shared" si="767"/>
        <v>1.0010472720000001</v>
      </c>
      <c r="X1355" s="119">
        <f t="shared" si="768"/>
        <v>0.16250545999999999</v>
      </c>
      <c r="Y1355" s="119">
        <f t="shared" si="769"/>
        <v>0</v>
      </c>
      <c r="Z1355" s="131" t="str">
        <f t="shared" si="748"/>
        <v>A+J=</v>
      </c>
      <c r="AA1355" s="124">
        <f t="shared" si="749"/>
        <v>45672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2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4"/>
      <c r="EM1355" s="1"/>
      <c r="EN1355" s="1"/>
      <c r="EO1355" s="1"/>
      <c r="EP1355" s="1"/>
      <c r="EQ1355" s="1"/>
      <c r="ER1355" s="1"/>
    </row>
    <row r="1356" spans="1:148" ht="12.75" x14ac:dyDescent="0.2">
      <c r="A1356" s="118">
        <f t="shared" ref="A1356:A1419" si="772">(A1355+1)</f>
        <v>45646</v>
      </c>
      <c r="B1356" s="119">
        <f t="shared" si="750"/>
        <v>155.41721413000002</v>
      </c>
      <c r="C1356" s="119">
        <f t="shared" si="751"/>
        <v>124.57481265</v>
      </c>
      <c r="D1356" s="120">
        <f t="shared" si="752"/>
        <v>7036.33</v>
      </c>
      <c r="E1356" s="120">
        <f t="shared" si="770"/>
        <v>7063.77</v>
      </c>
      <c r="F1356" s="172">
        <f t="shared" si="771"/>
        <v>45611</v>
      </c>
      <c r="G1356" s="123">
        <f t="shared" si="753"/>
        <v>3.8997602443320289E-3</v>
      </c>
      <c r="H1356" s="124">
        <f t="shared" si="754"/>
        <v>45672</v>
      </c>
      <c r="I1356" s="124">
        <f t="shared" si="755"/>
        <v>45672</v>
      </c>
      <c r="J1356" s="125">
        <f t="shared" si="756"/>
        <v>20</v>
      </c>
      <c r="K1356" s="125">
        <f t="shared" si="757"/>
        <v>4</v>
      </c>
      <c r="L1356" s="8">
        <f t="shared" si="758"/>
        <v>1.0007787299999999</v>
      </c>
      <c r="M1356" s="126">
        <f t="shared" si="759"/>
        <v>1.00559942</v>
      </c>
      <c r="N1356" s="126">
        <f t="shared" si="760"/>
        <v>1.2448719987862469</v>
      </c>
      <c r="O1356" s="119">
        <f t="shared" si="761"/>
        <v>1.2458414099999999</v>
      </c>
      <c r="P1356" s="119">
        <f t="shared" si="762"/>
        <v>155.20046024000001</v>
      </c>
      <c r="Q1356" s="158">
        <f t="shared" si="763"/>
        <v>0</v>
      </c>
      <c r="R1356" s="199">
        <f t="shared" si="764"/>
        <v>0</v>
      </c>
      <c r="S1356" s="119">
        <f t="shared" si="765"/>
        <v>0</v>
      </c>
      <c r="T1356" s="129">
        <f t="shared" ref="T1356:T1419" si="773">(T1355)</f>
        <v>9.1906000000000002E-2</v>
      </c>
      <c r="U1356" s="127">
        <f t="shared" si="766"/>
        <v>4</v>
      </c>
      <c r="V1356" s="127">
        <v>252</v>
      </c>
      <c r="W1356" s="126">
        <f t="shared" si="767"/>
        <v>1.0013966059999999</v>
      </c>
      <c r="X1356" s="119">
        <f t="shared" si="768"/>
        <v>0.21675389</v>
      </c>
      <c r="Y1356" s="119">
        <f t="shared" si="769"/>
        <v>0</v>
      </c>
      <c r="Z1356" s="131" t="str">
        <f t="shared" si="748"/>
        <v>A+J=</v>
      </c>
      <c r="AA1356" s="124">
        <f t="shared" si="749"/>
        <v>45672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2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4"/>
      <c r="EM1356" s="1"/>
      <c r="EN1356" s="1"/>
      <c r="EO1356" s="1"/>
      <c r="EP1356" s="1"/>
      <c r="EQ1356" s="1"/>
      <c r="ER1356" s="1"/>
    </row>
    <row r="1357" spans="1:148" ht="12.75" x14ac:dyDescent="0.2">
      <c r="A1357" s="118">
        <f t="shared" si="772"/>
        <v>45647</v>
      </c>
      <c r="B1357" s="119">
        <f t="shared" si="750"/>
        <v>155.5017095</v>
      </c>
      <c r="C1357" s="119">
        <f t="shared" si="751"/>
        <v>124.57481265</v>
      </c>
      <c r="D1357" s="120">
        <f t="shared" si="752"/>
        <v>7036.33</v>
      </c>
      <c r="E1357" s="120">
        <f t="shared" si="770"/>
        <v>7063.77</v>
      </c>
      <c r="F1357" s="172">
        <f t="shared" si="771"/>
        <v>45611</v>
      </c>
      <c r="G1357" s="123">
        <f t="shared" si="753"/>
        <v>3.8997602443320289E-3</v>
      </c>
      <c r="H1357" s="124">
        <f t="shared" si="754"/>
        <v>45672</v>
      </c>
      <c r="I1357" s="124">
        <f t="shared" si="755"/>
        <v>45672</v>
      </c>
      <c r="J1357" s="125">
        <f t="shared" si="756"/>
        <v>20</v>
      </c>
      <c r="K1357" s="125">
        <f t="shared" si="757"/>
        <v>5</v>
      </c>
      <c r="L1357" s="8">
        <f t="shared" si="758"/>
        <v>1.0009735099999999</v>
      </c>
      <c r="M1357" s="126">
        <f t="shared" si="759"/>
        <v>1.00559942</v>
      </c>
      <c r="N1357" s="126">
        <f t="shared" si="760"/>
        <v>1.2448719987862469</v>
      </c>
      <c r="O1357" s="119">
        <f t="shared" si="761"/>
        <v>1.24608389</v>
      </c>
      <c r="P1357" s="119">
        <f t="shared" si="762"/>
        <v>155.23066714000001</v>
      </c>
      <c r="Q1357" s="158">
        <f t="shared" si="763"/>
        <v>0</v>
      </c>
      <c r="R1357" s="199">
        <f t="shared" si="764"/>
        <v>0</v>
      </c>
      <c r="S1357" s="119">
        <f t="shared" si="765"/>
        <v>0</v>
      </c>
      <c r="T1357" s="129">
        <f t="shared" si="773"/>
        <v>9.1906000000000002E-2</v>
      </c>
      <c r="U1357" s="127">
        <f t="shared" si="766"/>
        <v>5</v>
      </c>
      <c r="V1357" s="127">
        <v>252</v>
      </c>
      <c r="W1357" s="126">
        <f t="shared" si="767"/>
        <v>1.001746062</v>
      </c>
      <c r="X1357" s="119">
        <f t="shared" si="768"/>
        <v>0.27104235999999998</v>
      </c>
      <c r="Y1357" s="119">
        <f t="shared" si="769"/>
        <v>0</v>
      </c>
      <c r="Z1357" s="131" t="str">
        <f t="shared" ref="Z1357:Z1420" si="774">IF($Q1356&gt;0,VLOOKUP($A1356,$AD$11:$AM$141,9),Z1356)</f>
        <v>A+J=</v>
      </c>
      <c r="AA1357" s="124">
        <f t="shared" ref="AA1357:AA1420" si="775">IF($Q1356&gt;0,VLOOKUP($A1356,$AD$11:$AM$141,10),AA1356)</f>
        <v>45672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2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4"/>
      <c r="EM1357" s="1"/>
      <c r="EN1357" s="1"/>
      <c r="EO1357" s="1"/>
      <c r="EP1357" s="1"/>
      <c r="EQ1357" s="1"/>
      <c r="ER1357" s="1"/>
    </row>
    <row r="1358" spans="1:148" ht="12.75" x14ac:dyDescent="0.2">
      <c r="A1358" s="118">
        <f t="shared" si="772"/>
        <v>45648</v>
      </c>
      <c r="B1358" s="119">
        <f t="shared" si="750"/>
        <v>155.5017095</v>
      </c>
      <c r="C1358" s="119">
        <f t="shared" si="751"/>
        <v>124.57481265</v>
      </c>
      <c r="D1358" s="120">
        <f t="shared" si="752"/>
        <v>7036.33</v>
      </c>
      <c r="E1358" s="120">
        <f t="shared" si="770"/>
        <v>7063.77</v>
      </c>
      <c r="F1358" s="172">
        <f t="shared" si="771"/>
        <v>45611</v>
      </c>
      <c r="G1358" s="123">
        <f t="shared" si="753"/>
        <v>3.8997602443320289E-3</v>
      </c>
      <c r="H1358" s="124">
        <f t="shared" si="754"/>
        <v>45672</v>
      </c>
      <c r="I1358" s="124">
        <f t="shared" si="755"/>
        <v>45672</v>
      </c>
      <c r="J1358" s="125">
        <f t="shared" si="756"/>
        <v>20</v>
      </c>
      <c r="K1358" s="125">
        <f t="shared" si="757"/>
        <v>5</v>
      </c>
      <c r="L1358" s="8">
        <f t="shared" si="758"/>
        <v>1.0009735099999999</v>
      </c>
      <c r="M1358" s="126">
        <f t="shared" si="759"/>
        <v>1.00559942</v>
      </c>
      <c r="N1358" s="126">
        <f t="shared" si="760"/>
        <v>1.2448719987862469</v>
      </c>
      <c r="O1358" s="119">
        <f t="shared" si="761"/>
        <v>1.24608389</v>
      </c>
      <c r="P1358" s="119">
        <f t="shared" si="762"/>
        <v>155.23066714000001</v>
      </c>
      <c r="Q1358" s="158">
        <f t="shared" si="763"/>
        <v>0</v>
      </c>
      <c r="R1358" s="199">
        <f t="shared" si="764"/>
        <v>0</v>
      </c>
      <c r="S1358" s="119">
        <f t="shared" si="765"/>
        <v>0</v>
      </c>
      <c r="T1358" s="129">
        <f t="shared" si="773"/>
        <v>9.1906000000000002E-2</v>
      </c>
      <c r="U1358" s="127">
        <f t="shared" si="766"/>
        <v>5</v>
      </c>
      <c r="V1358" s="127">
        <v>252</v>
      </c>
      <c r="W1358" s="126">
        <f t="shared" si="767"/>
        <v>1.001746062</v>
      </c>
      <c r="X1358" s="119">
        <f t="shared" si="768"/>
        <v>0.27104235999999998</v>
      </c>
      <c r="Y1358" s="119">
        <f t="shared" si="769"/>
        <v>0</v>
      </c>
      <c r="Z1358" s="131" t="str">
        <f t="shared" si="774"/>
        <v>A+J=</v>
      </c>
      <c r="AA1358" s="124">
        <f t="shared" si="775"/>
        <v>45672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2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4"/>
      <c r="EM1358" s="1"/>
      <c r="EN1358" s="1"/>
      <c r="EO1358" s="1"/>
      <c r="EP1358" s="1"/>
      <c r="EQ1358" s="1"/>
      <c r="ER1358" s="1"/>
    </row>
    <row r="1359" spans="1:148" ht="12.75" x14ac:dyDescent="0.2">
      <c r="A1359" s="118">
        <f t="shared" si="772"/>
        <v>45649</v>
      </c>
      <c r="B1359" s="119">
        <f t="shared" si="750"/>
        <v>155.5017095</v>
      </c>
      <c r="C1359" s="119">
        <f t="shared" si="751"/>
        <v>124.57481265</v>
      </c>
      <c r="D1359" s="120">
        <f t="shared" si="752"/>
        <v>7036.33</v>
      </c>
      <c r="E1359" s="120">
        <f t="shared" si="770"/>
        <v>7063.77</v>
      </c>
      <c r="F1359" s="172">
        <f t="shared" si="771"/>
        <v>45611</v>
      </c>
      <c r="G1359" s="123">
        <f t="shared" si="753"/>
        <v>3.8997602443320289E-3</v>
      </c>
      <c r="H1359" s="124">
        <f t="shared" si="754"/>
        <v>45672</v>
      </c>
      <c r="I1359" s="124">
        <f t="shared" si="755"/>
        <v>45672</v>
      </c>
      <c r="J1359" s="125">
        <f t="shared" si="756"/>
        <v>20</v>
      </c>
      <c r="K1359" s="125">
        <f t="shared" si="757"/>
        <v>5</v>
      </c>
      <c r="L1359" s="8">
        <f t="shared" si="758"/>
        <v>1.0009735099999999</v>
      </c>
      <c r="M1359" s="126">
        <f t="shared" si="759"/>
        <v>1.00559942</v>
      </c>
      <c r="N1359" s="126">
        <f t="shared" si="760"/>
        <v>1.2448719987862469</v>
      </c>
      <c r="O1359" s="119">
        <f t="shared" si="761"/>
        <v>1.24608389</v>
      </c>
      <c r="P1359" s="119">
        <f t="shared" si="762"/>
        <v>155.23066714000001</v>
      </c>
      <c r="Q1359" s="158">
        <f t="shared" si="763"/>
        <v>0</v>
      </c>
      <c r="R1359" s="199">
        <f t="shared" si="764"/>
        <v>0</v>
      </c>
      <c r="S1359" s="119">
        <f t="shared" si="765"/>
        <v>0</v>
      </c>
      <c r="T1359" s="129">
        <f t="shared" si="773"/>
        <v>9.1906000000000002E-2</v>
      </c>
      <c r="U1359" s="127">
        <f t="shared" si="766"/>
        <v>5</v>
      </c>
      <c r="V1359" s="127">
        <v>252</v>
      </c>
      <c r="W1359" s="126">
        <f t="shared" si="767"/>
        <v>1.001746062</v>
      </c>
      <c r="X1359" s="119">
        <f t="shared" si="768"/>
        <v>0.27104235999999998</v>
      </c>
      <c r="Y1359" s="119">
        <f t="shared" si="769"/>
        <v>0</v>
      </c>
      <c r="Z1359" s="131" t="str">
        <f t="shared" si="774"/>
        <v>A+J=</v>
      </c>
      <c r="AA1359" s="124">
        <f t="shared" si="775"/>
        <v>45672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2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4"/>
      <c r="EM1359" s="1"/>
      <c r="EN1359" s="1"/>
      <c r="EO1359" s="1"/>
      <c r="EP1359" s="1"/>
      <c r="EQ1359" s="1"/>
      <c r="ER1359" s="1"/>
    </row>
    <row r="1360" spans="1:148" ht="12.75" x14ac:dyDescent="0.2">
      <c r="A1360" s="118">
        <f t="shared" si="772"/>
        <v>45650</v>
      </c>
      <c r="B1360" s="119">
        <f t="shared" si="750"/>
        <v>155.58625118</v>
      </c>
      <c r="C1360" s="119">
        <f t="shared" si="751"/>
        <v>124.57481265</v>
      </c>
      <c r="D1360" s="120">
        <f t="shared" si="752"/>
        <v>7036.33</v>
      </c>
      <c r="E1360" s="120">
        <f t="shared" si="770"/>
        <v>7063.77</v>
      </c>
      <c r="F1360" s="172">
        <f t="shared" si="771"/>
        <v>45611</v>
      </c>
      <c r="G1360" s="123">
        <f t="shared" si="753"/>
        <v>3.8997602443320289E-3</v>
      </c>
      <c r="H1360" s="124">
        <f t="shared" si="754"/>
        <v>45672</v>
      </c>
      <c r="I1360" s="124">
        <f t="shared" si="755"/>
        <v>45672</v>
      </c>
      <c r="J1360" s="125">
        <f t="shared" si="756"/>
        <v>20</v>
      </c>
      <c r="K1360" s="125">
        <f t="shared" si="757"/>
        <v>6</v>
      </c>
      <c r="L1360" s="8">
        <f t="shared" si="758"/>
        <v>1.0011683300000001</v>
      </c>
      <c r="M1360" s="126">
        <f t="shared" si="759"/>
        <v>1.00559942</v>
      </c>
      <c r="N1360" s="126">
        <f t="shared" si="760"/>
        <v>1.2448719987862469</v>
      </c>
      <c r="O1360" s="119">
        <f t="shared" si="761"/>
        <v>1.2463264199999999</v>
      </c>
      <c r="P1360" s="119">
        <f t="shared" si="762"/>
        <v>155.26088027</v>
      </c>
      <c r="Q1360" s="158">
        <f t="shared" si="763"/>
        <v>0</v>
      </c>
      <c r="R1360" s="199">
        <f t="shared" si="764"/>
        <v>0</v>
      </c>
      <c r="S1360" s="119">
        <f t="shared" si="765"/>
        <v>0</v>
      </c>
      <c r="T1360" s="129">
        <f t="shared" si="773"/>
        <v>9.1906000000000002E-2</v>
      </c>
      <c r="U1360" s="127">
        <f t="shared" si="766"/>
        <v>6</v>
      </c>
      <c r="V1360" s="127">
        <v>252</v>
      </c>
      <c r="W1360" s="126">
        <f t="shared" si="767"/>
        <v>1.0020956400000001</v>
      </c>
      <c r="X1360" s="119">
        <f t="shared" si="768"/>
        <v>0.32537091000000001</v>
      </c>
      <c r="Y1360" s="119">
        <f t="shared" si="769"/>
        <v>0</v>
      </c>
      <c r="Z1360" s="131" t="str">
        <f t="shared" si="774"/>
        <v>A+J=</v>
      </c>
      <c r="AA1360" s="124">
        <f t="shared" si="775"/>
        <v>45672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2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4"/>
      <c r="EM1360" s="1"/>
      <c r="EN1360" s="1"/>
      <c r="EO1360" s="1"/>
      <c r="EP1360" s="1"/>
      <c r="EQ1360" s="1"/>
      <c r="ER1360" s="1"/>
    </row>
    <row r="1361" spans="1:148" ht="12.75" x14ac:dyDescent="0.2">
      <c r="A1361" s="118">
        <f t="shared" si="772"/>
        <v>45651</v>
      </c>
      <c r="B1361" s="119">
        <f t="shared" ref="B1361:B1424" si="776">(P1361+X1361)</f>
        <v>155.67083665999999</v>
      </c>
      <c r="C1361" s="119">
        <f t="shared" ref="C1361:C1424" si="777">TRUNC(IF(Q1360&gt;0,VLOOKUP(A1360,$AD$13:$AE$141,2),C1360),8)</f>
        <v>124.57481265</v>
      </c>
      <c r="D1361" s="120">
        <f t="shared" ref="D1361:D1424" si="778">IF(E1361=E1360,D1360,E1360)</f>
        <v>7036.33</v>
      </c>
      <c r="E1361" s="120">
        <f t="shared" si="770"/>
        <v>7063.77</v>
      </c>
      <c r="F1361" s="172">
        <f t="shared" si="771"/>
        <v>45611</v>
      </c>
      <c r="G1361" s="123">
        <f t="shared" ref="G1361:G1424" si="779">(E1361/D1361)-1</f>
        <v>3.8997602443320289E-3</v>
      </c>
      <c r="H1361" s="124">
        <f t="shared" ref="H1361:H1424" si="780">IF(Q1360&gt;0,VLOOKUP(A1361,AH$119:AN$451,4),H1360)</f>
        <v>45672</v>
      </c>
      <c r="I1361" s="124">
        <f t="shared" ref="I1361:I1424" si="781">IF(A1361&gt;I1360,H1361,I1360)</f>
        <v>45672</v>
      </c>
      <c r="J1361" s="125">
        <f t="shared" ref="J1361:J1424" si="782">IF(I1361=I1360,J1360,NETWORKDAYS(I1360,I1361,$AD$149:$AD$503)-1)</f>
        <v>20</v>
      </c>
      <c r="K1361" s="125">
        <f t="shared" ref="K1361:K1424" si="783">(J1361-(NETWORKDAYS(A1361,I1361,AD$149:AD$503)-1))</f>
        <v>7</v>
      </c>
      <c r="L1361" s="8">
        <f t="shared" ref="L1361:L1424" si="784">TRUNC((E1361/D1361)^TRUNC((K1361/J1361),9),8)</f>
        <v>1.00136318</v>
      </c>
      <c r="M1361" s="126">
        <f t="shared" ref="M1361:M1424" si="785">IF(I1361&gt;I1360,L1360,M1360)</f>
        <v>1.00559942</v>
      </c>
      <c r="N1361" s="126">
        <f t="shared" ref="N1361:N1424" si="786">IF(I1361&gt;I1360,N1360*M1361,N1360)</f>
        <v>1.2448719987862469</v>
      </c>
      <c r="O1361" s="119">
        <f t="shared" ref="O1361:O1424" si="787">TRUNC(TRUNC((L1361*N1361),15),8)</f>
        <v>1.2465689799999999</v>
      </c>
      <c r="P1361" s="119">
        <f t="shared" ref="P1361:P1424" si="788">TRUNC(C1361*O1361,8)</f>
        <v>155.29109713</v>
      </c>
      <c r="Q1361" s="158">
        <f t="shared" ref="Q1361:Q1424" si="789">IF(VLOOKUP(A1361,AD$11:AK$141,8)=VLOOKUP(A1360,AD$11:AK$141,8),0,VLOOKUP(A1361,AD$11:AK$141,8))</f>
        <v>0</v>
      </c>
      <c r="R1361" s="199">
        <f t="shared" ref="R1361:R1424" si="790">IF(Q1361&gt;0,VLOOKUP($A1361,$AD$11:$AI$141,6),0)</f>
        <v>0</v>
      </c>
      <c r="S1361" s="119">
        <f t="shared" ref="S1361:S1424" si="791">IF(R1361&gt;0,TRUNC(R1361*P1361,8),0)</f>
        <v>0</v>
      </c>
      <c r="T1361" s="129">
        <f t="shared" si="773"/>
        <v>9.1906000000000002E-2</v>
      </c>
      <c r="U1361" s="127">
        <f t="shared" ref="U1361:U1424" si="792">IF(A1360&lt;K$2,0,IF(Q1360&gt;0,1,IF(K1361=K1360,U1360,U1360+1)))</f>
        <v>7</v>
      </c>
      <c r="V1361" s="127">
        <v>252</v>
      </c>
      <c r="W1361" s="126">
        <f t="shared" ref="W1361:W1424" si="793">ROUND((1+T1361)^TRUNC((U1361/V1361),9),9)</f>
        <v>1.00244534</v>
      </c>
      <c r="X1361" s="119">
        <f t="shared" ref="X1361:X1424" si="794">TRUNC((P1361*(W1361-1)),8)</f>
        <v>0.37973952999999999</v>
      </c>
      <c r="Y1361" s="119">
        <f t="shared" ref="Y1361:Y1424" si="795">IF(Q1361&gt;0,S1361+X1361,0)</f>
        <v>0</v>
      </c>
      <c r="Z1361" s="131" t="str">
        <f t="shared" si="774"/>
        <v>A+J=</v>
      </c>
      <c r="AA1361" s="124">
        <f t="shared" si="775"/>
        <v>45672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2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4"/>
      <c r="EM1361" s="1"/>
      <c r="EN1361" s="1"/>
      <c r="EO1361" s="1"/>
      <c r="EP1361" s="1"/>
      <c r="EQ1361" s="1"/>
      <c r="ER1361" s="1"/>
    </row>
    <row r="1362" spans="1:148" ht="12.75" x14ac:dyDescent="0.2">
      <c r="A1362" s="118">
        <f t="shared" si="772"/>
        <v>45652</v>
      </c>
      <c r="B1362" s="119">
        <f t="shared" si="776"/>
        <v>155.67083665999999</v>
      </c>
      <c r="C1362" s="119">
        <f t="shared" si="777"/>
        <v>124.57481265</v>
      </c>
      <c r="D1362" s="120">
        <f t="shared" si="778"/>
        <v>7036.33</v>
      </c>
      <c r="E1362" s="120">
        <f t="shared" si="770"/>
        <v>7063.77</v>
      </c>
      <c r="F1362" s="172">
        <f t="shared" si="771"/>
        <v>45611</v>
      </c>
      <c r="G1362" s="123">
        <f t="shared" si="779"/>
        <v>3.8997602443320289E-3</v>
      </c>
      <c r="H1362" s="124">
        <f t="shared" si="780"/>
        <v>45672</v>
      </c>
      <c r="I1362" s="124">
        <f t="shared" si="781"/>
        <v>45672</v>
      </c>
      <c r="J1362" s="125">
        <f t="shared" si="782"/>
        <v>20</v>
      </c>
      <c r="K1362" s="125">
        <f t="shared" si="783"/>
        <v>7</v>
      </c>
      <c r="L1362" s="8">
        <f t="shared" si="784"/>
        <v>1.00136318</v>
      </c>
      <c r="M1362" s="126">
        <f t="shared" si="785"/>
        <v>1.00559942</v>
      </c>
      <c r="N1362" s="126">
        <f t="shared" si="786"/>
        <v>1.2448719987862469</v>
      </c>
      <c r="O1362" s="119">
        <f t="shared" si="787"/>
        <v>1.2465689799999999</v>
      </c>
      <c r="P1362" s="119">
        <f t="shared" si="788"/>
        <v>155.29109713</v>
      </c>
      <c r="Q1362" s="158">
        <f t="shared" si="789"/>
        <v>0</v>
      </c>
      <c r="R1362" s="199">
        <f t="shared" si="790"/>
        <v>0</v>
      </c>
      <c r="S1362" s="119">
        <f t="shared" si="791"/>
        <v>0</v>
      </c>
      <c r="T1362" s="129">
        <f t="shared" si="773"/>
        <v>9.1906000000000002E-2</v>
      </c>
      <c r="U1362" s="127">
        <f t="shared" si="792"/>
        <v>7</v>
      </c>
      <c r="V1362" s="127">
        <v>252</v>
      </c>
      <c r="W1362" s="126">
        <f t="shared" si="793"/>
        <v>1.00244534</v>
      </c>
      <c r="X1362" s="119">
        <f t="shared" si="794"/>
        <v>0.37973952999999999</v>
      </c>
      <c r="Y1362" s="119">
        <f t="shared" si="795"/>
        <v>0</v>
      </c>
      <c r="Z1362" s="131" t="str">
        <f t="shared" si="774"/>
        <v>A+J=</v>
      </c>
      <c r="AA1362" s="124">
        <f t="shared" si="775"/>
        <v>45672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2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4"/>
      <c r="EM1362" s="1"/>
      <c r="EN1362" s="1"/>
      <c r="EO1362" s="1"/>
      <c r="EP1362" s="1"/>
      <c r="EQ1362" s="1"/>
      <c r="ER1362" s="1"/>
    </row>
    <row r="1363" spans="1:148" ht="12.75" x14ac:dyDescent="0.2">
      <c r="A1363" s="118">
        <f t="shared" si="772"/>
        <v>45653</v>
      </c>
      <c r="B1363" s="119">
        <f t="shared" si="776"/>
        <v>155.75546971999998</v>
      </c>
      <c r="C1363" s="119">
        <f t="shared" si="777"/>
        <v>124.57481265</v>
      </c>
      <c r="D1363" s="120">
        <f t="shared" si="778"/>
        <v>7036.33</v>
      </c>
      <c r="E1363" s="120">
        <f t="shared" si="770"/>
        <v>7063.77</v>
      </c>
      <c r="F1363" s="172">
        <f t="shared" si="771"/>
        <v>45611</v>
      </c>
      <c r="G1363" s="123">
        <f t="shared" si="779"/>
        <v>3.8997602443320289E-3</v>
      </c>
      <c r="H1363" s="124">
        <f t="shared" si="780"/>
        <v>45672</v>
      </c>
      <c r="I1363" s="124">
        <f t="shared" si="781"/>
        <v>45672</v>
      </c>
      <c r="J1363" s="125">
        <f t="shared" si="782"/>
        <v>20</v>
      </c>
      <c r="K1363" s="125">
        <f t="shared" si="783"/>
        <v>8</v>
      </c>
      <c r="L1363" s="8">
        <f t="shared" si="784"/>
        <v>1.0015580799999999</v>
      </c>
      <c r="M1363" s="126">
        <f t="shared" si="785"/>
        <v>1.00559942</v>
      </c>
      <c r="N1363" s="126">
        <f t="shared" si="786"/>
        <v>1.2448719987862469</v>
      </c>
      <c r="O1363" s="119">
        <f t="shared" si="787"/>
        <v>1.2468116</v>
      </c>
      <c r="P1363" s="119">
        <f t="shared" si="788"/>
        <v>155.32132146999999</v>
      </c>
      <c r="Q1363" s="158">
        <f t="shared" si="789"/>
        <v>0</v>
      </c>
      <c r="R1363" s="199">
        <f t="shared" si="790"/>
        <v>0</v>
      </c>
      <c r="S1363" s="119">
        <f t="shared" si="791"/>
        <v>0</v>
      </c>
      <c r="T1363" s="129">
        <f t="shared" si="773"/>
        <v>9.1906000000000002E-2</v>
      </c>
      <c r="U1363" s="127">
        <f t="shared" si="792"/>
        <v>8</v>
      </c>
      <c r="V1363" s="127">
        <v>252</v>
      </c>
      <c r="W1363" s="126">
        <f t="shared" si="793"/>
        <v>1.002795162</v>
      </c>
      <c r="X1363" s="119">
        <f t="shared" si="794"/>
        <v>0.43414825000000001</v>
      </c>
      <c r="Y1363" s="119">
        <f t="shared" si="795"/>
        <v>0</v>
      </c>
      <c r="Z1363" s="131" t="str">
        <f t="shared" si="774"/>
        <v>A+J=</v>
      </c>
      <c r="AA1363" s="124">
        <f t="shared" si="775"/>
        <v>45672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2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4"/>
      <c r="EM1363" s="1"/>
      <c r="EN1363" s="1"/>
      <c r="EO1363" s="1"/>
      <c r="EP1363" s="1"/>
      <c r="EQ1363" s="1"/>
      <c r="ER1363" s="1"/>
    </row>
    <row r="1364" spans="1:148" ht="12.75" x14ac:dyDescent="0.2">
      <c r="A1364" s="118">
        <f t="shared" si="772"/>
        <v>45654</v>
      </c>
      <c r="B1364" s="119">
        <f t="shared" si="776"/>
        <v>155.84014929</v>
      </c>
      <c r="C1364" s="119">
        <f t="shared" si="777"/>
        <v>124.57481265</v>
      </c>
      <c r="D1364" s="120">
        <f t="shared" si="778"/>
        <v>7036.33</v>
      </c>
      <c r="E1364" s="120">
        <f t="shared" si="770"/>
        <v>7063.77</v>
      </c>
      <c r="F1364" s="172">
        <f t="shared" si="771"/>
        <v>45611</v>
      </c>
      <c r="G1364" s="123">
        <f t="shared" si="779"/>
        <v>3.8997602443320289E-3</v>
      </c>
      <c r="H1364" s="124">
        <f t="shared" si="780"/>
        <v>45672</v>
      </c>
      <c r="I1364" s="124">
        <f t="shared" si="781"/>
        <v>45672</v>
      </c>
      <c r="J1364" s="125">
        <f t="shared" si="782"/>
        <v>20</v>
      </c>
      <c r="K1364" s="125">
        <f t="shared" si="783"/>
        <v>9</v>
      </c>
      <c r="L1364" s="8">
        <f t="shared" si="784"/>
        <v>1.0017530100000001</v>
      </c>
      <c r="M1364" s="126">
        <f t="shared" si="785"/>
        <v>1.00559942</v>
      </c>
      <c r="N1364" s="126">
        <f t="shared" si="786"/>
        <v>1.2448719987862469</v>
      </c>
      <c r="O1364" s="119">
        <f t="shared" si="787"/>
        <v>1.24705427</v>
      </c>
      <c r="P1364" s="119">
        <f t="shared" si="788"/>
        <v>155.35155204</v>
      </c>
      <c r="Q1364" s="158">
        <f t="shared" si="789"/>
        <v>0</v>
      </c>
      <c r="R1364" s="199">
        <f t="shared" si="790"/>
        <v>0</v>
      </c>
      <c r="S1364" s="119">
        <f t="shared" si="791"/>
        <v>0</v>
      </c>
      <c r="T1364" s="129">
        <f t="shared" si="773"/>
        <v>9.1906000000000002E-2</v>
      </c>
      <c r="U1364" s="127">
        <f t="shared" si="792"/>
        <v>9</v>
      </c>
      <c r="V1364" s="127">
        <v>252</v>
      </c>
      <c r="W1364" s="126">
        <f t="shared" si="793"/>
        <v>1.0031451069999999</v>
      </c>
      <c r="X1364" s="119">
        <f t="shared" si="794"/>
        <v>0.48859724999999998</v>
      </c>
      <c r="Y1364" s="119">
        <f t="shared" si="795"/>
        <v>0</v>
      </c>
      <c r="Z1364" s="131" t="str">
        <f t="shared" si="774"/>
        <v>A+J=</v>
      </c>
      <c r="AA1364" s="124">
        <f t="shared" si="775"/>
        <v>45672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2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4"/>
      <c r="EM1364" s="1"/>
      <c r="EN1364" s="1"/>
      <c r="EO1364" s="1"/>
      <c r="EP1364" s="1"/>
      <c r="EQ1364" s="1"/>
      <c r="ER1364" s="1"/>
    </row>
    <row r="1365" spans="1:148" ht="12.75" x14ac:dyDescent="0.2">
      <c r="A1365" s="118">
        <f t="shared" si="772"/>
        <v>45655</v>
      </c>
      <c r="B1365" s="119">
        <f t="shared" si="776"/>
        <v>155.84014929</v>
      </c>
      <c r="C1365" s="119">
        <f t="shared" si="777"/>
        <v>124.57481265</v>
      </c>
      <c r="D1365" s="120">
        <f t="shared" si="778"/>
        <v>7036.33</v>
      </c>
      <c r="E1365" s="120">
        <f t="shared" si="770"/>
        <v>7063.77</v>
      </c>
      <c r="F1365" s="172">
        <f t="shared" si="771"/>
        <v>45611</v>
      </c>
      <c r="G1365" s="123">
        <f t="shared" si="779"/>
        <v>3.8997602443320289E-3</v>
      </c>
      <c r="H1365" s="124">
        <f t="shared" si="780"/>
        <v>45672</v>
      </c>
      <c r="I1365" s="124">
        <f t="shared" si="781"/>
        <v>45672</v>
      </c>
      <c r="J1365" s="125">
        <f t="shared" si="782"/>
        <v>20</v>
      </c>
      <c r="K1365" s="125">
        <f t="shared" si="783"/>
        <v>9</v>
      </c>
      <c r="L1365" s="8">
        <f t="shared" si="784"/>
        <v>1.0017530100000001</v>
      </c>
      <c r="M1365" s="126">
        <f t="shared" si="785"/>
        <v>1.00559942</v>
      </c>
      <c r="N1365" s="126">
        <f t="shared" si="786"/>
        <v>1.2448719987862469</v>
      </c>
      <c r="O1365" s="119">
        <f t="shared" si="787"/>
        <v>1.24705427</v>
      </c>
      <c r="P1365" s="119">
        <f t="shared" si="788"/>
        <v>155.35155204</v>
      </c>
      <c r="Q1365" s="158">
        <f t="shared" si="789"/>
        <v>0</v>
      </c>
      <c r="R1365" s="199">
        <f t="shared" si="790"/>
        <v>0</v>
      </c>
      <c r="S1365" s="119">
        <f t="shared" si="791"/>
        <v>0</v>
      </c>
      <c r="T1365" s="129">
        <f t="shared" si="773"/>
        <v>9.1906000000000002E-2</v>
      </c>
      <c r="U1365" s="127">
        <f t="shared" si="792"/>
        <v>9</v>
      </c>
      <c r="V1365" s="127">
        <v>252</v>
      </c>
      <c r="W1365" s="126">
        <f t="shared" si="793"/>
        <v>1.0031451069999999</v>
      </c>
      <c r="X1365" s="119">
        <f t="shared" si="794"/>
        <v>0.48859724999999998</v>
      </c>
      <c r="Y1365" s="119">
        <f t="shared" si="795"/>
        <v>0</v>
      </c>
      <c r="Z1365" s="131" t="str">
        <f t="shared" si="774"/>
        <v>A+J=</v>
      </c>
      <c r="AA1365" s="124">
        <f t="shared" si="775"/>
        <v>45672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2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4"/>
      <c r="EM1365" s="1"/>
      <c r="EN1365" s="1"/>
      <c r="EO1365" s="1"/>
      <c r="EP1365" s="1"/>
      <c r="EQ1365" s="1"/>
      <c r="ER1365" s="1"/>
    </row>
    <row r="1366" spans="1:148" ht="12.75" x14ac:dyDescent="0.2">
      <c r="A1366" s="118">
        <f t="shared" si="772"/>
        <v>45656</v>
      </c>
      <c r="B1366" s="119">
        <f t="shared" si="776"/>
        <v>155.84014929</v>
      </c>
      <c r="C1366" s="119">
        <f t="shared" si="777"/>
        <v>124.57481265</v>
      </c>
      <c r="D1366" s="120">
        <f t="shared" si="778"/>
        <v>7036.33</v>
      </c>
      <c r="E1366" s="120">
        <f t="shared" si="770"/>
        <v>7063.77</v>
      </c>
      <c r="F1366" s="172">
        <f t="shared" si="771"/>
        <v>45611</v>
      </c>
      <c r="G1366" s="123">
        <f t="shared" si="779"/>
        <v>3.8997602443320289E-3</v>
      </c>
      <c r="H1366" s="124">
        <f t="shared" si="780"/>
        <v>45672</v>
      </c>
      <c r="I1366" s="124">
        <f t="shared" si="781"/>
        <v>45672</v>
      </c>
      <c r="J1366" s="125">
        <f t="shared" si="782"/>
        <v>20</v>
      </c>
      <c r="K1366" s="125">
        <f t="shared" si="783"/>
        <v>9</v>
      </c>
      <c r="L1366" s="8">
        <f t="shared" si="784"/>
        <v>1.0017530100000001</v>
      </c>
      <c r="M1366" s="126">
        <f t="shared" si="785"/>
        <v>1.00559942</v>
      </c>
      <c r="N1366" s="126">
        <f t="shared" si="786"/>
        <v>1.2448719987862469</v>
      </c>
      <c r="O1366" s="119">
        <f t="shared" si="787"/>
        <v>1.24705427</v>
      </c>
      <c r="P1366" s="119">
        <f t="shared" si="788"/>
        <v>155.35155204</v>
      </c>
      <c r="Q1366" s="158">
        <f t="shared" si="789"/>
        <v>0</v>
      </c>
      <c r="R1366" s="199">
        <f t="shared" si="790"/>
        <v>0</v>
      </c>
      <c r="S1366" s="119">
        <f t="shared" si="791"/>
        <v>0</v>
      </c>
      <c r="T1366" s="129">
        <f t="shared" si="773"/>
        <v>9.1906000000000002E-2</v>
      </c>
      <c r="U1366" s="127">
        <f t="shared" si="792"/>
        <v>9</v>
      </c>
      <c r="V1366" s="127">
        <v>252</v>
      </c>
      <c r="W1366" s="126">
        <f t="shared" si="793"/>
        <v>1.0031451069999999</v>
      </c>
      <c r="X1366" s="119">
        <f t="shared" si="794"/>
        <v>0.48859724999999998</v>
      </c>
      <c r="Y1366" s="119">
        <f t="shared" si="795"/>
        <v>0</v>
      </c>
      <c r="Z1366" s="131" t="str">
        <f t="shared" si="774"/>
        <v>A+J=</v>
      </c>
      <c r="AA1366" s="124">
        <f t="shared" si="775"/>
        <v>45672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2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4"/>
      <c r="EM1366" s="1"/>
      <c r="EN1366" s="1"/>
      <c r="EO1366" s="1"/>
      <c r="EP1366" s="1"/>
      <c r="EQ1366" s="1"/>
      <c r="ER1366" s="1"/>
    </row>
    <row r="1367" spans="1:148" ht="12.75" x14ac:dyDescent="0.2">
      <c r="A1367" s="118">
        <f t="shared" si="772"/>
        <v>45657</v>
      </c>
      <c r="B1367" s="119">
        <f t="shared" si="776"/>
        <v>155.92487381999999</v>
      </c>
      <c r="C1367" s="119">
        <f t="shared" si="777"/>
        <v>124.57481265</v>
      </c>
      <c r="D1367" s="120">
        <f t="shared" si="778"/>
        <v>7036.33</v>
      </c>
      <c r="E1367" s="120">
        <f t="shared" si="770"/>
        <v>7063.77</v>
      </c>
      <c r="F1367" s="172">
        <f t="shared" si="771"/>
        <v>45611</v>
      </c>
      <c r="G1367" s="123">
        <f t="shared" si="779"/>
        <v>3.8997602443320289E-3</v>
      </c>
      <c r="H1367" s="124">
        <f t="shared" si="780"/>
        <v>45672</v>
      </c>
      <c r="I1367" s="124">
        <f t="shared" si="781"/>
        <v>45672</v>
      </c>
      <c r="J1367" s="125">
        <f t="shared" si="782"/>
        <v>20</v>
      </c>
      <c r="K1367" s="125">
        <f t="shared" si="783"/>
        <v>10</v>
      </c>
      <c r="L1367" s="8">
        <f t="shared" si="784"/>
        <v>1.00194798</v>
      </c>
      <c r="M1367" s="126">
        <f t="shared" si="785"/>
        <v>1.00559942</v>
      </c>
      <c r="N1367" s="126">
        <f t="shared" si="786"/>
        <v>1.2448719987862469</v>
      </c>
      <c r="O1367" s="119">
        <f t="shared" si="787"/>
        <v>1.24729698</v>
      </c>
      <c r="P1367" s="119">
        <f t="shared" si="788"/>
        <v>155.3817876</v>
      </c>
      <c r="Q1367" s="158">
        <f t="shared" si="789"/>
        <v>0</v>
      </c>
      <c r="R1367" s="199">
        <f t="shared" si="790"/>
        <v>0</v>
      </c>
      <c r="S1367" s="119">
        <f t="shared" si="791"/>
        <v>0</v>
      </c>
      <c r="T1367" s="129">
        <f t="shared" si="773"/>
        <v>9.1906000000000002E-2</v>
      </c>
      <c r="U1367" s="127">
        <f t="shared" si="792"/>
        <v>10</v>
      </c>
      <c r="V1367" s="127">
        <v>252</v>
      </c>
      <c r="W1367" s="126">
        <f t="shared" si="793"/>
        <v>1.0034951729999999</v>
      </c>
      <c r="X1367" s="119">
        <f t="shared" si="794"/>
        <v>0.54308621999999995</v>
      </c>
      <c r="Y1367" s="119">
        <f t="shared" si="795"/>
        <v>0</v>
      </c>
      <c r="Z1367" s="131" t="str">
        <f t="shared" si="774"/>
        <v>A+J=</v>
      </c>
      <c r="AA1367" s="124">
        <f t="shared" si="775"/>
        <v>45672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2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4"/>
      <c r="EM1367" s="1"/>
      <c r="EN1367" s="1"/>
      <c r="EO1367" s="1"/>
      <c r="EP1367" s="1"/>
      <c r="EQ1367" s="1"/>
      <c r="ER1367" s="1"/>
    </row>
    <row r="1368" spans="1:148" ht="12.75" x14ac:dyDescent="0.2">
      <c r="A1368" s="118">
        <f t="shared" si="772"/>
        <v>45658</v>
      </c>
      <c r="B1368" s="119">
        <f t="shared" si="776"/>
        <v>156.00964348000002</v>
      </c>
      <c r="C1368" s="119">
        <f t="shared" si="777"/>
        <v>124.57481265</v>
      </c>
      <c r="D1368" s="120">
        <f t="shared" si="778"/>
        <v>7036.33</v>
      </c>
      <c r="E1368" s="120">
        <f t="shared" si="770"/>
        <v>7063.77</v>
      </c>
      <c r="F1368" s="172">
        <f t="shared" si="771"/>
        <v>45611</v>
      </c>
      <c r="G1368" s="123">
        <f t="shared" si="779"/>
        <v>3.8997602443320289E-3</v>
      </c>
      <c r="H1368" s="124">
        <f t="shared" si="780"/>
        <v>45672</v>
      </c>
      <c r="I1368" s="124">
        <f t="shared" si="781"/>
        <v>45672</v>
      </c>
      <c r="J1368" s="125">
        <f t="shared" si="782"/>
        <v>20</v>
      </c>
      <c r="K1368" s="125">
        <f t="shared" si="783"/>
        <v>11</v>
      </c>
      <c r="L1368" s="8">
        <f t="shared" si="784"/>
        <v>1.0021429799999999</v>
      </c>
      <c r="M1368" s="126">
        <f t="shared" si="785"/>
        <v>1.00559942</v>
      </c>
      <c r="N1368" s="126">
        <f t="shared" si="786"/>
        <v>1.2448719987862469</v>
      </c>
      <c r="O1368" s="119">
        <f t="shared" si="787"/>
        <v>1.24753973</v>
      </c>
      <c r="P1368" s="119">
        <f t="shared" si="788"/>
        <v>155.41202813000001</v>
      </c>
      <c r="Q1368" s="158">
        <f t="shared" si="789"/>
        <v>0</v>
      </c>
      <c r="R1368" s="199">
        <f t="shared" si="790"/>
        <v>0</v>
      </c>
      <c r="S1368" s="119">
        <f t="shared" si="791"/>
        <v>0</v>
      </c>
      <c r="T1368" s="129">
        <f t="shared" si="773"/>
        <v>9.1906000000000002E-2</v>
      </c>
      <c r="U1368" s="127">
        <f t="shared" si="792"/>
        <v>11</v>
      </c>
      <c r="V1368" s="127">
        <v>252</v>
      </c>
      <c r="W1368" s="126">
        <f t="shared" si="793"/>
        <v>1.003845361</v>
      </c>
      <c r="X1368" s="119">
        <f t="shared" si="794"/>
        <v>0.59761534999999999</v>
      </c>
      <c r="Y1368" s="119">
        <f t="shared" si="795"/>
        <v>0</v>
      </c>
      <c r="Z1368" s="131" t="str">
        <f t="shared" si="774"/>
        <v>A+J=</v>
      </c>
      <c r="AA1368" s="124">
        <f t="shared" si="775"/>
        <v>45672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2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4"/>
      <c r="EM1368" s="1"/>
      <c r="EN1368" s="1"/>
      <c r="EO1368" s="1"/>
      <c r="EP1368" s="1"/>
      <c r="EQ1368" s="1"/>
      <c r="ER1368" s="1"/>
    </row>
    <row r="1369" spans="1:148" ht="12.75" x14ac:dyDescent="0.2">
      <c r="A1369" s="118">
        <f t="shared" si="772"/>
        <v>45659</v>
      </c>
      <c r="B1369" s="119">
        <f t="shared" si="776"/>
        <v>156.00964348000002</v>
      </c>
      <c r="C1369" s="119">
        <f t="shared" si="777"/>
        <v>124.57481265</v>
      </c>
      <c r="D1369" s="120">
        <f t="shared" si="778"/>
        <v>7036.33</v>
      </c>
      <c r="E1369" s="120">
        <f t="shared" si="770"/>
        <v>7063.77</v>
      </c>
      <c r="F1369" s="172">
        <f t="shared" si="771"/>
        <v>45611</v>
      </c>
      <c r="G1369" s="123">
        <f t="shared" si="779"/>
        <v>3.8997602443320289E-3</v>
      </c>
      <c r="H1369" s="124">
        <f t="shared" si="780"/>
        <v>45672</v>
      </c>
      <c r="I1369" s="124">
        <f t="shared" si="781"/>
        <v>45672</v>
      </c>
      <c r="J1369" s="125">
        <f t="shared" si="782"/>
        <v>20</v>
      </c>
      <c r="K1369" s="125">
        <f t="shared" si="783"/>
        <v>11</v>
      </c>
      <c r="L1369" s="8">
        <f t="shared" si="784"/>
        <v>1.0021429799999999</v>
      </c>
      <c r="M1369" s="126">
        <f t="shared" si="785"/>
        <v>1.00559942</v>
      </c>
      <c r="N1369" s="126">
        <f t="shared" si="786"/>
        <v>1.2448719987862469</v>
      </c>
      <c r="O1369" s="119">
        <f t="shared" si="787"/>
        <v>1.24753973</v>
      </c>
      <c r="P1369" s="119">
        <f t="shared" si="788"/>
        <v>155.41202813000001</v>
      </c>
      <c r="Q1369" s="158">
        <f t="shared" si="789"/>
        <v>0</v>
      </c>
      <c r="R1369" s="199">
        <f t="shared" si="790"/>
        <v>0</v>
      </c>
      <c r="S1369" s="119">
        <f t="shared" si="791"/>
        <v>0</v>
      </c>
      <c r="T1369" s="129">
        <f t="shared" si="773"/>
        <v>9.1906000000000002E-2</v>
      </c>
      <c r="U1369" s="127">
        <f t="shared" si="792"/>
        <v>11</v>
      </c>
      <c r="V1369" s="127">
        <v>252</v>
      </c>
      <c r="W1369" s="126">
        <f t="shared" si="793"/>
        <v>1.003845361</v>
      </c>
      <c r="X1369" s="119">
        <f t="shared" si="794"/>
        <v>0.59761534999999999</v>
      </c>
      <c r="Y1369" s="119">
        <f t="shared" si="795"/>
        <v>0</v>
      </c>
      <c r="Z1369" s="131" t="str">
        <f t="shared" si="774"/>
        <v>A+J=</v>
      </c>
      <c r="AA1369" s="124">
        <f t="shared" si="775"/>
        <v>45672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2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4"/>
      <c r="EM1369" s="1"/>
      <c r="EN1369" s="1"/>
      <c r="EO1369" s="1"/>
      <c r="EP1369" s="1"/>
      <c r="EQ1369" s="1"/>
      <c r="ER1369" s="1"/>
    </row>
    <row r="1370" spans="1:148" ht="12.75" x14ac:dyDescent="0.2">
      <c r="A1370" s="118">
        <f t="shared" si="772"/>
        <v>45660</v>
      </c>
      <c r="B1370" s="119">
        <f t="shared" si="776"/>
        <v>156.09446093999998</v>
      </c>
      <c r="C1370" s="119">
        <f t="shared" si="777"/>
        <v>124.57481265</v>
      </c>
      <c r="D1370" s="120">
        <f t="shared" si="778"/>
        <v>7036.33</v>
      </c>
      <c r="E1370" s="120">
        <f t="shared" si="770"/>
        <v>7063.77</v>
      </c>
      <c r="F1370" s="172">
        <f t="shared" si="771"/>
        <v>45611</v>
      </c>
      <c r="G1370" s="123">
        <f t="shared" si="779"/>
        <v>3.8997602443320289E-3</v>
      </c>
      <c r="H1370" s="124">
        <f t="shared" si="780"/>
        <v>45672</v>
      </c>
      <c r="I1370" s="124">
        <f t="shared" si="781"/>
        <v>45672</v>
      </c>
      <c r="J1370" s="125">
        <f t="shared" si="782"/>
        <v>20</v>
      </c>
      <c r="K1370" s="125">
        <f t="shared" si="783"/>
        <v>12</v>
      </c>
      <c r="L1370" s="8">
        <f t="shared" si="784"/>
        <v>1.00233803</v>
      </c>
      <c r="M1370" s="126">
        <f t="shared" si="785"/>
        <v>1.00559942</v>
      </c>
      <c r="N1370" s="126">
        <f t="shared" si="786"/>
        <v>1.2448719987862469</v>
      </c>
      <c r="O1370" s="119">
        <f t="shared" si="787"/>
        <v>1.24778254</v>
      </c>
      <c r="P1370" s="119">
        <f t="shared" si="788"/>
        <v>155.44227613999999</v>
      </c>
      <c r="Q1370" s="158">
        <f t="shared" si="789"/>
        <v>0</v>
      </c>
      <c r="R1370" s="199">
        <f t="shared" si="790"/>
        <v>0</v>
      </c>
      <c r="S1370" s="119">
        <f t="shared" si="791"/>
        <v>0</v>
      </c>
      <c r="T1370" s="129">
        <f t="shared" si="773"/>
        <v>9.1906000000000002E-2</v>
      </c>
      <c r="U1370" s="127">
        <f t="shared" si="792"/>
        <v>12</v>
      </c>
      <c r="V1370" s="127">
        <v>252</v>
      </c>
      <c r="W1370" s="126">
        <f t="shared" si="793"/>
        <v>1.004195672</v>
      </c>
      <c r="X1370" s="119">
        <f t="shared" si="794"/>
        <v>0.65218480000000001</v>
      </c>
      <c r="Y1370" s="119">
        <f t="shared" si="795"/>
        <v>0</v>
      </c>
      <c r="Z1370" s="131" t="str">
        <f t="shared" si="774"/>
        <v>A+J=</v>
      </c>
      <c r="AA1370" s="124">
        <f t="shared" si="775"/>
        <v>45672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2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4"/>
      <c r="EM1370" s="1"/>
      <c r="EN1370" s="1"/>
      <c r="EO1370" s="1"/>
      <c r="EP1370" s="1"/>
      <c r="EQ1370" s="1"/>
      <c r="ER1370" s="1"/>
    </row>
    <row r="1371" spans="1:148" ht="12.75" x14ac:dyDescent="0.2">
      <c r="A1371" s="118">
        <f t="shared" si="772"/>
        <v>45661</v>
      </c>
      <c r="B1371" s="119">
        <f t="shared" si="776"/>
        <v>156.17932358000002</v>
      </c>
      <c r="C1371" s="119">
        <f t="shared" si="777"/>
        <v>124.57481265</v>
      </c>
      <c r="D1371" s="120">
        <f t="shared" si="778"/>
        <v>7036.33</v>
      </c>
      <c r="E1371" s="120">
        <f t="shared" si="770"/>
        <v>7063.77</v>
      </c>
      <c r="F1371" s="172">
        <f t="shared" si="771"/>
        <v>45611</v>
      </c>
      <c r="G1371" s="123">
        <f t="shared" si="779"/>
        <v>3.8997602443320289E-3</v>
      </c>
      <c r="H1371" s="124">
        <f t="shared" si="780"/>
        <v>45672</v>
      </c>
      <c r="I1371" s="124">
        <f t="shared" si="781"/>
        <v>45672</v>
      </c>
      <c r="J1371" s="125">
        <f t="shared" si="782"/>
        <v>20</v>
      </c>
      <c r="K1371" s="125">
        <f t="shared" si="783"/>
        <v>13</v>
      </c>
      <c r="L1371" s="8">
        <f t="shared" si="784"/>
        <v>1.0025331099999999</v>
      </c>
      <c r="M1371" s="126">
        <f t="shared" si="785"/>
        <v>1.00559942</v>
      </c>
      <c r="N1371" s="126">
        <f t="shared" si="786"/>
        <v>1.2448719987862469</v>
      </c>
      <c r="O1371" s="119">
        <f t="shared" si="787"/>
        <v>1.24802539</v>
      </c>
      <c r="P1371" s="119">
        <f t="shared" si="788"/>
        <v>155.47252914000001</v>
      </c>
      <c r="Q1371" s="158">
        <f t="shared" si="789"/>
        <v>0</v>
      </c>
      <c r="R1371" s="199">
        <f t="shared" si="790"/>
        <v>0</v>
      </c>
      <c r="S1371" s="119">
        <f t="shared" si="791"/>
        <v>0</v>
      </c>
      <c r="T1371" s="129">
        <f t="shared" si="773"/>
        <v>9.1906000000000002E-2</v>
      </c>
      <c r="U1371" s="127">
        <f t="shared" si="792"/>
        <v>13</v>
      </c>
      <c r="V1371" s="127">
        <v>252</v>
      </c>
      <c r="W1371" s="126">
        <f t="shared" si="793"/>
        <v>1.004546105</v>
      </c>
      <c r="X1371" s="119">
        <f t="shared" si="794"/>
        <v>0.70679444000000002</v>
      </c>
      <c r="Y1371" s="119">
        <f t="shared" si="795"/>
        <v>0</v>
      </c>
      <c r="Z1371" s="131" t="str">
        <f t="shared" si="774"/>
        <v>A+J=</v>
      </c>
      <c r="AA1371" s="124">
        <f t="shared" si="775"/>
        <v>45672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2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4"/>
      <c r="EM1371" s="1"/>
      <c r="EN1371" s="1"/>
      <c r="EO1371" s="1"/>
      <c r="EP1371" s="1"/>
      <c r="EQ1371" s="1"/>
      <c r="ER1371" s="1"/>
    </row>
    <row r="1372" spans="1:148" ht="12.75" x14ac:dyDescent="0.2">
      <c r="A1372" s="118">
        <f t="shared" si="772"/>
        <v>45662</v>
      </c>
      <c r="B1372" s="119">
        <f t="shared" si="776"/>
        <v>156.17932358000002</v>
      </c>
      <c r="C1372" s="119">
        <f t="shared" si="777"/>
        <v>124.57481265</v>
      </c>
      <c r="D1372" s="120">
        <f t="shared" si="778"/>
        <v>7036.33</v>
      </c>
      <c r="E1372" s="120">
        <f t="shared" si="770"/>
        <v>7063.77</v>
      </c>
      <c r="F1372" s="172">
        <f t="shared" si="771"/>
        <v>45611</v>
      </c>
      <c r="G1372" s="123">
        <f t="shared" si="779"/>
        <v>3.8997602443320289E-3</v>
      </c>
      <c r="H1372" s="124">
        <f t="shared" si="780"/>
        <v>45672</v>
      </c>
      <c r="I1372" s="124">
        <f t="shared" si="781"/>
        <v>45672</v>
      </c>
      <c r="J1372" s="125">
        <f t="shared" si="782"/>
        <v>20</v>
      </c>
      <c r="K1372" s="125">
        <f t="shared" si="783"/>
        <v>13</v>
      </c>
      <c r="L1372" s="8">
        <f t="shared" si="784"/>
        <v>1.0025331099999999</v>
      </c>
      <c r="M1372" s="126">
        <f t="shared" si="785"/>
        <v>1.00559942</v>
      </c>
      <c r="N1372" s="126">
        <f t="shared" si="786"/>
        <v>1.2448719987862469</v>
      </c>
      <c r="O1372" s="119">
        <f t="shared" si="787"/>
        <v>1.24802539</v>
      </c>
      <c r="P1372" s="119">
        <f t="shared" si="788"/>
        <v>155.47252914000001</v>
      </c>
      <c r="Q1372" s="158">
        <f t="shared" si="789"/>
        <v>0</v>
      </c>
      <c r="R1372" s="199">
        <f t="shared" si="790"/>
        <v>0</v>
      </c>
      <c r="S1372" s="119">
        <f t="shared" si="791"/>
        <v>0</v>
      </c>
      <c r="T1372" s="129">
        <f t="shared" si="773"/>
        <v>9.1906000000000002E-2</v>
      </c>
      <c r="U1372" s="127">
        <f t="shared" si="792"/>
        <v>13</v>
      </c>
      <c r="V1372" s="127">
        <v>252</v>
      </c>
      <c r="W1372" s="126">
        <f t="shared" si="793"/>
        <v>1.004546105</v>
      </c>
      <c r="X1372" s="119">
        <f t="shared" si="794"/>
        <v>0.70679444000000002</v>
      </c>
      <c r="Y1372" s="119">
        <f t="shared" si="795"/>
        <v>0</v>
      </c>
      <c r="Z1372" s="131" t="str">
        <f t="shared" si="774"/>
        <v>A+J=</v>
      </c>
      <c r="AA1372" s="124">
        <f t="shared" si="775"/>
        <v>45672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2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4"/>
      <c r="EM1372" s="1"/>
      <c r="EN1372" s="1"/>
      <c r="EO1372" s="1"/>
      <c r="EP1372" s="1"/>
      <c r="EQ1372" s="1"/>
      <c r="ER1372" s="1"/>
    </row>
    <row r="1373" spans="1:148" ht="12.75" x14ac:dyDescent="0.2">
      <c r="A1373" s="118">
        <f t="shared" si="772"/>
        <v>45663</v>
      </c>
      <c r="B1373" s="119">
        <f t="shared" si="776"/>
        <v>156.17932358000002</v>
      </c>
      <c r="C1373" s="119">
        <f t="shared" si="777"/>
        <v>124.57481265</v>
      </c>
      <c r="D1373" s="120">
        <f t="shared" si="778"/>
        <v>7036.33</v>
      </c>
      <c r="E1373" s="120">
        <f t="shared" si="770"/>
        <v>7063.77</v>
      </c>
      <c r="F1373" s="172">
        <f t="shared" si="771"/>
        <v>45611</v>
      </c>
      <c r="G1373" s="123">
        <f t="shared" si="779"/>
        <v>3.8997602443320289E-3</v>
      </c>
      <c r="H1373" s="124">
        <f t="shared" si="780"/>
        <v>45672</v>
      </c>
      <c r="I1373" s="124">
        <f t="shared" si="781"/>
        <v>45672</v>
      </c>
      <c r="J1373" s="125">
        <f t="shared" si="782"/>
        <v>20</v>
      </c>
      <c r="K1373" s="125">
        <f t="shared" si="783"/>
        <v>13</v>
      </c>
      <c r="L1373" s="8">
        <f t="shared" si="784"/>
        <v>1.0025331099999999</v>
      </c>
      <c r="M1373" s="126">
        <f t="shared" si="785"/>
        <v>1.00559942</v>
      </c>
      <c r="N1373" s="126">
        <f t="shared" si="786"/>
        <v>1.2448719987862469</v>
      </c>
      <c r="O1373" s="119">
        <f t="shared" si="787"/>
        <v>1.24802539</v>
      </c>
      <c r="P1373" s="119">
        <f t="shared" si="788"/>
        <v>155.47252914000001</v>
      </c>
      <c r="Q1373" s="158">
        <f t="shared" si="789"/>
        <v>0</v>
      </c>
      <c r="R1373" s="199">
        <f t="shared" si="790"/>
        <v>0</v>
      </c>
      <c r="S1373" s="119">
        <f t="shared" si="791"/>
        <v>0</v>
      </c>
      <c r="T1373" s="129">
        <f t="shared" si="773"/>
        <v>9.1906000000000002E-2</v>
      </c>
      <c r="U1373" s="127">
        <f t="shared" si="792"/>
        <v>13</v>
      </c>
      <c r="V1373" s="127">
        <v>252</v>
      </c>
      <c r="W1373" s="126">
        <f t="shared" si="793"/>
        <v>1.004546105</v>
      </c>
      <c r="X1373" s="119">
        <f t="shared" si="794"/>
        <v>0.70679444000000002</v>
      </c>
      <c r="Y1373" s="119">
        <f t="shared" si="795"/>
        <v>0</v>
      </c>
      <c r="Z1373" s="131" t="str">
        <f t="shared" si="774"/>
        <v>A+J=</v>
      </c>
      <c r="AA1373" s="124">
        <f t="shared" si="775"/>
        <v>45672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2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4"/>
      <c r="EM1373" s="1"/>
      <c r="EN1373" s="1"/>
      <c r="EO1373" s="1"/>
      <c r="EP1373" s="1"/>
      <c r="EQ1373" s="1"/>
      <c r="ER1373" s="1"/>
    </row>
    <row r="1374" spans="1:148" ht="12.75" x14ac:dyDescent="0.2">
      <c r="A1374" s="118">
        <f t="shared" si="772"/>
        <v>45664</v>
      </c>
      <c r="B1374" s="119">
        <f t="shared" si="776"/>
        <v>156.26423264000002</v>
      </c>
      <c r="C1374" s="119">
        <f t="shared" si="777"/>
        <v>124.57481265</v>
      </c>
      <c r="D1374" s="120">
        <f t="shared" si="778"/>
        <v>7036.33</v>
      </c>
      <c r="E1374" s="120">
        <f t="shared" si="770"/>
        <v>7063.77</v>
      </c>
      <c r="F1374" s="172">
        <f t="shared" si="771"/>
        <v>45611</v>
      </c>
      <c r="G1374" s="123">
        <f t="shared" si="779"/>
        <v>3.8997602443320289E-3</v>
      </c>
      <c r="H1374" s="124">
        <f t="shared" si="780"/>
        <v>45672</v>
      </c>
      <c r="I1374" s="124">
        <f t="shared" si="781"/>
        <v>45672</v>
      </c>
      <c r="J1374" s="125">
        <f t="shared" si="782"/>
        <v>20</v>
      </c>
      <c r="K1374" s="125">
        <f t="shared" si="783"/>
        <v>14</v>
      </c>
      <c r="L1374" s="8">
        <f t="shared" si="784"/>
        <v>1.00272823</v>
      </c>
      <c r="M1374" s="126">
        <f t="shared" si="785"/>
        <v>1.00559942</v>
      </c>
      <c r="N1374" s="126">
        <f t="shared" si="786"/>
        <v>1.2448719987862469</v>
      </c>
      <c r="O1374" s="119">
        <f t="shared" si="787"/>
        <v>1.2482682899999999</v>
      </c>
      <c r="P1374" s="119">
        <f t="shared" si="788"/>
        <v>155.50278836000001</v>
      </c>
      <c r="Q1374" s="158">
        <f t="shared" si="789"/>
        <v>0</v>
      </c>
      <c r="R1374" s="199">
        <f t="shared" si="790"/>
        <v>0</v>
      </c>
      <c r="S1374" s="119">
        <f t="shared" si="791"/>
        <v>0</v>
      </c>
      <c r="T1374" s="129">
        <f t="shared" si="773"/>
        <v>9.1906000000000002E-2</v>
      </c>
      <c r="U1374" s="127">
        <f t="shared" si="792"/>
        <v>14</v>
      </c>
      <c r="V1374" s="127">
        <v>252</v>
      </c>
      <c r="W1374" s="126">
        <f t="shared" si="793"/>
        <v>1.00489666</v>
      </c>
      <c r="X1374" s="119">
        <f t="shared" si="794"/>
        <v>0.76144427999999997</v>
      </c>
      <c r="Y1374" s="119">
        <f t="shared" si="795"/>
        <v>0</v>
      </c>
      <c r="Z1374" s="131" t="str">
        <f t="shared" si="774"/>
        <v>A+J=</v>
      </c>
      <c r="AA1374" s="124">
        <f t="shared" si="775"/>
        <v>45672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2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4"/>
      <c r="EM1374" s="1"/>
      <c r="EN1374" s="1"/>
      <c r="EO1374" s="1"/>
      <c r="EP1374" s="1"/>
      <c r="EQ1374" s="1"/>
      <c r="ER1374" s="1"/>
    </row>
    <row r="1375" spans="1:148" ht="12.75" x14ac:dyDescent="0.2">
      <c r="A1375" s="118">
        <f t="shared" si="772"/>
        <v>45665</v>
      </c>
      <c r="B1375" s="119">
        <f t="shared" si="776"/>
        <v>156.34918831000002</v>
      </c>
      <c r="C1375" s="119">
        <f t="shared" si="777"/>
        <v>124.57481265</v>
      </c>
      <c r="D1375" s="120">
        <f t="shared" si="778"/>
        <v>7036.33</v>
      </c>
      <c r="E1375" s="120">
        <f t="shared" si="770"/>
        <v>7063.77</v>
      </c>
      <c r="F1375" s="172">
        <f t="shared" si="771"/>
        <v>45611</v>
      </c>
      <c r="G1375" s="123">
        <f t="shared" si="779"/>
        <v>3.8997602443320289E-3</v>
      </c>
      <c r="H1375" s="124">
        <f t="shared" si="780"/>
        <v>45672</v>
      </c>
      <c r="I1375" s="124">
        <f t="shared" si="781"/>
        <v>45672</v>
      </c>
      <c r="J1375" s="125">
        <f t="shared" si="782"/>
        <v>20</v>
      </c>
      <c r="K1375" s="125">
        <f t="shared" si="783"/>
        <v>15</v>
      </c>
      <c r="L1375" s="8">
        <f t="shared" si="784"/>
        <v>1.0029233900000001</v>
      </c>
      <c r="M1375" s="126">
        <f t="shared" si="785"/>
        <v>1.00559942</v>
      </c>
      <c r="N1375" s="126">
        <f t="shared" si="786"/>
        <v>1.2448719987862469</v>
      </c>
      <c r="O1375" s="119">
        <f t="shared" si="787"/>
        <v>1.24851124</v>
      </c>
      <c r="P1375" s="119">
        <f t="shared" si="788"/>
        <v>155.53305381000001</v>
      </c>
      <c r="Q1375" s="158">
        <f t="shared" si="789"/>
        <v>0</v>
      </c>
      <c r="R1375" s="199">
        <f t="shared" si="790"/>
        <v>0</v>
      </c>
      <c r="S1375" s="119">
        <f t="shared" si="791"/>
        <v>0</v>
      </c>
      <c r="T1375" s="129">
        <f t="shared" si="773"/>
        <v>9.1906000000000002E-2</v>
      </c>
      <c r="U1375" s="127">
        <f t="shared" si="792"/>
        <v>15</v>
      </c>
      <c r="V1375" s="127">
        <v>252</v>
      </c>
      <c r="W1375" s="126">
        <f t="shared" si="793"/>
        <v>1.005247338</v>
      </c>
      <c r="X1375" s="119">
        <f t="shared" si="794"/>
        <v>0.81613449999999998</v>
      </c>
      <c r="Y1375" s="119">
        <f t="shared" si="795"/>
        <v>0</v>
      </c>
      <c r="Z1375" s="131" t="str">
        <f t="shared" si="774"/>
        <v>A+J=</v>
      </c>
      <c r="AA1375" s="124">
        <f t="shared" si="775"/>
        <v>45672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2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4"/>
      <c r="EM1375" s="1"/>
      <c r="EN1375" s="1"/>
      <c r="EO1375" s="1"/>
      <c r="EP1375" s="1"/>
      <c r="EQ1375" s="1"/>
      <c r="ER1375" s="1"/>
    </row>
    <row r="1376" spans="1:148" ht="12.75" x14ac:dyDescent="0.2">
      <c r="A1376" s="118">
        <f t="shared" si="772"/>
        <v>45666</v>
      </c>
      <c r="B1376" s="119">
        <f t="shared" si="776"/>
        <v>156.43419045000002</v>
      </c>
      <c r="C1376" s="119">
        <f t="shared" si="777"/>
        <v>124.57481265</v>
      </c>
      <c r="D1376" s="120">
        <f t="shared" si="778"/>
        <v>7036.33</v>
      </c>
      <c r="E1376" s="120">
        <f t="shared" si="770"/>
        <v>7063.77</v>
      </c>
      <c r="F1376" s="172">
        <f t="shared" si="771"/>
        <v>45611</v>
      </c>
      <c r="G1376" s="123">
        <f t="shared" si="779"/>
        <v>3.8997602443320289E-3</v>
      </c>
      <c r="H1376" s="124">
        <f t="shared" si="780"/>
        <v>45672</v>
      </c>
      <c r="I1376" s="124">
        <f t="shared" si="781"/>
        <v>45672</v>
      </c>
      <c r="J1376" s="125">
        <f t="shared" si="782"/>
        <v>20</v>
      </c>
      <c r="K1376" s="125">
        <f t="shared" si="783"/>
        <v>16</v>
      </c>
      <c r="L1376" s="8">
        <f t="shared" si="784"/>
        <v>1.0031185899999999</v>
      </c>
      <c r="M1376" s="126">
        <f t="shared" si="785"/>
        <v>1.00559942</v>
      </c>
      <c r="N1376" s="126">
        <f t="shared" si="786"/>
        <v>1.2448719987862469</v>
      </c>
      <c r="O1376" s="119">
        <f t="shared" si="787"/>
        <v>1.24875424</v>
      </c>
      <c r="P1376" s="119">
        <f t="shared" si="788"/>
        <v>155.56332549000001</v>
      </c>
      <c r="Q1376" s="158">
        <f t="shared" si="789"/>
        <v>0</v>
      </c>
      <c r="R1376" s="199">
        <f t="shared" si="790"/>
        <v>0</v>
      </c>
      <c r="S1376" s="119">
        <f t="shared" si="791"/>
        <v>0</v>
      </c>
      <c r="T1376" s="129">
        <f t="shared" si="773"/>
        <v>9.1906000000000002E-2</v>
      </c>
      <c r="U1376" s="127">
        <f t="shared" si="792"/>
        <v>16</v>
      </c>
      <c r="V1376" s="127">
        <v>252</v>
      </c>
      <c r="W1376" s="126">
        <f t="shared" si="793"/>
        <v>1.0055981380000001</v>
      </c>
      <c r="X1376" s="119">
        <f t="shared" si="794"/>
        <v>0.87086496000000002</v>
      </c>
      <c r="Y1376" s="119">
        <f t="shared" si="795"/>
        <v>0</v>
      </c>
      <c r="Z1376" s="131" t="str">
        <f t="shared" si="774"/>
        <v>A+J=</v>
      </c>
      <c r="AA1376" s="124">
        <f t="shared" si="775"/>
        <v>45672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2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4"/>
      <c r="EM1376" s="1"/>
      <c r="EN1376" s="1"/>
      <c r="EO1376" s="1"/>
      <c r="EP1376" s="1"/>
      <c r="EQ1376" s="1"/>
      <c r="ER1376" s="1"/>
    </row>
    <row r="1377" spans="1:148" ht="12.75" x14ac:dyDescent="0.2">
      <c r="A1377" s="118">
        <f t="shared" si="772"/>
        <v>45667</v>
      </c>
      <c r="B1377" s="119">
        <f t="shared" si="776"/>
        <v>156.51923782</v>
      </c>
      <c r="C1377" s="119">
        <f t="shared" si="777"/>
        <v>124.57481265</v>
      </c>
      <c r="D1377" s="120">
        <f t="shared" si="778"/>
        <v>7036.33</v>
      </c>
      <c r="E1377" s="120">
        <f t="shared" si="770"/>
        <v>7063.77</v>
      </c>
      <c r="F1377" s="172">
        <f t="shared" si="771"/>
        <v>45611</v>
      </c>
      <c r="G1377" s="123">
        <f t="shared" si="779"/>
        <v>3.8997602443320289E-3</v>
      </c>
      <c r="H1377" s="124">
        <f t="shared" si="780"/>
        <v>45672</v>
      </c>
      <c r="I1377" s="124">
        <f t="shared" si="781"/>
        <v>45672</v>
      </c>
      <c r="J1377" s="125">
        <f t="shared" si="782"/>
        <v>20</v>
      </c>
      <c r="K1377" s="125">
        <f t="shared" si="783"/>
        <v>17</v>
      </c>
      <c r="L1377" s="8">
        <f t="shared" si="784"/>
        <v>1.00331382</v>
      </c>
      <c r="M1377" s="126">
        <f t="shared" si="785"/>
        <v>1.00559942</v>
      </c>
      <c r="N1377" s="126">
        <f t="shared" si="786"/>
        <v>1.2448719987862469</v>
      </c>
      <c r="O1377" s="119">
        <f t="shared" si="787"/>
        <v>1.24899728</v>
      </c>
      <c r="P1377" s="119">
        <f t="shared" si="788"/>
        <v>155.59360215000001</v>
      </c>
      <c r="Q1377" s="158">
        <f t="shared" si="789"/>
        <v>0</v>
      </c>
      <c r="R1377" s="199">
        <f t="shared" si="790"/>
        <v>0</v>
      </c>
      <c r="S1377" s="119">
        <f t="shared" si="791"/>
        <v>0</v>
      </c>
      <c r="T1377" s="129">
        <f t="shared" si="773"/>
        <v>9.1906000000000002E-2</v>
      </c>
      <c r="U1377" s="127">
        <f t="shared" si="792"/>
        <v>17</v>
      </c>
      <c r="V1377" s="127">
        <v>252</v>
      </c>
      <c r="W1377" s="126">
        <f t="shared" si="793"/>
        <v>1.0059490600000001</v>
      </c>
      <c r="X1377" s="119">
        <f t="shared" si="794"/>
        <v>0.92563567000000002</v>
      </c>
      <c r="Y1377" s="119">
        <f t="shared" si="795"/>
        <v>0</v>
      </c>
      <c r="Z1377" s="131" t="str">
        <f t="shared" si="774"/>
        <v>A+J=</v>
      </c>
      <c r="AA1377" s="124">
        <f t="shared" si="775"/>
        <v>45672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2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4"/>
      <c r="EM1377" s="1"/>
      <c r="EN1377" s="1"/>
      <c r="EO1377" s="1"/>
      <c r="EP1377" s="1"/>
      <c r="EQ1377" s="1"/>
      <c r="ER1377" s="1"/>
    </row>
    <row r="1378" spans="1:148" ht="12.75" x14ac:dyDescent="0.2">
      <c r="A1378" s="118">
        <f t="shared" si="772"/>
        <v>45668</v>
      </c>
      <c r="B1378" s="119">
        <f t="shared" si="776"/>
        <v>156.60433184999999</v>
      </c>
      <c r="C1378" s="119">
        <f t="shared" si="777"/>
        <v>124.57481265</v>
      </c>
      <c r="D1378" s="120">
        <f t="shared" si="778"/>
        <v>7036.33</v>
      </c>
      <c r="E1378" s="120">
        <f t="shared" si="770"/>
        <v>7063.77</v>
      </c>
      <c r="F1378" s="172">
        <f t="shared" si="771"/>
        <v>45611</v>
      </c>
      <c r="G1378" s="123">
        <f t="shared" si="779"/>
        <v>3.8997602443320289E-3</v>
      </c>
      <c r="H1378" s="124">
        <f t="shared" si="780"/>
        <v>45672</v>
      </c>
      <c r="I1378" s="124">
        <f t="shared" si="781"/>
        <v>45672</v>
      </c>
      <c r="J1378" s="125">
        <f t="shared" si="782"/>
        <v>20</v>
      </c>
      <c r="K1378" s="125">
        <f t="shared" si="783"/>
        <v>18</v>
      </c>
      <c r="L1378" s="8">
        <f t="shared" si="784"/>
        <v>1.0035091</v>
      </c>
      <c r="M1378" s="126">
        <f t="shared" si="785"/>
        <v>1.00559942</v>
      </c>
      <c r="N1378" s="126">
        <f t="shared" si="786"/>
        <v>1.2448719987862469</v>
      </c>
      <c r="O1378" s="119">
        <f t="shared" si="787"/>
        <v>1.2492403700000001</v>
      </c>
      <c r="P1378" s="119">
        <f t="shared" si="788"/>
        <v>155.62388504</v>
      </c>
      <c r="Q1378" s="158">
        <f t="shared" si="789"/>
        <v>0</v>
      </c>
      <c r="R1378" s="199">
        <f t="shared" si="790"/>
        <v>0</v>
      </c>
      <c r="S1378" s="119">
        <f t="shared" si="791"/>
        <v>0</v>
      </c>
      <c r="T1378" s="129">
        <f t="shared" si="773"/>
        <v>9.1906000000000002E-2</v>
      </c>
      <c r="U1378" s="127">
        <f t="shared" si="792"/>
        <v>18</v>
      </c>
      <c r="V1378" s="127">
        <v>252</v>
      </c>
      <c r="W1378" s="126">
        <f t="shared" si="793"/>
        <v>1.006300105</v>
      </c>
      <c r="X1378" s="119">
        <f t="shared" si="794"/>
        <v>0.98044681</v>
      </c>
      <c r="Y1378" s="119">
        <f t="shared" si="795"/>
        <v>0</v>
      </c>
      <c r="Z1378" s="131" t="str">
        <f t="shared" si="774"/>
        <v>A+J=</v>
      </c>
      <c r="AA1378" s="124">
        <f t="shared" si="775"/>
        <v>45672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2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4"/>
      <c r="EM1378" s="1"/>
      <c r="EN1378" s="1"/>
      <c r="EO1378" s="1"/>
      <c r="EP1378" s="1"/>
      <c r="EQ1378" s="1"/>
      <c r="ER1378" s="1"/>
    </row>
    <row r="1379" spans="1:148" ht="12.75" x14ac:dyDescent="0.2">
      <c r="A1379" s="118">
        <f t="shared" si="772"/>
        <v>45669</v>
      </c>
      <c r="B1379" s="119">
        <f t="shared" si="776"/>
        <v>156.60433184999999</v>
      </c>
      <c r="C1379" s="119">
        <f t="shared" si="777"/>
        <v>124.57481265</v>
      </c>
      <c r="D1379" s="120">
        <f t="shared" si="778"/>
        <v>7036.33</v>
      </c>
      <c r="E1379" s="120">
        <f t="shared" si="770"/>
        <v>7063.77</v>
      </c>
      <c r="F1379" s="172">
        <f t="shared" si="771"/>
        <v>45611</v>
      </c>
      <c r="G1379" s="123">
        <f t="shared" si="779"/>
        <v>3.8997602443320289E-3</v>
      </c>
      <c r="H1379" s="124">
        <f t="shared" si="780"/>
        <v>45672</v>
      </c>
      <c r="I1379" s="124">
        <f t="shared" si="781"/>
        <v>45672</v>
      </c>
      <c r="J1379" s="125">
        <f t="shared" si="782"/>
        <v>20</v>
      </c>
      <c r="K1379" s="125">
        <f t="shared" si="783"/>
        <v>18</v>
      </c>
      <c r="L1379" s="8">
        <f t="shared" si="784"/>
        <v>1.0035091</v>
      </c>
      <c r="M1379" s="126">
        <f t="shared" si="785"/>
        <v>1.00559942</v>
      </c>
      <c r="N1379" s="126">
        <f t="shared" si="786"/>
        <v>1.2448719987862469</v>
      </c>
      <c r="O1379" s="119">
        <f t="shared" si="787"/>
        <v>1.2492403700000001</v>
      </c>
      <c r="P1379" s="119">
        <f t="shared" si="788"/>
        <v>155.62388504</v>
      </c>
      <c r="Q1379" s="158">
        <f t="shared" si="789"/>
        <v>0</v>
      </c>
      <c r="R1379" s="199">
        <f t="shared" si="790"/>
        <v>0</v>
      </c>
      <c r="S1379" s="119">
        <f t="shared" si="791"/>
        <v>0</v>
      </c>
      <c r="T1379" s="129">
        <f t="shared" si="773"/>
        <v>9.1906000000000002E-2</v>
      </c>
      <c r="U1379" s="127">
        <f t="shared" si="792"/>
        <v>18</v>
      </c>
      <c r="V1379" s="127">
        <v>252</v>
      </c>
      <c r="W1379" s="126">
        <f t="shared" si="793"/>
        <v>1.006300105</v>
      </c>
      <c r="X1379" s="119">
        <f t="shared" si="794"/>
        <v>0.98044681</v>
      </c>
      <c r="Y1379" s="119">
        <f t="shared" si="795"/>
        <v>0</v>
      </c>
      <c r="Z1379" s="131" t="str">
        <f t="shared" si="774"/>
        <v>A+J=</v>
      </c>
      <c r="AA1379" s="124">
        <f t="shared" si="775"/>
        <v>45672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2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4"/>
      <c r="EM1379" s="1"/>
      <c r="EN1379" s="1"/>
      <c r="EO1379" s="1"/>
      <c r="EP1379" s="1"/>
      <c r="EQ1379" s="1"/>
      <c r="ER1379" s="1"/>
    </row>
    <row r="1380" spans="1:148" ht="12.75" x14ac:dyDescent="0.2">
      <c r="A1380" s="118">
        <f t="shared" si="772"/>
        <v>45670</v>
      </c>
      <c r="B1380" s="119">
        <f t="shared" si="776"/>
        <v>156.60433184999999</v>
      </c>
      <c r="C1380" s="119">
        <f t="shared" si="777"/>
        <v>124.57481265</v>
      </c>
      <c r="D1380" s="120">
        <f t="shared" si="778"/>
        <v>7036.33</v>
      </c>
      <c r="E1380" s="120">
        <f t="shared" si="770"/>
        <v>7063.77</v>
      </c>
      <c r="F1380" s="172">
        <f t="shared" si="771"/>
        <v>45611</v>
      </c>
      <c r="G1380" s="123">
        <f t="shared" si="779"/>
        <v>3.8997602443320289E-3</v>
      </c>
      <c r="H1380" s="124">
        <f t="shared" si="780"/>
        <v>45672</v>
      </c>
      <c r="I1380" s="124">
        <f t="shared" si="781"/>
        <v>45672</v>
      </c>
      <c r="J1380" s="125">
        <f t="shared" si="782"/>
        <v>20</v>
      </c>
      <c r="K1380" s="125">
        <f t="shared" si="783"/>
        <v>18</v>
      </c>
      <c r="L1380" s="8">
        <f t="shared" si="784"/>
        <v>1.0035091</v>
      </c>
      <c r="M1380" s="126">
        <f t="shared" si="785"/>
        <v>1.00559942</v>
      </c>
      <c r="N1380" s="126">
        <f t="shared" si="786"/>
        <v>1.2448719987862469</v>
      </c>
      <c r="O1380" s="119">
        <f t="shared" si="787"/>
        <v>1.2492403700000001</v>
      </c>
      <c r="P1380" s="119">
        <f t="shared" si="788"/>
        <v>155.62388504</v>
      </c>
      <c r="Q1380" s="158">
        <f t="shared" si="789"/>
        <v>0</v>
      </c>
      <c r="R1380" s="199">
        <f t="shared" si="790"/>
        <v>0</v>
      </c>
      <c r="S1380" s="119">
        <f t="shared" si="791"/>
        <v>0</v>
      </c>
      <c r="T1380" s="129">
        <f t="shared" si="773"/>
        <v>9.1906000000000002E-2</v>
      </c>
      <c r="U1380" s="127">
        <f t="shared" si="792"/>
        <v>18</v>
      </c>
      <c r="V1380" s="127">
        <v>252</v>
      </c>
      <c r="W1380" s="126">
        <f t="shared" si="793"/>
        <v>1.006300105</v>
      </c>
      <c r="X1380" s="119">
        <f t="shared" si="794"/>
        <v>0.98044681</v>
      </c>
      <c r="Y1380" s="119">
        <f t="shared" si="795"/>
        <v>0</v>
      </c>
      <c r="Z1380" s="131" t="str">
        <f t="shared" si="774"/>
        <v>A+J=</v>
      </c>
      <c r="AA1380" s="124">
        <f t="shared" si="775"/>
        <v>45672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2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4"/>
      <c r="EM1380" s="1"/>
      <c r="EN1380" s="1"/>
      <c r="EO1380" s="1"/>
      <c r="EP1380" s="1"/>
      <c r="EQ1380" s="1"/>
      <c r="ER1380" s="1"/>
    </row>
    <row r="1381" spans="1:148" ht="12.75" x14ac:dyDescent="0.2">
      <c r="A1381" s="118">
        <f t="shared" si="772"/>
        <v>45671</v>
      </c>
      <c r="B1381" s="119">
        <f t="shared" si="776"/>
        <v>156.68947241000001</v>
      </c>
      <c r="C1381" s="119">
        <f t="shared" si="777"/>
        <v>124.57481265</v>
      </c>
      <c r="D1381" s="120">
        <f t="shared" si="778"/>
        <v>7036.33</v>
      </c>
      <c r="E1381" s="120">
        <f t="shared" si="770"/>
        <v>7063.77</v>
      </c>
      <c r="F1381" s="172">
        <f t="shared" si="771"/>
        <v>45611</v>
      </c>
      <c r="G1381" s="123">
        <f t="shared" si="779"/>
        <v>3.8997602443320289E-3</v>
      </c>
      <c r="H1381" s="124">
        <f t="shared" si="780"/>
        <v>45672</v>
      </c>
      <c r="I1381" s="124">
        <f t="shared" si="781"/>
        <v>45672</v>
      </c>
      <c r="J1381" s="125">
        <f t="shared" si="782"/>
        <v>20</v>
      </c>
      <c r="K1381" s="125">
        <f t="shared" si="783"/>
        <v>19</v>
      </c>
      <c r="L1381" s="8">
        <f t="shared" si="784"/>
        <v>1.0037044100000001</v>
      </c>
      <c r="M1381" s="126">
        <f t="shared" si="785"/>
        <v>1.00559942</v>
      </c>
      <c r="N1381" s="126">
        <f t="shared" si="786"/>
        <v>1.2448719987862469</v>
      </c>
      <c r="O1381" s="119">
        <f t="shared" si="787"/>
        <v>1.2494835099999999</v>
      </c>
      <c r="P1381" s="119">
        <f t="shared" si="788"/>
        <v>155.65417416</v>
      </c>
      <c r="Q1381" s="158">
        <f t="shared" si="789"/>
        <v>0</v>
      </c>
      <c r="R1381" s="199">
        <f t="shared" si="790"/>
        <v>0</v>
      </c>
      <c r="S1381" s="119">
        <f t="shared" si="791"/>
        <v>0</v>
      </c>
      <c r="T1381" s="129">
        <f t="shared" si="773"/>
        <v>9.1906000000000002E-2</v>
      </c>
      <c r="U1381" s="127">
        <f t="shared" si="792"/>
        <v>19</v>
      </c>
      <c r="V1381" s="127">
        <v>252</v>
      </c>
      <c r="W1381" s="126">
        <f t="shared" si="793"/>
        <v>1.006651272</v>
      </c>
      <c r="X1381" s="119">
        <f t="shared" si="794"/>
        <v>1.0352982500000001</v>
      </c>
      <c r="Y1381" s="119">
        <f t="shared" si="795"/>
        <v>0</v>
      </c>
      <c r="Z1381" s="131" t="str">
        <f t="shared" si="774"/>
        <v>A+J=</v>
      </c>
      <c r="AA1381" s="124">
        <f t="shared" si="775"/>
        <v>45672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2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4"/>
      <c r="EM1381" s="1"/>
      <c r="EN1381" s="1"/>
      <c r="EO1381" s="1"/>
      <c r="EP1381" s="1"/>
      <c r="EQ1381" s="1"/>
      <c r="ER1381" s="1"/>
    </row>
    <row r="1382" spans="1:148" ht="12.75" x14ac:dyDescent="0.2">
      <c r="A1382" s="118">
        <f t="shared" si="772"/>
        <v>45672</v>
      </c>
      <c r="B1382" s="119">
        <f t="shared" si="776"/>
        <v>156.77465966000003</v>
      </c>
      <c r="C1382" s="119">
        <f t="shared" si="777"/>
        <v>124.57481265</v>
      </c>
      <c r="D1382" s="120">
        <f t="shared" si="778"/>
        <v>7036.33</v>
      </c>
      <c r="E1382" s="120">
        <f t="shared" si="770"/>
        <v>7063.77</v>
      </c>
      <c r="F1382" s="172">
        <f t="shared" si="771"/>
        <v>45611</v>
      </c>
      <c r="G1382" s="123">
        <f t="shared" si="779"/>
        <v>3.8997602443320289E-3</v>
      </c>
      <c r="H1382" s="124">
        <f t="shared" si="780"/>
        <v>45672</v>
      </c>
      <c r="I1382" s="124">
        <f t="shared" si="781"/>
        <v>45672</v>
      </c>
      <c r="J1382" s="125">
        <f t="shared" si="782"/>
        <v>20</v>
      </c>
      <c r="K1382" s="125">
        <f t="shared" si="783"/>
        <v>20</v>
      </c>
      <c r="L1382" s="8">
        <f t="shared" si="784"/>
        <v>1.0038997599999999</v>
      </c>
      <c r="M1382" s="126">
        <f t="shared" si="785"/>
        <v>1.00559942</v>
      </c>
      <c r="N1382" s="126">
        <f t="shared" si="786"/>
        <v>1.2448719987862469</v>
      </c>
      <c r="O1382" s="119">
        <f t="shared" si="787"/>
        <v>1.2497267000000001</v>
      </c>
      <c r="P1382" s="119">
        <f t="shared" si="788"/>
        <v>155.68446951000001</v>
      </c>
      <c r="Q1382" s="158">
        <f t="shared" si="789"/>
        <v>45</v>
      </c>
      <c r="R1382" s="199">
        <f t="shared" si="790"/>
        <v>0.24725900000000001</v>
      </c>
      <c r="S1382" s="119">
        <f t="shared" si="791"/>
        <v>38.494386239999997</v>
      </c>
      <c r="T1382" s="129">
        <f t="shared" si="773"/>
        <v>9.1906000000000002E-2</v>
      </c>
      <c r="U1382" s="127">
        <f t="shared" si="792"/>
        <v>20</v>
      </c>
      <c r="V1382" s="127">
        <v>252</v>
      </c>
      <c r="W1382" s="126">
        <f t="shared" si="793"/>
        <v>1.007002562</v>
      </c>
      <c r="X1382" s="119">
        <f t="shared" si="794"/>
        <v>1.09019015</v>
      </c>
      <c r="Y1382" s="119">
        <f t="shared" si="795"/>
        <v>39.584576389999995</v>
      </c>
      <c r="Z1382" s="131" t="str">
        <f t="shared" si="774"/>
        <v>A+J=</v>
      </c>
      <c r="AA1382" s="124">
        <f t="shared" si="775"/>
        <v>45672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2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4"/>
      <c r="EM1382" s="1"/>
      <c r="EN1382" s="1"/>
      <c r="EO1382" s="1"/>
      <c r="EP1382" s="1"/>
      <c r="EQ1382" s="1"/>
      <c r="ER1382" s="1"/>
    </row>
    <row r="1383" spans="1:148" ht="12.75" x14ac:dyDescent="0.2">
      <c r="A1383" s="118">
        <f t="shared" si="772"/>
        <v>45673</v>
      </c>
      <c r="B1383" s="119">
        <f t="shared" si="776"/>
        <v>117.25741517</v>
      </c>
      <c r="C1383" s="119">
        <f t="shared" si="777"/>
        <v>93.772569050000001</v>
      </c>
      <c r="D1383" s="120">
        <f t="shared" si="778"/>
        <v>7063.77</v>
      </c>
      <c r="E1383" s="120">
        <f t="shared" si="770"/>
        <v>7100.5</v>
      </c>
      <c r="F1383" s="172">
        <f t="shared" si="771"/>
        <v>45643</v>
      </c>
      <c r="G1383" s="123">
        <f t="shared" si="779"/>
        <v>5.1997729257888814E-3</v>
      </c>
      <c r="H1383" s="124">
        <f t="shared" si="780"/>
        <v>45705</v>
      </c>
      <c r="I1383" s="124">
        <f t="shared" si="781"/>
        <v>45705</v>
      </c>
      <c r="J1383" s="125">
        <f t="shared" si="782"/>
        <v>23</v>
      </c>
      <c r="K1383" s="125">
        <f t="shared" si="783"/>
        <v>1</v>
      </c>
      <c r="L1383" s="8">
        <f t="shared" si="784"/>
        <v>1.0002255099999999</v>
      </c>
      <c r="M1383" s="126">
        <f t="shared" si="785"/>
        <v>1.0038997599999999</v>
      </c>
      <c r="N1383" s="126">
        <f t="shared" si="786"/>
        <v>1.2497267008122335</v>
      </c>
      <c r="O1383" s="119">
        <f t="shared" si="787"/>
        <v>1.25000852</v>
      </c>
      <c r="P1383" s="119">
        <f t="shared" si="788"/>
        <v>117.21651025</v>
      </c>
      <c r="Q1383" s="158">
        <f t="shared" si="789"/>
        <v>0</v>
      </c>
      <c r="R1383" s="199">
        <f t="shared" si="790"/>
        <v>0</v>
      </c>
      <c r="S1383" s="119">
        <f t="shared" si="791"/>
        <v>0</v>
      </c>
      <c r="T1383" s="129">
        <f t="shared" si="773"/>
        <v>9.1906000000000002E-2</v>
      </c>
      <c r="U1383" s="127">
        <f t="shared" si="792"/>
        <v>1</v>
      </c>
      <c r="V1383" s="127">
        <v>252</v>
      </c>
      <c r="W1383" s="126">
        <f t="shared" si="793"/>
        <v>1.000348969</v>
      </c>
      <c r="X1383" s="119">
        <f t="shared" si="794"/>
        <v>4.0904919999999997E-2</v>
      </c>
      <c r="Y1383" s="119">
        <f t="shared" si="795"/>
        <v>0</v>
      </c>
      <c r="Z1383" s="131" t="str">
        <f t="shared" si="774"/>
        <v>A+J=</v>
      </c>
      <c r="AA1383" s="124">
        <f t="shared" si="775"/>
        <v>45705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2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4"/>
      <c r="EM1383" s="1"/>
      <c r="EN1383" s="1"/>
      <c r="EO1383" s="1"/>
      <c r="EP1383" s="1"/>
      <c r="EQ1383" s="1"/>
      <c r="ER1383" s="1"/>
    </row>
    <row r="1384" spans="1:148" ht="12.75" x14ac:dyDescent="0.2">
      <c r="A1384" s="118">
        <f t="shared" si="772"/>
        <v>45674</v>
      </c>
      <c r="B1384" s="119">
        <f t="shared" si="776"/>
        <v>117.32478723</v>
      </c>
      <c r="C1384" s="119">
        <f t="shared" si="777"/>
        <v>93.772569050000001</v>
      </c>
      <c r="D1384" s="120">
        <f t="shared" si="778"/>
        <v>7063.77</v>
      </c>
      <c r="E1384" s="120">
        <f t="shared" si="770"/>
        <v>7100.5</v>
      </c>
      <c r="F1384" s="172">
        <f t="shared" si="771"/>
        <v>45643</v>
      </c>
      <c r="G1384" s="123">
        <f t="shared" si="779"/>
        <v>5.1997729257888814E-3</v>
      </c>
      <c r="H1384" s="124">
        <f t="shared" si="780"/>
        <v>45705</v>
      </c>
      <c r="I1384" s="124">
        <f t="shared" si="781"/>
        <v>45705</v>
      </c>
      <c r="J1384" s="125">
        <f t="shared" si="782"/>
        <v>23</v>
      </c>
      <c r="K1384" s="125">
        <f t="shared" si="783"/>
        <v>2</v>
      </c>
      <c r="L1384" s="8">
        <f t="shared" si="784"/>
        <v>1.0004510799999999</v>
      </c>
      <c r="M1384" s="126">
        <f t="shared" si="785"/>
        <v>1.0038997599999999</v>
      </c>
      <c r="N1384" s="126">
        <f t="shared" si="786"/>
        <v>1.2497267008122335</v>
      </c>
      <c r="O1384" s="119">
        <f t="shared" si="787"/>
        <v>1.25029042</v>
      </c>
      <c r="P1384" s="119">
        <f t="shared" si="788"/>
        <v>117.24294474</v>
      </c>
      <c r="Q1384" s="158">
        <f t="shared" si="789"/>
        <v>0</v>
      </c>
      <c r="R1384" s="199">
        <f t="shared" si="790"/>
        <v>0</v>
      </c>
      <c r="S1384" s="119">
        <f t="shared" si="791"/>
        <v>0</v>
      </c>
      <c r="T1384" s="129">
        <f t="shared" si="773"/>
        <v>9.1906000000000002E-2</v>
      </c>
      <c r="U1384" s="127">
        <f t="shared" si="792"/>
        <v>2</v>
      </c>
      <c r="V1384" s="127">
        <v>252</v>
      </c>
      <c r="W1384" s="126">
        <f t="shared" si="793"/>
        <v>1.0006980590000001</v>
      </c>
      <c r="X1384" s="119">
        <f t="shared" si="794"/>
        <v>8.1842490000000004E-2</v>
      </c>
      <c r="Y1384" s="119">
        <f t="shared" si="795"/>
        <v>0</v>
      </c>
      <c r="Z1384" s="131" t="str">
        <f t="shared" si="774"/>
        <v>A+J=</v>
      </c>
      <c r="AA1384" s="124">
        <f t="shared" si="775"/>
        <v>45705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2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4"/>
      <c r="EM1384" s="1"/>
      <c r="EN1384" s="1"/>
      <c r="EO1384" s="1"/>
      <c r="EP1384" s="1"/>
      <c r="EQ1384" s="1"/>
      <c r="ER1384" s="1"/>
    </row>
    <row r="1385" spans="1:148" ht="12.75" x14ac:dyDescent="0.2">
      <c r="A1385" s="118">
        <f t="shared" si="772"/>
        <v>45675</v>
      </c>
      <c r="B1385" s="119">
        <f t="shared" si="776"/>
        <v>117.39219873</v>
      </c>
      <c r="C1385" s="119">
        <f t="shared" si="777"/>
        <v>93.772569050000001</v>
      </c>
      <c r="D1385" s="120">
        <f t="shared" si="778"/>
        <v>7063.77</v>
      </c>
      <c r="E1385" s="120">
        <f t="shared" si="770"/>
        <v>7100.5</v>
      </c>
      <c r="F1385" s="172">
        <f t="shared" si="771"/>
        <v>45643</v>
      </c>
      <c r="G1385" s="123">
        <f t="shared" si="779"/>
        <v>5.1997729257888814E-3</v>
      </c>
      <c r="H1385" s="124">
        <f t="shared" si="780"/>
        <v>45705</v>
      </c>
      <c r="I1385" s="124">
        <f t="shared" si="781"/>
        <v>45705</v>
      </c>
      <c r="J1385" s="125">
        <f t="shared" si="782"/>
        <v>23</v>
      </c>
      <c r="K1385" s="125">
        <f t="shared" si="783"/>
        <v>3</v>
      </c>
      <c r="L1385" s="8">
        <f t="shared" si="784"/>
        <v>1.0006767000000001</v>
      </c>
      <c r="M1385" s="126">
        <f t="shared" si="785"/>
        <v>1.0038997599999999</v>
      </c>
      <c r="N1385" s="126">
        <f t="shared" si="786"/>
        <v>1.2497267008122335</v>
      </c>
      <c r="O1385" s="119">
        <f t="shared" si="787"/>
        <v>1.2505723900000001</v>
      </c>
      <c r="P1385" s="119">
        <f t="shared" si="788"/>
        <v>117.26938579</v>
      </c>
      <c r="Q1385" s="158">
        <f t="shared" si="789"/>
        <v>0</v>
      </c>
      <c r="R1385" s="199">
        <f t="shared" si="790"/>
        <v>0</v>
      </c>
      <c r="S1385" s="119">
        <f t="shared" si="791"/>
        <v>0</v>
      </c>
      <c r="T1385" s="129">
        <f t="shared" si="773"/>
        <v>9.1906000000000002E-2</v>
      </c>
      <c r="U1385" s="127">
        <f t="shared" si="792"/>
        <v>3</v>
      </c>
      <c r="V1385" s="127">
        <v>252</v>
      </c>
      <c r="W1385" s="126">
        <f t="shared" si="793"/>
        <v>1.0010472720000001</v>
      </c>
      <c r="X1385" s="119">
        <f t="shared" si="794"/>
        <v>0.12281294</v>
      </c>
      <c r="Y1385" s="119">
        <f t="shared" si="795"/>
        <v>0</v>
      </c>
      <c r="Z1385" s="131" t="str">
        <f t="shared" si="774"/>
        <v>A+J=</v>
      </c>
      <c r="AA1385" s="124">
        <f t="shared" si="775"/>
        <v>45705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2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4"/>
      <c r="EM1385" s="1"/>
      <c r="EN1385" s="1"/>
      <c r="EO1385" s="1"/>
      <c r="EP1385" s="1"/>
      <c r="EQ1385" s="1"/>
      <c r="ER1385" s="1"/>
    </row>
    <row r="1386" spans="1:148" ht="12.75" x14ac:dyDescent="0.2">
      <c r="A1386" s="118">
        <f t="shared" si="772"/>
        <v>45676</v>
      </c>
      <c r="B1386" s="119">
        <f t="shared" si="776"/>
        <v>117.39219873</v>
      </c>
      <c r="C1386" s="119">
        <f t="shared" si="777"/>
        <v>93.772569050000001</v>
      </c>
      <c r="D1386" s="120">
        <f t="shared" si="778"/>
        <v>7063.77</v>
      </c>
      <c r="E1386" s="120">
        <f t="shared" si="770"/>
        <v>7100.5</v>
      </c>
      <c r="F1386" s="172">
        <f t="shared" si="771"/>
        <v>45643</v>
      </c>
      <c r="G1386" s="123">
        <f t="shared" si="779"/>
        <v>5.1997729257888814E-3</v>
      </c>
      <c r="H1386" s="124">
        <f t="shared" si="780"/>
        <v>45705</v>
      </c>
      <c r="I1386" s="124">
        <f t="shared" si="781"/>
        <v>45705</v>
      </c>
      <c r="J1386" s="125">
        <f t="shared" si="782"/>
        <v>23</v>
      </c>
      <c r="K1386" s="125">
        <f t="shared" si="783"/>
        <v>3</v>
      </c>
      <c r="L1386" s="8">
        <f t="shared" si="784"/>
        <v>1.0006767000000001</v>
      </c>
      <c r="M1386" s="126">
        <f t="shared" si="785"/>
        <v>1.0038997599999999</v>
      </c>
      <c r="N1386" s="126">
        <f t="shared" si="786"/>
        <v>1.2497267008122335</v>
      </c>
      <c r="O1386" s="119">
        <f t="shared" si="787"/>
        <v>1.2505723900000001</v>
      </c>
      <c r="P1386" s="119">
        <f t="shared" si="788"/>
        <v>117.26938579</v>
      </c>
      <c r="Q1386" s="158">
        <f t="shared" si="789"/>
        <v>0</v>
      </c>
      <c r="R1386" s="199">
        <f t="shared" si="790"/>
        <v>0</v>
      </c>
      <c r="S1386" s="119">
        <f t="shared" si="791"/>
        <v>0</v>
      </c>
      <c r="T1386" s="129">
        <f t="shared" si="773"/>
        <v>9.1906000000000002E-2</v>
      </c>
      <c r="U1386" s="127">
        <f t="shared" si="792"/>
        <v>3</v>
      </c>
      <c r="V1386" s="127">
        <v>252</v>
      </c>
      <c r="W1386" s="126">
        <f t="shared" si="793"/>
        <v>1.0010472720000001</v>
      </c>
      <c r="X1386" s="119">
        <f t="shared" si="794"/>
        <v>0.12281294</v>
      </c>
      <c r="Y1386" s="119">
        <f t="shared" si="795"/>
        <v>0</v>
      </c>
      <c r="Z1386" s="131" t="str">
        <f t="shared" si="774"/>
        <v>A+J=</v>
      </c>
      <c r="AA1386" s="124">
        <f t="shared" si="775"/>
        <v>45705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2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4"/>
      <c r="EM1386" s="1"/>
      <c r="EN1386" s="1"/>
      <c r="EO1386" s="1"/>
      <c r="EP1386" s="1"/>
      <c r="EQ1386" s="1"/>
      <c r="ER1386" s="1"/>
    </row>
    <row r="1387" spans="1:148" ht="12.75" x14ac:dyDescent="0.2">
      <c r="A1387" s="118">
        <f t="shared" si="772"/>
        <v>45677</v>
      </c>
      <c r="B1387" s="119">
        <f t="shared" si="776"/>
        <v>117.39219873</v>
      </c>
      <c r="C1387" s="119">
        <f t="shared" si="777"/>
        <v>93.772569050000001</v>
      </c>
      <c r="D1387" s="120">
        <f t="shared" si="778"/>
        <v>7063.77</v>
      </c>
      <c r="E1387" s="120">
        <f t="shared" si="770"/>
        <v>7100.5</v>
      </c>
      <c r="F1387" s="172">
        <f t="shared" si="771"/>
        <v>45643</v>
      </c>
      <c r="G1387" s="123">
        <f t="shared" si="779"/>
        <v>5.1997729257888814E-3</v>
      </c>
      <c r="H1387" s="124">
        <f t="shared" si="780"/>
        <v>45705</v>
      </c>
      <c r="I1387" s="124">
        <f t="shared" si="781"/>
        <v>45705</v>
      </c>
      <c r="J1387" s="125">
        <f t="shared" si="782"/>
        <v>23</v>
      </c>
      <c r="K1387" s="125">
        <f t="shared" si="783"/>
        <v>3</v>
      </c>
      <c r="L1387" s="8">
        <f t="shared" si="784"/>
        <v>1.0006767000000001</v>
      </c>
      <c r="M1387" s="126">
        <f t="shared" si="785"/>
        <v>1.0038997599999999</v>
      </c>
      <c r="N1387" s="126">
        <f t="shared" si="786"/>
        <v>1.2497267008122335</v>
      </c>
      <c r="O1387" s="119">
        <f t="shared" si="787"/>
        <v>1.2505723900000001</v>
      </c>
      <c r="P1387" s="119">
        <f t="shared" si="788"/>
        <v>117.26938579</v>
      </c>
      <c r="Q1387" s="158">
        <f t="shared" si="789"/>
        <v>0</v>
      </c>
      <c r="R1387" s="199">
        <f t="shared" si="790"/>
        <v>0</v>
      </c>
      <c r="S1387" s="119">
        <f t="shared" si="791"/>
        <v>0</v>
      </c>
      <c r="T1387" s="129">
        <f t="shared" si="773"/>
        <v>9.1906000000000002E-2</v>
      </c>
      <c r="U1387" s="127">
        <f t="shared" si="792"/>
        <v>3</v>
      </c>
      <c r="V1387" s="127">
        <v>252</v>
      </c>
      <c r="W1387" s="126">
        <f t="shared" si="793"/>
        <v>1.0010472720000001</v>
      </c>
      <c r="X1387" s="119">
        <f t="shared" si="794"/>
        <v>0.12281294</v>
      </c>
      <c r="Y1387" s="119">
        <f t="shared" si="795"/>
        <v>0</v>
      </c>
      <c r="Z1387" s="131" t="str">
        <f t="shared" si="774"/>
        <v>A+J=</v>
      </c>
      <c r="AA1387" s="124">
        <f t="shared" si="775"/>
        <v>45705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2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4"/>
      <c r="EM1387" s="1"/>
      <c r="EN1387" s="1"/>
      <c r="EO1387" s="1"/>
      <c r="EP1387" s="1"/>
      <c r="EQ1387" s="1"/>
      <c r="ER1387" s="1"/>
    </row>
    <row r="1388" spans="1:148" ht="12.75" x14ac:dyDescent="0.2">
      <c r="A1388" s="118">
        <f t="shared" si="772"/>
        <v>45678</v>
      </c>
      <c r="B1388" s="119">
        <f t="shared" si="776"/>
        <v>117.45964759</v>
      </c>
      <c r="C1388" s="119">
        <f t="shared" si="777"/>
        <v>93.772569050000001</v>
      </c>
      <c r="D1388" s="120">
        <f t="shared" si="778"/>
        <v>7063.77</v>
      </c>
      <c r="E1388" s="120">
        <f t="shared" si="770"/>
        <v>7100.5</v>
      </c>
      <c r="F1388" s="172">
        <f t="shared" si="771"/>
        <v>45643</v>
      </c>
      <c r="G1388" s="123">
        <f t="shared" si="779"/>
        <v>5.1997729257888814E-3</v>
      </c>
      <c r="H1388" s="124">
        <f t="shared" si="780"/>
        <v>45705</v>
      </c>
      <c r="I1388" s="124">
        <f t="shared" si="781"/>
        <v>45705</v>
      </c>
      <c r="J1388" s="125">
        <f t="shared" si="782"/>
        <v>23</v>
      </c>
      <c r="K1388" s="125">
        <f t="shared" si="783"/>
        <v>4</v>
      </c>
      <c r="L1388" s="8">
        <f t="shared" si="784"/>
        <v>1.0009023699999999</v>
      </c>
      <c r="M1388" s="126">
        <f t="shared" si="785"/>
        <v>1.0038997599999999</v>
      </c>
      <c r="N1388" s="126">
        <f t="shared" si="786"/>
        <v>1.2497267008122335</v>
      </c>
      <c r="O1388" s="119">
        <f t="shared" si="787"/>
        <v>1.2508544100000001</v>
      </c>
      <c r="P1388" s="119">
        <f t="shared" si="788"/>
        <v>117.29583153</v>
      </c>
      <c r="Q1388" s="158">
        <f t="shared" si="789"/>
        <v>0</v>
      </c>
      <c r="R1388" s="199">
        <f t="shared" si="790"/>
        <v>0</v>
      </c>
      <c r="S1388" s="119">
        <f t="shared" si="791"/>
        <v>0</v>
      </c>
      <c r="T1388" s="129">
        <f t="shared" si="773"/>
        <v>9.1906000000000002E-2</v>
      </c>
      <c r="U1388" s="127">
        <f t="shared" si="792"/>
        <v>4</v>
      </c>
      <c r="V1388" s="127">
        <v>252</v>
      </c>
      <c r="W1388" s="126">
        <f t="shared" si="793"/>
        <v>1.0013966059999999</v>
      </c>
      <c r="X1388" s="119">
        <f t="shared" si="794"/>
        <v>0.16381606000000001</v>
      </c>
      <c r="Y1388" s="119">
        <f t="shared" si="795"/>
        <v>0</v>
      </c>
      <c r="Z1388" s="131" t="str">
        <f t="shared" si="774"/>
        <v>A+J=</v>
      </c>
      <c r="AA1388" s="124">
        <f t="shared" si="775"/>
        <v>45705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2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4"/>
      <c r="EM1388" s="1"/>
      <c r="EN1388" s="1"/>
      <c r="EO1388" s="1"/>
      <c r="EP1388" s="1"/>
      <c r="EQ1388" s="1"/>
      <c r="ER1388" s="1"/>
    </row>
    <row r="1389" spans="1:148" ht="12.75" x14ac:dyDescent="0.2">
      <c r="A1389" s="118">
        <f t="shared" si="772"/>
        <v>45679</v>
      </c>
      <c r="B1389" s="119">
        <f t="shared" si="776"/>
        <v>117.52713581</v>
      </c>
      <c r="C1389" s="119">
        <f t="shared" si="777"/>
        <v>93.772569050000001</v>
      </c>
      <c r="D1389" s="120">
        <f t="shared" si="778"/>
        <v>7063.77</v>
      </c>
      <c r="E1389" s="120">
        <f t="shared" ref="E1389:E1452" si="796">IF($K1389=1,VLOOKUP($A1388,$AO$11:$AT$150,5),E1388)</f>
        <v>7100.5</v>
      </c>
      <c r="F1389" s="172">
        <f t="shared" si="771"/>
        <v>45643</v>
      </c>
      <c r="G1389" s="123">
        <f t="shared" si="779"/>
        <v>5.1997729257888814E-3</v>
      </c>
      <c r="H1389" s="124">
        <f t="shared" si="780"/>
        <v>45705</v>
      </c>
      <c r="I1389" s="124">
        <f t="shared" si="781"/>
        <v>45705</v>
      </c>
      <c r="J1389" s="125">
        <f t="shared" si="782"/>
        <v>23</v>
      </c>
      <c r="K1389" s="125">
        <f t="shared" si="783"/>
        <v>5</v>
      </c>
      <c r="L1389" s="8">
        <f t="shared" si="784"/>
        <v>1.0011280899999999</v>
      </c>
      <c r="M1389" s="126">
        <f t="shared" si="785"/>
        <v>1.0038997599999999</v>
      </c>
      <c r="N1389" s="126">
        <f t="shared" si="786"/>
        <v>1.2497267008122335</v>
      </c>
      <c r="O1389" s="119">
        <f t="shared" si="787"/>
        <v>1.2511365000000001</v>
      </c>
      <c r="P1389" s="119">
        <f t="shared" si="788"/>
        <v>117.32228383</v>
      </c>
      <c r="Q1389" s="158">
        <f t="shared" si="789"/>
        <v>0</v>
      </c>
      <c r="R1389" s="199">
        <f t="shared" si="790"/>
        <v>0</v>
      </c>
      <c r="S1389" s="119">
        <f t="shared" si="791"/>
        <v>0</v>
      </c>
      <c r="T1389" s="129">
        <f t="shared" si="773"/>
        <v>9.1906000000000002E-2</v>
      </c>
      <c r="U1389" s="127">
        <f t="shared" si="792"/>
        <v>5</v>
      </c>
      <c r="V1389" s="127">
        <v>252</v>
      </c>
      <c r="W1389" s="126">
        <f t="shared" si="793"/>
        <v>1.001746062</v>
      </c>
      <c r="X1389" s="119">
        <f t="shared" si="794"/>
        <v>0.20485197999999999</v>
      </c>
      <c r="Y1389" s="119">
        <f t="shared" si="795"/>
        <v>0</v>
      </c>
      <c r="Z1389" s="131" t="str">
        <f t="shared" si="774"/>
        <v>A+J=</v>
      </c>
      <c r="AA1389" s="124">
        <f t="shared" si="775"/>
        <v>45705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2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4"/>
      <c r="EM1389" s="1"/>
      <c r="EN1389" s="1"/>
      <c r="EO1389" s="1"/>
      <c r="EP1389" s="1"/>
      <c r="EQ1389" s="1"/>
      <c r="ER1389" s="1"/>
    </row>
    <row r="1390" spans="1:148" ht="12.75" x14ac:dyDescent="0.2">
      <c r="A1390" s="118">
        <f t="shared" si="772"/>
        <v>45680</v>
      </c>
      <c r="B1390" s="119">
        <f t="shared" si="776"/>
        <v>117.59466246999999</v>
      </c>
      <c r="C1390" s="119">
        <f t="shared" si="777"/>
        <v>93.772569050000001</v>
      </c>
      <c r="D1390" s="120">
        <f t="shared" si="778"/>
        <v>7063.77</v>
      </c>
      <c r="E1390" s="120">
        <f t="shared" si="796"/>
        <v>7100.5</v>
      </c>
      <c r="F1390" s="172">
        <f t="shared" si="771"/>
        <v>45643</v>
      </c>
      <c r="G1390" s="123">
        <f t="shared" si="779"/>
        <v>5.1997729257888814E-3</v>
      </c>
      <c r="H1390" s="124">
        <f t="shared" si="780"/>
        <v>45705</v>
      </c>
      <c r="I1390" s="124">
        <f t="shared" si="781"/>
        <v>45705</v>
      </c>
      <c r="J1390" s="125">
        <f t="shared" si="782"/>
        <v>23</v>
      </c>
      <c r="K1390" s="125">
        <f t="shared" si="783"/>
        <v>6</v>
      </c>
      <c r="L1390" s="8">
        <f t="shared" si="784"/>
        <v>1.00135386</v>
      </c>
      <c r="M1390" s="126">
        <f t="shared" si="785"/>
        <v>1.0038997599999999</v>
      </c>
      <c r="N1390" s="126">
        <f t="shared" si="786"/>
        <v>1.2497267008122335</v>
      </c>
      <c r="O1390" s="119">
        <f t="shared" si="787"/>
        <v>1.25141865</v>
      </c>
      <c r="P1390" s="119">
        <f t="shared" si="788"/>
        <v>117.34874176</v>
      </c>
      <c r="Q1390" s="158">
        <f t="shared" si="789"/>
        <v>0</v>
      </c>
      <c r="R1390" s="199">
        <f t="shared" si="790"/>
        <v>0</v>
      </c>
      <c r="S1390" s="119">
        <f t="shared" si="791"/>
        <v>0</v>
      </c>
      <c r="T1390" s="129">
        <f t="shared" si="773"/>
        <v>9.1906000000000002E-2</v>
      </c>
      <c r="U1390" s="127">
        <f t="shared" si="792"/>
        <v>6</v>
      </c>
      <c r="V1390" s="127">
        <v>252</v>
      </c>
      <c r="W1390" s="126">
        <f t="shared" si="793"/>
        <v>1.0020956400000001</v>
      </c>
      <c r="X1390" s="119">
        <f t="shared" si="794"/>
        <v>0.24592070999999999</v>
      </c>
      <c r="Y1390" s="119">
        <f t="shared" si="795"/>
        <v>0</v>
      </c>
      <c r="Z1390" s="131" t="str">
        <f t="shared" si="774"/>
        <v>A+J=</v>
      </c>
      <c r="AA1390" s="124">
        <f t="shared" si="775"/>
        <v>45705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2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4"/>
      <c r="EM1390" s="1"/>
      <c r="EN1390" s="1"/>
      <c r="EO1390" s="1"/>
      <c r="EP1390" s="1"/>
      <c r="EQ1390" s="1"/>
      <c r="ER1390" s="1"/>
    </row>
    <row r="1391" spans="1:148" ht="12.75" x14ac:dyDescent="0.2">
      <c r="A1391" s="118">
        <f t="shared" si="772"/>
        <v>45681</v>
      </c>
      <c r="B1391" s="119">
        <f t="shared" si="776"/>
        <v>117.66222760000001</v>
      </c>
      <c r="C1391" s="119">
        <f t="shared" si="777"/>
        <v>93.772569050000001</v>
      </c>
      <c r="D1391" s="120">
        <f t="shared" si="778"/>
        <v>7063.77</v>
      </c>
      <c r="E1391" s="120">
        <f t="shared" si="796"/>
        <v>7100.5</v>
      </c>
      <c r="F1391" s="172">
        <f t="shared" si="771"/>
        <v>45643</v>
      </c>
      <c r="G1391" s="123">
        <f t="shared" si="779"/>
        <v>5.1997729257888814E-3</v>
      </c>
      <c r="H1391" s="124">
        <f t="shared" si="780"/>
        <v>45705</v>
      </c>
      <c r="I1391" s="124">
        <f t="shared" si="781"/>
        <v>45705</v>
      </c>
      <c r="J1391" s="125">
        <f t="shared" si="782"/>
        <v>23</v>
      </c>
      <c r="K1391" s="125">
        <f t="shared" si="783"/>
        <v>7</v>
      </c>
      <c r="L1391" s="8">
        <f t="shared" si="784"/>
        <v>1.0015796800000001</v>
      </c>
      <c r="M1391" s="126">
        <f t="shared" si="785"/>
        <v>1.0038997599999999</v>
      </c>
      <c r="N1391" s="126">
        <f t="shared" si="786"/>
        <v>1.2497267008122335</v>
      </c>
      <c r="O1391" s="119">
        <f t="shared" si="787"/>
        <v>1.2517008599999999</v>
      </c>
      <c r="P1391" s="119">
        <f t="shared" si="788"/>
        <v>117.37520532000001</v>
      </c>
      <c r="Q1391" s="158">
        <f t="shared" si="789"/>
        <v>0</v>
      </c>
      <c r="R1391" s="199">
        <f t="shared" si="790"/>
        <v>0</v>
      </c>
      <c r="S1391" s="119">
        <f t="shared" si="791"/>
        <v>0</v>
      </c>
      <c r="T1391" s="129">
        <f t="shared" si="773"/>
        <v>9.1906000000000002E-2</v>
      </c>
      <c r="U1391" s="127">
        <f t="shared" si="792"/>
        <v>7</v>
      </c>
      <c r="V1391" s="127">
        <v>252</v>
      </c>
      <c r="W1391" s="126">
        <f t="shared" si="793"/>
        <v>1.00244534</v>
      </c>
      <c r="X1391" s="119">
        <f t="shared" si="794"/>
        <v>0.28702228000000002</v>
      </c>
      <c r="Y1391" s="119">
        <f t="shared" si="795"/>
        <v>0</v>
      </c>
      <c r="Z1391" s="131" t="str">
        <f t="shared" si="774"/>
        <v>A+J=</v>
      </c>
      <c r="AA1391" s="124">
        <f t="shared" si="775"/>
        <v>45705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2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4"/>
      <c r="EM1391" s="1"/>
      <c r="EN1391" s="1"/>
      <c r="EO1391" s="1"/>
      <c r="EP1391" s="1"/>
      <c r="EQ1391" s="1"/>
      <c r="ER1391" s="1"/>
    </row>
    <row r="1392" spans="1:148" ht="12.75" x14ac:dyDescent="0.2">
      <c r="A1392" s="118">
        <f t="shared" si="772"/>
        <v>45682</v>
      </c>
      <c r="B1392" s="119">
        <f t="shared" si="776"/>
        <v>117.72983214</v>
      </c>
      <c r="C1392" s="119">
        <f t="shared" si="777"/>
        <v>93.772569050000001</v>
      </c>
      <c r="D1392" s="120">
        <f t="shared" si="778"/>
        <v>7063.77</v>
      </c>
      <c r="E1392" s="120">
        <f t="shared" si="796"/>
        <v>7100.5</v>
      </c>
      <c r="F1392" s="172">
        <f t="shared" si="771"/>
        <v>45643</v>
      </c>
      <c r="G1392" s="123">
        <f t="shared" si="779"/>
        <v>5.1997729257888814E-3</v>
      </c>
      <c r="H1392" s="124">
        <f t="shared" si="780"/>
        <v>45705</v>
      </c>
      <c r="I1392" s="124">
        <f t="shared" si="781"/>
        <v>45705</v>
      </c>
      <c r="J1392" s="125">
        <f t="shared" si="782"/>
        <v>23</v>
      </c>
      <c r="K1392" s="125">
        <f t="shared" si="783"/>
        <v>8</v>
      </c>
      <c r="L1392" s="8">
        <f t="shared" si="784"/>
        <v>1.00180555</v>
      </c>
      <c r="M1392" s="126">
        <f t="shared" si="785"/>
        <v>1.0038997599999999</v>
      </c>
      <c r="N1392" s="126">
        <f t="shared" si="786"/>
        <v>1.2497267008122335</v>
      </c>
      <c r="O1392" s="119">
        <f t="shared" si="787"/>
        <v>1.2519831400000001</v>
      </c>
      <c r="P1392" s="119">
        <f t="shared" si="788"/>
        <v>117.40167544000001</v>
      </c>
      <c r="Q1392" s="158">
        <f t="shared" si="789"/>
        <v>0</v>
      </c>
      <c r="R1392" s="199">
        <f t="shared" si="790"/>
        <v>0</v>
      </c>
      <c r="S1392" s="119">
        <f t="shared" si="791"/>
        <v>0</v>
      </c>
      <c r="T1392" s="129">
        <f t="shared" si="773"/>
        <v>9.1906000000000002E-2</v>
      </c>
      <c r="U1392" s="127">
        <f t="shared" si="792"/>
        <v>8</v>
      </c>
      <c r="V1392" s="127">
        <v>252</v>
      </c>
      <c r="W1392" s="126">
        <f t="shared" si="793"/>
        <v>1.002795162</v>
      </c>
      <c r="X1392" s="119">
        <f t="shared" si="794"/>
        <v>0.32815670000000002</v>
      </c>
      <c r="Y1392" s="119">
        <f t="shared" si="795"/>
        <v>0</v>
      </c>
      <c r="Z1392" s="131" t="str">
        <f t="shared" si="774"/>
        <v>A+J=</v>
      </c>
      <c r="AA1392" s="124">
        <f t="shared" si="775"/>
        <v>45705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2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4"/>
      <c r="EM1392" s="1"/>
      <c r="EN1392" s="1"/>
      <c r="EO1392" s="1"/>
      <c r="EP1392" s="1"/>
      <c r="EQ1392" s="1"/>
      <c r="ER1392" s="1"/>
    </row>
    <row r="1393" spans="1:148" ht="12.75" x14ac:dyDescent="0.2">
      <c r="A1393" s="118">
        <f t="shared" si="772"/>
        <v>45683</v>
      </c>
      <c r="B1393" s="119">
        <f t="shared" si="776"/>
        <v>117.72983214</v>
      </c>
      <c r="C1393" s="119">
        <f t="shared" si="777"/>
        <v>93.772569050000001</v>
      </c>
      <c r="D1393" s="120">
        <f t="shared" si="778"/>
        <v>7063.77</v>
      </c>
      <c r="E1393" s="120">
        <f t="shared" si="796"/>
        <v>7100.5</v>
      </c>
      <c r="F1393" s="172">
        <f t="shared" si="771"/>
        <v>45643</v>
      </c>
      <c r="G1393" s="123">
        <f t="shared" si="779"/>
        <v>5.1997729257888814E-3</v>
      </c>
      <c r="H1393" s="124">
        <f t="shared" si="780"/>
        <v>45705</v>
      </c>
      <c r="I1393" s="124">
        <f t="shared" si="781"/>
        <v>45705</v>
      </c>
      <c r="J1393" s="125">
        <f t="shared" si="782"/>
        <v>23</v>
      </c>
      <c r="K1393" s="125">
        <f t="shared" si="783"/>
        <v>8</v>
      </c>
      <c r="L1393" s="8">
        <f t="shared" si="784"/>
        <v>1.00180555</v>
      </c>
      <c r="M1393" s="126">
        <f t="shared" si="785"/>
        <v>1.0038997599999999</v>
      </c>
      <c r="N1393" s="126">
        <f t="shared" si="786"/>
        <v>1.2497267008122335</v>
      </c>
      <c r="O1393" s="119">
        <f t="shared" si="787"/>
        <v>1.2519831400000001</v>
      </c>
      <c r="P1393" s="119">
        <f t="shared" si="788"/>
        <v>117.40167544000001</v>
      </c>
      <c r="Q1393" s="158">
        <f t="shared" si="789"/>
        <v>0</v>
      </c>
      <c r="R1393" s="199">
        <f t="shared" si="790"/>
        <v>0</v>
      </c>
      <c r="S1393" s="119">
        <f t="shared" si="791"/>
        <v>0</v>
      </c>
      <c r="T1393" s="129">
        <f t="shared" si="773"/>
        <v>9.1906000000000002E-2</v>
      </c>
      <c r="U1393" s="127">
        <f t="shared" si="792"/>
        <v>8</v>
      </c>
      <c r="V1393" s="127">
        <v>252</v>
      </c>
      <c r="W1393" s="126">
        <f t="shared" si="793"/>
        <v>1.002795162</v>
      </c>
      <c r="X1393" s="119">
        <f t="shared" si="794"/>
        <v>0.32815670000000002</v>
      </c>
      <c r="Y1393" s="119">
        <f t="shared" si="795"/>
        <v>0</v>
      </c>
      <c r="Z1393" s="131" t="str">
        <f t="shared" si="774"/>
        <v>A+J=</v>
      </c>
      <c r="AA1393" s="124">
        <f t="shared" si="775"/>
        <v>45705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2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4"/>
      <c r="EM1393" s="1"/>
      <c r="EN1393" s="1"/>
      <c r="EO1393" s="1"/>
      <c r="EP1393" s="1"/>
      <c r="EQ1393" s="1"/>
      <c r="ER1393" s="1"/>
    </row>
    <row r="1394" spans="1:148" ht="12.75" x14ac:dyDescent="0.2">
      <c r="A1394" s="118">
        <f t="shared" si="772"/>
        <v>45684</v>
      </c>
      <c r="B1394" s="119">
        <f t="shared" si="776"/>
        <v>117.72983214</v>
      </c>
      <c r="C1394" s="119">
        <f t="shared" si="777"/>
        <v>93.772569050000001</v>
      </c>
      <c r="D1394" s="120">
        <f t="shared" si="778"/>
        <v>7063.77</v>
      </c>
      <c r="E1394" s="120">
        <f t="shared" si="796"/>
        <v>7100.5</v>
      </c>
      <c r="F1394" s="172">
        <f t="shared" si="771"/>
        <v>45643</v>
      </c>
      <c r="G1394" s="123">
        <f t="shared" si="779"/>
        <v>5.1997729257888814E-3</v>
      </c>
      <c r="H1394" s="124">
        <f t="shared" si="780"/>
        <v>45705</v>
      </c>
      <c r="I1394" s="124">
        <f t="shared" si="781"/>
        <v>45705</v>
      </c>
      <c r="J1394" s="125">
        <f t="shared" si="782"/>
        <v>23</v>
      </c>
      <c r="K1394" s="125">
        <f t="shared" si="783"/>
        <v>8</v>
      </c>
      <c r="L1394" s="8">
        <f t="shared" si="784"/>
        <v>1.00180555</v>
      </c>
      <c r="M1394" s="126">
        <f t="shared" si="785"/>
        <v>1.0038997599999999</v>
      </c>
      <c r="N1394" s="126">
        <f t="shared" si="786"/>
        <v>1.2497267008122335</v>
      </c>
      <c r="O1394" s="119">
        <f t="shared" si="787"/>
        <v>1.2519831400000001</v>
      </c>
      <c r="P1394" s="119">
        <f t="shared" si="788"/>
        <v>117.40167544000001</v>
      </c>
      <c r="Q1394" s="158">
        <f t="shared" si="789"/>
        <v>0</v>
      </c>
      <c r="R1394" s="199">
        <f t="shared" si="790"/>
        <v>0</v>
      </c>
      <c r="S1394" s="119">
        <f t="shared" si="791"/>
        <v>0</v>
      </c>
      <c r="T1394" s="129">
        <f t="shared" si="773"/>
        <v>9.1906000000000002E-2</v>
      </c>
      <c r="U1394" s="127">
        <f t="shared" si="792"/>
        <v>8</v>
      </c>
      <c r="V1394" s="127">
        <v>252</v>
      </c>
      <c r="W1394" s="126">
        <f t="shared" si="793"/>
        <v>1.002795162</v>
      </c>
      <c r="X1394" s="119">
        <f t="shared" si="794"/>
        <v>0.32815670000000002</v>
      </c>
      <c r="Y1394" s="119">
        <f t="shared" si="795"/>
        <v>0</v>
      </c>
      <c r="Z1394" s="131" t="str">
        <f t="shared" si="774"/>
        <v>A+J=</v>
      </c>
      <c r="AA1394" s="124">
        <f t="shared" si="775"/>
        <v>45705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2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4"/>
      <c r="EM1394" s="1"/>
      <c r="EN1394" s="1"/>
      <c r="EO1394" s="1"/>
      <c r="EP1394" s="1"/>
      <c r="EQ1394" s="1"/>
      <c r="ER1394" s="1"/>
    </row>
    <row r="1395" spans="1:148" ht="12.75" x14ac:dyDescent="0.2">
      <c r="A1395" s="118">
        <f t="shared" si="772"/>
        <v>45685</v>
      </c>
      <c r="B1395" s="119">
        <f t="shared" si="776"/>
        <v>117.79747621999999</v>
      </c>
      <c r="C1395" s="119">
        <f t="shared" si="777"/>
        <v>93.772569050000001</v>
      </c>
      <c r="D1395" s="120">
        <f t="shared" si="778"/>
        <v>7063.77</v>
      </c>
      <c r="E1395" s="120">
        <f t="shared" si="796"/>
        <v>7100.5</v>
      </c>
      <c r="F1395" s="172">
        <f t="shared" ref="F1395:F1458" si="797">IF($K1395=1,VLOOKUP($A1394,$AO$11:$AT$60,6),F1394)</f>
        <v>45643</v>
      </c>
      <c r="G1395" s="123">
        <f t="shared" si="779"/>
        <v>5.1997729257888814E-3</v>
      </c>
      <c r="H1395" s="124">
        <f t="shared" si="780"/>
        <v>45705</v>
      </c>
      <c r="I1395" s="124">
        <f t="shared" si="781"/>
        <v>45705</v>
      </c>
      <c r="J1395" s="125">
        <f t="shared" si="782"/>
        <v>23</v>
      </c>
      <c r="K1395" s="125">
        <f t="shared" si="783"/>
        <v>9</v>
      </c>
      <c r="L1395" s="8">
        <f t="shared" si="784"/>
        <v>1.0020314800000001</v>
      </c>
      <c r="M1395" s="126">
        <f t="shared" si="785"/>
        <v>1.0038997599999999</v>
      </c>
      <c r="N1395" s="126">
        <f t="shared" si="786"/>
        <v>1.2497267008122335</v>
      </c>
      <c r="O1395" s="119">
        <f t="shared" si="787"/>
        <v>1.2522654900000001</v>
      </c>
      <c r="P1395" s="119">
        <f t="shared" si="788"/>
        <v>117.42815211999999</v>
      </c>
      <c r="Q1395" s="158">
        <f t="shared" si="789"/>
        <v>0</v>
      </c>
      <c r="R1395" s="199">
        <f t="shared" si="790"/>
        <v>0</v>
      </c>
      <c r="S1395" s="119">
        <f t="shared" si="791"/>
        <v>0</v>
      </c>
      <c r="T1395" s="129">
        <f t="shared" si="773"/>
        <v>9.1906000000000002E-2</v>
      </c>
      <c r="U1395" s="127">
        <f t="shared" si="792"/>
        <v>9</v>
      </c>
      <c r="V1395" s="127">
        <v>252</v>
      </c>
      <c r="W1395" s="126">
        <f t="shared" si="793"/>
        <v>1.0031451069999999</v>
      </c>
      <c r="X1395" s="119">
        <f t="shared" si="794"/>
        <v>0.36932409999999999</v>
      </c>
      <c r="Y1395" s="119">
        <f t="shared" si="795"/>
        <v>0</v>
      </c>
      <c r="Z1395" s="131" t="str">
        <f t="shared" si="774"/>
        <v>A+J=</v>
      </c>
      <c r="AA1395" s="124">
        <f t="shared" si="775"/>
        <v>45705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2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4"/>
      <c r="EM1395" s="1"/>
      <c r="EN1395" s="1"/>
      <c r="EO1395" s="1"/>
      <c r="EP1395" s="1"/>
      <c r="EQ1395" s="1"/>
      <c r="ER1395" s="1"/>
    </row>
    <row r="1396" spans="1:148" ht="12.75" x14ac:dyDescent="0.2">
      <c r="A1396" s="118">
        <f t="shared" si="772"/>
        <v>45686</v>
      </c>
      <c r="B1396" s="119">
        <f t="shared" si="776"/>
        <v>117.86515776</v>
      </c>
      <c r="C1396" s="119">
        <f t="shared" si="777"/>
        <v>93.772569050000001</v>
      </c>
      <c r="D1396" s="120">
        <f t="shared" si="778"/>
        <v>7063.77</v>
      </c>
      <c r="E1396" s="120">
        <f t="shared" si="796"/>
        <v>7100.5</v>
      </c>
      <c r="F1396" s="172">
        <f t="shared" si="797"/>
        <v>45643</v>
      </c>
      <c r="G1396" s="123">
        <f t="shared" si="779"/>
        <v>5.1997729257888814E-3</v>
      </c>
      <c r="H1396" s="124">
        <f t="shared" si="780"/>
        <v>45705</v>
      </c>
      <c r="I1396" s="124">
        <f t="shared" si="781"/>
        <v>45705</v>
      </c>
      <c r="J1396" s="125">
        <f t="shared" si="782"/>
        <v>23</v>
      </c>
      <c r="K1396" s="125">
        <f t="shared" si="783"/>
        <v>10</v>
      </c>
      <c r="L1396" s="8">
        <f t="shared" si="784"/>
        <v>1.0022574500000001</v>
      </c>
      <c r="M1396" s="126">
        <f t="shared" si="785"/>
        <v>1.0038997599999999</v>
      </c>
      <c r="N1396" s="126">
        <f t="shared" si="786"/>
        <v>1.2497267008122335</v>
      </c>
      <c r="O1396" s="119">
        <f t="shared" si="787"/>
        <v>1.25254789</v>
      </c>
      <c r="P1396" s="119">
        <f t="shared" si="788"/>
        <v>117.4546335</v>
      </c>
      <c r="Q1396" s="158">
        <f t="shared" si="789"/>
        <v>0</v>
      </c>
      <c r="R1396" s="199">
        <f t="shared" si="790"/>
        <v>0</v>
      </c>
      <c r="S1396" s="119">
        <f t="shared" si="791"/>
        <v>0</v>
      </c>
      <c r="T1396" s="129">
        <f t="shared" si="773"/>
        <v>9.1906000000000002E-2</v>
      </c>
      <c r="U1396" s="127">
        <f t="shared" si="792"/>
        <v>10</v>
      </c>
      <c r="V1396" s="127">
        <v>252</v>
      </c>
      <c r="W1396" s="126">
        <f t="shared" si="793"/>
        <v>1.0034951729999999</v>
      </c>
      <c r="X1396" s="119">
        <f t="shared" si="794"/>
        <v>0.41052425999999997</v>
      </c>
      <c r="Y1396" s="119">
        <f t="shared" si="795"/>
        <v>0</v>
      </c>
      <c r="Z1396" s="131" t="str">
        <f t="shared" si="774"/>
        <v>A+J=</v>
      </c>
      <c r="AA1396" s="124">
        <f t="shared" si="775"/>
        <v>45705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2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4"/>
      <c r="EM1396" s="1"/>
      <c r="EN1396" s="1"/>
      <c r="EO1396" s="1"/>
      <c r="EP1396" s="1"/>
      <c r="EQ1396" s="1"/>
      <c r="ER1396" s="1"/>
    </row>
    <row r="1397" spans="1:148" ht="12.75" x14ac:dyDescent="0.2">
      <c r="A1397" s="118">
        <f t="shared" si="772"/>
        <v>45687</v>
      </c>
      <c r="B1397" s="119">
        <f t="shared" si="776"/>
        <v>117.93287968999999</v>
      </c>
      <c r="C1397" s="119">
        <f t="shared" si="777"/>
        <v>93.772569050000001</v>
      </c>
      <c r="D1397" s="120">
        <f t="shared" si="778"/>
        <v>7063.77</v>
      </c>
      <c r="E1397" s="120">
        <f t="shared" si="796"/>
        <v>7100.5</v>
      </c>
      <c r="F1397" s="172">
        <f t="shared" si="797"/>
        <v>45643</v>
      </c>
      <c r="G1397" s="123">
        <f t="shared" si="779"/>
        <v>5.1997729257888814E-3</v>
      </c>
      <c r="H1397" s="124">
        <f t="shared" si="780"/>
        <v>45705</v>
      </c>
      <c r="I1397" s="124">
        <f t="shared" si="781"/>
        <v>45705</v>
      </c>
      <c r="J1397" s="125">
        <f t="shared" si="782"/>
        <v>23</v>
      </c>
      <c r="K1397" s="125">
        <f t="shared" si="783"/>
        <v>11</v>
      </c>
      <c r="L1397" s="8">
        <f t="shared" si="784"/>
        <v>1.00248348</v>
      </c>
      <c r="M1397" s="126">
        <f t="shared" si="785"/>
        <v>1.0038997599999999</v>
      </c>
      <c r="N1397" s="126">
        <f t="shared" si="786"/>
        <v>1.2497267008122335</v>
      </c>
      <c r="O1397" s="119">
        <f t="shared" si="787"/>
        <v>1.2528303700000001</v>
      </c>
      <c r="P1397" s="119">
        <f t="shared" si="788"/>
        <v>117.48112236999999</v>
      </c>
      <c r="Q1397" s="158">
        <f t="shared" si="789"/>
        <v>0</v>
      </c>
      <c r="R1397" s="199">
        <f t="shared" si="790"/>
        <v>0</v>
      </c>
      <c r="S1397" s="119">
        <f t="shared" si="791"/>
        <v>0</v>
      </c>
      <c r="T1397" s="129">
        <f t="shared" si="773"/>
        <v>9.1906000000000002E-2</v>
      </c>
      <c r="U1397" s="127">
        <f t="shared" si="792"/>
        <v>11</v>
      </c>
      <c r="V1397" s="127">
        <v>252</v>
      </c>
      <c r="W1397" s="126">
        <f t="shared" si="793"/>
        <v>1.003845361</v>
      </c>
      <c r="X1397" s="119">
        <f t="shared" si="794"/>
        <v>0.45175732000000002</v>
      </c>
      <c r="Y1397" s="119">
        <f t="shared" si="795"/>
        <v>0</v>
      </c>
      <c r="Z1397" s="131" t="str">
        <f t="shared" si="774"/>
        <v>A+J=</v>
      </c>
      <c r="AA1397" s="124">
        <f t="shared" si="775"/>
        <v>45705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2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4"/>
      <c r="EM1397" s="1"/>
      <c r="EN1397" s="1"/>
      <c r="EO1397" s="1"/>
      <c r="EP1397" s="1"/>
      <c r="EQ1397" s="1"/>
      <c r="ER1397" s="1"/>
    </row>
    <row r="1398" spans="1:148" ht="12.75" x14ac:dyDescent="0.2">
      <c r="A1398" s="118">
        <f t="shared" si="772"/>
        <v>45688</v>
      </c>
      <c r="B1398" s="119">
        <f t="shared" si="776"/>
        <v>118.00064029000001</v>
      </c>
      <c r="C1398" s="119">
        <f t="shared" si="777"/>
        <v>93.772569050000001</v>
      </c>
      <c r="D1398" s="120">
        <f t="shared" si="778"/>
        <v>7063.77</v>
      </c>
      <c r="E1398" s="120">
        <f t="shared" si="796"/>
        <v>7100.5</v>
      </c>
      <c r="F1398" s="172">
        <f t="shared" si="797"/>
        <v>45643</v>
      </c>
      <c r="G1398" s="123">
        <f t="shared" si="779"/>
        <v>5.1997729257888814E-3</v>
      </c>
      <c r="H1398" s="124">
        <f t="shared" si="780"/>
        <v>45705</v>
      </c>
      <c r="I1398" s="124">
        <f t="shared" si="781"/>
        <v>45705</v>
      </c>
      <c r="J1398" s="125">
        <f t="shared" si="782"/>
        <v>23</v>
      </c>
      <c r="K1398" s="125">
        <f t="shared" si="783"/>
        <v>12</v>
      </c>
      <c r="L1398" s="8">
        <f t="shared" si="784"/>
        <v>1.00270956</v>
      </c>
      <c r="M1398" s="126">
        <f t="shared" si="785"/>
        <v>1.0038997599999999</v>
      </c>
      <c r="N1398" s="126">
        <f t="shared" si="786"/>
        <v>1.2497267008122335</v>
      </c>
      <c r="O1398" s="119">
        <f t="shared" si="787"/>
        <v>1.25311291</v>
      </c>
      <c r="P1398" s="119">
        <f t="shared" si="788"/>
        <v>117.50761688</v>
      </c>
      <c r="Q1398" s="158">
        <f t="shared" si="789"/>
        <v>0</v>
      </c>
      <c r="R1398" s="199">
        <f t="shared" si="790"/>
        <v>0</v>
      </c>
      <c r="S1398" s="119">
        <f t="shared" si="791"/>
        <v>0</v>
      </c>
      <c r="T1398" s="129">
        <f t="shared" si="773"/>
        <v>9.1906000000000002E-2</v>
      </c>
      <c r="U1398" s="127">
        <f t="shared" si="792"/>
        <v>12</v>
      </c>
      <c r="V1398" s="127">
        <v>252</v>
      </c>
      <c r="W1398" s="126">
        <f t="shared" si="793"/>
        <v>1.004195672</v>
      </c>
      <c r="X1398" s="119">
        <f t="shared" si="794"/>
        <v>0.49302341</v>
      </c>
      <c r="Y1398" s="119">
        <f t="shared" si="795"/>
        <v>0</v>
      </c>
      <c r="Z1398" s="131" t="str">
        <f t="shared" si="774"/>
        <v>A+J=</v>
      </c>
      <c r="AA1398" s="124">
        <f t="shared" si="775"/>
        <v>45705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2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4"/>
      <c r="EM1398" s="1"/>
      <c r="EN1398" s="1"/>
      <c r="EO1398" s="1"/>
      <c r="EP1398" s="1"/>
      <c r="EQ1398" s="1"/>
      <c r="ER1398" s="1"/>
    </row>
    <row r="1399" spans="1:148" ht="12.75" x14ac:dyDescent="0.2">
      <c r="A1399" s="118">
        <f t="shared" si="772"/>
        <v>45689</v>
      </c>
      <c r="B1399" s="119">
        <f t="shared" si="776"/>
        <v>118.06843755</v>
      </c>
      <c r="C1399" s="119">
        <f t="shared" si="777"/>
        <v>93.772569050000001</v>
      </c>
      <c r="D1399" s="120">
        <f t="shared" si="778"/>
        <v>7063.77</v>
      </c>
      <c r="E1399" s="120">
        <f t="shared" si="796"/>
        <v>7100.5</v>
      </c>
      <c r="F1399" s="172">
        <f t="shared" si="797"/>
        <v>45643</v>
      </c>
      <c r="G1399" s="123">
        <f t="shared" si="779"/>
        <v>5.1997729257888814E-3</v>
      </c>
      <c r="H1399" s="124">
        <f t="shared" si="780"/>
        <v>45705</v>
      </c>
      <c r="I1399" s="124">
        <f t="shared" si="781"/>
        <v>45705</v>
      </c>
      <c r="J1399" s="125">
        <f t="shared" si="782"/>
        <v>23</v>
      </c>
      <c r="K1399" s="125">
        <f t="shared" si="783"/>
        <v>13</v>
      </c>
      <c r="L1399" s="8">
        <f t="shared" si="784"/>
        <v>1.00293568</v>
      </c>
      <c r="M1399" s="126">
        <f t="shared" si="785"/>
        <v>1.0038997599999999</v>
      </c>
      <c r="N1399" s="126">
        <f t="shared" si="786"/>
        <v>1.2497267008122335</v>
      </c>
      <c r="O1399" s="119">
        <f t="shared" si="787"/>
        <v>1.2533954899999999</v>
      </c>
      <c r="P1399" s="119">
        <f t="shared" si="788"/>
        <v>117.53411513</v>
      </c>
      <c r="Q1399" s="158">
        <f t="shared" si="789"/>
        <v>0</v>
      </c>
      <c r="R1399" s="199">
        <f t="shared" si="790"/>
        <v>0</v>
      </c>
      <c r="S1399" s="119">
        <f t="shared" si="791"/>
        <v>0</v>
      </c>
      <c r="T1399" s="129">
        <f t="shared" si="773"/>
        <v>9.1906000000000002E-2</v>
      </c>
      <c r="U1399" s="127">
        <f t="shared" si="792"/>
        <v>13</v>
      </c>
      <c r="V1399" s="127">
        <v>252</v>
      </c>
      <c r="W1399" s="126">
        <f t="shared" si="793"/>
        <v>1.004546105</v>
      </c>
      <c r="X1399" s="119">
        <f t="shared" si="794"/>
        <v>0.53432241999999996</v>
      </c>
      <c r="Y1399" s="119">
        <f t="shared" si="795"/>
        <v>0</v>
      </c>
      <c r="Z1399" s="131" t="str">
        <f t="shared" si="774"/>
        <v>A+J=</v>
      </c>
      <c r="AA1399" s="124">
        <f t="shared" si="775"/>
        <v>45705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2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4"/>
      <c r="EM1399" s="1"/>
      <c r="EN1399" s="1"/>
      <c r="EO1399" s="1"/>
      <c r="EP1399" s="1"/>
      <c r="EQ1399" s="1"/>
      <c r="ER1399" s="1"/>
    </row>
    <row r="1400" spans="1:148" ht="12.75" x14ac:dyDescent="0.2">
      <c r="A1400" s="118">
        <f t="shared" si="772"/>
        <v>45690</v>
      </c>
      <c r="B1400" s="119">
        <f t="shared" si="776"/>
        <v>118.06843755</v>
      </c>
      <c r="C1400" s="119">
        <f t="shared" si="777"/>
        <v>93.772569050000001</v>
      </c>
      <c r="D1400" s="120">
        <f t="shared" si="778"/>
        <v>7063.77</v>
      </c>
      <c r="E1400" s="120">
        <f t="shared" si="796"/>
        <v>7100.5</v>
      </c>
      <c r="F1400" s="172">
        <f t="shared" si="797"/>
        <v>45643</v>
      </c>
      <c r="G1400" s="123">
        <f t="shared" si="779"/>
        <v>5.1997729257888814E-3</v>
      </c>
      <c r="H1400" s="124">
        <f t="shared" si="780"/>
        <v>45705</v>
      </c>
      <c r="I1400" s="124">
        <f t="shared" si="781"/>
        <v>45705</v>
      </c>
      <c r="J1400" s="125">
        <f t="shared" si="782"/>
        <v>23</v>
      </c>
      <c r="K1400" s="125">
        <f t="shared" si="783"/>
        <v>13</v>
      </c>
      <c r="L1400" s="8">
        <f t="shared" si="784"/>
        <v>1.00293568</v>
      </c>
      <c r="M1400" s="126">
        <f t="shared" si="785"/>
        <v>1.0038997599999999</v>
      </c>
      <c r="N1400" s="126">
        <f t="shared" si="786"/>
        <v>1.2497267008122335</v>
      </c>
      <c r="O1400" s="119">
        <f t="shared" si="787"/>
        <v>1.2533954899999999</v>
      </c>
      <c r="P1400" s="119">
        <f t="shared" si="788"/>
        <v>117.53411513</v>
      </c>
      <c r="Q1400" s="158">
        <f t="shared" si="789"/>
        <v>0</v>
      </c>
      <c r="R1400" s="199">
        <f t="shared" si="790"/>
        <v>0</v>
      </c>
      <c r="S1400" s="119">
        <f t="shared" si="791"/>
        <v>0</v>
      </c>
      <c r="T1400" s="129">
        <f t="shared" si="773"/>
        <v>9.1906000000000002E-2</v>
      </c>
      <c r="U1400" s="127">
        <f t="shared" si="792"/>
        <v>13</v>
      </c>
      <c r="V1400" s="127">
        <v>252</v>
      </c>
      <c r="W1400" s="126">
        <f t="shared" si="793"/>
        <v>1.004546105</v>
      </c>
      <c r="X1400" s="119">
        <f t="shared" si="794"/>
        <v>0.53432241999999996</v>
      </c>
      <c r="Y1400" s="119">
        <f t="shared" si="795"/>
        <v>0</v>
      </c>
      <c r="Z1400" s="131" t="str">
        <f t="shared" si="774"/>
        <v>A+J=</v>
      </c>
      <c r="AA1400" s="124">
        <f t="shared" si="775"/>
        <v>45705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2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4"/>
      <c r="EM1400" s="1"/>
      <c r="EN1400" s="1"/>
      <c r="EO1400" s="1"/>
      <c r="EP1400" s="1"/>
      <c r="EQ1400" s="1"/>
      <c r="ER1400" s="1"/>
    </row>
    <row r="1401" spans="1:148" ht="12.75" x14ac:dyDescent="0.2">
      <c r="A1401" s="118">
        <f t="shared" si="772"/>
        <v>45691</v>
      </c>
      <c r="B1401" s="119">
        <f t="shared" si="776"/>
        <v>118.06843755</v>
      </c>
      <c r="C1401" s="119">
        <f t="shared" si="777"/>
        <v>93.772569050000001</v>
      </c>
      <c r="D1401" s="120">
        <f t="shared" si="778"/>
        <v>7063.77</v>
      </c>
      <c r="E1401" s="120">
        <f t="shared" si="796"/>
        <v>7100.5</v>
      </c>
      <c r="F1401" s="172">
        <f t="shared" si="797"/>
        <v>45643</v>
      </c>
      <c r="G1401" s="123">
        <f t="shared" si="779"/>
        <v>5.1997729257888814E-3</v>
      </c>
      <c r="H1401" s="124">
        <f t="shared" si="780"/>
        <v>45705</v>
      </c>
      <c r="I1401" s="124">
        <f t="shared" si="781"/>
        <v>45705</v>
      </c>
      <c r="J1401" s="125">
        <f t="shared" si="782"/>
        <v>23</v>
      </c>
      <c r="K1401" s="125">
        <f t="shared" si="783"/>
        <v>13</v>
      </c>
      <c r="L1401" s="8">
        <f t="shared" si="784"/>
        <v>1.00293568</v>
      </c>
      <c r="M1401" s="126">
        <f t="shared" si="785"/>
        <v>1.0038997599999999</v>
      </c>
      <c r="N1401" s="126">
        <f t="shared" si="786"/>
        <v>1.2497267008122335</v>
      </c>
      <c r="O1401" s="119">
        <f t="shared" si="787"/>
        <v>1.2533954899999999</v>
      </c>
      <c r="P1401" s="119">
        <f t="shared" si="788"/>
        <v>117.53411513</v>
      </c>
      <c r="Q1401" s="158">
        <f t="shared" si="789"/>
        <v>0</v>
      </c>
      <c r="R1401" s="199">
        <f t="shared" si="790"/>
        <v>0</v>
      </c>
      <c r="S1401" s="119">
        <f t="shared" si="791"/>
        <v>0</v>
      </c>
      <c r="T1401" s="129">
        <f t="shared" si="773"/>
        <v>9.1906000000000002E-2</v>
      </c>
      <c r="U1401" s="127">
        <f t="shared" si="792"/>
        <v>13</v>
      </c>
      <c r="V1401" s="127">
        <v>252</v>
      </c>
      <c r="W1401" s="126">
        <f t="shared" si="793"/>
        <v>1.004546105</v>
      </c>
      <c r="X1401" s="119">
        <f t="shared" si="794"/>
        <v>0.53432241999999996</v>
      </c>
      <c r="Y1401" s="119">
        <f t="shared" si="795"/>
        <v>0</v>
      </c>
      <c r="Z1401" s="131" t="str">
        <f t="shared" si="774"/>
        <v>A+J=</v>
      </c>
      <c r="AA1401" s="124">
        <f t="shared" si="775"/>
        <v>45705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2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4"/>
      <c r="EM1401" s="1"/>
      <c r="EN1401" s="1"/>
      <c r="EO1401" s="1"/>
      <c r="EP1401" s="1"/>
      <c r="EQ1401" s="1"/>
      <c r="ER1401" s="1"/>
    </row>
    <row r="1402" spans="1:148" ht="12.75" x14ac:dyDescent="0.2">
      <c r="A1402" s="118">
        <f t="shared" si="772"/>
        <v>45692</v>
      </c>
      <c r="B1402" s="119">
        <f t="shared" si="776"/>
        <v>118.13627620999999</v>
      </c>
      <c r="C1402" s="119">
        <f t="shared" si="777"/>
        <v>93.772569050000001</v>
      </c>
      <c r="D1402" s="120">
        <f t="shared" si="778"/>
        <v>7063.77</v>
      </c>
      <c r="E1402" s="120">
        <f t="shared" si="796"/>
        <v>7100.5</v>
      </c>
      <c r="F1402" s="172">
        <f t="shared" si="797"/>
        <v>45643</v>
      </c>
      <c r="G1402" s="123">
        <f t="shared" si="779"/>
        <v>5.1997729257888814E-3</v>
      </c>
      <c r="H1402" s="124">
        <f t="shared" si="780"/>
        <v>45705</v>
      </c>
      <c r="I1402" s="124">
        <f t="shared" si="781"/>
        <v>45705</v>
      </c>
      <c r="J1402" s="125">
        <f t="shared" si="782"/>
        <v>23</v>
      </c>
      <c r="K1402" s="125">
        <f t="shared" si="783"/>
        <v>14</v>
      </c>
      <c r="L1402" s="8">
        <f t="shared" si="784"/>
        <v>1.0031618600000001</v>
      </c>
      <c r="M1402" s="126">
        <f t="shared" si="785"/>
        <v>1.0038997599999999</v>
      </c>
      <c r="N1402" s="126">
        <f t="shared" si="786"/>
        <v>1.2497267008122335</v>
      </c>
      <c r="O1402" s="119">
        <f t="shared" si="787"/>
        <v>1.25367816</v>
      </c>
      <c r="P1402" s="119">
        <f t="shared" si="788"/>
        <v>117.56062181999999</v>
      </c>
      <c r="Q1402" s="158">
        <f t="shared" si="789"/>
        <v>0</v>
      </c>
      <c r="R1402" s="199">
        <f t="shared" si="790"/>
        <v>0</v>
      </c>
      <c r="S1402" s="119">
        <f t="shared" si="791"/>
        <v>0</v>
      </c>
      <c r="T1402" s="129">
        <f t="shared" si="773"/>
        <v>9.1906000000000002E-2</v>
      </c>
      <c r="U1402" s="127">
        <f t="shared" si="792"/>
        <v>14</v>
      </c>
      <c r="V1402" s="127">
        <v>252</v>
      </c>
      <c r="W1402" s="126">
        <f t="shared" si="793"/>
        <v>1.00489666</v>
      </c>
      <c r="X1402" s="119">
        <f t="shared" si="794"/>
        <v>0.57565438999999996</v>
      </c>
      <c r="Y1402" s="119">
        <f t="shared" si="795"/>
        <v>0</v>
      </c>
      <c r="Z1402" s="131" t="str">
        <f t="shared" si="774"/>
        <v>A+J=</v>
      </c>
      <c r="AA1402" s="124">
        <f t="shared" si="775"/>
        <v>45705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2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4"/>
      <c r="EM1402" s="1"/>
      <c r="EN1402" s="1"/>
      <c r="EO1402" s="1"/>
      <c r="EP1402" s="1"/>
      <c r="EQ1402" s="1"/>
      <c r="ER1402" s="1"/>
    </row>
    <row r="1403" spans="1:148" ht="12.75" x14ac:dyDescent="0.2">
      <c r="A1403" s="118">
        <f t="shared" si="772"/>
        <v>45693</v>
      </c>
      <c r="B1403" s="119">
        <f t="shared" si="776"/>
        <v>118.20415263</v>
      </c>
      <c r="C1403" s="119">
        <f t="shared" si="777"/>
        <v>93.772569050000001</v>
      </c>
      <c r="D1403" s="120">
        <f t="shared" si="778"/>
        <v>7063.77</v>
      </c>
      <c r="E1403" s="120">
        <f t="shared" si="796"/>
        <v>7100.5</v>
      </c>
      <c r="F1403" s="172">
        <f t="shared" si="797"/>
        <v>45643</v>
      </c>
      <c r="G1403" s="123">
        <f t="shared" si="779"/>
        <v>5.1997729257888814E-3</v>
      </c>
      <c r="H1403" s="124">
        <f t="shared" si="780"/>
        <v>45705</v>
      </c>
      <c r="I1403" s="124">
        <f t="shared" si="781"/>
        <v>45705</v>
      </c>
      <c r="J1403" s="125">
        <f t="shared" si="782"/>
        <v>23</v>
      </c>
      <c r="K1403" s="125">
        <f t="shared" si="783"/>
        <v>15</v>
      </c>
      <c r="L1403" s="8">
        <f t="shared" si="784"/>
        <v>1.0033880900000001</v>
      </c>
      <c r="M1403" s="126">
        <f t="shared" si="785"/>
        <v>1.0038997599999999</v>
      </c>
      <c r="N1403" s="126">
        <f t="shared" si="786"/>
        <v>1.2497267008122335</v>
      </c>
      <c r="O1403" s="119">
        <f t="shared" si="787"/>
        <v>1.2539608799999999</v>
      </c>
      <c r="P1403" s="119">
        <f t="shared" si="788"/>
        <v>117.5871332</v>
      </c>
      <c r="Q1403" s="158">
        <f t="shared" si="789"/>
        <v>0</v>
      </c>
      <c r="R1403" s="199">
        <f t="shared" si="790"/>
        <v>0</v>
      </c>
      <c r="S1403" s="119">
        <f t="shared" si="791"/>
        <v>0</v>
      </c>
      <c r="T1403" s="129">
        <f t="shared" si="773"/>
        <v>9.1906000000000002E-2</v>
      </c>
      <c r="U1403" s="127">
        <f t="shared" si="792"/>
        <v>15</v>
      </c>
      <c r="V1403" s="127">
        <v>252</v>
      </c>
      <c r="W1403" s="126">
        <f t="shared" si="793"/>
        <v>1.005247338</v>
      </c>
      <c r="X1403" s="119">
        <f t="shared" si="794"/>
        <v>0.61701943000000004</v>
      </c>
      <c r="Y1403" s="119">
        <f t="shared" si="795"/>
        <v>0</v>
      </c>
      <c r="Z1403" s="131" t="str">
        <f t="shared" si="774"/>
        <v>A+J=</v>
      </c>
      <c r="AA1403" s="124">
        <f t="shared" si="775"/>
        <v>45705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2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4"/>
      <c r="EM1403" s="1"/>
      <c r="EN1403" s="1"/>
      <c r="EO1403" s="1"/>
      <c r="EP1403" s="1"/>
      <c r="EQ1403" s="1"/>
      <c r="ER1403" s="1"/>
    </row>
    <row r="1404" spans="1:148" ht="12.75" x14ac:dyDescent="0.2">
      <c r="A1404" s="118">
        <f t="shared" si="772"/>
        <v>45694</v>
      </c>
      <c r="B1404" s="119">
        <f t="shared" si="776"/>
        <v>118.27206858999999</v>
      </c>
      <c r="C1404" s="119">
        <f t="shared" si="777"/>
        <v>93.772569050000001</v>
      </c>
      <c r="D1404" s="120">
        <f t="shared" si="778"/>
        <v>7063.77</v>
      </c>
      <c r="E1404" s="120">
        <f t="shared" si="796"/>
        <v>7100.5</v>
      </c>
      <c r="F1404" s="172">
        <f t="shared" si="797"/>
        <v>45643</v>
      </c>
      <c r="G1404" s="123">
        <f t="shared" si="779"/>
        <v>5.1997729257888814E-3</v>
      </c>
      <c r="H1404" s="124">
        <f t="shared" si="780"/>
        <v>45705</v>
      </c>
      <c r="I1404" s="124">
        <f t="shared" si="781"/>
        <v>45705</v>
      </c>
      <c r="J1404" s="125">
        <f t="shared" si="782"/>
        <v>23</v>
      </c>
      <c r="K1404" s="125">
        <f t="shared" si="783"/>
        <v>16</v>
      </c>
      <c r="L1404" s="8">
        <f t="shared" si="784"/>
        <v>1.00361437</v>
      </c>
      <c r="M1404" s="126">
        <f t="shared" si="785"/>
        <v>1.0038997599999999</v>
      </c>
      <c r="N1404" s="126">
        <f t="shared" si="786"/>
        <v>1.2497267008122335</v>
      </c>
      <c r="O1404" s="119">
        <f t="shared" si="787"/>
        <v>1.2542436699999999</v>
      </c>
      <c r="P1404" s="119">
        <f t="shared" si="788"/>
        <v>117.61365115</v>
      </c>
      <c r="Q1404" s="158">
        <f t="shared" si="789"/>
        <v>0</v>
      </c>
      <c r="R1404" s="199">
        <f t="shared" si="790"/>
        <v>0</v>
      </c>
      <c r="S1404" s="119">
        <f t="shared" si="791"/>
        <v>0</v>
      </c>
      <c r="T1404" s="129">
        <f t="shared" si="773"/>
        <v>9.1906000000000002E-2</v>
      </c>
      <c r="U1404" s="127">
        <f t="shared" si="792"/>
        <v>16</v>
      </c>
      <c r="V1404" s="127">
        <v>252</v>
      </c>
      <c r="W1404" s="126">
        <f t="shared" si="793"/>
        <v>1.0055981380000001</v>
      </c>
      <c r="X1404" s="119">
        <f t="shared" si="794"/>
        <v>0.65841744000000002</v>
      </c>
      <c r="Y1404" s="119">
        <f t="shared" si="795"/>
        <v>0</v>
      </c>
      <c r="Z1404" s="131" t="str">
        <f t="shared" si="774"/>
        <v>A+J=</v>
      </c>
      <c r="AA1404" s="124">
        <f t="shared" si="775"/>
        <v>45705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2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4"/>
      <c r="EM1404" s="1"/>
      <c r="EN1404" s="1"/>
      <c r="EO1404" s="1"/>
      <c r="EP1404" s="1"/>
      <c r="EQ1404" s="1"/>
      <c r="ER1404" s="1"/>
    </row>
    <row r="1405" spans="1:148" ht="12.75" x14ac:dyDescent="0.2">
      <c r="A1405" s="118">
        <f t="shared" si="772"/>
        <v>45695</v>
      </c>
      <c r="B1405" s="119">
        <f t="shared" si="776"/>
        <v>118.34002317000001</v>
      </c>
      <c r="C1405" s="119">
        <f t="shared" si="777"/>
        <v>93.772569050000001</v>
      </c>
      <c r="D1405" s="120">
        <f t="shared" si="778"/>
        <v>7063.77</v>
      </c>
      <c r="E1405" s="120">
        <f t="shared" si="796"/>
        <v>7100.5</v>
      </c>
      <c r="F1405" s="172">
        <f t="shared" si="797"/>
        <v>45643</v>
      </c>
      <c r="G1405" s="123">
        <f t="shared" si="779"/>
        <v>5.1997729257888814E-3</v>
      </c>
      <c r="H1405" s="124">
        <f t="shared" si="780"/>
        <v>45705</v>
      </c>
      <c r="I1405" s="124">
        <f t="shared" si="781"/>
        <v>45705</v>
      </c>
      <c r="J1405" s="125">
        <f t="shared" si="782"/>
        <v>23</v>
      </c>
      <c r="K1405" s="125">
        <f t="shared" si="783"/>
        <v>17</v>
      </c>
      <c r="L1405" s="8">
        <f t="shared" si="784"/>
        <v>1.0038407</v>
      </c>
      <c r="M1405" s="126">
        <f t="shared" si="785"/>
        <v>1.0038997599999999</v>
      </c>
      <c r="N1405" s="126">
        <f t="shared" si="786"/>
        <v>1.2497267008122335</v>
      </c>
      <c r="O1405" s="119">
        <f t="shared" si="787"/>
        <v>1.25452652</v>
      </c>
      <c r="P1405" s="119">
        <f t="shared" si="788"/>
        <v>117.64017472</v>
      </c>
      <c r="Q1405" s="158">
        <f t="shared" si="789"/>
        <v>0</v>
      </c>
      <c r="R1405" s="199">
        <f t="shared" si="790"/>
        <v>0</v>
      </c>
      <c r="S1405" s="119">
        <f t="shared" si="791"/>
        <v>0</v>
      </c>
      <c r="T1405" s="129">
        <f t="shared" si="773"/>
        <v>9.1906000000000002E-2</v>
      </c>
      <c r="U1405" s="127">
        <f t="shared" si="792"/>
        <v>17</v>
      </c>
      <c r="V1405" s="127">
        <v>252</v>
      </c>
      <c r="W1405" s="126">
        <f t="shared" si="793"/>
        <v>1.0059490600000001</v>
      </c>
      <c r="X1405" s="119">
        <f t="shared" si="794"/>
        <v>0.69984844999999996</v>
      </c>
      <c r="Y1405" s="119">
        <f t="shared" si="795"/>
        <v>0</v>
      </c>
      <c r="Z1405" s="131" t="str">
        <f t="shared" si="774"/>
        <v>A+J=</v>
      </c>
      <c r="AA1405" s="124">
        <f t="shared" si="775"/>
        <v>45705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2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4"/>
      <c r="EM1405" s="1"/>
      <c r="EN1405" s="1"/>
      <c r="EO1405" s="1"/>
      <c r="EP1405" s="1"/>
      <c r="EQ1405" s="1"/>
      <c r="ER1405" s="1"/>
    </row>
    <row r="1406" spans="1:148" ht="12.75" x14ac:dyDescent="0.2">
      <c r="A1406" s="118">
        <f t="shared" si="772"/>
        <v>45696</v>
      </c>
      <c r="B1406" s="119">
        <f t="shared" si="776"/>
        <v>118.40801839</v>
      </c>
      <c r="C1406" s="119">
        <f t="shared" si="777"/>
        <v>93.772569050000001</v>
      </c>
      <c r="D1406" s="120">
        <f t="shared" si="778"/>
        <v>7063.77</v>
      </c>
      <c r="E1406" s="120">
        <f t="shared" si="796"/>
        <v>7100.5</v>
      </c>
      <c r="F1406" s="172">
        <f t="shared" si="797"/>
        <v>45643</v>
      </c>
      <c r="G1406" s="123">
        <f t="shared" si="779"/>
        <v>5.1997729257888814E-3</v>
      </c>
      <c r="H1406" s="124">
        <f t="shared" si="780"/>
        <v>45705</v>
      </c>
      <c r="I1406" s="124">
        <f t="shared" si="781"/>
        <v>45705</v>
      </c>
      <c r="J1406" s="125">
        <f t="shared" si="782"/>
        <v>23</v>
      </c>
      <c r="K1406" s="125">
        <f t="shared" si="783"/>
        <v>18</v>
      </c>
      <c r="L1406" s="8">
        <f t="shared" si="784"/>
        <v>1.0040670899999999</v>
      </c>
      <c r="M1406" s="126">
        <f t="shared" si="785"/>
        <v>1.0038997599999999</v>
      </c>
      <c r="N1406" s="126">
        <f t="shared" si="786"/>
        <v>1.2497267008122335</v>
      </c>
      <c r="O1406" s="119">
        <f t="shared" si="787"/>
        <v>1.25480945</v>
      </c>
      <c r="P1406" s="119">
        <f t="shared" si="788"/>
        <v>117.66670578999999</v>
      </c>
      <c r="Q1406" s="158">
        <f t="shared" si="789"/>
        <v>0</v>
      </c>
      <c r="R1406" s="199">
        <f t="shared" si="790"/>
        <v>0</v>
      </c>
      <c r="S1406" s="119">
        <f t="shared" si="791"/>
        <v>0</v>
      </c>
      <c r="T1406" s="129">
        <f t="shared" si="773"/>
        <v>9.1906000000000002E-2</v>
      </c>
      <c r="U1406" s="127">
        <f t="shared" si="792"/>
        <v>18</v>
      </c>
      <c r="V1406" s="127">
        <v>252</v>
      </c>
      <c r="W1406" s="126">
        <f t="shared" si="793"/>
        <v>1.006300105</v>
      </c>
      <c r="X1406" s="119">
        <f t="shared" si="794"/>
        <v>0.74131259999999999</v>
      </c>
      <c r="Y1406" s="119">
        <f t="shared" si="795"/>
        <v>0</v>
      </c>
      <c r="Z1406" s="131" t="str">
        <f t="shared" si="774"/>
        <v>A+J=</v>
      </c>
      <c r="AA1406" s="124">
        <f t="shared" si="775"/>
        <v>45705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2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4"/>
      <c r="EM1406" s="1"/>
      <c r="EN1406" s="1"/>
      <c r="EO1406" s="1"/>
      <c r="EP1406" s="1"/>
      <c r="EQ1406" s="1"/>
      <c r="ER1406" s="1"/>
    </row>
    <row r="1407" spans="1:148" ht="12.75" x14ac:dyDescent="0.2">
      <c r="A1407" s="118">
        <f t="shared" si="772"/>
        <v>45697</v>
      </c>
      <c r="B1407" s="119">
        <f t="shared" si="776"/>
        <v>118.40801839</v>
      </c>
      <c r="C1407" s="119">
        <f t="shared" si="777"/>
        <v>93.772569050000001</v>
      </c>
      <c r="D1407" s="120">
        <f t="shared" si="778"/>
        <v>7063.77</v>
      </c>
      <c r="E1407" s="120">
        <f t="shared" si="796"/>
        <v>7100.5</v>
      </c>
      <c r="F1407" s="172">
        <f t="shared" si="797"/>
        <v>45643</v>
      </c>
      <c r="G1407" s="123">
        <f t="shared" si="779"/>
        <v>5.1997729257888814E-3</v>
      </c>
      <c r="H1407" s="124">
        <f t="shared" si="780"/>
        <v>45705</v>
      </c>
      <c r="I1407" s="124">
        <f t="shared" si="781"/>
        <v>45705</v>
      </c>
      <c r="J1407" s="125">
        <f t="shared" si="782"/>
        <v>23</v>
      </c>
      <c r="K1407" s="125">
        <f t="shared" si="783"/>
        <v>18</v>
      </c>
      <c r="L1407" s="8">
        <f t="shared" si="784"/>
        <v>1.0040670899999999</v>
      </c>
      <c r="M1407" s="126">
        <f t="shared" si="785"/>
        <v>1.0038997599999999</v>
      </c>
      <c r="N1407" s="126">
        <f t="shared" si="786"/>
        <v>1.2497267008122335</v>
      </c>
      <c r="O1407" s="119">
        <f t="shared" si="787"/>
        <v>1.25480945</v>
      </c>
      <c r="P1407" s="119">
        <f t="shared" si="788"/>
        <v>117.66670578999999</v>
      </c>
      <c r="Q1407" s="158">
        <f t="shared" si="789"/>
        <v>0</v>
      </c>
      <c r="R1407" s="199">
        <f t="shared" si="790"/>
        <v>0</v>
      </c>
      <c r="S1407" s="119">
        <f t="shared" si="791"/>
        <v>0</v>
      </c>
      <c r="T1407" s="129">
        <f t="shared" si="773"/>
        <v>9.1906000000000002E-2</v>
      </c>
      <c r="U1407" s="127">
        <f t="shared" si="792"/>
        <v>18</v>
      </c>
      <c r="V1407" s="127">
        <v>252</v>
      </c>
      <c r="W1407" s="126">
        <f t="shared" si="793"/>
        <v>1.006300105</v>
      </c>
      <c r="X1407" s="119">
        <f t="shared" si="794"/>
        <v>0.74131259999999999</v>
      </c>
      <c r="Y1407" s="119">
        <f t="shared" si="795"/>
        <v>0</v>
      </c>
      <c r="Z1407" s="131" t="str">
        <f t="shared" si="774"/>
        <v>A+J=</v>
      </c>
      <c r="AA1407" s="124">
        <f t="shared" si="775"/>
        <v>45705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2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4"/>
      <c r="EM1407" s="1"/>
      <c r="EN1407" s="1"/>
      <c r="EO1407" s="1"/>
      <c r="EP1407" s="1"/>
      <c r="EQ1407" s="1"/>
      <c r="ER1407" s="1"/>
    </row>
    <row r="1408" spans="1:148" ht="12.75" x14ac:dyDescent="0.2">
      <c r="A1408" s="118">
        <f t="shared" si="772"/>
        <v>45698</v>
      </c>
      <c r="B1408" s="119">
        <f t="shared" si="776"/>
        <v>118.40801839</v>
      </c>
      <c r="C1408" s="119">
        <f t="shared" si="777"/>
        <v>93.772569050000001</v>
      </c>
      <c r="D1408" s="120">
        <f t="shared" si="778"/>
        <v>7063.77</v>
      </c>
      <c r="E1408" s="120">
        <f t="shared" si="796"/>
        <v>7100.5</v>
      </c>
      <c r="F1408" s="172">
        <f t="shared" si="797"/>
        <v>45643</v>
      </c>
      <c r="G1408" s="123">
        <f t="shared" si="779"/>
        <v>5.1997729257888814E-3</v>
      </c>
      <c r="H1408" s="124">
        <f t="shared" si="780"/>
        <v>45705</v>
      </c>
      <c r="I1408" s="124">
        <f t="shared" si="781"/>
        <v>45705</v>
      </c>
      <c r="J1408" s="125">
        <f t="shared" si="782"/>
        <v>23</v>
      </c>
      <c r="K1408" s="125">
        <f t="shared" si="783"/>
        <v>18</v>
      </c>
      <c r="L1408" s="8">
        <f t="shared" si="784"/>
        <v>1.0040670899999999</v>
      </c>
      <c r="M1408" s="126">
        <f t="shared" si="785"/>
        <v>1.0038997599999999</v>
      </c>
      <c r="N1408" s="126">
        <f t="shared" si="786"/>
        <v>1.2497267008122335</v>
      </c>
      <c r="O1408" s="119">
        <f t="shared" si="787"/>
        <v>1.25480945</v>
      </c>
      <c r="P1408" s="119">
        <f t="shared" si="788"/>
        <v>117.66670578999999</v>
      </c>
      <c r="Q1408" s="158">
        <f t="shared" si="789"/>
        <v>0</v>
      </c>
      <c r="R1408" s="199">
        <f t="shared" si="790"/>
        <v>0</v>
      </c>
      <c r="S1408" s="119">
        <f t="shared" si="791"/>
        <v>0</v>
      </c>
      <c r="T1408" s="129">
        <f t="shared" si="773"/>
        <v>9.1906000000000002E-2</v>
      </c>
      <c r="U1408" s="127">
        <f t="shared" si="792"/>
        <v>18</v>
      </c>
      <c r="V1408" s="127">
        <v>252</v>
      </c>
      <c r="W1408" s="126">
        <f t="shared" si="793"/>
        <v>1.006300105</v>
      </c>
      <c r="X1408" s="119">
        <f t="shared" si="794"/>
        <v>0.74131259999999999</v>
      </c>
      <c r="Y1408" s="119">
        <f t="shared" si="795"/>
        <v>0</v>
      </c>
      <c r="Z1408" s="131" t="str">
        <f t="shared" si="774"/>
        <v>A+J=</v>
      </c>
      <c r="AA1408" s="124">
        <f t="shared" si="775"/>
        <v>45705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2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4"/>
      <c r="EM1408" s="1"/>
      <c r="EN1408" s="1"/>
      <c r="EO1408" s="1"/>
      <c r="EP1408" s="1"/>
      <c r="EQ1408" s="1"/>
      <c r="ER1408" s="1"/>
    </row>
    <row r="1409" spans="1:148" ht="12.75" x14ac:dyDescent="0.2">
      <c r="A1409" s="118">
        <f t="shared" si="772"/>
        <v>45699</v>
      </c>
      <c r="B1409" s="119">
        <f t="shared" si="776"/>
        <v>118.47605036</v>
      </c>
      <c r="C1409" s="119">
        <f t="shared" si="777"/>
        <v>93.772569050000001</v>
      </c>
      <c r="D1409" s="120">
        <f t="shared" si="778"/>
        <v>7063.77</v>
      </c>
      <c r="E1409" s="120">
        <f t="shared" si="796"/>
        <v>7100.5</v>
      </c>
      <c r="F1409" s="172">
        <f t="shared" si="797"/>
        <v>45643</v>
      </c>
      <c r="G1409" s="123">
        <f t="shared" si="779"/>
        <v>5.1997729257888814E-3</v>
      </c>
      <c r="H1409" s="124">
        <f t="shared" si="780"/>
        <v>45705</v>
      </c>
      <c r="I1409" s="124">
        <f t="shared" si="781"/>
        <v>45705</v>
      </c>
      <c r="J1409" s="125">
        <f t="shared" si="782"/>
        <v>23</v>
      </c>
      <c r="K1409" s="125">
        <f t="shared" si="783"/>
        <v>19</v>
      </c>
      <c r="L1409" s="8">
        <f t="shared" si="784"/>
        <v>1.0042935200000001</v>
      </c>
      <c r="M1409" s="126">
        <f t="shared" si="785"/>
        <v>1.0038997599999999</v>
      </c>
      <c r="N1409" s="126">
        <f t="shared" si="786"/>
        <v>1.2497267008122335</v>
      </c>
      <c r="O1409" s="119">
        <f t="shared" si="787"/>
        <v>1.25509242</v>
      </c>
      <c r="P1409" s="119">
        <f t="shared" si="788"/>
        <v>117.69324061</v>
      </c>
      <c r="Q1409" s="158">
        <f t="shared" si="789"/>
        <v>0</v>
      </c>
      <c r="R1409" s="199">
        <f t="shared" si="790"/>
        <v>0</v>
      </c>
      <c r="S1409" s="119">
        <f t="shared" si="791"/>
        <v>0</v>
      </c>
      <c r="T1409" s="129">
        <f t="shared" si="773"/>
        <v>9.1906000000000002E-2</v>
      </c>
      <c r="U1409" s="127">
        <f t="shared" si="792"/>
        <v>19</v>
      </c>
      <c r="V1409" s="127">
        <v>252</v>
      </c>
      <c r="W1409" s="126">
        <f t="shared" si="793"/>
        <v>1.006651272</v>
      </c>
      <c r="X1409" s="119">
        <f t="shared" si="794"/>
        <v>0.78280974999999997</v>
      </c>
      <c r="Y1409" s="119">
        <f t="shared" si="795"/>
        <v>0</v>
      </c>
      <c r="Z1409" s="131" t="str">
        <f t="shared" si="774"/>
        <v>A+J=</v>
      </c>
      <c r="AA1409" s="124">
        <f t="shared" si="775"/>
        <v>45705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2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4"/>
      <c r="EM1409" s="1"/>
      <c r="EN1409" s="1"/>
      <c r="EO1409" s="1"/>
      <c r="EP1409" s="1"/>
      <c r="EQ1409" s="1"/>
      <c r="ER1409" s="1"/>
    </row>
    <row r="1410" spans="1:148" ht="12.75" x14ac:dyDescent="0.2">
      <c r="A1410" s="118">
        <f t="shared" si="772"/>
        <v>45700</v>
      </c>
      <c r="B1410" s="119">
        <f t="shared" si="776"/>
        <v>118.54412301000001</v>
      </c>
      <c r="C1410" s="119">
        <f t="shared" si="777"/>
        <v>93.772569050000001</v>
      </c>
      <c r="D1410" s="120">
        <f t="shared" si="778"/>
        <v>7063.77</v>
      </c>
      <c r="E1410" s="120">
        <f t="shared" si="796"/>
        <v>7100.5</v>
      </c>
      <c r="F1410" s="172">
        <f t="shared" si="797"/>
        <v>45643</v>
      </c>
      <c r="G1410" s="123">
        <f t="shared" si="779"/>
        <v>5.1997729257888814E-3</v>
      </c>
      <c r="H1410" s="124">
        <f t="shared" si="780"/>
        <v>45705</v>
      </c>
      <c r="I1410" s="124">
        <f t="shared" si="781"/>
        <v>45705</v>
      </c>
      <c r="J1410" s="125">
        <f t="shared" si="782"/>
        <v>23</v>
      </c>
      <c r="K1410" s="125">
        <f t="shared" si="783"/>
        <v>20</v>
      </c>
      <c r="L1410" s="8">
        <f t="shared" si="784"/>
        <v>1.00452001</v>
      </c>
      <c r="M1410" s="126">
        <f t="shared" si="785"/>
        <v>1.0038997599999999</v>
      </c>
      <c r="N1410" s="126">
        <f t="shared" si="786"/>
        <v>1.2497267008122335</v>
      </c>
      <c r="O1410" s="119">
        <f t="shared" si="787"/>
        <v>1.2553754699999999</v>
      </c>
      <c r="P1410" s="119">
        <f t="shared" si="788"/>
        <v>117.71978294</v>
      </c>
      <c r="Q1410" s="158">
        <f t="shared" si="789"/>
        <v>0</v>
      </c>
      <c r="R1410" s="199">
        <f t="shared" si="790"/>
        <v>0</v>
      </c>
      <c r="S1410" s="119">
        <f t="shared" si="791"/>
        <v>0</v>
      </c>
      <c r="T1410" s="129">
        <f t="shared" si="773"/>
        <v>9.1906000000000002E-2</v>
      </c>
      <c r="U1410" s="127">
        <f t="shared" si="792"/>
        <v>20</v>
      </c>
      <c r="V1410" s="127">
        <v>252</v>
      </c>
      <c r="W1410" s="126">
        <f t="shared" si="793"/>
        <v>1.007002562</v>
      </c>
      <c r="X1410" s="119">
        <f t="shared" si="794"/>
        <v>0.82434006999999998</v>
      </c>
      <c r="Y1410" s="119">
        <f t="shared" si="795"/>
        <v>0</v>
      </c>
      <c r="Z1410" s="131" t="str">
        <f t="shared" si="774"/>
        <v>A+J=</v>
      </c>
      <c r="AA1410" s="124">
        <f t="shared" si="775"/>
        <v>45705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2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4"/>
      <c r="EM1410" s="1"/>
      <c r="EN1410" s="1"/>
      <c r="EO1410" s="1"/>
      <c r="EP1410" s="1"/>
      <c r="EQ1410" s="1"/>
      <c r="ER1410" s="1"/>
    </row>
    <row r="1411" spans="1:148" ht="12.75" x14ac:dyDescent="0.2">
      <c r="A1411" s="118">
        <f t="shared" si="772"/>
        <v>45701</v>
      </c>
      <c r="B1411" s="119">
        <f t="shared" si="776"/>
        <v>118.61223351000001</v>
      </c>
      <c r="C1411" s="119">
        <f t="shared" si="777"/>
        <v>93.772569050000001</v>
      </c>
      <c r="D1411" s="120">
        <f t="shared" si="778"/>
        <v>7063.77</v>
      </c>
      <c r="E1411" s="120">
        <f t="shared" si="796"/>
        <v>7100.5</v>
      </c>
      <c r="F1411" s="172">
        <f t="shared" si="797"/>
        <v>45643</v>
      </c>
      <c r="G1411" s="123">
        <f t="shared" si="779"/>
        <v>5.1997729257888814E-3</v>
      </c>
      <c r="H1411" s="124">
        <f t="shared" si="780"/>
        <v>45705</v>
      </c>
      <c r="I1411" s="124">
        <f t="shared" si="781"/>
        <v>45705</v>
      </c>
      <c r="J1411" s="125">
        <f t="shared" si="782"/>
        <v>23</v>
      </c>
      <c r="K1411" s="125">
        <f t="shared" si="783"/>
        <v>21</v>
      </c>
      <c r="L1411" s="8">
        <f t="shared" si="784"/>
        <v>1.00474654</v>
      </c>
      <c r="M1411" s="126">
        <f t="shared" si="785"/>
        <v>1.0038997599999999</v>
      </c>
      <c r="N1411" s="126">
        <f t="shared" si="786"/>
        <v>1.2497267008122335</v>
      </c>
      <c r="O1411" s="119">
        <f t="shared" si="787"/>
        <v>1.25565857</v>
      </c>
      <c r="P1411" s="119">
        <f t="shared" si="788"/>
        <v>117.74632995</v>
      </c>
      <c r="Q1411" s="158">
        <f t="shared" si="789"/>
        <v>0</v>
      </c>
      <c r="R1411" s="199">
        <f t="shared" si="790"/>
        <v>0</v>
      </c>
      <c r="S1411" s="119">
        <f t="shared" si="791"/>
        <v>0</v>
      </c>
      <c r="T1411" s="129">
        <f t="shared" si="773"/>
        <v>9.1906000000000002E-2</v>
      </c>
      <c r="U1411" s="127">
        <f t="shared" si="792"/>
        <v>21</v>
      </c>
      <c r="V1411" s="127">
        <v>252</v>
      </c>
      <c r="W1411" s="126">
        <f t="shared" si="793"/>
        <v>1.007353975</v>
      </c>
      <c r="X1411" s="119">
        <f t="shared" si="794"/>
        <v>0.86590356000000002</v>
      </c>
      <c r="Y1411" s="119">
        <f t="shared" si="795"/>
        <v>0</v>
      </c>
      <c r="Z1411" s="131" t="str">
        <f t="shared" si="774"/>
        <v>A+J=</v>
      </c>
      <c r="AA1411" s="124">
        <f t="shared" si="775"/>
        <v>45705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2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4"/>
      <c r="EM1411" s="1"/>
      <c r="EN1411" s="1"/>
      <c r="EO1411" s="1"/>
      <c r="EP1411" s="1"/>
      <c r="EQ1411" s="1"/>
      <c r="ER1411" s="1"/>
    </row>
    <row r="1412" spans="1:148" ht="12.75" x14ac:dyDescent="0.2">
      <c r="A1412" s="118">
        <f t="shared" si="772"/>
        <v>45702</v>
      </c>
      <c r="B1412" s="119">
        <f t="shared" si="776"/>
        <v>118.6803846</v>
      </c>
      <c r="C1412" s="119">
        <f t="shared" si="777"/>
        <v>93.772569050000001</v>
      </c>
      <c r="D1412" s="120">
        <f t="shared" si="778"/>
        <v>7063.77</v>
      </c>
      <c r="E1412" s="120">
        <f t="shared" si="796"/>
        <v>7100.5</v>
      </c>
      <c r="F1412" s="172">
        <f t="shared" si="797"/>
        <v>45643</v>
      </c>
      <c r="G1412" s="123">
        <f t="shared" si="779"/>
        <v>5.1997729257888814E-3</v>
      </c>
      <c r="H1412" s="124">
        <f t="shared" si="780"/>
        <v>45705</v>
      </c>
      <c r="I1412" s="124">
        <f t="shared" si="781"/>
        <v>45705</v>
      </c>
      <c r="J1412" s="125">
        <f t="shared" si="782"/>
        <v>23</v>
      </c>
      <c r="K1412" s="125">
        <f t="shared" si="783"/>
        <v>22</v>
      </c>
      <c r="L1412" s="8">
        <f t="shared" si="784"/>
        <v>1.00497313</v>
      </c>
      <c r="M1412" s="126">
        <f t="shared" si="785"/>
        <v>1.0038997599999999</v>
      </c>
      <c r="N1412" s="126">
        <f t="shared" si="786"/>
        <v>1.2497267008122335</v>
      </c>
      <c r="O1412" s="119">
        <f t="shared" si="787"/>
        <v>1.2559417500000001</v>
      </c>
      <c r="P1412" s="119">
        <f t="shared" si="788"/>
        <v>117.77288446999999</v>
      </c>
      <c r="Q1412" s="158">
        <f t="shared" si="789"/>
        <v>0</v>
      </c>
      <c r="R1412" s="199">
        <f t="shared" si="790"/>
        <v>0</v>
      </c>
      <c r="S1412" s="119">
        <f t="shared" si="791"/>
        <v>0</v>
      </c>
      <c r="T1412" s="129">
        <f t="shared" si="773"/>
        <v>9.1906000000000002E-2</v>
      </c>
      <c r="U1412" s="127">
        <f t="shared" si="792"/>
        <v>22</v>
      </c>
      <c r="V1412" s="127">
        <v>252</v>
      </c>
      <c r="W1412" s="126">
        <f t="shared" si="793"/>
        <v>1.0077055100000001</v>
      </c>
      <c r="X1412" s="119">
        <f t="shared" si="794"/>
        <v>0.90750012999999996</v>
      </c>
      <c r="Y1412" s="119">
        <f t="shared" si="795"/>
        <v>0</v>
      </c>
      <c r="Z1412" s="131" t="str">
        <f t="shared" si="774"/>
        <v>A+J=</v>
      </c>
      <c r="AA1412" s="124">
        <f t="shared" si="775"/>
        <v>45705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2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4"/>
      <c r="EM1412" s="1"/>
      <c r="EN1412" s="1"/>
      <c r="EO1412" s="1"/>
      <c r="EP1412" s="1"/>
      <c r="EQ1412" s="1"/>
      <c r="ER1412" s="1"/>
    </row>
    <row r="1413" spans="1:148" ht="12.75" x14ac:dyDescent="0.2">
      <c r="A1413" s="118">
        <f t="shared" si="772"/>
        <v>45703</v>
      </c>
      <c r="B1413" s="119">
        <f t="shared" si="776"/>
        <v>118.74857451999999</v>
      </c>
      <c r="C1413" s="119">
        <f t="shared" si="777"/>
        <v>93.772569050000001</v>
      </c>
      <c r="D1413" s="120">
        <f t="shared" si="778"/>
        <v>7063.77</v>
      </c>
      <c r="E1413" s="120">
        <f t="shared" si="796"/>
        <v>7100.5</v>
      </c>
      <c r="F1413" s="172">
        <f t="shared" si="797"/>
        <v>45643</v>
      </c>
      <c r="G1413" s="123">
        <f t="shared" si="779"/>
        <v>5.1997729257888814E-3</v>
      </c>
      <c r="H1413" s="124">
        <f t="shared" si="780"/>
        <v>45705</v>
      </c>
      <c r="I1413" s="124">
        <f t="shared" si="781"/>
        <v>45705</v>
      </c>
      <c r="J1413" s="125">
        <f t="shared" si="782"/>
        <v>23</v>
      </c>
      <c r="K1413" s="125">
        <f t="shared" si="783"/>
        <v>23</v>
      </c>
      <c r="L1413" s="8">
        <f t="shared" si="784"/>
        <v>1.0051997699999999</v>
      </c>
      <c r="M1413" s="126">
        <f t="shared" si="785"/>
        <v>1.0038997599999999</v>
      </c>
      <c r="N1413" s="126">
        <f t="shared" si="786"/>
        <v>1.2497267008122335</v>
      </c>
      <c r="O1413" s="119">
        <f t="shared" si="787"/>
        <v>1.25622499</v>
      </c>
      <c r="P1413" s="119">
        <f t="shared" si="788"/>
        <v>117.79944460999999</v>
      </c>
      <c r="Q1413" s="158">
        <f t="shared" si="789"/>
        <v>0</v>
      </c>
      <c r="R1413" s="199">
        <f t="shared" si="790"/>
        <v>0</v>
      </c>
      <c r="S1413" s="119">
        <f t="shared" si="791"/>
        <v>0</v>
      </c>
      <c r="T1413" s="129">
        <f t="shared" si="773"/>
        <v>9.1906000000000002E-2</v>
      </c>
      <c r="U1413" s="127">
        <f t="shared" si="792"/>
        <v>23</v>
      </c>
      <c r="V1413" s="127">
        <v>252</v>
      </c>
      <c r="W1413" s="126">
        <f t="shared" si="793"/>
        <v>1.0080571679999999</v>
      </c>
      <c r="X1413" s="119">
        <f t="shared" si="794"/>
        <v>0.94912991000000002</v>
      </c>
      <c r="Y1413" s="119">
        <f t="shared" si="795"/>
        <v>0</v>
      </c>
      <c r="Z1413" s="131" t="str">
        <f t="shared" si="774"/>
        <v>A+J=</v>
      </c>
      <c r="AA1413" s="124">
        <f t="shared" si="775"/>
        <v>45705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2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4"/>
      <c r="EM1413" s="1"/>
      <c r="EN1413" s="1"/>
      <c r="EO1413" s="1"/>
      <c r="EP1413" s="1"/>
      <c r="EQ1413" s="1"/>
      <c r="ER1413" s="1"/>
    </row>
    <row r="1414" spans="1:148" ht="12.75" x14ac:dyDescent="0.2">
      <c r="A1414" s="118">
        <f t="shared" si="772"/>
        <v>45704</v>
      </c>
      <c r="B1414" s="119">
        <f t="shared" si="776"/>
        <v>118.74857451999999</v>
      </c>
      <c r="C1414" s="119">
        <f t="shared" si="777"/>
        <v>93.772569050000001</v>
      </c>
      <c r="D1414" s="120">
        <f t="shared" si="778"/>
        <v>7063.77</v>
      </c>
      <c r="E1414" s="120">
        <f t="shared" si="796"/>
        <v>7100.5</v>
      </c>
      <c r="F1414" s="172">
        <f t="shared" si="797"/>
        <v>45643</v>
      </c>
      <c r="G1414" s="123">
        <f t="shared" si="779"/>
        <v>5.1997729257888814E-3</v>
      </c>
      <c r="H1414" s="124">
        <f t="shared" si="780"/>
        <v>45705</v>
      </c>
      <c r="I1414" s="124">
        <f t="shared" si="781"/>
        <v>45705</v>
      </c>
      <c r="J1414" s="125">
        <f t="shared" si="782"/>
        <v>23</v>
      </c>
      <c r="K1414" s="125">
        <f t="shared" si="783"/>
        <v>23</v>
      </c>
      <c r="L1414" s="8">
        <f t="shared" si="784"/>
        <v>1.0051997699999999</v>
      </c>
      <c r="M1414" s="126">
        <f t="shared" si="785"/>
        <v>1.0038997599999999</v>
      </c>
      <c r="N1414" s="126">
        <f t="shared" si="786"/>
        <v>1.2497267008122335</v>
      </c>
      <c r="O1414" s="119">
        <f t="shared" si="787"/>
        <v>1.25622499</v>
      </c>
      <c r="P1414" s="119">
        <f t="shared" si="788"/>
        <v>117.79944460999999</v>
      </c>
      <c r="Q1414" s="158">
        <f t="shared" si="789"/>
        <v>0</v>
      </c>
      <c r="R1414" s="199">
        <f t="shared" si="790"/>
        <v>0</v>
      </c>
      <c r="S1414" s="119">
        <f t="shared" si="791"/>
        <v>0</v>
      </c>
      <c r="T1414" s="129">
        <f t="shared" si="773"/>
        <v>9.1906000000000002E-2</v>
      </c>
      <c r="U1414" s="127">
        <f t="shared" si="792"/>
        <v>23</v>
      </c>
      <c r="V1414" s="127">
        <v>252</v>
      </c>
      <c r="W1414" s="126">
        <f t="shared" si="793"/>
        <v>1.0080571679999999</v>
      </c>
      <c r="X1414" s="119">
        <f t="shared" si="794"/>
        <v>0.94912991000000002</v>
      </c>
      <c r="Y1414" s="119">
        <f t="shared" si="795"/>
        <v>0</v>
      </c>
      <c r="Z1414" s="131" t="str">
        <f t="shared" si="774"/>
        <v>A+J=</v>
      </c>
      <c r="AA1414" s="124">
        <f t="shared" si="775"/>
        <v>45705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2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4"/>
      <c r="EM1414" s="1"/>
      <c r="EN1414" s="1"/>
      <c r="EO1414" s="1"/>
      <c r="EP1414" s="1"/>
      <c r="EQ1414" s="1"/>
      <c r="ER1414" s="1"/>
    </row>
    <row r="1415" spans="1:148" ht="12.75" x14ac:dyDescent="0.2">
      <c r="A1415" s="118">
        <f t="shared" si="772"/>
        <v>45705</v>
      </c>
      <c r="B1415" s="119">
        <f t="shared" si="776"/>
        <v>118.74857451999999</v>
      </c>
      <c r="C1415" s="119">
        <f t="shared" si="777"/>
        <v>93.772569050000001</v>
      </c>
      <c r="D1415" s="120">
        <f t="shared" si="778"/>
        <v>7063.77</v>
      </c>
      <c r="E1415" s="120">
        <f t="shared" si="796"/>
        <v>7100.5</v>
      </c>
      <c r="F1415" s="172">
        <f t="shared" si="797"/>
        <v>45643</v>
      </c>
      <c r="G1415" s="123">
        <f t="shared" si="779"/>
        <v>5.1997729257888814E-3</v>
      </c>
      <c r="H1415" s="124">
        <f t="shared" si="780"/>
        <v>45705</v>
      </c>
      <c r="I1415" s="124">
        <f t="shared" si="781"/>
        <v>45705</v>
      </c>
      <c r="J1415" s="125">
        <f t="shared" si="782"/>
        <v>23</v>
      </c>
      <c r="K1415" s="125">
        <f t="shared" si="783"/>
        <v>23</v>
      </c>
      <c r="L1415" s="8">
        <f t="shared" si="784"/>
        <v>1.0051997699999999</v>
      </c>
      <c r="M1415" s="126">
        <f t="shared" si="785"/>
        <v>1.0038997599999999</v>
      </c>
      <c r="N1415" s="126">
        <f t="shared" si="786"/>
        <v>1.2497267008122335</v>
      </c>
      <c r="O1415" s="119">
        <f t="shared" si="787"/>
        <v>1.25622499</v>
      </c>
      <c r="P1415" s="119">
        <f t="shared" si="788"/>
        <v>117.79944460999999</v>
      </c>
      <c r="Q1415" s="158">
        <f t="shared" si="789"/>
        <v>46</v>
      </c>
      <c r="R1415" s="199">
        <f t="shared" si="790"/>
        <v>0.33089400000000002</v>
      </c>
      <c r="S1415" s="119">
        <f t="shared" si="791"/>
        <v>38.97912942</v>
      </c>
      <c r="T1415" s="129">
        <f t="shared" si="773"/>
        <v>9.1906000000000002E-2</v>
      </c>
      <c r="U1415" s="127">
        <f t="shared" si="792"/>
        <v>23</v>
      </c>
      <c r="V1415" s="127">
        <v>252</v>
      </c>
      <c r="W1415" s="126">
        <f t="shared" si="793"/>
        <v>1.0080571679999999</v>
      </c>
      <c r="X1415" s="119">
        <f t="shared" si="794"/>
        <v>0.94912991000000002</v>
      </c>
      <c r="Y1415" s="119">
        <f t="shared" si="795"/>
        <v>39.928259330000003</v>
      </c>
      <c r="Z1415" s="131" t="str">
        <f t="shared" si="774"/>
        <v>A+J=</v>
      </c>
      <c r="AA1415" s="124">
        <f t="shared" si="775"/>
        <v>45705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2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4"/>
      <c r="EM1415" s="1"/>
      <c r="EN1415" s="1"/>
      <c r="EO1415" s="1"/>
      <c r="EP1415" s="1"/>
      <c r="EQ1415" s="1"/>
      <c r="ER1415" s="1"/>
    </row>
    <row r="1416" spans="1:148" ht="12.75" x14ac:dyDescent="0.2">
      <c r="A1416" s="118">
        <f t="shared" si="772"/>
        <v>45706</v>
      </c>
      <c r="B1416" s="119">
        <f t="shared" si="776"/>
        <v>78.854823170000003</v>
      </c>
      <c r="C1416" s="119">
        <f t="shared" si="777"/>
        <v>62.743788590000001</v>
      </c>
      <c r="D1416" s="120">
        <f t="shared" si="778"/>
        <v>7100.5</v>
      </c>
      <c r="E1416" s="120">
        <f t="shared" si="796"/>
        <v>7111.86</v>
      </c>
      <c r="F1416" s="172">
        <f t="shared" si="797"/>
        <v>45674</v>
      </c>
      <c r="G1416" s="123">
        <f t="shared" si="779"/>
        <v>1.5998873318778806E-3</v>
      </c>
      <c r="H1416" s="124">
        <f t="shared" si="780"/>
        <v>45733</v>
      </c>
      <c r="I1416" s="124">
        <f t="shared" si="781"/>
        <v>45733</v>
      </c>
      <c r="J1416" s="125">
        <f t="shared" si="782"/>
        <v>18</v>
      </c>
      <c r="K1416" s="125">
        <f t="shared" si="783"/>
        <v>1</v>
      </c>
      <c r="L1416" s="8">
        <f t="shared" si="784"/>
        <v>1.0000888100000001</v>
      </c>
      <c r="M1416" s="126">
        <f t="shared" si="785"/>
        <v>1.0051997699999999</v>
      </c>
      <c r="N1416" s="126">
        <f t="shared" si="786"/>
        <v>1.2562249922193158</v>
      </c>
      <c r="O1416" s="119">
        <f t="shared" si="787"/>
        <v>1.2563365500000001</v>
      </c>
      <c r="P1416" s="119">
        <f t="shared" si="788"/>
        <v>78.827314889999997</v>
      </c>
      <c r="Q1416" s="158">
        <f t="shared" si="789"/>
        <v>0</v>
      </c>
      <c r="R1416" s="199">
        <f t="shared" si="790"/>
        <v>0</v>
      </c>
      <c r="S1416" s="119">
        <f t="shared" si="791"/>
        <v>0</v>
      </c>
      <c r="T1416" s="129">
        <f t="shared" si="773"/>
        <v>9.1906000000000002E-2</v>
      </c>
      <c r="U1416" s="127">
        <f t="shared" si="792"/>
        <v>1</v>
      </c>
      <c r="V1416" s="127">
        <v>252</v>
      </c>
      <c r="W1416" s="126">
        <f t="shared" si="793"/>
        <v>1.000348969</v>
      </c>
      <c r="X1416" s="119">
        <f t="shared" si="794"/>
        <v>2.750828E-2</v>
      </c>
      <c r="Y1416" s="119">
        <f t="shared" si="795"/>
        <v>0</v>
      </c>
      <c r="Z1416" s="131" t="str">
        <f t="shared" si="774"/>
        <v>A+J=</v>
      </c>
      <c r="AA1416" s="124">
        <f t="shared" si="775"/>
        <v>45733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2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4"/>
      <c r="EM1416" s="1"/>
      <c r="EN1416" s="1"/>
      <c r="EO1416" s="1"/>
      <c r="EP1416" s="1"/>
      <c r="EQ1416" s="1"/>
      <c r="ER1416" s="1"/>
    </row>
    <row r="1417" spans="1:148" ht="12.75" x14ac:dyDescent="0.2">
      <c r="A1417" s="118">
        <f t="shared" si="772"/>
        <v>45707</v>
      </c>
      <c r="B1417" s="119">
        <f t="shared" si="776"/>
        <v>78.889346840000002</v>
      </c>
      <c r="C1417" s="119">
        <f t="shared" si="777"/>
        <v>62.743788590000001</v>
      </c>
      <c r="D1417" s="120">
        <f t="shared" si="778"/>
        <v>7100.5</v>
      </c>
      <c r="E1417" s="120">
        <f t="shared" si="796"/>
        <v>7111.86</v>
      </c>
      <c r="F1417" s="172">
        <f t="shared" si="797"/>
        <v>45674</v>
      </c>
      <c r="G1417" s="123">
        <f t="shared" si="779"/>
        <v>1.5998873318778806E-3</v>
      </c>
      <c r="H1417" s="124">
        <f t="shared" si="780"/>
        <v>45733</v>
      </c>
      <c r="I1417" s="124">
        <f t="shared" si="781"/>
        <v>45733</v>
      </c>
      <c r="J1417" s="125">
        <f t="shared" si="782"/>
        <v>18</v>
      </c>
      <c r="K1417" s="125">
        <f t="shared" si="783"/>
        <v>2</v>
      </c>
      <c r="L1417" s="8">
        <f t="shared" si="784"/>
        <v>1.00017763</v>
      </c>
      <c r="M1417" s="126">
        <f t="shared" si="785"/>
        <v>1.0051997699999999</v>
      </c>
      <c r="N1417" s="126">
        <f t="shared" si="786"/>
        <v>1.2562249922193158</v>
      </c>
      <c r="O1417" s="119">
        <f t="shared" si="787"/>
        <v>1.2564481300000001</v>
      </c>
      <c r="P1417" s="119">
        <f t="shared" si="788"/>
        <v>78.834315840000002</v>
      </c>
      <c r="Q1417" s="158">
        <f t="shared" si="789"/>
        <v>0</v>
      </c>
      <c r="R1417" s="199">
        <f t="shared" si="790"/>
        <v>0</v>
      </c>
      <c r="S1417" s="119">
        <f t="shared" si="791"/>
        <v>0</v>
      </c>
      <c r="T1417" s="129">
        <f t="shared" si="773"/>
        <v>9.1906000000000002E-2</v>
      </c>
      <c r="U1417" s="127">
        <f t="shared" si="792"/>
        <v>2</v>
      </c>
      <c r="V1417" s="127">
        <v>252</v>
      </c>
      <c r="W1417" s="126">
        <f t="shared" si="793"/>
        <v>1.0006980590000001</v>
      </c>
      <c r="X1417" s="119">
        <f t="shared" si="794"/>
        <v>5.5030999999999997E-2</v>
      </c>
      <c r="Y1417" s="119">
        <f t="shared" si="795"/>
        <v>0</v>
      </c>
      <c r="Z1417" s="131" t="str">
        <f t="shared" si="774"/>
        <v>A+J=</v>
      </c>
      <c r="AA1417" s="124">
        <f t="shared" si="775"/>
        <v>45733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2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4"/>
      <c r="EM1417" s="1"/>
      <c r="EN1417" s="1"/>
      <c r="EO1417" s="1"/>
      <c r="EP1417" s="1"/>
      <c r="EQ1417" s="1"/>
      <c r="ER1417" s="1"/>
    </row>
    <row r="1418" spans="1:148" ht="12.75" x14ac:dyDescent="0.2">
      <c r="A1418" s="118">
        <f t="shared" si="772"/>
        <v>45708</v>
      </c>
      <c r="B1418" s="119">
        <f t="shared" si="776"/>
        <v>78.92388634000001</v>
      </c>
      <c r="C1418" s="119">
        <f t="shared" si="777"/>
        <v>62.743788590000001</v>
      </c>
      <c r="D1418" s="120">
        <f t="shared" si="778"/>
        <v>7100.5</v>
      </c>
      <c r="E1418" s="120">
        <f t="shared" si="796"/>
        <v>7111.86</v>
      </c>
      <c r="F1418" s="172">
        <f t="shared" si="797"/>
        <v>45674</v>
      </c>
      <c r="G1418" s="123">
        <f t="shared" si="779"/>
        <v>1.5998873318778806E-3</v>
      </c>
      <c r="H1418" s="124">
        <f t="shared" si="780"/>
        <v>45733</v>
      </c>
      <c r="I1418" s="124">
        <f t="shared" si="781"/>
        <v>45733</v>
      </c>
      <c r="J1418" s="125">
        <f t="shared" si="782"/>
        <v>18</v>
      </c>
      <c r="K1418" s="125">
        <f t="shared" si="783"/>
        <v>3</v>
      </c>
      <c r="L1418" s="8">
        <f t="shared" si="784"/>
        <v>1.0002664699999999</v>
      </c>
      <c r="M1418" s="126">
        <f t="shared" si="785"/>
        <v>1.0051997699999999</v>
      </c>
      <c r="N1418" s="126">
        <f t="shared" si="786"/>
        <v>1.2562249922193158</v>
      </c>
      <c r="O1418" s="119">
        <f t="shared" si="787"/>
        <v>1.25655973</v>
      </c>
      <c r="P1418" s="119">
        <f t="shared" si="788"/>
        <v>78.841318040000004</v>
      </c>
      <c r="Q1418" s="158">
        <f t="shared" si="789"/>
        <v>0</v>
      </c>
      <c r="R1418" s="199">
        <f t="shared" si="790"/>
        <v>0</v>
      </c>
      <c r="S1418" s="119">
        <f t="shared" si="791"/>
        <v>0</v>
      </c>
      <c r="T1418" s="129">
        <f t="shared" si="773"/>
        <v>9.1906000000000002E-2</v>
      </c>
      <c r="U1418" s="127">
        <f t="shared" si="792"/>
        <v>3</v>
      </c>
      <c r="V1418" s="127">
        <v>252</v>
      </c>
      <c r="W1418" s="126">
        <f t="shared" si="793"/>
        <v>1.0010472720000001</v>
      </c>
      <c r="X1418" s="119">
        <f t="shared" si="794"/>
        <v>8.2568299999999997E-2</v>
      </c>
      <c r="Y1418" s="119">
        <f t="shared" si="795"/>
        <v>0</v>
      </c>
      <c r="Z1418" s="131" t="str">
        <f t="shared" si="774"/>
        <v>A+J=</v>
      </c>
      <c r="AA1418" s="124">
        <f t="shared" si="775"/>
        <v>45733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2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4"/>
      <c r="EM1418" s="1"/>
      <c r="EN1418" s="1"/>
      <c r="EO1418" s="1"/>
      <c r="EP1418" s="1"/>
      <c r="EQ1418" s="1"/>
      <c r="ER1418" s="1"/>
    </row>
    <row r="1419" spans="1:148" ht="12.75" x14ac:dyDescent="0.2">
      <c r="A1419" s="118">
        <f t="shared" si="772"/>
        <v>45709</v>
      </c>
      <c r="B1419" s="119">
        <f t="shared" si="776"/>
        <v>78.958439650000003</v>
      </c>
      <c r="C1419" s="119">
        <f t="shared" si="777"/>
        <v>62.743788590000001</v>
      </c>
      <c r="D1419" s="120">
        <f t="shared" si="778"/>
        <v>7100.5</v>
      </c>
      <c r="E1419" s="120">
        <f t="shared" si="796"/>
        <v>7111.86</v>
      </c>
      <c r="F1419" s="172">
        <f t="shared" si="797"/>
        <v>45674</v>
      </c>
      <c r="G1419" s="123">
        <f t="shared" si="779"/>
        <v>1.5998873318778806E-3</v>
      </c>
      <c r="H1419" s="124">
        <f t="shared" si="780"/>
        <v>45733</v>
      </c>
      <c r="I1419" s="124">
        <f t="shared" si="781"/>
        <v>45733</v>
      </c>
      <c r="J1419" s="125">
        <f t="shared" si="782"/>
        <v>18</v>
      </c>
      <c r="K1419" s="125">
        <f t="shared" si="783"/>
        <v>4</v>
      </c>
      <c r="L1419" s="8">
        <f t="shared" si="784"/>
        <v>1.0003553000000001</v>
      </c>
      <c r="M1419" s="126">
        <f t="shared" si="785"/>
        <v>1.0051997699999999</v>
      </c>
      <c r="N1419" s="126">
        <f t="shared" si="786"/>
        <v>1.2562249922193158</v>
      </c>
      <c r="O1419" s="119">
        <f t="shared" si="787"/>
        <v>1.2566713199999999</v>
      </c>
      <c r="P1419" s="119">
        <f t="shared" si="788"/>
        <v>78.848319619999998</v>
      </c>
      <c r="Q1419" s="158">
        <f t="shared" si="789"/>
        <v>0</v>
      </c>
      <c r="R1419" s="199">
        <f t="shared" si="790"/>
        <v>0</v>
      </c>
      <c r="S1419" s="119">
        <f t="shared" si="791"/>
        <v>0</v>
      </c>
      <c r="T1419" s="129">
        <f t="shared" si="773"/>
        <v>9.1906000000000002E-2</v>
      </c>
      <c r="U1419" s="127">
        <f t="shared" si="792"/>
        <v>4</v>
      </c>
      <c r="V1419" s="127">
        <v>252</v>
      </c>
      <c r="W1419" s="126">
        <f t="shared" si="793"/>
        <v>1.0013966059999999</v>
      </c>
      <c r="X1419" s="119">
        <f t="shared" si="794"/>
        <v>0.11012002999999999</v>
      </c>
      <c r="Y1419" s="119">
        <f t="shared" si="795"/>
        <v>0</v>
      </c>
      <c r="Z1419" s="131" t="str">
        <f t="shared" si="774"/>
        <v>A+J=</v>
      </c>
      <c r="AA1419" s="124">
        <f t="shared" si="775"/>
        <v>45733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2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4"/>
      <c r="EM1419" s="1"/>
      <c r="EN1419" s="1"/>
      <c r="EO1419" s="1"/>
      <c r="EP1419" s="1"/>
      <c r="EQ1419" s="1"/>
      <c r="ER1419" s="1"/>
    </row>
    <row r="1420" spans="1:148" ht="12.75" x14ac:dyDescent="0.2">
      <c r="A1420" s="118">
        <f t="shared" ref="A1420:A1472" si="798">(A1419+1)</f>
        <v>45710</v>
      </c>
      <c r="B1420" s="119">
        <f t="shared" si="776"/>
        <v>78.993009369999996</v>
      </c>
      <c r="C1420" s="119">
        <f t="shared" si="777"/>
        <v>62.743788590000001</v>
      </c>
      <c r="D1420" s="120">
        <f t="shared" si="778"/>
        <v>7100.5</v>
      </c>
      <c r="E1420" s="120">
        <f t="shared" si="796"/>
        <v>7111.86</v>
      </c>
      <c r="F1420" s="172">
        <f t="shared" si="797"/>
        <v>45674</v>
      </c>
      <c r="G1420" s="123">
        <f t="shared" si="779"/>
        <v>1.5998873318778806E-3</v>
      </c>
      <c r="H1420" s="124">
        <f t="shared" si="780"/>
        <v>45733</v>
      </c>
      <c r="I1420" s="124">
        <f t="shared" si="781"/>
        <v>45733</v>
      </c>
      <c r="J1420" s="125">
        <f t="shared" si="782"/>
        <v>18</v>
      </c>
      <c r="K1420" s="125">
        <f t="shared" si="783"/>
        <v>5</v>
      </c>
      <c r="L1420" s="8">
        <f t="shared" si="784"/>
        <v>1.0004441500000001</v>
      </c>
      <c r="M1420" s="126">
        <f t="shared" si="785"/>
        <v>1.0051997699999999</v>
      </c>
      <c r="N1420" s="126">
        <f t="shared" si="786"/>
        <v>1.2562249922193158</v>
      </c>
      <c r="O1420" s="119">
        <f t="shared" si="787"/>
        <v>1.2567829399999999</v>
      </c>
      <c r="P1420" s="119">
        <f t="shared" si="788"/>
        <v>78.855323089999999</v>
      </c>
      <c r="Q1420" s="158">
        <f t="shared" si="789"/>
        <v>0</v>
      </c>
      <c r="R1420" s="199">
        <f t="shared" si="790"/>
        <v>0</v>
      </c>
      <c r="S1420" s="119">
        <f t="shared" si="791"/>
        <v>0</v>
      </c>
      <c r="T1420" s="129">
        <f t="shared" ref="T1420:T1472" si="799">(T1419)</f>
        <v>9.1906000000000002E-2</v>
      </c>
      <c r="U1420" s="127">
        <f t="shared" si="792"/>
        <v>5</v>
      </c>
      <c r="V1420" s="127">
        <v>252</v>
      </c>
      <c r="W1420" s="126">
        <f t="shared" si="793"/>
        <v>1.001746062</v>
      </c>
      <c r="X1420" s="119">
        <f t="shared" si="794"/>
        <v>0.13768627999999999</v>
      </c>
      <c r="Y1420" s="119">
        <f t="shared" si="795"/>
        <v>0</v>
      </c>
      <c r="Z1420" s="131" t="str">
        <f t="shared" si="774"/>
        <v>A+J=</v>
      </c>
      <c r="AA1420" s="124">
        <f t="shared" si="775"/>
        <v>45733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2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4"/>
      <c r="EM1420" s="1"/>
      <c r="EN1420" s="1"/>
      <c r="EO1420" s="1"/>
      <c r="EP1420" s="1"/>
      <c r="EQ1420" s="1"/>
      <c r="ER1420" s="1"/>
    </row>
    <row r="1421" spans="1:148" ht="12.75" x14ac:dyDescent="0.2">
      <c r="A1421" s="118">
        <f t="shared" si="798"/>
        <v>45711</v>
      </c>
      <c r="B1421" s="119">
        <f t="shared" si="776"/>
        <v>78.993009369999996</v>
      </c>
      <c r="C1421" s="119">
        <f t="shared" si="777"/>
        <v>62.743788590000001</v>
      </c>
      <c r="D1421" s="120">
        <f t="shared" si="778"/>
        <v>7100.5</v>
      </c>
      <c r="E1421" s="120">
        <f t="shared" si="796"/>
        <v>7111.86</v>
      </c>
      <c r="F1421" s="172">
        <f t="shared" si="797"/>
        <v>45674</v>
      </c>
      <c r="G1421" s="123">
        <f t="shared" si="779"/>
        <v>1.5998873318778806E-3</v>
      </c>
      <c r="H1421" s="124">
        <f t="shared" si="780"/>
        <v>45733</v>
      </c>
      <c r="I1421" s="124">
        <f t="shared" si="781"/>
        <v>45733</v>
      </c>
      <c r="J1421" s="125">
        <f t="shared" si="782"/>
        <v>18</v>
      </c>
      <c r="K1421" s="125">
        <f t="shared" si="783"/>
        <v>5</v>
      </c>
      <c r="L1421" s="8">
        <f t="shared" si="784"/>
        <v>1.0004441500000001</v>
      </c>
      <c r="M1421" s="126">
        <f t="shared" si="785"/>
        <v>1.0051997699999999</v>
      </c>
      <c r="N1421" s="126">
        <f t="shared" si="786"/>
        <v>1.2562249922193158</v>
      </c>
      <c r="O1421" s="119">
        <f t="shared" si="787"/>
        <v>1.2567829399999999</v>
      </c>
      <c r="P1421" s="119">
        <f t="shared" si="788"/>
        <v>78.855323089999999</v>
      </c>
      <c r="Q1421" s="158">
        <f t="shared" si="789"/>
        <v>0</v>
      </c>
      <c r="R1421" s="199">
        <f t="shared" si="790"/>
        <v>0</v>
      </c>
      <c r="S1421" s="119">
        <f t="shared" si="791"/>
        <v>0</v>
      </c>
      <c r="T1421" s="129">
        <f t="shared" si="799"/>
        <v>9.1906000000000002E-2</v>
      </c>
      <c r="U1421" s="127">
        <f t="shared" si="792"/>
        <v>5</v>
      </c>
      <c r="V1421" s="127">
        <v>252</v>
      </c>
      <c r="W1421" s="126">
        <f t="shared" si="793"/>
        <v>1.001746062</v>
      </c>
      <c r="X1421" s="119">
        <f t="shared" si="794"/>
        <v>0.13768627999999999</v>
      </c>
      <c r="Y1421" s="119">
        <f t="shared" si="795"/>
        <v>0</v>
      </c>
      <c r="Z1421" s="131" t="str">
        <f t="shared" ref="Z1421:Z1472" si="800">IF($Q1420&gt;0,VLOOKUP($A1420,$AD$11:$AM$141,9),Z1420)</f>
        <v>A+J=</v>
      </c>
      <c r="AA1421" s="124">
        <f t="shared" ref="AA1421:AA1472" si="801">IF($Q1420&gt;0,VLOOKUP($A1420,$AD$11:$AM$141,10),AA1420)</f>
        <v>45733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2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4"/>
      <c r="EM1421" s="1"/>
      <c r="EN1421" s="1"/>
      <c r="EO1421" s="1"/>
      <c r="EP1421" s="1"/>
      <c r="EQ1421" s="1"/>
      <c r="ER1421" s="1"/>
    </row>
    <row r="1422" spans="1:148" ht="12.75" x14ac:dyDescent="0.2">
      <c r="A1422" s="118">
        <f t="shared" si="798"/>
        <v>45712</v>
      </c>
      <c r="B1422" s="119">
        <f t="shared" si="776"/>
        <v>78.993009369999996</v>
      </c>
      <c r="C1422" s="119">
        <f t="shared" si="777"/>
        <v>62.743788590000001</v>
      </c>
      <c r="D1422" s="120">
        <f t="shared" si="778"/>
        <v>7100.5</v>
      </c>
      <c r="E1422" s="120">
        <f t="shared" si="796"/>
        <v>7111.86</v>
      </c>
      <c r="F1422" s="172">
        <f t="shared" si="797"/>
        <v>45674</v>
      </c>
      <c r="G1422" s="123">
        <f t="shared" si="779"/>
        <v>1.5998873318778806E-3</v>
      </c>
      <c r="H1422" s="124">
        <f t="shared" si="780"/>
        <v>45733</v>
      </c>
      <c r="I1422" s="124">
        <f t="shared" si="781"/>
        <v>45733</v>
      </c>
      <c r="J1422" s="125">
        <f t="shared" si="782"/>
        <v>18</v>
      </c>
      <c r="K1422" s="125">
        <f t="shared" si="783"/>
        <v>5</v>
      </c>
      <c r="L1422" s="8">
        <f t="shared" si="784"/>
        <v>1.0004441500000001</v>
      </c>
      <c r="M1422" s="126">
        <f t="shared" si="785"/>
        <v>1.0051997699999999</v>
      </c>
      <c r="N1422" s="126">
        <f t="shared" si="786"/>
        <v>1.2562249922193158</v>
      </c>
      <c r="O1422" s="119">
        <f t="shared" si="787"/>
        <v>1.2567829399999999</v>
      </c>
      <c r="P1422" s="119">
        <f t="shared" si="788"/>
        <v>78.855323089999999</v>
      </c>
      <c r="Q1422" s="158">
        <f t="shared" si="789"/>
        <v>0</v>
      </c>
      <c r="R1422" s="199">
        <f t="shared" si="790"/>
        <v>0</v>
      </c>
      <c r="S1422" s="119">
        <f t="shared" si="791"/>
        <v>0</v>
      </c>
      <c r="T1422" s="129">
        <f t="shared" si="799"/>
        <v>9.1906000000000002E-2</v>
      </c>
      <c r="U1422" s="127">
        <f t="shared" si="792"/>
        <v>5</v>
      </c>
      <c r="V1422" s="127">
        <v>252</v>
      </c>
      <c r="W1422" s="126">
        <f t="shared" si="793"/>
        <v>1.001746062</v>
      </c>
      <c r="X1422" s="119">
        <f t="shared" si="794"/>
        <v>0.13768627999999999</v>
      </c>
      <c r="Y1422" s="119">
        <f t="shared" si="795"/>
        <v>0</v>
      </c>
      <c r="Z1422" s="131" t="str">
        <f t="shared" si="800"/>
        <v>A+J=</v>
      </c>
      <c r="AA1422" s="124">
        <f t="shared" si="801"/>
        <v>45733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2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4"/>
      <c r="EM1422" s="1"/>
      <c r="EN1422" s="1"/>
      <c r="EO1422" s="1"/>
      <c r="EP1422" s="1"/>
      <c r="EQ1422" s="1"/>
      <c r="ER1422" s="1"/>
    </row>
    <row r="1423" spans="1:148" ht="12.75" x14ac:dyDescent="0.2">
      <c r="A1423" s="118">
        <f t="shared" si="798"/>
        <v>45713</v>
      </c>
      <c r="B1423" s="119">
        <f t="shared" si="776"/>
        <v>79.027594210000004</v>
      </c>
      <c r="C1423" s="119">
        <f t="shared" si="777"/>
        <v>62.743788590000001</v>
      </c>
      <c r="D1423" s="120">
        <f t="shared" si="778"/>
        <v>7100.5</v>
      </c>
      <c r="E1423" s="120">
        <f t="shared" si="796"/>
        <v>7111.86</v>
      </c>
      <c r="F1423" s="172">
        <f t="shared" si="797"/>
        <v>45674</v>
      </c>
      <c r="G1423" s="123">
        <f t="shared" si="779"/>
        <v>1.5998873318778806E-3</v>
      </c>
      <c r="H1423" s="124">
        <f t="shared" si="780"/>
        <v>45733</v>
      </c>
      <c r="I1423" s="124">
        <f t="shared" si="781"/>
        <v>45733</v>
      </c>
      <c r="J1423" s="125">
        <f t="shared" si="782"/>
        <v>18</v>
      </c>
      <c r="K1423" s="125">
        <f t="shared" si="783"/>
        <v>6</v>
      </c>
      <c r="L1423" s="8">
        <f t="shared" si="784"/>
        <v>1.0005330100000001</v>
      </c>
      <c r="M1423" s="126">
        <f t="shared" si="785"/>
        <v>1.0051997699999999</v>
      </c>
      <c r="N1423" s="126">
        <f t="shared" si="786"/>
        <v>1.2562249922193158</v>
      </c>
      <c r="O1423" s="119">
        <f t="shared" si="787"/>
        <v>1.25689457</v>
      </c>
      <c r="P1423" s="119">
        <f t="shared" si="788"/>
        <v>78.86232717</v>
      </c>
      <c r="Q1423" s="158">
        <f t="shared" si="789"/>
        <v>0</v>
      </c>
      <c r="R1423" s="199">
        <f t="shared" si="790"/>
        <v>0</v>
      </c>
      <c r="S1423" s="119">
        <f t="shared" si="791"/>
        <v>0</v>
      </c>
      <c r="T1423" s="129">
        <f t="shared" si="799"/>
        <v>9.1906000000000002E-2</v>
      </c>
      <c r="U1423" s="127">
        <f t="shared" si="792"/>
        <v>6</v>
      </c>
      <c r="V1423" s="127">
        <v>252</v>
      </c>
      <c r="W1423" s="126">
        <f t="shared" si="793"/>
        <v>1.0020956400000001</v>
      </c>
      <c r="X1423" s="119">
        <f t="shared" si="794"/>
        <v>0.16526704</v>
      </c>
      <c r="Y1423" s="119">
        <f t="shared" si="795"/>
        <v>0</v>
      </c>
      <c r="Z1423" s="131" t="str">
        <f t="shared" si="800"/>
        <v>A+J=</v>
      </c>
      <c r="AA1423" s="124">
        <f t="shared" si="801"/>
        <v>45733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2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4"/>
      <c r="EM1423" s="1"/>
      <c r="EN1423" s="1"/>
      <c r="EO1423" s="1"/>
      <c r="EP1423" s="1"/>
      <c r="EQ1423" s="1"/>
      <c r="ER1423" s="1"/>
    </row>
    <row r="1424" spans="1:148" ht="12.75" x14ac:dyDescent="0.2">
      <c r="A1424" s="118">
        <f t="shared" si="798"/>
        <v>45714</v>
      </c>
      <c r="B1424" s="119">
        <f t="shared" si="776"/>
        <v>79.062193589999993</v>
      </c>
      <c r="C1424" s="119">
        <f t="shared" si="777"/>
        <v>62.743788590000001</v>
      </c>
      <c r="D1424" s="120">
        <f t="shared" si="778"/>
        <v>7100.5</v>
      </c>
      <c r="E1424" s="120">
        <f t="shared" si="796"/>
        <v>7111.86</v>
      </c>
      <c r="F1424" s="172">
        <f t="shared" si="797"/>
        <v>45674</v>
      </c>
      <c r="G1424" s="123">
        <f t="shared" si="779"/>
        <v>1.5998873318778806E-3</v>
      </c>
      <c r="H1424" s="124">
        <f t="shared" si="780"/>
        <v>45733</v>
      </c>
      <c r="I1424" s="124">
        <f t="shared" si="781"/>
        <v>45733</v>
      </c>
      <c r="J1424" s="125">
        <f t="shared" si="782"/>
        <v>18</v>
      </c>
      <c r="K1424" s="125">
        <f t="shared" si="783"/>
        <v>7</v>
      </c>
      <c r="L1424" s="8">
        <f t="shared" si="784"/>
        <v>1.00062187</v>
      </c>
      <c r="M1424" s="126">
        <f t="shared" si="785"/>
        <v>1.0051997699999999</v>
      </c>
      <c r="N1424" s="126">
        <f t="shared" si="786"/>
        <v>1.2562249922193158</v>
      </c>
      <c r="O1424" s="119">
        <f t="shared" si="787"/>
        <v>1.2570062</v>
      </c>
      <c r="P1424" s="119">
        <f t="shared" si="788"/>
        <v>78.869331259999996</v>
      </c>
      <c r="Q1424" s="158">
        <f t="shared" si="789"/>
        <v>0</v>
      </c>
      <c r="R1424" s="199">
        <f t="shared" si="790"/>
        <v>0</v>
      </c>
      <c r="S1424" s="119">
        <f t="shared" si="791"/>
        <v>0</v>
      </c>
      <c r="T1424" s="129">
        <f t="shared" si="799"/>
        <v>9.1906000000000002E-2</v>
      </c>
      <c r="U1424" s="127">
        <f t="shared" si="792"/>
        <v>7</v>
      </c>
      <c r="V1424" s="127">
        <v>252</v>
      </c>
      <c r="W1424" s="126">
        <f t="shared" si="793"/>
        <v>1.00244534</v>
      </c>
      <c r="X1424" s="119">
        <f t="shared" si="794"/>
        <v>0.19286233</v>
      </c>
      <c r="Y1424" s="119">
        <f t="shared" si="795"/>
        <v>0</v>
      </c>
      <c r="Z1424" s="131" t="str">
        <f t="shared" si="800"/>
        <v>A+J=</v>
      </c>
      <c r="AA1424" s="124">
        <f t="shared" si="801"/>
        <v>45733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2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4"/>
      <c r="EM1424" s="1"/>
      <c r="EN1424" s="1"/>
      <c r="EO1424" s="1"/>
      <c r="EP1424" s="1"/>
      <c r="EQ1424" s="1"/>
      <c r="ER1424" s="1"/>
    </row>
    <row r="1425" spans="1:148" ht="12.75" x14ac:dyDescent="0.2">
      <c r="A1425" s="118">
        <f t="shared" si="798"/>
        <v>45715</v>
      </c>
      <c r="B1425" s="119">
        <f t="shared" ref="B1425:B1472" si="802">(P1425+X1425)</f>
        <v>79.096808109999998</v>
      </c>
      <c r="C1425" s="119">
        <f t="shared" ref="C1425:C1472" si="803">TRUNC(IF(Q1424&gt;0,VLOOKUP(A1424,$AD$13:$AE$141,2),C1424),8)</f>
        <v>62.743788590000001</v>
      </c>
      <c r="D1425" s="120">
        <f t="shared" ref="D1425:D1472" si="804">IF(E1425=E1424,D1424,E1424)</f>
        <v>7100.5</v>
      </c>
      <c r="E1425" s="120">
        <f t="shared" si="796"/>
        <v>7111.86</v>
      </c>
      <c r="F1425" s="172">
        <f t="shared" si="797"/>
        <v>45674</v>
      </c>
      <c r="G1425" s="123">
        <f t="shared" ref="G1425:G1472" si="805">(E1425/D1425)-1</f>
        <v>1.5998873318778806E-3</v>
      </c>
      <c r="H1425" s="124">
        <f t="shared" ref="H1425:H1472" si="806">IF(Q1424&gt;0,VLOOKUP(A1425,AH$119:AN$451,4),H1424)</f>
        <v>45733</v>
      </c>
      <c r="I1425" s="124">
        <f t="shared" ref="I1425:I1472" si="807">IF(A1425&gt;I1424,H1425,I1424)</f>
        <v>45733</v>
      </c>
      <c r="J1425" s="125">
        <f t="shared" ref="J1425:J1472" si="808">IF(I1425=I1424,J1424,NETWORKDAYS(I1424,I1425,$AD$149:$AD$503)-1)</f>
        <v>18</v>
      </c>
      <c r="K1425" s="125">
        <f t="shared" ref="K1425:K1472" si="809">(J1425-(NETWORKDAYS(A1425,I1425,AD$149:AD$503)-1))</f>
        <v>8</v>
      </c>
      <c r="L1425" s="8">
        <f t="shared" ref="L1425:L1472" si="810">TRUNC((E1425/D1425)^TRUNC((K1425/J1425),9),8)</f>
        <v>1.0007107399999999</v>
      </c>
      <c r="M1425" s="126">
        <f t="shared" ref="M1425:M1472" si="811">IF(I1425&gt;I1424,L1424,M1424)</f>
        <v>1.0051997699999999</v>
      </c>
      <c r="N1425" s="126">
        <f t="shared" ref="N1425:N1472" si="812">IF(I1425&gt;I1424,N1424*M1425,N1424)</f>
        <v>1.2562249922193158</v>
      </c>
      <c r="O1425" s="119">
        <f t="shared" ref="O1425:O1472" si="813">TRUNC(TRUNC((L1425*N1425),15),8)</f>
        <v>1.25711784</v>
      </c>
      <c r="P1425" s="119">
        <f t="shared" ref="P1425:P1472" si="814">TRUNC(C1425*O1425,8)</f>
        <v>78.876335979999993</v>
      </c>
      <c r="Q1425" s="158">
        <f t="shared" ref="Q1425:Q1472" si="815">IF(VLOOKUP(A1425,AD$11:AK$141,8)=VLOOKUP(A1424,AD$11:AK$141,8),0,VLOOKUP(A1425,AD$11:AK$141,8))</f>
        <v>0</v>
      </c>
      <c r="R1425" s="199">
        <f t="shared" ref="R1425:R1472" si="816">IF(Q1425&gt;0,VLOOKUP($A1425,$AD$11:$AI$141,6),0)</f>
        <v>0</v>
      </c>
      <c r="S1425" s="119">
        <f t="shared" ref="S1425:S1472" si="817">IF(R1425&gt;0,TRUNC(R1425*P1425,8),0)</f>
        <v>0</v>
      </c>
      <c r="T1425" s="129">
        <f t="shared" si="799"/>
        <v>9.1906000000000002E-2</v>
      </c>
      <c r="U1425" s="127">
        <f t="shared" ref="U1425:U1472" si="818">IF(A1424&lt;K$2,0,IF(Q1424&gt;0,1,IF(K1425=K1424,U1424,U1424+1)))</f>
        <v>8</v>
      </c>
      <c r="V1425" s="127">
        <v>252</v>
      </c>
      <c r="W1425" s="126">
        <f t="shared" ref="W1425:W1472" si="819">ROUND((1+T1425)^TRUNC((U1425/V1425),9),9)</f>
        <v>1.002795162</v>
      </c>
      <c r="X1425" s="119">
        <f t="shared" ref="X1425:X1472" si="820">TRUNC((P1425*(W1425-1)),8)</f>
        <v>0.22047212999999999</v>
      </c>
      <c r="Y1425" s="119">
        <f t="shared" ref="Y1425:Y1472" si="821">IF(Q1425&gt;0,S1425+X1425,0)</f>
        <v>0</v>
      </c>
      <c r="Z1425" s="131" t="str">
        <f t="shared" si="800"/>
        <v>A+J=</v>
      </c>
      <c r="AA1425" s="124">
        <f t="shared" si="801"/>
        <v>45733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2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4"/>
      <c r="EM1425" s="1"/>
      <c r="EN1425" s="1"/>
      <c r="EO1425" s="1"/>
      <c r="EP1425" s="1"/>
      <c r="EQ1425" s="1"/>
      <c r="ER1425" s="1"/>
    </row>
    <row r="1426" spans="1:148" ht="12.75" x14ac:dyDescent="0.2">
      <c r="A1426" s="118">
        <f t="shared" si="798"/>
        <v>45716</v>
      </c>
      <c r="B1426" s="119">
        <f t="shared" si="802"/>
        <v>79.131437860000005</v>
      </c>
      <c r="C1426" s="119">
        <f t="shared" si="803"/>
        <v>62.743788590000001</v>
      </c>
      <c r="D1426" s="120">
        <f t="shared" si="804"/>
        <v>7100.5</v>
      </c>
      <c r="E1426" s="120">
        <f t="shared" si="796"/>
        <v>7111.86</v>
      </c>
      <c r="F1426" s="172">
        <f t="shared" si="797"/>
        <v>45674</v>
      </c>
      <c r="G1426" s="123">
        <f t="shared" si="805"/>
        <v>1.5998873318778806E-3</v>
      </c>
      <c r="H1426" s="124">
        <f t="shared" si="806"/>
        <v>45733</v>
      </c>
      <c r="I1426" s="124">
        <f t="shared" si="807"/>
        <v>45733</v>
      </c>
      <c r="J1426" s="125">
        <f t="shared" si="808"/>
        <v>18</v>
      </c>
      <c r="K1426" s="125">
        <f t="shared" si="809"/>
        <v>9</v>
      </c>
      <c r="L1426" s="8">
        <f t="shared" si="810"/>
        <v>1.00079962</v>
      </c>
      <c r="M1426" s="126">
        <f t="shared" si="811"/>
        <v>1.0051997699999999</v>
      </c>
      <c r="N1426" s="126">
        <f t="shared" si="812"/>
        <v>1.2562249922193158</v>
      </c>
      <c r="O1426" s="119">
        <f t="shared" si="813"/>
        <v>1.2572294900000001</v>
      </c>
      <c r="P1426" s="119">
        <f t="shared" si="814"/>
        <v>78.88334132</v>
      </c>
      <c r="Q1426" s="158">
        <f t="shared" si="815"/>
        <v>0</v>
      </c>
      <c r="R1426" s="199">
        <f t="shared" si="816"/>
        <v>0</v>
      </c>
      <c r="S1426" s="119">
        <f t="shared" si="817"/>
        <v>0</v>
      </c>
      <c r="T1426" s="129">
        <f t="shared" si="799"/>
        <v>9.1906000000000002E-2</v>
      </c>
      <c r="U1426" s="127">
        <f t="shared" si="818"/>
        <v>9</v>
      </c>
      <c r="V1426" s="127">
        <v>252</v>
      </c>
      <c r="W1426" s="126">
        <f t="shared" si="819"/>
        <v>1.0031451069999999</v>
      </c>
      <c r="X1426" s="119">
        <f t="shared" si="820"/>
        <v>0.24809654</v>
      </c>
      <c r="Y1426" s="119">
        <f t="shared" si="821"/>
        <v>0</v>
      </c>
      <c r="Z1426" s="131" t="str">
        <f t="shared" si="800"/>
        <v>A+J=</v>
      </c>
      <c r="AA1426" s="124">
        <f t="shared" si="801"/>
        <v>45733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2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4"/>
      <c r="EM1426" s="1"/>
      <c r="EN1426" s="1"/>
      <c r="EO1426" s="1"/>
      <c r="EP1426" s="1"/>
      <c r="EQ1426" s="1"/>
      <c r="ER1426" s="1"/>
    </row>
    <row r="1427" spans="1:148" ht="12.75" x14ac:dyDescent="0.2">
      <c r="A1427" s="118">
        <f t="shared" si="798"/>
        <v>45717</v>
      </c>
      <c r="B1427" s="119">
        <f t="shared" si="802"/>
        <v>79.166083329999992</v>
      </c>
      <c r="C1427" s="119">
        <f t="shared" si="803"/>
        <v>62.743788590000001</v>
      </c>
      <c r="D1427" s="120">
        <f t="shared" si="804"/>
        <v>7100.5</v>
      </c>
      <c r="E1427" s="120">
        <f t="shared" si="796"/>
        <v>7111.86</v>
      </c>
      <c r="F1427" s="172">
        <f t="shared" si="797"/>
        <v>45674</v>
      </c>
      <c r="G1427" s="123">
        <f t="shared" si="805"/>
        <v>1.5998873318778806E-3</v>
      </c>
      <c r="H1427" s="124">
        <f t="shared" si="806"/>
        <v>45733</v>
      </c>
      <c r="I1427" s="124">
        <f t="shared" si="807"/>
        <v>45733</v>
      </c>
      <c r="J1427" s="125">
        <f t="shared" si="808"/>
        <v>18</v>
      </c>
      <c r="K1427" s="125">
        <f t="shared" si="809"/>
        <v>10</v>
      </c>
      <c r="L1427" s="8">
        <f t="shared" si="810"/>
        <v>1.00088851</v>
      </c>
      <c r="M1427" s="126">
        <f t="shared" si="811"/>
        <v>1.0051997699999999</v>
      </c>
      <c r="N1427" s="126">
        <f t="shared" si="812"/>
        <v>1.2562249922193158</v>
      </c>
      <c r="O1427" s="119">
        <f t="shared" si="813"/>
        <v>1.25734116</v>
      </c>
      <c r="P1427" s="119">
        <f t="shared" si="814"/>
        <v>78.890347919999996</v>
      </c>
      <c r="Q1427" s="158">
        <f t="shared" si="815"/>
        <v>0</v>
      </c>
      <c r="R1427" s="199">
        <f t="shared" si="816"/>
        <v>0</v>
      </c>
      <c r="S1427" s="119">
        <f t="shared" si="817"/>
        <v>0</v>
      </c>
      <c r="T1427" s="129">
        <f t="shared" si="799"/>
        <v>9.1906000000000002E-2</v>
      </c>
      <c r="U1427" s="127">
        <f t="shared" si="818"/>
        <v>10</v>
      </c>
      <c r="V1427" s="127">
        <v>252</v>
      </c>
      <c r="W1427" s="126">
        <f t="shared" si="819"/>
        <v>1.0034951729999999</v>
      </c>
      <c r="X1427" s="119">
        <f t="shared" si="820"/>
        <v>0.27573541000000001</v>
      </c>
      <c r="Y1427" s="119">
        <f t="shared" si="821"/>
        <v>0</v>
      </c>
      <c r="Z1427" s="131" t="str">
        <f t="shared" si="800"/>
        <v>A+J=</v>
      </c>
      <c r="AA1427" s="124">
        <f t="shared" si="801"/>
        <v>45733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2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4"/>
      <c r="EM1427" s="1"/>
      <c r="EN1427" s="1"/>
      <c r="EO1427" s="1"/>
      <c r="EP1427" s="1"/>
      <c r="EQ1427" s="1"/>
      <c r="ER1427" s="1"/>
    </row>
    <row r="1428" spans="1:148" ht="12.75" x14ac:dyDescent="0.2">
      <c r="A1428" s="118">
        <f t="shared" si="798"/>
        <v>45718</v>
      </c>
      <c r="B1428" s="119">
        <f t="shared" si="802"/>
        <v>79.166083329999992</v>
      </c>
      <c r="C1428" s="119">
        <f t="shared" si="803"/>
        <v>62.743788590000001</v>
      </c>
      <c r="D1428" s="120">
        <f t="shared" si="804"/>
        <v>7100.5</v>
      </c>
      <c r="E1428" s="120">
        <f t="shared" si="796"/>
        <v>7111.86</v>
      </c>
      <c r="F1428" s="172">
        <f t="shared" si="797"/>
        <v>45674</v>
      </c>
      <c r="G1428" s="123">
        <f t="shared" si="805"/>
        <v>1.5998873318778806E-3</v>
      </c>
      <c r="H1428" s="124">
        <f t="shared" si="806"/>
        <v>45733</v>
      </c>
      <c r="I1428" s="124">
        <f t="shared" si="807"/>
        <v>45733</v>
      </c>
      <c r="J1428" s="125">
        <f t="shared" si="808"/>
        <v>18</v>
      </c>
      <c r="K1428" s="125">
        <f t="shared" si="809"/>
        <v>10</v>
      </c>
      <c r="L1428" s="8">
        <f t="shared" si="810"/>
        <v>1.00088851</v>
      </c>
      <c r="M1428" s="126">
        <f t="shared" si="811"/>
        <v>1.0051997699999999</v>
      </c>
      <c r="N1428" s="126">
        <f t="shared" si="812"/>
        <v>1.2562249922193158</v>
      </c>
      <c r="O1428" s="119">
        <f t="shared" si="813"/>
        <v>1.25734116</v>
      </c>
      <c r="P1428" s="119">
        <f t="shared" si="814"/>
        <v>78.890347919999996</v>
      </c>
      <c r="Q1428" s="158">
        <f t="shared" si="815"/>
        <v>0</v>
      </c>
      <c r="R1428" s="199">
        <f t="shared" si="816"/>
        <v>0</v>
      </c>
      <c r="S1428" s="119">
        <f t="shared" si="817"/>
        <v>0</v>
      </c>
      <c r="T1428" s="129">
        <f t="shared" si="799"/>
        <v>9.1906000000000002E-2</v>
      </c>
      <c r="U1428" s="127">
        <f t="shared" si="818"/>
        <v>10</v>
      </c>
      <c r="V1428" s="127">
        <v>252</v>
      </c>
      <c r="W1428" s="126">
        <f t="shared" si="819"/>
        <v>1.0034951729999999</v>
      </c>
      <c r="X1428" s="119">
        <f t="shared" si="820"/>
        <v>0.27573541000000001</v>
      </c>
      <c r="Y1428" s="119">
        <f t="shared" si="821"/>
        <v>0</v>
      </c>
      <c r="Z1428" s="131" t="str">
        <f t="shared" si="800"/>
        <v>A+J=</v>
      </c>
      <c r="AA1428" s="124">
        <f t="shared" si="801"/>
        <v>45733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2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4"/>
      <c r="EM1428" s="1"/>
      <c r="EN1428" s="1"/>
      <c r="EO1428" s="1"/>
      <c r="EP1428" s="1"/>
      <c r="EQ1428" s="1"/>
      <c r="ER1428" s="1"/>
    </row>
    <row r="1429" spans="1:148" ht="12.75" x14ac:dyDescent="0.2">
      <c r="A1429" s="118">
        <f t="shared" si="798"/>
        <v>45719</v>
      </c>
      <c r="B1429" s="119">
        <f t="shared" si="802"/>
        <v>79.166083329999992</v>
      </c>
      <c r="C1429" s="119">
        <f t="shared" si="803"/>
        <v>62.743788590000001</v>
      </c>
      <c r="D1429" s="120">
        <f t="shared" si="804"/>
        <v>7100.5</v>
      </c>
      <c r="E1429" s="120">
        <f t="shared" si="796"/>
        <v>7111.86</v>
      </c>
      <c r="F1429" s="172">
        <f t="shared" si="797"/>
        <v>45674</v>
      </c>
      <c r="G1429" s="123">
        <f t="shared" si="805"/>
        <v>1.5998873318778806E-3</v>
      </c>
      <c r="H1429" s="124">
        <f t="shared" si="806"/>
        <v>45733</v>
      </c>
      <c r="I1429" s="124">
        <f t="shared" si="807"/>
        <v>45733</v>
      </c>
      <c r="J1429" s="125">
        <f t="shared" si="808"/>
        <v>18</v>
      </c>
      <c r="K1429" s="125">
        <f t="shared" si="809"/>
        <v>10</v>
      </c>
      <c r="L1429" s="8">
        <f t="shared" si="810"/>
        <v>1.00088851</v>
      </c>
      <c r="M1429" s="126">
        <f t="shared" si="811"/>
        <v>1.0051997699999999</v>
      </c>
      <c r="N1429" s="126">
        <f t="shared" si="812"/>
        <v>1.2562249922193158</v>
      </c>
      <c r="O1429" s="119">
        <f t="shared" si="813"/>
        <v>1.25734116</v>
      </c>
      <c r="P1429" s="119">
        <f t="shared" si="814"/>
        <v>78.890347919999996</v>
      </c>
      <c r="Q1429" s="158">
        <f t="shared" si="815"/>
        <v>0</v>
      </c>
      <c r="R1429" s="199">
        <f t="shared" si="816"/>
        <v>0</v>
      </c>
      <c r="S1429" s="119">
        <f t="shared" si="817"/>
        <v>0</v>
      </c>
      <c r="T1429" s="129">
        <f t="shared" si="799"/>
        <v>9.1906000000000002E-2</v>
      </c>
      <c r="U1429" s="127">
        <f t="shared" si="818"/>
        <v>10</v>
      </c>
      <c r="V1429" s="127">
        <v>252</v>
      </c>
      <c r="W1429" s="126">
        <f t="shared" si="819"/>
        <v>1.0034951729999999</v>
      </c>
      <c r="X1429" s="119">
        <f t="shared" si="820"/>
        <v>0.27573541000000001</v>
      </c>
      <c r="Y1429" s="119">
        <f t="shared" si="821"/>
        <v>0</v>
      </c>
      <c r="Z1429" s="131" t="str">
        <f t="shared" si="800"/>
        <v>A+J=</v>
      </c>
      <c r="AA1429" s="124">
        <f t="shared" si="801"/>
        <v>45733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2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4"/>
      <c r="EM1429" s="1"/>
      <c r="EN1429" s="1"/>
      <c r="EO1429" s="1"/>
      <c r="EP1429" s="1"/>
      <c r="EQ1429" s="1"/>
      <c r="ER1429" s="1"/>
    </row>
    <row r="1430" spans="1:148" ht="12.75" x14ac:dyDescent="0.2">
      <c r="A1430" s="118">
        <f t="shared" si="798"/>
        <v>45720</v>
      </c>
      <c r="B1430" s="119">
        <f t="shared" si="802"/>
        <v>79.166083329999992</v>
      </c>
      <c r="C1430" s="119">
        <f t="shared" si="803"/>
        <v>62.743788590000001</v>
      </c>
      <c r="D1430" s="120">
        <f t="shared" si="804"/>
        <v>7100.5</v>
      </c>
      <c r="E1430" s="120">
        <f t="shared" si="796"/>
        <v>7111.86</v>
      </c>
      <c r="F1430" s="172">
        <f t="shared" si="797"/>
        <v>45674</v>
      </c>
      <c r="G1430" s="123">
        <f t="shared" si="805"/>
        <v>1.5998873318778806E-3</v>
      </c>
      <c r="H1430" s="124">
        <f t="shared" si="806"/>
        <v>45733</v>
      </c>
      <c r="I1430" s="124">
        <f t="shared" si="807"/>
        <v>45733</v>
      </c>
      <c r="J1430" s="125">
        <f t="shared" si="808"/>
        <v>18</v>
      </c>
      <c r="K1430" s="125">
        <f t="shared" si="809"/>
        <v>10</v>
      </c>
      <c r="L1430" s="8">
        <f t="shared" si="810"/>
        <v>1.00088851</v>
      </c>
      <c r="M1430" s="126">
        <f t="shared" si="811"/>
        <v>1.0051997699999999</v>
      </c>
      <c r="N1430" s="126">
        <f t="shared" si="812"/>
        <v>1.2562249922193158</v>
      </c>
      <c r="O1430" s="119">
        <f t="shared" si="813"/>
        <v>1.25734116</v>
      </c>
      <c r="P1430" s="119">
        <f t="shared" si="814"/>
        <v>78.890347919999996</v>
      </c>
      <c r="Q1430" s="158">
        <f t="shared" si="815"/>
        <v>0</v>
      </c>
      <c r="R1430" s="199">
        <f t="shared" si="816"/>
        <v>0</v>
      </c>
      <c r="S1430" s="119">
        <f t="shared" si="817"/>
        <v>0</v>
      </c>
      <c r="T1430" s="129">
        <f t="shared" si="799"/>
        <v>9.1906000000000002E-2</v>
      </c>
      <c r="U1430" s="127">
        <f t="shared" si="818"/>
        <v>10</v>
      </c>
      <c r="V1430" s="127">
        <v>252</v>
      </c>
      <c r="W1430" s="126">
        <f t="shared" si="819"/>
        <v>1.0034951729999999</v>
      </c>
      <c r="X1430" s="119">
        <f t="shared" si="820"/>
        <v>0.27573541000000001</v>
      </c>
      <c r="Y1430" s="119">
        <f t="shared" si="821"/>
        <v>0</v>
      </c>
      <c r="Z1430" s="131" t="str">
        <f t="shared" si="800"/>
        <v>A+J=</v>
      </c>
      <c r="AA1430" s="124">
        <f t="shared" si="801"/>
        <v>45733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2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4"/>
      <c r="EM1430" s="1"/>
      <c r="EN1430" s="1"/>
      <c r="EO1430" s="1"/>
      <c r="EP1430" s="1"/>
      <c r="EQ1430" s="1"/>
      <c r="ER1430" s="1"/>
    </row>
    <row r="1431" spans="1:148" ht="12.75" x14ac:dyDescent="0.2">
      <c r="A1431" s="118">
        <f t="shared" si="798"/>
        <v>45721</v>
      </c>
      <c r="B1431" s="119">
        <f t="shared" si="802"/>
        <v>79.166083329999992</v>
      </c>
      <c r="C1431" s="119">
        <f t="shared" si="803"/>
        <v>62.743788590000001</v>
      </c>
      <c r="D1431" s="120">
        <f t="shared" si="804"/>
        <v>7100.5</v>
      </c>
      <c r="E1431" s="120">
        <f t="shared" si="796"/>
        <v>7111.86</v>
      </c>
      <c r="F1431" s="172">
        <f t="shared" si="797"/>
        <v>45674</v>
      </c>
      <c r="G1431" s="123">
        <f t="shared" si="805"/>
        <v>1.5998873318778806E-3</v>
      </c>
      <c r="H1431" s="124">
        <f t="shared" si="806"/>
        <v>45733</v>
      </c>
      <c r="I1431" s="124">
        <f t="shared" si="807"/>
        <v>45733</v>
      </c>
      <c r="J1431" s="125">
        <f t="shared" si="808"/>
        <v>18</v>
      </c>
      <c r="K1431" s="125">
        <f t="shared" si="809"/>
        <v>10</v>
      </c>
      <c r="L1431" s="8">
        <f t="shared" si="810"/>
        <v>1.00088851</v>
      </c>
      <c r="M1431" s="126">
        <f t="shared" si="811"/>
        <v>1.0051997699999999</v>
      </c>
      <c r="N1431" s="126">
        <f t="shared" si="812"/>
        <v>1.2562249922193158</v>
      </c>
      <c r="O1431" s="119">
        <f t="shared" si="813"/>
        <v>1.25734116</v>
      </c>
      <c r="P1431" s="119">
        <f t="shared" si="814"/>
        <v>78.890347919999996</v>
      </c>
      <c r="Q1431" s="158">
        <f t="shared" si="815"/>
        <v>0</v>
      </c>
      <c r="R1431" s="199">
        <f t="shared" si="816"/>
        <v>0</v>
      </c>
      <c r="S1431" s="119">
        <f t="shared" si="817"/>
        <v>0</v>
      </c>
      <c r="T1431" s="129">
        <f t="shared" si="799"/>
        <v>9.1906000000000002E-2</v>
      </c>
      <c r="U1431" s="127">
        <f t="shared" si="818"/>
        <v>10</v>
      </c>
      <c r="V1431" s="127">
        <v>252</v>
      </c>
      <c r="W1431" s="126">
        <f t="shared" si="819"/>
        <v>1.0034951729999999</v>
      </c>
      <c r="X1431" s="119">
        <f t="shared" si="820"/>
        <v>0.27573541000000001</v>
      </c>
      <c r="Y1431" s="119">
        <f t="shared" si="821"/>
        <v>0</v>
      </c>
      <c r="Z1431" s="131" t="str">
        <f t="shared" si="800"/>
        <v>A+J=</v>
      </c>
      <c r="AA1431" s="124">
        <f t="shared" si="801"/>
        <v>45733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2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4"/>
      <c r="EM1431" s="1"/>
      <c r="EN1431" s="1"/>
      <c r="EO1431" s="1"/>
      <c r="EP1431" s="1"/>
      <c r="EQ1431" s="1"/>
      <c r="ER1431" s="1"/>
    </row>
    <row r="1432" spans="1:148" ht="12.75" x14ac:dyDescent="0.2">
      <c r="A1432" s="118">
        <f t="shared" si="798"/>
        <v>45722</v>
      </c>
      <c r="B1432" s="119">
        <f t="shared" si="802"/>
        <v>79.200742689999998</v>
      </c>
      <c r="C1432" s="119">
        <f t="shared" si="803"/>
        <v>62.743788590000001</v>
      </c>
      <c r="D1432" s="120">
        <f t="shared" si="804"/>
        <v>7100.5</v>
      </c>
      <c r="E1432" s="120">
        <f t="shared" si="796"/>
        <v>7111.86</v>
      </c>
      <c r="F1432" s="172">
        <f t="shared" si="797"/>
        <v>45674</v>
      </c>
      <c r="G1432" s="123">
        <f t="shared" si="805"/>
        <v>1.5998873318778806E-3</v>
      </c>
      <c r="H1432" s="124">
        <f t="shared" si="806"/>
        <v>45733</v>
      </c>
      <c r="I1432" s="124">
        <f t="shared" si="807"/>
        <v>45733</v>
      </c>
      <c r="J1432" s="125">
        <f t="shared" si="808"/>
        <v>18</v>
      </c>
      <c r="K1432" s="125">
        <f t="shared" si="809"/>
        <v>11</v>
      </c>
      <c r="L1432" s="8">
        <f t="shared" si="810"/>
        <v>1.0009774</v>
      </c>
      <c r="M1432" s="126">
        <f t="shared" si="811"/>
        <v>1.0051997699999999</v>
      </c>
      <c r="N1432" s="126">
        <f t="shared" si="812"/>
        <v>1.2562249922193158</v>
      </c>
      <c r="O1432" s="119">
        <f t="shared" si="813"/>
        <v>1.2574528199999999</v>
      </c>
      <c r="P1432" s="119">
        <f t="shared" si="814"/>
        <v>78.897353890000005</v>
      </c>
      <c r="Q1432" s="158">
        <f t="shared" si="815"/>
        <v>0</v>
      </c>
      <c r="R1432" s="199">
        <f t="shared" si="816"/>
        <v>0</v>
      </c>
      <c r="S1432" s="119">
        <f t="shared" si="817"/>
        <v>0</v>
      </c>
      <c r="T1432" s="129">
        <f t="shared" si="799"/>
        <v>9.1906000000000002E-2</v>
      </c>
      <c r="U1432" s="127">
        <f t="shared" si="818"/>
        <v>11</v>
      </c>
      <c r="V1432" s="127">
        <v>252</v>
      </c>
      <c r="W1432" s="126">
        <f t="shared" si="819"/>
        <v>1.003845361</v>
      </c>
      <c r="X1432" s="119">
        <f t="shared" si="820"/>
        <v>0.30338880000000001</v>
      </c>
      <c r="Y1432" s="119">
        <f t="shared" si="821"/>
        <v>0</v>
      </c>
      <c r="Z1432" s="131" t="str">
        <f t="shared" si="800"/>
        <v>A+J=</v>
      </c>
      <c r="AA1432" s="124">
        <f t="shared" si="801"/>
        <v>45733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2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4"/>
      <c r="EM1432" s="1"/>
      <c r="EN1432" s="1"/>
      <c r="EO1432" s="1"/>
      <c r="EP1432" s="1"/>
      <c r="EQ1432" s="1"/>
      <c r="ER1432" s="1"/>
    </row>
    <row r="1433" spans="1:148" ht="12.75" x14ac:dyDescent="0.2">
      <c r="A1433" s="118">
        <f t="shared" si="798"/>
        <v>45723</v>
      </c>
      <c r="B1433" s="119">
        <f t="shared" si="802"/>
        <v>79.235417930000011</v>
      </c>
      <c r="C1433" s="119">
        <f t="shared" si="803"/>
        <v>62.743788590000001</v>
      </c>
      <c r="D1433" s="120">
        <f t="shared" si="804"/>
        <v>7100.5</v>
      </c>
      <c r="E1433" s="120">
        <f t="shared" si="796"/>
        <v>7111.86</v>
      </c>
      <c r="F1433" s="172">
        <f t="shared" si="797"/>
        <v>45674</v>
      </c>
      <c r="G1433" s="123">
        <f t="shared" si="805"/>
        <v>1.5998873318778806E-3</v>
      </c>
      <c r="H1433" s="124">
        <f t="shared" si="806"/>
        <v>45733</v>
      </c>
      <c r="I1433" s="124">
        <f t="shared" si="807"/>
        <v>45733</v>
      </c>
      <c r="J1433" s="125">
        <f t="shared" si="808"/>
        <v>18</v>
      </c>
      <c r="K1433" s="125">
        <f t="shared" si="809"/>
        <v>12</v>
      </c>
      <c r="L1433" s="8">
        <f t="shared" si="810"/>
        <v>1.0010663</v>
      </c>
      <c r="M1433" s="126">
        <f t="shared" si="811"/>
        <v>1.0051997699999999</v>
      </c>
      <c r="N1433" s="126">
        <f t="shared" si="812"/>
        <v>1.2562249922193158</v>
      </c>
      <c r="O1433" s="119">
        <f t="shared" si="813"/>
        <v>1.2575645</v>
      </c>
      <c r="P1433" s="119">
        <f t="shared" si="814"/>
        <v>78.904361120000004</v>
      </c>
      <c r="Q1433" s="158">
        <f t="shared" si="815"/>
        <v>0</v>
      </c>
      <c r="R1433" s="199">
        <f t="shared" si="816"/>
        <v>0</v>
      </c>
      <c r="S1433" s="119">
        <f t="shared" si="817"/>
        <v>0</v>
      </c>
      <c r="T1433" s="129">
        <f t="shared" si="799"/>
        <v>9.1906000000000002E-2</v>
      </c>
      <c r="U1433" s="127">
        <f t="shared" si="818"/>
        <v>12</v>
      </c>
      <c r="V1433" s="127">
        <v>252</v>
      </c>
      <c r="W1433" s="126">
        <f t="shared" si="819"/>
        <v>1.004195672</v>
      </c>
      <c r="X1433" s="119">
        <f t="shared" si="820"/>
        <v>0.33105680999999998</v>
      </c>
      <c r="Y1433" s="119">
        <f t="shared" si="821"/>
        <v>0</v>
      </c>
      <c r="Z1433" s="131" t="str">
        <f t="shared" si="800"/>
        <v>A+J=</v>
      </c>
      <c r="AA1433" s="124">
        <f t="shared" si="801"/>
        <v>45733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2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4"/>
      <c r="EM1433" s="1"/>
      <c r="EN1433" s="1"/>
      <c r="EO1433" s="1"/>
      <c r="EP1433" s="1"/>
      <c r="EQ1433" s="1"/>
      <c r="ER1433" s="1"/>
    </row>
    <row r="1434" spans="1:148" ht="12.75" x14ac:dyDescent="0.2">
      <c r="A1434" s="118">
        <f t="shared" si="798"/>
        <v>45724</v>
      </c>
      <c r="B1434" s="119">
        <f t="shared" si="802"/>
        <v>79.270108340000007</v>
      </c>
      <c r="C1434" s="119">
        <f t="shared" si="803"/>
        <v>62.743788590000001</v>
      </c>
      <c r="D1434" s="120">
        <f t="shared" si="804"/>
        <v>7100.5</v>
      </c>
      <c r="E1434" s="120">
        <f t="shared" si="796"/>
        <v>7111.86</v>
      </c>
      <c r="F1434" s="172">
        <f t="shared" si="797"/>
        <v>45674</v>
      </c>
      <c r="G1434" s="123">
        <f t="shared" si="805"/>
        <v>1.5998873318778806E-3</v>
      </c>
      <c r="H1434" s="124">
        <f t="shared" si="806"/>
        <v>45733</v>
      </c>
      <c r="I1434" s="124">
        <f t="shared" si="807"/>
        <v>45733</v>
      </c>
      <c r="J1434" s="125">
        <f t="shared" si="808"/>
        <v>18</v>
      </c>
      <c r="K1434" s="125">
        <f t="shared" si="809"/>
        <v>13</v>
      </c>
      <c r="L1434" s="8">
        <f t="shared" si="810"/>
        <v>1.0011552100000001</v>
      </c>
      <c r="M1434" s="126">
        <f t="shared" si="811"/>
        <v>1.0051997699999999</v>
      </c>
      <c r="N1434" s="126">
        <f t="shared" si="812"/>
        <v>1.2562249922193158</v>
      </c>
      <c r="O1434" s="119">
        <f t="shared" si="813"/>
        <v>1.25767619</v>
      </c>
      <c r="P1434" s="119">
        <f t="shared" si="814"/>
        <v>78.911368980000006</v>
      </c>
      <c r="Q1434" s="158">
        <f t="shared" si="815"/>
        <v>0</v>
      </c>
      <c r="R1434" s="199">
        <f t="shared" si="816"/>
        <v>0</v>
      </c>
      <c r="S1434" s="119">
        <f t="shared" si="817"/>
        <v>0</v>
      </c>
      <c r="T1434" s="129">
        <f t="shared" si="799"/>
        <v>9.1906000000000002E-2</v>
      </c>
      <c r="U1434" s="127">
        <f t="shared" si="818"/>
        <v>13</v>
      </c>
      <c r="V1434" s="127">
        <v>252</v>
      </c>
      <c r="W1434" s="126">
        <f t="shared" si="819"/>
        <v>1.004546105</v>
      </c>
      <c r="X1434" s="119">
        <f t="shared" si="820"/>
        <v>0.35873936000000001</v>
      </c>
      <c r="Y1434" s="119">
        <f t="shared" si="821"/>
        <v>0</v>
      </c>
      <c r="Z1434" s="131" t="str">
        <f t="shared" si="800"/>
        <v>A+J=</v>
      </c>
      <c r="AA1434" s="124">
        <f t="shared" si="801"/>
        <v>45733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2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4"/>
      <c r="EM1434" s="1"/>
      <c r="EN1434" s="1"/>
      <c r="EO1434" s="1"/>
      <c r="EP1434" s="1"/>
      <c r="EQ1434" s="1"/>
      <c r="ER1434" s="1"/>
    </row>
    <row r="1435" spans="1:148" ht="12.75" x14ac:dyDescent="0.2">
      <c r="A1435" s="118">
        <f t="shared" si="798"/>
        <v>45725</v>
      </c>
      <c r="B1435" s="119">
        <f t="shared" si="802"/>
        <v>79.270108340000007</v>
      </c>
      <c r="C1435" s="119">
        <f t="shared" si="803"/>
        <v>62.743788590000001</v>
      </c>
      <c r="D1435" s="120">
        <f t="shared" si="804"/>
        <v>7100.5</v>
      </c>
      <c r="E1435" s="120">
        <f t="shared" si="796"/>
        <v>7111.86</v>
      </c>
      <c r="F1435" s="172">
        <f t="shared" si="797"/>
        <v>45674</v>
      </c>
      <c r="G1435" s="123">
        <f t="shared" si="805"/>
        <v>1.5998873318778806E-3</v>
      </c>
      <c r="H1435" s="124">
        <f t="shared" si="806"/>
        <v>45733</v>
      </c>
      <c r="I1435" s="124">
        <f t="shared" si="807"/>
        <v>45733</v>
      </c>
      <c r="J1435" s="125">
        <f t="shared" si="808"/>
        <v>18</v>
      </c>
      <c r="K1435" s="125">
        <f t="shared" si="809"/>
        <v>13</v>
      </c>
      <c r="L1435" s="8">
        <f t="shared" si="810"/>
        <v>1.0011552100000001</v>
      </c>
      <c r="M1435" s="126">
        <f t="shared" si="811"/>
        <v>1.0051997699999999</v>
      </c>
      <c r="N1435" s="126">
        <f t="shared" si="812"/>
        <v>1.2562249922193158</v>
      </c>
      <c r="O1435" s="119">
        <f t="shared" si="813"/>
        <v>1.25767619</v>
      </c>
      <c r="P1435" s="119">
        <f t="shared" si="814"/>
        <v>78.911368980000006</v>
      </c>
      <c r="Q1435" s="158">
        <f t="shared" si="815"/>
        <v>0</v>
      </c>
      <c r="R1435" s="199">
        <f t="shared" si="816"/>
        <v>0</v>
      </c>
      <c r="S1435" s="119">
        <f t="shared" si="817"/>
        <v>0</v>
      </c>
      <c r="T1435" s="129">
        <f t="shared" si="799"/>
        <v>9.1906000000000002E-2</v>
      </c>
      <c r="U1435" s="127">
        <f t="shared" si="818"/>
        <v>13</v>
      </c>
      <c r="V1435" s="127">
        <v>252</v>
      </c>
      <c r="W1435" s="126">
        <f t="shared" si="819"/>
        <v>1.004546105</v>
      </c>
      <c r="X1435" s="119">
        <f t="shared" si="820"/>
        <v>0.35873936000000001</v>
      </c>
      <c r="Y1435" s="119">
        <f t="shared" si="821"/>
        <v>0</v>
      </c>
      <c r="Z1435" s="131" t="str">
        <f t="shared" si="800"/>
        <v>A+J=</v>
      </c>
      <c r="AA1435" s="124">
        <f t="shared" si="801"/>
        <v>45733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2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4"/>
      <c r="EM1435" s="1"/>
      <c r="EN1435" s="1"/>
      <c r="EO1435" s="1"/>
      <c r="EP1435" s="1"/>
      <c r="EQ1435" s="1"/>
      <c r="ER1435" s="1"/>
    </row>
    <row r="1436" spans="1:148" ht="12.75" x14ac:dyDescent="0.2">
      <c r="A1436" s="118">
        <f t="shared" si="798"/>
        <v>45726</v>
      </c>
      <c r="B1436" s="119">
        <f t="shared" si="802"/>
        <v>79.270108340000007</v>
      </c>
      <c r="C1436" s="119">
        <f t="shared" si="803"/>
        <v>62.743788590000001</v>
      </c>
      <c r="D1436" s="120">
        <f t="shared" si="804"/>
        <v>7100.5</v>
      </c>
      <c r="E1436" s="120">
        <f t="shared" si="796"/>
        <v>7111.86</v>
      </c>
      <c r="F1436" s="172">
        <f t="shared" si="797"/>
        <v>45674</v>
      </c>
      <c r="G1436" s="123">
        <f t="shared" si="805"/>
        <v>1.5998873318778806E-3</v>
      </c>
      <c r="H1436" s="124">
        <f t="shared" si="806"/>
        <v>45733</v>
      </c>
      <c r="I1436" s="124">
        <f t="shared" si="807"/>
        <v>45733</v>
      </c>
      <c r="J1436" s="125">
        <f t="shared" si="808"/>
        <v>18</v>
      </c>
      <c r="K1436" s="125">
        <f t="shared" si="809"/>
        <v>13</v>
      </c>
      <c r="L1436" s="8">
        <f t="shared" si="810"/>
        <v>1.0011552100000001</v>
      </c>
      <c r="M1436" s="126">
        <f t="shared" si="811"/>
        <v>1.0051997699999999</v>
      </c>
      <c r="N1436" s="126">
        <f t="shared" si="812"/>
        <v>1.2562249922193158</v>
      </c>
      <c r="O1436" s="119">
        <f t="shared" si="813"/>
        <v>1.25767619</v>
      </c>
      <c r="P1436" s="119">
        <f t="shared" si="814"/>
        <v>78.911368980000006</v>
      </c>
      <c r="Q1436" s="158">
        <f t="shared" si="815"/>
        <v>0</v>
      </c>
      <c r="R1436" s="199">
        <f t="shared" si="816"/>
        <v>0</v>
      </c>
      <c r="S1436" s="119">
        <f t="shared" si="817"/>
        <v>0</v>
      </c>
      <c r="T1436" s="129">
        <f t="shared" si="799"/>
        <v>9.1906000000000002E-2</v>
      </c>
      <c r="U1436" s="127">
        <f t="shared" si="818"/>
        <v>13</v>
      </c>
      <c r="V1436" s="127">
        <v>252</v>
      </c>
      <c r="W1436" s="126">
        <f t="shared" si="819"/>
        <v>1.004546105</v>
      </c>
      <c r="X1436" s="119">
        <f t="shared" si="820"/>
        <v>0.35873936000000001</v>
      </c>
      <c r="Y1436" s="119">
        <f t="shared" si="821"/>
        <v>0</v>
      </c>
      <c r="Z1436" s="131" t="str">
        <f t="shared" si="800"/>
        <v>A+J=</v>
      </c>
      <c r="AA1436" s="124">
        <f t="shared" si="801"/>
        <v>45733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2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4"/>
      <c r="EM1436" s="1"/>
      <c r="EN1436" s="1"/>
      <c r="EO1436" s="1"/>
      <c r="EP1436" s="1"/>
      <c r="EQ1436" s="1"/>
      <c r="ER1436" s="1"/>
    </row>
    <row r="1437" spans="1:148" ht="12.75" x14ac:dyDescent="0.2">
      <c r="A1437" s="118">
        <f t="shared" si="798"/>
        <v>45727</v>
      </c>
      <c r="B1437" s="119">
        <f t="shared" si="802"/>
        <v>79.304813920000001</v>
      </c>
      <c r="C1437" s="119">
        <f t="shared" si="803"/>
        <v>62.743788590000001</v>
      </c>
      <c r="D1437" s="120">
        <f t="shared" si="804"/>
        <v>7100.5</v>
      </c>
      <c r="E1437" s="120">
        <f t="shared" si="796"/>
        <v>7111.86</v>
      </c>
      <c r="F1437" s="172">
        <f t="shared" si="797"/>
        <v>45674</v>
      </c>
      <c r="G1437" s="123">
        <f t="shared" si="805"/>
        <v>1.5998873318778806E-3</v>
      </c>
      <c r="H1437" s="124">
        <f t="shared" si="806"/>
        <v>45733</v>
      </c>
      <c r="I1437" s="124">
        <f t="shared" si="807"/>
        <v>45733</v>
      </c>
      <c r="J1437" s="125">
        <f t="shared" si="808"/>
        <v>18</v>
      </c>
      <c r="K1437" s="125">
        <f t="shared" si="809"/>
        <v>14</v>
      </c>
      <c r="L1437" s="8">
        <f t="shared" si="810"/>
        <v>1.0012441299999999</v>
      </c>
      <c r="M1437" s="126">
        <f t="shared" si="811"/>
        <v>1.0051997699999999</v>
      </c>
      <c r="N1437" s="126">
        <f t="shared" si="812"/>
        <v>1.2562249922193158</v>
      </c>
      <c r="O1437" s="119">
        <f t="shared" si="813"/>
        <v>1.2577878899999999</v>
      </c>
      <c r="P1437" s="119">
        <f t="shared" si="814"/>
        <v>78.918377460000002</v>
      </c>
      <c r="Q1437" s="158">
        <f t="shared" si="815"/>
        <v>0</v>
      </c>
      <c r="R1437" s="199">
        <f t="shared" si="816"/>
        <v>0</v>
      </c>
      <c r="S1437" s="119">
        <f t="shared" si="817"/>
        <v>0</v>
      </c>
      <c r="T1437" s="129">
        <f t="shared" si="799"/>
        <v>9.1906000000000002E-2</v>
      </c>
      <c r="U1437" s="127">
        <f t="shared" si="818"/>
        <v>14</v>
      </c>
      <c r="V1437" s="127">
        <v>252</v>
      </c>
      <c r="W1437" s="126">
        <f t="shared" si="819"/>
        <v>1.00489666</v>
      </c>
      <c r="X1437" s="119">
        <f t="shared" si="820"/>
        <v>0.38643645999999998</v>
      </c>
      <c r="Y1437" s="119">
        <f t="shared" si="821"/>
        <v>0</v>
      </c>
      <c r="Z1437" s="131" t="str">
        <f t="shared" si="800"/>
        <v>A+J=</v>
      </c>
      <c r="AA1437" s="124">
        <f t="shared" si="801"/>
        <v>45733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2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4"/>
      <c r="EM1437" s="1"/>
      <c r="EN1437" s="1"/>
      <c r="EO1437" s="1"/>
      <c r="EP1437" s="1"/>
      <c r="EQ1437" s="1"/>
      <c r="ER1437" s="1"/>
    </row>
    <row r="1438" spans="1:148" ht="12.75" x14ac:dyDescent="0.2">
      <c r="A1438" s="118">
        <f t="shared" si="798"/>
        <v>45728</v>
      </c>
      <c r="B1438" s="119">
        <f t="shared" si="802"/>
        <v>79.339535369999993</v>
      </c>
      <c r="C1438" s="119">
        <f t="shared" si="803"/>
        <v>62.743788590000001</v>
      </c>
      <c r="D1438" s="120">
        <f t="shared" si="804"/>
        <v>7100.5</v>
      </c>
      <c r="E1438" s="120">
        <f t="shared" si="796"/>
        <v>7111.86</v>
      </c>
      <c r="F1438" s="172">
        <f t="shared" si="797"/>
        <v>45674</v>
      </c>
      <c r="G1438" s="123">
        <f t="shared" si="805"/>
        <v>1.5998873318778806E-3</v>
      </c>
      <c r="H1438" s="124">
        <f t="shared" si="806"/>
        <v>45733</v>
      </c>
      <c r="I1438" s="124">
        <f t="shared" si="807"/>
        <v>45733</v>
      </c>
      <c r="J1438" s="125">
        <f t="shared" si="808"/>
        <v>18</v>
      </c>
      <c r="K1438" s="125">
        <f t="shared" si="809"/>
        <v>15</v>
      </c>
      <c r="L1438" s="8">
        <f t="shared" si="810"/>
        <v>1.0013330600000001</v>
      </c>
      <c r="M1438" s="126">
        <f t="shared" si="811"/>
        <v>1.0051997699999999</v>
      </c>
      <c r="N1438" s="126">
        <f t="shared" si="812"/>
        <v>1.2562249922193158</v>
      </c>
      <c r="O1438" s="119">
        <f t="shared" si="813"/>
        <v>1.2578996099999999</v>
      </c>
      <c r="P1438" s="119">
        <f t="shared" si="814"/>
        <v>78.925387189999995</v>
      </c>
      <c r="Q1438" s="158">
        <f t="shared" si="815"/>
        <v>0</v>
      </c>
      <c r="R1438" s="199">
        <f t="shared" si="816"/>
        <v>0</v>
      </c>
      <c r="S1438" s="119">
        <f t="shared" si="817"/>
        <v>0</v>
      </c>
      <c r="T1438" s="129">
        <f t="shared" si="799"/>
        <v>9.1906000000000002E-2</v>
      </c>
      <c r="U1438" s="127">
        <f t="shared" si="818"/>
        <v>15</v>
      </c>
      <c r="V1438" s="127">
        <v>252</v>
      </c>
      <c r="W1438" s="126">
        <f t="shared" si="819"/>
        <v>1.005247338</v>
      </c>
      <c r="X1438" s="119">
        <f t="shared" si="820"/>
        <v>0.41414817999999998</v>
      </c>
      <c r="Y1438" s="119">
        <f t="shared" si="821"/>
        <v>0</v>
      </c>
      <c r="Z1438" s="131" t="str">
        <f t="shared" si="800"/>
        <v>A+J=</v>
      </c>
      <c r="AA1438" s="124">
        <f t="shared" si="801"/>
        <v>45733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2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4"/>
      <c r="EM1438" s="1"/>
      <c r="EN1438" s="1"/>
      <c r="EO1438" s="1"/>
      <c r="EP1438" s="1"/>
      <c r="EQ1438" s="1"/>
      <c r="ER1438" s="1"/>
    </row>
    <row r="1439" spans="1:148" ht="12.75" x14ac:dyDescent="0.2">
      <c r="A1439" s="118">
        <f t="shared" si="798"/>
        <v>45729</v>
      </c>
      <c r="B1439" s="119">
        <f t="shared" si="802"/>
        <v>79.374271379999996</v>
      </c>
      <c r="C1439" s="119">
        <f t="shared" si="803"/>
        <v>62.743788590000001</v>
      </c>
      <c r="D1439" s="120">
        <f t="shared" si="804"/>
        <v>7100.5</v>
      </c>
      <c r="E1439" s="120">
        <f t="shared" si="796"/>
        <v>7111.86</v>
      </c>
      <c r="F1439" s="172">
        <f t="shared" si="797"/>
        <v>45674</v>
      </c>
      <c r="G1439" s="123">
        <f t="shared" si="805"/>
        <v>1.5998873318778806E-3</v>
      </c>
      <c r="H1439" s="124">
        <f t="shared" si="806"/>
        <v>45733</v>
      </c>
      <c r="I1439" s="124">
        <f t="shared" si="807"/>
        <v>45733</v>
      </c>
      <c r="J1439" s="125">
        <f t="shared" si="808"/>
        <v>18</v>
      </c>
      <c r="K1439" s="125">
        <f t="shared" si="809"/>
        <v>16</v>
      </c>
      <c r="L1439" s="8">
        <f t="shared" si="810"/>
        <v>1.0014219900000001</v>
      </c>
      <c r="M1439" s="126">
        <f t="shared" si="811"/>
        <v>1.0051997699999999</v>
      </c>
      <c r="N1439" s="126">
        <f t="shared" si="812"/>
        <v>1.2562249922193158</v>
      </c>
      <c r="O1439" s="119">
        <f t="shared" si="813"/>
        <v>1.25801133</v>
      </c>
      <c r="P1439" s="119">
        <f t="shared" si="814"/>
        <v>78.932396929999996</v>
      </c>
      <c r="Q1439" s="158">
        <f t="shared" si="815"/>
        <v>0</v>
      </c>
      <c r="R1439" s="199">
        <f t="shared" si="816"/>
        <v>0</v>
      </c>
      <c r="S1439" s="119">
        <f t="shared" si="817"/>
        <v>0</v>
      </c>
      <c r="T1439" s="129">
        <f t="shared" si="799"/>
        <v>9.1906000000000002E-2</v>
      </c>
      <c r="U1439" s="127">
        <f t="shared" si="818"/>
        <v>16</v>
      </c>
      <c r="V1439" s="127">
        <v>252</v>
      </c>
      <c r="W1439" s="126">
        <f t="shared" si="819"/>
        <v>1.0055981380000001</v>
      </c>
      <c r="X1439" s="119">
        <f t="shared" si="820"/>
        <v>0.44187444999999997</v>
      </c>
      <c r="Y1439" s="119">
        <f t="shared" si="821"/>
        <v>0</v>
      </c>
      <c r="Z1439" s="131" t="str">
        <f t="shared" si="800"/>
        <v>A+J=</v>
      </c>
      <c r="AA1439" s="124">
        <f t="shared" si="801"/>
        <v>45733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2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4"/>
      <c r="EM1439" s="1"/>
      <c r="EN1439" s="1"/>
      <c r="EO1439" s="1"/>
      <c r="EP1439" s="1"/>
      <c r="EQ1439" s="1"/>
      <c r="ER1439" s="1"/>
    </row>
    <row r="1440" spans="1:148" ht="12.75" x14ac:dyDescent="0.2">
      <c r="A1440" s="118">
        <f t="shared" si="798"/>
        <v>45730</v>
      </c>
      <c r="B1440" s="119">
        <f t="shared" si="802"/>
        <v>79.409022560000011</v>
      </c>
      <c r="C1440" s="119">
        <f t="shared" si="803"/>
        <v>62.743788590000001</v>
      </c>
      <c r="D1440" s="120">
        <f t="shared" si="804"/>
        <v>7100.5</v>
      </c>
      <c r="E1440" s="120">
        <f t="shared" si="796"/>
        <v>7111.86</v>
      </c>
      <c r="F1440" s="172">
        <f t="shared" si="797"/>
        <v>45674</v>
      </c>
      <c r="G1440" s="123">
        <f t="shared" si="805"/>
        <v>1.5998873318778806E-3</v>
      </c>
      <c r="H1440" s="124">
        <f t="shared" si="806"/>
        <v>45733</v>
      </c>
      <c r="I1440" s="124">
        <f t="shared" si="807"/>
        <v>45733</v>
      </c>
      <c r="J1440" s="125">
        <f t="shared" si="808"/>
        <v>18</v>
      </c>
      <c r="K1440" s="125">
        <f t="shared" si="809"/>
        <v>17</v>
      </c>
      <c r="L1440" s="8">
        <f t="shared" si="810"/>
        <v>1.00151093</v>
      </c>
      <c r="M1440" s="126">
        <f t="shared" si="811"/>
        <v>1.0051997699999999</v>
      </c>
      <c r="N1440" s="126">
        <f t="shared" si="812"/>
        <v>1.2562249922193158</v>
      </c>
      <c r="O1440" s="119">
        <f t="shared" si="813"/>
        <v>1.25812306</v>
      </c>
      <c r="P1440" s="119">
        <f t="shared" si="814"/>
        <v>78.939407290000005</v>
      </c>
      <c r="Q1440" s="158">
        <f t="shared" si="815"/>
        <v>0</v>
      </c>
      <c r="R1440" s="199">
        <f t="shared" si="816"/>
        <v>0</v>
      </c>
      <c r="S1440" s="119">
        <f t="shared" si="817"/>
        <v>0</v>
      </c>
      <c r="T1440" s="129">
        <f t="shared" si="799"/>
        <v>9.1906000000000002E-2</v>
      </c>
      <c r="U1440" s="127">
        <f t="shared" si="818"/>
        <v>17</v>
      </c>
      <c r="V1440" s="127">
        <v>252</v>
      </c>
      <c r="W1440" s="126">
        <f t="shared" si="819"/>
        <v>1.0059490600000001</v>
      </c>
      <c r="X1440" s="119">
        <f t="shared" si="820"/>
        <v>0.46961526999999997</v>
      </c>
      <c r="Y1440" s="119">
        <f t="shared" si="821"/>
        <v>0</v>
      </c>
      <c r="Z1440" s="131" t="str">
        <f t="shared" si="800"/>
        <v>A+J=</v>
      </c>
      <c r="AA1440" s="124">
        <f t="shared" si="801"/>
        <v>45733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2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4"/>
      <c r="EM1440" s="1"/>
      <c r="EN1440" s="1"/>
      <c r="EO1440" s="1"/>
      <c r="EP1440" s="1"/>
      <c r="EQ1440" s="1"/>
      <c r="ER1440" s="1"/>
    </row>
    <row r="1441" spans="1:148" ht="12.75" x14ac:dyDescent="0.2">
      <c r="A1441" s="118">
        <f t="shared" si="798"/>
        <v>45731</v>
      </c>
      <c r="B1441" s="119">
        <f t="shared" si="802"/>
        <v>79.44378900000001</v>
      </c>
      <c r="C1441" s="119">
        <f t="shared" si="803"/>
        <v>62.743788590000001</v>
      </c>
      <c r="D1441" s="120">
        <f t="shared" si="804"/>
        <v>7100.5</v>
      </c>
      <c r="E1441" s="120">
        <f t="shared" si="796"/>
        <v>7111.86</v>
      </c>
      <c r="F1441" s="172">
        <f t="shared" si="797"/>
        <v>45674</v>
      </c>
      <c r="G1441" s="123">
        <f t="shared" si="805"/>
        <v>1.5998873318778806E-3</v>
      </c>
      <c r="H1441" s="124">
        <f t="shared" si="806"/>
        <v>45733</v>
      </c>
      <c r="I1441" s="124">
        <f t="shared" si="807"/>
        <v>45733</v>
      </c>
      <c r="J1441" s="125">
        <f t="shared" si="808"/>
        <v>18</v>
      </c>
      <c r="K1441" s="125">
        <f t="shared" si="809"/>
        <v>18</v>
      </c>
      <c r="L1441" s="8">
        <f t="shared" si="810"/>
        <v>1.0015998800000001</v>
      </c>
      <c r="M1441" s="126">
        <f t="shared" si="811"/>
        <v>1.0051997699999999</v>
      </c>
      <c r="N1441" s="126">
        <f t="shared" si="812"/>
        <v>1.2562249922193158</v>
      </c>
      <c r="O1441" s="119">
        <f t="shared" si="813"/>
        <v>1.2582348000000001</v>
      </c>
      <c r="P1441" s="119">
        <f t="shared" si="814"/>
        <v>78.946418280000003</v>
      </c>
      <c r="Q1441" s="158">
        <f t="shared" si="815"/>
        <v>0</v>
      </c>
      <c r="R1441" s="199">
        <f t="shared" si="816"/>
        <v>0</v>
      </c>
      <c r="S1441" s="119">
        <f t="shared" si="817"/>
        <v>0</v>
      </c>
      <c r="T1441" s="129">
        <f t="shared" si="799"/>
        <v>9.1906000000000002E-2</v>
      </c>
      <c r="U1441" s="127">
        <f t="shared" si="818"/>
        <v>18</v>
      </c>
      <c r="V1441" s="127">
        <v>252</v>
      </c>
      <c r="W1441" s="126">
        <f t="shared" si="819"/>
        <v>1.006300105</v>
      </c>
      <c r="X1441" s="119">
        <f t="shared" si="820"/>
        <v>0.49737071999999999</v>
      </c>
      <c r="Y1441" s="119">
        <f t="shared" si="821"/>
        <v>0</v>
      </c>
      <c r="Z1441" s="131" t="str">
        <f t="shared" si="800"/>
        <v>A+J=</v>
      </c>
      <c r="AA1441" s="124">
        <f t="shared" si="801"/>
        <v>45733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2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4"/>
      <c r="EM1441" s="1"/>
      <c r="EN1441" s="1"/>
      <c r="EO1441" s="1"/>
      <c r="EP1441" s="1"/>
      <c r="EQ1441" s="1"/>
      <c r="ER1441" s="1"/>
    </row>
    <row r="1442" spans="1:148" ht="12.75" x14ac:dyDescent="0.2">
      <c r="A1442" s="118">
        <f t="shared" si="798"/>
        <v>45732</v>
      </c>
      <c r="B1442" s="119">
        <f t="shared" si="802"/>
        <v>79.44378900000001</v>
      </c>
      <c r="C1442" s="119">
        <f t="shared" si="803"/>
        <v>62.743788590000001</v>
      </c>
      <c r="D1442" s="120">
        <f t="shared" si="804"/>
        <v>7100.5</v>
      </c>
      <c r="E1442" s="120">
        <f t="shared" si="796"/>
        <v>7111.86</v>
      </c>
      <c r="F1442" s="172">
        <f t="shared" si="797"/>
        <v>45674</v>
      </c>
      <c r="G1442" s="123">
        <f t="shared" si="805"/>
        <v>1.5998873318778806E-3</v>
      </c>
      <c r="H1442" s="124">
        <f t="shared" si="806"/>
        <v>45733</v>
      </c>
      <c r="I1442" s="124">
        <f t="shared" si="807"/>
        <v>45733</v>
      </c>
      <c r="J1442" s="125">
        <f t="shared" si="808"/>
        <v>18</v>
      </c>
      <c r="K1442" s="125">
        <f t="shared" si="809"/>
        <v>18</v>
      </c>
      <c r="L1442" s="8">
        <f t="shared" si="810"/>
        <v>1.0015998800000001</v>
      </c>
      <c r="M1442" s="126">
        <f t="shared" si="811"/>
        <v>1.0051997699999999</v>
      </c>
      <c r="N1442" s="126">
        <f t="shared" si="812"/>
        <v>1.2562249922193158</v>
      </c>
      <c r="O1442" s="119">
        <f t="shared" si="813"/>
        <v>1.2582348000000001</v>
      </c>
      <c r="P1442" s="119">
        <f t="shared" si="814"/>
        <v>78.946418280000003</v>
      </c>
      <c r="Q1442" s="158">
        <f t="shared" si="815"/>
        <v>0</v>
      </c>
      <c r="R1442" s="199">
        <f t="shared" si="816"/>
        <v>0</v>
      </c>
      <c r="S1442" s="119">
        <f t="shared" si="817"/>
        <v>0</v>
      </c>
      <c r="T1442" s="129">
        <f t="shared" si="799"/>
        <v>9.1906000000000002E-2</v>
      </c>
      <c r="U1442" s="127">
        <f t="shared" si="818"/>
        <v>18</v>
      </c>
      <c r="V1442" s="127">
        <v>252</v>
      </c>
      <c r="W1442" s="126">
        <f t="shared" si="819"/>
        <v>1.006300105</v>
      </c>
      <c r="X1442" s="119">
        <f t="shared" si="820"/>
        <v>0.49737071999999999</v>
      </c>
      <c r="Y1442" s="119">
        <f t="shared" si="821"/>
        <v>0</v>
      </c>
      <c r="Z1442" s="131" t="str">
        <f t="shared" si="800"/>
        <v>A+J=</v>
      </c>
      <c r="AA1442" s="124">
        <f t="shared" si="801"/>
        <v>45733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2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4"/>
      <c r="EM1442" s="1"/>
      <c r="EN1442" s="1"/>
      <c r="EO1442" s="1"/>
      <c r="EP1442" s="1"/>
      <c r="EQ1442" s="1"/>
      <c r="ER1442" s="1"/>
    </row>
    <row r="1443" spans="1:148" ht="12.75" x14ac:dyDescent="0.2">
      <c r="A1443" s="118">
        <f t="shared" si="798"/>
        <v>45733</v>
      </c>
      <c r="B1443" s="119">
        <f t="shared" si="802"/>
        <v>79.44378900000001</v>
      </c>
      <c r="C1443" s="119">
        <f t="shared" si="803"/>
        <v>62.743788590000001</v>
      </c>
      <c r="D1443" s="120">
        <f t="shared" si="804"/>
        <v>7100.5</v>
      </c>
      <c r="E1443" s="120">
        <f t="shared" si="796"/>
        <v>7111.86</v>
      </c>
      <c r="F1443" s="172">
        <f t="shared" si="797"/>
        <v>45674</v>
      </c>
      <c r="G1443" s="123">
        <f t="shared" si="805"/>
        <v>1.5998873318778806E-3</v>
      </c>
      <c r="H1443" s="124">
        <f t="shared" si="806"/>
        <v>45733</v>
      </c>
      <c r="I1443" s="124">
        <f t="shared" si="807"/>
        <v>45733</v>
      </c>
      <c r="J1443" s="125">
        <f t="shared" si="808"/>
        <v>18</v>
      </c>
      <c r="K1443" s="125">
        <f t="shared" si="809"/>
        <v>18</v>
      </c>
      <c r="L1443" s="8">
        <f t="shared" si="810"/>
        <v>1.0015998800000001</v>
      </c>
      <c r="M1443" s="126">
        <f t="shared" si="811"/>
        <v>1.0051997699999999</v>
      </c>
      <c r="N1443" s="126">
        <f t="shared" si="812"/>
        <v>1.2562249922193158</v>
      </c>
      <c r="O1443" s="119">
        <f t="shared" si="813"/>
        <v>1.2582348000000001</v>
      </c>
      <c r="P1443" s="119">
        <f t="shared" si="814"/>
        <v>78.946418280000003</v>
      </c>
      <c r="Q1443" s="158">
        <f t="shared" si="815"/>
        <v>47</v>
      </c>
      <c r="R1443" s="199">
        <f t="shared" si="816"/>
        <v>0.498168</v>
      </c>
      <c r="S1443" s="119">
        <f t="shared" si="817"/>
        <v>39.328579300000001</v>
      </c>
      <c r="T1443" s="129">
        <f t="shared" si="799"/>
        <v>9.1906000000000002E-2</v>
      </c>
      <c r="U1443" s="127">
        <f t="shared" si="818"/>
        <v>18</v>
      </c>
      <c r="V1443" s="127">
        <v>252</v>
      </c>
      <c r="W1443" s="126">
        <f t="shared" si="819"/>
        <v>1.006300105</v>
      </c>
      <c r="X1443" s="119">
        <f t="shared" si="820"/>
        <v>0.49737071999999999</v>
      </c>
      <c r="Y1443" s="119">
        <f t="shared" si="821"/>
        <v>39.825950020000001</v>
      </c>
      <c r="Z1443" s="131" t="str">
        <f t="shared" si="800"/>
        <v>A+J=</v>
      </c>
      <c r="AA1443" s="124">
        <f t="shared" si="801"/>
        <v>45733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2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4"/>
      <c r="EM1443" s="1"/>
      <c r="EN1443" s="1"/>
      <c r="EO1443" s="1"/>
      <c r="EP1443" s="1"/>
      <c r="EQ1443" s="1"/>
      <c r="ER1443" s="1"/>
    </row>
    <row r="1444" spans="1:148" ht="12.75" x14ac:dyDescent="0.2">
      <c r="A1444" s="118">
        <f t="shared" si="798"/>
        <v>45734</v>
      </c>
      <c r="B1444" s="119">
        <f t="shared" si="802"/>
        <v>39.656235199999998</v>
      </c>
      <c r="C1444" s="119">
        <f t="shared" si="803"/>
        <v>31.486840919999999</v>
      </c>
      <c r="D1444" s="120">
        <f t="shared" si="804"/>
        <v>7111.86</v>
      </c>
      <c r="E1444" s="120">
        <f t="shared" si="796"/>
        <v>7205.03</v>
      </c>
      <c r="F1444" s="172">
        <f t="shared" si="797"/>
        <v>45703</v>
      </c>
      <c r="G1444" s="123">
        <f t="shared" si="805"/>
        <v>1.3100651587629741E-2</v>
      </c>
      <c r="H1444" s="124">
        <f t="shared" si="806"/>
        <v>45762</v>
      </c>
      <c r="I1444" s="124">
        <f t="shared" si="807"/>
        <v>45762</v>
      </c>
      <c r="J1444" s="125">
        <f t="shared" si="808"/>
        <v>21</v>
      </c>
      <c r="K1444" s="125">
        <f t="shared" si="809"/>
        <v>1</v>
      </c>
      <c r="L1444" s="8">
        <f t="shared" si="810"/>
        <v>1.00061998</v>
      </c>
      <c r="M1444" s="126">
        <f t="shared" si="811"/>
        <v>1.0015998800000001</v>
      </c>
      <c r="N1444" s="126">
        <f t="shared" si="812"/>
        <v>1.2582348014598679</v>
      </c>
      <c r="O1444" s="119">
        <f t="shared" si="813"/>
        <v>1.2590148800000001</v>
      </c>
      <c r="P1444" s="119">
        <f t="shared" si="814"/>
        <v>39.642401239999998</v>
      </c>
      <c r="Q1444" s="158">
        <f t="shared" si="815"/>
        <v>0</v>
      </c>
      <c r="R1444" s="199">
        <f t="shared" si="816"/>
        <v>0</v>
      </c>
      <c r="S1444" s="119">
        <f t="shared" si="817"/>
        <v>0</v>
      </c>
      <c r="T1444" s="129">
        <f t="shared" si="799"/>
        <v>9.1906000000000002E-2</v>
      </c>
      <c r="U1444" s="127">
        <f t="shared" si="818"/>
        <v>1</v>
      </c>
      <c r="V1444" s="127">
        <v>252</v>
      </c>
      <c r="W1444" s="126">
        <f t="shared" si="819"/>
        <v>1.000348969</v>
      </c>
      <c r="X1444" s="119">
        <f t="shared" si="820"/>
        <v>1.3833959999999999E-2</v>
      </c>
      <c r="Y1444" s="119">
        <f t="shared" si="821"/>
        <v>0</v>
      </c>
      <c r="Z1444" s="131" t="str">
        <f t="shared" si="800"/>
        <v>A+J=</v>
      </c>
      <c r="AA1444" s="124">
        <f t="shared" si="801"/>
        <v>45762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2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4"/>
      <c r="EM1444" s="1"/>
      <c r="EN1444" s="1"/>
      <c r="EO1444" s="1"/>
      <c r="EP1444" s="1"/>
      <c r="EQ1444" s="1"/>
      <c r="ER1444" s="1"/>
    </row>
    <row r="1445" spans="1:148" ht="12.75" x14ac:dyDescent="0.2">
      <c r="A1445" s="118">
        <f t="shared" si="798"/>
        <v>45735</v>
      </c>
      <c r="B1445" s="119">
        <f t="shared" si="802"/>
        <v>39.694668499999999</v>
      </c>
      <c r="C1445" s="119">
        <f t="shared" si="803"/>
        <v>31.486840919999999</v>
      </c>
      <c r="D1445" s="120">
        <f t="shared" si="804"/>
        <v>7111.86</v>
      </c>
      <c r="E1445" s="120">
        <f t="shared" si="796"/>
        <v>7205.03</v>
      </c>
      <c r="F1445" s="172">
        <f t="shared" si="797"/>
        <v>45703</v>
      </c>
      <c r="G1445" s="123">
        <f t="shared" si="805"/>
        <v>1.3100651587629741E-2</v>
      </c>
      <c r="H1445" s="124">
        <f t="shared" si="806"/>
        <v>45762</v>
      </c>
      <c r="I1445" s="124">
        <f t="shared" si="807"/>
        <v>45762</v>
      </c>
      <c r="J1445" s="125">
        <f t="shared" si="808"/>
        <v>21</v>
      </c>
      <c r="K1445" s="125">
        <f t="shared" si="809"/>
        <v>2</v>
      </c>
      <c r="L1445" s="8">
        <f t="shared" si="810"/>
        <v>1.0012403400000001</v>
      </c>
      <c r="M1445" s="126">
        <f t="shared" si="811"/>
        <v>1.0015998800000001</v>
      </c>
      <c r="N1445" s="126">
        <f t="shared" si="812"/>
        <v>1.2582348014598679</v>
      </c>
      <c r="O1445" s="119">
        <f t="shared" si="813"/>
        <v>1.25979544</v>
      </c>
      <c r="P1445" s="119">
        <f t="shared" si="814"/>
        <v>39.666978610000001</v>
      </c>
      <c r="Q1445" s="158">
        <f t="shared" si="815"/>
        <v>0</v>
      </c>
      <c r="R1445" s="199">
        <f t="shared" si="816"/>
        <v>0</v>
      </c>
      <c r="S1445" s="119">
        <f t="shared" si="817"/>
        <v>0</v>
      </c>
      <c r="T1445" s="129">
        <f t="shared" si="799"/>
        <v>9.1906000000000002E-2</v>
      </c>
      <c r="U1445" s="127">
        <f t="shared" si="818"/>
        <v>2</v>
      </c>
      <c r="V1445" s="127">
        <v>252</v>
      </c>
      <c r="W1445" s="126">
        <f t="shared" si="819"/>
        <v>1.0006980590000001</v>
      </c>
      <c r="X1445" s="119">
        <f t="shared" si="820"/>
        <v>2.7689890000000002E-2</v>
      </c>
      <c r="Y1445" s="119">
        <f t="shared" si="821"/>
        <v>0</v>
      </c>
      <c r="Z1445" s="131" t="str">
        <f t="shared" si="800"/>
        <v>A+J=</v>
      </c>
      <c r="AA1445" s="124">
        <f t="shared" si="801"/>
        <v>45762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2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4"/>
      <c r="EM1445" s="1"/>
      <c r="EN1445" s="1"/>
      <c r="EO1445" s="1"/>
      <c r="EP1445" s="1"/>
      <c r="EQ1445" s="1"/>
      <c r="ER1445" s="1"/>
    </row>
    <row r="1446" spans="1:148" ht="12.75" x14ac:dyDescent="0.2">
      <c r="A1446" s="118">
        <f t="shared" si="798"/>
        <v>45736</v>
      </c>
      <c r="B1446" s="119">
        <f t="shared" si="802"/>
        <v>39.733138959999998</v>
      </c>
      <c r="C1446" s="119">
        <f t="shared" si="803"/>
        <v>31.486840919999999</v>
      </c>
      <c r="D1446" s="120">
        <f t="shared" si="804"/>
        <v>7111.86</v>
      </c>
      <c r="E1446" s="120">
        <f t="shared" si="796"/>
        <v>7205.03</v>
      </c>
      <c r="F1446" s="172">
        <f t="shared" si="797"/>
        <v>45703</v>
      </c>
      <c r="G1446" s="123">
        <f t="shared" si="805"/>
        <v>1.3100651587629741E-2</v>
      </c>
      <c r="H1446" s="124">
        <f t="shared" si="806"/>
        <v>45762</v>
      </c>
      <c r="I1446" s="124">
        <f t="shared" si="807"/>
        <v>45762</v>
      </c>
      <c r="J1446" s="125">
        <f t="shared" si="808"/>
        <v>21</v>
      </c>
      <c r="K1446" s="125">
        <f t="shared" si="809"/>
        <v>3</v>
      </c>
      <c r="L1446" s="8">
        <f t="shared" si="810"/>
        <v>1.00186109</v>
      </c>
      <c r="M1446" s="126">
        <f t="shared" si="811"/>
        <v>1.0015998800000001</v>
      </c>
      <c r="N1446" s="126">
        <f t="shared" si="812"/>
        <v>1.2582348014598679</v>
      </c>
      <c r="O1446" s="119">
        <f t="shared" si="813"/>
        <v>1.2605764800000001</v>
      </c>
      <c r="P1446" s="119">
        <f t="shared" si="814"/>
        <v>39.691571089999997</v>
      </c>
      <c r="Q1446" s="158">
        <f t="shared" si="815"/>
        <v>0</v>
      </c>
      <c r="R1446" s="199">
        <f t="shared" si="816"/>
        <v>0</v>
      </c>
      <c r="S1446" s="119">
        <f t="shared" si="817"/>
        <v>0</v>
      </c>
      <c r="T1446" s="129">
        <f t="shared" si="799"/>
        <v>9.1906000000000002E-2</v>
      </c>
      <c r="U1446" s="127">
        <f t="shared" si="818"/>
        <v>3</v>
      </c>
      <c r="V1446" s="127">
        <v>252</v>
      </c>
      <c r="W1446" s="126">
        <f t="shared" si="819"/>
        <v>1.0010472720000001</v>
      </c>
      <c r="X1446" s="119">
        <f t="shared" si="820"/>
        <v>4.156787E-2</v>
      </c>
      <c r="Y1446" s="119">
        <f t="shared" si="821"/>
        <v>0</v>
      </c>
      <c r="Z1446" s="131" t="str">
        <f t="shared" si="800"/>
        <v>A+J=</v>
      </c>
      <c r="AA1446" s="124">
        <f t="shared" si="801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2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4"/>
      <c r="EM1446" s="1"/>
      <c r="EN1446" s="1"/>
      <c r="EO1446" s="1"/>
      <c r="EP1446" s="1"/>
      <c r="EQ1446" s="1"/>
      <c r="ER1446" s="1"/>
    </row>
    <row r="1447" spans="1:148" ht="12.75" x14ac:dyDescent="0.2">
      <c r="A1447" s="118">
        <f t="shared" si="798"/>
        <v>45737</v>
      </c>
      <c r="B1447" s="119">
        <f t="shared" si="802"/>
        <v>39.771647160000001</v>
      </c>
      <c r="C1447" s="119">
        <f t="shared" si="803"/>
        <v>31.486840919999999</v>
      </c>
      <c r="D1447" s="120">
        <f t="shared" si="804"/>
        <v>7111.86</v>
      </c>
      <c r="E1447" s="120">
        <f t="shared" si="796"/>
        <v>7205.03</v>
      </c>
      <c r="F1447" s="172">
        <f t="shared" si="797"/>
        <v>45703</v>
      </c>
      <c r="G1447" s="123">
        <f t="shared" si="805"/>
        <v>1.3100651587629741E-2</v>
      </c>
      <c r="H1447" s="124">
        <f t="shared" si="806"/>
        <v>45762</v>
      </c>
      <c r="I1447" s="124">
        <f t="shared" si="807"/>
        <v>45762</v>
      </c>
      <c r="J1447" s="125">
        <f t="shared" si="808"/>
        <v>21</v>
      </c>
      <c r="K1447" s="125">
        <f t="shared" si="809"/>
        <v>4</v>
      </c>
      <c r="L1447" s="8">
        <f t="shared" si="810"/>
        <v>1.00248223</v>
      </c>
      <c r="M1447" s="126">
        <f t="shared" si="811"/>
        <v>1.0015998800000001</v>
      </c>
      <c r="N1447" s="126">
        <f t="shared" si="812"/>
        <v>1.2582348014598679</v>
      </c>
      <c r="O1447" s="119">
        <f t="shared" si="813"/>
        <v>1.2613580200000001</v>
      </c>
      <c r="P1447" s="119">
        <f t="shared" si="814"/>
        <v>39.716179310000001</v>
      </c>
      <c r="Q1447" s="158">
        <f t="shared" si="815"/>
        <v>0</v>
      </c>
      <c r="R1447" s="199">
        <f t="shared" si="816"/>
        <v>0</v>
      </c>
      <c r="S1447" s="119">
        <f t="shared" si="817"/>
        <v>0</v>
      </c>
      <c r="T1447" s="129">
        <f t="shared" si="799"/>
        <v>9.1906000000000002E-2</v>
      </c>
      <c r="U1447" s="127">
        <f t="shared" si="818"/>
        <v>4</v>
      </c>
      <c r="V1447" s="127">
        <v>252</v>
      </c>
      <c r="W1447" s="126">
        <f t="shared" si="819"/>
        <v>1.0013966059999999</v>
      </c>
      <c r="X1447" s="119">
        <f t="shared" si="820"/>
        <v>5.5467849999999999E-2</v>
      </c>
      <c r="Y1447" s="119">
        <f t="shared" si="821"/>
        <v>0</v>
      </c>
      <c r="Z1447" s="131" t="str">
        <f t="shared" si="800"/>
        <v>A+J=</v>
      </c>
      <c r="AA1447" s="124">
        <f t="shared" si="801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2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4"/>
      <c r="EM1447" s="1"/>
      <c r="EN1447" s="1"/>
      <c r="EO1447" s="1"/>
      <c r="EP1447" s="1"/>
      <c r="EQ1447" s="1"/>
      <c r="ER1447" s="1"/>
    </row>
    <row r="1448" spans="1:148" ht="12.75" x14ac:dyDescent="0.2">
      <c r="A1448" s="118">
        <f t="shared" si="798"/>
        <v>45738</v>
      </c>
      <c r="B1448" s="119">
        <f t="shared" si="802"/>
        <v>39.810192549999996</v>
      </c>
      <c r="C1448" s="119">
        <f t="shared" si="803"/>
        <v>31.486840919999999</v>
      </c>
      <c r="D1448" s="120">
        <f t="shared" si="804"/>
        <v>7111.86</v>
      </c>
      <c r="E1448" s="120">
        <f t="shared" si="796"/>
        <v>7205.03</v>
      </c>
      <c r="F1448" s="172">
        <f t="shared" si="797"/>
        <v>45703</v>
      </c>
      <c r="G1448" s="123">
        <f t="shared" si="805"/>
        <v>1.3100651587629741E-2</v>
      </c>
      <c r="H1448" s="124">
        <f t="shared" si="806"/>
        <v>45762</v>
      </c>
      <c r="I1448" s="124">
        <f t="shared" si="807"/>
        <v>45762</v>
      </c>
      <c r="J1448" s="125">
        <f t="shared" si="808"/>
        <v>21</v>
      </c>
      <c r="K1448" s="125">
        <f t="shared" si="809"/>
        <v>5</v>
      </c>
      <c r="L1448" s="8">
        <f t="shared" si="810"/>
        <v>1.00310375</v>
      </c>
      <c r="M1448" s="126">
        <f t="shared" si="811"/>
        <v>1.0015998800000001</v>
      </c>
      <c r="N1448" s="126">
        <f t="shared" si="812"/>
        <v>1.2582348014598679</v>
      </c>
      <c r="O1448" s="119">
        <f t="shared" si="813"/>
        <v>1.26214004</v>
      </c>
      <c r="P1448" s="119">
        <f t="shared" si="814"/>
        <v>39.740802649999999</v>
      </c>
      <c r="Q1448" s="158">
        <f t="shared" si="815"/>
        <v>0</v>
      </c>
      <c r="R1448" s="199">
        <f t="shared" si="816"/>
        <v>0</v>
      </c>
      <c r="S1448" s="119">
        <f t="shared" si="817"/>
        <v>0</v>
      </c>
      <c r="T1448" s="129">
        <f t="shared" si="799"/>
        <v>9.1906000000000002E-2</v>
      </c>
      <c r="U1448" s="127">
        <f t="shared" si="818"/>
        <v>5</v>
      </c>
      <c r="V1448" s="127">
        <v>252</v>
      </c>
      <c r="W1448" s="126">
        <f t="shared" si="819"/>
        <v>1.001746062</v>
      </c>
      <c r="X1448" s="119">
        <f t="shared" si="820"/>
        <v>6.9389900000000004E-2</v>
      </c>
      <c r="Y1448" s="119">
        <f t="shared" si="821"/>
        <v>0</v>
      </c>
      <c r="Z1448" s="131" t="str">
        <f t="shared" si="800"/>
        <v>A+J=</v>
      </c>
      <c r="AA1448" s="124">
        <f t="shared" si="801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2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4"/>
      <c r="EM1448" s="1"/>
      <c r="EN1448" s="1"/>
      <c r="EO1448" s="1"/>
      <c r="EP1448" s="1"/>
      <c r="EQ1448" s="1"/>
      <c r="ER1448" s="1"/>
    </row>
    <row r="1449" spans="1:148" ht="12.75" x14ac:dyDescent="0.2">
      <c r="A1449" s="118">
        <f t="shared" si="798"/>
        <v>45739</v>
      </c>
      <c r="B1449" s="119">
        <f t="shared" si="802"/>
        <v>39.810192549999996</v>
      </c>
      <c r="C1449" s="119">
        <f t="shared" si="803"/>
        <v>31.486840919999999</v>
      </c>
      <c r="D1449" s="120">
        <f t="shared" si="804"/>
        <v>7111.86</v>
      </c>
      <c r="E1449" s="120">
        <f t="shared" si="796"/>
        <v>7205.03</v>
      </c>
      <c r="F1449" s="172">
        <f t="shared" si="797"/>
        <v>45703</v>
      </c>
      <c r="G1449" s="123">
        <f t="shared" si="805"/>
        <v>1.3100651587629741E-2</v>
      </c>
      <c r="H1449" s="124">
        <f t="shared" si="806"/>
        <v>45762</v>
      </c>
      <c r="I1449" s="124">
        <f t="shared" si="807"/>
        <v>45762</v>
      </c>
      <c r="J1449" s="125">
        <f t="shared" si="808"/>
        <v>21</v>
      </c>
      <c r="K1449" s="125">
        <f t="shared" si="809"/>
        <v>5</v>
      </c>
      <c r="L1449" s="8">
        <f t="shared" si="810"/>
        <v>1.00310375</v>
      </c>
      <c r="M1449" s="126">
        <f t="shared" si="811"/>
        <v>1.0015998800000001</v>
      </c>
      <c r="N1449" s="126">
        <f t="shared" si="812"/>
        <v>1.2582348014598679</v>
      </c>
      <c r="O1449" s="119">
        <f t="shared" si="813"/>
        <v>1.26214004</v>
      </c>
      <c r="P1449" s="119">
        <f t="shared" si="814"/>
        <v>39.740802649999999</v>
      </c>
      <c r="Q1449" s="158">
        <f t="shared" si="815"/>
        <v>0</v>
      </c>
      <c r="R1449" s="199">
        <f t="shared" si="816"/>
        <v>0</v>
      </c>
      <c r="S1449" s="119">
        <f t="shared" si="817"/>
        <v>0</v>
      </c>
      <c r="T1449" s="129">
        <f t="shared" si="799"/>
        <v>9.1906000000000002E-2</v>
      </c>
      <c r="U1449" s="127">
        <f t="shared" si="818"/>
        <v>5</v>
      </c>
      <c r="V1449" s="127">
        <v>252</v>
      </c>
      <c r="W1449" s="126">
        <f t="shared" si="819"/>
        <v>1.001746062</v>
      </c>
      <c r="X1449" s="119">
        <f t="shared" si="820"/>
        <v>6.9389900000000004E-2</v>
      </c>
      <c r="Y1449" s="119">
        <f t="shared" si="821"/>
        <v>0</v>
      </c>
      <c r="Z1449" s="131" t="str">
        <f t="shared" si="800"/>
        <v>A+J=</v>
      </c>
      <c r="AA1449" s="124">
        <f t="shared" si="801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2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4"/>
      <c r="EM1449" s="1"/>
      <c r="EN1449" s="1"/>
      <c r="EO1449" s="1"/>
      <c r="EP1449" s="1"/>
      <c r="EQ1449" s="1"/>
      <c r="ER1449" s="1"/>
    </row>
    <row r="1450" spans="1:148" ht="12.75" x14ac:dyDescent="0.2">
      <c r="A1450" s="118">
        <f t="shared" si="798"/>
        <v>45740</v>
      </c>
      <c r="B1450" s="119">
        <f t="shared" si="802"/>
        <v>39.810192549999996</v>
      </c>
      <c r="C1450" s="119">
        <f t="shared" si="803"/>
        <v>31.486840919999999</v>
      </c>
      <c r="D1450" s="120">
        <f t="shared" si="804"/>
        <v>7111.86</v>
      </c>
      <c r="E1450" s="120">
        <f t="shared" si="796"/>
        <v>7205.03</v>
      </c>
      <c r="F1450" s="172">
        <f t="shared" si="797"/>
        <v>45703</v>
      </c>
      <c r="G1450" s="123">
        <f t="shared" si="805"/>
        <v>1.3100651587629741E-2</v>
      </c>
      <c r="H1450" s="124">
        <f t="shared" si="806"/>
        <v>45762</v>
      </c>
      <c r="I1450" s="124">
        <f t="shared" si="807"/>
        <v>45762</v>
      </c>
      <c r="J1450" s="125">
        <f t="shared" si="808"/>
        <v>21</v>
      </c>
      <c r="K1450" s="125">
        <f t="shared" si="809"/>
        <v>5</v>
      </c>
      <c r="L1450" s="8">
        <f t="shared" si="810"/>
        <v>1.00310375</v>
      </c>
      <c r="M1450" s="126">
        <f t="shared" si="811"/>
        <v>1.0015998800000001</v>
      </c>
      <c r="N1450" s="126">
        <f t="shared" si="812"/>
        <v>1.2582348014598679</v>
      </c>
      <c r="O1450" s="119">
        <f t="shared" si="813"/>
        <v>1.26214004</v>
      </c>
      <c r="P1450" s="119">
        <f t="shared" si="814"/>
        <v>39.740802649999999</v>
      </c>
      <c r="Q1450" s="158">
        <f t="shared" si="815"/>
        <v>0</v>
      </c>
      <c r="R1450" s="199">
        <f t="shared" si="816"/>
        <v>0</v>
      </c>
      <c r="S1450" s="119">
        <f t="shared" si="817"/>
        <v>0</v>
      </c>
      <c r="T1450" s="129">
        <f t="shared" si="799"/>
        <v>9.1906000000000002E-2</v>
      </c>
      <c r="U1450" s="127">
        <f t="shared" si="818"/>
        <v>5</v>
      </c>
      <c r="V1450" s="127">
        <v>252</v>
      </c>
      <c r="W1450" s="126">
        <f t="shared" si="819"/>
        <v>1.001746062</v>
      </c>
      <c r="X1450" s="119">
        <f t="shared" si="820"/>
        <v>6.9389900000000004E-2</v>
      </c>
      <c r="Y1450" s="119">
        <f t="shared" si="821"/>
        <v>0</v>
      </c>
      <c r="Z1450" s="131" t="str">
        <f t="shared" si="800"/>
        <v>A+J=</v>
      </c>
      <c r="AA1450" s="124">
        <f t="shared" si="801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2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4"/>
      <c r="EM1450" s="1"/>
      <c r="EN1450" s="1"/>
      <c r="EO1450" s="1"/>
      <c r="EP1450" s="1"/>
      <c r="EQ1450" s="1"/>
      <c r="ER1450" s="1"/>
    </row>
    <row r="1451" spans="1:148" ht="12.75" x14ac:dyDescent="0.2">
      <c r="A1451" s="118">
        <f t="shared" si="798"/>
        <v>45741</v>
      </c>
      <c r="B1451" s="119">
        <f t="shared" si="802"/>
        <v>39.848775459999999</v>
      </c>
      <c r="C1451" s="119">
        <f t="shared" si="803"/>
        <v>31.486840919999999</v>
      </c>
      <c r="D1451" s="120">
        <f t="shared" si="804"/>
        <v>7111.86</v>
      </c>
      <c r="E1451" s="120">
        <f t="shared" si="796"/>
        <v>7205.03</v>
      </c>
      <c r="F1451" s="172">
        <f t="shared" si="797"/>
        <v>45703</v>
      </c>
      <c r="G1451" s="123">
        <f t="shared" si="805"/>
        <v>1.3100651587629741E-2</v>
      </c>
      <c r="H1451" s="124">
        <f t="shared" si="806"/>
        <v>45762</v>
      </c>
      <c r="I1451" s="124">
        <f t="shared" si="807"/>
        <v>45762</v>
      </c>
      <c r="J1451" s="125">
        <f t="shared" si="808"/>
        <v>21</v>
      </c>
      <c r="K1451" s="125">
        <f t="shared" si="809"/>
        <v>6</v>
      </c>
      <c r="L1451" s="8">
        <f t="shared" si="810"/>
        <v>1.00372566</v>
      </c>
      <c r="M1451" s="126">
        <f t="shared" si="811"/>
        <v>1.0015998800000001</v>
      </c>
      <c r="N1451" s="126">
        <f t="shared" si="812"/>
        <v>1.2582348014598679</v>
      </c>
      <c r="O1451" s="119">
        <f t="shared" si="813"/>
        <v>1.2629225500000001</v>
      </c>
      <c r="P1451" s="119">
        <f t="shared" si="814"/>
        <v>39.765441420000002</v>
      </c>
      <c r="Q1451" s="158">
        <f t="shared" si="815"/>
        <v>0</v>
      </c>
      <c r="R1451" s="199">
        <f t="shared" si="816"/>
        <v>0</v>
      </c>
      <c r="S1451" s="119">
        <f t="shared" si="817"/>
        <v>0</v>
      </c>
      <c r="T1451" s="129">
        <f t="shared" si="799"/>
        <v>9.1906000000000002E-2</v>
      </c>
      <c r="U1451" s="127">
        <f t="shared" si="818"/>
        <v>6</v>
      </c>
      <c r="V1451" s="127">
        <v>252</v>
      </c>
      <c r="W1451" s="126">
        <f t="shared" si="819"/>
        <v>1.0020956400000001</v>
      </c>
      <c r="X1451" s="119">
        <f t="shared" si="820"/>
        <v>8.3334039999999998E-2</v>
      </c>
      <c r="Y1451" s="119">
        <f t="shared" si="821"/>
        <v>0</v>
      </c>
      <c r="Z1451" s="131" t="str">
        <f t="shared" si="800"/>
        <v>A+J=</v>
      </c>
      <c r="AA1451" s="124">
        <f t="shared" si="801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2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4"/>
      <c r="EM1451" s="1"/>
      <c r="EN1451" s="1"/>
      <c r="EO1451" s="1"/>
      <c r="EP1451" s="1"/>
      <c r="EQ1451" s="1"/>
      <c r="ER1451" s="1"/>
    </row>
    <row r="1452" spans="1:148" ht="12.75" x14ac:dyDescent="0.2">
      <c r="A1452" s="118">
        <f t="shared" si="798"/>
        <v>45742</v>
      </c>
      <c r="B1452" s="119">
        <f t="shared" si="802"/>
        <v>39.887395609999999</v>
      </c>
      <c r="C1452" s="119">
        <f t="shared" si="803"/>
        <v>31.486840919999999</v>
      </c>
      <c r="D1452" s="120">
        <f t="shared" si="804"/>
        <v>7111.86</v>
      </c>
      <c r="E1452" s="120">
        <f t="shared" si="796"/>
        <v>7205.03</v>
      </c>
      <c r="F1452" s="172">
        <f t="shared" si="797"/>
        <v>45703</v>
      </c>
      <c r="G1452" s="123">
        <f t="shared" si="805"/>
        <v>1.3100651587629741E-2</v>
      </c>
      <c r="H1452" s="124">
        <f t="shared" si="806"/>
        <v>45762</v>
      </c>
      <c r="I1452" s="124">
        <f t="shared" si="807"/>
        <v>45762</v>
      </c>
      <c r="J1452" s="125">
        <f t="shared" si="808"/>
        <v>21</v>
      </c>
      <c r="K1452" s="125">
        <f t="shared" si="809"/>
        <v>7</v>
      </c>
      <c r="L1452" s="8">
        <f t="shared" si="810"/>
        <v>1.0043479500000001</v>
      </c>
      <c r="M1452" s="126">
        <f t="shared" si="811"/>
        <v>1.0015998800000001</v>
      </c>
      <c r="N1452" s="126">
        <f t="shared" si="812"/>
        <v>1.2582348014598679</v>
      </c>
      <c r="O1452" s="119">
        <f t="shared" si="813"/>
        <v>1.2637055399999999</v>
      </c>
      <c r="P1452" s="119">
        <f t="shared" si="814"/>
        <v>39.790095299999997</v>
      </c>
      <c r="Q1452" s="158">
        <f t="shared" si="815"/>
        <v>0</v>
      </c>
      <c r="R1452" s="199">
        <f t="shared" si="816"/>
        <v>0</v>
      </c>
      <c r="S1452" s="119">
        <f t="shared" si="817"/>
        <v>0</v>
      </c>
      <c r="T1452" s="129">
        <f t="shared" si="799"/>
        <v>9.1906000000000002E-2</v>
      </c>
      <c r="U1452" s="127">
        <f t="shared" si="818"/>
        <v>7</v>
      </c>
      <c r="V1452" s="127">
        <v>252</v>
      </c>
      <c r="W1452" s="126">
        <f t="shared" si="819"/>
        <v>1.00244534</v>
      </c>
      <c r="X1452" s="119">
        <f t="shared" si="820"/>
        <v>9.7300310000000001E-2</v>
      </c>
      <c r="Y1452" s="119">
        <f t="shared" si="821"/>
        <v>0</v>
      </c>
      <c r="Z1452" s="131" t="str">
        <f t="shared" si="800"/>
        <v>A+J=</v>
      </c>
      <c r="AA1452" s="124">
        <f t="shared" si="801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2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4"/>
      <c r="EM1452" s="1"/>
      <c r="EN1452" s="1"/>
      <c r="EO1452" s="1"/>
      <c r="EP1452" s="1"/>
      <c r="EQ1452" s="1"/>
      <c r="ER1452" s="1"/>
    </row>
    <row r="1453" spans="1:148" ht="12.75" x14ac:dyDescent="0.2">
      <c r="A1453" s="118">
        <f t="shared" si="798"/>
        <v>45743</v>
      </c>
      <c r="B1453" s="119">
        <f t="shared" si="802"/>
        <v>39.926052689999999</v>
      </c>
      <c r="C1453" s="119">
        <f t="shared" si="803"/>
        <v>31.486840919999999</v>
      </c>
      <c r="D1453" s="120">
        <f t="shared" si="804"/>
        <v>7111.86</v>
      </c>
      <c r="E1453" s="120">
        <f t="shared" ref="E1453:E1472" si="822">IF($K1453=1,VLOOKUP($A1452,$AO$11:$AT$150,5),E1452)</f>
        <v>7205.03</v>
      </c>
      <c r="F1453" s="172">
        <f t="shared" si="797"/>
        <v>45703</v>
      </c>
      <c r="G1453" s="123">
        <f t="shared" si="805"/>
        <v>1.3100651587629741E-2</v>
      </c>
      <c r="H1453" s="124">
        <f t="shared" si="806"/>
        <v>45762</v>
      </c>
      <c r="I1453" s="124">
        <f t="shared" si="807"/>
        <v>45762</v>
      </c>
      <c r="J1453" s="125">
        <f t="shared" si="808"/>
        <v>21</v>
      </c>
      <c r="K1453" s="125">
        <f t="shared" si="809"/>
        <v>8</v>
      </c>
      <c r="L1453" s="8">
        <f t="shared" si="810"/>
        <v>1.0049706199999999</v>
      </c>
      <c r="M1453" s="126">
        <f t="shared" si="811"/>
        <v>1.0015998800000001</v>
      </c>
      <c r="N1453" s="126">
        <f t="shared" si="812"/>
        <v>1.2582348014598679</v>
      </c>
      <c r="O1453" s="119">
        <f t="shared" si="813"/>
        <v>1.264489</v>
      </c>
      <c r="P1453" s="119">
        <f t="shared" si="814"/>
        <v>39.814763980000002</v>
      </c>
      <c r="Q1453" s="158">
        <f t="shared" si="815"/>
        <v>0</v>
      </c>
      <c r="R1453" s="199">
        <f t="shared" si="816"/>
        <v>0</v>
      </c>
      <c r="S1453" s="119">
        <f t="shared" si="817"/>
        <v>0</v>
      </c>
      <c r="T1453" s="129">
        <f t="shared" si="799"/>
        <v>9.1906000000000002E-2</v>
      </c>
      <c r="U1453" s="127">
        <f t="shared" si="818"/>
        <v>8</v>
      </c>
      <c r="V1453" s="127">
        <v>252</v>
      </c>
      <c r="W1453" s="126">
        <f t="shared" si="819"/>
        <v>1.002795162</v>
      </c>
      <c r="X1453" s="119">
        <f t="shared" si="820"/>
        <v>0.11128871</v>
      </c>
      <c r="Y1453" s="119">
        <f t="shared" si="821"/>
        <v>0</v>
      </c>
      <c r="Z1453" s="131" t="str">
        <f t="shared" si="800"/>
        <v>A+J=</v>
      </c>
      <c r="AA1453" s="124">
        <f t="shared" si="801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2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4"/>
      <c r="EM1453" s="1"/>
      <c r="EN1453" s="1"/>
      <c r="EO1453" s="1"/>
      <c r="EP1453" s="1"/>
      <c r="EQ1453" s="1"/>
      <c r="ER1453" s="1"/>
    </row>
    <row r="1454" spans="1:148" ht="12.75" x14ac:dyDescent="0.2">
      <c r="A1454" s="118">
        <f t="shared" si="798"/>
        <v>45744</v>
      </c>
      <c r="B1454" s="119">
        <f t="shared" si="802"/>
        <v>39.964748040000003</v>
      </c>
      <c r="C1454" s="119">
        <f t="shared" si="803"/>
        <v>31.486840919999999</v>
      </c>
      <c r="D1454" s="120">
        <f t="shared" si="804"/>
        <v>7111.86</v>
      </c>
      <c r="E1454" s="120">
        <f t="shared" si="822"/>
        <v>7205.03</v>
      </c>
      <c r="F1454" s="172">
        <f t="shared" si="797"/>
        <v>45703</v>
      </c>
      <c r="G1454" s="123">
        <f t="shared" si="805"/>
        <v>1.3100651587629741E-2</v>
      </c>
      <c r="H1454" s="124">
        <f t="shared" si="806"/>
        <v>45762</v>
      </c>
      <c r="I1454" s="124">
        <f t="shared" si="807"/>
        <v>45762</v>
      </c>
      <c r="J1454" s="125">
        <f t="shared" si="808"/>
        <v>21</v>
      </c>
      <c r="K1454" s="125">
        <f t="shared" si="809"/>
        <v>9</v>
      </c>
      <c r="L1454" s="8">
        <f t="shared" si="810"/>
        <v>1.00559369</v>
      </c>
      <c r="M1454" s="126">
        <f t="shared" si="811"/>
        <v>1.0015998800000001</v>
      </c>
      <c r="N1454" s="126">
        <f t="shared" si="812"/>
        <v>1.2582348014598679</v>
      </c>
      <c r="O1454" s="119">
        <f t="shared" si="813"/>
        <v>1.2652729700000001</v>
      </c>
      <c r="P1454" s="119">
        <f t="shared" si="814"/>
        <v>39.83944872</v>
      </c>
      <c r="Q1454" s="158">
        <f t="shared" si="815"/>
        <v>0</v>
      </c>
      <c r="R1454" s="199">
        <f t="shared" si="816"/>
        <v>0</v>
      </c>
      <c r="S1454" s="119">
        <f t="shared" si="817"/>
        <v>0</v>
      </c>
      <c r="T1454" s="129">
        <f t="shared" si="799"/>
        <v>9.1906000000000002E-2</v>
      </c>
      <c r="U1454" s="127">
        <f t="shared" si="818"/>
        <v>9</v>
      </c>
      <c r="V1454" s="127">
        <v>252</v>
      </c>
      <c r="W1454" s="126">
        <f t="shared" si="819"/>
        <v>1.0031451069999999</v>
      </c>
      <c r="X1454" s="119">
        <f t="shared" si="820"/>
        <v>0.12529931999999999</v>
      </c>
      <c r="Y1454" s="119">
        <f t="shared" si="821"/>
        <v>0</v>
      </c>
      <c r="Z1454" s="131" t="str">
        <f t="shared" si="800"/>
        <v>A+J=</v>
      </c>
      <c r="AA1454" s="124">
        <f t="shared" si="801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2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4"/>
      <c r="EM1454" s="1"/>
      <c r="EN1454" s="1"/>
      <c r="EO1454" s="1"/>
      <c r="EP1454" s="1"/>
      <c r="EQ1454" s="1"/>
      <c r="ER1454" s="1"/>
    </row>
    <row r="1455" spans="1:148" ht="12.75" x14ac:dyDescent="0.2">
      <c r="A1455" s="118">
        <f t="shared" si="798"/>
        <v>45745</v>
      </c>
      <c r="B1455" s="119">
        <f t="shared" si="802"/>
        <v>40.003480660000001</v>
      </c>
      <c r="C1455" s="119">
        <f t="shared" si="803"/>
        <v>31.486840919999999</v>
      </c>
      <c r="D1455" s="120">
        <f t="shared" si="804"/>
        <v>7111.86</v>
      </c>
      <c r="E1455" s="120">
        <f t="shared" si="822"/>
        <v>7205.03</v>
      </c>
      <c r="F1455" s="172">
        <f t="shared" si="797"/>
        <v>45703</v>
      </c>
      <c r="G1455" s="123">
        <f t="shared" si="805"/>
        <v>1.3100651587629741E-2</v>
      </c>
      <c r="H1455" s="124">
        <f t="shared" si="806"/>
        <v>45762</v>
      </c>
      <c r="I1455" s="124">
        <f t="shared" si="807"/>
        <v>45762</v>
      </c>
      <c r="J1455" s="125">
        <f t="shared" si="808"/>
        <v>21</v>
      </c>
      <c r="K1455" s="125">
        <f t="shared" si="809"/>
        <v>10</v>
      </c>
      <c r="L1455" s="8">
        <f t="shared" si="810"/>
        <v>1.00621714</v>
      </c>
      <c r="M1455" s="126">
        <f t="shared" si="811"/>
        <v>1.0015998800000001</v>
      </c>
      <c r="N1455" s="126">
        <f t="shared" si="812"/>
        <v>1.2582348014598679</v>
      </c>
      <c r="O1455" s="119">
        <f t="shared" si="813"/>
        <v>1.2660574200000001</v>
      </c>
      <c r="P1455" s="119">
        <f t="shared" si="814"/>
        <v>39.864148569999998</v>
      </c>
      <c r="Q1455" s="158">
        <f t="shared" si="815"/>
        <v>0</v>
      </c>
      <c r="R1455" s="199">
        <f t="shared" si="816"/>
        <v>0</v>
      </c>
      <c r="S1455" s="119">
        <f t="shared" si="817"/>
        <v>0</v>
      </c>
      <c r="T1455" s="129">
        <f t="shared" si="799"/>
        <v>9.1906000000000002E-2</v>
      </c>
      <c r="U1455" s="127">
        <f t="shared" si="818"/>
        <v>10</v>
      </c>
      <c r="V1455" s="127">
        <v>252</v>
      </c>
      <c r="W1455" s="126">
        <f t="shared" si="819"/>
        <v>1.0034951729999999</v>
      </c>
      <c r="X1455" s="119">
        <f t="shared" si="820"/>
        <v>0.13933208999999999</v>
      </c>
      <c r="Y1455" s="119">
        <f t="shared" si="821"/>
        <v>0</v>
      </c>
      <c r="Z1455" s="131" t="str">
        <f t="shared" si="800"/>
        <v>A+J=</v>
      </c>
      <c r="AA1455" s="124">
        <f t="shared" si="801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2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4"/>
      <c r="EM1455" s="1"/>
      <c r="EN1455" s="1"/>
      <c r="EO1455" s="1"/>
      <c r="EP1455" s="1"/>
      <c r="EQ1455" s="1"/>
      <c r="ER1455" s="1"/>
    </row>
    <row r="1456" spans="1:148" ht="12.75" x14ac:dyDescent="0.2">
      <c r="A1456" s="118">
        <f t="shared" si="798"/>
        <v>45746</v>
      </c>
      <c r="B1456" s="119">
        <f t="shared" si="802"/>
        <v>40.003480660000001</v>
      </c>
      <c r="C1456" s="119">
        <f t="shared" si="803"/>
        <v>31.486840919999999</v>
      </c>
      <c r="D1456" s="120">
        <f t="shared" si="804"/>
        <v>7111.86</v>
      </c>
      <c r="E1456" s="120">
        <f t="shared" si="822"/>
        <v>7205.03</v>
      </c>
      <c r="F1456" s="172">
        <f t="shared" si="797"/>
        <v>45703</v>
      </c>
      <c r="G1456" s="123">
        <f t="shared" si="805"/>
        <v>1.3100651587629741E-2</v>
      </c>
      <c r="H1456" s="124">
        <f t="shared" si="806"/>
        <v>45762</v>
      </c>
      <c r="I1456" s="124">
        <f t="shared" si="807"/>
        <v>45762</v>
      </c>
      <c r="J1456" s="125">
        <f t="shared" si="808"/>
        <v>21</v>
      </c>
      <c r="K1456" s="125">
        <f t="shared" si="809"/>
        <v>10</v>
      </c>
      <c r="L1456" s="8">
        <f t="shared" si="810"/>
        <v>1.00621714</v>
      </c>
      <c r="M1456" s="126">
        <f t="shared" si="811"/>
        <v>1.0015998800000001</v>
      </c>
      <c r="N1456" s="126">
        <f t="shared" si="812"/>
        <v>1.2582348014598679</v>
      </c>
      <c r="O1456" s="119">
        <f t="shared" si="813"/>
        <v>1.2660574200000001</v>
      </c>
      <c r="P1456" s="119">
        <f t="shared" si="814"/>
        <v>39.864148569999998</v>
      </c>
      <c r="Q1456" s="158">
        <f t="shared" si="815"/>
        <v>0</v>
      </c>
      <c r="R1456" s="199">
        <f t="shared" si="816"/>
        <v>0</v>
      </c>
      <c r="S1456" s="119">
        <f t="shared" si="817"/>
        <v>0</v>
      </c>
      <c r="T1456" s="129">
        <f t="shared" si="799"/>
        <v>9.1906000000000002E-2</v>
      </c>
      <c r="U1456" s="127">
        <f t="shared" si="818"/>
        <v>10</v>
      </c>
      <c r="V1456" s="127">
        <v>252</v>
      </c>
      <c r="W1456" s="126">
        <f t="shared" si="819"/>
        <v>1.0034951729999999</v>
      </c>
      <c r="X1456" s="119">
        <f t="shared" si="820"/>
        <v>0.13933208999999999</v>
      </c>
      <c r="Y1456" s="119">
        <f t="shared" si="821"/>
        <v>0</v>
      </c>
      <c r="Z1456" s="131" t="str">
        <f t="shared" si="800"/>
        <v>A+J=</v>
      </c>
      <c r="AA1456" s="124">
        <f t="shared" si="801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2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4"/>
      <c r="EM1456" s="1"/>
      <c r="EN1456" s="1"/>
      <c r="EO1456" s="1"/>
      <c r="EP1456" s="1"/>
      <c r="EQ1456" s="1"/>
      <c r="ER1456" s="1"/>
    </row>
    <row r="1457" spans="1:148" ht="12.75" x14ac:dyDescent="0.2">
      <c r="A1457" s="118">
        <f t="shared" si="798"/>
        <v>45747</v>
      </c>
      <c r="B1457" s="119">
        <f t="shared" si="802"/>
        <v>40.003480660000001</v>
      </c>
      <c r="C1457" s="119">
        <f t="shared" si="803"/>
        <v>31.486840919999999</v>
      </c>
      <c r="D1457" s="120">
        <f t="shared" si="804"/>
        <v>7111.86</v>
      </c>
      <c r="E1457" s="120">
        <f t="shared" si="822"/>
        <v>7205.03</v>
      </c>
      <c r="F1457" s="172">
        <f t="shared" si="797"/>
        <v>45703</v>
      </c>
      <c r="G1457" s="123">
        <f t="shared" si="805"/>
        <v>1.3100651587629741E-2</v>
      </c>
      <c r="H1457" s="124">
        <f t="shared" si="806"/>
        <v>45762</v>
      </c>
      <c r="I1457" s="124">
        <f t="shared" si="807"/>
        <v>45762</v>
      </c>
      <c r="J1457" s="125">
        <f t="shared" si="808"/>
        <v>21</v>
      </c>
      <c r="K1457" s="125">
        <f t="shared" si="809"/>
        <v>10</v>
      </c>
      <c r="L1457" s="8">
        <f t="shared" si="810"/>
        <v>1.00621714</v>
      </c>
      <c r="M1457" s="126">
        <f t="shared" si="811"/>
        <v>1.0015998800000001</v>
      </c>
      <c r="N1457" s="126">
        <f t="shared" si="812"/>
        <v>1.2582348014598679</v>
      </c>
      <c r="O1457" s="119">
        <f t="shared" si="813"/>
        <v>1.2660574200000001</v>
      </c>
      <c r="P1457" s="119">
        <f t="shared" si="814"/>
        <v>39.864148569999998</v>
      </c>
      <c r="Q1457" s="158">
        <f t="shared" si="815"/>
        <v>0</v>
      </c>
      <c r="R1457" s="199">
        <f t="shared" si="816"/>
        <v>0</v>
      </c>
      <c r="S1457" s="119">
        <f t="shared" si="817"/>
        <v>0</v>
      </c>
      <c r="T1457" s="129">
        <f t="shared" si="799"/>
        <v>9.1906000000000002E-2</v>
      </c>
      <c r="U1457" s="127">
        <f t="shared" si="818"/>
        <v>10</v>
      </c>
      <c r="V1457" s="127">
        <v>252</v>
      </c>
      <c r="W1457" s="126">
        <f t="shared" si="819"/>
        <v>1.0034951729999999</v>
      </c>
      <c r="X1457" s="119">
        <f t="shared" si="820"/>
        <v>0.13933208999999999</v>
      </c>
      <c r="Y1457" s="119">
        <f t="shared" si="821"/>
        <v>0</v>
      </c>
      <c r="Z1457" s="131" t="str">
        <f t="shared" si="800"/>
        <v>A+J=</v>
      </c>
      <c r="AA1457" s="124">
        <f t="shared" si="801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2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4"/>
      <c r="EM1457" s="1"/>
      <c r="EN1457" s="1"/>
      <c r="EO1457" s="1"/>
      <c r="EP1457" s="1"/>
      <c r="EQ1457" s="1"/>
      <c r="ER1457" s="1"/>
    </row>
    <row r="1458" spans="1:148" ht="12.75" x14ac:dyDescent="0.2">
      <c r="A1458" s="118">
        <f t="shared" si="798"/>
        <v>45748</v>
      </c>
      <c r="B1458" s="119">
        <f t="shared" si="802"/>
        <v>40.042250299999999</v>
      </c>
      <c r="C1458" s="119">
        <f t="shared" si="803"/>
        <v>31.486840919999999</v>
      </c>
      <c r="D1458" s="120">
        <f t="shared" si="804"/>
        <v>7111.86</v>
      </c>
      <c r="E1458" s="120">
        <f t="shared" si="822"/>
        <v>7205.03</v>
      </c>
      <c r="F1458" s="172">
        <f t="shared" si="797"/>
        <v>45703</v>
      </c>
      <c r="G1458" s="123">
        <f t="shared" si="805"/>
        <v>1.3100651587629741E-2</v>
      </c>
      <c r="H1458" s="124">
        <f t="shared" si="806"/>
        <v>45762</v>
      </c>
      <c r="I1458" s="124">
        <f t="shared" si="807"/>
        <v>45762</v>
      </c>
      <c r="J1458" s="125">
        <f t="shared" si="808"/>
        <v>21</v>
      </c>
      <c r="K1458" s="125">
        <f t="shared" si="809"/>
        <v>11</v>
      </c>
      <c r="L1458" s="8">
        <f t="shared" si="810"/>
        <v>1.0068409700000001</v>
      </c>
      <c r="M1458" s="126">
        <f t="shared" si="811"/>
        <v>1.0015998800000001</v>
      </c>
      <c r="N1458" s="126">
        <f t="shared" si="812"/>
        <v>1.2582348014598679</v>
      </c>
      <c r="O1458" s="119">
        <f t="shared" si="813"/>
        <v>1.26684234</v>
      </c>
      <c r="P1458" s="119">
        <f t="shared" si="814"/>
        <v>39.888863229999998</v>
      </c>
      <c r="Q1458" s="158">
        <f t="shared" si="815"/>
        <v>0</v>
      </c>
      <c r="R1458" s="199">
        <f t="shared" si="816"/>
        <v>0</v>
      </c>
      <c r="S1458" s="119">
        <f t="shared" si="817"/>
        <v>0</v>
      </c>
      <c r="T1458" s="129">
        <f t="shared" si="799"/>
        <v>9.1906000000000002E-2</v>
      </c>
      <c r="U1458" s="127">
        <f t="shared" si="818"/>
        <v>11</v>
      </c>
      <c r="V1458" s="127">
        <v>252</v>
      </c>
      <c r="W1458" s="126">
        <f t="shared" si="819"/>
        <v>1.003845361</v>
      </c>
      <c r="X1458" s="119">
        <f t="shared" si="820"/>
        <v>0.15338706999999999</v>
      </c>
      <c r="Y1458" s="119">
        <f t="shared" si="821"/>
        <v>0</v>
      </c>
      <c r="Z1458" s="131" t="str">
        <f t="shared" si="800"/>
        <v>A+J=</v>
      </c>
      <c r="AA1458" s="124">
        <f t="shared" si="801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2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4"/>
      <c r="EM1458" s="1"/>
      <c r="EN1458" s="1"/>
      <c r="EO1458" s="1"/>
      <c r="EP1458" s="1"/>
      <c r="EQ1458" s="1"/>
      <c r="ER1458" s="1"/>
    </row>
    <row r="1459" spans="1:148" ht="12.75" x14ac:dyDescent="0.2">
      <c r="A1459" s="118">
        <f t="shared" si="798"/>
        <v>45749</v>
      </c>
      <c r="B1459" s="119">
        <f t="shared" si="802"/>
        <v>40.08105827</v>
      </c>
      <c r="C1459" s="119">
        <f t="shared" si="803"/>
        <v>31.486840919999999</v>
      </c>
      <c r="D1459" s="120">
        <f t="shared" si="804"/>
        <v>7111.86</v>
      </c>
      <c r="E1459" s="120">
        <f t="shared" si="822"/>
        <v>7205.03</v>
      </c>
      <c r="F1459" s="172">
        <f t="shared" ref="F1459:F1472" si="823">IF($K1459=1,VLOOKUP($A1458,$AO$11:$AT$60,6),F1458)</f>
        <v>45703</v>
      </c>
      <c r="G1459" s="123">
        <f t="shared" si="805"/>
        <v>1.3100651587629741E-2</v>
      </c>
      <c r="H1459" s="124">
        <f t="shared" si="806"/>
        <v>45762</v>
      </c>
      <c r="I1459" s="124">
        <f t="shared" si="807"/>
        <v>45762</v>
      </c>
      <c r="J1459" s="125">
        <f t="shared" si="808"/>
        <v>21</v>
      </c>
      <c r="K1459" s="125">
        <f t="shared" si="809"/>
        <v>12</v>
      </c>
      <c r="L1459" s="8">
        <f t="shared" si="810"/>
        <v>1.0074651999999999</v>
      </c>
      <c r="M1459" s="126">
        <f t="shared" si="811"/>
        <v>1.0015998800000001</v>
      </c>
      <c r="N1459" s="126">
        <f t="shared" si="812"/>
        <v>1.2582348014598679</v>
      </c>
      <c r="O1459" s="119">
        <f t="shared" si="813"/>
        <v>1.26762777</v>
      </c>
      <c r="P1459" s="119">
        <f t="shared" si="814"/>
        <v>39.913593929999998</v>
      </c>
      <c r="Q1459" s="158">
        <f t="shared" si="815"/>
        <v>0</v>
      </c>
      <c r="R1459" s="199">
        <f t="shared" si="816"/>
        <v>0</v>
      </c>
      <c r="S1459" s="119">
        <f t="shared" si="817"/>
        <v>0</v>
      </c>
      <c r="T1459" s="129">
        <f t="shared" si="799"/>
        <v>9.1906000000000002E-2</v>
      </c>
      <c r="U1459" s="127">
        <f t="shared" si="818"/>
        <v>12</v>
      </c>
      <c r="V1459" s="127">
        <v>252</v>
      </c>
      <c r="W1459" s="126">
        <f t="shared" si="819"/>
        <v>1.004195672</v>
      </c>
      <c r="X1459" s="119">
        <f t="shared" si="820"/>
        <v>0.16746433999999999</v>
      </c>
      <c r="Y1459" s="119">
        <f t="shared" si="821"/>
        <v>0</v>
      </c>
      <c r="Z1459" s="131" t="str">
        <f t="shared" si="800"/>
        <v>A+J=</v>
      </c>
      <c r="AA1459" s="124">
        <f t="shared" si="801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2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4"/>
      <c r="EM1459" s="1"/>
      <c r="EN1459" s="1"/>
      <c r="EO1459" s="1"/>
      <c r="EP1459" s="1"/>
      <c r="EQ1459" s="1"/>
      <c r="ER1459" s="1"/>
    </row>
    <row r="1460" spans="1:148" ht="12.75" x14ac:dyDescent="0.2">
      <c r="A1460" s="118">
        <f t="shared" si="798"/>
        <v>45750</v>
      </c>
      <c r="B1460" s="119">
        <f t="shared" si="802"/>
        <v>40.119903639999997</v>
      </c>
      <c r="C1460" s="119">
        <f t="shared" si="803"/>
        <v>31.486840919999999</v>
      </c>
      <c r="D1460" s="120">
        <f t="shared" si="804"/>
        <v>7111.86</v>
      </c>
      <c r="E1460" s="120">
        <f t="shared" si="822"/>
        <v>7205.03</v>
      </c>
      <c r="F1460" s="172">
        <f t="shared" si="823"/>
        <v>45703</v>
      </c>
      <c r="G1460" s="123">
        <f t="shared" si="805"/>
        <v>1.3100651587629741E-2</v>
      </c>
      <c r="H1460" s="124">
        <f t="shared" si="806"/>
        <v>45762</v>
      </c>
      <c r="I1460" s="124">
        <f t="shared" si="807"/>
        <v>45762</v>
      </c>
      <c r="J1460" s="125">
        <f t="shared" si="808"/>
        <v>21</v>
      </c>
      <c r="K1460" s="125">
        <f t="shared" si="809"/>
        <v>13</v>
      </c>
      <c r="L1460" s="8">
        <f t="shared" si="810"/>
        <v>1.00808981</v>
      </c>
      <c r="M1460" s="126">
        <f t="shared" si="811"/>
        <v>1.0015998800000001</v>
      </c>
      <c r="N1460" s="126">
        <f t="shared" si="812"/>
        <v>1.2582348014598679</v>
      </c>
      <c r="O1460" s="119">
        <f t="shared" si="813"/>
        <v>1.2684136800000001</v>
      </c>
      <c r="P1460" s="119">
        <f t="shared" si="814"/>
        <v>39.938339759999998</v>
      </c>
      <c r="Q1460" s="158">
        <f t="shared" si="815"/>
        <v>0</v>
      </c>
      <c r="R1460" s="199">
        <f t="shared" si="816"/>
        <v>0</v>
      </c>
      <c r="S1460" s="119">
        <f t="shared" si="817"/>
        <v>0</v>
      </c>
      <c r="T1460" s="129">
        <f t="shared" si="799"/>
        <v>9.1906000000000002E-2</v>
      </c>
      <c r="U1460" s="127">
        <f t="shared" si="818"/>
        <v>13</v>
      </c>
      <c r="V1460" s="127">
        <v>252</v>
      </c>
      <c r="W1460" s="126">
        <f t="shared" si="819"/>
        <v>1.004546105</v>
      </c>
      <c r="X1460" s="119">
        <f t="shared" si="820"/>
        <v>0.18156388000000001</v>
      </c>
      <c r="Y1460" s="119">
        <f t="shared" si="821"/>
        <v>0</v>
      </c>
      <c r="Z1460" s="131" t="str">
        <f t="shared" si="800"/>
        <v>A+J=</v>
      </c>
      <c r="AA1460" s="124">
        <f t="shared" si="801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2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4"/>
      <c r="EM1460" s="1"/>
      <c r="EN1460" s="1"/>
      <c r="EO1460" s="1"/>
      <c r="EP1460" s="1"/>
      <c r="EQ1460" s="1"/>
      <c r="ER1460" s="1"/>
    </row>
    <row r="1461" spans="1:148" ht="12.75" x14ac:dyDescent="0.2">
      <c r="A1461" s="118">
        <f t="shared" si="798"/>
        <v>45751</v>
      </c>
      <c r="B1461" s="119">
        <f t="shared" si="802"/>
        <v>40.15878609</v>
      </c>
      <c r="C1461" s="119">
        <f t="shared" si="803"/>
        <v>31.486840919999999</v>
      </c>
      <c r="D1461" s="120">
        <f t="shared" si="804"/>
        <v>7111.86</v>
      </c>
      <c r="E1461" s="120">
        <f t="shared" si="822"/>
        <v>7205.03</v>
      </c>
      <c r="F1461" s="172">
        <f t="shared" si="823"/>
        <v>45703</v>
      </c>
      <c r="G1461" s="123">
        <f t="shared" si="805"/>
        <v>1.3100651587629741E-2</v>
      </c>
      <c r="H1461" s="124">
        <f t="shared" si="806"/>
        <v>45762</v>
      </c>
      <c r="I1461" s="124">
        <f t="shared" si="807"/>
        <v>45762</v>
      </c>
      <c r="J1461" s="125">
        <f t="shared" si="808"/>
        <v>21</v>
      </c>
      <c r="K1461" s="125">
        <f t="shared" si="809"/>
        <v>14</v>
      </c>
      <c r="L1461" s="8">
        <f t="shared" si="810"/>
        <v>1.0087147999999999</v>
      </c>
      <c r="M1461" s="126">
        <f t="shared" si="811"/>
        <v>1.0015998800000001</v>
      </c>
      <c r="N1461" s="126">
        <f t="shared" si="812"/>
        <v>1.2582348014598679</v>
      </c>
      <c r="O1461" s="119">
        <f t="shared" si="813"/>
        <v>1.26920006</v>
      </c>
      <c r="P1461" s="119">
        <f t="shared" si="814"/>
        <v>39.96310038</v>
      </c>
      <c r="Q1461" s="158">
        <f t="shared" si="815"/>
        <v>0</v>
      </c>
      <c r="R1461" s="199">
        <f t="shared" si="816"/>
        <v>0</v>
      </c>
      <c r="S1461" s="119">
        <f t="shared" si="817"/>
        <v>0</v>
      </c>
      <c r="T1461" s="129">
        <f t="shared" si="799"/>
        <v>9.1906000000000002E-2</v>
      </c>
      <c r="U1461" s="127">
        <f t="shared" si="818"/>
        <v>14</v>
      </c>
      <c r="V1461" s="127">
        <v>252</v>
      </c>
      <c r="W1461" s="126">
        <f t="shared" si="819"/>
        <v>1.00489666</v>
      </c>
      <c r="X1461" s="119">
        <f t="shared" si="820"/>
        <v>0.19568571000000001</v>
      </c>
      <c r="Y1461" s="119">
        <f t="shared" si="821"/>
        <v>0</v>
      </c>
      <c r="Z1461" s="131" t="str">
        <f t="shared" si="800"/>
        <v>A+J=</v>
      </c>
      <c r="AA1461" s="124">
        <f t="shared" si="801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2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4"/>
      <c r="EM1461" s="1"/>
      <c r="EN1461" s="1"/>
      <c r="EO1461" s="1"/>
      <c r="EP1461" s="1"/>
      <c r="EQ1461" s="1"/>
      <c r="ER1461" s="1"/>
    </row>
    <row r="1462" spans="1:148" ht="12.75" x14ac:dyDescent="0.2">
      <c r="A1462" s="118">
        <f t="shared" si="798"/>
        <v>45752</v>
      </c>
      <c r="B1462" s="119">
        <f t="shared" si="802"/>
        <v>40.197706960000005</v>
      </c>
      <c r="C1462" s="119">
        <f t="shared" si="803"/>
        <v>31.486840919999999</v>
      </c>
      <c r="D1462" s="120">
        <f t="shared" si="804"/>
        <v>7111.86</v>
      </c>
      <c r="E1462" s="120">
        <f t="shared" si="822"/>
        <v>7205.03</v>
      </c>
      <c r="F1462" s="172">
        <f t="shared" si="823"/>
        <v>45703</v>
      </c>
      <c r="G1462" s="123">
        <f t="shared" si="805"/>
        <v>1.3100651587629741E-2</v>
      </c>
      <c r="H1462" s="124">
        <f t="shared" si="806"/>
        <v>45762</v>
      </c>
      <c r="I1462" s="124">
        <f t="shared" si="807"/>
        <v>45762</v>
      </c>
      <c r="J1462" s="125">
        <f t="shared" si="808"/>
        <v>21</v>
      </c>
      <c r="K1462" s="125">
        <f t="shared" si="809"/>
        <v>15</v>
      </c>
      <c r="L1462" s="8">
        <f t="shared" si="810"/>
        <v>1.0093401900000001</v>
      </c>
      <c r="M1462" s="126">
        <f t="shared" si="811"/>
        <v>1.0015998800000001</v>
      </c>
      <c r="N1462" s="126">
        <f t="shared" si="812"/>
        <v>1.2582348014598679</v>
      </c>
      <c r="O1462" s="119">
        <f t="shared" si="813"/>
        <v>1.2699869500000001</v>
      </c>
      <c r="P1462" s="119">
        <f t="shared" si="814"/>
        <v>39.987877060000002</v>
      </c>
      <c r="Q1462" s="158">
        <f t="shared" si="815"/>
        <v>0</v>
      </c>
      <c r="R1462" s="199">
        <f t="shared" si="816"/>
        <v>0</v>
      </c>
      <c r="S1462" s="119">
        <f t="shared" si="817"/>
        <v>0</v>
      </c>
      <c r="T1462" s="129">
        <f t="shared" si="799"/>
        <v>9.1906000000000002E-2</v>
      </c>
      <c r="U1462" s="127">
        <f t="shared" si="818"/>
        <v>15</v>
      </c>
      <c r="V1462" s="127">
        <v>252</v>
      </c>
      <c r="W1462" s="126">
        <f t="shared" si="819"/>
        <v>1.005247338</v>
      </c>
      <c r="X1462" s="119">
        <f t="shared" si="820"/>
        <v>0.20982990000000001</v>
      </c>
      <c r="Y1462" s="119">
        <f t="shared" si="821"/>
        <v>0</v>
      </c>
      <c r="Z1462" s="131" t="str">
        <f t="shared" si="800"/>
        <v>A+J=</v>
      </c>
      <c r="AA1462" s="124">
        <f t="shared" si="801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2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4"/>
      <c r="EM1462" s="1"/>
      <c r="EN1462" s="1"/>
      <c r="EO1462" s="1"/>
      <c r="EP1462" s="1"/>
      <c r="EQ1462" s="1"/>
      <c r="ER1462" s="1"/>
    </row>
    <row r="1463" spans="1:148" ht="12.75" x14ac:dyDescent="0.2">
      <c r="A1463" s="118">
        <f t="shared" si="798"/>
        <v>45753</v>
      </c>
      <c r="B1463" s="119">
        <f t="shared" si="802"/>
        <v>40.197706960000005</v>
      </c>
      <c r="C1463" s="119">
        <f t="shared" si="803"/>
        <v>31.486840919999999</v>
      </c>
      <c r="D1463" s="120">
        <f t="shared" si="804"/>
        <v>7111.86</v>
      </c>
      <c r="E1463" s="120">
        <f t="shared" si="822"/>
        <v>7205.03</v>
      </c>
      <c r="F1463" s="172">
        <f t="shared" si="823"/>
        <v>45703</v>
      </c>
      <c r="G1463" s="123">
        <f t="shared" si="805"/>
        <v>1.3100651587629741E-2</v>
      </c>
      <c r="H1463" s="124">
        <f t="shared" si="806"/>
        <v>45762</v>
      </c>
      <c r="I1463" s="124">
        <f t="shared" si="807"/>
        <v>45762</v>
      </c>
      <c r="J1463" s="125">
        <f t="shared" si="808"/>
        <v>21</v>
      </c>
      <c r="K1463" s="125">
        <f t="shared" si="809"/>
        <v>15</v>
      </c>
      <c r="L1463" s="8">
        <f t="shared" si="810"/>
        <v>1.0093401900000001</v>
      </c>
      <c r="M1463" s="126">
        <f t="shared" si="811"/>
        <v>1.0015998800000001</v>
      </c>
      <c r="N1463" s="126">
        <f t="shared" si="812"/>
        <v>1.2582348014598679</v>
      </c>
      <c r="O1463" s="119">
        <f t="shared" si="813"/>
        <v>1.2699869500000001</v>
      </c>
      <c r="P1463" s="119">
        <f t="shared" si="814"/>
        <v>39.987877060000002</v>
      </c>
      <c r="Q1463" s="158">
        <f t="shared" si="815"/>
        <v>0</v>
      </c>
      <c r="R1463" s="199">
        <f t="shared" si="816"/>
        <v>0</v>
      </c>
      <c r="S1463" s="119">
        <f t="shared" si="817"/>
        <v>0</v>
      </c>
      <c r="T1463" s="129">
        <f t="shared" si="799"/>
        <v>9.1906000000000002E-2</v>
      </c>
      <c r="U1463" s="127">
        <f t="shared" si="818"/>
        <v>15</v>
      </c>
      <c r="V1463" s="127">
        <v>252</v>
      </c>
      <c r="W1463" s="126">
        <f t="shared" si="819"/>
        <v>1.005247338</v>
      </c>
      <c r="X1463" s="119">
        <f t="shared" si="820"/>
        <v>0.20982990000000001</v>
      </c>
      <c r="Y1463" s="119">
        <f t="shared" si="821"/>
        <v>0</v>
      </c>
      <c r="Z1463" s="131" t="str">
        <f t="shared" si="800"/>
        <v>A+J=</v>
      </c>
      <c r="AA1463" s="124">
        <f t="shared" si="801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2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4"/>
      <c r="EM1463" s="1"/>
      <c r="EN1463" s="1"/>
      <c r="EO1463" s="1"/>
      <c r="EP1463" s="1"/>
      <c r="EQ1463" s="1"/>
      <c r="ER1463" s="1"/>
    </row>
    <row r="1464" spans="1:148" ht="12.75" x14ac:dyDescent="0.2">
      <c r="A1464" s="118">
        <f t="shared" si="798"/>
        <v>45754</v>
      </c>
      <c r="B1464" s="119">
        <f t="shared" si="802"/>
        <v>40.197706960000005</v>
      </c>
      <c r="C1464" s="119">
        <f t="shared" si="803"/>
        <v>31.486840919999999</v>
      </c>
      <c r="D1464" s="120">
        <f t="shared" si="804"/>
        <v>7111.86</v>
      </c>
      <c r="E1464" s="120">
        <f t="shared" si="822"/>
        <v>7205.03</v>
      </c>
      <c r="F1464" s="172">
        <f t="shared" si="823"/>
        <v>45703</v>
      </c>
      <c r="G1464" s="123">
        <f t="shared" si="805"/>
        <v>1.3100651587629741E-2</v>
      </c>
      <c r="H1464" s="124">
        <f t="shared" si="806"/>
        <v>45762</v>
      </c>
      <c r="I1464" s="124">
        <f t="shared" si="807"/>
        <v>45762</v>
      </c>
      <c r="J1464" s="125">
        <f t="shared" si="808"/>
        <v>21</v>
      </c>
      <c r="K1464" s="125">
        <f t="shared" si="809"/>
        <v>15</v>
      </c>
      <c r="L1464" s="8">
        <f t="shared" si="810"/>
        <v>1.0093401900000001</v>
      </c>
      <c r="M1464" s="126">
        <f t="shared" si="811"/>
        <v>1.0015998800000001</v>
      </c>
      <c r="N1464" s="126">
        <f t="shared" si="812"/>
        <v>1.2582348014598679</v>
      </c>
      <c r="O1464" s="119">
        <f t="shared" si="813"/>
        <v>1.2699869500000001</v>
      </c>
      <c r="P1464" s="119">
        <f t="shared" si="814"/>
        <v>39.987877060000002</v>
      </c>
      <c r="Q1464" s="158">
        <f t="shared" si="815"/>
        <v>0</v>
      </c>
      <c r="R1464" s="199">
        <f t="shared" si="816"/>
        <v>0</v>
      </c>
      <c r="S1464" s="119">
        <f t="shared" si="817"/>
        <v>0</v>
      </c>
      <c r="T1464" s="129">
        <f t="shared" si="799"/>
        <v>9.1906000000000002E-2</v>
      </c>
      <c r="U1464" s="127">
        <f t="shared" si="818"/>
        <v>15</v>
      </c>
      <c r="V1464" s="127">
        <v>252</v>
      </c>
      <c r="W1464" s="126">
        <f t="shared" si="819"/>
        <v>1.005247338</v>
      </c>
      <c r="X1464" s="119">
        <f t="shared" si="820"/>
        <v>0.20982990000000001</v>
      </c>
      <c r="Y1464" s="119">
        <f t="shared" si="821"/>
        <v>0</v>
      </c>
      <c r="Z1464" s="131" t="str">
        <f t="shared" si="800"/>
        <v>A+J=</v>
      </c>
      <c r="AA1464" s="124">
        <f t="shared" si="801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2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4"/>
      <c r="EM1464" s="1"/>
      <c r="EN1464" s="1"/>
      <c r="EO1464" s="1"/>
      <c r="EP1464" s="1"/>
      <c r="EQ1464" s="1"/>
      <c r="ER1464" s="1"/>
    </row>
    <row r="1465" spans="1:148" ht="12.75" x14ac:dyDescent="0.2">
      <c r="A1465" s="118">
        <f t="shared" si="798"/>
        <v>45755</v>
      </c>
      <c r="B1465" s="119">
        <f t="shared" si="802"/>
        <v>40.23666498</v>
      </c>
      <c r="C1465" s="119">
        <f t="shared" si="803"/>
        <v>31.486840919999999</v>
      </c>
      <c r="D1465" s="120">
        <f t="shared" si="804"/>
        <v>7111.86</v>
      </c>
      <c r="E1465" s="120">
        <f t="shared" si="822"/>
        <v>7205.03</v>
      </c>
      <c r="F1465" s="172">
        <f t="shared" si="823"/>
        <v>45703</v>
      </c>
      <c r="G1465" s="123">
        <f t="shared" si="805"/>
        <v>1.3100651587629741E-2</v>
      </c>
      <c r="H1465" s="124">
        <f t="shared" si="806"/>
        <v>45762</v>
      </c>
      <c r="I1465" s="124">
        <f t="shared" si="807"/>
        <v>45762</v>
      </c>
      <c r="J1465" s="125">
        <f t="shared" si="808"/>
        <v>21</v>
      </c>
      <c r="K1465" s="125">
        <f t="shared" si="809"/>
        <v>16</v>
      </c>
      <c r="L1465" s="8">
        <f t="shared" si="810"/>
        <v>1.0099659599999999</v>
      </c>
      <c r="M1465" s="126">
        <f t="shared" si="811"/>
        <v>1.0015998800000001</v>
      </c>
      <c r="N1465" s="126">
        <f t="shared" si="812"/>
        <v>1.2582348014598679</v>
      </c>
      <c r="O1465" s="119">
        <f t="shared" si="813"/>
        <v>1.27077431</v>
      </c>
      <c r="P1465" s="119">
        <f t="shared" si="814"/>
        <v>40.01266854</v>
      </c>
      <c r="Q1465" s="158">
        <f t="shared" si="815"/>
        <v>0</v>
      </c>
      <c r="R1465" s="199">
        <f t="shared" si="816"/>
        <v>0</v>
      </c>
      <c r="S1465" s="119">
        <f t="shared" si="817"/>
        <v>0</v>
      </c>
      <c r="T1465" s="129">
        <f t="shared" si="799"/>
        <v>9.1906000000000002E-2</v>
      </c>
      <c r="U1465" s="127">
        <f t="shared" si="818"/>
        <v>16</v>
      </c>
      <c r="V1465" s="127">
        <v>252</v>
      </c>
      <c r="W1465" s="126">
        <f t="shared" si="819"/>
        <v>1.0055981380000001</v>
      </c>
      <c r="X1465" s="119">
        <f t="shared" si="820"/>
        <v>0.22399643999999999</v>
      </c>
      <c r="Y1465" s="119">
        <f t="shared" si="821"/>
        <v>0</v>
      </c>
      <c r="Z1465" s="131" t="str">
        <f t="shared" si="800"/>
        <v>A+J=</v>
      </c>
      <c r="AA1465" s="124">
        <f t="shared" si="801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2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4"/>
      <c r="EM1465" s="1"/>
      <c r="EN1465" s="1"/>
      <c r="EO1465" s="1"/>
      <c r="EP1465" s="1"/>
      <c r="EQ1465" s="1"/>
      <c r="ER1465" s="1"/>
    </row>
    <row r="1466" spans="1:148" ht="12.75" x14ac:dyDescent="0.2">
      <c r="A1466" s="118">
        <f t="shared" si="798"/>
        <v>45756</v>
      </c>
      <c r="B1466" s="119">
        <f t="shared" si="802"/>
        <v>40.275661100000001</v>
      </c>
      <c r="C1466" s="119">
        <f t="shared" si="803"/>
        <v>31.486840919999999</v>
      </c>
      <c r="D1466" s="120">
        <f t="shared" si="804"/>
        <v>7111.86</v>
      </c>
      <c r="E1466" s="120">
        <f t="shared" si="822"/>
        <v>7205.03</v>
      </c>
      <c r="F1466" s="172">
        <f t="shared" si="823"/>
        <v>45703</v>
      </c>
      <c r="G1466" s="123">
        <f t="shared" si="805"/>
        <v>1.3100651587629741E-2</v>
      </c>
      <c r="H1466" s="124">
        <f t="shared" si="806"/>
        <v>45762</v>
      </c>
      <c r="I1466" s="124">
        <f t="shared" si="807"/>
        <v>45762</v>
      </c>
      <c r="J1466" s="125">
        <f t="shared" si="808"/>
        <v>21</v>
      </c>
      <c r="K1466" s="125">
        <f t="shared" si="809"/>
        <v>17</v>
      </c>
      <c r="L1466" s="8">
        <f t="shared" si="810"/>
        <v>1.0105921200000001</v>
      </c>
      <c r="M1466" s="126">
        <f t="shared" si="811"/>
        <v>1.0015998800000001</v>
      </c>
      <c r="N1466" s="126">
        <f t="shared" si="812"/>
        <v>1.2582348014598679</v>
      </c>
      <c r="O1466" s="119">
        <f t="shared" si="813"/>
        <v>1.2715621699999999</v>
      </c>
      <c r="P1466" s="119">
        <f t="shared" si="814"/>
        <v>40.03747576</v>
      </c>
      <c r="Q1466" s="158">
        <f t="shared" si="815"/>
        <v>0</v>
      </c>
      <c r="R1466" s="199">
        <f t="shared" si="816"/>
        <v>0</v>
      </c>
      <c r="S1466" s="119">
        <f t="shared" si="817"/>
        <v>0</v>
      </c>
      <c r="T1466" s="129">
        <f t="shared" si="799"/>
        <v>9.1906000000000002E-2</v>
      </c>
      <c r="U1466" s="127">
        <f t="shared" si="818"/>
        <v>17</v>
      </c>
      <c r="V1466" s="127">
        <v>252</v>
      </c>
      <c r="W1466" s="126">
        <f t="shared" si="819"/>
        <v>1.0059490600000001</v>
      </c>
      <c r="X1466" s="119">
        <f t="shared" si="820"/>
        <v>0.23818534</v>
      </c>
      <c r="Y1466" s="119">
        <f t="shared" si="821"/>
        <v>0</v>
      </c>
      <c r="Z1466" s="131" t="str">
        <f t="shared" si="800"/>
        <v>A+J=</v>
      </c>
      <c r="AA1466" s="124">
        <f t="shared" si="801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2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4"/>
      <c r="EM1466" s="1"/>
      <c r="EN1466" s="1"/>
      <c r="EO1466" s="1"/>
      <c r="EP1466" s="1"/>
      <c r="EQ1466" s="1"/>
      <c r="ER1466" s="1"/>
    </row>
    <row r="1467" spans="1:148" ht="12.75" x14ac:dyDescent="0.2">
      <c r="A1467" s="118">
        <f t="shared" si="798"/>
        <v>45757</v>
      </c>
      <c r="B1467" s="119">
        <f t="shared" si="802"/>
        <v>40.314695089999994</v>
      </c>
      <c r="C1467" s="119">
        <f t="shared" si="803"/>
        <v>31.486840919999999</v>
      </c>
      <c r="D1467" s="120">
        <f t="shared" si="804"/>
        <v>7111.86</v>
      </c>
      <c r="E1467" s="120">
        <f t="shared" si="822"/>
        <v>7205.03</v>
      </c>
      <c r="F1467" s="172">
        <f t="shared" si="823"/>
        <v>45703</v>
      </c>
      <c r="G1467" s="123">
        <f t="shared" si="805"/>
        <v>1.3100651587629741E-2</v>
      </c>
      <c r="H1467" s="124">
        <f t="shared" si="806"/>
        <v>45762</v>
      </c>
      <c r="I1467" s="124">
        <f t="shared" si="807"/>
        <v>45762</v>
      </c>
      <c r="J1467" s="125">
        <f t="shared" si="808"/>
        <v>21</v>
      </c>
      <c r="K1467" s="125">
        <f t="shared" si="809"/>
        <v>18</v>
      </c>
      <c r="L1467" s="8">
        <f t="shared" si="810"/>
        <v>1.0112186700000001</v>
      </c>
      <c r="M1467" s="126">
        <f t="shared" si="811"/>
        <v>1.0015998800000001</v>
      </c>
      <c r="N1467" s="126">
        <f t="shared" si="812"/>
        <v>1.2582348014598679</v>
      </c>
      <c r="O1467" s="119">
        <f t="shared" si="813"/>
        <v>1.27235052</v>
      </c>
      <c r="P1467" s="119">
        <f t="shared" si="814"/>
        <v>40.062298409999997</v>
      </c>
      <c r="Q1467" s="158">
        <f t="shared" si="815"/>
        <v>0</v>
      </c>
      <c r="R1467" s="199">
        <f t="shared" si="816"/>
        <v>0</v>
      </c>
      <c r="S1467" s="119">
        <f t="shared" si="817"/>
        <v>0</v>
      </c>
      <c r="T1467" s="129">
        <f t="shared" si="799"/>
        <v>9.1906000000000002E-2</v>
      </c>
      <c r="U1467" s="127">
        <f t="shared" si="818"/>
        <v>18</v>
      </c>
      <c r="V1467" s="127">
        <v>252</v>
      </c>
      <c r="W1467" s="126">
        <f t="shared" si="819"/>
        <v>1.006300105</v>
      </c>
      <c r="X1467" s="119">
        <f t="shared" si="820"/>
        <v>0.25239667999999998</v>
      </c>
      <c r="Y1467" s="119">
        <f t="shared" si="821"/>
        <v>0</v>
      </c>
      <c r="Z1467" s="131" t="str">
        <f t="shared" si="800"/>
        <v>A+J=</v>
      </c>
      <c r="AA1467" s="124">
        <f t="shared" si="801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2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4"/>
      <c r="EM1467" s="1"/>
      <c r="EN1467" s="1"/>
      <c r="EO1467" s="1"/>
      <c r="EP1467" s="1"/>
      <c r="EQ1467" s="1"/>
      <c r="ER1467" s="1"/>
    </row>
    <row r="1468" spans="1:148" ht="12.75" x14ac:dyDescent="0.2">
      <c r="A1468" s="118">
        <f t="shared" si="798"/>
        <v>45758</v>
      </c>
      <c r="B1468" s="119">
        <f t="shared" si="802"/>
        <v>40.353766929999999</v>
      </c>
      <c r="C1468" s="119">
        <f t="shared" si="803"/>
        <v>31.486840919999999</v>
      </c>
      <c r="D1468" s="120">
        <f t="shared" si="804"/>
        <v>7111.86</v>
      </c>
      <c r="E1468" s="120">
        <f t="shared" si="822"/>
        <v>7205.03</v>
      </c>
      <c r="F1468" s="172">
        <f t="shared" si="823"/>
        <v>45703</v>
      </c>
      <c r="G1468" s="123">
        <f t="shared" si="805"/>
        <v>1.3100651587629741E-2</v>
      </c>
      <c r="H1468" s="124">
        <f t="shared" si="806"/>
        <v>45762</v>
      </c>
      <c r="I1468" s="124">
        <f t="shared" si="807"/>
        <v>45762</v>
      </c>
      <c r="J1468" s="125">
        <f t="shared" si="808"/>
        <v>21</v>
      </c>
      <c r="K1468" s="125">
        <f t="shared" si="809"/>
        <v>19</v>
      </c>
      <c r="L1468" s="8">
        <f t="shared" si="810"/>
        <v>1.01184561</v>
      </c>
      <c r="M1468" s="126">
        <f t="shared" si="811"/>
        <v>1.0015998800000001</v>
      </c>
      <c r="N1468" s="126">
        <f t="shared" si="812"/>
        <v>1.2582348014598679</v>
      </c>
      <c r="O1468" s="119">
        <f t="shared" si="813"/>
        <v>1.2731393600000001</v>
      </c>
      <c r="P1468" s="119">
        <f t="shared" si="814"/>
        <v>40.087136489999999</v>
      </c>
      <c r="Q1468" s="158">
        <f t="shared" si="815"/>
        <v>0</v>
      </c>
      <c r="R1468" s="199">
        <f t="shared" si="816"/>
        <v>0</v>
      </c>
      <c r="S1468" s="119">
        <f t="shared" si="817"/>
        <v>0</v>
      </c>
      <c r="T1468" s="129">
        <f t="shared" si="799"/>
        <v>9.1906000000000002E-2</v>
      </c>
      <c r="U1468" s="127">
        <f t="shared" si="818"/>
        <v>19</v>
      </c>
      <c r="V1468" s="127">
        <v>252</v>
      </c>
      <c r="W1468" s="126">
        <f t="shared" si="819"/>
        <v>1.006651272</v>
      </c>
      <c r="X1468" s="119">
        <f t="shared" si="820"/>
        <v>0.26663044000000002</v>
      </c>
      <c r="Y1468" s="119">
        <f t="shared" si="821"/>
        <v>0</v>
      </c>
      <c r="Z1468" s="131" t="str">
        <f t="shared" si="800"/>
        <v>A+J=</v>
      </c>
      <c r="AA1468" s="124">
        <f t="shared" si="801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2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4"/>
      <c r="EM1468" s="1"/>
      <c r="EN1468" s="1"/>
      <c r="EO1468" s="1"/>
      <c r="EP1468" s="1"/>
      <c r="EQ1468" s="1"/>
      <c r="ER1468" s="1"/>
    </row>
    <row r="1469" spans="1:148" ht="12.75" x14ac:dyDescent="0.2">
      <c r="A1469" s="118">
        <f t="shared" si="798"/>
        <v>45759</v>
      </c>
      <c r="B1469" s="119">
        <f t="shared" si="802"/>
        <v>40.392876060000006</v>
      </c>
      <c r="C1469" s="119">
        <f t="shared" si="803"/>
        <v>31.486840919999999</v>
      </c>
      <c r="D1469" s="120">
        <f t="shared" si="804"/>
        <v>7111.86</v>
      </c>
      <c r="E1469" s="120">
        <f t="shared" si="822"/>
        <v>7205.03</v>
      </c>
      <c r="F1469" s="172">
        <f t="shared" si="823"/>
        <v>45703</v>
      </c>
      <c r="G1469" s="123">
        <f t="shared" si="805"/>
        <v>1.3100651587629741E-2</v>
      </c>
      <c r="H1469" s="124">
        <f t="shared" si="806"/>
        <v>45762</v>
      </c>
      <c r="I1469" s="124">
        <f t="shared" si="807"/>
        <v>45762</v>
      </c>
      <c r="J1469" s="125">
        <f t="shared" si="808"/>
        <v>21</v>
      </c>
      <c r="K1469" s="125">
        <f t="shared" si="809"/>
        <v>20</v>
      </c>
      <c r="L1469" s="8">
        <f t="shared" si="810"/>
        <v>1.0124729299999999</v>
      </c>
      <c r="M1469" s="126">
        <f t="shared" si="811"/>
        <v>1.0015998800000001</v>
      </c>
      <c r="N1469" s="126">
        <f t="shared" si="812"/>
        <v>1.2582348014598679</v>
      </c>
      <c r="O1469" s="119">
        <f t="shared" si="813"/>
        <v>1.2739286700000001</v>
      </c>
      <c r="P1469" s="119">
        <f t="shared" si="814"/>
        <v>40.111989370000003</v>
      </c>
      <c r="Q1469" s="158">
        <f t="shared" si="815"/>
        <v>0</v>
      </c>
      <c r="R1469" s="199">
        <f t="shared" si="816"/>
        <v>0</v>
      </c>
      <c r="S1469" s="119">
        <f t="shared" si="817"/>
        <v>0</v>
      </c>
      <c r="T1469" s="129">
        <f t="shared" si="799"/>
        <v>9.1906000000000002E-2</v>
      </c>
      <c r="U1469" s="127">
        <f t="shared" si="818"/>
        <v>20</v>
      </c>
      <c r="V1469" s="127">
        <v>252</v>
      </c>
      <c r="W1469" s="126">
        <f t="shared" si="819"/>
        <v>1.007002562</v>
      </c>
      <c r="X1469" s="119">
        <f t="shared" si="820"/>
        <v>0.28088668999999999</v>
      </c>
      <c r="Y1469" s="119">
        <f t="shared" si="821"/>
        <v>0</v>
      </c>
      <c r="Z1469" s="131" t="str">
        <f t="shared" si="800"/>
        <v>A+J=</v>
      </c>
      <c r="AA1469" s="124">
        <f t="shared" si="801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2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4"/>
      <c r="EM1469" s="1"/>
      <c r="EN1469" s="1"/>
      <c r="EO1469" s="1"/>
      <c r="EP1469" s="1"/>
      <c r="EQ1469" s="1"/>
      <c r="ER1469" s="1"/>
    </row>
    <row r="1470" spans="1:148" ht="12.75" x14ac:dyDescent="0.2">
      <c r="A1470" s="118">
        <f t="shared" si="798"/>
        <v>45760</v>
      </c>
      <c r="B1470" s="119">
        <f t="shared" si="802"/>
        <v>40.392876060000006</v>
      </c>
      <c r="C1470" s="119">
        <f t="shared" si="803"/>
        <v>31.486840919999999</v>
      </c>
      <c r="D1470" s="120">
        <f t="shared" si="804"/>
        <v>7111.86</v>
      </c>
      <c r="E1470" s="120">
        <f t="shared" si="822"/>
        <v>7205.03</v>
      </c>
      <c r="F1470" s="172">
        <f t="shared" si="823"/>
        <v>45703</v>
      </c>
      <c r="G1470" s="123">
        <f t="shared" si="805"/>
        <v>1.3100651587629741E-2</v>
      </c>
      <c r="H1470" s="124">
        <f t="shared" si="806"/>
        <v>45762</v>
      </c>
      <c r="I1470" s="124">
        <f t="shared" si="807"/>
        <v>45762</v>
      </c>
      <c r="J1470" s="125">
        <f t="shared" si="808"/>
        <v>21</v>
      </c>
      <c r="K1470" s="125">
        <f t="shared" si="809"/>
        <v>20</v>
      </c>
      <c r="L1470" s="8">
        <f t="shared" si="810"/>
        <v>1.0124729299999999</v>
      </c>
      <c r="M1470" s="126">
        <f t="shared" si="811"/>
        <v>1.0015998800000001</v>
      </c>
      <c r="N1470" s="126">
        <f t="shared" si="812"/>
        <v>1.2582348014598679</v>
      </c>
      <c r="O1470" s="119">
        <f t="shared" si="813"/>
        <v>1.2739286700000001</v>
      </c>
      <c r="P1470" s="119">
        <f t="shared" si="814"/>
        <v>40.111989370000003</v>
      </c>
      <c r="Q1470" s="158">
        <f t="shared" si="815"/>
        <v>0</v>
      </c>
      <c r="R1470" s="199">
        <f t="shared" si="816"/>
        <v>0</v>
      </c>
      <c r="S1470" s="119">
        <f t="shared" si="817"/>
        <v>0</v>
      </c>
      <c r="T1470" s="129">
        <f t="shared" si="799"/>
        <v>9.1906000000000002E-2</v>
      </c>
      <c r="U1470" s="127">
        <f t="shared" si="818"/>
        <v>20</v>
      </c>
      <c r="V1470" s="127">
        <v>252</v>
      </c>
      <c r="W1470" s="126">
        <f t="shared" si="819"/>
        <v>1.007002562</v>
      </c>
      <c r="X1470" s="119">
        <f t="shared" si="820"/>
        <v>0.28088668999999999</v>
      </c>
      <c r="Y1470" s="119">
        <f t="shared" si="821"/>
        <v>0</v>
      </c>
      <c r="Z1470" s="131" t="str">
        <f t="shared" si="800"/>
        <v>A+J=</v>
      </c>
      <c r="AA1470" s="124">
        <f t="shared" si="801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2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4"/>
      <c r="EM1470" s="1"/>
      <c r="EN1470" s="1"/>
      <c r="EO1470" s="1"/>
      <c r="EP1470" s="1"/>
      <c r="EQ1470" s="1"/>
      <c r="ER1470" s="1"/>
    </row>
    <row r="1471" spans="1:148" ht="12.75" x14ac:dyDescent="0.2">
      <c r="A1471" s="118">
        <f t="shared" si="798"/>
        <v>45761</v>
      </c>
      <c r="B1471" s="119">
        <f t="shared" si="802"/>
        <v>40.392876060000006</v>
      </c>
      <c r="C1471" s="119">
        <f t="shared" si="803"/>
        <v>31.486840919999999</v>
      </c>
      <c r="D1471" s="120">
        <f t="shared" si="804"/>
        <v>7111.86</v>
      </c>
      <c r="E1471" s="120">
        <f t="shared" si="822"/>
        <v>7205.03</v>
      </c>
      <c r="F1471" s="172">
        <f t="shared" si="823"/>
        <v>45703</v>
      </c>
      <c r="G1471" s="123">
        <f t="shared" si="805"/>
        <v>1.3100651587629741E-2</v>
      </c>
      <c r="H1471" s="124">
        <f t="shared" si="806"/>
        <v>45762</v>
      </c>
      <c r="I1471" s="124">
        <f t="shared" si="807"/>
        <v>45762</v>
      </c>
      <c r="J1471" s="125">
        <f t="shared" si="808"/>
        <v>21</v>
      </c>
      <c r="K1471" s="125">
        <f t="shared" si="809"/>
        <v>20</v>
      </c>
      <c r="L1471" s="8">
        <f t="shared" si="810"/>
        <v>1.0124729299999999</v>
      </c>
      <c r="M1471" s="126">
        <f t="shared" si="811"/>
        <v>1.0015998800000001</v>
      </c>
      <c r="N1471" s="126">
        <f t="shared" si="812"/>
        <v>1.2582348014598679</v>
      </c>
      <c r="O1471" s="119">
        <f t="shared" si="813"/>
        <v>1.2739286700000001</v>
      </c>
      <c r="P1471" s="119">
        <f t="shared" si="814"/>
        <v>40.111989370000003</v>
      </c>
      <c r="Q1471" s="158">
        <f t="shared" si="815"/>
        <v>0</v>
      </c>
      <c r="R1471" s="199">
        <f t="shared" si="816"/>
        <v>0</v>
      </c>
      <c r="S1471" s="119">
        <f t="shared" si="817"/>
        <v>0</v>
      </c>
      <c r="T1471" s="129">
        <f t="shared" si="799"/>
        <v>9.1906000000000002E-2</v>
      </c>
      <c r="U1471" s="127">
        <f t="shared" si="818"/>
        <v>20</v>
      </c>
      <c r="V1471" s="127">
        <v>252</v>
      </c>
      <c r="W1471" s="126">
        <f t="shared" si="819"/>
        <v>1.007002562</v>
      </c>
      <c r="X1471" s="119">
        <f t="shared" si="820"/>
        <v>0.28088668999999999</v>
      </c>
      <c r="Y1471" s="119">
        <f t="shared" si="821"/>
        <v>0</v>
      </c>
      <c r="Z1471" s="131" t="str">
        <f t="shared" si="800"/>
        <v>A+J=</v>
      </c>
      <c r="AA1471" s="124">
        <f t="shared" si="801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2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4"/>
      <c r="EM1471" s="1"/>
      <c r="EN1471" s="1"/>
      <c r="EO1471" s="1"/>
      <c r="EP1471" s="1"/>
      <c r="EQ1471" s="1"/>
      <c r="ER1471" s="1"/>
    </row>
    <row r="1472" spans="1:148" ht="12.75" x14ac:dyDescent="0.2">
      <c r="A1472" s="118">
        <f t="shared" si="798"/>
        <v>45762</v>
      </c>
      <c r="B1472" s="119">
        <f t="shared" si="802"/>
        <v>40.43202376</v>
      </c>
      <c r="C1472" s="119">
        <f t="shared" si="803"/>
        <v>31.486840919999999</v>
      </c>
      <c r="D1472" s="120">
        <f t="shared" si="804"/>
        <v>7111.86</v>
      </c>
      <c r="E1472" s="120">
        <f t="shared" si="822"/>
        <v>7205.03</v>
      </c>
      <c r="F1472" s="172">
        <f t="shared" si="823"/>
        <v>45703</v>
      </c>
      <c r="G1472" s="123">
        <f t="shared" si="805"/>
        <v>1.3100651587629741E-2</v>
      </c>
      <c r="H1472" s="124">
        <f t="shared" si="806"/>
        <v>45762</v>
      </c>
      <c r="I1472" s="124">
        <f t="shared" si="807"/>
        <v>45762</v>
      </c>
      <c r="J1472" s="125">
        <f t="shared" si="808"/>
        <v>21</v>
      </c>
      <c r="K1472" s="125">
        <f t="shared" si="809"/>
        <v>21</v>
      </c>
      <c r="L1472" s="8">
        <f t="shared" si="810"/>
        <v>1.0131006499999999</v>
      </c>
      <c r="M1472" s="126">
        <f t="shared" si="811"/>
        <v>1.0015998800000001</v>
      </c>
      <c r="N1472" s="126">
        <f t="shared" si="812"/>
        <v>1.2582348014598679</v>
      </c>
      <c r="O1472" s="119">
        <f t="shared" si="813"/>
        <v>1.2747184899999999</v>
      </c>
      <c r="P1472" s="119">
        <f t="shared" si="814"/>
        <v>40.136858310000001</v>
      </c>
      <c r="Q1472" s="158">
        <f t="shared" si="815"/>
        <v>48</v>
      </c>
      <c r="R1472" s="199">
        <f t="shared" si="816"/>
        <v>1</v>
      </c>
      <c r="S1472" s="119">
        <f t="shared" si="817"/>
        <v>40.136858310000001</v>
      </c>
      <c r="T1472" s="129">
        <f t="shared" si="799"/>
        <v>9.1906000000000002E-2</v>
      </c>
      <c r="U1472" s="127">
        <f t="shared" si="818"/>
        <v>21</v>
      </c>
      <c r="V1472" s="127">
        <v>252</v>
      </c>
      <c r="W1472" s="126">
        <f t="shared" si="819"/>
        <v>1.007353975</v>
      </c>
      <c r="X1472" s="119">
        <f t="shared" si="820"/>
        <v>0.29516545</v>
      </c>
      <c r="Y1472" s="119">
        <f t="shared" si="821"/>
        <v>40.43202376</v>
      </c>
      <c r="Z1472" s="131" t="str">
        <f t="shared" si="800"/>
        <v>A+J=</v>
      </c>
      <c r="AA1472" s="124">
        <f t="shared" si="801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2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4"/>
      <c r="EM1472" s="1"/>
      <c r="EN1472" s="1"/>
      <c r="EO1472" s="1"/>
      <c r="EP1472" s="1"/>
      <c r="EQ1472" s="1"/>
      <c r="ER1472" s="1"/>
    </row>
    <row r="1473" spans="1:148" ht="12.75" x14ac:dyDescent="0.2">
      <c r="A1473" s="118"/>
      <c r="B1473" s="119"/>
      <c r="C1473" s="119"/>
      <c r="D1473" s="120"/>
      <c r="E1473" s="120"/>
      <c r="F1473" s="172"/>
      <c r="G1473" s="123"/>
      <c r="H1473" s="124"/>
      <c r="I1473" s="124"/>
      <c r="J1473" s="125"/>
      <c r="K1473" s="125"/>
      <c r="L1473" s="8"/>
      <c r="M1473" s="126"/>
      <c r="N1473" s="126"/>
      <c r="O1473" s="119"/>
      <c r="P1473" s="119"/>
      <c r="Q1473" s="158"/>
      <c r="R1473" s="199"/>
      <c r="S1473" s="119"/>
      <c r="T1473" s="129"/>
      <c r="U1473" s="127"/>
      <c r="V1473" s="127"/>
      <c r="W1473" s="126"/>
      <c r="X1473" s="119"/>
      <c r="Y1473" s="119"/>
      <c r="Z1473" s="131"/>
      <c r="AA1473" s="124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2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4"/>
      <c r="EM1473" s="1"/>
      <c r="EN1473" s="1"/>
      <c r="EO1473" s="1"/>
      <c r="EP1473" s="1"/>
      <c r="EQ1473" s="1"/>
      <c r="ER1473" s="1"/>
    </row>
    <row r="1474" spans="1:148" ht="12.75" x14ac:dyDescent="0.2">
      <c r="A1474" s="118"/>
      <c r="B1474" s="119"/>
      <c r="C1474" s="119"/>
      <c r="D1474" s="120"/>
      <c r="E1474" s="120"/>
      <c r="F1474" s="172"/>
      <c r="G1474" s="123"/>
      <c r="H1474" s="124"/>
      <c r="I1474" s="124"/>
      <c r="J1474" s="125"/>
      <c r="K1474" s="125"/>
      <c r="L1474" s="8"/>
      <c r="M1474" s="126"/>
      <c r="N1474" s="126"/>
      <c r="O1474" s="119"/>
      <c r="P1474" s="119"/>
      <c r="Q1474" s="158"/>
      <c r="R1474" s="199"/>
      <c r="S1474" s="119"/>
      <c r="T1474" s="129"/>
      <c r="U1474" s="127"/>
      <c r="V1474" s="127"/>
      <c r="W1474" s="126"/>
      <c r="X1474" s="119"/>
      <c r="Y1474" s="119"/>
      <c r="Z1474" s="131"/>
      <c r="AA1474" s="124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2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4"/>
      <c r="EM1474" s="1"/>
      <c r="EN1474" s="1"/>
      <c r="EO1474" s="1"/>
      <c r="EP1474" s="1"/>
      <c r="EQ1474" s="1"/>
      <c r="ER1474" s="1"/>
    </row>
    <row r="1475" spans="1:148" ht="12.75" x14ac:dyDescent="0.2">
      <c r="A1475" s="118"/>
      <c r="B1475" s="119"/>
      <c r="C1475" s="119"/>
      <c r="D1475" s="120"/>
      <c r="E1475" s="120"/>
      <c r="F1475" s="172"/>
      <c r="G1475" s="123"/>
      <c r="H1475" s="124"/>
      <c r="I1475" s="124"/>
      <c r="J1475" s="125"/>
      <c r="K1475" s="125"/>
      <c r="L1475" s="8"/>
      <c r="M1475" s="126"/>
      <c r="N1475" s="126"/>
      <c r="O1475" s="119"/>
      <c r="P1475" s="119"/>
      <c r="Q1475" s="158"/>
      <c r="R1475" s="199"/>
      <c r="S1475" s="119"/>
      <c r="T1475" s="129"/>
      <c r="U1475" s="127"/>
      <c r="V1475" s="127"/>
      <c r="W1475" s="126"/>
      <c r="X1475" s="119"/>
      <c r="Y1475" s="119"/>
      <c r="Z1475" s="131"/>
      <c r="AA1475" s="124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2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4"/>
      <c r="EM1475" s="1"/>
      <c r="EN1475" s="1"/>
      <c r="EO1475" s="1"/>
      <c r="EP1475" s="1"/>
      <c r="EQ1475" s="1"/>
      <c r="ER1475" s="1"/>
    </row>
    <row r="1476" spans="1:148" ht="12.75" x14ac:dyDescent="0.2">
      <c r="A1476" s="118"/>
      <c r="B1476" s="119"/>
      <c r="C1476" s="119"/>
      <c r="D1476" s="120"/>
      <c r="E1476" s="120"/>
      <c r="F1476" s="172"/>
      <c r="G1476" s="123"/>
      <c r="H1476" s="124"/>
      <c r="I1476" s="124"/>
      <c r="J1476" s="125"/>
      <c r="K1476" s="125"/>
      <c r="L1476" s="8"/>
      <c r="M1476" s="126"/>
      <c r="N1476" s="126"/>
      <c r="O1476" s="119"/>
      <c r="P1476" s="119"/>
      <c r="Q1476" s="158"/>
      <c r="R1476" s="199"/>
      <c r="S1476" s="119"/>
      <c r="T1476" s="129"/>
      <c r="U1476" s="127"/>
      <c r="V1476" s="127"/>
      <c r="W1476" s="126"/>
      <c r="X1476" s="119"/>
      <c r="Y1476" s="119"/>
      <c r="Z1476" s="131"/>
      <c r="AA1476" s="124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2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4"/>
      <c r="EM1476" s="1"/>
      <c r="EN1476" s="1"/>
      <c r="EO1476" s="1"/>
      <c r="EP1476" s="1"/>
      <c r="EQ1476" s="1"/>
      <c r="ER1476" s="1"/>
    </row>
    <row r="1477" spans="1:148" ht="12.75" x14ac:dyDescent="0.2">
      <c r="A1477" s="118"/>
      <c r="B1477" s="119"/>
      <c r="C1477" s="119"/>
      <c r="D1477" s="120"/>
      <c r="E1477" s="120"/>
      <c r="F1477" s="172"/>
      <c r="G1477" s="123"/>
      <c r="H1477" s="124"/>
      <c r="I1477" s="124"/>
      <c r="J1477" s="125"/>
      <c r="K1477" s="125"/>
      <c r="L1477" s="8"/>
      <c r="M1477" s="126"/>
      <c r="N1477" s="126"/>
      <c r="O1477" s="119"/>
      <c r="P1477" s="119"/>
      <c r="Q1477" s="158"/>
      <c r="R1477" s="199"/>
      <c r="S1477" s="119"/>
      <c r="T1477" s="129"/>
      <c r="U1477" s="127"/>
      <c r="V1477" s="127"/>
      <c r="W1477" s="126"/>
      <c r="X1477" s="119"/>
      <c r="Y1477" s="119"/>
      <c r="Z1477" s="131"/>
      <c r="AA1477" s="124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2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4"/>
      <c r="EM1477" s="1"/>
      <c r="EN1477" s="1"/>
      <c r="EO1477" s="1"/>
      <c r="EP1477" s="1"/>
      <c r="EQ1477" s="1"/>
      <c r="ER1477" s="1"/>
    </row>
    <row r="1478" spans="1:148" ht="12.75" x14ac:dyDescent="0.2">
      <c r="A1478" s="118"/>
      <c r="B1478" s="119"/>
      <c r="C1478" s="119"/>
      <c r="D1478" s="120"/>
      <c r="E1478" s="120"/>
      <c r="F1478" s="172"/>
      <c r="G1478" s="123"/>
      <c r="H1478" s="124"/>
      <c r="I1478" s="124"/>
      <c r="J1478" s="125"/>
      <c r="K1478" s="125"/>
      <c r="L1478" s="8"/>
      <c r="M1478" s="126"/>
      <c r="N1478" s="126"/>
      <c r="O1478" s="119"/>
      <c r="P1478" s="119"/>
      <c r="Q1478" s="158"/>
      <c r="R1478" s="199"/>
      <c r="S1478" s="119"/>
      <c r="T1478" s="129"/>
      <c r="U1478" s="127"/>
      <c r="V1478" s="127"/>
      <c r="W1478" s="126"/>
      <c r="X1478" s="119"/>
      <c r="Y1478" s="119"/>
      <c r="Z1478" s="131"/>
      <c r="AA1478" s="124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2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4"/>
      <c r="EM1478" s="1"/>
      <c r="EN1478" s="1"/>
      <c r="EO1478" s="1"/>
      <c r="EP1478" s="1"/>
      <c r="EQ1478" s="1"/>
      <c r="ER1478" s="1"/>
    </row>
    <row r="1479" spans="1:148" ht="12.75" x14ac:dyDescent="0.2">
      <c r="A1479" s="118"/>
      <c r="B1479" s="119"/>
      <c r="C1479" s="119"/>
      <c r="D1479" s="120"/>
      <c r="E1479" s="120"/>
      <c r="F1479" s="172"/>
      <c r="G1479" s="123"/>
      <c r="H1479" s="124"/>
      <c r="I1479" s="124"/>
      <c r="J1479" s="125"/>
      <c r="K1479" s="125"/>
      <c r="L1479" s="8"/>
      <c r="M1479" s="126"/>
      <c r="N1479" s="126"/>
      <c r="O1479" s="119"/>
      <c r="P1479" s="119"/>
      <c r="Q1479" s="158"/>
      <c r="R1479" s="199"/>
      <c r="S1479" s="119"/>
      <c r="T1479" s="129"/>
      <c r="U1479" s="127"/>
      <c r="V1479" s="127"/>
      <c r="W1479" s="126"/>
      <c r="X1479" s="119"/>
      <c r="Y1479" s="119"/>
      <c r="Z1479" s="131"/>
      <c r="AA1479" s="124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2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4"/>
      <c r="EM1479" s="1"/>
      <c r="EN1479" s="1"/>
      <c r="EO1479" s="1"/>
      <c r="EP1479" s="1"/>
      <c r="EQ1479" s="1"/>
      <c r="ER1479" s="1"/>
    </row>
    <row r="1480" spans="1:148" ht="12.75" x14ac:dyDescent="0.2">
      <c r="A1480" s="118"/>
      <c r="B1480" s="119"/>
      <c r="C1480" s="119"/>
      <c r="D1480" s="120"/>
      <c r="E1480" s="120"/>
      <c r="F1480" s="172"/>
      <c r="G1480" s="123"/>
      <c r="H1480" s="124"/>
      <c r="I1480" s="124"/>
      <c r="J1480" s="125"/>
      <c r="K1480" s="125"/>
      <c r="L1480" s="8"/>
      <c r="M1480" s="126"/>
      <c r="N1480" s="126"/>
      <c r="O1480" s="119"/>
      <c r="P1480" s="119"/>
      <c r="Q1480" s="158"/>
      <c r="R1480" s="199"/>
      <c r="S1480" s="119"/>
      <c r="T1480" s="129"/>
      <c r="U1480" s="127"/>
      <c r="V1480" s="127"/>
      <c r="W1480" s="126"/>
      <c r="X1480" s="119"/>
      <c r="Y1480" s="119"/>
      <c r="Z1480" s="131"/>
      <c r="AA1480" s="124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2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4"/>
      <c r="EM1480" s="1"/>
      <c r="EN1480" s="1"/>
      <c r="EO1480" s="1"/>
      <c r="EP1480" s="1"/>
      <c r="EQ1480" s="1"/>
      <c r="ER1480" s="1"/>
    </row>
    <row r="1481" spans="1:148" ht="12.75" x14ac:dyDescent="0.2">
      <c r="A1481" s="118"/>
      <c r="B1481" s="119"/>
      <c r="C1481" s="119"/>
      <c r="D1481" s="120"/>
      <c r="E1481" s="120"/>
      <c r="F1481" s="172"/>
      <c r="G1481" s="123"/>
      <c r="H1481" s="124"/>
      <c r="I1481" s="124"/>
      <c r="J1481" s="125"/>
      <c r="K1481" s="125"/>
      <c r="L1481" s="8"/>
      <c r="M1481" s="126"/>
      <c r="N1481" s="126"/>
      <c r="O1481" s="119"/>
      <c r="P1481" s="119"/>
      <c r="Q1481" s="158"/>
      <c r="R1481" s="199"/>
      <c r="S1481" s="119"/>
      <c r="T1481" s="129"/>
      <c r="U1481" s="127"/>
      <c r="V1481" s="127"/>
      <c r="W1481" s="126"/>
      <c r="X1481" s="119"/>
      <c r="Y1481" s="119"/>
      <c r="Z1481" s="131"/>
      <c r="AA1481" s="124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2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4"/>
      <c r="EM1481" s="1"/>
      <c r="EN1481" s="1"/>
      <c r="EO1481" s="1"/>
      <c r="EP1481" s="1"/>
      <c r="EQ1481" s="1"/>
      <c r="ER1481" s="1"/>
    </row>
    <row r="1482" spans="1:148" ht="12.75" x14ac:dyDescent="0.2">
      <c r="A1482" s="118"/>
      <c r="B1482" s="119"/>
      <c r="C1482" s="119"/>
      <c r="D1482" s="120"/>
      <c r="E1482" s="120"/>
      <c r="F1482" s="172"/>
      <c r="G1482" s="123"/>
      <c r="H1482" s="124"/>
      <c r="I1482" s="124"/>
      <c r="J1482" s="125"/>
      <c r="K1482" s="125"/>
      <c r="L1482" s="8"/>
      <c r="M1482" s="126"/>
      <c r="N1482" s="126"/>
      <c r="O1482" s="119"/>
      <c r="P1482" s="119"/>
      <c r="Q1482" s="158"/>
      <c r="R1482" s="199"/>
      <c r="S1482" s="119"/>
      <c r="T1482" s="129"/>
      <c r="U1482" s="127"/>
      <c r="V1482" s="127"/>
      <c r="W1482" s="126"/>
      <c r="X1482" s="119"/>
      <c r="Y1482" s="119"/>
      <c r="Z1482" s="131"/>
      <c r="AA1482" s="124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2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4"/>
      <c r="EM1482" s="1"/>
      <c r="EN1482" s="1"/>
      <c r="EO1482" s="1"/>
      <c r="EP1482" s="1"/>
      <c r="EQ1482" s="1"/>
      <c r="ER1482" s="1"/>
    </row>
    <row r="1483" spans="1:148" ht="12.75" x14ac:dyDescent="0.2">
      <c r="A1483" s="118"/>
      <c r="B1483" s="119"/>
      <c r="C1483" s="119"/>
      <c r="D1483" s="120"/>
      <c r="E1483" s="120"/>
      <c r="F1483" s="172"/>
      <c r="G1483" s="123"/>
      <c r="H1483" s="124"/>
      <c r="I1483" s="124"/>
      <c r="J1483" s="125"/>
      <c r="K1483" s="125"/>
      <c r="L1483" s="8"/>
      <c r="M1483" s="126"/>
      <c r="N1483" s="126"/>
      <c r="O1483" s="119"/>
      <c r="P1483" s="119"/>
      <c r="Q1483" s="158"/>
      <c r="R1483" s="199"/>
      <c r="S1483" s="119"/>
      <c r="T1483" s="129"/>
      <c r="U1483" s="127"/>
      <c r="V1483" s="127"/>
      <c r="W1483" s="126"/>
      <c r="X1483" s="119"/>
      <c r="Y1483" s="119"/>
      <c r="Z1483" s="131"/>
      <c r="AA1483" s="124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2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4"/>
      <c r="EM1483" s="1"/>
      <c r="EN1483" s="1"/>
      <c r="EO1483" s="1"/>
      <c r="EP1483" s="1"/>
      <c r="EQ1483" s="1"/>
      <c r="ER1483" s="1"/>
    </row>
    <row r="1484" spans="1:148" ht="12.75" x14ac:dyDescent="0.2">
      <c r="A1484" s="118"/>
      <c r="B1484" s="119"/>
      <c r="C1484" s="119"/>
      <c r="D1484" s="120"/>
      <c r="E1484" s="120"/>
      <c r="F1484" s="172"/>
      <c r="G1484" s="123"/>
      <c r="H1484" s="124"/>
      <c r="I1484" s="124"/>
      <c r="J1484" s="125"/>
      <c r="K1484" s="125"/>
      <c r="L1484" s="8"/>
      <c r="M1484" s="126"/>
      <c r="N1484" s="126"/>
      <c r="O1484" s="119"/>
      <c r="P1484" s="119"/>
      <c r="Q1484" s="158"/>
      <c r="R1484" s="199"/>
      <c r="S1484" s="119"/>
      <c r="T1484" s="129"/>
      <c r="U1484" s="127"/>
      <c r="V1484" s="127"/>
      <c r="W1484" s="126"/>
      <c r="X1484" s="119"/>
      <c r="Y1484" s="119"/>
      <c r="Z1484" s="131"/>
      <c r="AA1484" s="124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2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4"/>
      <c r="EM1484" s="1"/>
      <c r="EN1484" s="1"/>
      <c r="EO1484" s="1"/>
      <c r="EP1484" s="1"/>
      <c r="EQ1484" s="1"/>
      <c r="ER1484" s="1"/>
    </row>
    <row r="1485" spans="1:148" ht="12.75" x14ac:dyDescent="0.2">
      <c r="A1485" s="118"/>
      <c r="B1485" s="119"/>
      <c r="C1485" s="119"/>
      <c r="D1485" s="120"/>
      <c r="E1485" s="120"/>
      <c r="F1485" s="172"/>
      <c r="G1485" s="123"/>
      <c r="H1485" s="124"/>
      <c r="I1485" s="124"/>
      <c r="J1485" s="125"/>
      <c r="K1485" s="125"/>
      <c r="L1485" s="8"/>
      <c r="M1485" s="126"/>
      <c r="N1485" s="126"/>
      <c r="O1485" s="119"/>
      <c r="P1485" s="119"/>
      <c r="Q1485" s="158"/>
      <c r="R1485" s="199"/>
      <c r="S1485" s="119"/>
      <c r="T1485" s="129"/>
      <c r="U1485" s="127"/>
      <c r="V1485" s="127"/>
      <c r="W1485" s="126"/>
      <c r="X1485" s="119"/>
      <c r="Y1485" s="119"/>
      <c r="Z1485" s="131"/>
      <c r="AA1485" s="124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2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4"/>
      <c r="EM1485" s="1"/>
      <c r="EN1485" s="1"/>
      <c r="EO1485" s="1"/>
      <c r="EP1485" s="1"/>
      <c r="EQ1485" s="1"/>
      <c r="ER1485" s="1"/>
    </row>
    <row r="1486" spans="1:148" ht="12.75" x14ac:dyDescent="0.2">
      <c r="A1486" s="118"/>
      <c r="B1486" s="119"/>
      <c r="C1486" s="119"/>
      <c r="D1486" s="120"/>
      <c r="E1486" s="120"/>
      <c r="F1486" s="172"/>
      <c r="G1486" s="123"/>
      <c r="H1486" s="124"/>
      <c r="I1486" s="124"/>
      <c r="J1486" s="125"/>
      <c r="K1486" s="125"/>
      <c r="L1486" s="8"/>
      <c r="M1486" s="126"/>
      <c r="N1486" s="126"/>
      <c r="O1486" s="119"/>
      <c r="P1486" s="119"/>
      <c r="Q1486" s="158"/>
      <c r="R1486" s="199"/>
      <c r="S1486" s="119"/>
      <c r="T1486" s="129"/>
      <c r="U1486" s="127"/>
      <c r="V1486" s="127"/>
      <c r="W1486" s="126"/>
      <c r="X1486" s="119"/>
      <c r="Y1486" s="119"/>
      <c r="Z1486" s="131"/>
      <c r="AA1486" s="124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2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4"/>
      <c r="EM1486" s="1"/>
      <c r="EN1486" s="1"/>
      <c r="EO1486" s="1"/>
      <c r="EP1486" s="1"/>
      <c r="EQ1486" s="1"/>
      <c r="ER1486" s="1"/>
    </row>
    <row r="1487" spans="1:148" ht="12.75" x14ac:dyDescent="0.2">
      <c r="A1487" s="118"/>
      <c r="B1487" s="119"/>
      <c r="C1487" s="119"/>
      <c r="D1487" s="120"/>
      <c r="E1487" s="120"/>
      <c r="F1487" s="172"/>
      <c r="G1487" s="123"/>
      <c r="H1487" s="124"/>
      <c r="I1487" s="124"/>
      <c r="J1487" s="125"/>
      <c r="K1487" s="125"/>
      <c r="L1487" s="8"/>
      <c r="M1487" s="126"/>
      <c r="N1487" s="126"/>
      <c r="O1487" s="119"/>
      <c r="P1487" s="119"/>
      <c r="Q1487" s="158"/>
      <c r="R1487" s="199"/>
      <c r="S1487" s="119"/>
      <c r="T1487" s="129"/>
      <c r="U1487" s="127"/>
      <c r="V1487" s="127"/>
      <c r="W1487" s="126"/>
      <c r="X1487" s="119"/>
      <c r="Y1487" s="119"/>
      <c r="Z1487" s="131"/>
      <c r="AA1487" s="124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2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4"/>
      <c r="EM1487" s="1"/>
      <c r="EN1487" s="1"/>
      <c r="EO1487" s="1"/>
      <c r="EP1487" s="1"/>
      <c r="EQ1487" s="1"/>
      <c r="ER1487" s="1"/>
    </row>
    <row r="1488" spans="1:148" ht="12.75" x14ac:dyDescent="0.2">
      <c r="A1488" s="118"/>
      <c r="B1488" s="119"/>
      <c r="C1488" s="119"/>
      <c r="D1488" s="120"/>
      <c r="E1488" s="120"/>
      <c r="F1488" s="172"/>
      <c r="G1488" s="123"/>
      <c r="H1488" s="124"/>
      <c r="I1488" s="124"/>
      <c r="J1488" s="125"/>
      <c r="K1488" s="125"/>
      <c r="L1488" s="8"/>
      <c r="M1488" s="126"/>
      <c r="N1488" s="126"/>
      <c r="O1488" s="119"/>
      <c r="P1488" s="119"/>
      <c r="Q1488" s="158"/>
      <c r="R1488" s="199"/>
      <c r="S1488" s="119"/>
      <c r="T1488" s="129"/>
      <c r="U1488" s="127"/>
      <c r="V1488" s="127"/>
      <c r="W1488" s="126"/>
      <c r="X1488" s="119"/>
      <c r="Y1488" s="119"/>
      <c r="Z1488" s="131"/>
      <c r="AA1488" s="124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2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4"/>
      <c r="EM1488" s="1"/>
      <c r="EN1488" s="1"/>
      <c r="EO1488" s="1"/>
      <c r="EP1488" s="1"/>
      <c r="EQ1488" s="1"/>
      <c r="ER1488" s="1"/>
    </row>
    <row r="1489" spans="1:148" ht="12.75" x14ac:dyDescent="0.2">
      <c r="A1489" s="118"/>
      <c r="B1489" s="119"/>
      <c r="C1489" s="119"/>
      <c r="D1489" s="120"/>
      <c r="E1489" s="120"/>
      <c r="F1489" s="172"/>
      <c r="G1489" s="123"/>
      <c r="H1489" s="124"/>
      <c r="I1489" s="124"/>
      <c r="J1489" s="125"/>
      <c r="K1489" s="125"/>
      <c r="L1489" s="8"/>
      <c r="M1489" s="126"/>
      <c r="N1489" s="126"/>
      <c r="O1489" s="119"/>
      <c r="P1489" s="119"/>
      <c r="Q1489" s="158"/>
      <c r="R1489" s="199"/>
      <c r="S1489" s="119"/>
      <c r="T1489" s="129"/>
      <c r="U1489" s="127"/>
      <c r="V1489" s="127"/>
      <c r="W1489" s="126"/>
      <c r="X1489" s="119"/>
      <c r="Y1489" s="119"/>
      <c r="Z1489" s="131"/>
      <c r="AA1489" s="124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2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4"/>
      <c r="EM1489" s="1"/>
      <c r="EN1489" s="1"/>
      <c r="EO1489" s="1"/>
      <c r="EP1489" s="1"/>
      <c r="EQ1489" s="1"/>
      <c r="ER1489" s="1"/>
    </row>
    <row r="1490" spans="1:148" ht="12.75" x14ac:dyDescent="0.2">
      <c r="A1490" s="118"/>
      <c r="B1490" s="119"/>
      <c r="C1490" s="119"/>
      <c r="D1490" s="120"/>
      <c r="E1490" s="120"/>
      <c r="F1490" s="172"/>
      <c r="G1490" s="123"/>
      <c r="H1490" s="124"/>
      <c r="I1490" s="124"/>
      <c r="J1490" s="125"/>
      <c r="K1490" s="125"/>
      <c r="L1490" s="8"/>
      <c r="M1490" s="126"/>
      <c r="N1490" s="126"/>
      <c r="O1490" s="119"/>
      <c r="P1490" s="119"/>
      <c r="Q1490" s="158"/>
      <c r="R1490" s="199"/>
      <c r="S1490" s="119"/>
      <c r="T1490" s="129"/>
      <c r="U1490" s="127"/>
      <c r="V1490" s="127"/>
      <c r="W1490" s="126"/>
      <c r="X1490" s="119"/>
      <c r="Y1490" s="119"/>
      <c r="Z1490" s="131"/>
      <c r="AA1490" s="124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2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4"/>
      <c r="EM1490" s="1"/>
      <c r="EN1490" s="1"/>
      <c r="EO1490" s="1"/>
      <c r="EP1490" s="1"/>
      <c r="EQ1490" s="1"/>
      <c r="ER1490" s="1"/>
    </row>
    <row r="1491" spans="1:148" ht="12.75" x14ac:dyDescent="0.2">
      <c r="A1491" s="118"/>
      <c r="B1491" s="119"/>
      <c r="C1491" s="119"/>
      <c r="D1491" s="120"/>
      <c r="E1491" s="120"/>
      <c r="F1491" s="172"/>
      <c r="G1491" s="123"/>
      <c r="H1491" s="124"/>
      <c r="I1491" s="124"/>
      <c r="J1491" s="125"/>
      <c r="K1491" s="125"/>
      <c r="L1491" s="8"/>
      <c r="M1491" s="126"/>
      <c r="N1491" s="126"/>
      <c r="O1491" s="119"/>
      <c r="P1491" s="119"/>
      <c r="Q1491" s="158"/>
      <c r="R1491" s="199"/>
      <c r="S1491" s="119"/>
      <c r="T1491" s="129"/>
      <c r="U1491" s="127"/>
      <c r="V1491" s="127"/>
      <c r="W1491" s="126"/>
      <c r="X1491" s="119"/>
      <c r="Y1491" s="119"/>
      <c r="Z1491" s="131"/>
      <c r="AA1491" s="124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2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4"/>
      <c r="EM1491" s="1"/>
      <c r="EN1491" s="1"/>
      <c r="EO1491" s="1"/>
      <c r="EP1491" s="1"/>
      <c r="EQ1491" s="1"/>
      <c r="ER1491" s="1"/>
    </row>
    <row r="1492" spans="1:148" ht="12.75" x14ac:dyDescent="0.2">
      <c r="A1492" s="118"/>
      <c r="B1492" s="119"/>
      <c r="C1492" s="119"/>
      <c r="D1492" s="120"/>
      <c r="E1492" s="120"/>
      <c r="F1492" s="172"/>
      <c r="G1492" s="123"/>
      <c r="H1492" s="124"/>
      <c r="I1492" s="124"/>
      <c r="J1492" s="125"/>
      <c r="K1492" s="125"/>
      <c r="L1492" s="8"/>
      <c r="M1492" s="126"/>
      <c r="N1492" s="126"/>
      <c r="O1492" s="119"/>
      <c r="P1492" s="119"/>
      <c r="Q1492" s="158"/>
      <c r="R1492" s="199"/>
      <c r="S1492" s="119"/>
      <c r="T1492" s="129"/>
      <c r="U1492" s="127"/>
      <c r="V1492" s="127"/>
      <c r="W1492" s="126"/>
      <c r="X1492" s="119"/>
      <c r="Y1492" s="119"/>
      <c r="Z1492" s="131"/>
      <c r="AA1492" s="124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2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4"/>
      <c r="EM1492" s="1"/>
      <c r="EN1492" s="1"/>
      <c r="EO1492" s="1"/>
      <c r="EP1492" s="1"/>
      <c r="EQ1492" s="1"/>
      <c r="ER1492" s="1"/>
    </row>
    <row r="1493" spans="1:148" ht="12.75" x14ac:dyDescent="0.2">
      <c r="A1493" s="118"/>
      <c r="B1493" s="119"/>
      <c r="C1493" s="119"/>
      <c r="D1493" s="120"/>
      <c r="E1493" s="120"/>
      <c r="F1493" s="172"/>
      <c r="G1493" s="123"/>
      <c r="H1493" s="124"/>
      <c r="I1493" s="124"/>
      <c r="J1493" s="125"/>
      <c r="K1493" s="125"/>
      <c r="L1493" s="8"/>
      <c r="M1493" s="126"/>
      <c r="N1493" s="126"/>
      <c r="O1493" s="119"/>
      <c r="P1493" s="119"/>
      <c r="Q1493" s="158"/>
      <c r="R1493" s="199"/>
      <c r="S1493" s="119"/>
      <c r="T1493" s="129"/>
      <c r="U1493" s="127"/>
      <c r="V1493" s="127"/>
      <c r="W1493" s="126"/>
      <c r="X1493" s="119"/>
      <c r="Y1493" s="119"/>
      <c r="Z1493" s="131"/>
      <c r="AA1493" s="124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2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4"/>
      <c r="EM1493" s="1"/>
      <c r="EN1493" s="1"/>
      <c r="EO1493" s="1"/>
      <c r="EP1493" s="1"/>
      <c r="EQ1493" s="1"/>
      <c r="ER1493" s="1"/>
    </row>
    <row r="1494" spans="1:148" ht="12.75" x14ac:dyDescent="0.2">
      <c r="A1494" s="118"/>
      <c r="B1494" s="119"/>
      <c r="C1494" s="119"/>
      <c r="D1494" s="120"/>
      <c r="E1494" s="120"/>
      <c r="F1494" s="172"/>
      <c r="G1494" s="123"/>
      <c r="H1494" s="124"/>
      <c r="I1494" s="124"/>
      <c r="J1494" s="125"/>
      <c r="K1494" s="125"/>
      <c r="L1494" s="8"/>
      <c r="M1494" s="126"/>
      <c r="N1494" s="126"/>
      <c r="O1494" s="119"/>
      <c r="P1494" s="119"/>
      <c r="Q1494" s="158"/>
      <c r="R1494" s="199"/>
      <c r="S1494" s="119"/>
      <c r="T1494" s="129"/>
      <c r="U1494" s="127"/>
      <c r="V1494" s="127"/>
      <c r="W1494" s="126"/>
      <c r="X1494" s="119"/>
      <c r="Y1494" s="119"/>
      <c r="Z1494" s="131"/>
      <c r="AA1494" s="124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2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4"/>
      <c r="EM1494" s="1"/>
      <c r="EN1494" s="1"/>
      <c r="EO1494" s="1"/>
      <c r="EP1494" s="1"/>
      <c r="EQ1494" s="1"/>
      <c r="ER1494" s="1"/>
    </row>
    <row r="1495" spans="1:148" ht="12.75" x14ac:dyDescent="0.2">
      <c r="A1495" s="118"/>
      <c r="B1495" s="119"/>
      <c r="C1495" s="119"/>
      <c r="D1495" s="120"/>
      <c r="E1495" s="120"/>
      <c r="F1495" s="172"/>
      <c r="G1495" s="123"/>
      <c r="H1495" s="124"/>
      <c r="I1495" s="124"/>
      <c r="J1495" s="125"/>
      <c r="K1495" s="125"/>
      <c r="L1495" s="8"/>
      <c r="M1495" s="126"/>
      <c r="N1495" s="126"/>
      <c r="O1495" s="119"/>
      <c r="P1495" s="119"/>
      <c r="Q1495" s="158"/>
      <c r="R1495" s="199"/>
      <c r="S1495" s="119"/>
      <c r="T1495" s="129"/>
      <c r="U1495" s="127"/>
      <c r="V1495" s="127"/>
      <c r="W1495" s="126"/>
      <c r="X1495" s="119"/>
      <c r="Y1495" s="119"/>
      <c r="Z1495" s="131"/>
      <c r="AA1495" s="124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2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4"/>
      <c r="EM1495" s="1"/>
      <c r="EN1495" s="1"/>
      <c r="EO1495" s="1"/>
      <c r="EP1495" s="1"/>
      <c r="EQ1495" s="1"/>
      <c r="ER1495" s="1"/>
    </row>
    <row r="1496" spans="1:148" ht="12.75" x14ac:dyDescent="0.2">
      <c r="A1496" s="118"/>
      <c r="B1496" s="119"/>
      <c r="C1496" s="119"/>
      <c r="D1496" s="120"/>
      <c r="E1496" s="120"/>
      <c r="F1496" s="172"/>
      <c r="G1496" s="123"/>
      <c r="H1496" s="124"/>
      <c r="I1496" s="124"/>
      <c r="J1496" s="125"/>
      <c r="K1496" s="125"/>
      <c r="L1496" s="8"/>
      <c r="M1496" s="126"/>
      <c r="N1496" s="126"/>
      <c r="O1496" s="119"/>
      <c r="P1496" s="119"/>
      <c r="Q1496" s="158"/>
      <c r="R1496" s="199"/>
      <c r="S1496" s="119"/>
      <c r="T1496" s="129"/>
      <c r="U1496" s="127"/>
      <c r="V1496" s="127"/>
      <c r="W1496" s="126"/>
      <c r="X1496" s="119"/>
      <c r="Y1496" s="119"/>
      <c r="Z1496" s="131"/>
      <c r="AA1496" s="124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2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4"/>
      <c r="EM1496" s="1"/>
      <c r="EN1496" s="1"/>
      <c r="EO1496" s="1"/>
      <c r="EP1496" s="1"/>
      <c r="EQ1496" s="1"/>
      <c r="ER1496" s="1"/>
    </row>
    <row r="1497" spans="1:148" ht="12.75" x14ac:dyDescent="0.2">
      <c r="A1497" s="118"/>
      <c r="B1497" s="119"/>
      <c r="C1497" s="119"/>
      <c r="D1497" s="120"/>
      <c r="E1497" s="120"/>
      <c r="F1497" s="172"/>
      <c r="G1497" s="123"/>
      <c r="H1497" s="124"/>
      <c r="I1497" s="124"/>
      <c r="J1497" s="125"/>
      <c r="K1497" s="125"/>
      <c r="L1497" s="8"/>
      <c r="M1497" s="126"/>
      <c r="N1497" s="126"/>
      <c r="O1497" s="119"/>
      <c r="P1497" s="119"/>
      <c r="Q1497" s="158"/>
      <c r="R1497" s="199"/>
      <c r="S1497" s="119"/>
      <c r="T1497" s="129"/>
      <c r="U1497" s="127"/>
      <c r="V1497" s="127"/>
      <c r="W1497" s="126"/>
      <c r="X1497" s="119"/>
      <c r="Y1497" s="119"/>
      <c r="Z1497" s="131"/>
      <c r="AA1497" s="124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2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4"/>
      <c r="EM1497" s="1"/>
      <c r="EN1497" s="1"/>
      <c r="EO1497" s="1"/>
      <c r="EP1497" s="1"/>
      <c r="EQ1497" s="1"/>
      <c r="ER1497" s="1"/>
    </row>
    <row r="1498" spans="1:148" ht="12.75" x14ac:dyDescent="0.2">
      <c r="A1498" s="118"/>
      <c r="B1498" s="119"/>
      <c r="C1498" s="119"/>
      <c r="D1498" s="120"/>
      <c r="E1498" s="120"/>
      <c r="F1498" s="172"/>
      <c r="G1498" s="123"/>
      <c r="H1498" s="124"/>
      <c r="I1498" s="124"/>
      <c r="J1498" s="125"/>
      <c r="K1498" s="125"/>
      <c r="L1498" s="8"/>
      <c r="M1498" s="126"/>
      <c r="N1498" s="126"/>
      <c r="O1498" s="119"/>
      <c r="P1498" s="119"/>
      <c r="Q1498" s="158"/>
      <c r="R1498" s="199"/>
      <c r="S1498" s="119"/>
      <c r="T1498" s="129"/>
      <c r="U1498" s="127"/>
      <c r="V1498" s="127"/>
      <c r="W1498" s="126"/>
      <c r="X1498" s="119"/>
      <c r="Y1498" s="119"/>
      <c r="Z1498" s="131"/>
      <c r="AA1498" s="124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2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4"/>
      <c r="EM1498" s="1"/>
      <c r="EN1498" s="1"/>
      <c r="EO1498" s="1"/>
      <c r="EP1498" s="1"/>
      <c r="EQ1498" s="1"/>
      <c r="ER1498" s="1"/>
    </row>
    <row r="1499" spans="1:148" ht="12.75" x14ac:dyDescent="0.2">
      <c r="A1499" s="118"/>
      <c r="B1499" s="119"/>
      <c r="C1499" s="119"/>
      <c r="D1499" s="120"/>
      <c r="E1499" s="120"/>
      <c r="F1499" s="172"/>
      <c r="G1499" s="123"/>
      <c r="H1499" s="124"/>
      <c r="I1499" s="124"/>
      <c r="J1499" s="125"/>
      <c r="K1499" s="125"/>
      <c r="L1499" s="8"/>
      <c r="M1499" s="126"/>
      <c r="N1499" s="126"/>
      <c r="O1499" s="119"/>
      <c r="P1499" s="119"/>
      <c r="Q1499" s="158"/>
      <c r="R1499" s="199"/>
      <c r="S1499" s="119"/>
      <c r="T1499" s="129"/>
      <c r="U1499" s="127"/>
      <c r="V1499" s="127"/>
      <c r="W1499" s="126"/>
      <c r="X1499" s="119"/>
      <c r="Y1499" s="119"/>
      <c r="Z1499" s="131"/>
      <c r="AA1499" s="124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2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4"/>
      <c r="EM1499" s="1"/>
      <c r="EN1499" s="1"/>
      <c r="EO1499" s="1"/>
      <c r="EP1499" s="1"/>
      <c r="EQ1499" s="1"/>
      <c r="ER1499" s="1"/>
    </row>
    <row r="1500" spans="1:148" ht="12.75" x14ac:dyDescent="0.2">
      <c r="A1500" s="118"/>
      <c r="B1500" s="119"/>
      <c r="C1500" s="119"/>
      <c r="D1500" s="120"/>
      <c r="E1500" s="120"/>
      <c r="F1500" s="172"/>
      <c r="G1500" s="123"/>
      <c r="H1500" s="124"/>
      <c r="I1500" s="124"/>
      <c r="J1500" s="125"/>
      <c r="K1500" s="125"/>
      <c r="L1500" s="8"/>
      <c r="M1500" s="126"/>
      <c r="N1500" s="126"/>
      <c r="O1500" s="119"/>
      <c r="P1500" s="119"/>
      <c r="Q1500" s="158"/>
      <c r="R1500" s="199"/>
      <c r="S1500" s="119"/>
      <c r="T1500" s="129"/>
      <c r="U1500" s="127"/>
      <c r="V1500" s="127"/>
      <c r="W1500" s="126"/>
      <c r="X1500" s="119"/>
      <c r="Y1500" s="119"/>
      <c r="Z1500" s="131"/>
      <c r="AA1500" s="124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2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4"/>
      <c r="EM1500" s="1"/>
      <c r="EN1500" s="1"/>
      <c r="EO1500" s="1"/>
      <c r="EP1500" s="1"/>
      <c r="EQ1500" s="1"/>
      <c r="ER1500" s="1"/>
    </row>
    <row r="1501" spans="1:148" ht="12.75" x14ac:dyDescent="0.2">
      <c r="A1501" s="118"/>
      <c r="B1501" s="119"/>
      <c r="C1501" s="119"/>
      <c r="D1501" s="120"/>
      <c r="E1501" s="120"/>
      <c r="F1501" s="172"/>
      <c r="G1501" s="123"/>
      <c r="H1501" s="124"/>
      <c r="I1501" s="124"/>
      <c r="J1501" s="125"/>
      <c r="K1501" s="125"/>
      <c r="L1501" s="8"/>
      <c r="M1501" s="126"/>
      <c r="N1501" s="126"/>
      <c r="O1501" s="119"/>
      <c r="P1501" s="119"/>
      <c r="Q1501" s="158"/>
      <c r="R1501" s="199"/>
      <c r="S1501" s="119"/>
      <c r="T1501" s="129"/>
      <c r="U1501" s="127"/>
      <c r="V1501" s="127"/>
      <c r="W1501" s="126"/>
      <c r="X1501" s="119"/>
      <c r="Y1501" s="119"/>
      <c r="Z1501" s="131"/>
      <c r="AA1501" s="124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2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4"/>
      <c r="EM1501" s="1"/>
      <c r="EN1501" s="1"/>
      <c r="EO1501" s="1"/>
      <c r="EP1501" s="1"/>
      <c r="EQ1501" s="1"/>
      <c r="ER1501" s="1"/>
    </row>
    <row r="1502" spans="1:148" ht="12.75" x14ac:dyDescent="0.2">
      <c r="A1502" s="118"/>
      <c r="B1502" s="119"/>
      <c r="C1502" s="119"/>
      <c r="D1502" s="120"/>
      <c r="E1502" s="120"/>
      <c r="F1502" s="172"/>
      <c r="G1502" s="123"/>
      <c r="H1502" s="124"/>
      <c r="I1502" s="124"/>
      <c r="J1502" s="125"/>
      <c r="K1502" s="125"/>
      <c r="L1502" s="8"/>
      <c r="M1502" s="126"/>
      <c r="N1502" s="126"/>
      <c r="O1502" s="119"/>
      <c r="P1502" s="119"/>
      <c r="Q1502" s="158"/>
      <c r="R1502" s="199"/>
      <c r="S1502" s="119"/>
      <c r="T1502" s="129"/>
      <c r="U1502" s="127"/>
      <c r="V1502" s="127"/>
      <c r="W1502" s="126"/>
      <c r="X1502" s="119"/>
      <c r="Y1502" s="119"/>
      <c r="Z1502" s="131"/>
      <c r="AA1502" s="124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2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4"/>
      <c r="EM1502" s="1"/>
      <c r="EN1502" s="1"/>
      <c r="EO1502" s="1"/>
      <c r="EP1502" s="1"/>
      <c r="EQ1502" s="1"/>
      <c r="ER1502" s="1"/>
    </row>
    <row r="1503" spans="1:148" ht="12.75" x14ac:dyDescent="0.2">
      <c r="A1503" s="118"/>
      <c r="B1503" s="119"/>
      <c r="C1503" s="119"/>
      <c r="D1503" s="120"/>
      <c r="E1503" s="120"/>
      <c r="F1503" s="172"/>
      <c r="G1503" s="123"/>
      <c r="H1503" s="124"/>
      <c r="I1503" s="124"/>
      <c r="J1503" s="125"/>
      <c r="K1503" s="125"/>
      <c r="L1503" s="8"/>
      <c r="M1503" s="126"/>
      <c r="N1503" s="126"/>
      <c r="O1503" s="119"/>
      <c r="P1503" s="119"/>
      <c r="Q1503" s="158"/>
      <c r="R1503" s="199"/>
      <c r="S1503" s="119"/>
      <c r="T1503" s="129"/>
      <c r="U1503" s="127"/>
      <c r="V1503" s="127"/>
      <c r="W1503" s="126"/>
      <c r="X1503" s="119"/>
      <c r="Y1503" s="119"/>
      <c r="Z1503" s="131"/>
      <c r="AA1503" s="124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2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4"/>
      <c r="EM1503" s="1"/>
      <c r="EN1503" s="1"/>
      <c r="EO1503" s="1"/>
      <c r="EP1503" s="1"/>
      <c r="EQ1503" s="1"/>
      <c r="ER1503" s="1"/>
    </row>
    <row r="1504" spans="1:148" ht="12.75" x14ac:dyDescent="0.2">
      <c r="A1504" s="118"/>
      <c r="B1504" s="119"/>
      <c r="C1504" s="119"/>
      <c r="D1504" s="120"/>
      <c r="E1504" s="120"/>
      <c r="F1504" s="172"/>
      <c r="G1504" s="123"/>
      <c r="H1504" s="124"/>
      <c r="I1504" s="124"/>
      <c r="J1504" s="125"/>
      <c r="K1504" s="125"/>
      <c r="L1504" s="8"/>
      <c r="M1504" s="126"/>
      <c r="N1504" s="126"/>
      <c r="O1504" s="119"/>
      <c r="P1504" s="119"/>
      <c r="Q1504" s="158"/>
      <c r="R1504" s="199"/>
      <c r="S1504" s="119"/>
      <c r="T1504" s="129"/>
      <c r="U1504" s="127"/>
      <c r="V1504" s="127"/>
      <c r="W1504" s="126"/>
      <c r="X1504" s="119"/>
      <c r="Y1504" s="119"/>
      <c r="Z1504" s="131"/>
      <c r="AA1504" s="124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2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4"/>
      <c r="EM1504" s="1"/>
      <c r="EN1504" s="1"/>
      <c r="EO1504" s="1"/>
      <c r="EP1504" s="1"/>
      <c r="EQ1504" s="1"/>
      <c r="ER1504" s="1"/>
    </row>
    <row r="1505" spans="1:148" ht="12.75" x14ac:dyDescent="0.2">
      <c r="A1505" s="118"/>
      <c r="B1505" s="119"/>
      <c r="C1505" s="119"/>
      <c r="D1505" s="120"/>
      <c r="E1505" s="120"/>
      <c r="F1505" s="172"/>
      <c r="G1505" s="123"/>
      <c r="H1505" s="124"/>
      <c r="I1505" s="124"/>
      <c r="J1505" s="125"/>
      <c r="K1505" s="125"/>
      <c r="L1505" s="8"/>
      <c r="M1505" s="126"/>
      <c r="N1505" s="126"/>
      <c r="O1505" s="119"/>
      <c r="P1505" s="119"/>
      <c r="Q1505" s="158"/>
      <c r="R1505" s="199"/>
      <c r="S1505" s="119"/>
      <c r="T1505" s="129"/>
      <c r="U1505" s="127"/>
      <c r="V1505" s="127"/>
      <c r="W1505" s="126"/>
      <c r="X1505" s="119"/>
      <c r="Y1505" s="119"/>
      <c r="Z1505" s="131"/>
      <c r="AA1505" s="124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2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4"/>
      <c r="EM1505" s="1"/>
      <c r="EN1505" s="1"/>
      <c r="EO1505" s="1"/>
      <c r="EP1505" s="1"/>
      <c r="EQ1505" s="1"/>
      <c r="ER1505" s="1"/>
    </row>
    <row r="1506" spans="1:148" ht="12.75" x14ac:dyDescent="0.2">
      <c r="A1506" s="118"/>
      <c r="B1506" s="119"/>
      <c r="C1506" s="119"/>
      <c r="D1506" s="120"/>
      <c r="E1506" s="120"/>
      <c r="F1506" s="172"/>
      <c r="G1506" s="123"/>
      <c r="H1506" s="124"/>
      <c r="I1506" s="124"/>
      <c r="J1506" s="125"/>
      <c r="K1506" s="125"/>
      <c r="L1506" s="8"/>
      <c r="M1506" s="126"/>
      <c r="N1506" s="126"/>
      <c r="O1506" s="119"/>
      <c r="P1506" s="119"/>
      <c r="Q1506" s="158"/>
      <c r="R1506" s="199"/>
      <c r="S1506" s="119"/>
      <c r="T1506" s="129"/>
      <c r="U1506" s="127"/>
      <c r="V1506" s="127"/>
      <c r="W1506" s="126"/>
      <c r="X1506" s="119"/>
      <c r="Y1506" s="119"/>
      <c r="Z1506" s="131"/>
      <c r="AA1506" s="124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2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4"/>
      <c r="EM1506" s="1"/>
      <c r="EN1506" s="1"/>
      <c r="EO1506" s="1"/>
      <c r="EP1506" s="1"/>
      <c r="EQ1506" s="1"/>
      <c r="ER1506" s="1"/>
    </row>
    <row r="1507" spans="1:148" ht="12.75" x14ac:dyDescent="0.2">
      <c r="A1507" s="118"/>
      <c r="B1507" s="119"/>
      <c r="C1507" s="119"/>
      <c r="D1507" s="120"/>
      <c r="E1507" s="120"/>
      <c r="F1507" s="172"/>
      <c r="G1507" s="123"/>
      <c r="H1507" s="124"/>
      <c r="I1507" s="124"/>
      <c r="J1507" s="125"/>
      <c r="K1507" s="125"/>
      <c r="L1507" s="8"/>
      <c r="M1507" s="126"/>
      <c r="N1507" s="126"/>
      <c r="O1507" s="119"/>
      <c r="P1507" s="119"/>
      <c r="Q1507" s="158"/>
      <c r="R1507" s="199"/>
      <c r="S1507" s="119"/>
      <c r="T1507" s="129"/>
      <c r="U1507" s="127"/>
      <c r="V1507" s="127"/>
      <c r="W1507" s="126"/>
      <c r="X1507" s="119"/>
      <c r="Y1507" s="119"/>
      <c r="Z1507" s="131"/>
      <c r="AA1507" s="124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2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4"/>
      <c r="EM1507" s="1"/>
      <c r="EN1507" s="1"/>
      <c r="EO1507" s="1"/>
      <c r="EP1507" s="1"/>
      <c r="EQ1507" s="1"/>
      <c r="ER1507" s="1"/>
    </row>
    <row r="1508" spans="1:148" ht="12.75" x14ac:dyDescent="0.2">
      <c r="A1508" s="118"/>
      <c r="B1508" s="119"/>
      <c r="C1508" s="119"/>
      <c r="D1508" s="120"/>
      <c r="E1508" s="120"/>
      <c r="F1508" s="172"/>
      <c r="G1508" s="123"/>
      <c r="H1508" s="124"/>
      <c r="I1508" s="124"/>
      <c r="J1508" s="125"/>
      <c r="K1508" s="125"/>
      <c r="L1508" s="8"/>
      <c r="M1508" s="126"/>
      <c r="N1508" s="126"/>
      <c r="O1508" s="119"/>
      <c r="P1508" s="119"/>
      <c r="Q1508" s="158"/>
      <c r="R1508" s="199"/>
      <c r="S1508" s="119"/>
      <c r="T1508" s="129"/>
      <c r="U1508" s="127"/>
      <c r="V1508" s="127"/>
      <c r="W1508" s="126"/>
      <c r="X1508" s="119"/>
      <c r="Y1508" s="119"/>
      <c r="Z1508" s="131"/>
      <c r="AA1508" s="124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2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4"/>
      <c r="EM1508" s="1"/>
      <c r="EN1508" s="1"/>
      <c r="EO1508" s="1"/>
      <c r="EP1508" s="1"/>
      <c r="EQ1508" s="1"/>
      <c r="ER1508" s="1"/>
    </row>
    <row r="1509" spans="1:148" ht="12.75" x14ac:dyDescent="0.2">
      <c r="A1509" s="118"/>
      <c r="B1509" s="119"/>
      <c r="C1509" s="119"/>
      <c r="D1509" s="120"/>
      <c r="E1509" s="120"/>
      <c r="F1509" s="172"/>
      <c r="G1509" s="123"/>
      <c r="H1509" s="124"/>
      <c r="I1509" s="124"/>
      <c r="J1509" s="125"/>
      <c r="K1509" s="125"/>
      <c r="L1509" s="8"/>
      <c r="M1509" s="126"/>
      <c r="N1509" s="126"/>
      <c r="O1509" s="119"/>
      <c r="P1509" s="119"/>
      <c r="Q1509" s="158"/>
      <c r="R1509" s="199"/>
      <c r="S1509" s="119"/>
      <c r="T1509" s="129"/>
      <c r="U1509" s="127"/>
      <c r="V1509" s="127"/>
      <c r="W1509" s="126"/>
      <c r="X1509" s="119"/>
      <c r="Y1509" s="119"/>
      <c r="Z1509" s="131"/>
      <c r="AA1509" s="124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2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4"/>
      <c r="EM1509" s="1"/>
      <c r="EN1509" s="1"/>
      <c r="EO1509" s="1"/>
      <c r="EP1509" s="1"/>
      <c r="EQ1509" s="1"/>
      <c r="ER1509" s="1"/>
    </row>
    <row r="1510" spans="1:148" ht="12.75" x14ac:dyDescent="0.2">
      <c r="A1510" s="118"/>
      <c r="B1510" s="119"/>
      <c r="C1510" s="119"/>
      <c r="D1510" s="120"/>
      <c r="E1510" s="120"/>
      <c r="F1510" s="172"/>
      <c r="G1510" s="123"/>
      <c r="H1510" s="124"/>
      <c r="I1510" s="124"/>
      <c r="J1510" s="125"/>
      <c r="K1510" s="125"/>
      <c r="L1510" s="8"/>
      <c r="M1510" s="126"/>
      <c r="N1510" s="126"/>
      <c r="O1510" s="119"/>
      <c r="P1510" s="119"/>
      <c r="Q1510" s="158"/>
      <c r="R1510" s="199"/>
      <c r="S1510" s="119"/>
      <c r="T1510" s="129"/>
      <c r="U1510" s="127"/>
      <c r="V1510" s="127"/>
      <c r="W1510" s="126"/>
      <c r="X1510" s="119"/>
      <c r="Y1510" s="119"/>
      <c r="Z1510" s="131"/>
      <c r="AA1510" s="124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2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4"/>
      <c r="EM1510" s="1"/>
      <c r="EN1510" s="1"/>
      <c r="EO1510" s="1"/>
      <c r="EP1510" s="1"/>
      <c r="EQ1510" s="1"/>
      <c r="ER1510" s="1"/>
    </row>
    <row r="1511" spans="1:148" ht="12.75" x14ac:dyDescent="0.2">
      <c r="A1511" s="118"/>
      <c r="B1511" s="119"/>
      <c r="C1511" s="119"/>
      <c r="D1511" s="120"/>
      <c r="E1511" s="120"/>
      <c r="F1511" s="172"/>
      <c r="G1511" s="123"/>
      <c r="H1511" s="124"/>
      <c r="I1511" s="124"/>
      <c r="J1511" s="125"/>
      <c r="K1511" s="125"/>
      <c r="L1511" s="8"/>
      <c r="M1511" s="126"/>
      <c r="N1511" s="126"/>
      <c r="O1511" s="119"/>
      <c r="P1511" s="119"/>
      <c r="Q1511" s="158"/>
      <c r="R1511" s="199"/>
      <c r="S1511" s="119"/>
      <c r="T1511" s="129"/>
      <c r="U1511" s="127"/>
      <c r="V1511" s="127"/>
      <c r="W1511" s="126"/>
      <c r="X1511" s="119"/>
      <c r="Y1511" s="119"/>
      <c r="Z1511" s="131"/>
      <c r="AA1511" s="124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2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4"/>
      <c r="EM1511" s="1"/>
      <c r="EN1511" s="1"/>
      <c r="EO1511" s="1"/>
      <c r="EP1511" s="1"/>
      <c r="EQ1511" s="1"/>
      <c r="ER1511" s="1"/>
    </row>
    <row r="1512" spans="1:148" ht="12.75" x14ac:dyDescent="0.2">
      <c r="A1512" s="118"/>
      <c r="B1512" s="119"/>
      <c r="C1512" s="119"/>
      <c r="D1512" s="120"/>
      <c r="E1512" s="120"/>
      <c r="F1512" s="172"/>
      <c r="G1512" s="123"/>
      <c r="H1512" s="124"/>
      <c r="I1512" s="124"/>
      <c r="J1512" s="125"/>
      <c r="K1512" s="125"/>
      <c r="L1512" s="8"/>
      <c r="M1512" s="126"/>
      <c r="N1512" s="126"/>
      <c r="O1512" s="119"/>
      <c r="P1512" s="119"/>
      <c r="Q1512" s="158"/>
      <c r="R1512" s="199"/>
      <c r="S1512" s="119"/>
      <c r="T1512" s="129"/>
      <c r="U1512" s="127"/>
      <c r="V1512" s="127"/>
      <c r="W1512" s="126"/>
      <c r="X1512" s="119"/>
      <c r="Y1512" s="119"/>
      <c r="Z1512" s="131"/>
      <c r="AA1512" s="124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2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4"/>
      <c r="EM1512" s="1"/>
      <c r="EN1512" s="1"/>
      <c r="EO1512" s="1"/>
      <c r="EP1512" s="1"/>
      <c r="EQ1512" s="1"/>
      <c r="ER1512" s="1"/>
    </row>
    <row r="1513" spans="1:148" ht="12.75" x14ac:dyDescent="0.2">
      <c r="A1513" s="118"/>
      <c r="B1513" s="119"/>
      <c r="C1513" s="119"/>
      <c r="D1513" s="120"/>
      <c r="E1513" s="120"/>
      <c r="F1513" s="172"/>
      <c r="G1513" s="123"/>
      <c r="H1513" s="124"/>
      <c r="I1513" s="124"/>
      <c r="J1513" s="125"/>
      <c r="K1513" s="125"/>
      <c r="L1513" s="8"/>
      <c r="M1513" s="126"/>
      <c r="N1513" s="126"/>
      <c r="O1513" s="119"/>
      <c r="P1513" s="119"/>
      <c r="Q1513" s="158"/>
      <c r="R1513" s="199"/>
      <c r="S1513" s="119"/>
      <c r="T1513" s="129"/>
      <c r="U1513" s="127"/>
      <c r="V1513" s="127"/>
      <c r="W1513" s="126"/>
      <c r="X1513" s="119"/>
      <c r="Y1513" s="119"/>
      <c r="Z1513" s="131"/>
      <c r="AA1513" s="124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2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4"/>
      <c r="EM1513" s="1"/>
      <c r="EN1513" s="1"/>
      <c r="EO1513" s="1"/>
      <c r="EP1513" s="1"/>
      <c r="EQ1513" s="1"/>
      <c r="ER1513" s="1"/>
    </row>
    <row r="1514" spans="1:148" ht="12.75" x14ac:dyDescent="0.2">
      <c r="A1514" s="118"/>
      <c r="B1514" s="119"/>
      <c r="C1514" s="119"/>
      <c r="D1514" s="120"/>
      <c r="E1514" s="120"/>
      <c r="F1514" s="172"/>
      <c r="G1514" s="123"/>
      <c r="H1514" s="124"/>
      <c r="I1514" s="124"/>
      <c r="J1514" s="125"/>
      <c r="K1514" s="125"/>
      <c r="L1514" s="8"/>
      <c r="M1514" s="126"/>
      <c r="N1514" s="126"/>
      <c r="O1514" s="119"/>
      <c r="P1514" s="119"/>
      <c r="Q1514" s="158"/>
      <c r="R1514" s="199"/>
      <c r="S1514" s="119"/>
      <c r="T1514" s="129"/>
      <c r="U1514" s="127"/>
      <c r="V1514" s="127"/>
      <c r="W1514" s="126"/>
      <c r="X1514" s="119"/>
      <c r="Y1514" s="119"/>
      <c r="Z1514" s="131"/>
      <c r="AA1514" s="124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2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4"/>
      <c r="EM1514" s="1"/>
      <c r="EN1514" s="1"/>
      <c r="EO1514" s="1"/>
      <c r="EP1514" s="1"/>
      <c r="EQ1514" s="1"/>
      <c r="ER1514" s="1"/>
    </row>
    <row r="1515" spans="1:148" ht="12.75" x14ac:dyDescent="0.2">
      <c r="A1515" s="118"/>
      <c r="B1515" s="119"/>
      <c r="C1515" s="119"/>
      <c r="D1515" s="120"/>
      <c r="E1515" s="120"/>
      <c r="F1515" s="172"/>
      <c r="G1515" s="123"/>
      <c r="H1515" s="124"/>
      <c r="I1515" s="124"/>
      <c r="J1515" s="125"/>
      <c r="K1515" s="125"/>
      <c r="L1515" s="8"/>
      <c r="M1515" s="126"/>
      <c r="N1515" s="126"/>
      <c r="O1515" s="119"/>
      <c r="P1515" s="119"/>
      <c r="Q1515" s="158"/>
      <c r="R1515" s="199"/>
      <c r="S1515" s="119"/>
      <c r="T1515" s="129"/>
      <c r="U1515" s="127"/>
      <c r="V1515" s="127"/>
      <c r="W1515" s="126"/>
      <c r="X1515" s="119"/>
      <c r="Y1515" s="119"/>
      <c r="Z1515" s="131"/>
      <c r="AA1515" s="124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2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4"/>
      <c r="EM1515" s="1"/>
      <c r="EN1515" s="1"/>
      <c r="EO1515" s="1"/>
      <c r="EP1515" s="1"/>
      <c r="EQ1515" s="1"/>
      <c r="ER1515" s="1"/>
    </row>
    <row r="1516" spans="1:148" ht="12.75" x14ac:dyDescent="0.2">
      <c r="A1516" s="118"/>
      <c r="B1516" s="119"/>
      <c r="C1516" s="119"/>
      <c r="D1516" s="120"/>
      <c r="E1516" s="120"/>
      <c r="F1516" s="172"/>
      <c r="G1516" s="123"/>
      <c r="H1516" s="124"/>
      <c r="I1516" s="124"/>
      <c r="J1516" s="125"/>
      <c r="K1516" s="125"/>
      <c r="L1516" s="8"/>
      <c r="M1516" s="126"/>
      <c r="N1516" s="126"/>
      <c r="O1516" s="119"/>
      <c r="P1516" s="119"/>
      <c r="Q1516" s="158"/>
      <c r="R1516" s="199"/>
      <c r="S1516" s="119"/>
      <c r="T1516" s="129"/>
      <c r="U1516" s="127"/>
      <c r="V1516" s="127"/>
      <c r="W1516" s="126"/>
      <c r="X1516" s="119"/>
      <c r="Y1516" s="119"/>
      <c r="Z1516" s="131"/>
      <c r="AA1516" s="124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2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4"/>
      <c r="EM1516" s="1"/>
      <c r="EN1516" s="1"/>
      <c r="EO1516" s="1"/>
      <c r="EP1516" s="1"/>
      <c r="EQ1516" s="1"/>
      <c r="ER1516" s="1"/>
    </row>
    <row r="1517" spans="1:148" ht="12.75" x14ac:dyDescent="0.2">
      <c r="A1517" s="118"/>
      <c r="B1517" s="119"/>
      <c r="C1517" s="119"/>
      <c r="D1517" s="120"/>
      <c r="E1517" s="120"/>
      <c r="F1517" s="172"/>
      <c r="G1517" s="123"/>
      <c r="H1517" s="124"/>
      <c r="I1517" s="124"/>
      <c r="J1517" s="125"/>
      <c r="K1517" s="125"/>
      <c r="L1517" s="8"/>
      <c r="M1517" s="126"/>
      <c r="N1517" s="126"/>
      <c r="O1517" s="119"/>
      <c r="P1517" s="119"/>
      <c r="Q1517" s="158"/>
      <c r="R1517" s="199"/>
      <c r="S1517" s="119"/>
      <c r="T1517" s="129"/>
      <c r="U1517" s="127"/>
      <c r="V1517" s="127"/>
      <c r="W1517" s="126"/>
      <c r="X1517" s="119"/>
      <c r="Y1517" s="119"/>
      <c r="Z1517" s="131"/>
      <c r="AA1517" s="124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2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4"/>
      <c r="EM1517" s="1"/>
      <c r="EN1517" s="1"/>
      <c r="EO1517" s="1"/>
      <c r="EP1517" s="1"/>
      <c r="EQ1517" s="1"/>
      <c r="ER1517" s="1"/>
    </row>
    <row r="1518" spans="1:148" ht="12.75" x14ac:dyDescent="0.2">
      <c r="A1518" s="118"/>
      <c r="B1518" s="119"/>
      <c r="C1518" s="119"/>
      <c r="D1518" s="120"/>
      <c r="E1518" s="120"/>
      <c r="F1518" s="172"/>
      <c r="G1518" s="123"/>
      <c r="H1518" s="124"/>
      <c r="I1518" s="124"/>
      <c r="J1518" s="125"/>
      <c r="K1518" s="125"/>
      <c r="L1518" s="8"/>
      <c r="M1518" s="126"/>
      <c r="N1518" s="126"/>
      <c r="O1518" s="119"/>
      <c r="P1518" s="119"/>
      <c r="Q1518" s="158"/>
      <c r="R1518" s="199"/>
      <c r="S1518" s="119"/>
      <c r="T1518" s="129"/>
      <c r="U1518" s="127"/>
      <c r="V1518" s="127"/>
      <c r="W1518" s="126"/>
      <c r="X1518" s="119"/>
      <c r="Y1518" s="119"/>
      <c r="Z1518" s="131"/>
      <c r="AA1518" s="124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2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4"/>
      <c r="EM1518" s="1"/>
      <c r="EN1518" s="1"/>
      <c r="EO1518" s="1"/>
      <c r="EP1518" s="1"/>
      <c r="EQ1518" s="1"/>
      <c r="ER1518" s="1"/>
    </row>
    <row r="1519" spans="1:148" ht="12.75" x14ac:dyDescent="0.2">
      <c r="A1519" s="118"/>
      <c r="B1519" s="119"/>
      <c r="C1519" s="119"/>
      <c r="D1519" s="120"/>
      <c r="E1519" s="120"/>
      <c r="F1519" s="172"/>
      <c r="G1519" s="123"/>
      <c r="H1519" s="124"/>
      <c r="I1519" s="124"/>
      <c r="J1519" s="125"/>
      <c r="K1519" s="125"/>
      <c r="L1519" s="8"/>
      <c r="M1519" s="126"/>
      <c r="N1519" s="126"/>
      <c r="O1519" s="119"/>
      <c r="P1519" s="119"/>
      <c r="Q1519" s="158"/>
      <c r="R1519" s="199"/>
      <c r="S1519" s="119"/>
      <c r="T1519" s="129"/>
      <c r="U1519" s="127"/>
      <c r="V1519" s="127"/>
      <c r="W1519" s="126"/>
      <c r="X1519" s="119"/>
      <c r="Y1519" s="119"/>
      <c r="Z1519" s="131"/>
      <c r="AA1519" s="124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2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4"/>
      <c r="EM1519" s="1"/>
      <c r="EN1519" s="1"/>
      <c r="EO1519" s="1"/>
      <c r="EP1519" s="1"/>
      <c r="EQ1519" s="1"/>
      <c r="ER1519" s="1"/>
    </row>
    <row r="1520" spans="1:148" ht="12.75" x14ac:dyDescent="0.2">
      <c r="A1520" s="118"/>
      <c r="B1520" s="119"/>
      <c r="C1520" s="119"/>
      <c r="D1520" s="120"/>
      <c r="E1520" s="120"/>
      <c r="F1520" s="172"/>
      <c r="G1520" s="123"/>
      <c r="H1520" s="124"/>
      <c r="I1520" s="124"/>
      <c r="J1520" s="125"/>
      <c r="K1520" s="125"/>
      <c r="L1520" s="8"/>
      <c r="M1520" s="126"/>
      <c r="N1520" s="126"/>
      <c r="O1520" s="119"/>
      <c r="P1520" s="119"/>
      <c r="Q1520" s="158"/>
      <c r="R1520" s="199"/>
      <c r="S1520" s="119"/>
      <c r="T1520" s="129"/>
      <c r="U1520" s="127"/>
      <c r="V1520" s="127"/>
      <c r="W1520" s="126"/>
      <c r="X1520" s="119"/>
      <c r="Y1520" s="119"/>
      <c r="Z1520" s="131"/>
      <c r="AA1520" s="124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2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4"/>
      <c r="EM1520" s="1"/>
      <c r="EN1520" s="1"/>
      <c r="EO1520" s="1"/>
      <c r="EP1520" s="1"/>
      <c r="EQ1520" s="1"/>
      <c r="ER1520" s="1"/>
    </row>
    <row r="1521" spans="1:148" ht="12.75" x14ac:dyDescent="0.2">
      <c r="A1521" s="118"/>
      <c r="B1521" s="119"/>
      <c r="C1521" s="119"/>
      <c r="D1521" s="120"/>
      <c r="E1521" s="120"/>
      <c r="F1521" s="172"/>
      <c r="G1521" s="123"/>
      <c r="H1521" s="124"/>
      <c r="I1521" s="124"/>
      <c r="J1521" s="125"/>
      <c r="K1521" s="125"/>
      <c r="L1521" s="8"/>
      <c r="M1521" s="126"/>
      <c r="N1521" s="126"/>
      <c r="O1521" s="119"/>
      <c r="P1521" s="119"/>
      <c r="Q1521" s="158"/>
      <c r="R1521" s="199"/>
      <c r="S1521" s="119"/>
      <c r="T1521" s="129"/>
      <c r="U1521" s="127"/>
      <c r="V1521" s="127"/>
      <c r="W1521" s="126"/>
      <c r="X1521" s="119"/>
      <c r="Y1521" s="119"/>
      <c r="Z1521" s="131"/>
      <c r="AA1521" s="124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2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4"/>
      <c r="EM1521" s="1"/>
      <c r="EN1521" s="1"/>
      <c r="EO1521" s="1"/>
      <c r="EP1521" s="1"/>
      <c r="EQ1521" s="1"/>
      <c r="ER1521" s="1"/>
    </row>
    <row r="1522" spans="1:148" ht="12.75" x14ac:dyDescent="0.2">
      <c r="A1522" s="118"/>
      <c r="B1522" s="119"/>
      <c r="C1522" s="119"/>
      <c r="D1522" s="120"/>
      <c r="E1522" s="120"/>
      <c r="F1522" s="172"/>
      <c r="G1522" s="123"/>
      <c r="H1522" s="124"/>
      <c r="I1522" s="124"/>
      <c r="J1522" s="125"/>
      <c r="K1522" s="125"/>
      <c r="L1522" s="8"/>
      <c r="M1522" s="126"/>
      <c r="N1522" s="126"/>
      <c r="O1522" s="119"/>
      <c r="P1522" s="119"/>
      <c r="Q1522" s="158"/>
      <c r="R1522" s="199"/>
      <c r="S1522" s="119"/>
      <c r="T1522" s="129"/>
      <c r="U1522" s="127"/>
      <c r="V1522" s="127"/>
      <c r="W1522" s="126"/>
      <c r="X1522" s="119"/>
      <c r="Y1522" s="119"/>
      <c r="Z1522" s="131"/>
      <c r="AA1522" s="124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2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4"/>
      <c r="EM1522" s="1"/>
      <c r="EN1522" s="1"/>
      <c r="EO1522" s="1"/>
      <c r="EP1522" s="1"/>
      <c r="EQ1522" s="1"/>
      <c r="ER1522" s="1"/>
    </row>
    <row r="1523" spans="1:148" ht="12.75" x14ac:dyDescent="0.2">
      <c r="A1523" s="118"/>
      <c r="B1523" s="119"/>
      <c r="C1523" s="119"/>
      <c r="D1523" s="120"/>
      <c r="E1523" s="120"/>
      <c r="F1523" s="172"/>
      <c r="G1523" s="123"/>
      <c r="H1523" s="124"/>
      <c r="I1523" s="124"/>
      <c r="J1523" s="125"/>
      <c r="K1523" s="125"/>
      <c r="L1523" s="8"/>
      <c r="M1523" s="126"/>
      <c r="N1523" s="126"/>
      <c r="O1523" s="119"/>
      <c r="P1523" s="119"/>
      <c r="Q1523" s="158"/>
      <c r="R1523" s="199"/>
      <c r="S1523" s="119"/>
      <c r="T1523" s="129"/>
      <c r="U1523" s="127"/>
      <c r="V1523" s="127"/>
      <c r="W1523" s="126"/>
      <c r="X1523" s="119"/>
      <c r="Y1523" s="119"/>
      <c r="Z1523" s="131"/>
      <c r="AA1523" s="124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2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4"/>
      <c r="EM1523" s="1"/>
      <c r="EN1523" s="1"/>
      <c r="EO1523" s="1"/>
      <c r="EP1523" s="1"/>
      <c r="EQ1523" s="1"/>
      <c r="ER1523" s="1"/>
    </row>
    <row r="1524" spans="1:148" ht="12.75" x14ac:dyDescent="0.2">
      <c r="A1524" s="118"/>
      <c r="B1524" s="119"/>
      <c r="C1524" s="119"/>
      <c r="D1524" s="120"/>
      <c r="E1524" s="120"/>
      <c r="F1524" s="172"/>
      <c r="G1524" s="123"/>
      <c r="H1524" s="124"/>
      <c r="I1524" s="124"/>
      <c r="J1524" s="125"/>
      <c r="K1524" s="125"/>
      <c r="L1524" s="8"/>
      <c r="M1524" s="126"/>
      <c r="N1524" s="126"/>
      <c r="O1524" s="119"/>
      <c r="P1524" s="119"/>
      <c r="Q1524" s="158"/>
      <c r="R1524" s="199"/>
      <c r="S1524" s="119"/>
      <c r="T1524" s="129"/>
      <c r="U1524" s="127"/>
      <c r="V1524" s="127"/>
      <c r="W1524" s="126"/>
      <c r="X1524" s="119"/>
      <c r="Y1524" s="119"/>
      <c r="Z1524" s="131"/>
      <c r="AA1524" s="124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2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4"/>
      <c r="EM1524" s="1"/>
      <c r="EN1524" s="1"/>
      <c r="EO1524" s="1"/>
      <c r="EP1524" s="1"/>
      <c r="EQ1524" s="1"/>
      <c r="ER1524" s="1"/>
    </row>
    <row r="1525" spans="1:148" ht="12.75" x14ac:dyDescent="0.2">
      <c r="A1525" s="118"/>
      <c r="B1525" s="119"/>
      <c r="C1525" s="119"/>
      <c r="D1525" s="120"/>
      <c r="E1525" s="120"/>
      <c r="F1525" s="172"/>
      <c r="G1525" s="123"/>
      <c r="H1525" s="124"/>
      <c r="I1525" s="124"/>
      <c r="J1525" s="125"/>
      <c r="K1525" s="125"/>
      <c r="L1525" s="8"/>
      <c r="M1525" s="126"/>
      <c r="N1525" s="126"/>
      <c r="O1525" s="119"/>
      <c r="P1525" s="119"/>
      <c r="Q1525" s="158"/>
      <c r="R1525" s="199"/>
      <c r="S1525" s="119"/>
      <c r="T1525" s="129"/>
      <c r="U1525" s="127"/>
      <c r="V1525" s="127"/>
      <c r="W1525" s="126"/>
      <c r="X1525" s="119"/>
      <c r="Y1525" s="119"/>
      <c r="Z1525" s="131"/>
      <c r="AA1525" s="124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2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4"/>
      <c r="EM1525" s="1"/>
      <c r="EN1525" s="1"/>
      <c r="EO1525" s="1"/>
      <c r="EP1525" s="1"/>
      <c r="EQ1525" s="1"/>
      <c r="ER1525" s="1"/>
    </row>
    <row r="1526" spans="1:148" ht="12.75" x14ac:dyDescent="0.2">
      <c r="A1526" s="118"/>
      <c r="B1526" s="119"/>
      <c r="C1526" s="119"/>
      <c r="D1526" s="120"/>
      <c r="E1526" s="120"/>
      <c r="F1526" s="172"/>
      <c r="G1526" s="123"/>
      <c r="H1526" s="124"/>
      <c r="I1526" s="124"/>
      <c r="J1526" s="125"/>
      <c r="K1526" s="125"/>
      <c r="L1526" s="8"/>
      <c r="M1526" s="126"/>
      <c r="N1526" s="126"/>
      <c r="O1526" s="119"/>
      <c r="P1526" s="119"/>
      <c r="Q1526" s="158"/>
      <c r="R1526" s="199"/>
      <c r="S1526" s="119"/>
      <c r="T1526" s="129"/>
      <c r="U1526" s="127"/>
      <c r="V1526" s="127"/>
      <c r="W1526" s="126"/>
      <c r="X1526" s="119"/>
      <c r="Y1526" s="119"/>
      <c r="Z1526" s="131"/>
      <c r="AA1526" s="124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2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4"/>
      <c r="EM1526" s="1"/>
      <c r="EN1526" s="1"/>
      <c r="EO1526" s="1"/>
      <c r="EP1526" s="1"/>
      <c r="EQ1526" s="1"/>
      <c r="ER1526" s="1"/>
    </row>
    <row r="1527" spans="1:148" ht="12.75" x14ac:dyDescent="0.2">
      <c r="A1527" s="118"/>
      <c r="B1527" s="119"/>
      <c r="C1527" s="119"/>
      <c r="D1527" s="120"/>
      <c r="E1527" s="120"/>
      <c r="F1527" s="172"/>
      <c r="G1527" s="123"/>
      <c r="H1527" s="124"/>
      <c r="I1527" s="124"/>
      <c r="J1527" s="125"/>
      <c r="K1527" s="125"/>
      <c r="L1527" s="8"/>
      <c r="M1527" s="126"/>
      <c r="N1527" s="126"/>
      <c r="O1527" s="119"/>
      <c r="P1527" s="119"/>
      <c r="Q1527" s="158"/>
      <c r="R1527" s="199"/>
      <c r="S1527" s="119"/>
      <c r="T1527" s="129"/>
      <c r="U1527" s="127"/>
      <c r="V1527" s="127"/>
      <c r="W1527" s="126"/>
      <c r="X1527" s="119"/>
      <c r="Y1527" s="119"/>
      <c r="Z1527" s="131"/>
      <c r="AA1527" s="124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2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4"/>
      <c r="EM1527" s="1"/>
      <c r="EN1527" s="1"/>
      <c r="EO1527" s="1"/>
      <c r="EP1527" s="1"/>
      <c r="EQ1527" s="1"/>
      <c r="ER1527" s="1"/>
    </row>
    <row r="1528" spans="1:148" ht="12.75" x14ac:dyDescent="0.2">
      <c r="A1528" s="118"/>
      <c r="B1528" s="119"/>
      <c r="C1528" s="119"/>
      <c r="D1528" s="120"/>
      <c r="E1528" s="120"/>
      <c r="F1528" s="172"/>
      <c r="G1528" s="123"/>
      <c r="H1528" s="124"/>
      <c r="I1528" s="124"/>
      <c r="J1528" s="125"/>
      <c r="K1528" s="125"/>
      <c r="L1528" s="8"/>
      <c r="M1528" s="126"/>
      <c r="N1528" s="126"/>
      <c r="O1528" s="119"/>
      <c r="P1528" s="119"/>
      <c r="Q1528" s="158"/>
      <c r="R1528" s="199"/>
      <c r="S1528" s="119"/>
      <c r="T1528" s="129"/>
      <c r="U1528" s="127"/>
      <c r="V1528" s="127"/>
      <c r="W1528" s="126"/>
      <c r="X1528" s="119"/>
      <c r="Y1528" s="119"/>
      <c r="Z1528" s="131"/>
      <c r="AA1528" s="124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2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4"/>
      <c r="EM1528" s="1"/>
      <c r="EN1528" s="1"/>
      <c r="EO1528" s="1"/>
      <c r="EP1528" s="1"/>
      <c r="EQ1528" s="1"/>
      <c r="ER1528" s="1"/>
    </row>
    <row r="1529" spans="1:148" ht="12.75" x14ac:dyDescent="0.2">
      <c r="A1529" s="118"/>
      <c r="B1529" s="119"/>
      <c r="C1529" s="119"/>
      <c r="D1529" s="120"/>
      <c r="E1529" s="120"/>
      <c r="F1529" s="172"/>
      <c r="G1529" s="123"/>
      <c r="H1529" s="124"/>
      <c r="I1529" s="124"/>
      <c r="J1529" s="125"/>
      <c r="K1529" s="125"/>
      <c r="L1529" s="8"/>
      <c r="M1529" s="126"/>
      <c r="N1529" s="126"/>
      <c r="O1529" s="119"/>
      <c r="P1529" s="119"/>
      <c r="Q1529" s="158"/>
      <c r="R1529" s="199"/>
      <c r="S1529" s="119"/>
      <c r="T1529" s="129"/>
      <c r="U1529" s="127"/>
      <c r="V1529" s="127"/>
      <c r="W1529" s="126"/>
      <c r="X1529" s="119"/>
      <c r="Y1529" s="119"/>
      <c r="Z1529" s="131"/>
      <c r="AA1529" s="124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2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4"/>
      <c r="EM1529" s="1"/>
      <c r="EN1529" s="1"/>
      <c r="EO1529" s="1"/>
      <c r="EP1529" s="1"/>
      <c r="EQ1529" s="1"/>
      <c r="ER1529" s="1"/>
    </row>
    <row r="1530" spans="1:148" ht="12.75" x14ac:dyDescent="0.2">
      <c r="A1530" s="118"/>
      <c r="B1530" s="119"/>
      <c r="C1530" s="119"/>
      <c r="D1530" s="120"/>
      <c r="E1530" s="120"/>
      <c r="F1530" s="172"/>
      <c r="G1530" s="123"/>
      <c r="H1530" s="124"/>
      <c r="I1530" s="124"/>
      <c r="J1530" s="125"/>
      <c r="K1530" s="125"/>
      <c r="L1530" s="8"/>
      <c r="M1530" s="126"/>
      <c r="N1530" s="126"/>
      <c r="O1530" s="119"/>
      <c r="P1530" s="119"/>
      <c r="Q1530" s="158"/>
      <c r="R1530" s="199"/>
      <c r="S1530" s="119"/>
      <c r="T1530" s="129"/>
      <c r="U1530" s="127"/>
      <c r="V1530" s="127"/>
      <c r="W1530" s="126"/>
      <c r="X1530" s="119"/>
      <c r="Y1530" s="119"/>
      <c r="Z1530" s="131"/>
      <c r="AA1530" s="124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2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4"/>
      <c r="EM1530" s="1"/>
      <c r="EN1530" s="1"/>
      <c r="EO1530" s="1"/>
      <c r="EP1530" s="1"/>
      <c r="EQ1530" s="1"/>
      <c r="ER1530" s="1"/>
    </row>
    <row r="1531" spans="1:148" ht="12.75" x14ac:dyDescent="0.2">
      <c r="A1531" s="118"/>
      <c r="B1531" s="119"/>
      <c r="C1531" s="119"/>
      <c r="D1531" s="120"/>
      <c r="E1531" s="120"/>
      <c r="F1531" s="172"/>
      <c r="G1531" s="123"/>
      <c r="H1531" s="124"/>
      <c r="I1531" s="124"/>
      <c r="J1531" s="125"/>
      <c r="K1531" s="125"/>
      <c r="L1531" s="8"/>
      <c r="M1531" s="126"/>
      <c r="N1531" s="126"/>
      <c r="O1531" s="119"/>
      <c r="P1531" s="119"/>
      <c r="Q1531" s="158"/>
      <c r="R1531" s="199"/>
      <c r="S1531" s="119"/>
      <c r="T1531" s="129"/>
      <c r="U1531" s="127"/>
      <c r="V1531" s="127"/>
      <c r="W1531" s="126"/>
      <c r="X1531" s="119"/>
      <c r="Y1531" s="119"/>
      <c r="Z1531" s="131"/>
      <c r="AA1531" s="124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2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4"/>
      <c r="EM1531" s="1"/>
      <c r="EN1531" s="1"/>
      <c r="EO1531" s="1"/>
      <c r="EP1531" s="1"/>
      <c r="EQ1531" s="1"/>
      <c r="ER1531" s="1"/>
    </row>
    <row r="1532" spans="1:148" ht="12.75" x14ac:dyDescent="0.2">
      <c r="A1532" s="118"/>
      <c r="B1532" s="119"/>
      <c r="C1532" s="119"/>
      <c r="D1532" s="120"/>
      <c r="E1532" s="120"/>
      <c r="F1532" s="172"/>
      <c r="G1532" s="123"/>
      <c r="H1532" s="124"/>
      <c r="I1532" s="124"/>
      <c r="J1532" s="125"/>
      <c r="K1532" s="125"/>
      <c r="L1532" s="8"/>
      <c r="M1532" s="126"/>
      <c r="N1532" s="126"/>
      <c r="O1532" s="119"/>
      <c r="P1532" s="119"/>
      <c r="Q1532" s="158"/>
      <c r="R1532" s="199"/>
      <c r="S1532" s="119"/>
      <c r="T1532" s="129"/>
      <c r="U1532" s="127"/>
      <c r="V1532" s="127"/>
      <c r="W1532" s="126"/>
      <c r="X1532" s="119"/>
      <c r="Y1532" s="119"/>
      <c r="Z1532" s="131"/>
      <c r="AA1532" s="124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2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4"/>
      <c r="EM1532" s="1"/>
      <c r="EN1532" s="1"/>
      <c r="EO1532" s="1"/>
      <c r="EP1532" s="1"/>
      <c r="EQ1532" s="1"/>
      <c r="ER1532" s="1"/>
    </row>
    <row r="1533" spans="1:148" ht="12.75" x14ac:dyDescent="0.2">
      <c r="A1533" s="118"/>
      <c r="B1533" s="119"/>
      <c r="C1533" s="119"/>
      <c r="D1533" s="120"/>
      <c r="E1533" s="120"/>
      <c r="F1533" s="172"/>
      <c r="G1533" s="123"/>
      <c r="H1533" s="124"/>
      <c r="I1533" s="124"/>
      <c r="J1533" s="125"/>
      <c r="K1533" s="125"/>
      <c r="L1533" s="8"/>
      <c r="M1533" s="126"/>
      <c r="N1533" s="126"/>
      <c r="O1533" s="119"/>
      <c r="P1533" s="119"/>
      <c r="Q1533" s="158"/>
      <c r="R1533" s="199"/>
      <c r="S1533" s="119"/>
      <c r="T1533" s="129"/>
      <c r="U1533" s="127"/>
      <c r="V1533" s="127"/>
      <c r="W1533" s="126"/>
      <c r="X1533" s="119"/>
      <c r="Y1533" s="119"/>
      <c r="Z1533" s="131"/>
      <c r="AA1533" s="124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2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4"/>
      <c r="EM1533" s="1"/>
      <c r="EN1533" s="1"/>
      <c r="EO1533" s="1"/>
      <c r="EP1533" s="1"/>
      <c r="EQ1533" s="1"/>
      <c r="ER1533" s="1"/>
    </row>
    <row r="1534" spans="1:148" ht="12.75" x14ac:dyDescent="0.2">
      <c r="A1534" s="118"/>
      <c r="B1534" s="119"/>
      <c r="C1534" s="119"/>
      <c r="D1534" s="120"/>
      <c r="E1534" s="120"/>
      <c r="F1534" s="172"/>
      <c r="G1534" s="123"/>
      <c r="H1534" s="124"/>
      <c r="I1534" s="124"/>
      <c r="J1534" s="125"/>
      <c r="K1534" s="125"/>
      <c r="L1534" s="8"/>
      <c r="M1534" s="126"/>
      <c r="N1534" s="126"/>
      <c r="O1534" s="119"/>
      <c r="P1534" s="119"/>
      <c r="Q1534" s="158"/>
      <c r="R1534" s="199"/>
      <c r="S1534" s="119"/>
      <c r="T1534" s="129"/>
      <c r="U1534" s="127"/>
      <c r="V1534" s="127"/>
      <c r="W1534" s="126"/>
      <c r="X1534" s="119"/>
      <c r="Y1534" s="119"/>
      <c r="Z1534" s="131"/>
      <c r="AA1534" s="124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2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4"/>
      <c r="EM1534" s="1"/>
      <c r="EN1534" s="1"/>
      <c r="EO1534" s="1"/>
      <c r="EP1534" s="1"/>
      <c r="EQ1534" s="1"/>
      <c r="ER1534" s="1"/>
    </row>
    <row r="1535" spans="1:148" ht="12.75" x14ac:dyDescent="0.2">
      <c r="A1535" s="118"/>
      <c r="B1535" s="119"/>
      <c r="C1535" s="119"/>
      <c r="D1535" s="120"/>
      <c r="E1535" s="120"/>
      <c r="F1535" s="172"/>
      <c r="G1535" s="123"/>
      <c r="H1535" s="124"/>
      <c r="I1535" s="124"/>
      <c r="J1535" s="125"/>
      <c r="K1535" s="125"/>
      <c r="L1535" s="8"/>
      <c r="M1535" s="126"/>
      <c r="N1535" s="126"/>
      <c r="O1535" s="119"/>
      <c r="P1535" s="119"/>
      <c r="Q1535" s="158"/>
      <c r="R1535" s="199"/>
      <c r="S1535" s="119"/>
      <c r="T1535" s="129"/>
      <c r="U1535" s="127"/>
      <c r="V1535" s="127"/>
      <c r="W1535" s="126"/>
      <c r="X1535" s="119"/>
      <c r="Y1535" s="119"/>
      <c r="Z1535" s="131"/>
      <c r="AA1535" s="124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2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4"/>
      <c r="EM1535" s="1"/>
      <c r="EN1535" s="1"/>
      <c r="EO1535" s="1"/>
      <c r="EP1535" s="1"/>
      <c r="EQ1535" s="1"/>
      <c r="ER1535" s="1"/>
    </row>
    <row r="1536" spans="1:148" ht="12.75" x14ac:dyDescent="0.2">
      <c r="A1536" s="118"/>
      <c r="B1536" s="119"/>
      <c r="C1536" s="119"/>
      <c r="D1536" s="120"/>
      <c r="E1536" s="120"/>
      <c r="F1536" s="172"/>
      <c r="G1536" s="123"/>
      <c r="H1536" s="124"/>
      <c r="I1536" s="124"/>
      <c r="J1536" s="125"/>
      <c r="K1536" s="125"/>
      <c r="L1536" s="8"/>
      <c r="M1536" s="126"/>
      <c r="N1536" s="126"/>
      <c r="O1536" s="119"/>
      <c r="P1536" s="119"/>
      <c r="Q1536" s="158"/>
      <c r="R1536" s="199"/>
      <c r="S1536" s="119"/>
      <c r="T1536" s="129"/>
      <c r="U1536" s="127"/>
      <c r="V1536" s="127"/>
      <c r="W1536" s="126"/>
      <c r="X1536" s="119"/>
      <c r="Y1536" s="119"/>
      <c r="Z1536" s="131"/>
      <c r="AA1536" s="124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2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4"/>
      <c r="EM1536" s="1"/>
      <c r="EN1536" s="1"/>
      <c r="EO1536" s="1"/>
      <c r="EP1536" s="1"/>
      <c r="EQ1536" s="1"/>
      <c r="ER1536" s="1"/>
    </row>
    <row r="1537" spans="1:148" ht="12.75" x14ac:dyDescent="0.2">
      <c r="A1537" s="118"/>
      <c r="B1537" s="119"/>
      <c r="C1537" s="119"/>
      <c r="D1537" s="120"/>
      <c r="E1537" s="120"/>
      <c r="F1537" s="172"/>
      <c r="G1537" s="123"/>
      <c r="H1537" s="124"/>
      <c r="I1537" s="124"/>
      <c r="J1537" s="125"/>
      <c r="K1537" s="125"/>
      <c r="L1537" s="8"/>
      <c r="M1537" s="126"/>
      <c r="N1537" s="126"/>
      <c r="O1537" s="119"/>
      <c r="P1537" s="119"/>
      <c r="Q1537" s="158"/>
      <c r="R1537" s="199"/>
      <c r="S1537" s="119"/>
      <c r="T1537" s="129"/>
      <c r="U1537" s="127"/>
      <c r="V1537" s="127"/>
      <c r="W1537" s="126"/>
      <c r="X1537" s="119"/>
      <c r="Y1537" s="119"/>
      <c r="Z1537" s="131"/>
      <c r="AA1537" s="124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2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4"/>
      <c r="EM1537" s="1"/>
      <c r="EN1537" s="1"/>
      <c r="EO1537" s="1"/>
      <c r="EP1537" s="1"/>
      <c r="EQ1537" s="1"/>
      <c r="ER1537" s="1"/>
    </row>
    <row r="1538" spans="1:148" ht="12.75" x14ac:dyDescent="0.2">
      <c r="A1538" s="118"/>
      <c r="B1538" s="119"/>
      <c r="C1538" s="119"/>
      <c r="D1538" s="120"/>
      <c r="E1538" s="120"/>
      <c r="F1538" s="172"/>
      <c r="G1538" s="123"/>
      <c r="H1538" s="124"/>
      <c r="I1538" s="124"/>
      <c r="J1538" s="125"/>
      <c r="K1538" s="125"/>
      <c r="L1538" s="8"/>
      <c r="M1538" s="126"/>
      <c r="N1538" s="126"/>
      <c r="O1538" s="119"/>
      <c r="P1538" s="119"/>
      <c r="Q1538" s="158"/>
      <c r="R1538" s="199"/>
      <c r="S1538" s="119"/>
      <c r="T1538" s="129"/>
      <c r="U1538" s="127"/>
      <c r="V1538" s="127"/>
      <c r="W1538" s="126"/>
      <c r="X1538" s="119"/>
      <c r="Y1538" s="119"/>
      <c r="Z1538" s="131"/>
      <c r="AA1538" s="124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2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4"/>
      <c r="EM1538" s="1"/>
      <c r="EN1538" s="1"/>
      <c r="EO1538" s="1"/>
      <c r="EP1538" s="1"/>
      <c r="EQ1538" s="1"/>
      <c r="ER1538" s="1"/>
    </row>
    <row r="1539" spans="1:148" ht="12.75" x14ac:dyDescent="0.2">
      <c r="A1539" s="118"/>
      <c r="B1539" s="119"/>
      <c r="C1539" s="119"/>
      <c r="D1539" s="120"/>
      <c r="E1539" s="120"/>
      <c r="F1539" s="172"/>
      <c r="G1539" s="123"/>
      <c r="H1539" s="124"/>
      <c r="I1539" s="124"/>
      <c r="J1539" s="125"/>
      <c r="K1539" s="125"/>
      <c r="L1539" s="8"/>
      <c r="M1539" s="126"/>
      <c r="N1539" s="126"/>
      <c r="O1539" s="119"/>
      <c r="P1539" s="119"/>
      <c r="Q1539" s="158"/>
      <c r="R1539" s="199"/>
      <c r="S1539" s="119"/>
      <c r="T1539" s="129"/>
      <c r="U1539" s="127"/>
      <c r="V1539" s="127"/>
      <c r="W1539" s="126"/>
      <c r="X1539" s="119"/>
      <c r="Y1539" s="119"/>
      <c r="Z1539" s="131"/>
      <c r="AA1539" s="124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2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4"/>
      <c r="EM1539" s="1"/>
      <c r="EN1539" s="1"/>
      <c r="EO1539" s="1"/>
      <c r="EP1539" s="1"/>
      <c r="EQ1539" s="1"/>
      <c r="ER1539" s="1"/>
    </row>
    <row r="1540" spans="1:148" ht="12.75" x14ac:dyDescent="0.2">
      <c r="A1540" s="118"/>
      <c r="B1540" s="119"/>
      <c r="C1540" s="119"/>
      <c r="D1540" s="120"/>
      <c r="E1540" s="120"/>
      <c r="F1540" s="172"/>
      <c r="G1540" s="123"/>
      <c r="H1540" s="124"/>
      <c r="I1540" s="124"/>
      <c r="J1540" s="125"/>
      <c r="K1540" s="125"/>
      <c r="L1540" s="8"/>
      <c r="M1540" s="126"/>
      <c r="N1540" s="126"/>
      <c r="O1540" s="119"/>
      <c r="P1540" s="119"/>
      <c r="Q1540" s="158"/>
      <c r="R1540" s="199"/>
      <c r="S1540" s="119"/>
      <c r="T1540" s="129"/>
      <c r="U1540" s="127"/>
      <c r="V1540" s="127"/>
      <c r="W1540" s="126"/>
      <c r="X1540" s="119"/>
      <c r="Y1540" s="119"/>
      <c r="Z1540" s="131"/>
      <c r="AA1540" s="124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2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4"/>
      <c r="EM1540" s="1"/>
      <c r="EN1540" s="1"/>
      <c r="EO1540" s="1"/>
      <c r="EP1540" s="1"/>
      <c r="EQ1540" s="1"/>
      <c r="ER1540" s="1"/>
    </row>
    <row r="1541" spans="1:148" ht="12.75" x14ac:dyDescent="0.2">
      <c r="A1541" s="118"/>
      <c r="B1541" s="119"/>
      <c r="C1541" s="119"/>
      <c r="D1541" s="120"/>
      <c r="E1541" s="120"/>
      <c r="F1541" s="172"/>
      <c r="G1541" s="123"/>
      <c r="H1541" s="124"/>
      <c r="I1541" s="124"/>
      <c r="J1541" s="125"/>
      <c r="K1541" s="125"/>
      <c r="L1541" s="8"/>
      <c r="M1541" s="126"/>
      <c r="N1541" s="126"/>
      <c r="O1541" s="119"/>
      <c r="P1541" s="119"/>
      <c r="Q1541" s="158"/>
      <c r="R1541" s="199"/>
      <c r="S1541" s="119"/>
      <c r="T1541" s="129"/>
      <c r="U1541" s="127"/>
      <c r="V1541" s="127"/>
      <c r="W1541" s="126"/>
      <c r="X1541" s="119"/>
      <c r="Y1541" s="119"/>
      <c r="Z1541" s="131"/>
      <c r="AA1541" s="124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2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4"/>
      <c r="EM1541" s="1"/>
      <c r="EN1541" s="1"/>
      <c r="EO1541" s="1"/>
      <c r="EP1541" s="1"/>
      <c r="EQ1541" s="1"/>
      <c r="ER1541" s="1"/>
    </row>
    <row r="1542" spans="1:148" ht="12.75" x14ac:dyDescent="0.2">
      <c r="A1542" s="118"/>
      <c r="B1542" s="119"/>
      <c r="C1542" s="119"/>
      <c r="D1542" s="120"/>
      <c r="E1542" s="120"/>
      <c r="F1542" s="172"/>
      <c r="G1542" s="123"/>
      <c r="H1542" s="124"/>
      <c r="I1542" s="124"/>
      <c r="J1542" s="125"/>
      <c r="K1542" s="125"/>
      <c r="L1542" s="8"/>
      <c r="M1542" s="126"/>
      <c r="N1542" s="126"/>
      <c r="O1542" s="119"/>
      <c r="P1542" s="119"/>
      <c r="Q1542" s="158"/>
      <c r="R1542" s="199"/>
      <c r="S1542" s="119"/>
      <c r="T1542" s="129"/>
      <c r="U1542" s="127"/>
      <c r="V1542" s="127"/>
      <c r="W1542" s="126"/>
      <c r="X1542" s="119"/>
      <c r="Y1542" s="119"/>
      <c r="Z1542" s="131"/>
      <c r="AA1542" s="124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2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4"/>
      <c r="EM1542" s="1"/>
      <c r="EN1542" s="1"/>
      <c r="EO1542" s="1"/>
      <c r="EP1542" s="1"/>
      <c r="EQ1542" s="1"/>
      <c r="ER1542" s="1"/>
    </row>
    <row r="1543" spans="1:148" ht="12.75" x14ac:dyDescent="0.2">
      <c r="A1543" s="118"/>
      <c r="B1543" s="119"/>
      <c r="C1543" s="119"/>
      <c r="D1543" s="120"/>
      <c r="E1543" s="120"/>
      <c r="F1543" s="172"/>
      <c r="G1543" s="123"/>
      <c r="H1543" s="124"/>
      <c r="I1543" s="124"/>
      <c r="J1543" s="125"/>
      <c r="K1543" s="125"/>
      <c r="L1543" s="8"/>
      <c r="M1543" s="126"/>
      <c r="N1543" s="126"/>
      <c r="O1543" s="119"/>
      <c r="P1543" s="119"/>
      <c r="Q1543" s="158"/>
      <c r="R1543" s="199"/>
      <c r="S1543" s="119"/>
      <c r="T1543" s="129"/>
      <c r="U1543" s="127"/>
      <c r="V1543" s="127"/>
      <c r="W1543" s="126"/>
      <c r="X1543" s="119"/>
      <c r="Y1543" s="119"/>
      <c r="Z1543" s="131"/>
      <c r="AA1543" s="124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2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4"/>
      <c r="EM1543" s="1"/>
      <c r="EN1543" s="1"/>
      <c r="EO1543" s="1"/>
      <c r="EP1543" s="1"/>
      <c r="EQ1543" s="1"/>
      <c r="ER1543" s="1"/>
    </row>
    <row r="1544" spans="1:148" ht="12.75" x14ac:dyDescent="0.2">
      <c r="A1544" s="118"/>
      <c r="B1544" s="119"/>
      <c r="C1544" s="119"/>
      <c r="D1544" s="120"/>
      <c r="E1544" s="120"/>
      <c r="F1544" s="172"/>
      <c r="G1544" s="123"/>
      <c r="H1544" s="124"/>
      <c r="I1544" s="124"/>
      <c r="J1544" s="125"/>
      <c r="K1544" s="125"/>
      <c r="L1544" s="8"/>
      <c r="M1544" s="126"/>
      <c r="N1544" s="126"/>
      <c r="O1544" s="119"/>
      <c r="P1544" s="119"/>
      <c r="Q1544" s="158"/>
      <c r="R1544" s="199"/>
      <c r="S1544" s="119"/>
      <c r="T1544" s="129"/>
      <c r="U1544" s="127"/>
      <c r="V1544" s="127"/>
      <c r="W1544" s="126"/>
      <c r="X1544" s="119"/>
      <c r="Y1544" s="119"/>
      <c r="Z1544" s="131"/>
      <c r="AA1544" s="124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2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4"/>
      <c r="EM1544" s="1"/>
      <c r="EN1544" s="1"/>
      <c r="EO1544" s="1"/>
      <c r="EP1544" s="1"/>
      <c r="EQ1544" s="1"/>
      <c r="ER1544" s="1"/>
    </row>
    <row r="1545" spans="1:148" ht="12.75" x14ac:dyDescent="0.2">
      <c r="A1545" s="118"/>
      <c r="B1545" s="119"/>
      <c r="C1545" s="119"/>
      <c r="D1545" s="120"/>
      <c r="E1545" s="120"/>
      <c r="F1545" s="172"/>
      <c r="G1545" s="123"/>
      <c r="H1545" s="124"/>
      <c r="I1545" s="124"/>
      <c r="J1545" s="125"/>
      <c r="K1545" s="125"/>
      <c r="L1545" s="8"/>
      <c r="M1545" s="126"/>
      <c r="N1545" s="126"/>
      <c r="O1545" s="119"/>
      <c r="P1545" s="119"/>
      <c r="Q1545" s="158"/>
      <c r="R1545" s="199"/>
      <c r="S1545" s="119"/>
      <c r="T1545" s="129"/>
      <c r="U1545" s="127"/>
      <c r="V1545" s="127"/>
      <c r="W1545" s="126"/>
      <c r="X1545" s="119"/>
      <c r="Y1545" s="119"/>
      <c r="Z1545" s="131"/>
      <c r="AA1545" s="124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2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4"/>
      <c r="EM1545" s="1"/>
      <c r="EN1545" s="1"/>
      <c r="EO1545" s="1"/>
      <c r="EP1545" s="1"/>
      <c r="EQ1545" s="1"/>
      <c r="ER1545" s="1"/>
    </row>
    <row r="1546" spans="1:148" ht="12.75" x14ac:dyDescent="0.2">
      <c r="A1546" s="118"/>
      <c r="B1546" s="119"/>
      <c r="C1546" s="119"/>
      <c r="D1546" s="120"/>
      <c r="E1546" s="120"/>
      <c r="F1546" s="172"/>
      <c r="G1546" s="123"/>
      <c r="H1546" s="124"/>
      <c r="I1546" s="124"/>
      <c r="J1546" s="125"/>
      <c r="K1546" s="125"/>
      <c r="L1546" s="8"/>
      <c r="M1546" s="126"/>
      <c r="N1546" s="126"/>
      <c r="O1546" s="119"/>
      <c r="P1546" s="119"/>
      <c r="Q1546" s="158"/>
      <c r="R1546" s="199"/>
      <c r="S1546" s="119"/>
      <c r="T1546" s="129"/>
      <c r="U1546" s="127"/>
      <c r="V1546" s="127"/>
      <c r="W1546" s="126"/>
      <c r="X1546" s="119"/>
      <c r="Y1546" s="119"/>
      <c r="Z1546" s="131"/>
      <c r="AA1546" s="124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2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4"/>
      <c r="EM1546" s="1"/>
      <c r="EN1546" s="1"/>
      <c r="EO1546" s="1"/>
      <c r="EP1546" s="1"/>
      <c r="EQ1546" s="1"/>
      <c r="ER1546" s="1"/>
    </row>
    <row r="1547" spans="1:148" ht="12.75" x14ac:dyDescent="0.2">
      <c r="A1547" s="118"/>
      <c r="B1547" s="119"/>
      <c r="C1547" s="119"/>
      <c r="D1547" s="120"/>
      <c r="E1547" s="120"/>
      <c r="F1547" s="172"/>
      <c r="G1547" s="123"/>
      <c r="H1547" s="124"/>
      <c r="I1547" s="124"/>
      <c r="J1547" s="125"/>
      <c r="K1547" s="125"/>
      <c r="L1547" s="8"/>
      <c r="M1547" s="126"/>
      <c r="N1547" s="126"/>
      <c r="O1547" s="119"/>
      <c r="P1547" s="119"/>
      <c r="Q1547" s="158"/>
      <c r="R1547" s="199"/>
      <c r="S1547" s="119"/>
      <c r="T1547" s="129"/>
      <c r="U1547" s="127"/>
      <c r="V1547" s="127"/>
      <c r="W1547" s="126"/>
      <c r="X1547" s="119"/>
      <c r="Y1547" s="119"/>
      <c r="Z1547" s="131"/>
      <c r="AA1547" s="124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2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4"/>
      <c r="EM1547" s="1"/>
      <c r="EN1547" s="1"/>
      <c r="EO1547" s="1"/>
      <c r="EP1547" s="1"/>
      <c r="EQ1547" s="1"/>
      <c r="ER1547" s="1"/>
    </row>
    <row r="1548" spans="1:148" ht="12.75" x14ac:dyDescent="0.2">
      <c r="A1548" s="118"/>
      <c r="B1548" s="119"/>
      <c r="C1548" s="119"/>
      <c r="D1548" s="120"/>
      <c r="E1548" s="120"/>
      <c r="F1548" s="172"/>
      <c r="G1548" s="123"/>
      <c r="H1548" s="124"/>
      <c r="I1548" s="124"/>
      <c r="J1548" s="125"/>
      <c r="K1548" s="125"/>
      <c r="L1548" s="8"/>
      <c r="M1548" s="126"/>
      <c r="N1548" s="126"/>
      <c r="O1548" s="119"/>
      <c r="P1548" s="119"/>
      <c r="Q1548" s="158"/>
      <c r="R1548" s="199"/>
      <c r="S1548" s="119"/>
      <c r="T1548" s="129"/>
      <c r="U1548" s="127"/>
      <c r="V1548" s="127"/>
      <c r="W1548" s="126"/>
      <c r="X1548" s="119"/>
      <c r="Y1548" s="119"/>
      <c r="Z1548" s="131"/>
      <c r="AA1548" s="124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2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4"/>
      <c r="EM1548" s="1"/>
      <c r="EN1548" s="1"/>
      <c r="EO1548" s="1"/>
      <c r="EP1548" s="1"/>
      <c r="EQ1548" s="1"/>
      <c r="ER1548" s="1"/>
    </row>
    <row r="1549" spans="1:148" ht="12.75" x14ac:dyDescent="0.2">
      <c r="A1549" s="118"/>
      <c r="B1549" s="119"/>
      <c r="C1549" s="119"/>
      <c r="D1549" s="120"/>
      <c r="E1549" s="120"/>
      <c r="F1549" s="172"/>
      <c r="G1549" s="123"/>
      <c r="H1549" s="124"/>
      <c r="I1549" s="124"/>
      <c r="J1549" s="125"/>
      <c r="K1549" s="125"/>
      <c r="L1549" s="8"/>
      <c r="M1549" s="126"/>
      <c r="N1549" s="126"/>
      <c r="O1549" s="119"/>
      <c r="P1549" s="119"/>
      <c r="Q1549" s="158"/>
      <c r="R1549" s="199"/>
      <c r="S1549" s="119"/>
      <c r="T1549" s="129"/>
      <c r="U1549" s="127"/>
      <c r="V1549" s="127"/>
      <c r="W1549" s="126"/>
      <c r="X1549" s="119"/>
      <c r="Y1549" s="119"/>
      <c r="Z1549" s="131"/>
      <c r="AA1549" s="124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2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4"/>
      <c r="EM1549" s="1"/>
      <c r="EN1549" s="1"/>
      <c r="EO1549" s="1"/>
      <c r="EP1549" s="1"/>
      <c r="EQ1549" s="1"/>
      <c r="ER1549" s="1"/>
    </row>
    <row r="1550" spans="1:148" ht="12.75" x14ac:dyDescent="0.2">
      <c r="A1550" s="118"/>
      <c r="B1550" s="119"/>
      <c r="C1550" s="119"/>
      <c r="D1550" s="120"/>
      <c r="E1550" s="120"/>
      <c r="F1550" s="172"/>
      <c r="G1550" s="123"/>
      <c r="H1550" s="124"/>
      <c r="I1550" s="124"/>
      <c r="J1550" s="125"/>
      <c r="K1550" s="125"/>
      <c r="L1550" s="8"/>
      <c r="M1550" s="126"/>
      <c r="N1550" s="126"/>
      <c r="O1550" s="119"/>
      <c r="P1550" s="119"/>
      <c r="Q1550" s="158"/>
      <c r="R1550" s="199"/>
      <c r="S1550" s="119"/>
      <c r="T1550" s="129"/>
      <c r="U1550" s="127"/>
      <c r="V1550" s="127"/>
      <c r="W1550" s="126"/>
      <c r="X1550" s="119"/>
      <c r="Y1550" s="119"/>
      <c r="Z1550" s="131"/>
      <c r="AA1550" s="124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2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4"/>
      <c r="EM1550" s="1"/>
      <c r="EN1550" s="1"/>
      <c r="EO1550" s="1"/>
      <c r="EP1550" s="1"/>
      <c r="EQ1550" s="1"/>
      <c r="ER1550" s="1"/>
    </row>
    <row r="1551" spans="1:148" ht="12.75" x14ac:dyDescent="0.2">
      <c r="A1551" s="118"/>
      <c r="B1551" s="119"/>
      <c r="C1551" s="119"/>
      <c r="D1551" s="120"/>
      <c r="E1551" s="120"/>
      <c r="F1551" s="172"/>
      <c r="G1551" s="123"/>
      <c r="H1551" s="124"/>
      <c r="I1551" s="124"/>
      <c r="J1551" s="125"/>
      <c r="K1551" s="125"/>
      <c r="L1551" s="8"/>
      <c r="M1551" s="126"/>
      <c r="N1551" s="126"/>
      <c r="O1551" s="119"/>
      <c r="P1551" s="119"/>
      <c r="Q1551" s="158"/>
      <c r="R1551" s="199"/>
      <c r="S1551" s="119"/>
      <c r="T1551" s="129"/>
      <c r="U1551" s="127"/>
      <c r="V1551" s="127"/>
      <c r="W1551" s="126"/>
      <c r="X1551" s="119"/>
      <c r="Y1551" s="119"/>
      <c r="Z1551" s="131"/>
      <c r="AA1551" s="124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2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4"/>
      <c r="EM1551" s="1"/>
      <c r="EN1551" s="1"/>
      <c r="EO1551" s="1"/>
      <c r="EP1551" s="1"/>
      <c r="EQ1551" s="1"/>
      <c r="ER1551" s="1"/>
    </row>
    <row r="1552" spans="1:148" ht="12.75" x14ac:dyDescent="0.2">
      <c r="A1552" s="118"/>
      <c r="B1552" s="119"/>
      <c r="C1552" s="119"/>
      <c r="D1552" s="120"/>
      <c r="E1552" s="120"/>
      <c r="F1552" s="172"/>
      <c r="G1552" s="123"/>
      <c r="H1552" s="124"/>
      <c r="I1552" s="124"/>
      <c r="J1552" s="125"/>
      <c r="K1552" s="125"/>
      <c r="L1552" s="8"/>
      <c r="M1552" s="126"/>
      <c r="N1552" s="126"/>
      <c r="O1552" s="119"/>
      <c r="P1552" s="119"/>
      <c r="Q1552" s="158"/>
      <c r="R1552" s="199"/>
      <c r="S1552" s="119"/>
      <c r="T1552" s="129"/>
      <c r="U1552" s="127"/>
      <c r="V1552" s="127"/>
      <c r="W1552" s="126"/>
      <c r="X1552" s="119"/>
      <c r="Y1552" s="119"/>
      <c r="Z1552" s="131"/>
      <c r="AA1552" s="124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2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4"/>
      <c r="EM1552" s="1"/>
      <c r="EN1552" s="1"/>
      <c r="EO1552" s="1"/>
      <c r="EP1552" s="1"/>
      <c r="EQ1552" s="1"/>
      <c r="ER1552" s="1"/>
    </row>
    <row r="1553" spans="1:148" ht="12.75" x14ac:dyDescent="0.2">
      <c r="A1553" s="118"/>
      <c r="B1553" s="119"/>
      <c r="C1553" s="119"/>
      <c r="D1553" s="120"/>
      <c r="E1553" s="120"/>
      <c r="F1553" s="172"/>
      <c r="G1553" s="123"/>
      <c r="H1553" s="124"/>
      <c r="I1553" s="124"/>
      <c r="J1553" s="125"/>
      <c r="K1553" s="125"/>
      <c r="L1553" s="8"/>
      <c r="M1553" s="126"/>
      <c r="N1553" s="126"/>
      <c r="O1553" s="119"/>
      <c r="P1553" s="119"/>
      <c r="Q1553" s="158"/>
      <c r="R1553" s="199"/>
      <c r="S1553" s="119"/>
      <c r="T1553" s="129"/>
      <c r="U1553" s="127"/>
      <c r="V1553" s="127"/>
      <c r="W1553" s="126"/>
      <c r="X1553" s="119"/>
      <c r="Y1553" s="119"/>
      <c r="Z1553" s="131"/>
      <c r="AA1553" s="124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2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4"/>
      <c r="EM1553" s="1"/>
      <c r="EN1553" s="1"/>
      <c r="EO1553" s="1"/>
      <c r="EP1553" s="1"/>
      <c r="EQ1553" s="1"/>
      <c r="ER1553" s="1"/>
    </row>
    <row r="1554" spans="1:148" ht="12.75" x14ac:dyDescent="0.2">
      <c r="A1554" s="118"/>
      <c r="B1554" s="119"/>
      <c r="C1554" s="119"/>
      <c r="D1554" s="120"/>
      <c r="E1554" s="120"/>
      <c r="F1554" s="172"/>
      <c r="G1554" s="123"/>
      <c r="H1554" s="124"/>
      <c r="I1554" s="124"/>
      <c r="J1554" s="125"/>
      <c r="K1554" s="125"/>
      <c r="L1554" s="8"/>
      <c r="M1554" s="126"/>
      <c r="N1554" s="126"/>
      <c r="O1554" s="119"/>
      <c r="P1554" s="119"/>
      <c r="Q1554" s="158"/>
      <c r="R1554" s="199"/>
      <c r="S1554" s="119"/>
      <c r="T1554" s="129"/>
      <c r="U1554" s="127"/>
      <c r="V1554" s="127"/>
      <c r="W1554" s="126"/>
      <c r="X1554" s="119"/>
      <c r="Y1554" s="119"/>
      <c r="Z1554" s="131"/>
      <c r="AA1554" s="124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2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4"/>
      <c r="EM1554" s="1"/>
      <c r="EN1554" s="1"/>
      <c r="EO1554" s="1"/>
      <c r="EP1554" s="1"/>
      <c r="EQ1554" s="1"/>
      <c r="ER1554" s="1"/>
    </row>
    <row r="1555" spans="1:148" ht="12.75" x14ac:dyDescent="0.2">
      <c r="A1555" s="118"/>
      <c r="B1555" s="119"/>
      <c r="C1555" s="119"/>
      <c r="D1555" s="120"/>
      <c r="E1555" s="120"/>
      <c r="F1555" s="172"/>
      <c r="G1555" s="123"/>
      <c r="H1555" s="124"/>
      <c r="I1555" s="124"/>
      <c r="J1555" s="125"/>
      <c r="K1555" s="125"/>
      <c r="L1555" s="8"/>
      <c r="M1555" s="126"/>
      <c r="N1555" s="126"/>
      <c r="O1555" s="119"/>
      <c r="P1555" s="119"/>
      <c r="Q1555" s="158"/>
      <c r="R1555" s="199"/>
      <c r="S1555" s="119"/>
      <c r="T1555" s="129"/>
      <c r="U1555" s="127"/>
      <c r="V1555" s="127"/>
      <c r="W1555" s="126"/>
      <c r="X1555" s="119"/>
      <c r="Y1555" s="119"/>
      <c r="Z1555" s="131"/>
      <c r="AA1555" s="124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2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4"/>
      <c r="EM1555" s="1"/>
      <c r="EN1555" s="1"/>
      <c r="EO1555" s="1"/>
      <c r="EP1555" s="1"/>
      <c r="EQ1555" s="1"/>
      <c r="ER1555" s="1"/>
    </row>
    <row r="1556" spans="1:148" ht="12.75" x14ac:dyDescent="0.2">
      <c r="A1556" s="118"/>
      <c r="B1556" s="119"/>
      <c r="C1556" s="119"/>
      <c r="D1556" s="120"/>
      <c r="E1556" s="120"/>
      <c r="F1556" s="172"/>
      <c r="G1556" s="123"/>
      <c r="H1556" s="124"/>
      <c r="I1556" s="124"/>
      <c r="J1556" s="125"/>
      <c r="K1556" s="125"/>
      <c r="L1556" s="8"/>
      <c r="M1556" s="126"/>
      <c r="N1556" s="126"/>
      <c r="O1556" s="119"/>
      <c r="P1556" s="119"/>
      <c r="Q1556" s="158"/>
      <c r="R1556" s="199"/>
      <c r="S1556" s="119"/>
      <c r="T1556" s="129"/>
      <c r="U1556" s="127"/>
      <c r="V1556" s="127"/>
      <c r="W1556" s="126"/>
      <c r="X1556" s="119"/>
      <c r="Y1556" s="119"/>
      <c r="Z1556" s="131"/>
      <c r="AA1556" s="124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2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4"/>
      <c r="EM1556" s="1"/>
      <c r="EN1556" s="1"/>
      <c r="EO1556" s="1"/>
      <c r="EP1556" s="1"/>
      <c r="EQ1556" s="1"/>
      <c r="ER1556" s="1"/>
    </row>
    <row r="1557" spans="1:148" ht="12.75" x14ac:dyDescent="0.2">
      <c r="A1557" s="118"/>
      <c r="B1557" s="119"/>
      <c r="C1557" s="119"/>
      <c r="D1557" s="120"/>
      <c r="E1557" s="120"/>
      <c r="F1557" s="172"/>
      <c r="G1557" s="123"/>
      <c r="H1557" s="124"/>
      <c r="I1557" s="124"/>
      <c r="J1557" s="125"/>
      <c r="K1557" s="125"/>
      <c r="L1557" s="8"/>
      <c r="M1557" s="126"/>
      <c r="N1557" s="126"/>
      <c r="O1557" s="119"/>
      <c r="P1557" s="119"/>
      <c r="Q1557" s="158"/>
      <c r="R1557" s="199"/>
      <c r="S1557" s="119"/>
      <c r="T1557" s="129"/>
      <c r="U1557" s="127"/>
      <c r="V1557" s="127"/>
      <c r="W1557" s="126"/>
      <c r="X1557" s="119"/>
      <c r="Y1557" s="119"/>
      <c r="Z1557" s="131"/>
      <c r="AA1557" s="124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2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4"/>
      <c r="EM1557" s="1"/>
      <c r="EN1557" s="1"/>
      <c r="EO1557" s="1"/>
      <c r="EP1557" s="1"/>
      <c r="EQ1557" s="1"/>
      <c r="ER1557" s="1"/>
    </row>
    <row r="1558" spans="1:148" ht="12.75" x14ac:dyDescent="0.2">
      <c r="A1558" s="118"/>
      <c r="B1558" s="119"/>
      <c r="C1558" s="119"/>
      <c r="D1558" s="120"/>
      <c r="E1558" s="120"/>
      <c r="F1558" s="172"/>
      <c r="G1558" s="123"/>
      <c r="H1558" s="124"/>
      <c r="I1558" s="124"/>
      <c r="J1558" s="125"/>
      <c r="K1558" s="125"/>
      <c r="L1558" s="8"/>
      <c r="M1558" s="126"/>
      <c r="N1558" s="126"/>
      <c r="O1558" s="119"/>
      <c r="P1558" s="119"/>
      <c r="Q1558" s="158"/>
      <c r="R1558" s="199"/>
      <c r="S1558" s="119"/>
      <c r="T1558" s="129"/>
      <c r="U1558" s="127"/>
      <c r="V1558" s="127"/>
      <c r="W1558" s="126"/>
      <c r="X1558" s="119"/>
      <c r="Y1558" s="119"/>
      <c r="Z1558" s="131"/>
      <c r="AA1558" s="124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2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4"/>
      <c r="EM1558" s="1"/>
      <c r="EN1558" s="1"/>
      <c r="EO1558" s="1"/>
      <c r="EP1558" s="1"/>
      <c r="EQ1558" s="1"/>
      <c r="ER1558" s="1"/>
    </row>
    <row r="1559" spans="1:148" ht="12.75" x14ac:dyDescent="0.2">
      <c r="A1559" s="118"/>
      <c r="B1559" s="119"/>
      <c r="C1559" s="119"/>
      <c r="D1559" s="120"/>
      <c r="E1559" s="120"/>
      <c r="F1559" s="172"/>
      <c r="G1559" s="123"/>
      <c r="H1559" s="124"/>
      <c r="I1559" s="124"/>
      <c r="J1559" s="125"/>
      <c r="K1559" s="125"/>
      <c r="L1559" s="8"/>
      <c r="M1559" s="126"/>
      <c r="N1559" s="126"/>
      <c r="O1559" s="119"/>
      <c r="P1559" s="119"/>
      <c r="Q1559" s="158"/>
      <c r="R1559" s="199"/>
      <c r="S1559" s="119"/>
      <c r="T1559" s="129"/>
      <c r="U1559" s="127"/>
      <c r="V1559" s="127"/>
      <c r="W1559" s="126"/>
      <c r="X1559" s="119"/>
      <c r="Y1559" s="119"/>
      <c r="Z1559" s="131"/>
      <c r="AA1559" s="124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2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4"/>
      <c r="EM1559" s="1"/>
      <c r="EN1559" s="1"/>
      <c r="EO1559" s="1"/>
      <c r="EP1559" s="1"/>
      <c r="EQ1559" s="1"/>
      <c r="ER1559" s="1"/>
    </row>
    <row r="1560" spans="1:148" ht="12.75" x14ac:dyDescent="0.2">
      <c r="A1560" s="118"/>
      <c r="B1560" s="119"/>
      <c r="C1560" s="119"/>
      <c r="D1560" s="120"/>
      <c r="E1560" s="120"/>
      <c r="F1560" s="172"/>
      <c r="G1560" s="123"/>
      <c r="H1560" s="124"/>
      <c r="I1560" s="124"/>
      <c r="J1560" s="125"/>
      <c r="K1560" s="125"/>
      <c r="L1560" s="8"/>
      <c r="M1560" s="126"/>
      <c r="N1560" s="126"/>
      <c r="O1560" s="119"/>
      <c r="P1560" s="119"/>
      <c r="Q1560" s="158"/>
      <c r="R1560" s="199"/>
      <c r="S1560" s="119"/>
      <c r="T1560" s="129"/>
      <c r="U1560" s="127"/>
      <c r="V1560" s="127"/>
      <c r="W1560" s="126"/>
      <c r="X1560" s="119"/>
      <c r="Y1560" s="119"/>
      <c r="Z1560" s="131"/>
      <c r="AA1560" s="124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2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4"/>
      <c r="EM1560" s="1"/>
      <c r="EN1560" s="1"/>
      <c r="EO1560" s="1"/>
      <c r="EP1560" s="1"/>
      <c r="EQ1560" s="1"/>
      <c r="ER1560" s="1"/>
    </row>
    <row r="1561" spans="1:148" ht="12.75" x14ac:dyDescent="0.2">
      <c r="A1561" s="118"/>
      <c r="B1561" s="119"/>
      <c r="C1561" s="119"/>
      <c r="D1561" s="120"/>
      <c r="E1561" s="120"/>
      <c r="F1561" s="172"/>
      <c r="G1561" s="123"/>
      <c r="H1561" s="124"/>
      <c r="I1561" s="124"/>
      <c r="J1561" s="125"/>
      <c r="K1561" s="125"/>
      <c r="L1561" s="8"/>
      <c r="M1561" s="126"/>
      <c r="N1561" s="126"/>
      <c r="O1561" s="119"/>
      <c r="P1561" s="119"/>
      <c r="Q1561" s="158"/>
      <c r="R1561" s="199"/>
      <c r="S1561" s="119"/>
      <c r="T1561" s="129"/>
      <c r="U1561" s="127"/>
      <c r="V1561" s="127"/>
      <c r="W1561" s="126"/>
      <c r="X1561" s="119"/>
      <c r="Y1561" s="119"/>
      <c r="Z1561" s="131"/>
      <c r="AA1561" s="124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2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4"/>
      <c r="EM1561" s="1"/>
      <c r="EN1561" s="1"/>
      <c r="EO1561" s="1"/>
      <c r="EP1561" s="1"/>
      <c r="EQ1561" s="1"/>
      <c r="ER1561" s="1"/>
    </row>
    <row r="1562" spans="1:148" ht="12.75" x14ac:dyDescent="0.2">
      <c r="A1562" s="118"/>
      <c r="B1562" s="119"/>
      <c r="C1562" s="119"/>
      <c r="D1562" s="120"/>
      <c r="E1562" s="120"/>
      <c r="F1562" s="172"/>
      <c r="G1562" s="123"/>
      <c r="H1562" s="124"/>
      <c r="I1562" s="124"/>
      <c r="J1562" s="125"/>
      <c r="K1562" s="125"/>
      <c r="L1562" s="8"/>
      <c r="M1562" s="126"/>
      <c r="N1562" s="126"/>
      <c r="O1562" s="119"/>
      <c r="P1562" s="119"/>
      <c r="Q1562" s="158"/>
      <c r="R1562" s="199"/>
      <c r="S1562" s="119"/>
      <c r="T1562" s="129"/>
      <c r="U1562" s="127"/>
      <c r="V1562" s="127"/>
      <c r="W1562" s="126"/>
      <c r="X1562" s="119"/>
      <c r="Y1562" s="119"/>
      <c r="Z1562" s="131"/>
      <c r="AA1562" s="124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2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4"/>
      <c r="EM1562" s="1"/>
      <c r="EN1562" s="1"/>
      <c r="EO1562" s="1"/>
      <c r="EP1562" s="1"/>
      <c r="EQ1562" s="1"/>
      <c r="ER1562" s="1"/>
    </row>
    <row r="1563" spans="1:148" ht="12.75" x14ac:dyDescent="0.2">
      <c r="A1563" s="118"/>
      <c r="B1563" s="119"/>
      <c r="C1563" s="119"/>
      <c r="D1563" s="120"/>
      <c r="E1563" s="120"/>
      <c r="F1563" s="172"/>
      <c r="G1563" s="123"/>
      <c r="H1563" s="124"/>
      <c r="I1563" s="124"/>
      <c r="J1563" s="125"/>
      <c r="K1563" s="125"/>
      <c r="L1563" s="8"/>
      <c r="M1563" s="126"/>
      <c r="N1563" s="126"/>
      <c r="O1563" s="119"/>
      <c r="P1563" s="119"/>
      <c r="Q1563" s="158"/>
      <c r="R1563" s="199"/>
      <c r="S1563" s="119"/>
      <c r="T1563" s="129"/>
      <c r="U1563" s="127"/>
      <c r="V1563" s="127"/>
      <c r="W1563" s="126"/>
      <c r="X1563" s="119"/>
      <c r="Y1563" s="119"/>
      <c r="Z1563" s="131"/>
      <c r="AA1563" s="124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2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4"/>
      <c r="EM1563" s="1"/>
      <c r="EN1563" s="1"/>
      <c r="EO1563" s="1"/>
      <c r="EP1563" s="1"/>
      <c r="EQ1563" s="1"/>
      <c r="ER1563" s="1"/>
    </row>
    <row r="1564" spans="1:148" ht="12.75" x14ac:dyDescent="0.2">
      <c r="A1564" s="118"/>
      <c r="B1564" s="119"/>
      <c r="C1564" s="119"/>
      <c r="D1564" s="120"/>
      <c r="E1564" s="120"/>
      <c r="F1564" s="172"/>
      <c r="G1564" s="123"/>
      <c r="H1564" s="124"/>
      <c r="I1564" s="124"/>
      <c r="J1564" s="125"/>
      <c r="K1564" s="125"/>
      <c r="L1564" s="8"/>
      <c r="M1564" s="126"/>
      <c r="N1564" s="126"/>
      <c r="O1564" s="119"/>
      <c r="P1564" s="119"/>
      <c r="Q1564" s="158"/>
      <c r="R1564" s="199"/>
      <c r="S1564" s="119"/>
      <c r="T1564" s="129"/>
      <c r="U1564" s="127"/>
      <c r="V1564" s="127"/>
      <c r="W1564" s="126"/>
      <c r="X1564" s="119"/>
      <c r="Y1564" s="119"/>
      <c r="Z1564" s="131"/>
      <c r="AA1564" s="124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2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4"/>
      <c r="EM1564" s="1"/>
      <c r="EN1564" s="1"/>
      <c r="EO1564" s="1"/>
      <c r="EP1564" s="1"/>
      <c r="EQ1564" s="1"/>
      <c r="ER1564" s="1"/>
    </row>
    <row r="1565" spans="1:148" ht="12.75" x14ac:dyDescent="0.2">
      <c r="A1565" s="118"/>
      <c r="B1565" s="119"/>
      <c r="C1565" s="119"/>
      <c r="D1565" s="120"/>
      <c r="E1565" s="120"/>
      <c r="F1565" s="172"/>
      <c r="G1565" s="123"/>
      <c r="H1565" s="124"/>
      <c r="I1565" s="124"/>
      <c r="J1565" s="125"/>
      <c r="K1565" s="125"/>
      <c r="L1565" s="8"/>
      <c r="M1565" s="126"/>
      <c r="N1565" s="126"/>
      <c r="O1565" s="119"/>
      <c r="P1565" s="119"/>
      <c r="Q1565" s="158"/>
      <c r="R1565" s="199"/>
      <c r="S1565" s="119"/>
      <c r="T1565" s="129"/>
      <c r="U1565" s="127"/>
      <c r="V1565" s="127"/>
      <c r="W1565" s="126"/>
      <c r="X1565" s="119"/>
      <c r="Y1565" s="119"/>
      <c r="Z1565" s="131"/>
      <c r="AA1565" s="124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2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4"/>
      <c r="EM1565" s="1"/>
      <c r="EN1565" s="1"/>
      <c r="EO1565" s="1"/>
      <c r="EP1565" s="1"/>
      <c r="EQ1565" s="1"/>
      <c r="ER1565" s="1"/>
    </row>
    <row r="1566" spans="1:148" ht="12.75" x14ac:dyDescent="0.2">
      <c r="A1566" s="118"/>
      <c r="B1566" s="119"/>
      <c r="C1566" s="119"/>
      <c r="D1566" s="120"/>
      <c r="E1566" s="120"/>
      <c r="F1566" s="172"/>
      <c r="G1566" s="123"/>
      <c r="H1566" s="124"/>
      <c r="I1566" s="124"/>
      <c r="J1566" s="125"/>
      <c r="K1566" s="125"/>
      <c r="L1566" s="8"/>
      <c r="M1566" s="126"/>
      <c r="N1566" s="126"/>
      <c r="O1566" s="119"/>
      <c r="P1566" s="119"/>
      <c r="Q1566" s="158"/>
      <c r="R1566" s="199"/>
      <c r="S1566" s="119"/>
      <c r="T1566" s="129"/>
      <c r="U1566" s="127"/>
      <c r="V1566" s="127"/>
      <c r="W1566" s="126"/>
      <c r="X1566" s="119"/>
      <c r="Y1566" s="119"/>
      <c r="Z1566" s="131"/>
      <c r="AA1566" s="124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2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4"/>
      <c r="EM1566" s="1"/>
      <c r="EN1566" s="1"/>
      <c r="EO1566" s="1"/>
      <c r="EP1566" s="1"/>
      <c r="EQ1566" s="1"/>
      <c r="ER1566" s="1"/>
    </row>
    <row r="1567" spans="1:148" ht="12.75" x14ac:dyDescent="0.2">
      <c r="A1567" s="118"/>
      <c r="B1567" s="119"/>
      <c r="C1567" s="119"/>
      <c r="D1567" s="120"/>
      <c r="E1567" s="120"/>
      <c r="F1567" s="172"/>
      <c r="G1567" s="123"/>
      <c r="H1567" s="124"/>
      <c r="I1567" s="124"/>
      <c r="J1567" s="125"/>
      <c r="K1567" s="125"/>
      <c r="L1567" s="8"/>
      <c r="M1567" s="126"/>
      <c r="N1567" s="126"/>
      <c r="O1567" s="119"/>
      <c r="P1567" s="119"/>
      <c r="Q1567" s="158"/>
      <c r="R1567" s="199"/>
      <c r="S1567" s="119"/>
      <c r="T1567" s="129"/>
      <c r="U1567" s="127"/>
      <c r="V1567" s="127"/>
      <c r="W1567" s="126"/>
      <c r="X1567" s="119"/>
      <c r="Y1567" s="119"/>
      <c r="Z1567" s="131"/>
      <c r="AA1567" s="124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2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4"/>
      <c r="EM1567" s="1"/>
      <c r="EN1567" s="1"/>
      <c r="EO1567" s="1"/>
      <c r="EP1567" s="1"/>
      <c r="EQ1567" s="1"/>
      <c r="ER1567" s="1"/>
    </row>
    <row r="1568" spans="1:148" ht="12.75" x14ac:dyDescent="0.2">
      <c r="A1568" s="118"/>
      <c r="B1568" s="119"/>
      <c r="C1568" s="119"/>
      <c r="D1568" s="120"/>
      <c r="E1568" s="120"/>
      <c r="F1568" s="172"/>
      <c r="G1568" s="123"/>
      <c r="H1568" s="124"/>
      <c r="I1568" s="124"/>
      <c r="J1568" s="125"/>
      <c r="K1568" s="125"/>
      <c r="L1568" s="8"/>
      <c r="M1568" s="126"/>
      <c r="N1568" s="126"/>
      <c r="O1568" s="119"/>
      <c r="P1568" s="119"/>
      <c r="Q1568" s="158"/>
      <c r="R1568" s="199"/>
      <c r="S1568" s="119"/>
      <c r="T1568" s="129"/>
      <c r="U1568" s="127"/>
      <c r="V1568" s="127"/>
      <c r="W1568" s="126"/>
      <c r="X1568" s="119"/>
      <c r="Y1568" s="119"/>
      <c r="Z1568" s="131"/>
      <c r="AA1568" s="124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2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4"/>
      <c r="EM1568" s="1"/>
      <c r="EN1568" s="1"/>
      <c r="EO1568" s="1"/>
      <c r="EP1568" s="1"/>
      <c r="EQ1568" s="1"/>
      <c r="ER1568" s="1"/>
    </row>
    <row r="1569" spans="1:148" ht="12.75" x14ac:dyDescent="0.2">
      <c r="A1569" s="118"/>
      <c r="B1569" s="119"/>
      <c r="C1569" s="119"/>
      <c r="D1569" s="120"/>
      <c r="E1569" s="120"/>
      <c r="F1569" s="172"/>
      <c r="G1569" s="123"/>
      <c r="H1569" s="124"/>
      <c r="I1569" s="124"/>
      <c r="J1569" s="125"/>
      <c r="K1569" s="125"/>
      <c r="L1569" s="8"/>
      <c r="M1569" s="126"/>
      <c r="N1569" s="126"/>
      <c r="O1569" s="119"/>
      <c r="P1569" s="119"/>
      <c r="Q1569" s="158"/>
      <c r="R1569" s="199"/>
      <c r="S1569" s="119"/>
      <c r="T1569" s="129"/>
      <c r="U1569" s="127"/>
      <c r="V1569" s="127"/>
      <c r="W1569" s="126"/>
      <c r="X1569" s="119"/>
      <c r="Y1569" s="119"/>
      <c r="Z1569" s="131"/>
      <c r="AA1569" s="124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2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4"/>
      <c r="EM1569" s="1"/>
      <c r="EN1569" s="1"/>
      <c r="EO1569" s="1"/>
      <c r="EP1569" s="1"/>
      <c r="EQ1569" s="1"/>
      <c r="ER1569" s="1"/>
    </row>
    <row r="1570" spans="1:148" ht="12.75" x14ac:dyDescent="0.2">
      <c r="A1570" s="118"/>
      <c r="B1570" s="119"/>
      <c r="C1570" s="119"/>
      <c r="D1570" s="120"/>
      <c r="E1570" s="120"/>
      <c r="F1570" s="172"/>
      <c r="G1570" s="123"/>
      <c r="H1570" s="124"/>
      <c r="I1570" s="124"/>
      <c r="J1570" s="125"/>
      <c r="K1570" s="125"/>
      <c r="L1570" s="8"/>
      <c r="M1570" s="126"/>
      <c r="N1570" s="126"/>
      <c r="O1570" s="119"/>
      <c r="P1570" s="119"/>
      <c r="Q1570" s="158"/>
      <c r="R1570" s="199"/>
      <c r="S1570" s="119"/>
      <c r="T1570" s="129"/>
      <c r="U1570" s="127"/>
      <c r="V1570" s="127"/>
      <c r="W1570" s="126"/>
      <c r="X1570" s="119"/>
      <c r="Y1570" s="119"/>
      <c r="Z1570" s="131"/>
      <c r="AA1570" s="124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2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4"/>
      <c r="EM1570" s="1"/>
      <c r="EN1570" s="1"/>
      <c r="EO1570" s="1"/>
      <c r="EP1570" s="1"/>
      <c r="EQ1570" s="1"/>
      <c r="ER1570" s="1"/>
    </row>
    <row r="1571" spans="1:148" ht="12.75" x14ac:dyDescent="0.2">
      <c r="A1571" s="118"/>
      <c r="B1571" s="119"/>
      <c r="C1571" s="119"/>
      <c r="D1571" s="120"/>
      <c r="E1571" s="120"/>
      <c r="F1571" s="172"/>
      <c r="G1571" s="123"/>
      <c r="H1571" s="124"/>
      <c r="I1571" s="124"/>
      <c r="J1571" s="125"/>
      <c r="K1571" s="125"/>
      <c r="L1571" s="8"/>
      <c r="M1571" s="126"/>
      <c r="N1571" s="126"/>
      <c r="O1571" s="119"/>
      <c r="P1571" s="119"/>
      <c r="Q1571" s="158"/>
      <c r="R1571" s="199"/>
      <c r="S1571" s="119"/>
      <c r="T1571" s="129"/>
      <c r="U1571" s="127"/>
      <c r="V1571" s="127"/>
      <c r="W1571" s="126"/>
      <c r="X1571" s="119"/>
      <c r="Y1571" s="119"/>
      <c r="Z1571" s="131"/>
      <c r="AA1571" s="124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2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4"/>
      <c r="EM1571" s="1"/>
      <c r="EN1571" s="1"/>
      <c r="EO1571" s="1"/>
      <c r="EP1571" s="1"/>
      <c r="EQ1571" s="1"/>
      <c r="ER1571" s="1"/>
    </row>
    <row r="1572" spans="1:148" ht="12.75" x14ac:dyDescent="0.2">
      <c r="A1572" s="118"/>
      <c r="B1572" s="119"/>
      <c r="C1572" s="119"/>
      <c r="D1572" s="120"/>
      <c r="E1572" s="120"/>
      <c r="F1572" s="172"/>
      <c r="G1572" s="123"/>
      <c r="H1572" s="124"/>
      <c r="I1572" s="124"/>
      <c r="J1572" s="125"/>
      <c r="K1572" s="125"/>
      <c r="L1572" s="8"/>
      <c r="M1572" s="126"/>
      <c r="N1572" s="126"/>
      <c r="O1572" s="119"/>
      <c r="P1572" s="119"/>
      <c r="Q1572" s="158"/>
      <c r="R1572" s="199"/>
      <c r="S1572" s="119"/>
      <c r="T1572" s="129"/>
      <c r="U1572" s="127"/>
      <c r="V1572" s="127"/>
      <c r="W1572" s="126"/>
      <c r="X1572" s="119"/>
      <c r="Y1572" s="119"/>
      <c r="Z1572" s="131"/>
      <c r="AA1572" s="124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2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4"/>
      <c r="EM1572" s="1"/>
      <c r="EN1572" s="1"/>
      <c r="EO1572" s="1"/>
      <c r="EP1572" s="1"/>
      <c r="EQ1572" s="1"/>
      <c r="ER1572" s="1"/>
    </row>
    <row r="1573" spans="1:148" ht="12.75" x14ac:dyDescent="0.2">
      <c r="A1573" s="118"/>
      <c r="B1573" s="119"/>
      <c r="C1573" s="119"/>
      <c r="D1573" s="120"/>
      <c r="E1573" s="120"/>
      <c r="F1573" s="172"/>
      <c r="G1573" s="123"/>
      <c r="H1573" s="124"/>
      <c r="I1573" s="124"/>
      <c r="J1573" s="125"/>
      <c r="K1573" s="125"/>
      <c r="L1573" s="8"/>
      <c r="M1573" s="126"/>
      <c r="N1573" s="126"/>
      <c r="O1573" s="119"/>
      <c r="P1573" s="119"/>
      <c r="Q1573" s="158"/>
      <c r="R1573" s="199"/>
      <c r="S1573" s="119"/>
      <c r="T1573" s="129"/>
      <c r="U1573" s="127"/>
      <c r="V1573" s="127"/>
      <c r="W1573" s="126"/>
      <c r="X1573" s="119"/>
      <c r="Y1573" s="119"/>
      <c r="Z1573" s="131"/>
      <c r="AA1573" s="124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2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4"/>
      <c r="EM1573" s="1"/>
      <c r="EN1573" s="1"/>
      <c r="EO1573" s="1"/>
      <c r="EP1573" s="1"/>
      <c r="EQ1573" s="1"/>
      <c r="ER1573" s="1"/>
    </row>
    <row r="1574" spans="1:148" ht="12.75" x14ac:dyDescent="0.2">
      <c r="A1574" s="118"/>
      <c r="B1574" s="119"/>
      <c r="C1574" s="119"/>
      <c r="D1574" s="120"/>
      <c r="E1574" s="120"/>
      <c r="F1574" s="172"/>
      <c r="G1574" s="123"/>
      <c r="H1574" s="124"/>
      <c r="I1574" s="124"/>
      <c r="J1574" s="125"/>
      <c r="K1574" s="125"/>
      <c r="L1574" s="8"/>
      <c r="M1574" s="126"/>
      <c r="N1574" s="126"/>
      <c r="O1574" s="119"/>
      <c r="P1574" s="119"/>
      <c r="Q1574" s="158"/>
      <c r="R1574" s="199"/>
      <c r="S1574" s="119"/>
      <c r="T1574" s="129"/>
      <c r="U1574" s="127"/>
      <c r="V1574" s="127"/>
      <c r="W1574" s="126"/>
      <c r="X1574" s="119"/>
      <c r="Y1574" s="119"/>
      <c r="Z1574" s="131"/>
      <c r="AA1574" s="124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2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4"/>
      <c r="EM1574" s="1"/>
      <c r="EN1574" s="1"/>
      <c r="EO1574" s="1"/>
      <c r="EP1574" s="1"/>
      <c r="EQ1574" s="1"/>
      <c r="ER1574" s="1"/>
    </row>
    <row r="1575" spans="1:148" ht="12.75" x14ac:dyDescent="0.2">
      <c r="A1575" s="118"/>
      <c r="B1575" s="119"/>
      <c r="C1575" s="119"/>
      <c r="D1575" s="120"/>
      <c r="E1575" s="120"/>
      <c r="F1575" s="172"/>
      <c r="G1575" s="123"/>
      <c r="H1575" s="124"/>
      <c r="I1575" s="124"/>
      <c r="J1575" s="125"/>
      <c r="K1575" s="125"/>
      <c r="L1575" s="8"/>
      <c r="M1575" s="126"/>
      <c r="N1575" s="126"/>
      <c r="O1575" s="119"/>
      <c r="P1575" s="119"/>
      <c r="Q1575" s="158"/>
      <c r="R1575" s="199"/>
      <c r="S1575" s="119"/>
      <c r="T1575" s="129"/>
      <c r="U1575" s="127"/>
      <c r="V1575" s="127"/>
      <c r="W1575" s="126"/>
      <c r="X1575" s="119"/>
      <c r="Y1575" s="119"/>
      <c r="Z1575" s="131"/>
      <c r="AA1575" s="124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2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4"/>
      <c r="EM1575" s="1"/>
      <c r="EN1575" s="1"/>
      <c r="EO1575" s="1"/>
      <c r="EP1575" s="1"/>
      <c r="EQ1575" s="1"/>
      <c r="ER1575" s="1"/>
    </row>
    <row r="1576" spans="1:148" ht="12.75" x14ac:dyDescent="0.2">
      <c r="A1576" s="118"/>
      <c r="B1576" s="119"/>
      <c r="C1576" s="119"/>
      <c r="D1576" s="120"/>
      <c r="E1576" s="120"/>
      <c r="F1576" s="172"/>
      <c r="G1576" s="123"/>
      <c r="H1576" s="124"/>
      <c r="I1576" s="124"/>
      <c r="J1576" s="125"/>
      <c r="K1576" s="125"/>
      <c r="L1576" s="8"/>
      <c r="M1576" s="126"/>
      <c r="N1576" s="126"/>
      <c r="O1576" s="119"/>
      <c r="P1576" s="119"/>
      <c r="Q1576" s="158"/>
      <c r="R1576" s="199"/>
      <c r="S1576" s="119"/>
      <c r="T1576" s="129"/>
      <c r="U1576" s="127"/>
      <c r="V1576" s="127"/>
      <c r="W1576" s="126"/>
      <c r="X1576" s="119"/>
      <c r="Y1576" s="119"/>
      <c r="Z1576" s="131"/>
      <c r="AA1576" s="124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2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4"/>
      <c r="EM1576" s="1"/>
      <c r="EN1576" s="1"/>
      <c r="EO1576" s="1"/>
      <c r="EP1576" s="1"/>
      <c r="EQ1576" s="1"/>
      <c r="ER1576" s="1"/>
    </row>
    <row r="1577" spans="1:148" ht="12.75" x14ac:dyDescent="0.2">
      <c r="A1577" s="118"/>
      <c r="B1577" s="119"/>
      <c r="C1577" s="119"/>
      <c r="D1577" s="120"/>
      <c r="E1577" s="120"/>
      <c r="F1577" s="172"/>
      <c r="G1577" s="123"/>
      <c r="H1577" s="124"/>
      <c r="I1577" s="124"/>
      <c r="J1577" s="125"/>
      <c r="K1577" s="125"/>
      <c r="L1577" s="8"/>
      <c r="M1577" s="126"/>
      <c r="N1577" s="126"/>
      <c r="O1577" s="119"/>
      <c r="P1577" s="119"/>
      <c r="Q1577" s="158"/>
      <c r="R1577" s="199"/>
      <c r="S1577" s="119"/>
      <c r="T1577" s="129"/>
      <c r="U1577" s="127"/>
      <c r="V1577" s="127"/>
      <c r="W1577" s="126"/>
      <c r="X1577" s="119"/>
      <c r="Y1577" s="119"/>
      <c r="Z1577" s="131"/>
      <c r="AA1577" s="124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2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4"/>
      <c r="EM1577" s="1"/>
      <c r="EN1577" s="1"/>
      <c r="EO1577" s="1"/>
      <c r="EP1577" s="1"/>
      <c r="EQ1577" s="1"/>
      <c r="ER1577" s="1"/>
    </row>
    <row r="1578" spans="1:148" ht="12.75" x14ac:dyDescent="0.2">
      <c r="A1578" s="118"/>
      <c r="B1578" s="119"/>
      <c r="C1578" s="119"/>
      <c r="D1578" s="120"/>
      <c r="E1578" s="120"/>
      <c r="F1578" s="172"/>
      <c r="G1578" s="123"/>
      <c r="H1578" s="124"/>
      <c r="I1578" s="124"/>
      <c r="J1578" s="125"/>
      <c r="K1578" s="125"/>
      <c r="L1578" s="8"/>
      <c r="M1578" s="126"/>
      <c r="N1578" s="126"/>
      <c r="O1578" s="119"/>
      <c r="P1578" s="119"/>
      <c r="Q1578" s="158"/>
      <c r="R1578" s="199"/>
      <c r="S1578" s="119"/>
      <c r="T1578" s="129"/>
      <c r="U1578" s="127"/>
      <c r="V1578" s="127"/>
      <c r="W1578" s="126"/>
      <c r="X1578" s="119"/>
      <c r="Y1578" s="119"/>
      <c r="Z1578" s="131"/>
      <c r="AA1578" s="124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2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4"/>
      <c r="EM1578" s="1"/>
      <c r="EN1578" s="1"/>
      <c r="EO1578" s="1"/>
      <c r="EP1578" s="1"/>
      <c r="EQ1578" s="1"/>
      <c r="ER1578" s="1"/>
    </row>
    <row r="1579" spans="1:148" ht="12.75" x14ac:dyDescent="0.2">
      <c r="A1579" s="118"/>
      <c r="B1579" s="119"/>
      <c r="C1579" s="119"/>
      <c r="D1579" s="120"/>
      <c r="E1579" s="120"/>
      <c r="F1579" s="172"/>
      <c r="G1579" s="123"/>
      <c r="H1579" s="124"/>
      <c r="I1579" s="124"/>
      <c r="J1579" s="125"/>
      <c r="K1579" s="125"/>
      <c r="L1579" s="8"/>
      <c r="M1579" s="126"/>
      <c r="N1579" s="126"/>
      <c r="O1579" s="119"/>
      <c r="P1579" s="119"/>
      <c r="Q1579" s="158"/>
      <c r="R1579" s="199"/>
      <c r="S1579" s="119"/>
      <c r="T1579" s="129"/>
      <c r="U1579" s="127"/>
      <c r="V1579" s="127"/>
      <c r="W1579" s="126"/>
      <c r="X1579" s="119"/>
      <c r="Y1579" s="119"/>
      <c r="Z1579" s="131"/>
      <c r="AA1579" s="124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2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4"/>
      <c r="EM1579" s="1"/>
      <c r="EN1579" s="1"/>
      <c r="EO1579" s="1"/>
      <c r="EP1579" s="1"/>
      <c r="EQ1579" s="1"/>
      <c r="ER1579" s="1"/>
    </row>
    <row r="1580" spans="1:148" ht="12.75" x14ac:dyDescent="0.2">
      <c r="A1580" s="118"/>
      <c r="B1580" s="119"/>
      <c r="C1580" s="119"/>
      <c r="D1580" s="120"/>
      <c r="E1580" s="120"/>
      <c r="F1580" s="172"/>
      <c r="G1580" s="123"/>
      <c r="H1580" s="124"/>
      <c r="I1580" s="124"/>
      <c r="J1580" s="125"/>
      <c r="K1580" s="125"/>
      <c r="L1580" s="8"/>
      <c r="M1580" s="126"/>
      <c r="N1580" s="126"/>
      <c r="O1580" s="119"/>
      <c r="P1580" s="119"/>
      <c r="Q1580" s="158"/>
      <c r="R1580" s="199"/>
      <c r="S1580" s="119"/>
      <c r="T1580" s="129"/>
      <c r="U1580" s="127"/>
      <c r="V1580" s="127"/>
      <c r="W1580" s="126"/>
      <c r="X1580" s="119"/>
      <c r="Y1580" s="119"/>
      <c r="Z1580" s="131"/>
      <c r="AA1580" s="124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2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4"/>
      <c r="EM1580" s="1"/>
      <c r="EN1580" s="1"/>
      <c r="EO1580" s="1"/>
      <c r="EP1580" s="1"/>
      <c r="EQ1580" s="1"/>
      <c r="ER1580" s="1"/>
    </row>
    <row r="1581" spans="1:148" ht="12.75" x14ac:dyDescent="0.2">
      <c r="A1581" s="118"/>
      <c r="B1581" s="119"/>
      <c r="C1581" s="119"/>
      <c r="D1581" s="120"/>
      <c r="E1581" s="120"/>
      <c r="F1581" s="172"/>
      <c r="G1581" s="123"/>
      <c r="H1581" s="124"/>
      <c r="I1581" s="124"/>
      <c r="J1581" s="125"/>
      <c r="K1581" s="125"/>
      <c r="L1581" s="8"/>
      <c r="M1581" s="126"/>
      <c r="N1581" s="126"/>
      <c r="O1581" s="119"/>
      <c r="P1581" s="119"/>
      <c r="Q1581" s="158"/>
      <c r="R1581" s="199"/>
      <c r="S1581" s="119"/>
      <c r="T1581" s="129"/>
      <c r="U1581" s="127"/>
      <c r="V1581" s="127"/>
      <c r="W1581" s="126"/>
      <c r="X1581" s="119"/>
      <c r="Y1581" s="119"/>
      <c r="Z1581" s="131"/>
      <c r="AA1581" s="124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2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4"/>
      <c r="EM1581" s="1"/>
      <c r="EN1581" s="1"/>
      <c r="EO1581" s="1"/>
      <c r="EP1581" s="1"/>
      <c r="EQ1581" s="1"/>
      <c r="ER1581" s="1"/>
    </row>
    <row r="1582" spans="1:148" ht="12.75" x14ac:dyDescent="0.2">
      <c r="A1582" s="118"/>
      <c r="B1582" s="119"/>
      <c r="C1582" s="119"/>
      <c r="D1582" s="120"/>
      <c r="E1582" s="120"/>
      <c r="F1582" s="172"/>
      <c r="G1582" s="123"/>
      <c r="H1582" s="124"/>
      <c r="I1582" s="124"/>
      <c r="J1582" s="125"/>
      <c r="K1582" s="125"/>
      <c r="L1582" s="8"/>
      <c r="M1582" s="126"/>
      <c r="N1582" s="126"/>
      <c r="O1582" s="119"/>
      <c r="P1582" s="119"/>
      <c r="Q1582" s="158"/>
      <c r="R1582" s="199"/>
      <c r="S1582" s="119"/>
      <c r="T1582" s="129"/>
      <c r="U1582" s="127"/>
      <c r="V1582" s="127"/>
      <c r="W1582" s="126"/>
      <c r="X1582" s="119"/>
      <c r="Y1582" s="119"/>
      <c r="Z1582" s="131"/>
      <c r="AA1582" s="124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2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4"/>
      <c r="EM1582" s="1"/>
      <c r="EN1582" s="1"/>
      <c r="EO1582" s="1"/>
      <c r="EP1582" s="1"/>
      <c r="EQ1582" s="1"/>
      <c r="ER1582" s="1"/>
    </row>
    <row r="1583" spans="1:148" ht="12.75" x14ac:dyDescent="0.2">
      <c r="A1583" s="118"/>
      <c r="B1583" s="119"/>
      <c r="C1583" s="119"/>
      <c r="D1583" s="120"/>
      <c r="E1583" s="120"/>
      <c r="F1583" s="172"/>
      <c r="G1583" s="123"/>
      <c r="H1583" s="124"/>
      <c r="I1583" s="124"/>
      <c r="J1583" s="125"/>
      <c r="K1583" s="125"/>
      <c r="L1583" s="8"/>
      <c r="M1583" s="126"/>
      <c r="N1583" s="126"/>
      <c r="O1583" s="119"/>
      <c r="P1583" s="119"/>
      <c r="Q1583" s="158"/>
      <c r="R1583" s="199"/>
      <c r="S1583" s="119"/>
      <c r="T1583" s="129"/>
      <c r="U1583" s="127"/>
      <c r="V1583" s="127"/>
      <c r="W1583" s="126"/>
      <c r="X1583" s="119"/>
      <c r="Y1583" s="119"/>
      <c r="Z1583" s="131"/>
      <c r="AA1583" s="124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2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4"/>
      <c r="EM1583" s="1"/>
      <c r="EN1583" s="1"/>
      <c r="EO1583" s="1"/>
      <c r="EP1583" s="1"/>
      <c r="EQ1583" s="1"/>
      <c r="ER1583" s="1"/>
    </row>
    <row r="1584" spans="1:148" ht="12.75" x14ac:dyDescent="0.2">
      <c r="A1584" s="118"/>
      <c r="B1584" s="119"/>
      <c r="C1584" s="119"/>
      <c r="D1584" s="120"/>
      <c r="E1584" s="120"/>
      <c r="F1584" s="172"/>
      <c r="G1584" s="123"/>
      <c r="H1584" s="124"/>
      <c r="I1584" s="124"/>
      <c r="J1584" s="125"/>
      <c r="K1584" s="125"/>
      <c r="L1584" s="8"/>
      <c r="M1584" s="126"/>
      <c r="N1584" s="126"/>
      <c r="O1584" s="119"/>
      <c r="P1584" s="119"/>
      <c r="Q1584" s="158"/>
      <c r="R1584" s="199"/>
      <c r="S1584" s="119"/>
      <c r="T1584" s="129"/>
      <c r="U1584" s="127"/>
      <c r="V1584" s="127"/>
      <c r="W1584" s="126"/>
      <c r="X1584" s="119"/>
      <c r="Y1584" s="119"/>
      <c r="Z1584" s="131"/>
      <c r="AA1584" s="124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2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4"/>
      <c r="EM1584" s="1"/>
      <c r="EN1584" s="1"/>
      <c r="EO1584" s="1"/>
      <c r="EP1584" s="1"/>
      <c r="EQ1584" s="1"/>
      <c r="ER1584" s="1"/>
    </row>
    <row r="1585" spans="1:148" ht="12.75" x14ac:dyDescent="0.2">
      <c r="A1585" s="118"/>
      <c r="B1585" s="119"/>
      <c r="C1585" s="119"/>
      <c r="D1585" s="120"/>
      <c r="E1585" s="120"/>
      <c r="F1585" s="172"/>
      <c r="G1585" s="123"/>
      <c r="H1585" s="124"/>
      <c r="I1585" s="124"/>
      <c r="J1585" s="125"/>
      <c r="K1585" s="125"/>
      <c r="L1585" s="8"/>
      <c r="M1585" s="126"/>
      <c r="N1585" s="126"/>
      <c r="O1585" s="119"/>
      <c r="P1585" s="119"/>
      <c r="Q1585" s="158"/>
      <c r="R1585" s="199"/>
      <c r="S1585" s="119"/>
      <c r="T1585" s="129"/>
      <c r="U1585" s="127"/>
      <c r="V1585" s="127"/>
      <c r="W1585" s="126"/>
      <c r="X1585" s="119"/>
      <c r="Y1585" s="119"/>
      <c r="Z1585" s="131"/>
      <c r="AA1585" s="124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2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4"/>
      <c r="EM1585" s="1"/>
      <c r="EN1585" s="1"/>
      <c r="EO1585" s="1"/>
      <c r="EP1585" s="1"/>
      <c r="EQ1585" s="1"/>
      <c r="ER1585" s="1"/>
    </row>
    <row r="1586" spans="1:148" ht="12.75" x14ac:dyDescent="0.2">
      <c r="A1586" s="118"/>
      <c r="B1586" s="119"/>
      <c r="C1586" s="119"/>
      <c r="D1586" s="120"/>
      <c r="E1586" s="120"/>
      <c r="F1586" s="172"/>
      <c r="G1586" s="123"/>
      <c r="H1586" s="124"/>
      <c r="I1586" s="124"/>
      <c r="J1586" s="125"/>
      <c r="K1586" s="125"/>
      <c r="L1586" s="8"/>
      <c r="M1586" s="126"/>
      <c r="N1586" s="126"/>
      <c r="O1586" s="119"/>
      <c r="P1586" s="119"/>
      <c r="Q1586" s="158"/>
      <c r="R1586" s="199"/>
      <c r="S1586" s="119"/>
      <c r="T1586" s="129"/>
      <c r="U1586" s="127"/>
      <c r="V1586" s="127"/>
      <c r="W1586" s="126"/>
      <c r="X1586" s="119"/>
      <c r="Y1586" s="119"/>
      <c r="Z1586" s="131"/>
      <c r="AA1586" s="124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2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4"/>
      <c r="EM1586" s="1"/>
      <c r="EN1586" s="1"/>
      <c r="EO1586" s="1"/>
      <c r="EP1586" s="1"/>
      <c r="EQ1586" s="1"/>
      <c r="ER1586" s="1"/>
    </row>
    <row r="1587" spans="1:148" ht="12.75" x14ac:dyDescent="0.2">
      <c r="A1587" s="118"/>
      <c r="B1587" s="119"/>
      <c r="C1587" s="119"/>
      <c r="D1587" s="120"/>
      <c r="E1587" s="120"/>
      <c r="F1587" s="172"/>
      <c r="G1587" s="123"/>
      <c r="H1587" s="124"/>
      <c r="I1587" s="124"/>
      <c r="J1587" s="125"/>
      <c r="K1587" s="125"/>
      <c r="L1587" s="8"/>
      <c r="M1587" s="126"/>
      <c r="N1587" s="126"/>
      <c r="O1587" s="119"/>
      <c r="P1587" s="119"/>
      <c r="Q1587" s="158"/>
      <c r="R1587" s="199"/>
      <c r="S1587" s="119"/>
      <c r="T1587" s="129"/>
      <c r="U1587" s="127"/>
      <c r="V1587" s="127"/>
      <c r="W1587" s="126"/>
      <c r="X1587" s="119"/>
      <c r="Y1587" s="119"/>
      <c r="Z1587" s="131"/>
      <c r="AA1587" s="124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2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4"/>
      <c r="EM1587" s="1"/>
      <c r="EN1587" s="1"/>
      <c r="EO1587" s="1"/>
      <c r="EP1587" s="1"/>
      <c r="EQ1587" s="1"/>
      <c r="ER1587" s="1"/>
    </row>
    <row r="1588" spans="1:148" ht="12.75" x14ac:dyDescent="0.2">
      <c r="A1588" s="118"/>
      <c r="B1588" s="119"/>
      <c r="C1588" s="119"/>
      <c r="D1588" s="120"/>
      <c r="E1588" s="120"/>
      <c r="F1588" s="172"/>
      <c r="G1588" s="123"/>
      <c r="H1588" s="124"/>
      <c r="I1588" s="124"/>
      <c r="J1588" s="125"/>
      <c r="K1588" s="125"/>
      <c r="L1588" s="8"/>
      <c r="M1588" s="126"/>
      <c r="N1588" s="126"/>
      <c r="O1588" s="119"/>
      <c r="P1588" s="119"/>
      <c r="Q1588" s="158"/>
      <c r="R1588" s="199"/>
      <c r="S1588" s="119"/>
      <c r="T1588" s="129"/>
      <c r="U1588" s="127"/>
      <c r="V1588" s="127"/>
      <c r="W1588" s="126"/>
      <c r="X1588" s="119"/>
      <c r="Y1588" s="119"/>
      <c r="Z1588" s="131"/>
      <c r="AA1588" s="124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2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4"/>
      <c r="EM1588" s="1"/>
      <c r="EN1588" s="1"/>
      <c r="EO1588" s="1"/>
      <c r="EP1588" s="1"/>
      <c r="EQ1588" s="1"/>
      <c r="ER1588" s="1"/>
    </row>
    <row r="1589" spans="1:148" ht="12.75" x14ac:dyDescent="0.2">
      <c r="A1589" s="118"/>
      <c r="B1589" s="119"/>
      <c r="C1589" s="119"/>
      <c r="D1589" s="120"/>
      <c r="E1589" s="120"/>
      <c r="F1589" s="172"/>
      <c r="G1589" s="123"/>
      <c r="H1589" s="124"/>
      <c r="I1589" s="124"/>
      <c r="J1589" s="125"/>
      <c r="K1589" s="125"/>
      <c r="L1589" s="8"/>
      <c r="M1589" s="126"/>
      <c r="N1589" s="126"/>
      <c r="O1589" s="119"/>
      <c r="P1589" s="119"/>
      <c r="Q1589" s="158"/>
      <c r="R1589" s="199"/>
      <c r="S1589" s="119"/>
      <c r="T1589" s="129"/>
      <c r="U1589" s="127"/>
      <c r="V1589" s="127"/>
      <c r="W1589" s="126"/>
      <c r="X1589" s="119"/>
      <c r="Y1589" s="119"/>
      <c r="Z1589" s="131"/>
      <c r="AA1589" s="124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2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4"/>
      <c r="EM1589" s="1"/>
      <c r="EN1589" s="1"/>
      <c r="EO1589" s="1"/>
      <c r="EP1589" s="1"/>
      <c r="EQ1589" s="1"/>
      <c r="ER1589" s="1"/>
    </row>
    <row r="1590" spans="1:148" ht="12.75" x14ac:dyDescent="0.2">
      <c r="A1590" s="118"/>
      <c r="B1590" s="119"/>
      <c r="C1590" s="119"/>
      <c r="D1590" s="120"/>
      <c r="E1590" s="120"/>
      <c r="F1590" s="172"/>
      <c r="G1590" s="123"/>
      <c r="H1590" s="124"/>
      <c r="I1590" s="124"/>
      <c r="J1590" s="125"/>
      <c r="K1590" s="125"/>
      <c r="L1590" s="8"/>
      <c r="M1590" s="126"/>
      <c r="N1590" s="126"/>
      <c r="O1590" s="119"/>
      <c r="P1590" s="119"/>
      <c r="Q1590" s="158"/>
      <c r="R1590" s="199"/>
      <c r="S1590" s="119"/>
      <c r="T1590" s="129"/>
      <c r="U1590" s="127"/>
      <c r="V1590" s="127"/>
      <c r="W1590" s="126"/>
      <c r="X1590" s="119"/>
      <c r="Y1590" s="119"/>
      <c r="Z1590" s="131"/>
      <c r="AA1590" s="124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2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4"/>
      <c r="EM1590" s="1"/>
      <c r="EN1590" s="1"/>
      <c r="EO1590" s="1"/>
      <c r="EP1590" s="1"/>
      <c r="EQ1590" s="1"/>
      <c r="ER1590" s="1"/>
    </row>
    <row r="1591" spans="1:148" ht="12.75" x14ac:dyDescent="0.2">
      <c r="A1591" s="118"/>
      <c r="B1591" s="119"/>
      <c r="C1591" s="119"/>
      <c r="D1591" s="120"/>
      <c r="E1591" s="120"/>
      <c r="F1591" s="172"/>
      <c r="G1591" s="123"/>
      <c r="H1591" s="124"/>
      <c r="I1591" s="124"/>
      <c r="J1591" s="125"/>
      <c r="K1591" s="125"/>
      <c r="L1591" s="8"/>
      <c r="M1591" s="126"/>
      <c r="N1591" s="126"/>
      <c r="O1591" s="119"/>
      <c r="P1591" s="119"/>
      <c r="Q1591" s="158"/>
      <c r="R1591" s="199"/>
      <c r="S1591" s="119"/>
      <c r="T1591" s="129"/>
      <c r="U1591" s="127"/>
      <c r="V1591" s="127"/>
      <c r="W1591" s="126"/>
      <c r="X1591" s="119"/>
      <c r="Y1591" s="119"/>
      <c r="Z1591" s="131"/>
      <c r="AA1591" s="124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2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4"/>
      <c r="EM1591" s="1"/>
      <c r="EN1591" s="1"/>
      <c r="EO1591" s="1"/>
      <c r="EP1591" s="1"/>
      <c r="EQ1591" s="1"/>
      <c r="ER1591" s="1"/>
    </row>
    <row r="1592" spans="1:148" ht="12.75" x14ac:dyDescent="0.2">
      <c r="A1592" s="118"/>
      <c r="B1592" s="119"/>
      <c r="C1592" s="119"/>
      <c r="D1592" s="120"/>
      <c r="E1592" s="120"/>
      <c r="F1592" s="172"/>
      <c r="G1592" s="123"/>
      <c r="H1592" s="124"/>
      <c r="I1592" s="124"/>
      <c r="J1592" s="125"/>
      <c r="K1592" s="125"/>
      <c r="L1592" s="8"/>
      <c r="M1592" s="126"/>
      <c r="N1592" s="126"/>
      <c r="O1592" s="119"/>
      <c r="P1592" s="119"/>
      <c r="Q1592" s="158"/>
      <c r="R1592" s="199"/>
      <c r="S1592" s="119"/>
      <c r="T1592" s="129"/>
      <c r="U1592" s="127"/>
      <c r="V1592" s="127"/>
      <c r="W1592" s="126"/>
      <c r="X1592" s="119"/>
      <c r="Y1592" s="119"/>
      <c r="Z1592" s="131"/>
      <c r="AA1592" s="124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2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4"/>
      <c r="EM1592" s="1"/>
      <c r="EN1592" s="1"/>
      <c r="EO1592" s="1"/>
      <c r="EP1592" s="1"/>
      <c r="EQ1592" s="1"/>
      <c r="ER1592" s="1"/>
    </row>
    <row r="1593" spans="1:148" ht="12.75" x14ac:dyDescent="0.2">
      <c r="A1593" s="118"/>
      <c r="B1593" s="119"/>
      <c r="C1593" s="119"/>
      <c r="D1593" s="120"/>
      <c r="E1593" s="120"/>
      <c r="F1593" s="172"/>
      <c r="G1593" s="123"/>
      <c r="H1593" s="124"/>
      <c r="I1593" s="124"/>
      <c r="J1593" s="125"/>
      <c r="K1593" s="125"/>
      <c r="L1593" s="8"/>
      <c r="M1593" s="126"/>
      <c r="N1593" s="126"/>
      <c r="O1593" s="119"/>
      <c r="P1593" s="119"/>
      <c r="Q1593" s="158"/>
      <c r="R1593" s="199"/>
      <c r="S1593" s="119"/>
      <c r="T1593" s="129"/>
      <c r="U1593" s="127"/>
      <c r="V1593" s="127"/>
      <c r="W1593" s="126"/>
      <c r="X1593" s="119"/>
      <c r="Y1593" s="119"/>
      <c r="Z1593" s="131"/>
      <c r="AA1593" s="124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2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4"/>
      <c r="EM1593" s="1"/>
      <c r="EN1593" s="1"/>
      <c r="EO1593" s="1"/>
      <c r="EP1593" s="1"/>
      <c r="EQ1593" s="1"/>
      <c r="ER1593" s="1"/>
    </row>
    <row r="1594" spans="1:148" ht="12.75" x14ac:dyDescent="0.2">
      <c r="A1594" s="118"/>
      <c r="B1594" s="119"/>
      <c r="C1594" s="119"/>
      <c r="D1594" s="120"/>
      <c r="E1594" s="120"/>
      <c r="F1594" s="172"/>
      <c r="G1594" s="123"/>
      <c r="H1594" s="124"/>
      <c r="I1594" s="124"/>
      <c r="J1594" s="125"/>
      <c r="K1594" s="125"/>
      <c r="L1594" s="8"/>
      <c r="M1594" s="126"/>
      <c r="N1594" s="126"/>
      <c r="O1594" s="119"/>
      <c r="P1594" s="119"/>
      <c r="Q1594" s="158"/>
      <c r="R1594" s="199"/>
      <c r="S1594" s="119"/>
      <c r="T1594" s="129"/>
      <c r="U1594" s="127"/>
      <c r="V1594" s="127"/>
      <c r="W1594" s="126"/>
      <c r="X1594" s="119"/>
      <c r="Y1594" s="119"/>
      <c r="Z1594" s="131"/>
      <c r="AA1594" s="124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2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4"/>
      <c r="EM1594" s="1"/>
      <c r="EN1594" s="1"/>
      <c r="EO1594" s="1"/>
      <c r="EP1594" s="1"/>
      <c r="EQ1594" s="1"/>
      <c r="ER1594" s="1"/>
    </row>
    <row r="1595" spans="1:148" ht="12.75" x14ac:dyDescent="0.2">
      <c r="A1595" s="118"/>
      <c r="B1595" s="119"/>
      <c r="C1595" s="119"/>
      <c r="D1595" s="120"/>
      <c r="E1595" s="120"/>
      <c r="F1595" s="172"/>
      <c r="G1595" s="123"/>
      <c r="H1595" s="124"/>
      <c r="I1595" s="124"/>
      <c r="J1595" s="125"/>
      <c r="K1595" s="125"/>
      <c r="L1595" s="8"/>
      <c r="M1595" s="126"/>
      <c r="N1595" s="126"/>
      <c r="O1595" s="119"/>
      <c r="P1595" s="119"/>
      <c r="Q1595" s="158"/>
      <c r="R1595" s="199"/>
      <c r="S1595" s="119"/>
      <c r="T1595" s="129"/>
      <c r="U1595" s="127"/>
      <c r="V1595" s="127"/>
      <c r="W1595" s="126"/>
      <c r="X1595" s="119"/>
      <c r="Y1595" s="119"/>
      <c r="Z1595" s="131"/>
      <c r="AA1595" s="124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2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4"/>
      <c r="EM1595" s="1"/>
      <c r="EN1595" s="1"/>
      <c r="EO1595" s="1"/>
      <c r="EP1595" s="1"/>
      <c r="EQ1595" s="1"/>
      <c r="ER1595" s="1"/>
    </row>
    <row r="1596" spans="1:148" ht="12.75" x14ac:dyDescent="0.2">
      <c r="A1596" s="118"/>
      <c r="B1596" s="119"/>
      <c r="C1596" s="119"/>
      <c r="D1596" s="120"/>
      <c r="E1596" s="120"/>
      <c r="F1596" s="172"/>
      <c r="G1596" s="123"/>
      <c r="H1596" s="124"/>
      <c r="I1596" s="124"/>
      <c r="J1596" s="125"/>
      <c r="K1596" s="125"/>
      <c r="L1596" s="8"/>
      <c r="M1596" s="126"/>
      <c r="N1596" s="126"/>
      <c r="O1596" s="119"/>
      <c r="P1596" s="119"/>
      <c r="Q1596" s="158"/>
      <c r="R1596" s="199"/>
      <c r="S1596" s="119"/>
      <c r="T1596" s="129"/>
      <c r="U1596" s="127"/>
      <c r="V1596" s="127"/>
      <c r="W1596" s="126"/>
      <c r="X1596" s="119"/>
      <c r="Y1596" s="119"/>
      <c r="Z1596" s="131"/>
      <c r="AA1596" s="124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2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4"/>
      <c r="EM1596" s="1"/>
      <c r="EN1596" s="1"/>
      <c r="EO1596" s="1"/>
      <c r="EP1596" s="1"/>
      <c r="EQ1596" s="1"/>
      <c r="ER1596" s="1"/>
    </row>
    <row r="1597" spans="1:148" ht="12.75" x14ac:dyDescent="0.2">
      <c r="A1597" s="118"/>
      <c r="B1597" s="119"/>
      <c r="C1597" s="119"/>
      <c r="D1597" s="120"/>
      <c r="E1597" s="120"/>
      <c r="F1597" s="172"/>
      <c r="G1597" s="123"/>
      <c r="H1597" s="124"/>
      <c r="I1597" s="124"/>
      <c r="J1597" s="125"/>
      <c r="K1597" s="125"/>
      <c r="L1597" s="8"/>
      <c r="M1597" s="126"/>
      <c r="N1597" s="126"/>
      <c r="O1597" s="119"/>
      <c r="P1597" s="119"/>
      <c r="Q1597" s="158"/>
      <c r="R1597" s="199"/>
      <c r="S1597" s="119"/>
      <c r="T1597" s="129"/>
      <c r="U1597" s="127"/>
      <c r="V1597" s="127"/>
      <c r="W1597" s="126"/>
      <c r="X1597" s="119"/>
      <c r="Y1597" s="119"/>
      <c r="Z1597" s="131"/>
      <c r="AA1597" s="124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2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4"/>
      <c r="EM1597" s="1"/>
      <c r="EN1597" s="1"/>
      <c r="EO1597" s="1"/>
      <c r="EP1597" s="1"/>
      <c r="EQ1597" s="1"/>
      <c r="ER1597" s="1"/>
    </row>
    <row r="1598" spans="1:148" ht="12.75" x14ac:dyDescent="0.2">
      <c r="A1598" s="118"/>
      <c r="B1598" s="119"/>
      <c r="C1598" s="119"/>
      <c r="D1598" s="120"/>
      <c r="E1598" s="120"/>
      <c r="F1598" s="172"/>
      <c r="G1598" s="123"/>
      <c r="H1598" s="124"/>
      <c r="I1598" s="124"/>
      <c r="J1598" s="125"/>
      <c r="K1598" s="125"/>
      <c r="L1598" s="8"/>
      <c r="M1598" s="126"/>
      <c r="N1598" s="126"/>
      <c r="O1598" s="119"/>
      <c r="P1598" s="119"/>
      <c r="Q1598" s="158"/>
      <c r="R1598" s="199"/>
      <c r="S1598" s="119"/>
      <c r="T1598" s="129"/>
      <c r="U1598" s="127"/>
      <c r="V1598" s="127"/>
      <c r="W1598" s="126"/>
      <c r="X1598" s="119"/>
      <c r="Y1598" s="119"/>
      <c r="Z1598" s="131"/>
      <c r="AA1598" s="124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2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4"/>
      <c r="EM1598" s="1"/>
      <c r="EN1598" s="1"/>
      <c r="EO1598" s="1"/>
      <c r="EP1598" s="1"/>
      <c r="EQ1598" s="1"/>
      <c r="ER1598" s="1"/>
    </row>
    <row r="1599" spans="1:148" ht="12.75" x14ac:dyDescent="0.2">
      <c r="A1599" s="118"/>
      <c r="B1599" s="119"/>
      <c r="C1599" s="119"/>
      <c r="D1599" s="120"/>
      <c r="E1599" s="120"/>
      <c r="F1599" s="172"/>
      <c r="G1599" s="123"/>
      <c r="H1599" s="124"/>
      <c r="I1599" s="124"/>
      <c r="J1599" s="125"/>
      <c r="K1599" s="125"/>
      <c r="L1599" s="8"/>
      <c r="M1599" s="126"/>
      <c r="N1599" s="126"/>
      <c r="O1599" s="119"/>
      <c r="P1599" s="119"/>
      <c r="Q1599" s="158"/>
      <c r="R1599" s="199"/>
      <c r="S1599" s="119"/>
      <c r="T1599" s="129"/>
      <c r="U1599" s="127"/>
      <c r="V1599" s="127"/>
      <c r="W1599" s="126"/>
      <c r="X1599" s="119"/>
      <c r="Y1599" s="119"/>
      <c r="Z1599" s="131"/>
      <c r="AA1599" s="124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2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4"/>
      <c r="EM1599" s="1"/>
      <c r="EN1599" s="1"/>
      <c r="EO1599" s="1"/>
      <c r="EP1599" s="1"/>
      <c r="EQ1599" s="1"/>
      <c r="ER1599" s="1"/>
    </row>
    <row r="1600" spans="1:148" ht="12.75" x14ac:dyDescent="0.2">
      <c r="A1600" s="118"/>
      <c r="B1600" s="119"/>
      <c r="C1600" s="119"/>
      <c r="D1600" s="120"/>
      <c r="E1600" s="120"/>
      <c r="F1600" s="172"/>
      <c r="G1600" s="123"/>
      <c r="H1600" s="124"/>
      <c r="I1600" s="124"/>
      <c r="J1600" s="125"/>
      <c r="K1600" s="125"/>
      <c r="L1600" s="8"/>
      <c r="M1600" s="126"/>
      <c r="N1600" s="126"/>
      <c r="O1600" s="119"/>
      <c r="P1600" s="119"/>
      <c r="Q1600" s="158"/>
      <c r="R1600" s="199"/>
      <c r="S1600" s="119"/>
      <c r="T1600" s="129"/>
      <c r="U1600" s="127"/>
      <c r="V1600" s="127"/>
      <c r="W1600" s="126"/>
      <c r="X1600" s="119"/>
      <c r="Y1600" s="119"/>
      <c r="Z1600" s="131"/>
      <c r="AA1600" s="124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2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4"/>
      <c r="EM1600" s="1"/>
      <c r="EN1600" s="1"/>
      <c r="EO1600" s="1"/>
      <c r="EP1600" s="1"/>
      <c r="EQ1600" s="1"/>
      <c r="ER1600" s="1"/>
    </row>
    <row r="1601" spans="1:148" ht="12.75" x14ac:dyDescent="0.2">
      <c r="A1601" s="118"/>
      <c r="B1601" s="119"/>
      <c r="C1601" s="119"/>
      <c r="D1601" s="120"/>
      <c r="E1601" s="120"/>
      <c r="F1601" s="172"/>
      <c r="G1601" s="123"/>
      <c r="H1601" s="124"/>
      <c r="I1601" s="124"/>
      <c r="J1601" s="125"/>
      <c r="K1601" s="125"/>
      <c r="L1601" s="8"/>
      <c r="M1601" s="126"/>
      <c r="N1601" s="126"/>
      <c r="O1601" s="119"/>
      <c r="P1601" s="119"/>
      <c r="Q1601" s="158"/>
      <c r="R1601" s="199"/>
      <c r="S1601" s="119"/>
      <c r="T1601" s="129"/>
      <c r="U1601" s="127"/>
      <c r="V1601" s="127"/>
      <c r="W1601" s="126"/>
      <c r="X1601" s="119"/>
      <c r="Y1601" s="119"/>
      <c r="Z1601" s="131"/>
      <c r="AA1601" s="124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2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4"/>
      <c r="EM1601" s="1"/>
      <c r="EN1601" s="1"/>
      <c r="EO1601" s="1"/>
      <c r="EP1601" s="1"/>
      <c r="EQ1601" s="1"/>
      <c r="ER1601" s="1"/>
    </row>
    <row r="1602" spans="1:148" ht="12.75" x14ac:dyDescent="0.2">
      <c r="A1602" s="118"/>
      <c r="B1602" s="119"/>
      <c r="C1602" s="119"/>
      <c r="D1602" s="120"/>
      <c r="E1602" s="120"/>
      <c r="F1602" s="172"/>
      <c r="G1602" s="123"/>
      <c r="H1602" s="124"/>
      <c r="I1602" s="124"/>
      <c r="J1602" s="125"/>
      <c r="K1602" s="125"/>
      <c r="L1602" s="8"/>
      <c r="M1602" s="126"/>
      <c r="N1602" s="126"/>
      <c r="O1602" s="119"/>
      <c r="P1602" s="119"/>
      <c r="Q1602" s="158"/>
      <c r="R1602" s="199"/>
      <c r="S1602" s="119"/>
      <c r="T1602" s="129"/>
      <c r="U1602" s="127"/>
      <c r="V1602" s="127"/>
      <c r="W1602" s="126"/>
      <c r="X1602" s="119"/>
      <c r="Y1602" s="119"/>
      <c r="Z1602" s="131"/>
      <c r="AA1602" s="124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2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4"/>
      <c r="EM1602" s="1"/>
      <c r="EN1602" s="1"/>
      <c r="EO1602" s="1"/>
      <c r="EP1602" s="1"/>
      <c r="EQ1602" s="1"/>
      <c r="ER1602" s="1"/>
    </row>
    <row r="1603" spans="1:148" ht="12.75" x14ac:dyDescent="0.2">
      <c r="A1603" s="118"/>
      <c r="B1603" s="119"/>
      <c r="C1603" s="119"/>
      <c r="D1603" s="120"/>
      <c r="E1603" s="120"/>
      <c r="F1603" s="172"/>
      <c r="G1603" s="123"/>
      <c r="H1603" s="124"/>
      <c r="I1603" s="124"/>
      <c r="J1603" s="125"/>
      <c r="K1603" s="125"/>
      <c r="L1603" s="8"/>
      <c r="M1603" s="126"/>
      <c r="N1603" s="126"/>
      <c r="O1603" s="119"/>
      <c r="P1603" s="119"/>
      <c r="Q1603" s="158"/>
      <c r="R1603" s="199"/>
      <c r="S1603" s="119"/>
      <c r="T1603" s="129"/>
      <c r="U1603" s="127"/>
      <c r="V1603" s="127"/>
      <c r="W1603" s="126"/>
      <c r="X1603" s="119"/>
      <c r="Y1603" s="119"/>
      <c r="Z1603" s="131"/>
      <c r="AA1603" s="124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2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4"/>
      <c r="EM1603" s="1"/>
      <c r="EN1603" s="1"/>
      <c r="EO1603" s="1"/>
      <c r="EP1603" s="1"/>
      <c r="EQ1603" s="1"/>
      <c r="ER1603" s="1"/>
    </row>
    <row r="1604" spans="1:148" ht="12.75" x14ac:dyDescent="0.2">
      <c r="A1604" s="118"/>
      <c r="B1604" s="119"/>
      <c r="C1604" s="119"/>
      <c r="D1604" s="120"/>
      <c r="E1604" s="120"/>
      <c r="F1604" s="172"/>
      <c r="G1604" s="123"/>
      <c r="H1604" s="124"/>
      <c r="I1604" s="124"/>
      <c r="J1604" s="125"/>
      <c r="K1604" s="125"/>
      <c r="L1604" s="8"/>
      <c r="M1604" s="126"/>
      <c r="N1604" s="126"/>
      <c r="O1604" s="119"/>
      <c r="P1604" s="119"/>
      <c r="Q1604" s="158"/>
      <c r="R1604" s="199"/>
      <c r="S1604" s="119"/>
      <c r="T1604" s="129"/>
      <c r="U1604" s="127"/>
      <c r="V1604" s="127"/>
      <c r="W1604" s="126"/>
      <c r="X1604" s="119"/>
      <c r="Y1604" s="119"/>
      <c r="Z1604" s="131"/>
      <c r="AA1604" s="124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2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4"/>
      <c r="EM1604" s="1"/>
      <c r="EN1604" s="1"/>
      <c r="EO1604" s="1"/>
      <c r="EP1604" s="1"/>
      <c r="EQ1604" s="1"/>
      <c r="ER1604" s="1"/>
    </row>
    <row r="1605" spans="1:148" ht="12.75" x14ac:dyDescent="0.2">
      <c r="A1605" s="118"/>
      <c r="B1605" s="119"/>
      <c r="C1605" s="119"/>
      <c r="D1605" s="120"/>
      <c r="E1605" s="120"/>
      <c r="F1605" s="172"/>
      <c r="G1605" s="123"/>
      <c r="H1605" s="124"/>
      <c r="I1605" s="124"/>
      <c r="J1605" s="125"/>
      <c r="K1605" s="125"/>
      <c r="L1605" s="8"/>
      <c r="M1605" s="126"/>
      <c r="N1605" s="126"/>
      <c r="O1605" s="119"/>
      <c r="P1605" s="119"/>
      <c r="Q1605" s="158"/>
      <c r="R1605" s="199"/>
      <c r="S1605" s="119"/>
      <c r="T1605" s="129"/>
      <c r="U1605" s="127"/>
      <c r="V1605" s="127"/>
      <c r="W1605" s="126"/>
      <c r="X1605" s="119"/>
      <c r="Y1605" s="119"/>
      <c r="Z1605" s="131"/>
      <c r="AA1605" s="124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2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4"/>
      <c r="EM1605" s="1"/>
      <c r="EN1605" s="1"/>
      <c r="EO1605" s="1"/>
      <c r="EP1605" s="1"/>
      <c r="EQ1605" s="1"/>
      <c r="ER1605" s="1"/>
    </row>
    <row r="1606" spans="1:148" ht="12.75" x14ac:dyDescent="0.2">
      <c r="A1606" s="118"/>
      <c r="B1606" s="119"/>
      <c r="C1606" s="119"/>
      <c r="D1606" s="120"/>
      <c r="E1606" s="120"/>
      <c r="F1606" s="172"/>
      <c r="G1606" s="123"/>
      <c r="H1606" s="124"/>
      <c r="I1606" s="124"/>
      <c r="J1606" s="125"/>
      <c r="K1606" s="125"/>
      <c r="L1606" s="8"/>
      <c r="M1606" s="126"/>
      <c r="N1606" s="126"/>
      <c r="O1606" s="119"/>
      <c r="P1606" s="119"/>
      <c r="Q1606" s="158"/>
      <c r="R1606" s="199"/>
      <c r="S1606" s="119"/>
      <c r="T1606" s="129"/>
      <c r="U1606" s="127"/>
      <c r="V1606" s="127"/>
      <c r="W1606" s="126"/>
      <c r="X1606" s="119"/>
      <c r="Y1606" s="119"/>
      <c r="Z1606" s="131"/>
      <c r="AA1606" s="124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2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4"/>
      <c r="EM1606" s="1"/>
      <c r="EN1606" s="1"/>
      <c r="EO1606" s="1"/>
      <c r="EP1606" s="1"/>
      <c r="EQ1606" s="1"/>
      <c r="ER1606" s="1"/>
    </row>
    <row r="1607" spans="1:148" ht="12.75" x14ac:dyDescent="0.2">
      <c r="A1607" s="118"/>
      <c r="B1607" s="119"/>
      <c r="C1607" s="119"/>
      <c r="D1607" s="120"/>
      <c r="E1607" s="120"/>
      <c r="F1607" s="172"/>
      <c r="G1607" s="123"/>
      <c r="H1607" s="124"/>
      <c r="I1607" s="124"/>
      <c r="J1607" s="125"/>
      <c r="K1607" s="125"/>
      <c r="L1607" s="8"/>
      <c r="M1607" s="126"/>
      <c r="N1607" s="126"/>
      <c r="O1607" s="119"/>
      <c r="P1607" s="119"/>
      <c r="Q1607" s="158"/>
      <c r="R1607" s="199"/>
      <c r="S1607" s="119"/>
      <c r="T1607" s="129"/>
      <c r="U1607" s="127"/>
      <c r="V1607" s="127"/>
      <c r="W1607" s="126"/>
      <c r="X1607" s="119"/>
      <c r="Y1607" s="119"/>
      <c r="Z1607" s="131"/>
      <c r="AA1607" s="124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2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4"/>
      <c r="EM1607" s="1"/>
      <c r="EN1607" s="1"/>
      <c r="EO1607" s="1"/>
      <c r="EP1607" s="1"/>
      <c r="EQ1607" s="1"/>
      <c r="ER1607" s="1"/>
    </row>
    <row r="1608" spans="1:148" ht="12.75" x14ac:dyDescent="0.2">
      <c r="A1608" s="118"/>
      <c r="B1608" s="119"/>
      <c r="C1608" s="119"/>
      <c r="D1608" s="120"/>
      <c r="E1608" s="120"/>
      <c r="F1608" s="172"/>
      <c r="G1608" s="123"/>
      <c r="H1608" s="124"/>
      <c r="I1608" s="124"/>
      <c r="J1608" s="125"/>
      <c r="K1608" s="125"/>
      <c r="L1608" s="8"/>
      <c r="M1608" s="126"/>
      <c r="N1608" s="126"/>
      <c r="O1608" s="119"/>
      <c r="P1608" s="119"/>
      <c r="Q1608" s="158"/>
      <c r="R1608" s="199"/>
      <c r="S1608" s="119"/>
      <c r="T1608" s="129"/>
      <c r="U1608" s="127"/>
      <c r="V1608" s="127"/>
      <c r="W1608" s="126"/>
      <c r="X1608" s="119"/>
      <c r="Y1608" s="119"/>
      <c r="Z1608" s="131"/>
      <c r="AA1608" s="124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2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4"/>
      <c r="EM1608" s="1"/>
      <c r="EN1608" s="1"/>
      <c r="EO1608" s="1"/>
      <c r="EP1608" s="1"/>
      <c r="EQ1608" s="1"/>
      <c r="ER1608" s="1"/>
    </row>
    <row r="1609" spans="1:148" ht="12.75" x14ac:dyDescent="0.2">
      <c r="A1609" s="118"/>
      <c r="B1609" s="119"/>
      <c r="C1609" s="119"/>
      <c r="D1609" s="120"/>
      <c r="E1609" s="120"/>
      <c r="F1609" s="172"/>
      <c r="G1609" s="123"/>
      <c r="H1609" s="124"/>
      <c r="I1609" s="124"/>
      <c r="J1609" s="125"/>
      <c r="K1609" s="125"/>
      <c r="L1609" s="8"/>
      <c r="M1609" s="126"/>
      <c r="N1609" s="126"/>
      <c r="O1609" s="119"/>
      <c r="P1609" s="119"/>
      <c r="Q1609" s="158"/>
      <c r="R1609" s="199"/>
      <c r="S1609" s="119"/>
      <c r="T1609" s="129"/>
      <c r="U1609" s="127"/>
      <c r="V1609" s="127"/>
      <c r="W1609" s="126"/>
      <c r="X1609" s="119"/>
      <c r="Y1609" s="119"/>
      <c r="Z1609" s="131"/>
      <c r="AA1609" s="124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2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4"/>
      <c r="EM1609" s="1"/>
      <c r="EN1609" s="1"/>
      <c r="EO1609" s="1"/>
      <c r="EP1609" s="1"/>
      <c r="EQ1609" s="1"/>
      <c r="ER1609" s="1"/>
    </row>
    <row r="1610" spans="1:148" ht="12.75" x14ac:dyDescent="0.2">
      <c r="A1610" s="118"/>
      <c r="B1610" s="119"/>
      <c r="C1610" s="119"/>
      <c r="D1610" s="120"/>
      <c r="E1610" s="120"/>
      <c r="F1610" s="172"/>
      <c r="G1610" s="123"/>
      <c r="H1610" s="124"/>
      <c r="I1610" s="124"/>
      <c r="J1610" s="125"/>
      <c r="K1610" s="125"/>
      <c r="L1610" s="8"/>
      <c r="M1610" s="126"/>
      <c r="N1610" s="126"/>
      <c r="O1610" s="119"/>
      <c r="P1610" s="119"/>
      <c r="Q1610" s="158"/>
      <c r="R1610" s="199"/>
      <c r="S1610" s="119"/>
      <c r="T1610" s="129"/>
      <c r="U1610" s="127"/>
      <c r="V1610" s="127"/>
      <c r="W1610" s="126"/>
      <c r="X1610" s="119"/>
      <c r="Y1610" s="119"/>
      <c r="Z1610" s="131"/>
      <c r="AA1610" s="124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2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4"/>
      <c r="EM1610" s="1"/>
      <c r="EN1610" s="1"/>
      <c r="EO1610" s="1"/>
      <c r="EP1610" s="1"/>
      <c r="EQ1610" s="1"/>
      <c r="ER1610" s="1"/>
    </row>
    <row r="1611" spans="1:148" ht="12.75" x14ac:dyDescent="0.2">
      <c r="A1611" s="118"/>
      <c r="B1611" s="119"/>
      <c r="C1611" s="119"/>
      <c r="D1611" s="120"/>
      <c r="E1611" s="120"/>
      <c r="F1611" s="172"/>
      <c r="G1611" s="123"/>
      <c r="H1611" s="124"/>
      <c r="I1611" s="124"/>
      <c r="J1611" s="125"/>
      <c r="K1611" s="125"/>
      <c r="L1611" s="8"/>
      <c r="M1611" s="126"/>
      <c r="N1611" s="126"/>
      <c r="O1611" s="119"/>
      <c r="P1611" s="119"/>
      <c r="Q1611" s="158"/>
      <c r="R1611" s="199"/>
      <c r="S1611" s="119"/>
      <c r="T1611" s="129"/>
      <c r="U1611" s="127"/>
      <c r="V1611" s="127"/>
      <c r="W1611" s="126"/>
      <c r="X1611" s="119"/>
      <c r="Y1611" s="119"/>
      <c r="Z1611" s="131"/>
      <c r="AA1611" s="124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2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4"/>
      <c r="EM1611" s="1"/>
      <c r="EN1611" s="1"/>
      <c r="EO1611" s="1"/>
      <c r="EP1611" s="1"/>
      <c r="EQ1611" s="1"/>
      <c r="ER1611" s="1"/>
    </row>
    <row r="1612" spans="1:148" ht="12.75" x14ac:dyDescent="0.2">
      <c r="A1612" s="118"/>
      <c r="B1612" s="119"/>
      <c r="C1612" s="119"/>
      <c r="D1612" s="120"/>
      <c r="E1612" s="120"/>
      <c r="F1612" s="172"/>
      <c r="G1612" s="123"/>
      <c r="H1612" s="124"/>
      <c r="I1612" s="124"/>
      <c r="J1612" s="125"/>
      <c r="K1612" s="125"/>
      <c r="L1612" s="8"/>
      <c r="M1612" s="126"/>
      <c r="N1612" s="126"/>
      <c r="O1612" s="119"/>
      <c r="P1612" s="119"/>
      <c r="Q1612" s="158"/>
      <c r="R1612" s="199"/>
      <c r="S1612" s="119"/>
      <c r="T1612" s="129"/>
      <c r="U1612" s="127"/>
      <c r="V1612" s="127"/>
      <c r="W1612" s="126"/>
      <c r="X1612" s="119"/>
      <c r="Y1612" s="119"/>
      <c r="Z1612" s="131"/>
      <c r="AA1612" s="124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2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4"/>
      <c r="EM1612" s="1"/>
      <c r="EN1612" s="1"/>
      <c r="EO1612" s="1"/>
      <c r="EP1612" s="1"/>
      <c r="EQ1612" s="1"/>
      <c r="ER1612" s="1"/>
    </row>
    <row r="1613" spans="1:148" ht="12.75" x14ac:dyDescent="0.2">
      <c r="A1613" s="118"/>
      <c r="B1613" s="119"/>
      <c r="C1613" s="119"/>
      <c r="D1613" s="120"/>
      <c r="E1613" s="120"/>
      <c r="F1613" s="172"/>
      <c r="G1613" s="123"/>
      <c r="H1613" s="124"/>
      <c r="I1613" s="124"/>
      <c r="J1613" s="125"/>
      <c r="K1613" s="125"/>
      <c r="L1613" s="8"/>
      <c r="M1613" s="126"/>
      <c r="N1613" s="126"/>
      <c r="O1613" s="119"/>
      <c r="P1613" s="119"/>
      <c r="Q1613" s="158"/>
      <c r="R1613" s="199"/>
      <c r="S1613" s="119"/>
      <c r="T1613" s="129"/>
      <c r="U1613" s="127"/>
      <c r="V1613" s="127"/>
      <c r="W1613" s="126"/>
      <c r="X1613" s="119"/>
      <c r="Y1613" s="119"/>
      <c r="Z1613" s="131"/>
      <c r="AA1613" s="124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2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4"/>
      <c r="EM1613" s="1"/>
      <c r="EN1613" s="1"/>
      <c r="EO1613" s="1"/>
      <c r="EP1613" s="1"/>
      <c r="EQ1613" s="1"/>
      <c r="ER1613" s="1"/>
    </row>
    <row r="1614" spans="1:148" ht="12.75" x14ac:dyDescent="0.2">
      <c r="A1614" s="118"/>
      <c r="B1614" s="119"/>
      <c r="C1614" s="119"/>
      <c r="D1614" s="120"/>
      <c r="E1614" s="120"/>
      <c r="F1614" s="172"/>
      <c r="G1614" s="123"/>
      <c r="H1614" s="124"/>
      <c r="I1614" s="124"/>
      <c r="J1614" s="125"/>
      <c r="K1614" s="125"/>
      <c r="L1614" s="8"/>
      <c r="M1614" s="126"/>
      <c r="N1614" s="126"/>
      <c r="O1614" s="119"/>
      <c r="P1614" s="119"/>
      <c r="Q1614" s="158"/>
      <c r="R1614" s="199"/>
      <c r="S1614" s="119"/>
      <c r="T1614" s="129"/>
      <c r="U1614" s="127"/>
      <c r="V1614" s="127"/>
      <c r="W1614" s="126"/>
      <c r="X1614" s="119"/>
      <c r="Y1614" s="119"/>
      <c r="Z1614" s="131"/>
      <c r="AA1614" s="124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2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4"/>
      <c r="EM1614" s="1"/>
      <c r="EN1614" s="1"/>
      <c r="EO1614" s="1"/>
      <c r="EP1614" s="1"/>
      <c r="EQ1614" s="1"/>
      <c r="ER1614" s="1"/>
    </row>
    <row r="1615" spans="1:148" ht="12.75" x14ac:dyDescent="0.2">
      <c r="A1615" s="118"/>
      <c r="B1615" s="119"/>
      <c r="C1615" s="119"/>
      <c r="D1615" s="120"/>
      <c r="E1615" s="120"/>
      <c r="F1615" s="172"/>
      <c r="G1615" s="123"/>
      <c r="H1615" s="124"/>
      <c r="I1615" s="124"/>
      <c r="J1615" s="125"/>
      <c r="K1615" s="125"/>
      <c r="L1615" s="8"/>
      <c r="M1615" s="126"/>
      <c r="N1615" s="126"/>
      <c r="O1615" s="119"/>
      <c r="P1615" s="119"/>
      <c r="Q1615" s="158"/>
      <c r="R1615" s="199"/>
      <c r="S1615" s="119"/>
      <c r="T1615" s="129"/>
      <c r="U1615" s="127"/>
      <c r="V1615" s="127"/>
      <c r="W1615" s="126"/>
      <c r="X1615" s="119"/>
      <c r="Y1615" s="119"/>
      <c r="Z1615" s="131"/>
      <c r="AA1615" s="124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2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4"/>
      <c r="EM1615" s="1"/>
      <c r="EN1615" s="1"/>
      <c r="EO1615" s="1"/>
      <c r="EP1615" s="1"/>
      <c r="EQ1615" s="1"/>
      <c r="ER1615" s="1"/>
    </row>
    <row r="1616" spans="1:148" ht="12.75" x14ac:dyDescent="0.2">
      <c r="A1616" s="118"/>
      <c r="B1616" s="119"/>
      <c r="C1616" s="119"/>
      <c r="D1616" s="120"/>
      <c r="E1616" s="120"/>
      <c r="F1616" s="172"/>
      <c r="G1616" s="123"/>
      <c r="H1616" s="124"/>
      <c r="I1616" s="124"/>
      <c r="J1616" s="125"/>
      <c r="K1616" s="125"/>
      <c r="L1616" s="8"/>
      <c r="M1616" s="126"/>
      <c r="N1616" s="126"/>
      <c r="O1616" s="119"/>
      <c r="P1616" s="119"/>
      <c r="Q1616" s="158"/>
      <c r="R1616" s="199"/>
      <c r="S1616" s="119"/>
      <c r="T1616" s="129"/>
      <c r="U1616" s="127"/>
      <c r="V1616" s="127"/>
      <c r="W1616" s="126"/>
      <c r="X1616" s="119"/>
      <c r="Y1616" s="119"/>
      <c r="Z1616" s="131"/>
      <c r="AA1616" s="124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2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4"/>
      <c r="EM1616" s="1"/>
      <c r="EN1616" s="1"/>
      <c r="EO1616" s="1"/>
      <c r="EP1616" s="1"/>
      <c r="EQ1616" s="1"/>
      <c r="ER1616" s="1"/>
    </row>
    <row r="1617" spans="1:148" ht="12.75" x14ac:dyDescent="0.2">
      <c r="A1617" s="118"/>
      <c r="B1617" s="119"/>
      <c r="C1617" s="119"/>
      <c r="D1617" s="120"/>
      <c r="E1617" s="120"/>
      <c r="F1617" s="172"/>
      <c r="G1617" s="123"/>
      <c r="H1617" s="124"/>
      <c r="I1617" s="124"/>
      <c r="J1617" s="125"/>
      <c r="K1617" s="125"/>
      <c r="L1617" s="8"/>
      <c r="M1617" s="126"/>
      <c r="N1617" s="126"/>
      <c r="O1617" s="119"/>
      <c r="P1617" s="119"/>
      <c r="Q1617" s="158"/>
      <c r="R1617" s="199"/>
      <c r="S1617" s="119"/>
      <c r="T1617" s="129"/>
      <c r="U1617" s="127"/>
      <c r="V1617" s="127"/>
      <c r="W1617" s="126"/>
      <c r="X1617" s="119"/>
      <c r="Y1617" s="119"/>
      <c r="Z1617" s="131"/>
      <c r="AA1617" s="124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2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4"/>
      <c r="EM1617" s="1"/>
      <c r="EN1617" s="1"/>
      <c r="EO1617" s="1"/>
      <c r="EP1617" s="1"/>
      <c r="EQ1617" s="1"/>
      <c r="ER1617" s="1"/>
    </row>
    <row r="1618" spans="1:148" ht="12.75" x14ac:dyDescent="0.2">
      <c r="A1618" s="118"/>
      <c r="B1618" s="119"/>
      <c r="C1618" s="119"/>
      <c r="D1618" s="120"/>
      <c r="E1618" s="120"/>
      <c r="F1618" s="172"/>
      <c r="G1618" s="123"/>
      <c r="H1618" s="124"/>
      <c r="I1618" s="124"/>
      <c r="J1618" s="125"/>
      <c r="K1618" s="125"/>
      <c r="L1618" s="8"/>
      <c r="M1618" s="126"/>
      <c r="N1618" s="126"/>
      <c r="O1618" s="119"/>
      <c r="P1618" s="119"/>
      <c r="Q1618" s="158"/>
      <c r="R1618" s="199"/>
      <c r="S1618" s="119"/>
      <c r="T1618" s="129"/>
      <c r="U1618" s="127"/>
      <c r="V1618" s="127"/>
      <c r="W1618" s="126"/>
      <c r="X1618" s="119"/>
      <c r="Y1618" s="119"/>
      <c r="Z1618" s="131"/>
      <c r="AA1618" s="124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2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4"/>
      <c r="EM1618" s="1"/>
      <c r="EN1618" s="1"/>
      <c r="EO1618" s="1"/>
      <c r="EP1618" s="1"/>
      <c r="EQ1618" s="1"/>
      <c r="ER1618" s="1"/>
    </row>
    <row r="1619" spans="1:148" ht="12.75" x14ac:dyDescent="0.2">
      <c r="A1619" s="118"/>
      <c r="B1619" s="119"/>
      <c r="C1619" s="119"/>
      <c r="D1619" s="120"/>
      <c r="E1619" s="120"/>
      <c r="F1619" s="172"/>
      <c r="G1619" s="123"/>
      <c r="H1619" s="124"/>
      <c r="I1619" s="124"/>
      <c r="J1619" s="125"/>
      <c r="K1619" s="125"/>
      <c r="L1619" s="8"/>
      <c r="M1619" s="126"/>
      <c r="N1619" s="126"/>
      <c r="O1619" s="119"/>
      <c r="P1619" s="119"/>
      <c r="Q1619" s="158"/>
      <c r="R1619" s="199"/>
      <c r="S1619" s="119"/>
      <c r="T1619" s="129"/>
      <c r="U1619" s="127"/>
      <c r="V1619" s="127"/>
      <c r="W1619" s="126"/>
      <c r="X1619" s="119"/>
      <c r="Y1619" s="119"/>
      <c r="Z1619" s="131"/>
      <c r="AA1619" s="124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2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4"/>
      <c r="EM1619" s="1"/>
      <c r="EN1619" s="1"/>
      <c r="EO1619" s="1"/>
      <c r="EP1619" s="1"/>
      <c r="EQ1619" s="1"/>
      <c r="ER1619" s="1"/>
    </row>
    <row r="1620" spans="1:148" ht="12.75" x14ac:dyDescent="0.2">
      <c r="A1620" s="118"/>
      <c r="B1620" s="119"/>
      <c r="C1620" s="119"/>
      <c r="D1620" s="120"/>
      <c r="E1620" s="120"/>
      <c r="F1620" s="172"/>
      <c r="G1620" s="123"/>
      <c r="H1620" s="124"/>
      <c r="I1620" s="124"/>
      <c r="J1620" s="125"/>
      <c r="K1620" s="125"/>
      <c r="L1620" s="8"/>
      <c r="M1620" s="126"/>
      <c r="N1620" s="126"/>
      <c r="O1620" s="119"/>
      <c r="P1620" s="119"/>
      <c r="Q1620" s="158"/>
      <c r="R1620" s="199"/>
      <c r="S1620" s="119"/>
      <c r="T1620" s="129"/>
      <c r="U1620" s="127"/>
      <c r="V1620" s="127"/>
      <c r="W1620" s="126"/>
      <c r="X1620" s="119"/>
      <c r="Y1620" s="119"/>
      <c r="Z1620" s="131"/>
      <c r="AA1620" s="124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2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4"/>
      <c r="EM1620" s="1"/>
      <c r="EN1620" s="1"/>
      <c r="EO1620" s="1"/>
      <c r="EP1620" s="1"/>
      <c r="EQ1620" s="1"/>
      <c r="ER1620" s="1"/>
    </row>
    <row r="1621" spans="1:148" ht="12.75" x14ac:dyDescent="0.2">
      <c r="A1621" s="118"/>
      <c r="B1621" s="119"/>
      <c r="C1621" s="119"/>
      <c r="D1621" s="120"/>
      <c r="E1621" s="120"/>
      <c r="F1621" s="172"/>
      <c r="G1621" s="123"/>
      <c r="H1621" s="124"/>
      <c r="I1621" s="124"/>
      <c r="J1621" s="125"/>
      <c r="K1621" s="125"/>
      <c r="L1621" s="8"/>
      <c r="M1621" s="126"/>
      <c r="N1621" s="126"/>
      <c r="O1621" s="119"/>
      <c r="P1621" s="119"/>
      <c r="Q1621" s="158"/>
      <c r="R1621" s="199"/>
      <c r="S1621" s="119"/>
      <c r="T1621" s="129"/>
      <c r="U1621" s="127"/>
      <c r="V1621" s="127"/>
      <c r="W1621" s="126"/>
      <c r="X1621" s="119"/>
      <c r="Y1621" s="119"/>
      <c r="Z1621" s="131"/>
      <c r="AA1621" s="124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2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4"/>
      <c r="EM1621" s="1"/>
      <c r="EN1621" s="1"/>
      <c r="EO1621" s="1"/>
      <c r="EP1621" s="1"/>
      <c r="EQ1621" s="1"/>
      <c r="ER1621" s="1"/>
    </row>
    <row r="1622" spans="1:148" ht="12.75" x14ac:dyDescent="0.2">
      <c r="A1622" s="118"/>
      <c r="B1622" s="119"/>
      <c r="C1622" s="119"/>
      <c r="D1622" s="120"/>
      <c r="E1622" s="120"/>
      <c r="F1622" s="172"/>
      <c r="G1622" s="123"/>
      <c r="H1622" s="124"/>
      <c r="I1622" s="124"/>
      <c r="J1622" s="125"/>
      <c r="K1622" s="125"/>
      <c r="L1622" s="8"/>
      <c r="M1622" s="126"/>
      <c r="N1622" s="126"/>
      <c r="O1622" s="119"/>
      <c r="P1622" s="119"/>
      <c r="Q1622" s="158"/>
      <c r="R1622" s="199"/>
      <c r="S1622" s="119"/>
      <c r="T1622" s="129"/>
      <c r="U1622" s="127"/>
      <c r="V1622" s="127"/>
      <c r="W1622" s="126"/>
      <c r="X1622" s="119"/>
      <c r="Y1622" s="119"/>
      <c r="Z1622" s="131"/>
      <c r="AA1622" s="124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2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4"/>
      <c r="EM1622" s="1"/>
      <c r="EN1622" s="1"/>
      <c r="EO1622" s="1"/>
      <c r="EP1622" s="1"/>
      <c r="EQ1622" s="1"/>
      <c r="ER1622" s="1"/>
    </row>
    <row r="1623" spans="1:148" ht="12.75" x14ac:dyDescent="0.2">
      <c r="A1623" s="118"/>
      <c r="B1623" s="119"/>
      <c r="C1623" s="119"/>
      <c r="D1623" s="120"/>
      <c r="E1623" s="120"/>
      <c r="F1623" s="172"/>
      <c r="G1623" s="123"/>
      <c r="H1623" s="124"/>
      <c r="I1623" s="124"/>
      <c r="J1623" s="125"/>
      <c r="K1623" s="125"/>
      <c r="L1623" s="8"/>
      <c r="M1623" s="126"/>
      <c r="N1623" s="126"/>
      <c r="O1623" s="119"/>
      <c r="P1623" s="119"/>
      <c r="Q1623" s="158"/>
      <c r="R1623" s="199"/>
      <c r="S1623" s="119"/>
      <c r="T1623" s="129"/>
      <c r="U1623" s="127"/>
      <c r="V1623" s="127"/>
      <c r="W1623" s="126"/>
      <c r="X1623" s="119"/>
      <c r="Y1623" s="119"/>
      <c r="Z1623" s="131"/>
      <c r="AA1623" s="124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2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4"/>
      <c r="EM1623" s="1"/>
      <c r="EN1623" s="1"/>
      <c r="EO1623" s="1"/>
      <c r="EP1623" s="1"/>
      <c r="EQ1623" s="1"/>
      <c r="ER1623" s="1"/>
    </row>
    <row r="1624" spans="1:148" ht="12.75" x14ac:dyDescent="0.2">
      <c r="A1624" s="118"/>
      <c r="B1624" s="119"/>
      <c r="C1624" s="119"/>
      <c r="D1624" s="120"/>
      <c r="E1624" s="120"/>
      <c r="F1624" s="172"/>
      <c r="G1624" s="123"/>
      <c r="H1624" s="124"/>
      <c r="I1624" s="124"/>
      <c r="J1624" s="125"/>
      <c r="K1624" s="125"/>
      <c r="L1624" s="8"/>
      <c r="M1624" s="126"/>
      <c r="N1624" s="126"/>
      <c r="O1624" s="119"/>
      <c r="P1624" s="119"/>
      <c r="Q1624" s="158"/>
      <c r="R1624" s="199"/>
      <c r="S1624" s="119"/>
      <c r="T1624" s="129"/>
      <c r="U1624" s="127"/>
      <c r="V1624" s="127"/>
      <c r="W1624" s="126"/>
      <c r="X1624" s="119"/>
      <c r="Y1624" s="119"/>
      <c r="Z1624" s="131"/>
      <c r="AA1624" s="124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2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4"/>
      <c r="EM1624" s="1"/>
      <c r="EN1624" s="1"/>
      <c r="EO1624" s="1"/>
      <c r="EP1624" s="1"/>
      <c r="EQ1624" s="1"/>
      <c r="ER1624" s="1"/>
    </row>
    <row r="1625" spans="1:148" ht="12.75" x14ac:dyDescent="0.2">
      <c r="A1625" s="118"/>
      <c r="B1625" s="119"/>
      <c r="C1625" s="119"/>
      <c r="D1625" s="120"/>
      <c r="E1625" s="120"/>
      <c r="F1625" s="172"/>
      <c r="G1625" s="123"/>
      <c r="H1625" s="124"/>
      <c r="I1625" s="124"/>
      <c r="J1625" s="125"/>
      <c r="K1625" s="125"/>
      <c r="L1625" s="8"/>
      <c r="M1625" s="126"/>
      <c r="N1625" s="126"/>
      <c r="O1625" s="119"/>
      <c r="P1625" s="119"/>
      <c r="Q1625" s="158"/>
      <c r="R1625" s="199"/>
      <c r="S1625" s="119"/>
      <c r="T1625" s="129"/>
      <c r="U1625" s="127"/>
      <c r="V1625" s="127"/>
      <c r="W1625" s="126"/>
      <c r="X1625" s="119"/>
      <c r="Y1625" s="119"/>
      <c r="Z1625" s="131"/>
      <c r="AA1625" s="124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2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4"/>
      <c r="EM1625" s="1"/>
      <c r="EN1625" s="1"/>
      <c r="EO1625" s="1"/>
      <c r="EP1625" s="1"/>
      <c r="EQ1625" s="1"/>
      <c r="ER1625" s="1"/>
    </row>
    <row r="1626" spans="1:148" ht="12.75" x14ac:dyDescent="0.2">
      <c r="A1626" s="118"/>
      <c r="B1626" s="119"/>
      <c r="C1626" s="119"/>
      <c r="D1626" s="120"/>
      <c r="E1626" s="120"/>
      <c r="F1626" s="172"/>
      <c r="G1626" s="123"/>
      <c r="H1626" s="124"/>
      <c r="I1626" s="124"/>
      <c r="J1626" s="125"/>
      <c r="K1626" s="125"/>
      <c r="L1626" s="8"/>
      <c r="M1626" s="126"/>
      <c r="N1626" s="126"/>
      <c r="O1626" s="119"/>
      <c r="P1626" s="119"/>
      <c r="Q1626" s="158"/>
      <c r="R1626" s="199"/>
      <c r="S1626" s="119"/>
      <c r="T1626" s="129"/>
      <c r="U1626" s="127"/>
      <c r="V1626" s="127"/>
      <c r="W1626" s="126"/>
      <c r="X1626" s="119"/>
      <c r="Y1626" s="119"/>
      <c r="Z1626" s="131"/>
      <c r="AA1626" s="124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2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4"/>
      <c r="EM1626" s="1"/>
      <c r="EN1626" s="1"/>
      <c r="EO1626" s="1"/>
      <c r="EP1626" s="1"/>
      <c r="EQ1626" s="1"/>
      <c r="ER1626" s="1"/>
    </row>
    <row r="1627" spans="1:148" ht="12.75" x14ac:dyDescent="0.2">
      <c r="A1627" s="118"/>
      <c r="B1627" s="119"/>
      <c r="C1627" s="119"/>
      <c r="D1627" s="120"/>
      <c r="E1627" s="120"/>
      <c r="F1627" s="172"/>
      <c r="G1627" s="123"/>
      <c r="H1627" s="124"/>
      <c r="I1627" s="124"/>
      <c r="J1627" s="125"/>
      <c r="K1627" s="125"/>
      <c r="L1627" s="8"/>
      <c r="M1627" s="126"/>
      <c r="N1627" s="126"/>
      <c r="O1627" s="119"/>
      <c r="P1627" s="119"/>
      <c r="Q1627" s="158"/>
      <c r="R1627" s="199"/>
      <c r="S1627" s="119"/>
      <c r="T1627" s="129"/>
      <c r="U1627" s="127"/>
      <c r="V1627" s="127"/>
      <c r="W1627" s="126"/>
      <c r="X1627" s="119"/>
      <c r="Y1627" s="119"/>
      <c r="Z1627" s="131"/>
      <c r="AA1627" s="124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2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4"/>
      <c r="EM1627" s="1"/>
      <c r="EN1627" s="1"/>
      <c r="EO1627" s="1"/>
      <c r="EP1627" s="1"/>
      <c r="EQ1627" s="1"/>
      <c r="ER1627" s="1"/>
    </row>
    <row r="1628" spans="1:148" ht="12.75" x14ac:dyDescent="0.2">
      <c r="A1628" s="118"/>
      <c r="B1628" s="119"/>
      <c r="C1628" s="119"/>
      <c r="D1628" s="120"/>
      <c r="E1628" s="120"/>
      <c r="F1628" s="172"/>
      <c r="G1628" s="123"/>
      <c r="H1628" s="124"/>
      <c r="I1628" s="124"/>
      <c r="J1628" s="125"/>
      <c r="K1628" s="125"/>
      <c r="L1628" s="8"/>
      <c r="M1628" s="126"/>
      <c r="N1628" s="126"/>
      <c r="O1628" s="119"/>
      <c r="P1628" s="119"/>
      <c r="Q1628" s="158"/>
      <c r="R1628" s="199"/>
      <c r="S1628" s="119"/>
      <c r="T1628" s="129"/>
      <c r="U1628" s="127"/>
      <c r="V1628" s="127"/>
      <c r="W1628" s="126"/>
      <c r="X1628" s="119"/>
      <c r="Y1628" s="119"/>
      <c r="Z1628" s="131"/>
      <c r="AA1628" s="124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2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4"/>
      <c r="EM1628" s="1"/>
      <c r="EN1628" s="1"/>
      <c r="EO1628" s="1"/>
      <c r="EP1628" s="1"/>
      <c r="EQ1628" s="1"/>
      <c r="ER1628" s="1"/>
    </row>
    <row r="1629" spans="1:148" ht="12.75" x14ac:dyDescent="0.2">
      <c r="A1629" s="118"/>
      <c r="B1629" s="119"/>
      <c r="C1629" s="119"/>
      <c r="D1629" s="120"/>
      <c r="E1629" s="120"/>
      <c r="F1629" s="172"/>
      <c r="G1629" s="123"/>
      <c r="H1629" s="124"/>
      <c r="I1629" s="124"/>
      <c r="J1629" s="125"/>
      <c r="K1629" s="125"/>
      <c r="L1629" s="8"/>
      <c r="M1629" s="126"/>
      <c r="N1629" s="126"/>
      <c r="O1629" s="119"/>
      <c r="P1629" s="119"/>
      <c r="Q1629" s="158"/>
      <c r="R1629" s="199"/>
      <c r="S1629" s="119"/>
      <c r="T1629" s="129"/>
      <c r="U1629" s="127"/>
      <c r="V1629" s="127"/>
      <c r="W1629" s="126"/>
      <c r="X1629" s="119"/>
      <c r="Y1629" s="119"/>
      <c r="Z1629" s="131"/>
      <c r="AA1629" s="124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2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4"/>
      <c r="EM1629" s="1"/>
      <c r="EN1629" s="1"/>
      <c r="EO1629" s="1"/>
      <c r="EP1629" s="1"/>
      <c r="EQ1629" s="1"/>
      <c r="ER1629" s="1"/>
    </row>
    <row r="1630" spans="1:148" ht="12.75" x14ac:dyDescent="0.2">
      <c r="A1630" s="118"/>
      <c r="B1630" s="119"/>
      <c r="C1630" s="119"/>
      <c r="D1630" s="120"/>
      <c r="E1630" s="120"/>
      <c r="F1630" s="172"/>
      <c r="G1630" s="123"/>
      <c r="H1630" s="124"/>
      <c r="I1630" s="124"/>
      <c r="J1630" s="125"/>
      <c r="K1630" s="125"/>
      <c r="L1630" s="8"/>
      <c r="M1630" s="126"/>
      <c r="N1630" s="126"/>
      <c r="O1630" s="119"/>
      <c r="P1630" s="119"/>
      <c r="Q1630" s="158"/>
      <c r="R1630" s="199"/>
      <c r="S1630" s="119"/>
      <c r="T1630" s="129"/>
      <c r="U1630" s="127"/>
      <c r="V1630" s="127"/>
      <c r="W1630" s="126"/>
      <c r="X1630" s="119"/>
      <c r="Y1630" s="119"/>
      <c r="Z1630" s="131"/>
      <c r="AA1630" s="124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2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4"/>
      <c r="EM1630" s="1"/>
      <c r="EN1630" s="1"/>
      <c r="EO1630" s="1"/>
      <c r="EP1630" s="1"/>
      <c r="EQ1630" s="1"/>
      <c r="ER1630" s="1"/>
    </row>
    <row r="1631" spans="1:148" ht="12.75" x14ac:dyDescent="0.2">
      <c r="A1631" s="118"/>
      <c r="B1631" s="119"/>
      <c r="C1631" s="119"/>
      <c r="D1631" s="120"/>
      <c r="E1631" s="120"/>
      <c r="F1631" s="172"/>
      <c r="G1631" s="123"/>
      <c r="H1631" s="124"/>
      <c r="I1631" s="124"/>
      <c r="J1631" s="125"/>
      <c r="K1631" s="125"/>
      <c r="L1631" s="8"/>
      <c r="M1631" s="126"/>
      <c r="N1631" s="126"/>
      <c r="O1631" s="119"/>
      <c r="P1631" s="119"/>
      <c r="Q1631" s="158"/>
      <c r="R1631" s="199"/>
      <c r="S1631" s="119"/>
      <c r="T1631" s="129"/>
      <c r="U1631" s="127"/>
      <c r="V1631" s="127"/>
      <c r="W1631" s="126"/>
      <c r="X1631" s="119"/>
      <c r="Y1631" s="119"/>
      <c r="Z1631" s="131"/>
      <c r="AA1631" s="124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2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4"/>
      <c r="EM1631" s="1"/>
      <c r="EN1631" s="1"/>
      <c r="EO1631" s="1"/>
      <c r="EP1631" s="1"/>
      <c r="EQ1631" s="1"/>
      <c r="ER1631" s="1"/>
    </row>
    <row r="1632" spans="1:148" ht="12.75" x14ac:dyDescent="0.2">
      <c r="A1632" s="118"/>
      <c r="B1632" s="119"/>
      <c r="C1632" s="119"/>
      <c r="D1632" s="120"/>
      <c r="E1632" s="120"/>
      <c r="F1632" s="172"/>
      <c r="G1632" s="123"/>
      <c r="H1632" s="124"/>
      <c r="I1632" s="124"/>
      <c r="J1632" s="125"/>
      <c r="K1632" s="125"/>
      <c r="L1632" s="8"/>
      <c r="M1632" s="126"/>
      <c r="N1632" s="126"/>
      <c r="O1632" s="119"/>
      <c r="P1632" s="119"/>
      <c r="Q1632" s="158"/>
      <c r="R1632" s="199"/>
      <c r="S1632" s="119"/>
      <c r="T1632" s="129"/>
      <c r="U1632" s="127"/>
      <c r="V1632" s="127"/>
      <c r="W1632" s="126"/>
      <c r="X1632" s="119"/>
      <c r="Y1632" s="119"/>
      <c r="Z1632" s="131"/>
      <c r="AA1632" s="124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2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4"/>
      <c r="EM1632" s="1"/>
      <c r="EN1632" s="1"/>
      <c r="EO1632" s="1"/>
      <c r="EP1632" s="1"/>
      <c r="EQ1632" s="1"/>
      <c r="ER1632" s="1"/>
    </row>
    <row r="1633" spans="1:148" ht="12.75" x14ac:dyDescent="0.2">
      <c r="A1633" s="118"/>
      <c r="B1633" s="119"/>
      <c r="C1633" s="119"/>
      <c r="D1633" s="120"/>
      <c r="E1633" s="120"/>
      <c r="F1633" s="172"/>
      <c r="G1633" s="123"/>
      <c r="H1633" s="124"/>
      <c r="I1633" s="124"/>
      <c r="J1633" s="125"/>
      <c r="K1633" s="125"/>
      <c r="L1633" s="8"/>
      <c r="M1633" s="126"/>
      <c r="N1633" s="126"/>
      <c r="O1633" s="119"/>
      <c r="P1633" s="119"/>
      <c r="Q1633" s="158"/>
      <c r="R1633" s="199"/>
      <c r="S1633" s="119"/>
      <c r="T1633" s="129"/>
      <c r="U1633" s="127"/>
      <c r="V1633" s="127"/>
      <c r="W1633" s="126"/>
      <c r="X1633" s="119"/>
      <c r="Y1633" s="119"/>
      <c r="Z1633" s="131"/>
      <c r="AA1633" s="124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2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4"/>
      <c r="EM1633" s="1"/>
      <c r="EN1633" s="1"/>
      <c r="EO1633" s="1"/>
      <c r="EP1633" s="1"/>
      <c r="EQ1633" s="1"/>
      <c r="ER1633" s="1"/>
    </row>
    <row r="1634" spans="1:148" ht="12.75" x14ac:dyDescent="0.2">
      <c r="A1634" s="118"/>
      <c r="B1634" s="119"/>
      <c r="C1634" s="119"/>
      <c r="D1634" s="120"/>
      <c r="E1634" s="120"/>
      <c r="F1634" s="172"/>
      <c r="G1634" s="123"/>
      <c r="H1634" s="124"/>
      <c r="I1634" s="124"/>
      <c r="J1634" s="125"/>
      <c r="K1634" s="125"/>
      <c r="L1634" s="8"/>
      <c r="M1634" s="126"/>
      <c r="N1634" s="126"/>
      <c r="O1634" s="119"/>
      <c r="P1634" s="119"/>
      <c r="Q1634" s="158"/>
      <c r="R1634" s="199"/>
      <c r="S1634" s="119"/>
      <c r="T1634" s="129"/>
      <c r="U1634" s="127"/>
      <c r="V1634" s="127"/>
      <c r="W1634" s="126"/>
      <c r="X1634" s="119"/>
      <c r="Y1634" s="119"/>
      <c r="Z1634" s="131"/>
      <c r="AA1634" s="124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2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4"/>
      <c r="EM1634" s="1"/>
      <c r="EN1634" s="1"/>
      <c r="EO1634" s="1"/>
      <c r="EP1634" s="1"/>
      <c r="EQ1634" s="1"/>
      <c r="ER1634" s="1"/>
    </row>
    <row r="1635" spans="1:148" ht="12.75" x14ac:dyDescent="0.2">
      <c r="A1635" s="118"/>
      <c r="B1635" s="119"/>
      <c r="C1635" s="119"/>
      <c r="D1635" s="120"/>
      <c r="E1635" s="120"/>
      <c r="F1635" s="172"/>
      <c r="G1635" s="123"/>
      <c r="H1635" s="124"/>
      <c r="I1635" s="124"/>
      <c r="J1635" s="125"/>
      <c r="K1635" s="125"/>
      <c r="L1635" s="8"/>
      <c r="M1635" s="126"/>
      <c r="N1635" s="126"/>
      <c r="O1635" s="119"/>
      <c r="P1635" s="119"/>
      <c r="Q1635" s="158"/>
      <c r="R1635" s="199"/>
      <c r="S1635" s="119"/>
      <c r="T1635" s="129"/>
      <c r="U1635" s="127"/>
      <c r="V1635" s="127"/>
      <c r="W1635" s="126"/>
      <c r="X1635" s="119"/>
      <c r="Y1635" s="119"/>
      <c r="Z1635" s="131"/>
      <c r="AA1635" s="124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2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4"/>
      <c r="EM1635" s="1"/>
      <c r="EN1635" s="1"/>
      <c r="EO1635" s="1"/>
      <c r="EP1635" s="1"/>
      <c r="EQ1635" s="1"/>
      <c r="ER1635" s="1"/>
    </row>
    <row r="1636" spans="1:148" ht="12.75" x14ac:dyDescent="0.2">
      <c r="A1636" s="118"/>
      <c r="B1636" s="119"/>
      <c r="C1636" s="119"/>
      <c r="D1636" s="120"/>
      <c r="E1636" s="120"/>
      <c r="F1636" s="172"/>
      <c r="G1636" s="123"/>
      <c r="H1636" s="124"/>
      <c r="I1636" s="124"/>
      <c r="J1636" s="125"/>
      <c r="K1636" s="125"/>
      <c r="L1636" s="8"/>
      <c r="M1636" s="126"/>
      <c r="N1636" s="126"/>
      <c r="O1636" s="119"/>
      <c r="P1636" s="119"/>
      <c r="Q1636" s="158"/>
      <c r="R1636" s="199"/>
      <c r="S1636" s="119"/>
      <c r="T1636" s="129"/>
      <c r="U1636" s="127"/>
      <c r="V1636" s="127"/>
      <c r="W1636" s="126"/>
      <c r="X1636" s="119"/>
      <c r="Y1636" s="119"/>
      <c r="Z1636" s="131"/>
      <c r="AA1636" s="124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2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4"/>
      <c r="EM1636" s="1"/>
      <c r="EN1636" s="1"/>
      <c r="EO1636" s="1"/>
      <c r="EP1636" s="1"/>
      <c r="EQ1636" s="1"/>
      <c r="ER1636" s="1"/>
    </row>
    <row r="1637" spans="1:148" ht="12.75" x14ac:dyDescent="0.2">
      <c r="A1637" s="118"/>
      <c r="B1637" s="119"/>
      <c r="C1637" s="119"/>
      <c r="D1637" s="120"/>
      <c r="E1637" s="120"/>
      <c r="F1637" s="172"/>
      <c r="G1637" s="123"/>
      <c r="H1637" s="124"/>
      <c r="I1637" s="124"/>
      <c r="J1637" s="125"/>
      <c r="K1637" s="125"/>
      <c r="L1637" s="8"/>
      <c r="M1637" s="126"/>
      <c r="N1637" s="126"/>
      <c r="O1637" s="119"/>
      <c r="P1637" s="119"/>
      <c r="Q1637" s="158"/>
      <c r="R1637" s="199"/>
      <c r="S1637" s="119"/>
      <c r="T1637" s="129"/>
      <c r="U1637" s="127"/>
      <c r="V1637" s="127"/>
      <c r="W1637" s="126"/>
      <c r="X1637" s="119"/>
      <c r="Y1637" s="119"/>
      <c r="Z1637" s="131"/>
      <c r="AA1637" s="124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2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4"/>
      <c r="EM1637" s="1"/>
      <c r="EN1637" s="1"/>
      <c r="EO1637" s="1"/>
      <c r="EP1637" s="1"/>
      <c r="EQ1637" s="1"/>
      <c r="ER1637" s="1"/>
    </row>
    <row r="1638" spans="1:148" ht="12.75" x14ac:dyDescent="0.2">
      <c r="A1638" s="118"/>
      <c r="B1638" s="119"/>
      <c r="C1638" s="119"/>
      <c r="D1638" s="120"/>
      <c r="E1638" s="120"/>
      <c r="F1638" s="172"/>
      <c r="G1638" s="123"/>
      <c r="H1638" s="124"/>
      <c r="I1638" s="124"/>
      <c r="J1638" s="125"/>
      <c r="K1638" s="125"/>
      <c r="L1638" s="8"/>
      <c r="M1638" s="126"/>
      <c r="N1638" s="126"/>
      <c r="O1638" s="119"/>
      <c r="P1638" s="119"/>
      <c r="Q1638" s="158"/>
      <c r="R1638" s="199"/>
      <c r="S1638" s="119"/>
      <c r="T1638" s="129"/>
      <c r="U1638" s="127"/>
      <c r="V1638" s="127"/>
      <c r="W1638" s="126"/>
      <c r="X1638" s="119"/>
      <c r="Y1638" s="119"/>
      <c r="Z1638" s="131"/>
      <c r="AA1638" s="124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2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4"/>
      <c r="EM1638" s="1"/>
      <c r="EN1638" s="1"/>
      <c r="EO1638" s="1"/>
      <c r="EP1638" s="1"/>
      <c r="EQ1638" s="1"/>
      <c r="ER1638" s="1"/>
    </row>
    <row r="1639" spans="1:148" ht="12.75" x14ac:dyDescent="0.2">
      <c r="A1639" s="118"/>
      <c r="B1639" s="119"/>
      <c r="C1639" s="119"/>
      <c r="D1639" s="120"/>
      <c r="E1639" s="120"/>
      <c r="F1639" s="172"/>
      <c r="G1639" s="123"/>
      <c r="H1639" s="124"/>
      <c r="I1639" s="124"/>
      <c r="J1639" s="125"/>
      <c r="K1639" s="125"/>
      <c r="L1639" s="8"/>
      <c r="M1639" s="126"/>
      <c r="N1639" s="126"/>
      <c r="O1639" s="119"/>
      <c r="P1639" s="119"/>
      <c r="Q1639" s="158"/>
      <c r="R1639" s="199"/>
      <c r="S1639" s="119"/>
      <c r="T1639" s="129"/>
      <c r="U1639" s="127"/>
      <c r="V1639" s="127"/>
      <c r="W1639" s="126"/>
      <c r="X1639" s="119"/>
      <c r="Y1639" s="119"/>
      <c r="Z1639" s="131"/>
      <c r="AA1639" s="124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2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4"/>
      <c r="EM1639" s="1"/>
      <c r="EN1639" s="1"/>
      <c r="EO1639" s="1"/>
      <c r="EP1639" s="1"/>
      <c r="EQ1639" s="1"/>
      <c r="ER1639" s="1"/>
    </row>
    <row r="1640" spans="1:148" ht="12.75" x14ac:dyDescent="0.2">
      <c r="A1640" s="118"/>
      <c r="B1640" s="119"/>
      <c r="C1640" s="119"/>
      <c r="D1640" s="120"/>
      <c r="E1640" s="120"/>
      <c r="F1640" s="172"/>
      <c r="G1640" s="123"/>
      <c r="H1640" s="124"/>
      <c r="I1640" s="124"/>
      <c r="J1640" s="125"/>
      <c r="K1640" s="125"/>
      <c r="L1640" s="8"/>
      <c r="M1640" s="126"/>
      <c r="N1640" s="126"/>
      <c r="O1640" s="119"/>
      <c r="P1640" s="119"/>
      <c r="Q1640" s="158"/>
      <c r="R1640" s="199"/>
      <c r="S1640" s="119"/>
      <c r="T1640" s="129"/>
      <c r="U1640" s="127"/>
      <c r="V1640" s="127"/>
      <c r="W1640" s="126"/>
      <c r="X1640" s="119"/>
      <c r="Y1640" s="119"/>
      <c r="Z1640" s="131"/>
      <c r="AA1640" s="124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2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4"/>
      <c r="EM1640" s="1"/>
      <c r="EN1640" s="1"/>
      <c r="EO1640" s="1"/>
      <c r="EP1640" s="1"/>
      <c r="EQ1640" s="1"/>
      <c r="ER1640" s="1"/>
    </row>
    <row r="1641" spans="1:148" ht="12.75" x14ac:dyDescent="0.2">
      <c r="A1641" s="118"/>
      <c r="B1641" s="119"/>
      <c r="C1641" s="119"/>
      <c r="D1641" s="120"/>
      <c r="E1641" s="120"/>
      <c r="F1641" s="172"/>
      <c r="G1641" s="123"/>
      <c r="H1641" s="124"/>
      <c r="I1641" s="124"/>
      <c r="J1641" s="125"/>
      <c r="K1641" s="125"/>
      <c r="L1641" s="8"/>
      <c r="M1641" s="126"/>
      <c r="N1641" s="126"/>
      <c r="O1641" s="119"/>
      <c r="P1641" s="119"/>
      <c r="Q1641" s="158"/>
      <c r="R1641" s="199"/>
      <c r="S1641" s="119"/>
      <c r="T1641" s="129"/>
      <c r="U1641" s="127"/>
      <c r="V1641" s="127"/>
      <c r="W1641" s="126"/>
      <c r="X1641" s="119"/>
      <c r="Y1641" s="119"/>
      <c r="Z1641" s="131"/>
      <c r="AA1641" s="124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2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4"/>
      <c r="EM1641" s="1"/>
      <c r="EN1641" s="1"/>
      <c r="EO1641" s="1"/>
      <c r="EP1641" s="1"/>
      <c r="EQ1641" s="1"/>
      <c r="ER1641" s="1"/>
    </row>
    <row r="1642" spans="1:148" ht="12.75" x14ac:dyDescent="0.2">
      <c r="A1642" s="118"/>
      <c r="B1642" s="119"/>
      <c r="C1642" s="119"/>
      <c r="D1642" s="120"/>
      <c r="E1642" s="120"/>
      <c r="F1642" s="172"/>
      <c r="G1642" s="123"/>
      <c r="H1642" s="124"/>
      <c r="I1642" s="124"/>
      <c r="J1642" s="125"/>
      <c r="K1642" s="125"/>
      <c r="L1642" s="8"/>
      <c r="M1642" s="126"/>
      <c r="N1642" s="126"/>
      <c r="O1642" s="119"/>
      <c r="P1642" s="119"/>
      <c r="Q1642" s="158"/>
      <c r="R1642" s="199"/>
      <c r="S1642" s="119"/>
      <c r="T1642" s="129"/>
      <c r="U1642" s="127"/>
      <c r="V1642" s="127"/>
      <c r="W1642" s="126"/>
      <c r="X1642" s="119"/>
      <c r="Y1642" s="119"/>
      <c r="Z1642" s="131"/>
      <c r="AA1642" s="124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2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4"/>
      <c r="EM1642" s="1"/>
      <c r="EN1642" s="1"/>
      <c r="EO1642" s="1"/>
      <c r="EP1642" s="1"/>
      <c r="EQ1642" s="1"/>
      <c r="ER1642" s="1"/>
    </row>
    <row r="1643" spans="1:148" ht="12.75" x14ac:dyDescent="0.2">
      <c r="A1643" s="118"/>
      <c r="B1643" s="119"/>
      <c r="C1643" s="119"/>
      <c r="D1643" s="120"/>
      <c r="E1643" s="120"/>
      <c r="F1643" s="172"/>
      <c r="G1643" s="123"/>
      <c r="H1643" s="124"/>
      <c r="I1643" s="124"/>
      <c r="J1643" s="125"/>
      <c r="K1643" s="125"/>
      <c r="L1643" s="8"/>
      <c r="M1643" s="126"/>
      <c r="N1643" s="126"/>
      <c r="O1643" s="119"/>
      <c r="P1643" s="119"/>
      <c r="Q1643" s="158"/>
      <c r="R1643" s="199"/>
      <c r="S1643" s="119"/>
      <c r="T1643" s="129"/>
      <c r="U1643" s="127"/>
      <c r="V1643" s="127"/>
      <c r="W1643" s="126"/>
      <c r="X1643" s="119"/>
      <c r="Y1643" s="119"/>
      <c r="Z1643" s="131"/>
      <c r="AA1643" s="124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2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4"/>
      <c r="EM1643" s="1"/>
      <c r="EN1643" s="1"/>
      <c r="EO1643" s="1"/>
      <c r="EP1643" s="1"/>
      <c r="EQ1643" s="1"/>
      <c r="ER1643" s="1"/>
    </row>
    <row r="1644" spans="1:148" ht="12.75" x14ac:dyDescent="0.2">
      <c r="A1644" s="118"/>
      <c r="B1644" s="119"/>
      <c r="C1644" s="119"/>
      <c r="D1644" s="120"/>
      <c r="E1644" s="120"/>
      <c r="F1644" s="172"/>
      <c r="G1644" s="123"/>
      <c r="H1644" s="124"/>
      <c r="I1644" s="124"/>
      <c r="J1644" s="125"/>
      <c r="K1644" s="125"/>
      <c r="L1644" s="8"/>
      <c r="M1644" s="126"/>
      <c r="N1644" s="126"/>
      <c r="O1644" s="119"/>
      <c r="P1644" s="119"/>
      <c r="Q1644" s="158"/>
      <c r="R1644" s="199"/>
      <c r="S1644" s="119"/>
      <c r="T1644" s="129"/>
      <c r="U1644" s="127"/>
      <c r="V1644" s="127"/>
      <c r="W1644" s="126"/>
      <c r="X1644" s="119"/>
      <c r="Y1644" s="119"/>
      <c r="Z1644" s="131"/>
      <c r="AA1644" s="124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2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4"/>
      <c r="EM1644" s="1"/>
      <c r="EN1644" s="1"/>
      <c r="EO1644" s="1"/>
      <c r="EP1644" s="1"/>
      <c r="EQ1644" s="1"/>
      <c r="ER1644" s="1"/>
    </row>
    <row r="1645" spans="1:148" ht="12.75" x14ac:dyDescent="0.2">
      <c r="A1645" s="118"/>
      <c r="B1645" s="119"/>
      <c r="C1645" s="119"/>
      <c r="D1645" s="120"/>
      <c r="E1645" s="120"/>
      <c r="F1645" s="172"/>
      <c r="G1645" s="123"/>
      <c r="H1645" s="124"/>
      <c r="I1645" s="124"/>
      <c r="J1645" s="125"/>
      <c r="K1645" s="125"/>
      <c r="L1645" s="8"/>
      <c r="M1645" s="126"/>
      <c r="N1645" s="126"/>
      <c r="O1645" s="119"/>
      <c r="P1645" s="119"/>
      <c r="Q1645" s="158"/>
      <c r="R1645" s="199"/>
      <c r="S1645" s="119"/>
      <c r="T1645" s="129"/>
      <c r="U1645" s="127"/>
      <c r="V1645" s="127"/>
      <c r="W1645" s="126"/>
      <c r="X1645" s="119"/>
      <c r="Y1645" s="119"/>
      <c r="Z1645" s="131"/>
      <c r="AA1645" s="124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2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4"/>
      <c r="EM1645" s="1"/>
      <c r="EN1645" s="1"/>
      <c r="EO1645" s="1"/>
      <c r="EP1645" s="1"/>
      <c r="EQ1645" s="1"/>
      <c r="ER1645" s="1"/>
    </row>
    <row r="1646" spans="1:148" ht="12.75" x14ac:dyDescent="0.2">
      <c r="A1646" s="118"/>
      <c r="B1646" s="119"/>
      <c r="C1646" s="119"/>
      <c r="D1646" s="120"/>
      <c r="E1646" s="120"/>
      <c r="F1646" s="172"/>
      <c r="G1646" s="123"/>
      <c r="H1646" s="124"/>
      <c r="I1646" s="124"/>
      <c r="J1646" s="125"/>
      <c r="K1646" s="125"/>
      <c r="L1646" s="8"/>
      <c r="M1646" s="126"/>
      <c r="N1646" s="126"/>
      <c r="O1646" s="119"/>
      <c r="P1646" s="119"/>
      <c r="Q1646" s="158"/>
      <c r="R1646" s="199"/>
      <c r="S1646" s="119"/>
      <c r="T1646" s="129"/>
      <c r="U1646" s="127"/>
      <c r="V1646" s="127"/>
      <c r="W1646" s="126"/>
      <c r="X1646" s="119"/>
      <c r="Y1646" s="119"/>
      <c r="Z1646" s="131"/>
      <c r="AA1646" s="124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2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4"/>
      <c r="EM1646" s="1"/>
      <c r="EN1646" s="1"/>
      <c r="EO1646" s="1"/>
      <c r="EP1646" s="1"/>
      <c r="EQ1646" s="1"/>
      <c r="ER1646" s="1"/>
    </row>
    <row r="1647" spans="1:148" ht="12.75" x14ac:dyDescent="0.2">
      <c r="A1647" s="118"/>
      <c r="B1647" s="119"/>
      <c r="C1647" s="119"/>
      <c r="D1647" s="120"/>
      <c r="E1647" s="120"/>
      <c r="F1647" s="172"/>
      <c r="G1647" s="123"/>
      <c r="H1647" s="124"/>
      <c r="I1647" s="124"/>
      <c r="J1647" s="125"/>
      <c r="K1647" s="125"/>
      <c r="L1647" s="8"/>
      <c r="M1647" s="126"/>
      <c r="N1647" s="126"/>
      <c r="O1647" s="119"/>
      <c r="P1647" s="119"/>
      <c r="Q1647" s="158"/>
      <c r="R1647" s="199"/>
      <c r="S1647" s="119"/>
      <c r="T1647" s="129"/>
      <c r="U1647" s="127"/>
      <c r="V1647" s="127"/>
      <c r="W1647" s="126"/>
      <c r="X1647" s="119"/>
      <c r="Y1647" s="119"/>
      <c r="Z1647" s="131"/>
      <c r="AA1647" s="124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2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4"/>
      <c r="EM1647" s="1"/>
      <c r="EN1647" s="1"/>
      <c r="EO1647" s="1"/>
      <c r="EP1647" s="1"/>
      <c r="EQ1647" s="1"/>
      <c r="ER1647" s="1"/>
    </row>
    <row r="1648" spans="1:148" ht="12.75" x14ac:dyDescent="0.2">
      <c r="A1648" s="118"/>
      <c r="B1648" s="119"/>
      <c r="C1648" s="119"/>
      <c r="D1648" s="120"/>
      <c r="E1648" s="120"/>
      <c r="F1648" s="172"/>
      <c r="G1648" s="123"/>
      <c r="H1648" s="124"/>
      <c r="I1648" s="124"/>
      <c r="J1648" s="125"/>
      <c r="K1648" s="125"/>
      <c r="L1648" s="8"/>
      <c r="M1648" s="126"/>
      <c r="N1648" s="126"/>
      <c r="O1648" s="119"/>
      <c r="P1648" s="119"/>
      <c r="Q1648" s="158"/>
      <c r="R1648" s="199"/>
      <c r="S1648" s="119"/>
      <c r="T1648" s="129"/>
      <c r="U1648" s="127"/>
      <c r="V1648" s="127"/>
      <c r="W1648" s="126"/>
      <c r="X1648" s="119"/>
      <c r="Y1648" s="119"/>
      <c r="Z1648" s="131"/>
      <c r="AA1648" s="124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2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4"/>
      <c r="EM1648" s="1"/>
      <c r="EN1648" s="1"/>
      <c r="EO1648" s="1"/>
      <c r="EP1648" s="1"/>
      <c r="EQ1648" s="1"/>
      <c r="ER1648" s="1"/>
    </row>
    <row r="1649" spans="1:148" ht="12.75" x14ac:dyDescent="0.2">
      <c r="A1649" s="118"/>
      <c r="B1649" s="119"/>
      <c r="C1649" s="119"/>
      <c r="D1649" s="120"/>
      <c r="E1649" s="120"/>
      <c r="F1649" s="172"/>
      <c r="G1649" s="123"/>
      <c r="H1649" s="124"/>
      <c r="I1649" s="124"/>
      <c r="J1649" s="125"/>
      <c r="K1649" s="125"/>
      <c r="L1649" s="8"/>
      <c r="M1649" s="126"/>
      <c r="N1649" s="126"/>
      <c r="O1649" s="119"/>
      <c r="P1649" s="119"/>
      <c r="Q1649" s="158"/>
      <c r="R1649" s="199"/>
      <c r="S1649" s="119"/>
      <c r="T1649" s="129"/>
      <c r="U1649" s="127"/>
      <c r="V1649" s="127"/>
      <c r="W1649" s="126"/>
      <c r="X1649" s="119"/>
      <c r="Y1649" s="119"/>
      <c r="Z1649" s="131"/>
      <c r="AA1649" s="124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2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4"/>
      <c r="EM1649" s="1"/>
      <c r="EN1649" s="1"/>
      <c r="EO1649" s="1"/>
      <c r="EP1649" s="1"/>
      <c r="EQ1649" s="1"/>
      <c r="ER1649" s="1"/>
    </row>
    <row r="1650" spans="1:148" ht="12.75" x14ac:dyDescent="0.2">
      <c r="A1650" s="118"/>
      <c r="B1650" s="119"/>
      <c r="C1650" s="119"/>
      <c r="D1650" s="120"/>
      <c r="E1650" s="120"/>
      <c r="F1650" s="172"/>
      <c r="G1650" s="123"/>
      <c r="H1650" s="124"/>
      <c r="I1650" s="124"/>
      <c r="J1650" s="125"/>
      <c r="K1650" s="125"/>
      <c r="L1650" s="8"/>
      <c r="M1650" s="126"/>
      <c r="N1650" s="126"/>
      <c r="O1650" s="119"/>
      <c r="P1650" s="119"/>
      <c r="Q1650" s="158"/>
      <c r="R1650" s="199"/>
      <c r="S1650" s="119"/>
      <c r="T1650" s="129"/>
      <c r="U1650" s="127"/>
      <c r="V1650" s="127"/>
      <c r="W1650" s="126"/>
      <c r="X1650" s="119"/>
      <c r="Y1650" s="119"/>
      <c r="Z1650" s="131"/>
      <c r="AA1650" s="124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2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4"/>
      <c r="EM1650" s="1"/>
      <c r="EN1650" s="1"/>
      <c r="EO1650" s="1"/>
      <c r="EP1650" s="1"/>
      <c r="EQ1650" s="1"/>
      <c r="ER1650" s="1"/>
    </row>
    <row r="1651" spans="1:148" ht="12.75" x14ac:dyDescent="0.2">
      <c r="A1651" s="118"/>
      <c r="B1651" s="119"/>
      <c r="C1651" s="119"/>
      <c r="D1651" s="120"/>
      <c r="E1651" s="120"/>
      <c r="F1651" s="172"/>
      <c r="G1651" s="123"/>
      <c r="H1651" s="124"/>
      <c r="I1651" s="124"/>
      <c r="J1651" s="125"/>
      <c r="K1651" s="125"/>
      <c r="L1651" s="8"/>
      <c r="M1651" s="126"/>
      <c r="N1651" s="126"/>
      <c r="O1651" s="119"/>
      <c r="P1651" s="119"/>
      <c r="Q1651" s="158"/>
      <c r="R1651" s="199"/>
      <c r="S1651" s="119"/>
      <c r="T1651" s="129"/>
      <c r="U1651" s="127"/>
      <c r="V1651" s="127"/>
      <c r="W1651" s="126"/>
      <c r="X1651" s="119"/>
      <c r="Y1651" s="119"/>
      <c r="Z1651" s="131"/>
      <c r="AA1651" s="124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2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4"/>
      <c r="EM1651" s="1"/>
      <c r="EN1651" s="1"/>
      <c r="EO1651" s="1"/>
      <c r="EP1651" s="1"/>
      <c r="EQ1651" s="1"/>
      <c r="ER1651" s="1"/>
    </row>
    <row r="1652" spans="1:148" ht="12.75" x14ac:dyDescent="0.2">
      <c r="A1652" s="118"/>
      <c r="B1652" s="119"/>
      <c r="C1652" s="119"/>
      <c r="D1652" s="120"/>
      <c r="E1652" s="120"/>
      <c r="F1652" s="172"/>
      <c r="G1652" s="123"/>
      <c r="H1652" s="124"/>
      <c r="I1652" s="124"/>
      <c r="J1652" s="125"/>
      <c r="K1652" s="125"/>
      <c r="L1652" s="8"/>
      <c r="M1652" s="126"/>
      <c r="N1652" s="126"/>
      <c r="O1652" s="119"/>
      <c r="P1652" s="119"/>
      <c r="Q1652" s="158"/>
      <c r="R1652" s="199"/>
      <c r="S1652" s="119"/>
      <c r="T1652" s="129"/>
      <c r="U1652" s="127"/>
      <c r="V1652" s="127"/>
      <c r="W1652" s="126"/>
      <c r="X1652" s="119"/>
      <c r="Y1652" s="119"/>
      <c r="Z1652" s="131"/>
      <c r="AA1652" s="124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2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4"/>
      <c r="EM1652" s="1"/>
      <c r="EN1652" s="1"/>
      <c r="EO1652" s="1"/>
      <c r="EP1652" s="1"/>
      <c r="EQ1652" s="1"/>
      <c r="ER1652" s="1"/>
    </row>
    <row r="1653" spans="1:148" ht="12.75" x14ac:dyDescent="0.2">
      <c r="A1653" s="118"/>
      <c r="B1653" s="119"/>
      <c r="C1653" s="119"/>
      <c r="D1653" s="120"/>
      <c r="E1653" s="120"/>
      <c r="F1653" s="172"/>
      <c r="G1653" s="123"/>
      <c r="H1653" s="124"/>
      <c r="I1653" s="124"/>
      <c r="J1653" s="125"/>
      <c r="K1653" s="125"/>
      <c r="L1653" s="8"/>
      <c r="M1653" s="126"/>
      <c r="N1653" s="126"/>
      <c r="O1653" s="119"/>
      <c r="P1653" s="119"/>
      <c r="Q1653" s="158"/>
      <c r="R1653" s="199"/>
      <c r="S1653" s="119"/>
      <c r="T1653" s="129"/>
      <c r="U1653" s="127"/>
      <c r="V1653" s="127"/>
      <c r="W1653" s="126"/>
      <c r="X1653" s="119"/>
      <c r="Y1653" s="119"/>
      <c r="Z1653" s="131"/>
      <c r="AA1653" s="124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2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4"/>
      <c r="EM1653" s="1"/>
      <c r="EN1653" s="1"/>
      <c r="EO1653" s="1"/>
      <c r="EP1653" s="1"/>
      <c r="EQ1653" s="1"/>
      <c r="ER1653" s="1"/>
    </row>
    <row r="1654" spans="1:148" ht="12.75" x14ac:dyDescent="0.2">
      <c r="A1654" s="118"/>
      <c r="B1654" s="119"/>
      <c r="C1654" s="119"/>
      <c r="D1654" s="120"/>
      <c r="E1654" s="120"/>
      <c r="F1654" s="172"/>
      <c r="G1654" s="123"/>
      <c r="H1654" s="124"/>
      <c r="I1654" s="124"/>
      <c r="J1654" s="125"/>
      <c r="K1654" s="125"/>
      <c r="L1654" s="8"/>
      <c r="M1654" s="126"/>
      <c r="N1654" s="126"/>
      <c r="O1654" s="119"/>
      <c r="P1654" s="119"/>
      <c r="Q1654" s="158"/>
      <c r="R1654" s="199"/>
      <c r="S1654" s="119"/>
      <c r="T1654" s="129"/>
      <c r="U1654" s="127"/>
      <c r="V1654" s="127"/>
      <c r="W1654" s="126"/>
      <c r="X1654" s="119"/>
      <c r="Y1654" s="119"/>
      <c r="Z1654" s="131"/>
      <c r="AA1654" s="124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2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4"/>
      <c r="EM1654" s="1"/>
      <c r="EN1654" s="1"/>
      <c r="EO1654" s="1"/>
      <c r="EP1654" s="1"/>
      <c r="EQ1654" s="1"/>
      <c r="ER1654" s="1"/>
    </row>
    <row r="1655" spans="1:148" ht="12.75" x14ac:dyDescent="0.2">
      <c r="A1655" s="118"/>
      <c r="B1655" s="119"/>
      <c r="C1655" s="119"/>
      <c r="D1655" s="120"/>
      <c r="E1655" s="120"/>
      <c r="F1655" s="172"/>
      <c r="G1655" s="123"/>
      <c r="H1655" s="124"/>
      <c r="I1655" s="124"/>
      <c r="J1655" s="125"/>
      <c r="K1655" s="125"/>
      <c r="L1655" s="8"/>
      <c r="M1655" s="126"/>
      <c r="N1655" s="126"/>
      <c r="O1655" s="119"/>
      <c r="P1655" s="119"/>
      <c r="Q1655" s="158"/>
      <c r="R1655" s="199"/>
      <c r="S1655" s="119"/>
      <c r="T1655" s="129"/>
      <c r="U1655" s="127"/>
      <c r="V1655" s="127"/>
      <c r="W1655" s="126"/>
      <c r="X1655" s="119"/>
      <c r="Y1655" s="119"/>
      <c r="Z1655" s="131"/>
      <c r="AA1655" s="124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2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4"/>
      <c r="EM1655" s="1"/>
      <c r="EN1655" s="1"/>
      <c r="EO1655" s="1"/>
      <c r="EP1655" s="1"/>
      <c r="EQ1655" s="1"/>
      <c r="ER1655" s="1"/>
    </row>
    <row r="1656" spans="1:148" ht="12.75" x14ac:dyDescent="0.2">
      <c r="A1656" s="118"/>
      <c r="B1656" s="119"/>
      <c r="C1656" s="119"/>
      <c r="D1656" s="120"/>
      <c r="E1656" s="120"/>
      <c r="F1656" s="172"/>
      <c r="G1656" s="123"/>
      <c r="H1656" s="124"/>
      <c r="I1656" s="124"/>
      <c r="J1656" s="125"/>
      <c r="K1656" s="125"/>
      <c r="L1656" s="8"/>
      <c r="M1656" s="126"/>
      <c r="N1656" s="126"/>
      <c r="O1656" s="119"/>
      <c r="P1656" s="119"/>
      <c r="Q1656" s="158"/>
      <c r="R1656" s="199"/>
      <c r="S1656" s="119"/>
      <c r="T1656" s="129"/>
      <c r="U1656" s="127"/>
      <c r="V1656" s="127"/>
      <c r="W1656" s="126"/>
      <c r="X1656" s="119"/>
      <c r="Y1656" s="119"/>
      <c r="Z1656" s="131"/>
      <c r="AA1656" s="124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2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4"/>
      <c r="EM1656" s="1"/>
      <c r="EN1656" s="1"/>
      <c r="EO1656" s="1"/>
      <c r="EP1656" s="1"/>
      <c r="EQ1656" s="1"/>
      <c r="ER1656" s="1"/>
    </row>
    <row r="1657" spans="1:148" ht="12.75" x14ac:dyDescent="0.2">
      <c r="A1657" s="118"/>
      <c r="B1657" s="119"/>
      <c r="C1657" s="119"/>
      <c r="D1657" s="120"/>
      <c r="E1657" s="120"/>
      <c r="F1657" s="172"/>
      <c r="G1657" s="123"/>
      <c r="H1657" s="124"/>
      <c r="I1657" s="124"/>
      <c r="J1657" s="125"/>
      <c r="K1657" s="125"/>
      <c r="L1657" s="8"/>
      <c r="M1657" s="126"/>
      <c r="N1657" s="126"/>
      <c r="O1657" s="119"/>
      <c r="P1657" s="119"/>
      <c r="Q1657" s="158"/>
      <c r="R1657" s="199"/>
      <c r="S1657" s="119"/>
      <c r="T1657" s="129"/>
      <c r="U1657" s="127"/>
      <c r="V1657" s="127"/>
      <c r="W1657" s="126"/>
      <c r="X1657" s="119"/>
      <c r="Y1657" s="119"/>
      <c r="Z1657" s="131"/>
      <c r="AA1657" s="124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2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4"/>
      <c r="EM1657" s="1"/>
      <c r="EN1657" s="1"/>
      <c r="EO1657" s="1"/>
      <c r="EP1657" s="1"/>
      <c r="EQ1657" s="1"/>
      <c r="ER1657" s="1"/>
    </row>
    <row r="1658" spans="1:148" ht="12.75" x14ac:dyDescent="0.2">
      <c r="A1658" s="118"/>
      <c r="B1658" s="119"/>
      <c r="C1658" s="119"/>
      <c r="D1658" s="120"/>
      <c r="E1658" s="120"/>
      <c r="F1658" s="172"/>
      <c r="G1658" s="123"/>
      <c r="H1658" s="124"/>
      <c r="I1658" s="124"/>
      <c r="J1658" s="125"/>
      <c r="K1658" s="125"/>
      <c r="L1658" s="8"/>
      <c r="M1658" s="126"/>
      <c r="N1658" s="126"/>
      <c r="O1658" s="119"/>
      <c r="P1658" s="119"/>
      <c r="Q1658" s="158"/>
      <c r="R1658" s="199"/>
      <c r="S1658" s="119"/>
      <c r="T1658" s="129"/>
      <c r="U1658" s="127"/>
      <c r="V1658" s="127"/>
      <c r="W1658" s="126"/>
      <c r="X1658" s="119"/>
      <c r="Y1658" s="119"/>
      <c r="Z1658" s="131"/>
      <c r="AA1658" s="124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2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4"/>
      <c r="EM1658" s="1"/>
      <c r="EN1658" s="1"/>
      <c r="EO1658" s="1"/>
      <c r="EP1658" s="1"/>
      <c r="EQ1658" s="1"/>
      <c r="ER1658" s="1"/>
    </row>
    <row r="1659" spans="1:148" ht="12.75" x14ac:dyDescent="0.2">
      <c r="A1659" s="118"/>
      <c r="B1659" s="119"/>
      <c r="C1659" s="119"/>
      <c r="D1659" s="120"/>
      <c r="E1659" s="120"/>
      <c r="F1659" s="172"/>
      <c r="G1659" s="123"/>
      <c r="H1659" s="124"/>
      <c r="I1659" s="124"/>
      <c r="J1659" s="125"/>
      <c r="K1659" s="125"/>
      <c r="L1659" s="8"/>
      <c r="M1659" s="126"/>
      <c r="N1659" s="126"/>
      <c r="O1659" s="119"/>
      <c r="P1659" s="119"/>
      <c r="Q1659" s="158"/>
      <c r="R1659" s="199"/>
      <c r="S1659" s="119"/>
      <c r="T1659" s="129"/>
      <c r="U1659" s="127"/>
      <c r="V1659" s="127"/>
      <c r="W1659" s="126"/>
      <c r="X1659" s="119"/>
      <c r="Y1659" s="119"/>
      <c r="Z1659" s="131"/>
      <c r="AA1659" s="124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2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4"/>
      <c r="EM1659" s="1"/>
      <c r="EN1659" s="1"/>
      <c r="EO1659" s="1"/>
      <c r="EP1659" s="1"/>
      <c r="EQ1659" s="1"/>
      <c r="ER1659" s="1"/>
    </row>
    <row r="1660" spans="1:148" ht="12.75" x14ac:dyDescent="0.2">
      <c r="A1660" s="118"/>
      <c r="B1660" s="119"/>
      <c r="C1660" s="119"/>
      <c r="D1660" s="120"/>
      <c r="E1660" s="120"/>
      <c r="F1660" s="172"/>
      <c r="G1660" s="123"/>
      <c r="H1660" s="124"/>
      <c r="I1660" s="124"/>
      <c r="J1660" s="125"/>
      <c r="K1660" s="125"/>
      <c r="L1660" s="8"/>
      <c r="M1660" s="126"/>
      <c r="N1660" s="126"/>
      <c r="O1660" s="119"/>
      <c r="P1660" s="119"/>
      <c r="Q1660" s="158"/>
      <c r="R1660" s="199"/>
      <c r="S1660" s="119"/>
      <c r="T1660" s="129"/>
      <c r="U1660" s="127"/>
      <c r="V1660" s="127"/>
      <c r="W1660" s="126"/>
      <c r="X1660" s="119"/>
      <c r="Y1660" s="119"/>
      <c r="Z1660" s="131"/>
      <c r="AA1660" s="124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2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4"/>
      <c r="EM1660" s="1"/>
      <c r="EN1660" s="1"/>
      <c r="EO1660" s="1"/>
      <c r="EP1660" s="1"/>
      <c r="EQ1660" s="1"/>
      <c r="ER1660" s="1"/>
    </row>
    <row r="1661" spans="1:148" ht="12.75" x14ac:dyDescent="0.2">
      <c r="A1661" s="118"/>
      <c r="B1661" s="119"/>
      <c r="C1661" s="119"/>
      <c r="D1661" s="120"/>
      <c r="E1661" s="120"/>
      <c r="F1661" s="172"/>
      <c r="G1661" s="123"/>
      <c r="H1661" s="124"/>
      <c r="I1661" s="124"/>
      <c r="J1661" s="125"/>
      <c r="K1661" s="125"/>
      <c r="L1661" s="8"/>
      <c r="M1661" s="126"/>
      <c r="N1661" s="126"/>
      <c r="O1661" s="119"/>
      <c r="P1661" s="119"/>
      <c r="Q1661" s="158"/>
      <c r="R1661" s="199"/>
      <c r="S1661" s="119"/>
      <c r="T1661" s="129"/>
      <c r="U1661" s="127"/>
      <c r="V1661" s="127"/>
      <c r="W1661" s="126"/>
      <c r="X1661" s="119"/>
      <c r="Y1661" s="119"/>
      <c r="Z1661" s="131"/>
      <c r="AA1661" s="124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2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4"/>
      <c r="EM1661" s="1"/>
      <c r="EN1661" s="1"/>
      <c r="EO1661" s="1"/>
      <c r="EP1661" s="1"/>
      <c r="EQ1661" s="1"/>
      <c r="ER1661" s="1"/>
    </row>
    <row r="1662" spans="1:148" ht="12.75" x14ac:dyDescent="0.2">
      <c r="A1662" s="118"/>
      <c r="B1662" s="119"/>
      <c r="C1662" s="119"/>
      <c r="D1662" s="120"/>
      <c r="E1662" s="120"/>
      <c r="F1662" s="172"/>
      <c r="G1662" s="123"/>
      <c r="H1662" s="124"/>
      <c r="I1662" s="124"/>
      <c r="J1662" s="125"/>
      <c r="K1662" s="125"/>
      <c r="L1662" s="8"/>
      <c r="M1662" s="126"/>
      <c r="N1662" s="126"/>
      <c r="O1662" s="119"/>
      <c r="P1662" s="119"/>
      <c r="Q1662" s="158"/>
      <c r="R1662" s="199"/>
      <c r="S1662" s="119"/>
      <c r="T1662" s="129"/>
      <c r="U1662" s="127"/>
      <c r="V1662" s="127"/>
      <c r="W1662" s="126"/>
      <c r="X1662" s="119"/>
      <c r="Y1662" s="119"/>
      <c r="Z1662" s="131"/>
      <c r="AA1662" s="124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2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4"/>
      <c r="EM1662" s="1"/>
      <c r="EN1662" s="1"/>
      <c r="EO1662" s="1"/>
      <c r="EP1662" s="1"/>
      <c r="EQ1662" s="1"/>
      <c r="ER1662" s="1"/>
    </row>
    <row r="1663" spans="1:148" ht="12.75" x14ac:dyDescent="0.2">
      <c r="A1663" s="118"/>
      <c r="B1663" s="119"/>
      <c r="C1663" s="119"/>
      <c r="D1663" s="120"/>
      <c r="E1663" s="120"/>
      <c r="F1663" s="172"/>
      <c r="G1663" s="123"/>
      <c r="H1663" s="124"/>
      <c r="I1663" s="124"/>
      <c r="J1663" s="125"/>
      <c r="K1663" s="125"/>
      <c r="L1663" s="8"/>
      <c r="M1663" s="126"/>
      <c r="N1663" s="126"/>
      <c r="O1663" s="119"/>
      <c r="P1663" s="119"/>
      <c r="Q1663" s="158"/>
      <c r="R1663" s="199"/>
      <c r="S1663" s="119"/>
      <c r="T1663" s="129"/>
      <c r="U1663" s="127"/>
      <c r="V1663" s="127"/>
      <c r="W1663" s="126"/>
      <c r="X1663" s="119"/>
      <c r="Y1663" s="119"/>
      <c r="Z1663" s="131"/>
      <c r="AA1663" s="124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2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4"/>
      <c r="EM1663" s="1"/>
      <c r="EN1663" s="1"/>
      <c r="EO1663" s="1"/>
      <c r="EP1663" s="1"/>
      <c r="EQ1663" s="1"/>
      <c r="ER1663" s="1"/>
    </row>
    <row r="1664" spans="1:148" ht="12.75" x14ac:dyDescent="0.2">
      <c r="A1664" s="118"/>
      <c r="B1664" s="119"/>
      <c r="C1664" s="119"/>
      <c r="D1664" s="120"/>
      <c r="E1664" s="120"/>
      <c r="F1664" s="172"/>
      <c r="G1664" s="123"/>
      <c r="H1664" s="124"/>
      <c r="I1664" s="124"/>
      <c r="J1664" s="125"/>
      <c r="K1664" s="125"/>
      <c r="L1664" s="8"/>
      <c r="M1664" s="126"/>
      <c r="N1664" s="126"/>
      <c r="O1664" s="119"/>
      <c r="P1664" s="119"/>
      <c r="Q1664" s="158"/>
      <c r="R1664" s="199"/>
      <c r="S1664" s="119"/>
      <c r="T1664" s="129"/>
      <c r="U1664" s="127"/>
      <c r="V1664" s="127"/>
      <c r="W1664" s="126"/>
      <c r="X1664" s="119"/>
      <c r="Y1664" s="119"/>
      <c r="Z1664" s="131"/>
      <c r="AA1664" s="124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2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4"/>
      <c r="EM1664" s="1"/>
      <c r="EN1664" s="1"/>
      <c r="EO1664" s="1"/>
      <c r="EP1664" s="1"/>
      <c r="EQ1664" s="1"/>
      <c r="ER1664" s="1"/>
    </row>
    <row r="1665" spans="1:148" ht="12.75" x14ac:dyDescent="0.2">
      <c r="A1665" s="118"/>
      <c r="B1665" s="119"/>
      <c r="C1665" s="119"/>
      <c r="D1665" s="120"/>
      <c r="E1665" s="120"/>
      <c r="F1665" s="172"/>
      <c r="G1665" s="123"/>
      <c r="H1665" s="124"/>
      <c r="I1665" s="124"/>
      <c r="J1665" s="125"/>
      <c r="K1665" s="125"/>
      <c r="L1665" s="8"/>
      <c r="M1665" s="126"/>
      <c r="N1665" s="126"/>
      <c r="O1665" s="119"/>
      <c r="P1665" s="119"/>
      <c r="Q1665" s="158"/>
      <c r="R1665" s="199"/>
      <c r="S1665" s="119"/>
      <c r="T1665" s="129"/>
      <c r="U1665" s="127"/>
      <c r="V1665" s="127"/>
      <c r="W1665" s="126"/>
      <c r="X1665" s="119"/>
      <c r="Y1665" s="119"/>
      <c r="Z1665" s="131"/>
      <c r="AA1665" s="124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2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4"/>
      <c r="EM1665" s="1"/>
      <c r="EN1665" s="1"/>
      <c r="EO1665" s="1"/>
      <c r="EP1665" s="1"/>
      <c r="EQ1665" s="1"/>
      <c r="ER1665" s="1"/>
    </row>
    <row r="1666" spans="1:148" ht="12.75" x14ac:dyDescent="0.2">
      <c r="A1666" s="118"/>
      <c r="B1666" s="119"/>
      <c r="C1666" s="119"/>
      <c r="D1666" s="120"/>
      <c r="E1666" s="120"/>
      <c r="F1666" s="172"/>
      <c r="G1666" s="123"/>
      <c r="H1666" s="124"/>
      <c r="I1666" s="124"/>
      <c r="J1666" s="125"/>
      <c r="K1666" s="125"/>
      <c r="L1666" s="8"/>
      <c r="M1666" s="126"/>
      <c r="N1666" s="126"/>
      <c r="O1666" s="119"/>
      <c r="P1666" s="119"/>
      <c r="Q1666" s="158"/>
      <c r="R1666" s="199"/>
      <c r="S1666" s="119"/>
      <c r="T1666" s="129"/>
      <c r="U1666" s="127"/>
      <c r="V1666" s="127"/>
      <c r="W1666" s="126"/>
      <c r="X1666" s="119"/>
      <c r="Y1666" s="119"/>
      <c r="Z1666" s="131"/>
      <c r="AA1666" s="124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2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4"/>
      <c r="EM1666" s="1"/>
      <c r="EN1666" s="1"/>
      <c r="EO1666" s="1"/>
      <c r="EP1666" s="1"/>
      <c r="EQ1666" s="1"/>
      <c r="ER1666" s="1"/>
    </row>
    <row r="1667" spans="1:148" ht="12.75" x14ac:dyDescent="0.2">
      <c r="A1667" s="118"/>
      <c r="B1667" s="119"/>
      <c r="C1667" s="119"/>
      <c r="D1667" s="120"/>
      <c r="E1667" s="120"/>
      <c r="F1667" s="172"/>
      <c r="G1667" s="123"/>
      <c r="H1667" s="124"/>
      <c r="I1667" s="124"/>
      <c r="J1667" s="125"/>
      <c r="K1667" s="125"/>
      <c r="L1667" s="8"/>
      <c r="M1667" s="126"/>
      <c r="N1667" s="126"/>
      <c r="O1667" s="119"/>
      <c r="P1667" s="119"/>
      <c r="Q1667" s="158"/>
      <c r="R1667" s="199"/>
      <c r="S1667" s="119"/>
      <c r="T1667" s="129"/>
      <c r="U1667" s="127"/>
      <c r="V1667" s="127"/>
      <c r="W1667" s="126"/>
      <c r="X1667" s="119"/>
      <c r="Y1667" s="119"/>
      <c r="Z1667" s="131"/>
      <c r="AA1667" s="124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2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4"/>
      <c r="EM1667" s="1"/>
      <c r="EN1667" s="1"/>
      <c r="EO1667" s="1"/>
      <c r="EP1667" s="1"/>
      <c r="EQ1667" s="1"/>
      <c r="ER1667" s="1"/>
    </row>
    <row r="1668" spans="1:148" ht="12.75" x14ac:dyDescent="0.2">
      <c r="A1668" s="118"/>
      <c r="B1668" s="119"/>
      <c r="C1668" s="119"/>
      <c r="D1668" s="120"/>
      <c r="E1668" s="120"/>
      <c r="F1668" s="172"/>
      <c r="G1668" s="123"/>
      <c r="H1668" s="124"/>
      <c r="I1668" s="124"/>
      <c r="J1668" s="125"/>
      <c r="K1668" s="125"/>
      <c r="L1668" s="8"/>
      <c r="M1668" s="126"/>
      <c r="N1668" s="126"/>
      <c r="O1668" s="119"/>
      <c r="P1668" s="119"/>
      <c r="Q1668" s="158"/>
      <c r="R1668" s="199"/>
      <c r="S1668" s="119"/>
      <c r="T1668" s="129"/>
      <c r="U1668" s="127"/>
      <c r="V1668" s="127"/>
      <c r="W1668" s="126"/>
      <c r="X1668" s="119"/>
      <c r="Y1668" s="119"/>
      <c r="Z1668" s="131"/>
      <c r="AA1668" s="124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2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4"/>
      <c r="EM1668" s="1"/>
      <c r="EN1668" s="1"/>
      <c r="EO1668" s="1"/>
      <c r="EP1668" s="1"/>
      <c r="EQ1668" s="1"/>
      <c r="ER1668" s="1"/>
    </row>
    <row r="1669" spans="1:148" ht="12.75" x14ac:dyDescent="0.2">
      <c r="A1669" s="118"/>
      <c r="B1669" s="119"/>
      <c r="C1669" s="119"/>
      <c r="D1669" s="120"/>
      <c r="E1669" s="120"/>
      <c r="F1669" s="172"/>
      <c r="G1669" s="123"/>
      <c r="H1669" s="124"/>
      <c r="I1669" s="124"/>
      <c r="J1669" s="125"/>
      <c r="K1669" s="125"/>
      <c r="L1669" s="8"/>
      <c r="M1669" s="126"/>
      <c r="N1669" s="126"/>
      <c r="O1669" s="119"/>
      <c r="P1669" s="119"/>
      <c r="Q1669" s="158"/>
      <c r="R1669" s="199"/>
      <c r="S1669" s="119"/>
      <c r="T1669" s="129"/>
      <c r="U1669" s="127"/>
      <c r="V1669" s="127"/>
      <c r="W1669" s="126"/>
      <c r="X1669" s="119"/>
      <c r="Y1669" s="119"/>
      <c r="Z1669" s="131"/>
      <c r="AA1669" s="124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2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4"/>
      <c r="EM1669" s="1"/>
      <c r="EN1669" s="1"/>
      <c r="EO1669" s="1"/>
      <c r="EP1669" s="1"/>
      <c r="EQ1669" s="1"/>
      <c r="ER1669" s="1"/>
    </row>
    <row r="1670" spans="1:148" ht="12.75" x14ac:dyDescent="0.2">
      <c r="A1670" s="118"/>
      <c r="B1670" s="119"/>
      <c r="C1670" s="119"/>
      <c r="D1670" s="120"/>
      <c r="E1670" s="120"/>
      <c r="F1670" s="172"/>
      <c r="G1670" s="123"/>
      <c r="H1670" s="124"/>
      <c r="I1670" s="124"/>
      <c r="J1670" s="125"/>
      <c r="K1670" s="125"/>
      <c r="L1670" s="8"/>
      <c r="M1670" s="126"/>
      <c r="N1670" s="126"/>
      <c r="O1670" s="119"/>
      <c r="P1670" s="119"/>
      <c r="Q1670" s="158"/>
      <c r="R1670" s="199"/>
      <c r="S1670" s="119"/>
      <c r="T1670" s="129"/>
      <c r="U1670" s="127"/>
      <c r="V1670" s="127"/>
      <c r="W1670" s="126"/>
      <c r="X1670" s="119"/>
      <c r="Y1670" s="119"/>
      <c r="Z1670" s="131"/>
      <c r="AA1670" s="124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2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4"/>
      <c r="EM1670" s="1"/>
      <c r="EN1670" s="1"/>
      <c r="EO1670" s="1"/>
      <c r="EP1670" s="1"/>
      <c r="EQ1670" s="1"/>
      <c r="ER1670" s="1"/>
    </row>
    <row r="1671" spans="1:148" ht="12.75" x14ac:dyDescent="0.2">
      <c r="A1671" s="118"/>
      <c r="B1671" s="119"/>
      <c r="C1671" s="119"/>
      <c r="D1671" s="120"/>
      <c r="E1671" s="120"/>
      <c r="F1671" s="172"/>
      <c r="G1671" s="123"/>
      <c r="H1671" s="124"/>
      <c r="I1671" s="124"/>
      <c r="J1671" s="125"/>
      <c r="K1671" s="125"/>
      <c r="L1671" s="8"/>
      <c r="M1671" s="126"/>
      <c r="N1671" s="126"/>
      <c r="O1671" s="119"/>
      <c r="P1671" s="119"/>
      <c r="Q1671" s="158"/>
      <c r="R1671" s="199"/>
      <c r="S1671" s="119"/>
      <c r="T1671" s="129"/>
      <c r="U1671" s="127"/>
      <c r="V1671" s="127"/>
      <c r="W1671" s="126"/>
      <c r="X1671" s="119"/>
      <c r="Y1671" s="119"/>
      <c r="Z1671" s="131"/>
      <c r="AA1671" s="124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2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4"/>
      <c r="EM1671" s="1"/>
      <c r="EN1671" s="1"/>
      <c r="EO1671" s="1"/>
      <c r="EP1671" s="1"/>
      <c r="EQ1671" s="1"/>
      <c r="ER1671" s="1"/>
    </row>
    <row r="1672" spans="1:148" ht="12.75" x14ac:dyDescent="0.2">
      <c r="A1672" s="118"/>
      <c r="B1672" s="119"/>
      <c r="C1672" s="119"/>
      <c r="D1672" s="120"/>
      <c r="E1672" s="120"/>
      <c r="F1672" s="172"/>
      <c r="G1672" s="123"/>
      <c r="H1672" s="124"/>
      <c r="I1672" s="124"/>
      <c r="J1672" s="125"/>
      <c r="K1672" s="125"/>
      <c r="L1672" s="8"/>
      <c r="M1672" s="126"/>
      <c r="N1672" s="126"/>
      <c r="O1672" s="119"/>
      <c r="P1672" s="119"/>
      <c r="Q1672" s="158"/>
      <c r="R1672" s="199"/>
      <c r="S1672" s="119"/>
      <c r="T1672" s="129"/>
      <c r="U1672" s="127"/>
      <c r="V1672" s="127"/>
      <c r="W1672" s="126"/>
      <c r="X1672" s="119"/>
      <c r="Y1672" s="119"/>
      <c r="Z1672" s="131"/>
      <c r="AA1672" s="124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2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4"/>
      <c r="EM1672" s="1"/>
      <c r="EN1672" s="1"/>
      <c r="EO1672" s="1"/>
      <c r="EP1672" s="1"/>
      <c r="EQ1672" s="1"/>
      <c r="ER1672" s="1"/>
    </row>
    <row r="1673" spans="1:148" ht="12.75" x14ac:dyDescent="0.2">
      <c r="A1673" s="118"/>
      <c r="B1673" s="119"/>
      <c r="C1673" s="119"/>
      <c r="D1673" s="120"/>
      <c r="E1673" s="120"/>
      <c r="F1673" s="172"/>
      <c r="G1673" s="123"/>
      <c r="H1673" s="124"/>
      <c r="I1673" s="124"/>
      <c r="J1673" s="125"/>
      <c r="K1673" s="125"/>
      <c r="L1673" s="8"/>
      <c r="M1673" s="126"/>
      <c r="N1673" s="126"/>
      <c r="O1673" s="119"/>
      <c r="P1673" s="119"/>
      <c r="Q1673" s="158"/>
      <c r="R1673" s="199"/>
      <c r="S1673" s="119"/>
      <c r="T1673" s="129"/>
      <c r="U1673" s="127"/>
      <c r="V1673" s="127"/>
      <c r="W1673" s="126"/>
      <c r="X1673" s="119"/>
      <c r="Y1673" s="119"/>
      <c r="Z1673" s="131"/>
      <c r="AA1673" s="124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2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4"/>
      <c r="EM1673" s="1"/>
      <c r="EN1673" s="1"/>
      <c r="EO1673" s="1"/>
      <c r="EP1673" s="1"/>
      <c r="EQ1673" s="1"/>
      <c r="ER1673" s="1"/>
    </row>
    <row r="1674" spans="1:148" ht="12.75" x14ac:dyDescent="0.2">
      <c r="A1674" s="118"/>
      <c r="B1674" s="119"/>
      <c r="C1674" s="119"/>
      <c r="D1674" s="120"/>
      <c r="E1674" s="120"/>
      <c r="F1674" s="172"/>
      <c r="G1674" s="123"/>
      <c r="H1674" s="124"/>
      <c r="I1674" s="124"/>
      <c r="J1674" s="125"/>
      <c r="K1674" s="125"/>
      <c r="L1674" s="8"/>
      <c r="M1674" s="126"/>
      <c r="N1674" s="126"/>
      <c r="O1674" s="119"/>
      <c r="P1674" s="119"/>
      <c r="Q1674" s="158"/>
      <c r="R1674" s="199"/>
      <c r="S1674" s="119"/>
      <c r="T1674" s="129"/>
      <c r="U1674" s="127"/>
      <c r="V1674" s="127"/>
      <c r="W1674" s="126"/>
      <c r="X1674" s="119"/>
      <c r="Y1674" s="119"/>
      <c r="Z1674" s="131"/>
      <c r="AA1674" s="124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2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4"/>
      <c r="EM1674" s="1"/>
      <c r="EN1674" s="1"/>
      <c r="EO1674" s="1"/>
      <c r="EP1674" s="1"/>
      <c r="EQ1674" s="1"/>
      <c r="ER1674" s="1"/>
    </row>
    <row r="1675" spans="1:148" ht="12.75" x14ac:dyDescent="0.2">
      <c r="A1675" s="118"/>
      <c r="B1675" s="119"/>
      <c r="C1675" s="119"/>
      <c r="D1675" s="120"/>
      <c r="E1675" s="120"/>
      <c r="F1675" s="172"/>
      <c r="G1675" s="123"/>
      <c r="H1675" s="124"/>
      <c r="I1675" s="124"/>
      <c r="J1675" s="125"/>
      <c r="K1675" s="125"/>
      <c r="L1675" s="8"/>
      <c r="M1675" s="126"/>
      <c r="N1675" s="126"/>
      <c r="O1675" s="119"/>
      <c r="P1675" s="119"/>
      <c r="Q1675" s="158"/>
      <c r="R1675" s="199"/>
      <c r="S1675" s="119"/>
      <c r="T1675" s="129"/>
      <c r="U1675" s="127"/>
      <c r="V1675" s="127"/>
      <c r="W1675" s="126"/>
      <c r="X1675" s="119"/>
      <c r="Y1675" s="119"/>
      <c r="Z1675" s="131"/>
      <c r="AA1675" s="124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2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4"/>
      <c r="EM1675" s="1"/>
      <c r="EN1675" s="1"/>
      <c r="EO1675" s="1"/>
      <c r="EP1675" s="1"/>
      <c r="EQ1675" s="1"/>
      <c r="ER1675" s="1"/>
    </row>
    <row r="1676" spans="1:148" ht="12.75" x14ac:dyDescent="0.2">
      <c r="A1676" s="118"/>
      <c r="B1676" s="119"/>
      <c r="C1676" s="119"/>
      <c r="D1676" s="120"/>
      <c r="E1676" s="120"/>
      <c r="F1676" s="172"/>
      <c r="G1676" s="123"/>
      <c r="H1676" s="124"/>
      <c r="I1676" s="124"/>
      <c r="J1676" s="125"/>
      <c r="K1676" s="125"/>
      <c r="L1676" s="8"/>
      <c r="M1676" s="126"/>
      <c r="N1676" s="126"/>
      <c r="O1676" s="119"/>
      <c r="P1676" s="119"/>
      <c r="Q1676" s="158"/>
      <c r="R1676" s="199"/>
      <c r="S1676" s="119"/>
      <c r="T1676" s="129"/>
      <c r="U1676" s="127"/>
      <c r="V1676" s="127"/>
      <c r="W1676" s="126"/>
      <c r="X1676" s="119"/>
      <c r="Y1676" s="119"/>
      <c r="Z1676" s="131"/>
      <c r="AA1676" s="124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2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4"/>
      <c r="EM1676" s="1"/>
      <c r="EN1676" s="1"/>
      <c r="EO1676" s="1"/>
      <c r="EP1676" s="1"/>
      <c r="EQ1676" s="1"/>
      <c r="ER1676" s="1"/>
    </row>
    <row r="1677" spans="1:148" ht="12.75" x14ac:dyDescent="0.2">
      <c r="A1677" s="118"/>
      <c r="B1677" s="119"/>
      <c r="C1677" s="119"/>
      <c r="D1677" s="120"/>
      <c r="E1677" s="120"/>
      <c r="F1677" s="172"/>
      <c r="G1677" s="123"/>
      <c r="H1677" s="124"/>
      <c r="I1677" s="124"/>
      <c r="J1677" s="125"/>
      <c r="K1677" s="125"/>
      <c r="L1677" s="8"/>
      <c r="M1677" s="126"/>
      <c r="N1677" s="126"/>
      <c r="O1677" s="119"/>
      <c r="P1677" s="119"/>
      <c r="Q1677" s="158"/>
      <c r="R1677" s="199"/>
      <c r="S1677" s="119"/>
      <c r="T1677" s="129"/>
      <c r="U1677" s="127"/>
      <c r="V1677" s="127"/>
      <c r="W1677" s="126"/>
      <c r="X1677" s="119"/>
      <c r="Y1677" s="119"/>
      <c r="Z1677" s="131"/>
      <c r="AA1677" s="124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2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4"/>
      <c r="EM1677" s="1"/>
      <c r="EN1677" s="1"/>
      <c r="EO1677" s="1"/>
      <c r="EP1677" s="1"/>
      <c r="EQ1677" s="1"/>
      <c r="ER1677" s="1"/>
    </row>
    <row r="1678" spans="1:148" ht="12.75" x14ac:dyDescent="0.2">
      <c r="A1678" s="118"/>
      <c r="B1678" s="119"/>
      <c r="C1678" s="119"/>
      <c r="D1678" s="120"/>
      <c r="E1678" s="120"/>
      <c r="F1678" s="172"/>
      <c r="G1678" s="123"/>
      <c r="H1678" s="124"/>
      <c r="I1678" s="124"/>
      <c r="J1678" s="125"/>
      <c r="K1678" s="125"/>
      <c r="L1678" s="8"/>
      <c r="M1678" s="126"/>
      <c r="N1678" s="126"/>
      <c r="O1678" s="119"/>
      <c r="P1678" s="119"/>
      <c r="Q1678" s="158"/>
      <c r="R1678" s="199"/>
      <c r="S1678" s="119"/>
      <c r="T1678" s="129"/>
      <c r="U1678" s="127"/>
      <c r="V1678" s="127"/>
      <c r="W1678" s="126"/>
      <c r="X1678" s="119"/>
      <c r="Y1678" s="119"/>
      <c r="Z1678" s="131"/>
      <c r="AA1678" s="124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2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4"/>
      <c r="EM1678" s="1"/>
      <c r="EN1678" s="1"/>
      <c r="EO1678" s="1"/>
      <c r="EP1678" s="1"/>
      <c r="EQ1678" s="1"/>
      <c r="ER1678" s="1"/>
    </row>
    <row r="1679" spans="1:148" ht="12.75" x14ac:dyDescent="0.2">
      <c r="A1679" s="118"/>
      <c r="B1679" s="119"/>
      <c r="C1679" s="119"/>
      <c r="D1679" s="120"/>
      <c r="E1679" s="120"/>
      <c r="F1679" s="172"/>
      <c r="G1679" s="123"/>
      <c r="H1679" s="124"/>
      <c r="I1679" s="124"/>
      <c r="J1679" s="125"/>
      <c r="K1679" s="125"/>
      <c r="L1679" s="8"/>
      <c r="M1679" s="126"/>
      <c r="N1679" s="126"/>
      <c r="O1679" s="119"/>
      <c r="P1679" s="119"/>
      <c r="Q1679" s="158"/>
      <c r="R1679" s="199"/>
      <c r="S1679" s="119"/>
      <c r="T1679" s="129"/>
      <c r="U1679" s="127"/>
      <c r="V1679" s="127"/>
      <c r="W1679" s="126"/>
      <c r="X1679" s="119"/>
      <c r="Y1679" s="119"/>
      <c r="Z1679" s="131"/>
      <c r="AA1679" s="124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2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4"/>
      <c r="EM1679" s="1"/>
      <c r="EN1679" s="1"/>
      <c r="EO1679" s="1"/>
      <c r="EP1679" s="1"/>
      <c r="EQ1679" s="1"/>
      <c r="ER1679" s="1"/>
    </row>
    <row r="1680" spans="1:148" ht="12.75" x14ac:dyDescent="0.2">
      <c r="A1680" s="118"/>
      <c r="B1680" s="119"/>
      <c r="C1680" s="119"/>
      <c r="D1680" s="120"/>
      <c r="E1680" s="120"/>
      <c r="F1680" s="172"/>
      <c r="G1680" s="123"/>
      <c r="H1680" s="124"/>
      <c r="I1680" s="124"/>
      <c r="J1680" s="125"/>
      <c r="K1680" s="125"/>
      <c r="L1680" s="8"/>
      <c r="M1680" s="126"/>
      <c r="N1680" s="126"/>
      <c r="O1680" s="119"/>
      <c r="P1680" s="119"/>
      <c r="Q1680" s="158"/>
      <c r="R1680" s="199"/>
      <c r="S1680" s="119"/>
      <c r="T1680" s="129"/>
      <c r="U1680" s="127"/>
      <c r="V1680" s="127"/>
      <c r="W1680" s="126"/>
      <c r="X1680" s="119"/>
      <c r="Y1680" s="119"/>
      <c r="Z1680" s="131"/>
      <c r="AA1680" s="124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2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4"/>
      <c r="EM1680" s="1"/>
      <c r="EN1680" s="1"/>
      <c r="EO1680" s="1"/>
      <c r="EP1680" s="1"/>
      <c r="EQ1680" s="1"/>
      <c r="ER1680" s="1"/>
    </row>
    <row r="1681" spans="1:148" ht="12.75" x14ac:dyDescent="0.2">
      <c r="A1681" s="118"/>
      <c r="B1681" s="119"/>
      <c r="C1681" s="119"/>
      <c r="D1681" s="120"/>
      <c r="E1681" s="120"/>
      <c r="F1681" s="172"/>
      <c r="G1681" s="123"/>
      <c r="H1681" s="124"/>
      <c r="I1681" s="124"/>
      <c r="J1681" s="125"/>
      <c r="K1681" s="125"/>
      <c r="L1681" s="8"/>
      <c r="M1681" s="126"/>
      <c r="N1681" s="126"/>
      <c r="O1681" s="119"/>
      <c r="P1681" s="119"/>
      <c r="Q1681" s="158"/>
      <c r="R1681" s="199"/>
      <c r="S1681" s="119"/>
      <c r="T1681" s="129"/>
      <c r="U1681" s="127"/>
      <c r="V1681" s="127"/>
      <c r="W1681" s="126"/>
      <c r="X1681" s="119"/>
      <c r="Y1681" s="119"/>
      <c r="Z1681" s="131"/>
      <c r="AA1681" s="124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2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4"/>
      <c r="EM1681" s="1"/>
      <c r="EN1681" s="1"/>
      <c r="EO1681" s="1"/>
      <c r="EP1681" s="1"/>
      <c r="EQ1681" s="1"/>
      <c r="ER1681" s="1"/>
    </row>
    <row r="1682" spans="1:148" ht="12.75" x14ac:dyDescent="0.2">
      <c r="A1682" s="118"/>
      <c r="B1682" s="119"/>
      <c r="C1682" s="119"/>
      <c r="D1682" s="120"/>
      <c r="E1682" s="120"/>
      <c r="F1682" s="172"/>
      <c r="G1682" s="123"/>
      <c r="H1682" s="124"/>
      <c r="I1682" s="124"/>
      <c r="J1682" s="125"/>
      <c r="K1682" s="125"/>
      <c r="L1682" s="8"/>
      <c r="M1682" s="126"/>
      <c r="N1682" s="126"/>
      <c r="O1682" s="119"/>
      <c r="P1682" s="119"/>
      <c r="Q1682" s="158"/>
      <c r="R1682" s="199"/>
      <c r="S1682" s="119"/>
      <c r="T1682" s="129"/>
      <c r="U1682" s="127"/>
      <c r="V1682" s="127"/>
      <c r="W1682" s="126"/>
      <c r="X1682" s="119"/>
      <c r="Y1682" s="119"/>
      <c r="Z1682" s="131"/>
      <c r="AA1682" s="124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2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4"/>
      <c r="EM1682" s="1"/>
      <c r="EN1682" s="1"/>
      <c r="EO1682" s="1"/>
      <c r="EP1682" s="1"/>
      <c r="EQ1682" s="1"/>
      <c r="ER1682" s="1"/>
    </row>
    <row r="1683" spans="1:148" ht="12.75" x14ac:dyDescent="0.2">
      <c r="A1683" s="118"/>
      <c r="B1683" s="119"/>
      <c r="C1683" s="119"/>
      <c r="D1683" s="120"/>
      <c r="E1683" s="120"/>
      <c r="F1683" s="172"/>
      <c r="G1683" s="123"/>
      <c r="H1683" s="124"/>
      <c r="I1683" s="124"/>
      <c r="J1683" s="125"/>
      <c r="K1683" s="125"/>
      <c r="L1683" s="8"/>
      <c r="M1683" s="126"/>
      <c r="N1683" s="126"/>
      <c r="O1683" s="119"/>
      <c r="P1683" s="119"/>
      <c r="Q1683" s="158"/>
      <c r="R1683" s="199"/>
      <c r="S1683" s="119"/>
      <c r="T1683" s="129"/>
      <c r="U1683" s="127"/>
      <c r="V1683" s="127"/>
      <c r="W1683" s="126"/>
      <c r="X1683" s="119"/>
      <c r="Y1683" s="119"/>
      <c r="Z1683" s="131"/>
      <c r="AA1683" s="124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2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4"/>
      <c r="EM1683" s="1"/>
      <c r="EN1683" s="1"/>
      <c r="EO1683" s="1"/>
      <c r="EP1683" s="1"/>
      <c r="EQ1683" s="1"/>
      <c r="ER1683" s="1"/>
    </row>
    <row r="1684" spans="1:148" ht="12.75" x14ac:dyDescent="0.2">
      <c r="A1684" s="118"/>
      <c r="B1684" s="119"/>
      <c r="C1684" s="119"/>
      <c r="D1684" s="120"/>
      <c r="E1684" s="120"/>
      <c r="F1684" s="172"/>
      <c r="G1684" s="123"/>
      <c r="H1684" s="124"/>
      <c r="I1684" s="124"/>
      <c r="J1684" s="125"/>
      <c r="K1684" s="125"/>
      <c r="L1684" s="8"/>
      <c r="M1684" s="126"/>
      <c r="N1684" s="126"/>
      <c r="O1684" s="119"/>
      <c r="P1684" s="119"/>
      <c r="Q1684" s="158"/>
      <c r="R1684" s="199"/>
      <c r="S1684" s="119"/>
      <c r="T1684" s="129"/>
      <c r="U1684" s="127"/>
      <c r="V1684" s="127"/>
      <c r="W1684" s="126"/>
      <c r="X1684" s="119"/>
      <c r="Y1684" s="119"/>
      <c r="Z1684" s="131"/>
      <c r="AA1684" s="124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2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4"/>
      <c r="EM1684" s="1"/>
      <c r="EN1684" s="1"/>
      <c r="EO1684" s="1"/>
      <c r="EP1684" s="1"/>
      <c r="EQ1684" s="1"/>
      <c r="ER1684" s="1"/>
    </row>
    <row r="1685" spans="1:148" ht="12.75" x14ac:dyDescent="0.2">
      <c r="A1685" s="118"/>
      <c r="B1685" s="119"/>
      <c r="C1685" s="119"/>
      <c r="D1685" s="120"/>
      <c r="E1685" s="120"/>
      <c r="F1685" s="172"/>
      <c r="G1685" s="123"/>
      <c r="H1685" s="124"/>
      <c r="I1685" s="124"/>
      <c r="J1685" s="125"/>
      <c r="K1685" s="125"/>
      <c r="L1685" s="8"/>
      <c r="M1685" s="126"/>
      <c r="N1685" s="126"/>
      <c r="O1685" s="119"/>
      <c r="P1685" s="119"/>
      <c r="Q1685" s="158"/>
      <c r="R1685" s="199"/>
      <c r="S1685" s="119"/>
      <c r="T1685" s="129"/>
      <c r="U1685" s="127"/>
      <c r="V1685" s="127"/>
      <c r="W1685" s="126"/>
      <c r="X1685" s="119"/>
      <c r="Y1685" s="119"/>
      <c r="Z1685" s="131"/>
      <c r="AA1685" s="124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2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4"/>
      <c r="EM1685" s="1"/>
      <c r="EN1685" s="1"/>
      <c r="EO1685" s="1"/>
      <c r="EP1685" s="1"/>
      <c r="EQ1685" s="1"/>
      <c r="ER1685" s="1"/>
    </row>
    <row r="1686" spans="1:148" ht="12.75" x14ac:dyDescent="0.2">
      <c r="A1686" s="118"/>
      <c r="B1686" s="119"/>
      <c r="C1686" s="119"/>
      <c r="D1686" s="120"/>
      <c r="E1686" s="120"/>
      <c r="F1686" s="172"/>
      <c r="G1686" s="123"/>
      <c r="H1686" s="124"/>
      <c r="I1686" s="124"/>
      <c r="J1686" s="125"/>
      <c r="K1686" s="125"/>
      <c r="L1686" s="8"/>
      <c r="M1686" s="126"/>
      <c r="N1686" s="126"/>
      <c r="O1686" s="119"/>
      <c r="P1686" s="119"/>
      <c r="Q1686" s="158"/>
      <c r="R1686" s="199"/>
      <c r="S1686" s="119"/>
      <c r="T1686" s="129"/>
      <c r="U1686" s="127"/>
      <c r="V1686" s="127"/>
      <c r="W1686" s="126"/>
      <c r="X1686" s="119"/>
      <c r="Y1686" s="119"/>
      <c r="Z1686" s="131"/>
      <c r="AA1686" s="124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2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4"/>
      <c r="EM1686" s="1"/>
      <c r="EN1686" s="1"/>
      <c r="EO1686" s="1"/>
      <c r="EP1686" s="1"/>
      <c r="EQ1686" s="1"/>
      <c r="ER1686" s="1"/>
    </row>
    <row r="1687" spans="1:148" ht="12.75" x14ac:dyDescent="0.2">
      <c r="A1687" s="118"/>
      <c r="B1687" s="119"/>
      <c r="C1687" s="119"/>
      <c r="D1687" s="120"/>
      <c r="E1687" s="120"/>
      <c r="F1687" s="172"/>
      <c r="G1687" s="123"/>
      <c r="H1687" s="124"/>
      <c r="I1687" s="124"/>
      <c r="J1687" s="125"/>
      <c r="K1687" s="125"/>
      <c r="L1687" s="8"/>
      <c r="M1687" s="126"/>
      <c r="N1687" s="126"/>
      <c r="O1687" s="119"/>
      <c r="P1687" s="119"/>
      <c r="Q1687" s="158"/>
      <c r="R1687" s="199"/>
      <c r="S1687" s="119"/>
      <c r="T1687" s="129"/>
      <c r="U1687" s="127"/>
      <c r="V1687" s="127"/>
      <c r="W1687" s="126"/>
      <c r="X1687" s="119"/>
      <c r="Y1687" s="119"/>
      <c r="Z1687" s="131"/>
      <c r="AA1687" s="124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2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4"/>
      <c r="EM1687" s="1"/>
      <c r="EN1687" s="1"/>
      <c r="EO1687" s="1"/>
      <c r="EP1687" s="1"/>
      <c r="EQ1687" s="1"/>
      <c r="ER1687" s="1"/>
    </row>
    <row r="1688" spans="1:148" ht="12.75" x14ac:dyDescent="0.2">
      <c r="A1688" s="118"/>
      <c r="B1688" s="119"/>
      <c r="C1688" s="119"/>
      <c r="D1688" s="120"/>
      <c r="E1688" s="120"/>
      <c r="F1688" s="172"/>
      <c r="G1688" s="123"/>
      <c r="H1688" s="124"/>
      <c r="I1688" s="124"/>
      <c r="J1688" s="125"/>
      <c r="K1688" s="125"/>
      <c r="L1688" s="8"/>
      <c r="M1688" s="126"/>
      <c r="N1688" s="126"/>
      <c r="O1688" s="119"/>
      <c r="P1688" s="119"/>
      <c r="Q1688" s="158"/>
      <c r="R1688" s="199"/>
      <c r="S1688" s="119"/>
      <c r="T1688" s="129"/>
      <c r="U1688" s="127"/>
      <c r="V1688" s="127"/>
      <c r="W1688" s="126"/>
      <c r="X1688" s="119"/>
      <c r="Y1688" s="119"/>
      <c r="Z1688" s="131"/>
      <c r="AA1688" s="124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2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4"/>
      <c r="EM1688" s="1"/>
      <c r="EN1688" s="1"/>
      <c r="EO1688" s="1"/>
      <c r="EP1688" s="1"/>
      <c r="EQ1688" s="1"/>
      <c r="ER1688" s="1"/>
    </row>
    <row r="1689" spans="1:148" ht="12.75" x14ac:dyDescent="0.2">
      <c r="A1689" s="118"/>
      <c r="B1689" s="119"/>
      <c r="C1689" s="119"/>
      <c r="D1689" s="120"/>
      <c r="E1689" s="120"/>
      <c r="F1689" s="172"/>
      <c r="G1689" s="123"/>
      <c r="H1689" s="124"/>
      <c r="I1689" s="124"/>
      <c r="J1689" s="125"/>
      <c r="K1689" s="125"/>
      <c r="L1689" s="8"/>
      <c r="M1689" s="126"/>
      <c r="N1689" s="126"/>
      <c r="O1689" s="119"/>
      <c r="P1689" s="119"/>
      <c r="Q1689" s="158"/>
      <c r="R1689" s="199"/>
      <c r="S1689" s="119"/>
      <c r="T1689" s="129"/>
      <c r="U1689" s="127"/>
      <c r="V1689" s="127"/>
      <c r="W1689" s="126"/>
      <c r="X1689" s="119"/>
      <c r="Y1689" s="119"/>
      <c r="Z1689" s="131"/>
      <c r="AA1689" s="124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2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4"/>
      <c r="EM1689" s="1"/>
      <c r="EN1689" s="1"/>
      <c r="EO1689" s="1"/>
      <c r="EP1689" s="1"/>
      <c r="EQ1689" s="1"/>
      <c r="ER1689" s="1"/>
    </row>
    <row r="1690" spans="1:148" ht="12.75" x14ac:dyDescent="0.2">
      <c r="A1690" s="118"/>
      <c r="B1690" s="119"/>
      <c r="C1690" s="119"/>
      <c r="D1690" s="120"/>
      <c r="E1690" s="120"/>
      <c r="F1690" s="172"/>
      <c r="G1690" s="123"/>
      <c r="H1690" s="124"/>
      <c r="I1690" s="124"/>
      <c r="J1690" s="125"/>
      <c r="K1690" s="125"/>
      <c r="L1690" s="8"/>
      <c r="M1690" s="126"/>
      <c r="N1690" s="126"/>
      <c r="O1690" s="119"/>
      <c r="P1690" s="119"/>
      <c r="Q1690" s="158"/>
      <c r="R1690" s="199"/>
      <c r="S1690" s="119"/>
      <c r="T1690" s="129"/>
      <c r="U1690" s="127"/>
      <c r="V1690" s="127"/>
      <c r="W1690" s="126"/>
      <c r="X1690" s="119"/>
      <c r="Y1690" s="119"/>
      <c r="Z1690" s="131"/>
      <c r="AA1690" s="124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2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4"/>
      <c r="EM1690" s="1"/>
      <c r="EN1690" s="1"/>
      <c r="EO1690" s="1"/>
      <c r="EP1690" s="1"/>
      <c r="EQ1690" s="1"/>
      <c r="ER1690" s="1"/>
    </row>
    <row r="1691" spans="1:148" ht="12.75" x14ac:dyDescent="0.2">
      <c r="A1691" s="118"/>
      <c r="B1691" s="119"/>
      <c r="C1691" s="119"/>
      <c r="D1691" s="120"/>
      <c r="E1691" s="120"/>
      <c r="F1691" s="172"/>
      <c r="G1691" s="123"/>
      <c r="H1691" s="124"/>
      <c r="I1691" s="124"/>
      <c r="J1691" s="125"/>
      <c r="K1691" s="125"/>
      <c r="L1691" s="8"/>
      <c r="M1691" s="126"/>
      <c r="N1691" s="126"/>
      <c r="O1691" s="119"/>
      <c r="P1691" s="119"/>
      <c r="Q1691" s="158"/>
      <c r="R1691" s="199"/>
      <c r="S1691" s="119"/>
      <c r="T1691" s="129"/>
      <c r="U1691" s="127"/>
      <c r="V1691" s="127"/>
      <c r="W1691" s="126"/>
      <c r="X1691" s="119"/>
      <c r="Y1691" s="119"/>
      <c r="Z1691" s="131"/>
      <c r="AA1691" s="124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2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4"/>
      <c r="EM1691" s="1"/>
      <c r="EN1691" s="1"/>
      <c r="EO1691" s="1"/>
      <c r="EP1691" s="1"/>
      <c r="EQ1691" s="1"/>
      <c r="ER1691" s="1"/>
    </row>
    <row r="1692" spans="1:148" ht="12.75" x14ac:dyDescent="0.2">
      <c r="A1692" s="118"/>
      <c r="B1692" s="119"/>
      <c r="C1692" s="119"/>
      <c r="D1692" s="120"/>
      <c r="E1692" s="120"/>
      <c r="F1692" s="172"/>
      <c r="G1692" s="123"/>
      <c r="H1692" s="124"/>
      <c r="I1692" s="124"/>
      <c r="J1692" s="125"/>
      <c r="K1692" s="125"/>
      <c r="L1692" s="8"/>
      <c r="M1692" s="126"/>
      <c r="N1692" s="126"/>
      <c r="O1692" s="119"/>
      <c r="P1692" s="119"/>
      <c r="Q1692" s="158"/>
      <c r="R1692" s="199"/>
      <c r="S1692" s="119"/>
      <c r="T1692" s="129"/>
      <c r="U1692" s="127"/>
      <c r="V1692" s="127"/>
      <c r="W1692" s="126"/>
      <c r="X1692" s="119"/>
      <c r="Y1692" s="119"/>
      <c r="Z1692" s="131"/>
      <c r="AA1692" s="124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2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4"/>
      <c r="EM1692" s="1"/>
      <c r="EN1692" s="1"/>
      <c r="EO1692" s="1"/>
      <c r="EP1692" s="1"/>
      <c r="EQ1692" s="1"/>
      <c r="ER1692" s="1"/>
    </row>
    <row r="1693" spans="1:148" ht="12.75" x14ac:dyDescent="0.2">
      <c r="A1693" s="118"/>
      <c r="B1693" s="119"/>
      <c r="C1693" s="119"/>
      <c r="D1693" s="120"/>
      <c r="E1693" s="120"/>
      <c r="F1693" s="172"/>
      <c r="G1693" s="123"/>
      <c r="H1693" s="124"/>
      <c r="I1693" s="124"/>
      <c r="J1693" s="125"/>
      <c r="K1693" s="125"/>
      <c r="L1693" s="8"/>
      <c r="M1693" s="126"/>
      <c r="N1693" s="126"/>
      <c r="O1693" s="119"/>
      <c r="P1693" s="119"/>
      <c r="Q1693" s="158"/>
      <c r="R1693" s="199"/>
      <c r="S1693" s="119"/>
      <c r="T1693" s="129"/>
      <c r="U1693" s="127"/>
      <c r="V1693" s="127"/>
      <c r="W1693" s="126"/>
      <c r="X1693" s="119"/>
      <c r="Y1693" s="119"/>
      <c r="Z1693" s="131"/>
      <c r="AA1693" s="124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2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4"/>
      <c r="EM1693" s="1"/>
      <c r="EN1693" s="1"/>
      <c r="EO1693" s="1"/>
      <c r="EP1693" s="1"/>
      <c r="EQ1693" s="1"/>
      <c r="ER1693" s="1"/>
    </row>
    <row r="1694" spans="1:148" ht="12.75" x14ac:dyDescent="0.2">
      <c r="A1694" s="118"/>
      <c r="B1694" s="119"/>
      <c r="C1694" s="119"/>
      <c r="D1694" s="120"/>
      <c r="E1694" s="120"/>
      <c r="F1694" s="172"/>
      <c r="G1694" s="123"/>
      <c r="H1694" s="124"/>
      <c r="I1694" s="124"/>
      <c r="J1694" s="125"/>
      <c r="K1694" s="125"/>
      <c r="L1694" s="8"/>
      <c r="M1694" s="126"/>
      <c r="N1694" s="126"/>
      <c r="O1694" s="119"/>
      <c r="P1694" s="119"/>
      <c r="Q1694" s="158"/>
      <c r="R1694" s="199"/>
      <c r="S1694" s="119"/>
      <c r="T1694" s="129"/>
      <c r="U1694" s="127"/>
      <c r="V1694" s="127"/>
      <c r="W1694" s="126"/>
      <c r="X1694" s="119"/>
      <c r="Y1694" s="119"/>
      <c r="Z1694" s="131"/>
      <c r="AA1694" s="124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2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4"/>
      <c r="EM1694" s="1"/>
      <c r="EN1694" s="1"/>
      <c r="EO1694" s="1"/>
      <c r="EP1694" s="1"/>
      <c r="EQ1694" s="1"/>
      <c r="ER1694" s="1"/>
    </row>
    <row r="1695" spans="1:148" ht="12.75" x14ac:dyDescent="0.2">
      <c r="A1695" s="118"/>
      <c r="B1695" s="119"/>
      <c r="C1695" s="119"/>
      <c r="D1695" s="120"/>
      <c r="E1695" s="120"/>
      <c r="F1695" s="172"/>
      <c r="G1695" s="123"/>
      <c r="H1695" s="124"/>
      <c r="I1695" s="124"/>
      <c r="J1695" s="125"/>
      <c r="K1695" s="125"/>
      <c r="L1695" s="8"/>
      <c r="M1695" s="126"/>
      <c r="N1695" s="126"/>
      <c r="O1695" s="119"/>
      <c r="P1695" s="119"/>
      <c r="Q1695" s="158"/>
      <c r="R1695" s="199"/>
      <c r="S1695" s="119"/>
      <c r="T1695" s="129"/>
      <c r="U1695" s="127"/>
      <c r="V1695" s="127"/>
      <c r="W1695" s="126"/>
      <c r="X1695" s="119"/>
      <c r="Y1695" s="119"/>
      <c r="Z1695" s="131"/>
      <c r="AA1695" s="124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2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4"/>
      <c r="EM1695" s="1"/>
      <c r="EN1695" s="1"/>
      <c r="EO1695" s="1"/>
      <c r="EP1695" s="1"/>
      <c r="EQ1695" s="1"/>
      <c r="ER1695" s="1"/>
    </row>
    <row r="1696" spans="1:148" ht="12.75" x14ac:dyDescent="0.2">
      <c r="A1696" s="118"/>
      <c r="B1696" s="119"/>
      <c r="C1696" s="119"/>
      <c r="D1696" s="120"/>
      <c r="E1696" s="120"/>
      <c r="F1696" s="172"/>
      <c r="G1696" s="123"/>
      <c r="H1696" s="124"/>
      <c r="I1696" s="124"/>
      <c r="J1696" s="125"/>
      <c r="K1696" s="125"/>
      <c r="L1696" s="8"/>
      <c r="M1696" s="126"/>
      <c r="N1696" s="126"/>
      <c r="O1696" s="119"/>
      <c r="P1696" s="119"/>
      <c r="Q1696" s="158"/>
      <c r="R1696" s="199"/>
      <c r="S1696" s="119"/>
      <c r="T1696" s="129"/>
      <c r="U1696" s="127"/>
      <c r="V1696" s="127"/>
      <c r="W1696" s="126"/>
      <c r="X1696" s="119"/>
      <c r="Y1696" s="119"/>
      <c r="Z1696" s="131"/>
      <c r="AA1696" s="124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2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4"/>
      <c r="EM1696" s="1"/>
      <c r="EN1696" s="1"/>
      <c r="EO1696" s="1"/>
      <c r="EP1696" s="1"/>
      <c r="EQ1696" s="1"/>
      <c r="ER1696" s="1"/>
    </row>
    <row r="1697" spans="1:148" ht="12.75" x14ac:dyDescent="0.2">
      <c r="A1697" s="118"/>
      <c r="B1697" s="119"/>
      <c r="C1697" s="119"/>
      <c r="D1697" s="120"/>
      <c r="E1697" s="120"/>
      <c r="F1697" s="172"/>
      <c r="G1697" s="123"/>
      <c r="H1697" s="124"/>
      <c r="I1697" s="124"/>
      <c r="J1697" s="125"/>
      <c r="K1697" s="125"/>
      <c r="L1697" s="8"/>
      <c r="M1697" s="126"/>
      <c r="N1697" s="126"/>
      <c r="O1697" s="119"/>
      <c r="P1697" s="119"/>
      <c r="Q1697" s="158"/>
      <c r="R1697" s="199"/>
      <c r="S1697" s="119"/>
      <c r="T1697" s="129"/>
      <c r="U1697" s="127"/>
      <c r="V1697" s="127"/>
      <c r="W1697" s="126"/>
      <c r="X1697" s="119"/>
      <c r="Y1697" s="119"/>
      <c r="Z1697" s="131"/>
      <c r="AA1697" s="124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2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4"/>
      <c r="EM1697" s="1"/>
      <c r="EN1697" s="1"/>
      <c r="EO1697" s="1"/>
      <c r="EP1697" s="1"/>
      <c r="EQ1697" s="1"/>
      <c r="ER1697" s="1"/>
    </row>
    <row r="1698" spans="1:148" ht="12.75" x14ac:dyDescent="0.2">
      <c r="A1698" s="118"/>
      <c r="B1698" s="119"/>
      <c r="C1698" s="119"/>
      <c r="D1698" s="120"/>
      <c r="E1698" s="120"/>
      <c r="F1698" s="172"/>
      <c r="G1698" s="123"/>
      <c r="H1698" s="124"/>
      <c r="I1698" s="124"/>
      <c r="J1698" s="125"/>
      <c r="K1698" s="125"/>
      <c r="L1698" s="8"/>
      <c r="M1698" s="126"/>
      <c r="N1698" s="126"/>
      <c r="O1698" s="119"/>
      <c r="P1698" s="119"/>
      <c r="Q1698" s="158"/>
      <c r="R1698" s="199"/>
      <c r="S1698" s="119"/>
      <c r="T1698" s="129"/>
      <c r="U1698" s="127"/>
      <c r="V1698" s="127"/>
      <c r="W1698" s="126"/>
      <c r="X1698" s="119"/>
      <c r="Y1698" s="119"/>
      <c r="Z1698" s="131"/>
      <c r="AA1698" s="124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2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4"/>
      <c r="EM1698" s="1"/>
      <c r="EN1698" s="1"/>
      <c r="EO1698" s="1"/>
      <c r="EP1698" s="1"/>
      <c r="EQ1698" s="1"/>
      <c r="ER1698" s="1"/>
    </row>
    <row r="1699" spans="1:148" ht="12.75" x14ac:dyDescent="0.2">
      <c r="A1699" s="118"/>
      <c r="B1699" s="119"/>
      <c r="C1699" s="119"/>
      <c r="D1699" s="120"/>
      <c r="E1699" s="120"/>
      <c r="F1699" s="172"/>
      <c r="G1699" s="123"/>
      <c r="H1699" s="124"/>
      <c r="I1699" s="124"/>
      <c r="J1699" s="125"/>
      <c r="K1699" s="125"/>
      <c r="L1699" s="8"/>
      <c r="M1699" s="126"/>
      <c r="N1699" s="126"/>
      <c r="O1699" s="119"/>
      <c r="P1699" s="119"/>
      <c r="Q1699" s="158"/>
      <c r="R1699" s="199"/>
      <c r="S1699" s="119"/>
      <c r="T1699" s="129"/>
      <c r="U1699" s="127"/>
      <c r="V1699" s="127"/>
      <c r="W1699" s="126"/>
      <c r="X1699" s="119"/>
      <c r="Y1699" s="119"/>
      <c r="Z1699" s="131"/>
      <c r="AA1699" s="124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2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4"/>
      <c r="EM1699" s="1"/>
      <c r="EN1699" s="1"/>
      <c r="EO1699" s="1"/>
      <c r="EP1699" s="1"/>
      <c r="EQ1699" s="1"/>
      <c r="ER1699" s="1"/>
    </row>
    <row r="1700" spans="1:148" ht="12.75" x14ac:dyDescent="0.2">
      <c r="A1700" s="118"/>
      <c r="B1700" s="119"/>
      <c r="C1700" s="119"/>
      <c r="D1700" s="120"/>
      <c r="E1700" s="120"/>
      <c r="F1700" s="172"/>
      <c r="G1700" s="123"/>
      <c r="H1700" s="124"/>
      <c r="I1700" s="124"/>
      <c r="J1700" s="125"/>
      <c r="K1700" s="125"/>
      <c r="L1700" s="8"/>
      <c r="M1700" s="126"/>
      <c r="N1700" s="126"/>
      <c r="O1700" s="119"/>
      <c r="P1700" s="119"/>
      <c r="Q1700" s="158"/>
      <c r="R1700" s="199"/>
      <c r="S1700" s="119"/>
      <c r="T1700" s="129"/>
      <c r="U1700" s="127"/>
      <c r="V1700" s="127"/>
      <c r="W1700" s="126"/>
      <c r="X1700" s="119"/>
      <c r="Y1700" s="119"/>
      <c r="Z1700" s="131"/>
      <c r="AA1700" s="124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2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4"/>
      <c r="EM1700" s="1"/>
      <c r="EN1700" s="1"/>
      <c r="EO1700" s="1"/>
      <c r="EP1700" s="1"/>
      <c r="EQ1700" s="1"/>
      <c r="ER1700" s="1"/>
    </row>
    <row r="1701" spans="1:148" ht="12.75" x14ac:dyDescent="0.2">
      <c r="A1701" s="118"/>
      <c r="B1701" s="119"/>
      <c r="C1701" s="119"/>
      <c r="D1701" s="120"/>
      <c r="E1701" s="120"/>
      <c r="F1701" s="172"/>
      <c r="G1701" s="123"/>
      <c r="H1701" s="124"/>
      <c r="I1701" s="124"/>
      <c r="J1701" s="125"/>
      <c r="K1701" s="125"/>
      <c r="L1701" s="8"/>
      <c r="M1701" s="126"/>
      <c r="N1701" s="126"/>
      <c r="O1701" s="119"/>
      <c r="P1701" s="119"/>
      <c r="Q1701" s="158"/>
      <c r="R1701" s="199"/>
      <c r="S1701" s="119"/>
      <c r="T1701" s="129"/>
      <c r="U1701" s="127"/>
      <c r="V1701" s="127"/>
      <c r="W1701" s="126"/>
      <c r="X1701" s="119"/>
      <c r="Y1701" s="119"/>
      <c r="Z1701" s="131"/>
      <c r="AA1701" s="124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2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4"/>
      <c r="EM1701" s="1"/>
      <c r="EN1701" s="1"/>
      <c r="EO1701" s="1"/>
      <c r="EP1701" s="1"/>
      <c r="EQ1701" s="1"/>
      <c r="ER1701" s="1"/>
    </row>
    <row r="1702" spans="1:148" ht="12.75" x14ac:dyDescent="0.2">
      <c r="A1702" s="118"/>
      <c r="B1702" s="119"/>
      <c r="C1702" s="119"/>
      <c r="D1702" s="120"/>
      <c r="E1702" s="120"/>
      <c r="F1702" s="172"/>
      <c r="G1702" s="123"/>
      <c r="H1702" s="124"/>
      <c r="I1702" s="124"/>
      <c r="J1702" s="125"/>
      <c r="K1702" s="125"/>
      <c r="L1702" s="8"/>
      <c r="M1702" s="126"/>
      <c r="N1702" s="126"/>
      <c r="O1702" s="119"/>
      <c r="P1702" s="119"/>
      <c r="Q1702" s="158"/>
      <c r="R1702" s="199"/>
      <c r="S1702" s="119"/>
      <c r="T1702" s="129"/>
      <c r="U1702" s="127"/>
      <c r="V1702" s="127"/>
      <c r="W1702" s="126"/>
      <c r="X1702" s="119"/>
      <c r="Y1702" s="119"/>
      <c r="Z1702" s="131"/>
      <c r="AA1702" s="124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2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4"/>
      <c r="EM1702" s="1"/>
      <c r="EN1702" s="1"/>
      <c r="EO1702" s="1"/>
      <c r="EP1702" s="1"/>
      <c r="EQ1702" s="1"/>
      <c r="ER1702" s="1"/>
    </row>
    <row r="1703" spans="1:148" ht="12.75" x14ac:dyDescent="0.2">
      <c r="A1703" s="118"/>
      <c r="B1703" s="119"/>
      <c r="C1703" s="119"/>
      <c r="D1703" s="120"/>
      <c r="E1703" s="120"/>
      <c r="F1703" s="172"/>
      <c r="G1703" s="123"/>
      <c r="H1703" s="124"/>
      <c r="I1703" s="124"/>
      <c r="J1703" s="125"/>
      <c r="K1703" s="125"/>
      <c r="L1703" s="8"/>
      <c r="M1703" s="126"/>
      <c r="N1703" s="126"/>
      <c r="O1703" s="119"/>
      <c r="P1703" s="119"/>
      <c r="Q1703" s="158"/>
      <c r="R1703" s="199"/>
      <c r="S1703" s="119"/>
      <c r="T1703" s="129"/>
      <c r="U1703" s="127"/>
      <c r="V1703" s="127"/>
      <c r="W1703" s="126"/>
      <c r="X1703" s="119"/>
      <c r="Y1703" s="119"/>
      <c r="Z1703" s="131"/>
      <c r="AA1703" s="124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2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4"/>
      <c r="EM1703" s="1"/>
      <c r="EN1703" s="1"/>
      <c r="EO1703" s="1"/>
      <c r="EP1703" s="1"/>
      <c r="EQ1703" s="1"/>
      <c r="ER1703" s="1"/>
    </row>
    <row r="1704" spans="1:148" ht="12.75" x14ac:dyDescent="0.2">
      <c r="A1704" s="118"/>
      <c r="B1704" s="119"/>
      <c r="C1704" s="119"/>
      <c r="D1704" s="120"/>
      <c r="E1704" s="120"/>
      <c r="F1704" s="172"/>
      <c r="G1704" s="123"/>
      <c r="H1704" s="124"/>
      <c r="I1704" s="124"/>
      <c r="J1704" s="125"/>
      <c r="K1704" s="125"/>
      <c r="L1704" s="8"/>
      <c r="M1704" s="126"/>
      <c r="N1704" s="126"/>
      <c r="O1704" s="119"/>
      <c r="P1704" s="119"/>
      <c r="Q1704" s="158"/>
      <c r="R1704" s="199"/>
      <c r="S1704" s="119"/>
      <c r="T1704" s="129"/>
      <c r="U1704" s="127"/>
      <c r="V1704" s="127"/>
      <c r="W1704" s="126"/>
      <c r="X1704" s="119"/>
      <c r="Y1704" s="119"/>
      <c r="Z1704" s="131"/>
      <c r="AA1704" s="124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2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4"/>
      <c r="EM1704" s="1"/>
      <c r="EN1704" s="1"/>
      <c r="EO1704" s="1"/>
      <c r="EP1704" s="1"/>
      <c r="EQ1704" s="1"/>
      <c r="ER1704" s="1"/>
    </row>
    <row r="1705" spans="1:148" ht="12.75" x14ac:dyDescent="0.2">
      <c r="A1705" s="118"/>
      <c r="B1705" s="119"/>
      <c r="C1705" s="119"/>
      <c r="D1705" s="120"/>
      <c r="E1705" s="120"/>
      <c r="F1705" s="172"/>
      <c r="G1705" s="123"/>
      <c r="H1705" s="124"/>
      <c r="I1705" s="124"/>
      <c r="J1705" s="125"/>
      <c r="K1705" s="125"/>
      <c r="L1705" s="8"/>
      <c r="M1705" s="126"/>
      <c r="N1705" s="126"/>
      <c r="O1705" s="119"/>
      <c r="P1705" s="119"/>
      <c r="Q1705" s="158"/>
      <c r="R1705" s="199"/>
      <c r="S1705" s="119"/>
      <c r="T1705" s="129"/>
      <c r="U1705" s="127"/>
      <c r="V1705" s="127"/>
      <c r="W1705" s="126"/>
      <c r="X1705" s="119"/>
      <c r="Y1705" s="119"/>
      <c r="Z1705" s="131"/>
      <c r="AA1705" s="124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2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4"/>
      <c r="EM1705" s="1"/>
      <c r="EN1705" s="1"/>
      <c r="EO1705" s="1"/>
      <c r="EP1705" s="1"/>
      <c r="EQ1705" s="1"/>
      <c r="ER1705" s="1"/>
    </row>
    <row r="1706" spans="1:148" ht="12.75" x14ac:dyDescent="0.2">
      <c r="A1706" s="118"/>
      <c r="B1706" s="119"/>
      <c r="C1706" s="119"/>
      <c r="D1706" s="120"/>
      <c r="E1706" s="120"/>
      <c r="F1706" s="172"/>
      <c r="G1706" s="123"/>
      <c r="H1706" s="124"/>
      <c r="I1706" s="124"/>
      <c r="J1706" s="125"/>
      <c r="K1706" s="125"/>
      <c r="L1706" s="8"/>
      <c r="M1706" s="126"/>
      <c r="N1706" s="126"/>
      <c r="O1706" s="119"/>
      <c r="P1706" s="119"/>
      <c r="Q1706" s="158"/>
      <c r="R1706" s="199"/>
      <c r="S1706" s="119"/>
      <c r="T1706" s="129"/>
      <c r="U1706" s="127"/>
      <c r="V1706" s="127"/>
      <c r="W1706" s="126"/>
      <c r="X1706" s="119"/>
      <c r="Y1706" s="119"/>
      <c r="Z1706" s="131"/>
      <c r="AA1706" s="124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2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4"/>
      <c r="EM1706" s="1"/>
      <c r="EN1706" s="1"/>
      <c r="EO1706" s="1"/>
      <c r="EP1706" s="1"/>
      <c r="EQ1706" s="1"/>
      <c r="ER1706" s="1"/>
    </row>
    <row r="1707" spans="1:148" ht="12.75" x14ac:dyDescent="0.2">
      <c r="A1707" s="118"/>
      <c r="B1707" s="119"/>
      <c r="C1707" s="119"/>
      <c r="D1707" s="120"/>
      <c r="E1707" s="120"/>
      <c r="F1707" s="172"/>
      <c r="G1707" s="123"/>
      <c r="H1707" s="124"/>
      <c r="I1707" s="124"/>
      <c r="J1707" s="125"/>
      <c r="K1707" s="125"/>
      <c r="L1707" s="8"/>
      <c r="M1707" s="126"/>
      <c r="N1707" s="126"/>
      <c r="O1707" s="119"/>
      <c r="P1707" s="119"/>
      <c r="Q1707" s="158"/>
      <c r="R1707" s="199"/>
      <c r="S1707" s="119"/>
      <c r="T1707" s="129"/>
      <c r="U1707" s="127"/>
      <c r="V1707" s="127"/>
      <c r="W1707" s="126"/>
      <c r="X1707" s="119"/>
      <c r="Y1707" s="119"/>
      <c r="Z1707" s="131"/>
      <c r="AA1707" s="124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2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4"/>
      <c r="EM1707" s="1"/>
      <c r="EN1707" s="1"/>
      <c r="EO1707" s="1"/>
      <c r="EP1707" s="1"/>
      <c r="EQ1707" s="1"/>
      <c r="ER1707" s="1"/>
    </row>
    <row r="1708" spans="1:148" ht="12.75" x14ac:dyDescent="0.2">
      <c r="A1708" s="118"/>
      <c r="B1708" s="119"/>
      <c r="C1708" s="119"/>
      <c r="D1708" s="120"/>
      <c r="E1708" s="120"/>
      <c r="F1708" s="172"/>
      <c r="G1708" s="123"/>
      <c r="H1708" s="124"/>
      <c r="I1708" s="124"/>
      <c r="J1708" s="125"/>
      <c r="K1708" s="125"/>
      <c r="L1708" s="8"/>
      <c r="M1708" s="126"/>
      <c r="N1708" s="126"/>
      <c r="O1708" s="119"/>
      <c r="P1708" s="119"/>
      <c r="Q1708" s="158"/>
      <c r="R1708" s="199"/>
      <c r="S1708" s="119"/>
      <c r="T1708" s="129"/>
      <c r="U1708" s="127"/>
      <c r="V1708" s="127"/>
      <c r="W1708" s="126"/>
      <c r="X1708" s="119"/>
      <c r="Y1708" s="119"/>
      <c r="Z1708" s="131"/>
      <c r="AA1708" s="124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2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4"/>
      <c r="EM1708" s="1"/>
      <c r="EN1708" s="1"/>
      <c r="EO1708" s="1"/>
      <c r="EP1708" s="1"/>
      <c r="EQ1708" s="1"/>
      <c r="ER1708" s="1"/>
    </row>
    <row r="1709" spans="1:148" ht="12.75" x14ac:dyDescent="0.2">
      <c r="A1709" s="118"/>
      <c r="B1709" s="119"/>
      <c r="C1709" s="119"/>
      <c r="D1709" s="120"/>
      <c r="E1709" s="120"/>
      <c r="F1709" s="172"/>
      <c r="G1709" s="123"/>
      <c r="H1709" s="124"/>
      <c r="I1709" s="124"/>
      <c r="J1709" s="125"/>
      <c r="K1709" s="125"/>
      <c r="L1709" s="8"/>
      <c r="M1709" s="126"/>
      <c r="N1709" s="126"/>
      <c r="O1709" s="119"/>
      <c r="P1709" s="119"/>
      <c r="Q1709" s="158"/>
      <c r="R1709" s="199"/>
      <c r="S1709" s="119"/>
      <c r="T1709" s="129"/>
      <c r="U1709" s="127"/>
      <c r="V1709" s="127"/>
      <c r="W1709" s="126"/>
      <c r="X1709" s="119"/>
      <c r="Y1709" s="119"/>
      <c r="Z1709" s="131"/>
      <c r="AA1709" s="124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2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4"/>
      <c r="EM1709" s="1"/>
      <c r="EN1709" s="1"/>
      <c r="EO1709" s="1"/>
      <c r="EP1709" s="1"/>
      <c r="EQ1709" s="1"/>
      <c r="ER1709" s="1"/>
    </row>
    <row r="1710" spans="1:148" ht="12.75" x14ac:dyDescent="0.2">
      <c r="A1710" s="118"/>
      <c r="B1710" s="119"/>
      <c r="C1710" s="119"/>
      <c r="D1710" s="120"/>
      <c r="E1710" s="120"/>
      <c r="F1710" s="172"/>
      <c r="G1710" s="123"/>
      <c r="H1710" s="124"/>
      <c r="I1710" s="124"/>
      <c r="J1710" s="125"/>
      <c r="K1710" s="125"/>
      <c r="L1710" s="8"/>
      <c r="M1710" s="126"/>
      <c r="N1710" s="126"/>
      <c r="O1710" s="119"/>
      <c r="P1710" s="119"/>
      <c r="Q1710" s="158"/>
      <c r="R1710" s="199"/>
      <c r="S1710" s="119"/>
      <c r="T1710" s="129"/>
      <c r="U1710" s="127"/>
      <c r="V1710" s="127"/>
      <c r="W1710" s="126"/>
      <c r="X1710" s="119"/>
      <c r="Y1710" s="119"/>
      <c r="Z1710" s="131"/>
      <c r="AA1710" s="124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2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4"/>
      <c r="EM1710" s="1"/>
      <c r="EN1710" s="1"/>
      <c r="EO1710" s="1"/>
      <c r="EP1710" s="1"/>
      <c r="EQ1710" s="1"/>
      <c r="ER1710" s="1"/>
    </row>
    <row r="1711" spans="1:148" ht="12.75" x14ac:dyDescent="0.2">
      <c r="A1711" s="118"/>
      <c r="B1711" s="119"/>
      <c r="C1711" s="119"/>
      <c r="D1711" s="120"/>
      <c r="E1711" s="120"/>
      <c r="F1711" s="172"/>
      <c r="G1711" s="123"/>
      <c r="H1711" s="124"/>
      <c r="I1711" s="124"/>
      <c r="J1711" s="125"/>
      <c r="K1711" s="125"/>
      <c r="L1711" s="8"/>
      <c r="M1711" s="126"/>
      <c r="N1711" s="126"/>
      <c r="O1711" s="119"/>
      <c r="P1711" s="119"/>
      <c r="Q1711" s="158"/>
      <c r="R1711" s="199"/>
      <c r="S1711" s="119"/>
      <c r="T1711" s="129"/>
      <c r="U1711" s="127"/>
      <c r="V1711" s="127"/>
      <c r="W1711" s="126"/>
      <c r="X1711" s="119"/>
      <c r="Y1711" s="119"/>
      <c r="Z1711" s="131"/>
      <c r="AA1711" s="124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2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4"/>
      <c r="EM1711" s="1"/>
      <c r="EN1711" s="1"/>
      <c r="EO1711" s="1"/>
      <c r="EP1711" s="1"/>
      <c r="EQ1711" s="1"/>
      <c r="ER1711" s="1"/>
    </row>
    <row r="1712" spans="1:148" ht="12.75" x14ac:dyDescent="0.2">
      <c r="A1712" s="118"/>
      <c r="B1712" s="119"/>
      <c r="C1712" s="119"/>
      <c r="D1712" s="120"/>
      <c r="E1712" s="120"/>
      <c r="F1712" s="172"/>
      <c r="G1712" s="123"/>
      <c r="H1712" s="124"/>
      <c r="I1712" s="124"/>
      <c r="J1712" s="125"/>
      <c r="K1712" s="125"/>
      <c r="L1712" s="8"/>
      <c r="M1712" s="126"/>
      <c r="N1712" s="126"/>
      <c r="O1712" s="119"/>
      <c r="P1712" s="119"/>
      <c r="Q1712" s="158"/>
      <c r="R1712" s="199"/>
      <c r="S1712" s="119"/>
      <c r="T1712" s="129"/>
      <c r="U1712" s="127"/>
      <c r="V1712" s="127"/>
      <c r="W1712" s="126"/>
      <c r="X1712" s="119"/>
      <c r="Y1712" s="119"/>
      <c r="Z1712" s="131"/>
      <c r="AA1712" s="124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2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4"/>
      <c r="EM1712" s="1"/>
      <c r="EN1712" s="1"/>
      <c r="EO1712" s="1"/>
      <c r="EP1712" s="1"/>
      <c r="EQ1712" s="1"/>
      <c r="ER1712" s="1"/>
    </row>
    <row r="1713" spans="1:148" ht="12.75" x14ac:dyDescent="0.2">
      <c r="A1713" s="118"/>
      <c r="B1713" s="119"/>
      <c r="C1713" s="119"/>
      <c r="D1713" s="120"/>
      <c r="E1713" s="120"/>
      <c r="F1713" s="172"/>
      <c r="G1713" s="123"/>
      <c r="H1713" s="124"/>
      <c r="I1713" s="124"/>
      <c r="J1713" s="125"/>
      <c r="K1713" s="125"/>
      <c r="L1713" s="8"/>
      <c r="M1713" s="126"/>
      <c r="N1713" s="126"/>
      <c r="O1713" s="119"/>
      <c r="P1713" s="119"/>
      <c r="Q1713" s="158"/>
      <c r="R1713" s="199"/>
      <c r="S1713" s="119"/>
      <c r="T1713" s="129"/>
      <c r="U1713" s="127"/>
      <c r="V1713" s="127"/>
      <c r="W1713" s="126"/>
      <c r="X1713" s="119"/>
      <c r="Y1713" s="119"/>
      <c r="Z1713" s="131"/>
      <c r="AA1713" s="124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2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4"/>
      <c r="EM1713" s="1"/>
      <c r="EN1713" s="1"/>
      <c r="EO1713" s="1"/>
      <c r="EP1713" s="1"/>
      <c r="EQ1713" s="1"/>
      <c r="ER1713" s="1"/>
    </row>
    <row r="1714" spans="1:148" ht="12.75" x14ac:dyDescent="0.2">
      <c r="A1714" s="118"/>
      <c r="B1714" s="119"/>
      <c r="C1714" s="119"/>
      <c r="D1714" s="120"/>
      <c r="E1714" s="120"/>
      <c r="F1714" s="172"/>
      <c r="G1714" s="123"/>
      <c r="H1714" s="124"/>
      <c r="I1714" s="124"/>
      <c r="J1714" s="125"/>
      <c r="K1714" s="125"/>
      <c r="L1714" s="8"/>
      <c r="M1714" s="126"/>
      <c r="N1714" s="126"/>
      <c r="O1714" s="119"/>
      <c r="P1714" s="119"/>
      <c r="Q1714" s="158"/>
      <c r="R1714" s="199"/>
      <c r="S1714" s="119"/>
      <c r="T1714" s="129"/>
      <c r="U1714" s="127"/>
      <c r="V1714" s="127"/>
      <c r="W1714" s="126"/>
      <c r="X1714" s="119"/>
      <c r="Y1714" s="119"/>
      <c r="Z1714" s="131"/>
      <c r="AA1714" s="124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2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4"/>
      <c r="EM1714" s="1"/>
      <c r="EN1714" s="1"/>
      <c r="EO1714" s="1"/>
      <c r="EP1714" s="1"/>
      <c r="EQ1714" s="1"/>
      <c r="ER1714" s="1"/>
    </row>
    <row r="1715" spans="1:148" ht="12.75" x14ac:dyDescent="0.2">
      <c r="A1715" s="118"/>
      <c r="B1715" s="119"/>
      <c r="C1715" s="119"/>
      <c r="D1715" s="120"/>
      <c r="E1715" s="120"/>
      <c r="F1715" s="172"/>
      <c r="G1715" s="123"/>
      <c r="H1715" s="124"/>
      <c r="I1715" s="124"/>
      <c r="J1715" s="125"/>
      <c r="K1715" s="125"/>
      <c r="L1715" s="8"/>
      <c r="M1715" s="126"/>
      <c r="N1715" s="126"/>
      <c r="O1715" s="119"/>
      <c r="P1715" s="119"/>
      <c r="Q1715" s="158"/>
      <c r="R1715" s="199"/>
      <c r="S1715" s="119"/>
      <c r="T1715" s="129"/>
      <c r="U1715" s="127"/>
      <c r="V1715" s="127"/>
      <c r="W1715" s="126"/>
      <c r="X1715" s="119"/>
      <c r="Y1715" s="119"/>
      <c r="Z1715" s="131"/>
      <c r="AA1715" s="124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2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4"/>
      <c r="EM1715" s="1"/>
      <c r="EN1715" s="1"/>
      <c r="EO1715" s="1"/>
      <c r="EP1715" s="1"/>
      <c r="EQ1715" s="1"/>
      <c r="ER1715" s="1"/>
    </row>
    <row r="1716" spans="1:148" ht="12.75" x14ac:dyDescent="0.2">
      <c r="A1716" s="118"/>
      <c r="B1716" s="119"/>
      <c r="C1716" s="119"/>
      <c r="D1716" s="120"/>
      <c r="E1716" s="120"/>
      <c r="F1716" s="172"/>
      <c r="G1716" s="123"/>
      <c r="H1716" s="124"/>
      <c r="I1716" s="124"/>
      <c r="J1716" s="125"/>
      <c r="K1716" s="125"/>
      <c r="L1716" s="8"/>
      <c r="M1716" s="126"/>
      <c r="N1716" s="126"/>
      <c r="O1716" s="119"/>
      <c r="P1716" s="119"/>
      <c r="Q1716" s="158"/>
      <c r="R1716" s="199"/>
      <c r="S1716" s="119"/>
      <c r="T1716" s="129"/>
      <c r="U1716" s="127"/>
      <c r="V1716" s="127"/>
      <c r="W1716" s="126"/>
      <c r="X1716" s="119"/>
      <c r="Y1716" s="119"/>
      <c r="Z1716" s="131"/>
      <c r="AA1716" s="124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2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4"/>
      <c r="EM1716" s="1"/>
      <c r="EN1716" s="1"/>
      <c r="EO1716" s="1"/>
      <c r="EP1716" s="1"/>
      <c r="EQ1716" s="1"/>
      <c r="ER1716" s="1"/>
    </row>
    <row r="1717" spans="1:148" ht="12.75" x14ac:dyDescent="0.2">
      <c r="A1717" s="118"/>
      <c r="B1717" s="119"/>
      <c r="C1717" s="119"/>
      <c r="D1717" s="120"/>
      <c r="E1717" s="120"/>
      <c r="F1717" s="172"/>
      <c r="G1717" s="123"/>
      <c r="H1717" s="124"/>
      <c r="I1717" s="124"/>
      <c r="J1717" s="125"/>
      <c r="K1717" s="125"/>
      <c r="L1717" s="8"/>
      <c r="M1717" s="126"/>
      <c r="N1717" s="126"/>
      <c r="O1717" s="119"/>
      <c r="P1717" s="119"/>
      <c r="Q1717" s="158"/>
      <c r="R1717" s="199"/>
      <c r="S1717" s="119"/>
      <c r="T1717" s="129"/>
      <c r="U1717" s="127"/>
      <c r="V1717" s="127"/>
      <c r="W1717" s="126"/>
      <c r="X1717" s="119"/>
      <c r="Y1717" s="119"/>
      <c r="Z1717" s="131"/>
      <c r="AA1717" s="124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2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4"/>
      <c r="EM1717" s="1"/>
      <c r="EN1717" s="1"/>
      <c r="EO1717" s="1"/>
      <c r="EP1717" s="1"/>
      <c r="EQ1717" s="1"/>
      <c r="ER1717" s="1"/>
    </row>
    <row r="1718" spans="1:148" ht="12.75" x14ac:dyDescent="0.2">
      <c r="A1718" s="118"/>
      <c r="B1718" s="119"/>
      <c r="C1718" s="119"/>
      <c r="D1718" s="120"/>
      <c r="E1718" s="120"/>
      <c r="F1718" s="172"/>
      <c r="G1718" s="123"/>
      <c r="H1718" s="124"/>
      <c r="I1718" s="124"/>
      <c r="J1718" s="125"/>
      <c r="K1718" s="125"/>
      <c r="L1718" s="8"/>
      <c r="M1718" s="126"/>
      <c r="N1718" s="126"/>
      <c r="O1718" s="119"/>
      <c r="P1718" s="119"/>
      <c r="Q1718" s="158"/>
      <c r="R1718" s="199"/>
      <c r="S1718" s="119"/>
      <c r="T1718" s="129"/>
      <c r="U1718" s="127"/>
      <c r="V1718" s="127"/>
      <c r="W1718" s="126"/>
      <c r="X1718" s="119"/>
      <c r="Y1718" s="119"/>
      <c r="Z1718" s="131"/>
      <c r="AA1718" s="124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2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4"/>
      <c r="EM1718" s="1"/>
      <c r="EN1718" s="1"/>
      <c r="EO1718" s="1"/>
      <c r="EP1718" s="1"/>
      <c r="EQ1718" s="1"/>
      <c r="ER1718" s="1"/>
    </row>
    <row r="1719" spans="1:148" ht="12.75" x14ac:dyDescent="0.2">
      <c r="A1719" s="118"/>
      <c r="B1719" s="119"/>
      <c r="C1719" s="119"/>
      <c r="D1719" s="120"/>
      <c r="E1719" s="120"/>
      <c r="F1719" s="172"/>
      <c r="G1719" s="123"/>
      <c r="H1719" s="124"/>
      <c r="I1719" s="124"/>
      <c r="J1719" s="125"/>
      <c r="K1719" s="125"/>
      <c r="L1719" s="8"/>
      <c r="M1719" s="126"/>
      <c r="N1719" s="126"/>
      <c r="O1719" s="119"/>
      <c r="P1719" s="119"/>
      <c r="Q1719" s="158"/>
      <c r="R1719" s="199"/>
      <c r="S1719" s="119"/>
      <c r="T1719" s="129"/>
      <c r="U1719" s="127"/>
      <c r="V1719" s="127"/>
      <c r="W1719" s="126"/>
      <c r="X1719" s="119"/>
      <c r="Y1719" s="119"/>
      <c r="Z1719" s="131"/>
      <c r="AA1719" s="124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2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4"/>
      <c r="EM1719" s="1"/>
      <c r="EN1719" s="1"/>
      <c r="EO1719" s="1"/>
      <c r="EP1719" s="1"/>
      <c r="EQ1719" s="1"/>
      <c r="ER1719" s="1"/>
    </row>
    <row r="1720" spans="1:148" ht="12.75" x14ac:dyDescent="0.2">
      <c r="A1720" s="118"/>
      <c r="B1720" s="119"/>
      <c r="C1720" s="119"/>
      <c r="D1720" s="120"/>
      <c r="E1720" s="120"/>
      <c r="F1720" s="172"/>
      <c r="G1720" s="123"/>
      <c r="H1720" s="124"/>
      <c r="I1720" s="124"/>
      <c r="J1720" s="125"/>
      <c r="K1720" s="125"/>
      <c r="L1720" s="8"/>
      <c r="M1720" s="126"/>
      <c r="N1720" s="126"/>
      <c r="O1720" s="119"/>
      <c r="P1720" s="119"/>
      <c r="Q1720" s="158"/>
      <c r="R1720" s="199"/>
      <c r="S1720" s="119"/>
      <c r="T1720" s="129"/>
      <c r="U1720" s="127"/>
      <c r="V1720" s="127"/>
      <c r="W1720" s="126"/>
      <c r="X1720" s="119"/>
      <c r="Y1720" s="119"/>
      <c r="Z1720" s="131"/>
      <c r="AA1720" s="124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2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4"/>
      <c r="EM1720" s="1"/>
      <c r="EN1720" s="1"/>
      <c r="EO1720" s="1"/>
      <c r="EP1720" s="1"/>
      <c r="EQ1720" s="1"/>
      <c r="ER1720" s="1"/>
    </row>
    <row r="1721" spans="1:148" ht="12.75" x14ac:dyDescent="0.2">
      <c r="A1721" s="118"/>
      <c r="B1721" s="119"/>
      <c r="C1721" s="119"/>
      <c r="D1721" s="120"/>
      <c r="E1721" s="120"/>
      <c r="F1721" s="172"/>
      <c r="G1721" s="123"/>
      <c r="H1721" s="124"/>
      <c r="I1721" s="124"/>
      <c r="J1721" s="125"/>
      <c r="K1721" s="125"/>
      <c r="L1721" s="8"/>
      <c r="M1721" s="126"/>
      <c r="N1721" s="126"/>
      <c r="O1721" s="119"/>
      <c r="P1721" s="119"/>
      <c r="Q1721" s="158"/>
      <c r="R1721" s="199"/>
      <c r="S1721" s="119"/>
      <c r="T1721" s="129"/>
      <c r="U1721" s="127"/>
      <c r="V1721" s="127"/>
      <c r="W1721" s="126"/>
      <c r="X1721" s="119"/>
      <c r="Y1721" s="119"/>
      <c r="Z1721" s="131"/>
      <c r="AA1721" s="124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2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4"/>
      <c r="EM1721" s="1"/>
      <c r="EN1721" s="1"/>
      <c r="EO1721" s="1"/>
      <c r="EP1721" s="1"/>
      <c r="EQ1721" s="1"/>
      <c r="ER1721" s="1"/>
    </row>
    <row r="1722" spans="1:148" ht="12.75" x14ac:dyDescent="0.2">
      <c r="A1722" s="118"/>
      <c r="B1722" s="119"/>
      <c r="C1722" s="119"/>
      <c r="D1722" s="120"/>
      <c r="E1722" s="120"/>
      <c r="F1722" s="172"/>
      <c r="G1722" s="123"/>
      <c r="H1722" s="124"/>
      <c r="I1722" s="124"/>
      <c r="J1722" s="125"/>
      <c r="K1722" s="125"/>
      <c r="L1722" s="8"/>
      <c r="M1722" s="126"/>
      <c r="N1722" s="126"/>
      <c r="O1722" s="119"/>
      <c r="P1722" s="119"/>
      <c r="Q1722" s="158"/>
      <c r="R1722" s="199"/>
      <c r="S1722" s="119"/>
      <c r="T1722" s="129"/>
      <c r="U1722" s="127"/>
      <c r="V1722" s="127"/>
      <c r="W1722" s="126"/>
      <c r="X1722" s="119"/>
      <c r="Y1722" s="119"/>
      <c r="Z1722" s="131"/>
      <c r="AA1722" s="124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2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4"/>
      <c r="EM1722" s="1"/>
      <c r="EN1722" s="1"/>
      <c r="EO1722" s="1"/>
      <c r="EP1722" s="1"/>
      <c r="EQ1722" s="1"/>
      <c r="ER1722" s="1"/>
    </row>
    <row r="1723" spans="1:148" ht="12.75" x14ac:dyDescent="0.2">
      <c r="A1723" s="118"/>
      <c r="B1723" s="119"/>
      <c r="C1723" s="119"/>
      <c r="D1723" s="120"/>
      <c r="E1723" s="120"/>
      <c r="F1723" s="172"/>
      <c r="G1723" s="123"/>
      <c r="H1723" s="124"/>
      <c r="I1723" s="124"/>
      <c r="J1723" s="125"/>
      <c r="K1723" s="125"/>
      <c r="L1723" s="8"/>
      <c r="M1723" s="126"/>
      <c r="N1723" s="126"/>
      <c r="O1723" s="119"/>
      <c r="P1723" s="119"/>
      <c r="Q1723" s="158"/>
      <c r="R1723" s="199"/>
      <c r="S1723" s="119"/>
      <c r="T1723" s="129"/>
      <c r="U1723" s="127"/>
      <c r="V1723" s="127"/>
      <c r="W1723" s="126"/>
      <c r="X1723" s="119"/>
      <c r="Y1723" s="119"/>
      <c r="Z1723" s="131"/>
      <c r="AA1723" s="124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2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4"/>
      <c r="EM1723" s="1"/>
      <c r="EN1723" s="1"/>
      <c r="EO1723" s="1"/>
      <c r="EP1723" s="1"/>
      <c r="EQ1723" s="1"/>
      <c r="ER1723" s="1"/>
    </row>
    <row r="1724" spans="1:148" ht="12.75" x14ac:dyDescent="0.2">
      <c r="A1724" s="118"/>
      <c r="B1724" s="119"/>
      <c r="C1724" s="119"/>
      <c r="D1724" s="120"/>
      <c r="E1724" s="120"/>
      <c r="F1724" s="172"/>
      <c r="G1724" s="123"/>
      <c r="H1724" s="124"/>
      <c r="I1724" s="124"/>
      <c r="J1724" s="125"/>
      <c r="K1724" s="125"/>
      <c r="L1724" s="8"/>
      <c r="M1724" s="126"/>
      <c r="N1724" s="126"/>
      <c r="O1724" s="119"/>
      <c r="P1724" s="119"/>
      <c r="Q1724" s="158"/>
      <c r="R1724" s="199"/>
      <c r="S1724" s="119"/>
      <c r="T1724" s="129"/>
      <c r="U1724" s="127"/>
      <c r="V1724" s="127"/>
      <c r="W1724" s="126"/>
      <c r="X1724" s="119"/>
      <c r="Y1724" s="119"/>
      <c r="Z1724" s="131"/>
      <c r="AA1724" s="124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2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4"/>
      <c r="EM1724" s="1"/>
      <c r="EN1724" s="1"/>
      <c r="EO1724" s="1"/>
      <c r="EP1724" s="1"/>
      <c r="EQ1724" s="1"/>
      <c r="ER1724" s="1"/>
    </row>
    <row r="1725" spans="1:148" ht="12.75" x14ac:dyDescent="0.2">
      <c r="A1725" s="118"/>
      <c r="B1725" s="119"/>
      <c r="C1725" s="119"/>
      <c r="D1725" s="120"/>
      <c r="E1725" s="120"/>
      <c r="F1725" s="172"/>
      <c r="G1725" s="123"/>
      <c r="H1725" s="124"/>
      <c r="I1725" s="124"/>
      <c r="J1725" s="125"/>
      <c r="K1725" s="125"/>
      <c r="L1725" s="8"/>
      <c r="M1725" s="126"/>
      <c r="N1725" s="126"/>
      <c r="O1725" s="119"/>
      <c r="P1725" s="119"/>
      <c r="Q1725" s="158"/>
      <c r="R1725" s="199"/>
      <c r="S1725" s="119"/>
      <c r="T1725" s="129"/>
      <c r="U1725" s="127"/>
      <c r="V1725" s="127"/>
      <c r="W1725" s="126"/>
      <c r="X1725" s="119"/>
      <c r="Y1725" s="119"/>
      <c r="Z1725" s="131"/>
      <c r="AA1725" s="124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2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4"/>
      <c r="EM1725" s="1"/>
      <c r="EN1725" s="1"/>
      <c r="EO1725" s="1"/>
      <c r="EP1725" s="1"/>
      <c r="EQ1725" s="1"/>
      <c r="ER1725" s="1"/>
    </row>
    <row r="1726" spans="1:148" ht="12.75" x14ac:dyDescent="0.2">
      <c r="A1726" s="118"/>
      <c r="B1726" s="119"/>
      <c r="C1726" s="119"/>
      <c r="D1726" s="120"/>
      <c r="E1726" s="120"/>
      <c r="F1726" s="172"/>
      <c r="G1726" s="123"/>
      <c r="H1726" s="124"/>
      <c r="I1726" s="124"/>
      <c r="J1726" s="125"/>
      <c r="K1726" s="125"/>
      <c r="L1726" s="8"/>
      <c r="M1726" s="126"/>
      <c r="N1726" s="126"/>
      <c r="O1726" s="119"/>
      <c r="P1726" s="119"/>
      <c r="Q1726" s="158"/>
      <c r="R1726" s="199"/>
      <c r="S1726" s="119"/>
      <c r="T1726" s="129"/>
      <c r="U1726" s="127"/>
      <c r="V1726" s="127"/>
      <c r="W1726" s="126"/>
      <c r="X1726" s="119"/>
      <c r="Y1726" s="119"/>
      <c r="Z1726" s="131"/>
      <c r="AA1726" s="124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2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4"/>
      <c r="EM1726" s="1"/>
      <c r="EN1726" s="1"/>
      <c r="EO1726" s="1"/>
      <c r="EP1726" s="1"/>
      <c r="EQ1726" s="1"/>
      <c r="ER1726" s="1"/>
    </row>
    <row r="1727" spans="1:148" ht="12.75" x14ac:dyDescent="0.2">
      <c r="A1727" s="118"/>
      <c r="B1727" s="119"/>
      <c r="C1727" s="119"/>
      <c r="D1727" s="120"/>
      <c r="E1727" s="120"/>
      <c r="F1727" s="172"/>
      <c r="G1727" s="123"/>
      <c r="H1727" s="124"/>
      <c r="I1727" s="124"/>
      <c r="J1727" s="125"/>
      <c r="K1727" s="125"/>
      <c r="L1727" s="8"/>
      <c r="M1727" s="126"/>
      <c r="N1727" s="126"/>
      <c r="O1727" s="119"/>
      <c r="P1727" s="119"/>
      <c r="Q1727" s="158"/>
      <c r="R1727" s="199"/>
      <c r="S1727" s="119"/>
      <c r="T1727" s="129"/>
      <c r="U1727" s="127"/>
      <c r="V1727" s="127"/>
      <c r="W1727" s="126"/>
      <c r="X1727" s="119"/>
      <c r="Y1727" s="119"/>
      <c r="Z1727" s="131"/>
      <c r="AA1727" s="124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2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4"/>
      <c r="EM1727" s="1"/>
      <c r="EN1727" s="1"/>
      <c r="EO1727" s="1"/>
      <c r="EP1727" s="1"/>
      <c r="EQ1727" s="1"/>
      <c r="ER1727" s="1"/>
    </row>
    <row r="1728" spans="1:148" ht="12.75" x14ac:dyDescent="0.2">
      <c r="A1728" s="118"/>
      <c r="B1728" s="119"/>
      <c r="C1728" s="119"/>
      <c r="D1728" s="120"/>
      <c r="E1728" s="120"/>
      <c r="F1728" s="172"/>
      <c r="G1728" s="123"/>
      <c r="H1728" s="124"/>
      <c r="I1728" s="124"/>
      <c r="J1728" s="125"/>
      <c r="K1728" s="125"/>
      <c r="L1728" s="8"/>
      <c r="M1728" s="126"/>
      <c r="N1728" s="126"/>
      <c r="O1728" s="119"/>
      <c r="P1728" s="119"/>
      <c r="Q1728" s="158"/>
      <c r="R1728" s="199"/>
      <c r="S1728" s="119"/>
      <c r="T1728" s="129"/>
      <c r="U1728" s="127"/>
      <c r="V1728" s="127"/>
      <c r="W1728" s="126"/>
      <c r="X1728" s="119"/>
      <c r="Y1728" s="119"/>
      <c r="Z1728" s="131"/>
      <c r="AA1728" s="124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2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4"/>
      <c r="EM1728" s="1"/>
      <c r="EN1728" s="1"/>
      <c r="EO1728" s="1"/>
      <c r="EP1728" s="1"/>
      <c r="EQ1728" s="1"/>
      <c r="ER1728" s="1"/>
    </row>
    <row r="1729" spans="1:148" ht="12.75" x14ac:dyDescent="0.2">
      <c r="A1729" s="118"/>
      <c r="B1729" s="119"/>
      <c r="C1729" s="119"/>
      <c r="D1729" s="120"/>
      <c r="E1729" s="120"/>
      <c r="F1729" s="172"/>
      <c r="G1729" s="123"/>
      <c r="H1729" s="124"/>
      <c r="I1729" s="124"/>
      <c r="J1729" s="125"/>
      <c r="K1729" s="125"/>
      <c r="L1729" s="8"/>
      <c r="M1729" s="126"/>
      <c r="N1729" s="126"/>
      <c r="O1729" s="119"/>
      <c r="P1729" s="119"/>
      <c r="Q1729" s="158"/>
      <c r="R1729" s="199"/>
      <c r="S1729" s="119"/>
      <c r="T1729" s="129"/>
      <c r="U1729" s="127"/>
      <c r="V1729" s="127"/>
      <c r="W1729" s="126"/>
      <c r="X1729" s="119"/>
      <c r="Y1729" s="119"/>
      <c r="Z1729" s="131"/>
      <c r="AA1729" s="124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2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4"/>
      <c r="EM1729" s="1"/>
      <c r="EN1729" s="1"/>
      <c r="EO1729" s="1"/>
      <c r="EP1729" s="1"/>
      <c r="EQ1729" s="1"/>
      <c r="ER1729" s="1"/>
    </row>
    <row r="1730" spans="1:148" ht="12.75" x14ac:dyDescent="0.2">
      <c r="A1730" s="118"/>
      <c r="B1730" s="119"/>
      <c r="C1730" s="119"/>
      <c r="D1730" s="120"/>
      <c r="E1730" s="120"/>
      <c r="F1730" s="172"/>
      <c r="G1730" s="123"/>
      <c r="H1730" s="124"/>
      <c r="I1730" s="124"/>
      <c r="J1730" s="125"/>
      <c r="K1730" s="125"/>
      <c r="L1730" s="8"/>
      <c r="M1730" s="126"/>
      <c r="N1730" s="126"/>
      <c r="O1730" s="119"/>
      <c r="P1730" s="119"/>
      <c r="Q1730" s="158"/>
      <c r="R1730" s="199"/>
      <c r="S1730" s="119"/>
      <c r="T1730" s="129"/>
      <c r="U1730" s="127"/>
      <c r="V1730" s="127"/>
      <c r="W1730" s="126"/>
      <c r="X1730" s="119"/>
      <c r="Y1730" s="119"/>
      <c r="Z1730" s="131"/>
      <c r="AA1730" s="124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2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4"/>
      <c r="EM1730" s="1"/>
      <c r="EN1730" s="1"/>
      <c r="EO1730" s="1"/>
      <c r="EP1730" s="1"/>
      <c r="EQ1730" s="1"/>
      <c r="ER1730" s="1"/>
    </row>
    <row r="1731" spans="1:148" ht="12.75" x14ac:dyDescent="0.2">
      <c r="A1731" s="118"/>
      <c r="B1731" s="119"/>
      <c r="C1731" s="119"/>
      <c r="D1731" s="120"/>
      <c r="E1731" s="120"/>
      <c r="F1731" s="172"/>
      <c r="G1731" s="123"/>
      <c r="H1731" s="124"/>
      <c r="I1731" s="124"/>
      <c r="J1731" s="125"/>
      <c r="K1731" s="125"/>
      <c r="L1731" s="8"/>
      <c r="M1731" s="126"/>
      <c r="N1731" s="126"/>
      <c r="O1731" s="119"/>
      <c r="P1731" s="119"/>
      <c r="Q1731" s="158"/>
      <c r="R1731" s="199"/>
      <c r="S1731" s="119"/>
      <c r="T1731" s="129"/>
      <c r="U1731" s="127"/>
      <c r="V1731" s="127"/>
      <c r="W1731" s="126"/>
      <c r="X1731" s="119"/>
      <c r="Y1731" s="119"/>
      <c r="Z1731" s="131"/>
      <c r="AA1731" s="124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2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4"/>
      <c r="EM1731" s="1"/>
      <c r="EN1731" s="1"/>
      <c r="EO1731" s="1"/>
      <c r="EP1731" s="1"/>
      <c r="EQ1731" s="1"/>
      <c r="ER1731" s="1"/>
    </row>
    <row r="1732" spans="1:148" ht="12.75" x14ac:dyDescent="0.2">
      <c r="A1732" s="118"/>
      <c r="B1732" s="119"/>
      <c r="C1732" s="119"/>
      <c r="D1732" s="120"/>
      <c r="E1732" s="120"/>
      <c r="F1732" s="172"/>
      <c r="G1732" s="123"/>
      <c r="H1732" s="124"/>
      <c r="I1732" s="124"/>
      <c r="J1732" s="125"/>
      <c r="K1732" s="125"/>
      <c r="L1732" s="8"/>
      <c r="M1732" s="126"/>
      <c r="N1732" s="126"/>
      <c r="O1732" s="119"/>
      <c r="P1732" s="119"/>
      <c r="Q1732" s="158"/>
      <c r="R1732" s="199"/>
      <c r="S1732" s="119"/>
      <c r="T1732" s="129"/>
      <c r="U1732" s="127"/>
      <c r="V1732" s="127"/>
      <c r="W1732" s="126"/>
      <c r="X1732" s="119"/>
      <c r="Y1732" s="119"/>
      <c r="Z1732" s="131"/>
      <c r="AA1732" s="124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2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4"/>
      <c r="EM1732" s="1"/>
      <c r="EN1732" s="1"/>
      <c r="EO1732" s="1"/>
      <c r="EP1732" s="1"/>
      <c r="EQ1732" s="1"/>
      <c r="ER1732" s="1"/>
    </row>
    <row r="1733" spans="1:148" ht="12.75" x14ac:dyDescent="0.2">
      <c r="A1733" s="118"/>
      <c r="B1733" s="119"/>
      <c r="C1733" s="119"/>
      <c r="D1733" s="120"/>
      <c r="E1733" s="120"/>
      <c r="F1733" s="172"/>
      <c r="G1733" s="123"/>
      <c r="H1733" s="124"/>
      <c r="I1733" s="124"/>
      <c r="J1733" s="125"/>
      <c r="K1733" s="125"/>
      <c r="L1733" s="8"/>
      <c r="M1733" s="126"/>
      <c r="N1733" s="126"/>
      <c r="O1733" s="119"/>
      <c r="P1733" s="119"/>
      <c r="Q1733" s="158"/>
      <c r="R1733" s="199"/>
      <c r="S1733" s="119"/>
      <c r="T1733" s="129"/>
      <c r="U1733" s="127"/>
      <c r="V1733" s="127"/>
      <c r="W1733" s="126"/>
      <c r="X1733" s="119"/>
      <c r="Y1733" s="119"/>
      <c r="Z1733" s="131"/>
      <c r="AA1733" s="124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2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4"/>
      <c r="EM1733" s="1"/>
      <c r="EN1733" s="1"/>
      <c r="EO1733" s="1"/>
      <c r="EP1733" s="1"/>
      <c r="EQ1733" s="1"/>
      <c r="ER1733" s="1"/>
    </row>
    <row r="1734" spans="1:148" ht="12.75" x14ac:dyDescent="0.2">
      <c r="A1734" s="118"/>
      <c r="B1734" s="119"/>
      <c r="C1734" s="119"/>
      <c r="D1734" s="120"/>
      <c r="E1734" s="120"/>
      <c r="F1734" s="172"/>
      <c r="G1734" s="123"/>
      <c r="H1734" s="124"/>
      <c r="I1734" s="124"/>
      <c r="J1734" s="125"/>
      <c r="K1734" s="125"/>
      <c r="L1734" s="8"/>
      <c r="M1734" s="126"/>
      <c r="N1734" s="126"/>
      <c r="O1734" s="119"/>
      <c r="P1734" s="119"/>
      <c r="Q1734" s="158"/>
      <c r="R1734" s="199"/>
      <c r="S1734" s="119"/>
      <c r="T1734" s="129"/>
      <c r="U1734" s="127"/>
      <c r="V1734" s="127"/>
      <c r="W1734" s="126"/>
      <c r="X1734" s="119"/>
      <c r="Y1734" s="119"/>
      <c r="Z1734" s="131"/>
      <c r="AA1734" s="124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2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4"/>
      <c r="EM1734" s="1"/>
      <c r="EN1734" s="1"/>
      <c r="EO1734" s="1"/>
      <c r="EP1734" s="1"/>
      <c r="EQ1734" s="1"/>
      <c r="ER1734" s="1"/>
    </row>
    <row r="1735" spans="1:148" ht="12.75" x14ac:dyDescent="0.2">
      <c r="A1735" s="118"/>
      <c r="B1735" s="119"/>
      <c r="C1735" s="119"/>
      <c r="D1735" s="120"/>
      <c r="E1735" s="120"/>
      <c r="F1735" s="172"/>
      <c r="G1735" s="123"/>
      <c r="H1735" s="124"/>
      <c r="I1735" s="124"/>
      <c r="J1735" s="125"/>
      <c r="K1735" s="125"/>
      <c r="L1735" s="8"/>
      <c r="M1735" s="126"/>
      <c r="N1735" s="126"/>
      <c r="O1735" s="119"/>
      <c r="P1735" s="119"/>
      <c r="Q1735" s="158"/>
      <c r="R1735" s="199"/>
      <c r="S1735" s="119"/>
      <c r="T1735" s="129"/>
      <c r="U1735" s="127"/>
      <c r="V1735" s="127"/>
      <c r="W1735" s="126"/>
      <c r="X1735" s="119"/>
      <c r="Y1735" s="119"/>
      <c r="Z1735" s="131"/>
      <c r="AA1735" s="124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2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4"/>
      <c r="EM1735" s="1"/>
      <c r="EN1735" s="1"/>
      <c r="EO1735" s="1"/>
      <c r="EP1735" s="1"/>
      <c r="EQ1735" s="1"/>
      <c r="ER1735" s="1"/>
    </row>
    <row r="1736" spans="1:148" ht="12.75" x14ac:dyDescent="0.2">
      <c r="A1736" s="118"/>
      <c r="B1736" s="119"/>
      <c r="C1736" s="119"/>
      <c r="D1736" s="120"/>
      <c r="E1736" s="120"/>
      <c r="F1736" s="172"/>
      <c r="G1736" s="123"/>
      <c r="H1736" s="124"/>
      <c r="I1736" s="124"/>
      <c r="J1736" s="125"/>
      <c r="K1736" s="125"/>
      <c r="L1736" s="8"/>
      <c r="M1736" s="126"/>
      <c r="N1736" s="126"/>
      <c r="O1736" s="119"/>
      <c r="P1736" s="119"/>
      <c r="Q1736" s="158"/>
      <c r="R1736" s="199"/>
      <c r="S1736" s="119"/>
      <c r="T1736" s="129"/>
      <c r="U1736" s="127"/>
      <c r="V1736" s="127"/>
      <c r="W1736" s="126"/>
      <c r="X1736" s="119"/>
      <c r="Y1736" s="119"/>
      <c r="Z1736" s="131"/>
      <c r="AA1736" s="124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2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4"/>
      <c r="EM1736" s="1"/>
      <c r="EN1736" s="1"/>
      <c r="EO1736" s="1"/>
      <c r="EP1736" s="1"/>
      <c r="EQ1736" s="1"/>
      <c r="ER1736" s="1"/>
    </row>
    <row r="1737" spans="1:148" ht="12.75" x14ac:dyDescent="0.2">
      <c r="A1737" s="118"/>
      <c r="B1737" s="119"/>
      <c r="C1737" s="119"/>
      <c r="D1737" s="120"/>
      <c r="E1737" s="120"/>
      <c r="F1737" s="172"/>
      <c r="G1737" s="123"/>
      <c r="H1737" s="124"/>
      <c r="I1737" s="124"/>
      <c r="J1737" s="125"/>
      <c r="K1737" s="125"/>
      <c r="L1737" s="8"/>
      <c r="M1737" s="126"/>
      <c r="N1737" s="126"/>
      <c r="O1737" s="119"/>
      <c r="P1737" s="119"/>
      <c r="Q1737" s="158"/>
      <c r="R1737" s="199"/>
      <c r="S1737" s="119"/>
      <c r="T1737" s="129"/>
      <c r="U1737" s="127"/>
      <c r="V1737" s="127"/>
      <c r="W1737" s="126"/>
      <c r="X1737" s="119"/>
      <c r="Y1737" s="119"/>
      <c r="Z1737" s="131"/>
      <c r="AA1737" s="124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2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4"/>
      <c r="EM1737" s="1"/>
      <c r="EN1737" s="1"/>
      <c r="EO1737" s="1"/>
      <c r="EP1737" s="1"/>
      <c r="EQ1737" s="1"/>
      <c r="ER1737" s="1"/>
    </row>
    <row r="1738" spans="1:148" ht="12.75" x14ac:dyDescent="0.2">
      <c r="A1738" s="118"/>
      <c r="B1738" s="119"/>
      <c r="C1738" s="119"/>
      <c r="D1738" s="120"/>
      <c r="E1738" s="120"/>
      <c r="F1738" s="172"/>
      <c r="G1738" s="123"/>
      <c r="H1738" s="124"/>
      <c r="I1738" s="124"/>
      <c r="J1738" s="125"/>
      <c r="K1738" s="125"/>
      <c r="L1738" s="8"/>
      <c r="M1738" s="126"/>
      <c r="N1738" s="126"/>
      <c r="O1738" s="119"/>
      <c r="P1738" s="119"/>
      <c r="Q1738" s="158"/>
      <c r="R1738" s="199"/>
      <c r="S1738" s="119"/>
      <c r="T1738" s="129"/>
      <c r="U1738" s="127"/>
      <c r="V1738" s="127"/>
      <c r="W1738" s="126"/>
      <c r="X1738" s="119"/>
      <c r="Y1738" s="119"/>
      <c r="Z1738" s="131"/>
      <c r="AA1738" s="124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2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4"/>
      <c r="EM1738" s="1"/>
      <c r="EN1738" s="1"/>
      <c r="EO1738" s="1"/>
      <c r="EP1738" s="1"/>
      <c r="EQ1738" s="1"/>
      <c r="ER1738" s="1"/>
    </row>
    <row r="1739" spans="1:148" ht="12.75" x14ac:dyDescent="0.2">
      <c r="A1739" s="118"/>
      <c r="B1739" s="119"/>
      <c r="C1739" s="119"/>
      <c r="D1739" s="120"/>
      <c r="E1739" s="120"/>
      <c r="F1739" s="172"/>
      <c r="G1739" s="123"/>
      <c r="H1739" s="124"/>
      <c r="I1739" s="124"/>
      <c r="J1739" s="125"/>
      <c r="K1739" s="125"/>
      <c r="L1739" s="8"/>
      <c r="M1739" s="126"/>
      <c r="N1739" s="126"/>
      <c r="O1739" s="119"/>
      <c r="P1739" s="119"/>
      <c r="Q1739" s="158"/>
      <c r="R1739" s="199"/>
      <c r="S1739" s="119"/>
      <c r="T1739" s="129"/>
      <c r="U1739" s="127"/>
      <c r="V1739" s="127"/>
      <c r="W1739" s="126"/>
      <c r="X1739" s="119"/>
      <c r="Y1739" s="119"/>
      <c r="Z1739" s="131"/>
      <c r="AA1739" s="124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2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4"/>
      <c r="EM1739" s="1"/>
      <c r="EN1739" s="1"/>
      <c r="EO1739" s="1"/>
      <c r="EP1739" s="1"/>
      <c r="EQ1739" s="1"/>
      <c r="ER1739" s="1"/>
    </row>
    <row r="1740" spans="1:148" ht="12.75" x14ac:dyDescent="0.2">
      <c r="A1740" s="118"/>
      <c r="B1740" s="119"/>
      <c r="C1740" s="119"/>
      <c r="D1740" s="120"/>
      <c r="E1740" s="120"/>
      <c r="F1740" s="172"/>
      <c r="G1740" s="123"/>
      <c r="H1740" s="124"/>
      <c r="I1740" s="124"/>
      <c r="J1740" s="125"/>
      <c r="K1740" s="125"/>
      <c r="L1740" s="8"/>
      <c r="M1740" s="126"/>
      <c r="N1740" s="126"/>
      <c r="O1740" s="119"/>
      <c r="P1740" s="119"/>
      <c r="Q1740" s="158"/>
      <c r="R1740" s="199"/>
      <c r="S1740" s="119"/>
      <c r="T1740" s="129"/>
      <c r="U1740" s="127"/>
      <c r="V1740" s="127"/>
      <c r="W1740" s="126"/>
      <c r="X1740" s="119"/>
      <c r="Y1740" s="119"/>
      <c r="Z1740" s="131"/>
      <c r="AA1740" s="124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2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4"/>
      <c r="EM1740" s="1"/>
      <c r="EN1740" s="1"/>
      <c r="EO1740" s="1"/>
      <c r="EP1740" s="1"/>
      <c r="EQ1740" s="1"/>
      <c r="ER1740" s="1"/>
    </row>
    <row r="1741" spans="1:148" ht="12.75" x14ac:dyDescent="0.2">
      <c r="A1741" s="118"/>
      <c r="B1741" s="119"/>
      <c r="C1741" s="119"/>
      <c r="D1741" s="120"/>
      <c r="E1741" s="120"/>
      <c r="F1741" s="172"/>
      <c r="G1741" s="123"/>
      <c r="H1741" s="124"/>
      <c r="I1741" s="124"/>
      <c r="J1741" s="125"/>
      <c r="K1741" s="125"/>
      <c r="L1741" s="8"/>
      <c r="M1741" s="126"/>
      <c r="N1741" s="126"/>
      <c r="O1741" s="119"/>
      <c r="P1741" s="119"/>
      <c r="Q1741" s="158"/>
      <c r="R1741" s="199"/>
      <c r="S1741" s="119"/>
      <c r="T1741" s="129"/>
      <c r="U1741" s="127"/>
      <c r="V1741" s="127"/>
      <c r="W1741" s="126"/>
      <c r="X1741" s="119"/>
      <c r="Y1741" s="119"/>
      <c r="Z1741" s="131"/>
      <c r="AA1741" s="124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2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4"/>
      <c r="EM1741" s="1"/>
      <c r="EN1741" s="1"/>
      <c r="EO1741" s="1"/>
      <c r="EP1741" s="1"/>
      <c r="EQ1741" s="1"/>
      <c r="ER1741" s="1"/>
    </row>
    <row r="1742" spans="1:148" ht="12.75" x14ac:dyDescent="0.2">
      <c r="A1742" s="118"/>
      <c r="B1742" s="119"/>
      <c r="C1742" s="119"/>
      <c r="D1742" s="120"/>
      <c r="E1742" s="120"/>
      <c r="F1742" s="172"/>
      <c r="G1742" s="123"/>
      <c r="H1742" s="124"/>
      <c r="I1742" s="124"/>
      <c r="J1742" s="125"/>
      <c r="K1742" s="125"/>
      <c r="L1742" s="8"/>
      <c r="M1742" s="126"/>
      <c r="N1742" s="126"/>
      <c r="O1742" s="119"/>
      <c r="P1742" s="119"/>
      <c r="Q1742" s="158"/>
      <c r="R1742" s="199"/>
      <c r="S1742" s="119"/>
      <c r="T1742" s="129"/>
      <c r="U1742" s="127"/>
      <c r="V1742" s="127"/>
      <c r="W1742" s="126"/>
      <c r="X1742" s="119"/>
      <c r="Y1742" s="119"/>
      <c r="Z1742" s="131"/>
      <c r="AA1742" s="124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2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4"/>
      <c r="EM1742" s="1"/>
      <c r="EN1742" s="1"/>
      <c r="EO1742" s="1"/>
      <c r="EP1742" s="1"/>
      <c r="EQ1742" s="1"/>
      <c r="ER1742" s="1"/>
    </row>
    <row r="1743" spans="1:148" ht="12.75" x14ac:dyDescent="0.2">
      <c r="A1743" s="118"/>
      <c r="B1743" s="119"/>
      <c r="C1743" s="119"/>
      <c r="D1743" s="120"/>
      <c r="E1743" s="120"/>
      <c r="F1743" s="172"/>
      <c r="G1743" s="123"/>
      <c r="H1743" s="124"/>
      <c r="I1743" s="124"/>
      <c r="J1743" s="125"/>
      <c r="K1743" s="125"/>
      <c r="L1743" s="8"/>
      <c r="M1743" s="126"/>
      <c r="N1743" s="126"/>
      <c r="O1743" s="119"/>
      <c r="P1743" s="119"/>
      <c r="Q1743" s="158"/>
      <c r="R1743" s="199"/>
      <c r="S1743" s="119"/>
      <c r="T1743" s="129"/>
      <c r="U1743" s="127"/>
      <c r="V1743" s="127"/>
      <c r="W1743" s="126"/>
      <c r="X1743" s="119"/>
      <c r="Y1743" s="119"/>
      <c r="Z1743" s="131"/>
      <c r="AA1743" s="124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2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4"/>
      <c r="EM1743" s="1"/>
      <c r="EN1743" s="1"/>
      <c r="EO1743" s="1"/>
      <c r="EP1743" s="1"/>
      <c r="EQ1743" s="1"/>
      <c r="ER1743" s="1"/>
    </row>
    <row r="1744" spans="1:148" ht="12.75" x14ac:dyDescent="0.2">
      <c r="A1744" s="118"/>
      <c r="B1744" s="119"/>
      <c r="C1744" s="119"/>
      <c r="D1744" s="120"/>
      <c r="E1744" s="120"/>
      <c r="F1744" s="172"/>
      <c r="G1744" s="123"/>
      <c r="H1744" s="124"/>
      <c r="I1744" s="124"/>
      <c r="J1744" s="125"/>
      <c r="K1744" s="125"/>
      <c r="L1744" s="8"/>
      <c r="M1744" s="126"/>
      <c r="N1744" s="126"/>
      <c r="O1744" s="119"/>
      <c r="P1744" s="119"/>
      <c r="Q1744" s="158"/>
      <c r="R1744" s="199"/>
      <c r="S1744" s="119"/>
      <c r="T1744" s="129"/>
      <c r="U1744" s="127"/>
      <c r="V1744" s="127"/>
      <c r="W1744" s="126"/>
      <c r="X1744" s="119"/>
      <c r="Y1744" s="119"/>
      <c r="Z1744" s="131"/>
      <c r="AA1744" s="124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2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4"/>
      <c r="EM1744" s="1"/>
      <c r="EN1744" s="1"/>
      <c r="EO1744" s="1"/>
      <c r="EP1744" s="1"/>
      <c r="EQ1744" s="1"/>
      <c r="ER1744" s="1"/>
    </row>
    <row r="1745" spans="1:148" ht="12.75" x14ac:dyDescent="0.2">
      <c r="A1745" s="118"/>
      <c r="B1745" s="119"/>
      <c r="C1745" s="119"/>
      <c r="D1745" s="120"/>
      <c r="E1745" s="120"/>
      <c r="F1745" s="172"/>
      <c r="G1745" s="123"/>
      <c r="H1745" s="124"/>
      <c r="I1745" s="124"/>
      <c r="J1745" s="125"/>
      <c r="K1745" s="125"/>
      <c r="L1745" s="8"/>
      <c r="M1745" s="126"/>
      <c r="N1745" s="126"/>
      <c r="O1745" s="119"/>
      <c r="P1745" s="119"/>
      <c r="Q1745" s="158"/>
      <c r="R1745" s="199"/>
      <c r="S1745" s="119"/>
      <c r="T1745" s="129"/>
      <c r="U1745" s="127"/>
      <c r="V1745" s="127"/>
      <c r="W1745" s="126"/>
      <c r="X1745" s="119"/>
      <c r="Y1745" s="119"/>
      <c r="Z1745" s="131"/>
      <c r="AA1745" s="124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2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4"/>
      <c r="EM1745" s="1"/>
      <c r="EN1745" s="1"/>
      <c r="EO1745" s="1"/>
      <c r="EP1745" s="1"/>
      <c r="EQ1745" s="1"/>
      <c r="ER1745" s="1"/>
    </row>
    <row r="1746" spans="1:148" ht="12.75" x14ac:dyDescent="0.2">
      <c r="A1746" s="118"/>
      <c r="B1746" s="119"/>
      <c r="C1746" s="119"/>
      <c r="D1746" s="120"/>
      <c r="E1746" s="120"/>
      <c r="F1746" s="172"/>
      <c r="G1746" s="123"/>
      <c r="H1746" s="124"/>
      <c r="I1746" s="124"/>
      <c r="J1746" s="125"/>
      <c r="K1746" s="125"/>
      <c r="L1746" s="8"/>
      <c r="M1746" s="126"/>
      <c r="N1746" s="126"/>
      <c r="O1746" s="119"/>
      <c r="P1746" s="119"/>
      <c r="Q1746" s="158"/>
      <c r="R1746" s="199"/>
      <c r="S1746" s="119"/>
      <c r="T1746" s="129"/>
      <c r="U1746" s="127"/>
      <c r="V1746" s="127"/>
      <c r="W1746" s="126"/>
      <c r="X1746" s="119"/>
      <c r="Y1746" s="119"/>
      <c r="Z1746" s="131"/>
      <c r="AA1746" s="124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2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4"/>
      <c r="EM1746" s="1"/>
      <c r="EN1746" s="1"/>
      <c r="EO1746" s="1"/>
      <c r="EP1746" s="1"/>
      <c r="EQ1746" s="1"/>
      <c r="ER1746" s="1"/>
    </row>
    <row r="1747" spans="1:148" ht="12.75" x14ac:dyDescent="0.2">
      <c r="A1747" s="118"/>
      <c r="B1747" s="119"/>
      <c r="C1747" s="119"/>
      <c r="D1747" s="120"/>
      <c r="E1747" s="120"/>
      <c r="F1747" s="172"/>
      <c r="G1747" s="123"/>
      <c r="H1747" s="124"/>
      <c r="I1747" s="124"/>
      <c r="J1747" s="125"/>
      <c r="K1747" s="125"/>
      <c r="L1747" s="8"/>
      <c r="M1747" s="126"/>
      <c r="N1747" s="126"/>
      <c r="O1747" s="119"/>
      <c r="P1747" s="119"/>
      <c r="Q1747" s="158"/>
      <c r="R1747" s="199"/>
      <c r="S1747" s="119"/>
      <c r="T1747" s="129"/>
      <c r="U1747" s="127"/>
      <c r="V1747" s="127"/>
      <c r="W1747" s="126"/>
      <c r="X1747" s="119"/>
      <c r="Y1747" s="119"/>
      <c r="Z1747" s="131"/>
      <c r="AA1747" s="124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2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4"/>
      <c r="EM1747" s="1"/>
      <c r="EN1747" s="1"/>
      <c r="EO1747" s="1"/>
      <c r="EP1747" s="1"/>
      <c r="EQ1747" s="1"/>
      <c r="ER1747" s="1"/>
    </row>
    <row r="1748" spans="1:148" ht="12.75" x14ac:dyDescent="0.2">
      <c r="A1748" s="118"/>
      <c r="B1748" s="119"/>
      <c r="C1748" s="119"/>
      <c r="D1748" s="120"/>
      <c r="E1748" s="120"/>
      <c r="F1748" s="172"/>
      <c r="G1748" s="123"/>
      <c r="H1748" s="124"/>
      <c r="I1748" s="124"/>
      <c r="J1748" s="125"/>
      <c r="K1748" s="125"/>
      <c r="L1748" s="8"/>
      <c r="M1748" s="126"/>
      <c r="N1748" s="126"/>
      <c r="O1748" s="119"/>
      <c r="P1748" s="119"/>
      <c r="Q1748" s="158"/>
      <c r="R1748" s="199"/>
      <c r="S1748" s="119"/>
      <c r="T1748" s="129"/>
      <c r="U1748" s="127"/>
      <c r="V1748" s="127"/>
      <c r="W1748" s="126"/>
      <c r="X1748" s="119"/>
      <c r="Y1748" s="119"/>
      <c r="Z1748" s="131"/>
      <c r="AA1748" s="124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2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4"/>
      <c r="EM1748" s="1"/>
      <c r="EN1748" s="1"/>
      <c r="EO1748" s="1"/>
      <c r="EP1748" s="1"/>
      <c r="EQ1748" s="1"/>
      <c r="ER1748" s="1"/>
    </row>
    <row r="1749" spans="1:148" ht="12.75" x14ac:dyDescent="0.2">
      <c r="A1749" s="118"/>
      <c r="B1749" s="119"/>
      <c r="C1749" s="119"/>
      <c r="D1749" s="120"/>
      <c r="E1749" s="120"/>
      <c r="F1749" s="172"/>
      <c r="G1749" s="123"/>
      <c r="H1749" s="124"/>
      <c r="I1749" s="124"/>
      <c r="J1749" s="125"/>
      <c r="K1749" s="125"/>
      <c r="L1749" s="8"/>
      <c r="M1749" s="126"/>
      <c r="N1749" s="126"/>
      <c r="O1749" s="119"/>
      <c r="P1749" s="119"/>
      <c r="Q1749" s="158"/>
      <c r="R1749" s="199"/>
      <c r="S1749" s="119"/>
      <c r="T1749" s="129"/>
      <c r="U1749" s="127"/>
      <c r="V1749" s="127"/>
      <c r="W1749" s="126"/>
      <c r="X1749" s="119"/>
      <c r="Y1749" s="119"/>
      <c r="Z1749" s="131"/>
      <c r="AA1749" s="124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2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4"/>
      <c r="EM1749" s="1"/>
      <c r="EN1749" s="1"/>
      <c r="EO1749" s="1"/>
      <c r="EP1749" s="1"/>
      <c r="EQ1749" s="1"/>
      <c r="ER1749" s="1"/>
    </row>
    <row r="1750" spans="1:148" ht="12.75" x14ac:dyDescent="0.2">
      <c r="A1750" s="118"/>
      <c r="B1750" s="119"/>
      <c r="C1750" s="119"/>
      <c r="D1750" s="120"/>
      <c r="E1750" s="120"/>
      <c r="F1750" s="172"/>
      <c r="G1750" s="123"/>
      <c r="H1750" s="124"/>
      <c r="I1750" s="124"/>
      <c r="J1750" s="125"/>
      <c r="K1750" s="125"/>
      <c r="L1750" s="8"/>
      <c r="M1750" s="126"/>
      <c r="N1750" s="126"/>
      <c r="O1750" s="119"/>
      <c r="P1750" s="119"/>
      <c r="Q1750" s="158"/>
      <c r="R1750" s="199"/>
      <c r="S1750" s="119"/>
      <c r="T1750" s="129"/>
      <c r="U1750" s="127"/>
      <c r="V1750" s="127"/>
      <c r="W1750" s="126"/>
      <c r="X1750" s="119"/>
      <c r="Y1750" s="119"/>
      <c r="Z1750" s="131"/>
      <c r="AA1750" s="124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2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4"/>
      <c r="EM1750" s="1"/>
      <c r="EN1750" s="1"/>
      <c r="EO1750" s="1"/>
      <c r="EP1750" s="1"/>
      <c r="EQ1750" s="1"/>
      <c r="ER1750" s="1"/>
    </row>
    <row r="1751" spans="1:148" ht="12.75" x14ac:dyDescent="0.2">
      <c r="A1751" s="118"/>
      <c r="B1751" s="119"/>
      <c r="C1751" s="119"/>
      <c r="D1751" s="120"/>
      <c r="E1751" s="120"/>
      <c r="F1751" s="172"/>
      <c r="G1751" s="123"/>
      <c r="H1751" s="124"/>
      <c r="I1751" s="124"/>
      <c r="J1751" s="125"/>
      <c r="K1751" s="125"/>
      <c r="L1751" s="8"/>
      <c r="M1751" s="126"/>
      <c r="N1751" s="126"/>
      <c r="O1751" s="119"/>
      <c r="P1751" s="119"/>
      <c r="Q1751" s="158"/>
      <c r="R1751" s="199"/>
      <c r="S1751" s="119"/>
      <c r="T1751" s="129"/>
      <c r="U1751" s="127"/>
      <c r="V1751" s="127"/>
      <c r="W1751" s="126"/>
      <c r="X1751" s="119"/>
      <c r="Y1751" s="119"/>
      <c r="Z1751" s="131"/>
      <c r="AA1751" s="124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2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4"/>
      <c r="EM1751" s="1"/>
      <c r="EN1751" s="1"/>
      <c r="EO1751" s="1"/>
      <c r="EP1751" s="1"/>
      <c r="EQ1751" s="1"/>
      <c r="ER1751" s="1"/>
    </row>
    <row r="1752" spans="1:148" ht="12.75" x14ac:dyDescent="0.2">
      <c r="A1752" s="118"/>
      <c r="B1752" s="119"/>
      <c r="C1752" s="119"/>
      <c r="D1752" s="120"/>
      <c r="E1752" s="120"/>
      <c r="F1752" s="172"/>
      <c r="G1752" s="123"/>
      <c r="H1752" s="124"/>
      <c r="I1752" s="124"/>
      <c r="J1752" s="125"/>
      <c r="K1752" s="125"/>
      <c r="L1752" s="8"/>
      <c r="M1752" s="126"/>
      <c r="N1752" s="126"/>
      <c r="O1752" s="119"/>
      <c r="P1752" s="119"/>
      <c r="Q1752" s="158"/>
      <c r="R1752" s="199"/>
      <c r="S1752" s="119"/>
      <c r="T1752" s="129"/>
      <c r="U1752" s="127"/>
      <c r="V1752" s="127"/>
      <c r="W1752" s="126"/>
      <c r="X1752" s="119"/>
      <c r="Y1752" s="119"/>
      <c r="Z1752" s="131"/>
      <c r="AA1752" s="124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2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4"/>
      <c r="EM1752" s="1"/>
      <c r="EN1752" s="1"/>
      <c r="EO1752" s="1"/>
      <c r="EP1752" s="1"/>
      <c r="EQ1752" s="1"/>
      <c r="ER1752" s="1"/>
    </row>
    <row r="1753" spans="1:148" ht="12.75" x14ac:dyDescent="0.2">
      <c r="A1753" s="118"/>
      <c r="B1753" s="119"/>
      <c r="C1753" s="119"/>
      <c r="D1753" s="120"/>
      <c r="E1753" s="120"/>
      <c r="F1753" s="172"/>
      <c r="G1753" s="123"/>
      <c r="H1753" s="124"/>
      <c r="I1753" s="124"/>
      <c r="J1753" s="125"/>
      <c r="K1753" s="125"/>
      <c r="L1753" s="8"/>
      <c r="M1753" s="126"/>
      <c r="N1753" s="126"/>
      <c r="O1753" s="119"/>
      <c r="P1753" s="119"/>
      <c r="Q1753" s="158"/>
      <c r="R1753" s="199"/>
      <c r="S1753" s="119"/>
      <c r="T1753" s="129"/>
      <c r="U1753" s="127"/>
      <c r="V1753" s="127"/>
      <c r="W1753" s="126"/>
      <c r="X1753" s="119"/>
      <c r="Y1753" s="119"/>
      <c r="Z1753" s="131"/>
      <c r="AA1753" s="124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2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4"/>
      <c r="EM1753" s="1"/>
      <c r="EN1753" s="1"/>
      <c r="EO1753" s="1"/>
      <c r="EP1753" s="1"/>
      <c r="EQ1753" s="1"/>
      <c r="ER1753" s="1"/>
    </row>
    <row r="1754" spans="1:148" ht="12.75" x14ac:dyDescent="0.2">
      <c r="A1754" s="118"/>
      <c r="B1754" s="119"/>
      <c r="C1754" s="119"/>
      <c r="D1754" s="120"/>
      <c r="E1754" s="120"/>
      <c r="F1754" s="172"/>
      <c r="G1754" s="123"/>
      <c r="H1754" s="124"/>
      <c r="I1754" s="124"/>
      <c r="J1754" s="125"/>
      <c r="K1754" s="125"/>
      <c r="L1754" s="8"/>
      <c r="M1754" s="126"/>
      <c r="N1754" s="126"/>
      <c r="O1754" s="119"/>
      <c r="P1754" s="119"/>
      <c r="Q1754" s="158"/>
      <c r="R1754" s="199"/>
      <c r="S1754" s="119"/>
      <c r="T1754" s="129"/>
      <c r="U1754" s="127"/>
      <c r="V1754" s="127"/>
      <c r="W1754" s="126"/>
      <c r="X1754" s="119"/>
      <c r="Y1754" s="119"/>
      <c r="Z1754" s="131"/>
      <c r="AA1754" s="124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2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4"/>
      <c r="EM1754" s="1"/>
      <c r="EN1754" s="1"/>
      <c r="EO1754" s="1"/>
      <c r="EP1754" s="1"/>
      <c r="EQ1754" s="1"/>
      <c r="ER1754" s="1"/>
    </row>
    <row r="1755" spans="1:148" ht="12.75" x14ac:dyDescent="0.2">
      <c r="A1755" s="118"/>
      <c r="B1755" s="119"/>
      <c r="C1755" s="119"/>
      <c r="D1755" s="120"/>
      <c r="E1755" s="120"/>
      <c r="F1755" s="172"/>
      <c r="G1755" s="123"/>
      <c r="H1755" s="124"/>
      <c r="I1755" s="124"/>
      <c r="J1755" s="125"/>
      <c r="K1755" s="125"/>
      <c r="L1755" s="8"/>
      <c r="M1755" s="126"/>
      <c r="N1755" s="126"/>
      <c r="O1755" s="119"/>
      <c r="P1755" s="119"/>
      <c r="Q1755" s="158"/>
      <c r="R1755" s="199"/>
      <c r="S1755" s="119"/>
      <c r="T1755" s="129"/>
      <c r="U1755" s="127"/>
      <c r="V1755" s="127"/>
      <c r="W1755" s="126"/>
      <c r="X1755" s="119"/>
      <c r="Y1755" s="119"/>
      <c r="Z1755" s="131"/>
      <c r="AA1755" s="124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2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4"/>
      <c r="EM1755" s="1"/>
      <c r="EN1755" s="1"/>
      <c r="EO1755" s="1"/>
      <c r="EP1755" s="1"/>
      <c r="EQ1755" s="1"/>
      <c r="ER1755" s="1"/>
    </row>
    <row r="1756" spans="1:148" ht="12.75" x14ac:dyDescent="0.2">
      <c r="A1756" s="118"/>
      <c r="B1756" s="119"/>
      <c r="C1756" s="119"/>
      <c r="D1756" s="120"/>
      <c r="E1756" s="120"/>
      <c r="F1756" s="172"/>
      <c r="G1756" s="123"/>
      <c r="H1756" s="124"/>
      <c r="I1756" s="124"/>
      <c r="J1756" s="125"/>
      <c r="K1756" s="125"/>
      <c r="L1756" s="8"/>
      <c r="M1756" s="126"/>
      <c r="N1756" s="126"/>
      <c r="O1756" s="119"/>
      <c r="P1756" s="119"/>
      <c r="Q1756" s="158"/>
      <c r="R1756" s="199"/>
      <c r="S1756" s="119"/>
      <c r="T1756" s="129"/>
      <c r="U1756" s="127"/>
      <c r="V1756" s="127"/>
      <c r="W1756" s="126"/>
      <c r="X1756" s="119"/>
      <c r="Y1756" s="119"/>
      <c r="Z1756" s="131"/>
      <c r="AA1756" s="124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2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4"/>
      <c r="EM1756" s="1"/>
      <c r="EN1756" s="1"/>
      <c r="EO1756" s="1"/>
      <c r="EP1756" s="1"/>
      <c r="EQ1756" s="1"/>
      <c r="ER1756" s="1"/>
    </row>
    <row r="1757" spans="1:148" ht="12.75" x14ac:dyDescent="0.2">
      <c r="A1757" s="118"/>
      <c r="B1757" s="119"/>
      <c r="C1757" s="119"/>
      <c r="D1757" s="120"/>
      <c r="E1757" s="120"/>
      <c r="F1757" s="172"/>
      <c r="G1757" s="123"/>
      <c r="H1757" s="124"/>
      <c r="I1757" s="124"/>
      <c r="J1757" s="125"/>
      <c r="K1757" s="125"/>
      <c r="L1757" s="8"/>
      <c r="M1757" s="126"/>
      <c r="N1757" s="126"/>
      <c r="O1757" s="119"/>
      <c r="P1757" s="119"/>
      <c r="Q1757" s="158"/>
      <c r="R1757" s="199"/>
      <c r="S1757" s="119"/>
      <c r="T1757" s="129"/>
      <c r="U1757" s="127"/>
      <c r="V1757" s="127"/>
      <c r="W1757" s="126"/>
      <c r="X1757" s="119"/>
      <c r="Y1757" s="119"/>
      <c r="Z1757" s="131"/>
      <c r="AA1757" s="124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2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4"/>
      <c r="EM1757" s="1"/>
      <c r="EN1757" s="1"/>
      <c r="EO1757" s="1"/>
      <c r="EP1757" s="1"/>
      <c r="EQ1757" s="1"/>
      <c r="ER1757" s="1"/>
    </row>
    <row r="1758" spans="1:148" ht="12.75" x14ac:dyDescent="0.2">
      <c r="A1758" s="118"/>
      <c r="B1758" s="119"/>
      <c r="C1758" s="119"/>
      <c r="D1758" s="120"/>
      <c r="E1758" s="120"/>
      <c r="F1758" s="172"/>
      <c r="G1758" s="123"/>
      <c r="H1758" s="124"/>
      <c r="I1758" s="124"/>
      <c r="J1758" s="125"/>
      <c r="K1758" s="125"/>
      <c r="L1758" s="8"/>
      <c r="M1758" s="126"/>
      <c r="N1758" s="126"/>
      <c r="O1758" s="119"/>
      <c r="P1758" s="119"/>
      <c r="Q1758" s="158"/>
      <c r="R1758" s="199"/>
      <c r="S1758" s="119"/>
      <c r="T1758" s="129"/>
      <c r="U1758" s="127"/>
      <c r="V1758" s="127"/>
      <c r="W1758" s="126"/>
      <c r="X1758" s="119"/>
      <c r="Y1758" s="119"/>
      <c r="Z1758" s="131"/>
      <c r="AA1758" s="124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2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4"/>
      <c r="EM1758" s="1"/>
      <c r="EN1758" s="1"/>
      <c r="EO1758" s="1"/>
      <c r="EP1758" s="1"/>
      <c r="EQ1758" s="1"/>
      <c r="ER1758" s="1"/>
    </row>
    <row r="1759" spans="1:148" ht="12.75" x14ac:dyDescent="0.2">
      <c r="A1759" s="118"/>
      <c r="B1759" s="119"/>
      <c r="C1759" s="119"/>
      <c r="D1759" s="120"/>
      <c r="E1759" s="120"/>
      <c r="F1759" s="172"/>
      <c r="G1759" s="123"/>
      <c r="H1759" s="124"/>
      <c r="I1759" s="124"/>
      <c r="J1759" s="125"/>
      <c r="K1759" s="125"/>
      <c r="L1759" s="8"/>
      <c r="M1759" s="126"/>
      <c r="N1759" s="126"/>
      <c r="O1759" s="119"/>
      <c r="P1759" s="119"/>
      <c r="Q1759" s="158"/>
      <c r="R1759" s="199"/>
      <c r="S1759" s="119"/>
      <c r="T1759" s="129"/>
      <c r="U1759" s="127"/>
      <c r="V1759" s="127"/>
      <c r="W1759" s="126"/>
      <c r="X1759" s="119"/>
      <c r="Y1759" s="119"/>
      <c r="Z1759" s="131"/>
      <c r="AA1759" s="124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2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4"/>
      <c r="EM1759" s="1"/>
      <c r="EN1759" s="1"/>
      <c r="EO1759" s="1"/>
      <c r="EP1759" s="1"/>
      <c r="EQ1759" s="1"/>
      <c r="ER1759" s="1"/>
    </row>
    <row r="1760" spans="1:148" ht="12.75" x14ac:dyDescent="0.2">
      <c r="A1760" s="118"/>
      <c r="B1760" s="119"/>
      <c r="C1760" s="119"/>
      <c r="D1760" s="120"/>
      <c r="E1760" s="120"/>
      <c r="F1760" s="172"/>
      <c r="G1760" s="123"/>
      <c r="H1760" s="124"/>
      <c r="I1760" s="124"/>
      <c r="J1760" s="125"/>
      <c r="K1760" s="125"/>
      <c r="L1760" s="8"/>
      <c r="M1760" s="126"/>
      <c r="N1760" s="126"/>
      <c r="O1760" s="119"/>
      <c r="P1760" s="119"/>
      <c r="Q1760" s="158"/>
      <c r="R1760" s="199"/>
      <c r="S1760" s="119"/>
      <c r="T1760" s="129"/>
      <c r="U1760" s="127"/>
      <c r="V1760" s="127"/>
      <c r="W1760" s="126"/>
      <c r="X1760" s="119"/>
      <c r="Y1760" s="119"/>
      <c r="Z1760" s="131"/>
      <c r="AA1760" s="124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2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4"/>
      <c r="EM1760" s="1"/>
      <c r="EN1760" s="1"/>
      <c r="EO1760" s="1"/>
      <c r="EP1760" s="1"/>
      <c r="EQ1760" s="1"/>
      <c r="ER1760" s="1"/>
    </row>
    <row r="1761" spans="1:148" ht="12.75" x14ac:dyDescent="0.2">
      <c r="A1761" s="118"/>
      <c r="B1761" s="119"/>
      <c r="C1761" s="119"/>
      <c r="D1761" s="120"/>
      <c r="E1761" s="120"/>
      <c r="F1761" s="172"/>
      <c r="G1761" s="123"/>
      <c r="H1761" s="124"/>
      <c r="I1761" s="124"/>
      <c r="J1761" s="125"/>
      <c r="K1761" s="125"/>
      <c r="L1761" s="8"/>
      <c r="M1761" s="126"/>
      <c r="N1761" s="126"/>
      <c r="O1761" s="119"/>
      <c r="P1761" s="119"/>
      <c r="Q1761" s="158"/>
      <c r="R1761" s="199"/>
      <c r="S1761" s="119"/>
      <c r="T1761" s="129"/>
      <c r="U1761" s="127"/>
      <c r="V1761" s="127"/>
      <c r="W1761" s="126"/>
      <c r="X1761" s="119"/>
      <c r="Y1761" s="119"/>
      <c r="Z1761" s="131"/>
      <c r="AA1761" s="124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2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4"/>
      <c r="EM1761" s="1"/>
      <c r="EN1761" s="1"/>
      <c r="EO1761" s="1"/>
      <c r="EP1761" s="1"/>
      <c r="EQ1761" s="1"/>
      <c r="ER1761" s="1"/>
    </row>
    <row r="1762" spans="1:148" ht="12.75" x14ac:dyDescent="0.2">
      <c r="A1762" s="118"/>
      <c r="B1762" s="119"/>
      <c r="C1762" s="119"/>
      <c r="D1762" s="120"/>
      <c r="E1762" s="120"/>
      <c r="F1762" s="172"/>
      <c r="G1762" s="123"/>
      <c r="H1762" s="124"/>
      <c r="I1762" s="124"/>
      <c r="J1762" s="125"/>
      <c r="K1762" s="125"/>
      <c r="L1762" s="8"/>
      <c r="M1762" s="126"/>
      <c r="N1762" s="126"/>
      <c r="O1762" s="119"/>
      <c r="P1762" s="119"/>
      <c r="Q1762" s="158"/>
      <c r="R1762" s="199"/>
      <c r="S1762" s="119"/>
      <c r="T1762" s="129"/>
      <c r="U1762" s="127"/>
      <c r="V1762" s="127"/>
      <c r="W1762" s="126"/>
      <c r="X1762" s="119"/>
      <c r="Y1762" s="119"/>
      <c r="Z1762" s="131"/>
      <c r="AA1762" s="124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2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4"/>
      <c r="EM1762" s="1"/>
      <c r="EN1762" s="1"/>
      <c r="EO1762" s="1"/>
      <c r="EP1762" s="1"/>
      <c r="EQ1762" s="1"/>
      <c r="ER1762" s="1"/>
    </row>
    <row r="1763" spans="1:148" ht="12.75" x14ac:dyDescent="0.2">
      <c r="A1763" s="118"/>
      <c r="B1763" s="119"/>
      <c r="C1763" s="119"/>
      <c r="D1763" s="120"/>
      <c r="E1763" s="120"/>
      <c r="F1763" s="172"/>
      <c r="G1763" s="123"/>
      <c r="H1763" s="124"/>
      <c r="I1763" s="124"/>
      <c r="J1763" s="125"/>
      <c r="K1763" s="125"/>
      <c r="L1763" s="8"/>
      <c r="M1763" s="126"/>
      <c r="N1763" s="126"/>
      <c r="O1763" s="119"/>
      <c r="P1763" s="119"/>
      <c r="Q1763" s="158"/>
      <c r="R1763" s="199"/>
      <c r="S1763" s="119"/>
      <c r="T1763" s="129"/>
      <c r="U1763" s="127"/>
      <c r="V1763" s="127"/>
      <c r="W1763" s="126"/>
      <c r="X1763" s="119"/>
      <c r="Y1763" s="119"/>
      <c r="Z1763" s="131"/>
      <c r="AA1763" s="124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2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4"/>
      <c r="EM1763" s="1"/>
      <c r="EN1763" s="1"/>
      <c r="EO1763" s="1"/>
      <c r="EP1763" s="1"/>
      <c r="EQ1763" s="1"/>
      <c r="ER1763" s="1"/>
    </row>
    <row r="1764" spans="1:148" ht="12.75" x14ac:dyDescent="0.2">
      <c r="A1764" s="118"/>
      <c r="B1764" s="119"/>
      <c r="C1764" s="119"/>
      <c r="D1764" s="120"/>
      <c r="E1764" s="120"/>
      <c r="F1764" s="172"/>
      <c r="G1764" s="123"/>
      <c r="H1764" s="124"/>
      <c r="I1764" s="124"/>
      <c r="J1764" s="125"/>
      <c r="K1764" s="125"/>
      <c r="L1764" s="8"/>
      <c r="M1764" s="126"/>
      <c r="N1764" s="126"/>
      <c r="O1764" s="119"/>
      <c r="P1764" s="119"/>
      <c r="Q1764" s="158"/>
      <c r="R1764" s="199"/>
      <c r="S1764" s="119"/>
      <c r="T1764" s="129"/>
      <c r="U1764" s="127"/>
      <c r="V1764" s="127"/>
      <c r="W1764" s="126"/>
      <c r="X1764" s="119"/>
      <c r="Y1764" s="119"/>
      <c r="Z1764" s="131"/>
      <c r="AA1764" s="124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2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4"/>
      <c r="EM1764" s="1"/>
      <c r="EN1764" s="1"/>
      <c r="EO1764" s="1"/>
      <c r="EP1764" s="1"/>
      <c r="EQ1764" s="1"/>
      <c r="ER1764" s="1"/>
    </row>
    <row r="1765" spans="1:148" ht="12.75" x14ac:dyDescent="0.2">
      <c r="A1765" s="118"/>
      <c r="B1765" s="119"/>
      <c r="C1765" s="119"/>
      <c r="D1765" s="120"/>
      <c r="E1765" s="120"/>
      <c r="F1765" s="172"/>
      <c r="G1765" s="123"/>
      <c r="H1765" s="124"/>
      <c r="I1765" s="124"/>
      <c r="J1765" s="125"/>
      <c r="K1765" s="125"/>
      <c r="L1765" s="8"/>
      <c r="M1765" s="126"/>
      <c r="N1765" s="126"/>
      <c r="O1765" s="119"/>
      <c r="P1765" s="119"/>
      <c r="Q1765" s="158"/>
      <c r="R1765" s="199"/>
      <c r="S1765" s="119"/>
      <c r="T1765" s="129"/>
      <c r="U1765" s="127"/>
      <c r="V1765" s="127"/>
      <c r="W1765" s="126"/>
      <c r="X1765" s="119"/>
      <c r="Y1765" s="119"/>
      <c r="Z1765" s="131"/>
      <c r="AA1765" s="124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2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4"/>
      <c r="EM1765" s="1"/>
      <c r="EN1765" s="1"/>
      <c r="EO1765" s="1"/>
      <c r="EP1765" s="1"/>
      <c r="EQ1765" s="1"/>
      <c r="ER1765" s="1"/>
    </row>
    <row r="1766" spans="1:148" ht="12.75" x14ac:dyDescent="0.2">
      <c r="A1766" s="118"/>
      <c r="B1766" s="119"/>
      <c r="C1766" s="119"/>
      <c r="D1766" s="120"/>
      <c r="E1766" s="120"/>
      <c r="F1766" s="172"/>
      <c r="G1766" s="123"/>
      <c r="H1766" s="124"/>
      <c r="I1766" s="124"/>
      <c r="J1766" s="125"/>
      <c r="K1766" s="125"/>
      <c r="L1766" s="8"/>
      <c r="M1766" s="126"/>
      <c r="N1766" s="126"/>
      <c r="O1766" s="119"/>
      <c r="P1766" s="119"/>
      <c r="Q1766" s="158"/>
      <c r="R1766" s="199"/>
      <c r="S1766" s="119"/>
      <c r="T1766" s="129"/>
      <c r="U1766" s="127"/>
      <c r="V1766" s="127"/>
      <c r="W1766" s="126"/>
      <c r="X1766" s="119"/>
      <c r="Y1766" s="119"/>
      <c r="Z1766" s="131"/>
      <c r="AA1766" s="124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2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4"/>
      <c r="EM1766" s="1"/>
      <c r="EN1766" s="1"/>
      <c r="EO1766" s="1"/>
      <c r="EP1766" s="1"/>
      <c r="EQ1766" s="1"/>
      <c r="ER1766" s="1"/>
    </row>
    <row r="1767" spans="1:148" ht="12.75" x14ac:dyDescent="0.2">
      <c r="A1767" s="118"/>
      <c r="B1767" s="119"/>
      <c r="C1767" s="119"/>
      <c r="D1767" s="120"/>
      <c r="E1767" s="120"/>
      <c r="F1767" s="172"/>
      <c r="G1767" s="123"/>
      <c r="H1767" s="124"/>
      <c r="I1767" s="124"/>
      <c r="J1767" s="125"/>
      <c r="K1767" s="125"/>
      <c r="L1767" s="8"/>
      <c r="M1767" s="126"/>
      <c r="N1767" s="126"/>
      <c r="O1767" s="119"/>
      <c r="P1767" s="119"/>
      <c r="Q1767" s="158"/>
      <c r="R1767" s="199"/>
      <c r="S1767" s="119"/>
      <c r="T1767" s="129"/>
      <c r="U1767" s="127"/>
      <c r="V1767" s="127"/>
      <c r="W1767" s="126"/>
      <c r="X1767" s="119"/>
      <c r="Y1767" s="119"/>
      <c r="Z1767" s="131"/>
      <c r="AA1767" s="124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2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4"/>
      <c r="EM1767" s="1"/>
      <c r="EN1767" s="1"/>
      <c r="EO1767" s="1"/>
      <c r="EP1767" s="1"/>
      <c r="EQ1767" s="1"/>
      <c r="ER1767" s="1"/>
    </row>
    <row r="1768" spans="1:148" ht="12.75" x14ac:dyDescent="0.2">
      <c r="A1768" s="118"/>
      <c r="B1768" s="119"/>
      <c r="C1768" s="119"/>
      <c r="D1768" s="120"/>
      <c r="E1768" s="120"/>
      <c r="F1768" s="172"/>
      <c r="G1768" s="123"/>
      <c r="H1768" s="124"/>
      <c r="I1768" s="124"/>
      <c r="J1768" s="125"/>
      <c r="K1768" s="125"/>
      <c r="L1768" s="8"/>
      <c r="M1768" s="126"/>
      <c r="N1768" s="126"/>
      <c r="O1768" s="119"/>
      <c r="P1768" s="119"/>
      <c r="Q1768" s="158"/>
      <c r="R1768" s="199"/>
      <c r="S1768" s="119"/>
      <c r="T1768" s="129"/>
      <c r="U1768" s="127"/>
      <c r="V1768" s="127"/>
      <c r="W1768" s="126"/>
      <c r="X1768" s="119"/>
      <c r="Y1768" s="119"/>
      <c r="Z1768" s="131"/>
      <c r="AA1768" s="124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2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4"/>
      <c r="EM1768" s="1"/>
      <c r="EN1768" s="1"/>
      <c r="EO1768" s="1"/>
      <c r="EP1768" s="1"/>
      <c r="EQ1768" s="1"/>
      <c r="ER1768" s="1"/>
    </row>
    <row r="1769" spans="1:148" ht="12.75" x14ac:dyDescent="0.2">
      <c r="A1769" s="118"/>
      <c r="B1769" s="119"/>
      <c r="C1769" s="119"/>
      <c r="D1769" s="120"/>
      <c r="E1769" s="120"/>
      <c r="F1769" s="172"/>
      <c r="G1769" s="123"/>
      <c r="H1769" s="124"/>
      <c r="I1769" s="124"/>
      <c r="J1769" s="125"/>
      <c r="K1769" s="125"/>
      <c r="L1769" s="8"/>
      <c r="M1769" s="126"/>
      <c r="N1769" s="126"/>
      <c r="O1769" s="119"/>
      <c r="P1769" s="119"/>
      <c r="Q1769" s="158"/>
      <c r="R1769" s="199"/>
      <c r="S1769" s="119"/>
      <c r="T1769" s="129"/>
      <c r="U1769" s="127"/>
      <c r="V1769" s="127"/>
      <c r="W1769" s="126"/>
      <c r="X1769" s="119"/>
      <c r="Y1769" s="119"/>
      <c r="Z1769" s="131"/>
      <c r="AA1769" s="124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2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4"/>
      <c r="EM1769" s="1"/>
      <c r="EN1769" s="1"/>
      <c r="EO1769" s="1"/>
      <c r="EP1769" s="1"/>
      <c r="EQ1769" s="1"/>
      <c r="ER1769" s="1"/>
    </row>
    <row r="1770" spans="1:148" ht="12.75" x14ac:dyDescent="0.2">
      <c r="A1770" s="118"/>
      <c r="B1770" s="119"/>
      <c r="C1770" s="119"/>
      <c r="D1770" s="120"/>
      <c r="E1770" s="120"/>
      <c r="F1770" s="172"/>
      <c r="G1770" s="123"/>
      <c r="H1770" s="124"/>
      <c r="I1770" s="124"/>
      <c r="J1770" s="125"/>
      <c r="K1770" s="125"/>
      <c r="L1770" s="8"/>
      <c r="M1770" s="126"/>
      <c r="N1770" s="126"/>
      <c r="O1770" s="119"/>
      <c r="P1770" s="119"/>
      <c r="Q1770" s="158"/>
      <c r="R1770" s="199"/>
      <c r="S1770" s="119"/>
      <c r="T1770" s="129"/>
      <c r="U1770" s="127"/>
      <c r="V1770" s="127"/>
      <c r="W1770" s="126"/>
      <c r="X1770" s="119"/>
      <c r="Y1770" s="119"/>
      <c r="Z1770" s="131"/>
      <c r="AA1770" s="124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2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4"/>
      <c r="EM1770" s="1"/>
      <c r="EN1770" s="1"/>
      <c r="EO1770" s="1"/>
      <c r="EP1770" s="1"/>
      <c r="EQ1770" s="1"/>
      <c r="ER1770" s="1"/>
    </row>
    <row r="1771" spans="1:148" ht="12.75" x14ac:dyDescent="0.2">
      <c r="A1771" s="118"/>
      <c r="B1771" s="119"/>
      <c r="C1771" s="119"/>
      <c r="D1771" s="120"/>
      <c r="E1771" s="120"/>
      <c r="F1771" s="172"/>
      <c r="G1771" s="123"/>
      <c r="H1771" s="124"/>
      <c r="I1771" s="124"/>
      <c r="J1771" s="125"/>
      <c r="K1771" s="125"/>
      <c r="L1771" s="8"/>
      <c r="M1771" s="126"/>
      <c r="N1771" s="126"/>
      <c r="O1771" s="119"/>
      <c r="P1771" s="119"/>
      <c r="Q1771" s="158"/>
      <c r="R1771" s="199"/>
      <c r="S1771" s="119"/>
      <c r="T1771" s="129"/>
      <c r="U1771" s="127"/>
      <c r="V1771" s="127"/>
      <c r="W1771" s="126"/>
      <c r="X1771" s="119"/>
      <c r="Y1771" s="119"/>
      <c r="Z1771" s="131"/>
      <c r="AA1771" s="124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2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4"/>
      <c r="EM1771" s="1"/>
      <c r="EN1771" s="1"/>
      <c r="EO1771" s="1"/>
      <c r="EP1771" s="1"/>
      <c r="EQ1771" s="1"/>
      <c r="ER1771" s="1"/>
    </row>
    <row r="1772" spans="1:148" ht="12.75" x14ac:dyDescent="0.2">
      <c r="A1772" s="118"/>
      <c r="B1772" s="119"/>
      <c r="C1772" s="119"/>
      <c r="D1772" s="120"/>
      <c r="E1772" s="120"/>
      <c r="F1772" s="172"/>
      <c r="G1772" s="123"/>
      <c r="H1772" s="124"/>
      <c r="I1772" s="124"/>
      <c r="J1772" s="125"/>
      <c r="K1772" s="125"/>
      <c r="L1772" s="8"/>
      <c r="M1772" s="126"/>
      <c r="N1772" s="126"/>
      <c r="O1772" s="119"/>
      <c r="P1772" s="119"/>
      <c r="Q1772" s="158"/>
      <c r="R1772" s="199"/>
      <c r="S1772" s="119"/>
      <c r="T1772" s="129"/>
      <c r="U1772" s="127"/>
      <c r="V1772" s="127"/>
      <c r="W1772" s="126"/>
      <c r="X1772" s="119"/>
      <c r="Y1772" s="119"/>
      <c r="Z1772" s="131"/>
      <c r="AA1772" s="124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2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4"/>
      <c r="EM1772" s="1"/>
      <c r="EN1772" s="1"/>
      <c r="EO1772" s="1"/>
      <c r="EP1772" s="1"/>
      <c r="EQ1772" s="1"/>
      <c r="ER1772" s="1"/>
    </row>
    <row r="1773" spans="1:148" ht="12.75" x14ac:dyDescent="0.2">
      <c r="A1773" s="118"/>
      <c r="B1773" s="119"/>
      <c r="C1773" s="119"/>
      <c r="D1773" s="120"/>
      <c r="E1773" s="120"/>
      <c r="F1773" s="172"/>
      <c r="G1773" s="123"/>
      <c r="H1773" s="124"/>
      <c r="I1773" s="124"/>
      <c r="J1773" s="125"/>
      <c r="K1773" s="125"/>
      <c r="L1773" s="8"/>
      <c r="M1773" s="126"/>
      <c r="N1773" s="126"/>
      <c r="O1773" s="119"/>
      <c r="P1773" s="119"/>
      <c r="Q1773" s="158"/>
      <c r="R1773" s="199"/>
      <c r="S1773" s="119"/>
      <c r="T1773" s="129"/>
      <c r="U1773" s="127"/>
      <c r="V1773" s="127"/>
      <c r="W1773" s="126"/>
      <c r="X1773" s="119"/>
      <c r="Y1773" s="119"/>
      <c r="Z1773" s="131"/>
      <c r="AA1773" s="124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2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4"/>
      <c r="EM1773" s="1"/>
      <c r="EN1773" s="1"/>
      <c r="EO1773" s="1"/>
      <c r="EP1773" s="1"/>
      <c r="EQ1773" s="1"/>
      <c r="ER1773" s="1"/>
    </row>
    <row r="1774" spans="1:148" ht="12.75" x14ac:dyDescent="0.2">
      <c r="A1774" s="118"/>
      <c r="B1774" s="119"/>
      <c r="C1774" s="119"/>
      <c r="D1774" s="120"/>
      <c r="E1774" s="120"/>
      <c r="F1774" s="172"/>
      <c r="G1774" s="123"/>
      <c r="H1774" s="124"/>
      <c r="I1774" s="124"/>
      <c r="J1774" s="125"/>
      <c r="K1774" s="125"/>
      <c r="L1774" s="8"/>
      <c r="M1774" s="126"/>
      <c r="N1774" s="126"/>
      <c r="O1774" s="119"/>
      <c r="P1774" s="119"/>
      <c r="Q1774" s="158"/>
      <c r="R1774" s="199"/>
      <c r="S1774" s="119"/>
      <c r="T1774" s="129"/>
      <c r="U1774" s="127"/>
      <c r="V1774" s="127"/>
      <c r="W1774" s="126"/>
      <c r="X1774" s="119"/>
      <c r="Y1774" s="119"/>
      <c r="Z1774" s="131"/>
      <c r="AA1774" s="124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2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4"/>
      <c r="EM1774" s="1"/>
      <c r="EN1774" s="1"/>
      <c r="EO1774" s="1"/>
      <c r="EP1774" s="1"/>
      <c r="EQ1774" s="1"/>
      <c r="ER1774" s="1"/>
    </row>
    <row r="1775" spans="1:148" ht="12.75" x14ac:dyDescent="0.2">
      <c r="A1775" s="118"/>
      <c r="B1775" s="119"/>
      <c r="C1775" s="119"/>
      <c r="D1775" s="120"/>
      <c r="E1775" s="120"/>
      <c r="F1775" s="172"/>
      <c r="G1775" s="123"/>
      <c r="H1775" s="124"/>
      <c r="I1775" s="124"/>
      <c r="J1775" s="125"/>
      <c r="K1775" s="125"/>
      <c r="L1775" s="8"/>
      <c r="M1775" s="126"/>
      <c r="N1775" s="126"/>
      <c r="O1775" s="119"/>
      <c r="P1775" s="119"/>
      <c r="Q1775" s="158"/>
      <c r="R1775" s="199"/>
      <c r="S1775" s="119"/>
      <c r="T1775" s="129"/>
      <c r="U1775" s="127"/>
      <c r="V1775" s="127"/>
      <c r="W1775" s="126"/>
      <c r="X1775" s="119"/>
      <c r="Y1775" s="119"/>
      <c r="Z1775" s="131"/>
      <c r="AA1775" s="124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2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4"/>
      <c r="EM1775" s="1"/>
      <c r="EN1775" s="1"/>
      <c r="EO1775" s="1"/>
      <c r="EP1775" s="1"/>
      <c r="EQ1775" s="1"/>
      <c r="ER1775" s="1"/>
    </row>
    <row r="1776" spans="1:148" ht="12.75" x14ac:dyDescent="0.2">
      <c r="A1776" s="118"/>
      <c r="B1776" s="119"/>
      <c r="C1776" s="119"/>
      <c r="D1776" s="120"/>
      <c r="E1776" s="120"/>
      <c r="F1776" s="172"/>
      <c r="G1776" s="123"/>
      <c r="H1776" s="124"/>
      <c r="I1776" s="124"/>
      <c r="J1776" s="125"/>
      <c r="K1776" s="125"/>
      <c r="L1776" s="8"/>
      <c r="M1776" s="126"/>
      <c r="N1776" s="126"/>
      <c r="O1776" s="119"/>
      <c r="P1776" s="119"/>
      <c r="Q1776" s="158"/>
      <c r="R1776" s="199"/>
      <c r="S1776" s="119"/>
      <c r="T1776" s="129"/>
      <c r="U1776" s="127"/>
      <c r="V1776" s="127"/>
      <c r="W1776" s="126"/>
      <c r="X1776" s="119"/>
      <c r="Y1776" s="119"/>
      <c r="Z1776" s="131"/>
      <c r="AA1776" s="124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2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4"/>
      <c r="EM1776" s="1"/>
      <c r="EN1776" s="1"/>
      <c r="EO1776" s="1"/>
      <c r="EP1776" s="1"/>
      <c r="EQ1776" s="1"/>
      <c r="ER1776" s="1"/>
    </row>
    <row r="1777" spans="1:148" ht="12.75" x14ac:dyDescent="0.2">
      <c r="A1777" s="118"/>
      <c r="B1777" s="119"/>
      <c r="C1777" s="119"/>
      <c r="D1777" s="120"/>
      <c r="E1777" s="120"/>
      <c r="F1777" s="172"/>
      <c r="G1777" s="123"/>
      <c r="H1777" s="124"/>
      <c r="I1777" s="124"/>
      <c r="J1777" s="125"/>
      <c r="K1777" s="125"/>
      <c r="L1777" s="8"/>
      <c r="M1777" s="126"/>
      <c r="N1777" s="126"/>
      <c r="O1777" s="119"/>
      <c r="P1777" s="119"/>
      <c r="Q1777" s="158"/>
      <c r="R1777" s="199"/>
      <c r="S1777" s="119"/>
      <c r="T1777" s="129"/>
      <c r="U1777" s="127"/>
      <c r="V1777" s="127"/>
      <c r="W1777" s="126"/>
      <c r="X1777" s="119"/>
      <c r="Y1777" s="119"/>
      <c r="Z1777" s="131"/>
      <c r="AA1777" s="124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2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4"/>
      <c r="EM1777" s="1"/>
      <c r="EN1777" s="1"/>
      <c r="EO1777" s="1"/>
      <c r="EP1777" s="1"/>
      <c r="EQ1777" s="1"/>
      <c r="ER1777" s="1"/>
    </row>
    <row r="1778" spans="1:148" ht="12.75" x14ac:dyDescent="0.2">
      <c r="A1778" s="118"/>
      <c r="B1778" s="119"/>
      <c r="C1778" s="119"/>
      <c r="D1778" s="120"/>
      <c r="E1778" s="120"/>
      <c r="F1778" s="172"/>
      <c r="G1778" s="123"/>
      <c r="H1778" s="124"/>
      <c r="I1778" s="124"/>
      <c r="J1778" s="125"/>
      <c r="K1778" s="125"/>
      <c r="L1778" s="8"/>
      <c r="M1778" s="126"/>
      <c r="N1778" s="126"/>
      <c r="O1778" s="119"/>
      <c r="P1778" s="119"/>
      <c r="Q1778" s="158"/>
      <c r="R1778" s="199"/>
      <c r="S1778" s="119"/>
      <c r="T1778" s="129"/>
      <c r="U1778" s="127"/>
      <c r="V1778" s="127"/>
      <c r="W1778" s="126"/>
      <c r="X1778" s="119"/>
      <c r="Y1778" s="119"/>
      <c r="Z1778" s="131"/>
      <c r="AA1778" s="124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2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4"/>
      <c r="EM1778" s="1"/>
      <c r="EN1778" s="1"/>
      <c r="EO1778" s="1"/>
      <c r="EP1778" s="1"/>
      <c r="EQ1778" s="1"/>
      <c r="ER1778" s="1"/>
    </row>
    <row r="1779" spans="1:148" ht="12.75" x14ac:dyDescent="0.2">
      <c r="A1779" s="118"/>
      <c r="B1779" s="119"/>
      <c r="C1779" s="119"/>
      <c r="D1779" s="120"/>
      <c r="E1779" s="120"/>
      <c r="F1779" s="172"/>
      <c r="G1779" s="123"/>
      <c r="H1779" s="124"/>
      <c r="I1779" s="124"/>
      <c r="J1779" s="125"/>
      <c r="K1779" s="125"/>
      <c r="L1779" s="8"/>
      <c r="M1779" s="126"/>
      <c r="N1779" s="126"/>
      <c r="O1779" s="119"/>
      <c r="P1779" s="119"/>
      <c r="Q1779" s="158"/>
      <c r="R1779" s="199"/>
      <c r="S1779" s="119"/>
      <c r="T1779" s="129"/>
      <c r="U1779" s="127"/>
      <c r="V1779" s="127"/>
      <c r="W1779" s="126"/>
      <c r="X1779" s="119"/>
      <c r="Y1779" s="119"/>
      <c r="Z1779" s="131"/>
      <c r="AA1779" s="124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2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4"/>
      <c r="EM1779" s="1"/>
      <c r="EN1779" s="1"/>
      <c r="EO1779" s="1"/>
      <c r="EP1779" s="1"/>
      <c r="EQ1779" s="1"/>
      <c r="ER1779" s="1"/>
    </row>
    <row r="1780" spans="1:148" ht="12.75" x14ac:dyDescent="0.2">
      <c r="A1780" s="118"/>
      <c r="B1780" s="119"/>
      <c r="C1780" s="119"/>
      <c r="D1780" s="120"/>
      <c r="E1780" s="120"/>
      <c r="F1780" s="172"/>
      <c r="G1780" s="123"/>
      <c r="H1780" s="124"/>
      <c r="I1780" s="124"/>
      <c r="J1780" s="125"/>
      <c r="K1780" s="125"/>
      <c r="L1780" s="8"/>
      <c r="M1780" s="126"/>
      <c r="N1780" s="126"/>
      <c r="O1780" s="119"/>
      <c r="P1780" s="119"/>
      <c r="Q1780" s="158"/>
      <c r="R1780" s="199"/>
      <c r="S1780" s="119"/>
      <c r="T1780" s="129"/>
      <c r="U1780" s="127"/>
      <c r="V1780" s="127"/>
      <c r="W1780" s="126"/>
      <c r="X1780" s="119"/>
      <c r="Y1780" s="119"/>
      <c r="Z1780" s="131"/>
      <c r="AA1780" s="124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2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4"/>
      <c r="EM1780" s="1"/>
      <c r="EN1780" s="1"/>
      <c r="EO1780" s="1"/>
      <c r="EP1780" s="1"/>
      <c r="EQ1780" s="1"/>
      <c r="ER1780" s="1"/>
    </row>
    <row r="1781" spans="1:148" ht="12.75" x14ac:dyDescent="0.2">
      <c r="A1781" s="118"/>
      <c r="B1781" s="119"/>
      <c r="C1781" s="119"/>
      <c r="D1781" s="120"/>
      <c r="E1781" s="120"/>
      <c r="F1781" s="172"/>
      <c r="G1781" s="123"/>
      <c r="H1781" s="124"/>
      <c r="I1781" s="124"/>
      <c r="J1781" s="125"/>
      <c r="K1781" s="125"/>
      <c r="L1781" s="8"/>
      <c r="M1781" s="126"/>
      <c r="N1781" s="126"/>
      <c r="O1781" s="119"/>
      <c r="P1781" s="119"/>
      <c r="Q1781" s="158"/>
      <c r="R1781" s="199"/>
      <c r="S1781" s="119"/>
      <c r="T1781" s="129"/>
      <c r="U1781" s="127"/>
      <c r="V1781" s="127"/>
      <c r="W1781" s="126"/>
      <c r="X1781" s="119"/>
      <c r="Y1781" s="119"/>
      <c r="Z1781" s="131"/>
      <c r="AA1781" s="124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2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4"/>
      <c r="EM1781" s="1"/>
      <c r="EN1781" s="1"/>
      <c r="EO1781" s="1"/>
      <c r="EP1781" s="1"/>
      <c r="EQ1781" s="1"/>
      <c r="ER1781" s="1"/>
    </row>
    <row r="1782" spans="1:148" ht="12.75" x14ac:dyDescent="0.2">
      <c r="A1782" s="118"/>
      <c r="B1782" s="119"/>
      <c r="C1782" s="119"/>
      <c r="D1782" s="120"/>
      <c r="E1782" s="120"/>
      <c r="F1782" s="172"/>
      <c r="G1782" s="123"/>
      <c r="H1782" s="124"/>
      <c r="I1782" s="124"/>
      <c r="J1782" s="125"/>
      <c r="K1782" s="125"/>
      <c r="L1782" s="8"/>
      <c r="M1782" s="126"/>
      <c r="N1782" s="126"/>
      <c r="O1782" s="119"/>
      <c r="P1782" s="119"/>
      <c r="Q1782" s="158"/>
      <c r="R1782" s="199"/>
      <c r="S1782" s="119"/>
      <c r="T1782" s="129"/>
      <c r="U1782" s="127"/>
      <c r="V1782" s="127"/>
      <c r="W1782" s="126"/>
      <c r="X1782" s="119"/>
      <c r="Y1782" s="119"/>
      <c r="Z1782" s="131"/>
      <c r="AA1782" s="124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2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4"/>
      <c r="EM1782" s="1"/>
      <c r="EN1782" s="1"/>
      <c r="EO1782" s="1"/>
      <c r="EP1782" s="1"/>
      <c r="EQ1782" s="1"/>
      <c r="ER1782" s="1"/>
    </row>
    <row r="1783" spans="1:148" ht="12.75" x14ac:dyDescent="0.2">
      <c r="A1783" s="118"/>
      <c r="B1783" s="119"/>
      <c r="C1783" s="119"/>
      <c r="D1783" s="120"/>
      <c r="E1783" s="120"/>
      <c r="F1783" s="172"/>
      <c r="G1783" s="123"/>
      <c r="H1783" s="124"/>
      <c r="I1783" s="124"/>
      <c r="J1783" s="125"/>
      <c r="K1783" s="125"/>
      <c r="L1783" s="8"/>
      <c r="M1783" s="126"/>
      <c r="N1783" s="126"/>
      <c r="O1783" s="119"/>
      <c r="P1783" s="119"/>
      <c r="Q1783" s="158"/>
      <c r="R1783" s="199"/>
      <c r="S1783" s="119"/>
      <c r="T1783" s="129"/>
      <c r="U1783" s="127"/>
      <c r="V1783" s="127"/>
      <c r="W1783" s="126"/>
      <c r="X1783" s="119"/>
      <c r="Y1783" s="119"/>
      <c r="Z1783" s="131"/>
      <c r="AA1783" s="124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2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4"/>
      <c r="EM1783" s="1"/>
      <c r="EN1783" s="1"/>
      <c r="EO1783" s="1"/>
      <c r="EP1783" s="1"/>
      <c r="EQ1783" s="1"/>
      <c r="ER1783" s="1"/>
    </row>
    <row r="1784" spans="1:148" ht="12.75" x14ac:dyDescent="0.2">
      <c r="A1784" s="118"/>
      <c r="B1784" s="119"/>
      <c r="C1784" s="119"/>
      <c r="D1784" s="120"/>
      <c r="E1784" s="120"/>
      <c r="F1784" s="172"/>
      <c r="G1784" s="123"/>
      <c r="H1784" s="124"/>
      <c r="I1784" s="124"/>
      <c r="J1784" s="125"/>
      <c r="K1784" s="125"/>
      <c r="L1784" s="8"/>
      <c r="M1784" s="126"/>
      <c r="N1784" s="126"/>
      <c r="O1784" s="119"/>
      <c r="P1784" s="119"/>
      <c r="Q1784" s="158"/>
      <c r="R1784" s="199"/>
      <c r="S1784" s="119"/>
      <c r="T1784" s="129"/>
      <c r="U1784" s="127"/>
      <c r="V1784" s="127"/>
      <c r="W1784" s="126"/>
      <c r="X1784" s="119"/>
      <c r="Y1784" s="119"/>
      <c r="Z1784" s="131"/>
      <c r="AA1784" s="124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2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4"/>
      <c r="EM1784" s="1"/>
      <c r="EN1784" s="1"/>
      <c r="EO1784" s="1"/>
      <c r="EP1784" s="1"/>
      <c r="EQ1784" s="1"/>
      <c r="ER1784" s="1"/>
    </row>
    <row r="1785" spans="1:148" ht="12.75" x14ac:dyDescent="0.2">
      <c r="A1785" s="118"/>
      <c r="B1785" s="119"/>
      <c r="C1785" s="119"/>
      <c r="D1785" s="120"/>
      <c r="E1785" s="120"/>
      <c r="F1785" s="172"/>
      <c r="G1785" s="123"/>
      <c r="H1785" s="124"/>
      <c r="I1785" s="124"/>
      <c r="J1785" s="125"/>
      <c r="K1785" s="125"/>
      <c r="L1785" s="8"/>
      <c r="M1785" s="126"/>
      <c r="N1785" s="126"/>
      <c r="O1785" s="119"/>
      <c r="P1785" s="119"/>
      <c r="Q1785" s="158"/>
      <c r="R1785" s="199"/>
      <c r="S1785" s="119"/>
      <c r="T1785" s="129"/>
      <c r="U1785" s="127"/>
      <c r="V1785" s="127"/>
      <c r="W1785" s="126"/>
      <c r="X1785" s="119"/>
      <c r="Y1785" s="119"/>
      <c r="Z1785" s="131"/>
      <c r="AA1785" s="124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2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4"/>
      <c r="EM1785" s="1"/>
      <c r="EN1785" s="1"/>
      <c r="EO1785" s="1"/>
      <c r="EP1785" s="1"/>
      <c r="EQ1785" s="1"/>
      <c r="ER1785" s="1"/>
    </row>
    <row r="1786" spans="1:148" ht="12.75" x14ac:dyDescent="0.2">
      <c r="A1786" s="118"/>
      <c r="B1786" s="119"/>
      <c r="C1786" s="119"/>
      <c r="D1786" s="120"/>
      <c r="E1786" s="120"/>
      <c r="F1786" s="172"/>
      <c r="G1786" s="123"/>
      <c r="H1786" s="124"/>
      <c r="I1786" s="124"/>
      <c r="J1786" s="125"/>
      <c r="K1786" s="125"/>
      <c r="L1786" s="8"/>
      <c r="M1786" s="126"/>
      <c r="N1786" s="126"/>
      <c r="O1786" s="119"/>
      <c r="P1786" s="119"/>
      <c r="Q1786" s="158"/>
      <c r="R1786" s="199"/>
      <c r="S1786" s="119"/>
      <c r="T1786" s="129"/>
      <c r="U1786" s="127"/>
      <c r="V1786" s="127"/>
      <c r="W1786" s="126"/>
      <c r="X1786" s="119"/>
      <c r="Y1786" s="119"/>
      <c r="Z1786" s="131"/>
      <c r="AA1786" s="124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2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4"/>
      <c r="EM1786" s="1"/>
      <c r="EN1786" s="1"/>
      <c r="EO1786" s="1"/>
      <c r="EP1786" s="1"/>
      <c r="EQ1786" s="1"/>
      <c r="ER1786" s="1"/>
    </row>
    <row r="1787" spans="1:148" ht="12.75" x14ac:dyDescent="0.2">
      <c r="A1787" s="118"/>
      <c r="B1787" s="119"/>
      <c r="C1787" s="119"/>
      <c r="D1787" s="120"/>
      <c r="E1787" s="120"/>
      <c r="F1787" s="172"/>
      <c r="G1787" s="123"/>
      <c r="H1787" s="124"/>
      <c r="I1787" s="124"/>
      <c r="J1787" s="125"/>
      <c r="K1787" s="125"/>
      <c r="L1787" s="8"/>
      <c r="M1787" s="126"/>
      <c r="N1787" s="126"/>
      <c r="O1787" s="119"/>
      <c r="P1787" s="119"/>
      <c r="Q1787" s="158"/>
      <c r="R1787" s="199"/>
      <c r="S1787" s="119"/>
      <c r="T1787" s="129"/>
      <c r="U1787" s="127"/>
      <c r="V1787" s="127"/>
      <c r="W1787" s="126"/>
      <c r="X1787" s="119"/>
      <c r="Y1787" s="119"/>
      <c r="Z1787" s="131"/>
      <c r="AA1787" s="124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2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4"/>
      <c r="EM1787" s="1"/>
      <c r="EN1787" s="1"/>
      <c r="EO1787" s="1"/>
      <c r="EP1787" s="1"/>
      <c r="EQ1787" s="1"/>
      <c r="ER1787" s="1"/>
    </row>
    <row r="1788" spans="1:148" ht="12.75" x14ac:dyDescent="0.2">
      <c r="A1788" s="118"/>
      <c r="B1788" s="119"/>
      <c r="C1788" s="119"/>
      <c r="D1788" s="120"/>
      <c r="E1788" s="120"/>
      <c r="F1788" s="172"/>
      <c r="G1788" s="123"/>
      <c r="H1788" s="124"/>
      <c r="I1788" s="124"/>
      <c r="J1788" s="125"/>
      <c r="K1788" s="125"/>
      <c r="L1788" s="8"/>
      <c r="M1788" s="126"/>
      <c r="N1788" s="126"/>
      <c r="O1788" s="119"/>
      <c r="P1788" s="119"/>
      <c r="Q1788" s="158"/>
      <c r="R1788" s="199"/>
      <c r="S1788" s="119"/>
      <c r="T1788" s="129"/>
      <c r="U1788" s="127"/>
      <c r="V1788" s="127"/>
      <c r="W1788" s="126"/>
      <c r="X1788" s="119"/>
      <c r="Y1788" s="119"/>
      <c r="Z1788" s="131"/>
      <c r="AA1788" s="124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2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4"/>
      <c r="EM1788" s="1"/>
      <c r="EN1788" s="1"/>
      <c r="EO1788" s="1"/>
      <c r="EP1788" s="1"/>
      <c r="EQ1788" s="1"/>
      <c r="ER1788" s="1"/>
    </row>
    <row r="1789" spans="1:148" ht="12.75" x14ac:dyDescent="0.2">
      <c r="A1789" s="118"/>
      <c r="B1789" s="119"/>
      <c r="C1789" s="119"/>
      <c r="D1789" s="120"/>
      <c r="E1789" s="120"/>
      <c r="F1789" s="172"/>
      <c r="G1789" s="123"/>
      <c r="H1789" s="124"/>
      <c r="I1789" s="124"/>
      <c r="J1789" s="125"/>
      <c r="K1789" s="125"/>
      <c r="L1789" s="8"/>
      <c r="M1789" s="126"/>
      <c r="N1789" s="126"/>
      <c r="O1789" s="119"/>
      <c r="P1789" s="119"/>
      <c r="Q1789" s="158"/>
      <c r="R1789" s="199"/>
      <c r="S1789" s="119"/>
      <c r="T1789" s="129"/>
      <c r="U1789" s="127"/>
      <c r="V1789" s="127"/>
      <c r="W1789" s="126"/>
      <c r="X1789" s="119"/>
      <c r="Y1789" s="119"/>
      <c r="Z1789" s="131"/>
      <c r="AA1789" s="124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2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4"/>
      <c r="EM1789" s="1"/>
      <c r="EN1789" s="1"/>
      <c r="EO1789" s="1"/>
      <c r="EP1789" s="1"/>
      <c r="EQ1789" s="1"/>
      <c r="ER1789" s="1"/>
    </row>
    <row r="1790" spans="1:148" ht="12.75" x14ac:dyDescent="0.2">
      <c r="A1790" s="118"/>
      <c r="B1790" s="119"/>
      <c r="C1790" s="119"/>
      <c r="D1790" s="120"/>
      <c r="E1790" s="120"/>
      <c r="F1790" s="172"/>
      <c r="G1790" s="123"/>
      <c r="H1790" s="124"/>
      <c r="I1790" s="124"/>
      <c r="J1790" s="125"/>
      <c r="K1790" s="125"/>
      <c r="L1790" s="8"/>
      <c r="M1790" s="126"/>
      <c r="N1790" s="126"/>
      <c r="O1790" s="119"/>
      <c r="P1790" s="119"/>
      <c r="Q1790" s="158"/>
      <c r="R1790" s="199"/>
      <c r="S1790" s="119"/>
      <c r="T1790" s="129"/>
      <c r="U1790" s="127"/>
      <c r="V1790" s="127"/>
      <c r="W1790" s="126"/>
      <c r="X1790" s="119"/>
      <c r="Y1790" s="119"/>
      <c r="Z1790" s="131"/>
      <c r="AA1790" s="124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2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4"/>
      <c r="EM1790" s="1"/>
      <c r="EN1790" s="1"/>
      <c r="EO1790" s="1"/>
      <c r="EP1790" s="1"/>
      <c r="EQ1790" s="1"/>
      <c r="ER1790" s="1"/>
    </row>
    <row r="1791" spans="1:148" ht="12.75" x14ac:dyDescent="0.2">
      <c r="A1791" s="118"/>
      <c r="B1791" s="119"/>
      <c r="C1791" s="119"/>
      <c r="D1791" s="120"/>
      <c r="E1791" s="120"/>
      <c r="F1791" s="172"/>
      <c r="G1791" s="123"/>
      <c r="H1791" s="124"/>
      <c r="I1791" s="124"/>
      <c r="J1791" s="125"/>
      <c r="K1791" s="125"/>
      <c r="L1791" s="8"/>
      <c r="M1791" s="126"/>
      <c r="N1791" s="126"/>
      <c r="O1791" s="119"/>
      <c r="P1791" s="119"/>
      <c r="Q1791" s="158"/>
      <c r="R1791" s="199"/>
      <c r="S1791" s="119"/>
      <c r="T1791" s="129"/>
      <c r="U1791" s="127"/>
      <c r="V1791" s="127"/>
      <c r="W1791" s="126"/>
      <c r="X1791" s="119"/>
      <c r="Y1791" s="119"/>
      <c r="Z1791" s="131"/>
      <c r="AA1791" s="124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2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4"/>
      <c r="EM1791" s="1"/>
      <c r="EN1791" s="1"/>
      <c r="EO1791" s="1"/>
      <c r="EP1791" s="1"/>
      <c r="EQ1791" s="1"/>
      <c r="ER1791" s="1"/>
    </row>
    <row r="1792" spans="1:148" ht="12.75" x14ac:dyDescent="0.2">
      <c r="A1792" s="118"/>
      <c r="B1792" s="119"/>
      <c r="C1792" s="119"/>
      <c r="D1792" s="120"/>
      <c r="E1792" s="120"/>
      <c r="F1792" s="172"/>
      <c r="G1792" s="123"/>
      <c r="H1792" s="124"/>
      <c r="I1792" s="124"/>
      <c r="J1792" s="125"/>
      <c r="K1792" s="125"/>
      <c r="L1792" s="8"/>
      <c r="M1792" s="126"/>
      <c r="N1792" s="126"/>
      <c r="O1792" s="119"/>
      <c r="P1792" s="119"/>
      <c r="Q1792" s="158"/>
      <c r="R1792" s="199"/>
      <c r="S1792" s="119"/>
      <c r="T1792" s="129"/>
      <c r="U1792" s="127"/>
      <c r="V1792" s="127"/>
      <c r="W1792" s="126"/>
      <c r="X1792" s="119"/>
      <c r="Y1792" s="119"/>
      <c r="Z1792" s="131"/>
      <c r="AA1792" s="124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2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4"/>
      <c r="EM1792" s="1"/>
      <c r="EN1792" s="1"/>
      <c r="EO1792" s="1"/>
      <c r="EP1792" s="1"/>
      <c r="EQ1792" s="1"/>
      <c r="ER1792" s="1"/>
    </row>
    <row r="1793" spans="1:148" ht="12.75" x14ac:dyDescent="0.2">
      <c r="A1793" s="118"/>
      <c r="B1793" s="119"/>
      <c r="C1793" s="119"/>
      <c r="D1793" s="120"/>
      <c r="E1793" s="120"/>
      <c r="F1793" s="172"/>
      <c r="G1793" s="123"/>
      <c r="H1793" s="124"/>
      <c r="I1793" s="124"/>
      <c r="J1793" s="125"/>
      <c r="K1793" s="125"/>
      <c r="L1793" s="8"/>
      <c r="M1793" s="126"/>
      <c r="N1793" s="126"/>
      <c r="O1793" s="119"/>
      <c r="P1793" s="119"/>
      <c r="Q1793" s="158"/>
      <c r="R1793" s="199"/>
      <c r="S1793" s="119"/>
      <c r="T1793" s="129"/>
      <c r="U1793" s="127"/>
      <c r="V1793" s="127"/>
      <c r="W1793" s="126"/>
      <c r="X1793" s="119"/>
      <c r="Y1793" s="119"/>
      <c r="Z1793" s="131"/>
      <c r="AA1793" s="124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2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4"/>
      <c r="EM1793" s="1"/>
      <c r="EN1793" s="1"/>
      <c r="EO1793" s="1"/>
      <c r="EP1793" s="1"/>
      <c r="EQ1793" s="1"/>
      <c r="ER1793" s="1"/>
    </row>
    <row r="1794" spans="1:148" ht="12.75" x14ac:dyDescent="0.2">
      <c r="A1794" s="118"/>
      <c r="B1794" s="119"/>
      <c r="C1794" s="119"/>
      <c r="D1794" s="120"/>
      <c r="E1794" s="120"/>
      <c r="F1794" s="172"/>
      <c r="G1794" s="123"/>
      <c r="H1794" s="124"/>
      <c r="I1794" s="124"/>
      <c r="J1794" s="125"/>
      <c r="K1794" s="125"/>
      <c r="L1794" s="8"/>
      <c r="M1794" s="126"/>
      <c r="N1794" s="126"/>
      <c r="O1794" s="119"/>
      <c r="P1794" s="119"/>
      <c r="Q1794" s="158"/>
      <c r="R1794" s="199"/>
      <c r="S1794" s="119"/>
      <c r="T1794" s="129"/>
      <c r="U1794" s="127"/>
      <c r="V1794" s="127"/>
      <c r="W1794" s="126"/>
      <c r="X1794" s="119"/>
      <c r="Y1794" s="119"/>
      <c r="Z1794" s="131"/>
      <c r="AA1794" s="124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2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4"/>
      <c r="EM1794" s="1"/>
      <c r="EN1794" s="1"/>
      <c r="EO1794" s="1"/>
      <c r="EP1794" s="1"/>
      <c r="EQ1794" s="1"/>
      <c r="ER1794" s="1"/>
    </row>
    <row r="1795" spans="1:148" ht="12.75" x14ac:dyDescent="0.2">
      <c r="A1795" s="118"/>
      <c r="B1795" s="119"/>
      <c r="C1795" s="119"/>
      <c r="D1795" s="120"/>
      <c r="E1795" s="120"/>
      <c r="F1795" s="172"/>
      <c r="G1795" s="123"/>
      <c r="H1795" s="124"/>
      <c r="I1795" s="124"/>
      <c r="J1795" s="125"/>
      <c r="K1795" s="125"/>
      <c r="L1795" s="8"/>
      <c r="M1795" s="126"/>
      <c r="N1795" s="126"/>
      <c r="O1795" s="119"/>
      <c r="P1795" s="119"/>
      <c r="Q1795" s="158"/>
      <c r="R1795" s="199"/>
      <c r="S1795" s="119"/>
      <c r="T1795" s="129"/>
      <c r="U1795" s="127"/>
      <c r="V1795" s="127"/>
      <c r="W1795" s="126"/>
      <c r="X1795" s="119"/>
      <c r="Y1795" s="119"/>
      <c r="Z1795" s="131"/>
      <c r="AA1795" s="124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2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4"/>
      <c r="EM1795" s="1"/>
      <c r="EN1795" s="1"/>
      <c r="EO1795" s="1"/>
      <c r="EP1795" s="1"/>
      <c r="EQ1795" s="1"/>
      <c r="ER1795" s="1"/>
    </row>
    <row r="1796" spans="1:148" ht="12.75" x14ac:dyDescent="0.2">
      <c r="A1796" s="118"/>
      <c r="B1796" s="119"/>
      <c r="C1796" s="119"/>
      <c r="D1796" s="120"/>
      <c r="E1796" s="120"/>
      <c r="F1796" s="172"/>
      <c r="G1796" s="123"/>
      <c r="H1796" s="124"/>
      <c r="I1796" s="124"/>
      <c r="J1796" s="125"/>
      <c r="K1796" s="125"/>
      <c r="L1796" s="8"/>
      <c r="M1796" s="126"/>
      <c r="N1796" s="126"/>
      <c r="O1796" s="119"/>
      <c r="P1796" s="119"/>
      <c r="Q1796" s="158"/>
      <c r="R1796" s="199"/>
      <c r="S1796" s="119"/>
      <c r="T1796" s="129"/>
      <c r="U1796" s="127"/>
      <c r="V1796" s="127"/>
      <c r="W1796" s="126"/>
      <c r="X1796" s="119"/>
      <c r="Y1796" s="119"/>
      <c r="Z1796" s="131"/>
      <c r="AA1796" s="124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2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4"/>
      <c r="EM1796" s="1"/>
      <c r="EN1796" s="1"/>
      <c r="EO1796" s="1"/>
      <c r="EP1796" s="1"/>
      <c r="EQ1796" s="1"/>
      <c r="ER1796" s="1"/>
    </row>
    <row r="1797" spans="1:148" ht="12.75" x14ac:dyDescent="0.2">
      <c r="A1797" s="118"/>
      <c r="B1797" s="119"/>
      <c r="C1797" s="119"/>
      <c r="D1797" s="120"/>
      <c r="E1797" s="120"/>
      <c r="F1797" s="172"/>
      <c r="G1797" s="123"/>
      <c r="H1797" s="124"/>
      <c r="I1797" s="124"/>
      <c r="J1797" s="125"/>
      <c r="K1797" s="125"/>
      <c r="L1797" s="8"/>
      <c r="M1797" s="126"/>
      <c r="N1797" s="126"/>
      <c r="O1797" s="119"/>
      <c r="P1797" s="119"/>
      <c r="Q1797" s="158"/>
      <c r="R1797" s="199"/>
      <c r="S1797" s="119"/>
      <c r="T1797" s="129"/>
      <c r="U1797" s="127"/>
      <c r="V1797" s="127"/>
      <c r="W1797" s="126"/>
      <c r="X1797" s="119"/>
      <c r="Y1797" s="119"/>
      <c r="Z1797" s="131"/>
      <c r="AA1797" s="124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2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4"/>
      <c r="EM1797" s="1"/>
      <c r="EN1797" s="1"/>
      <c r="EO1797" s="1"/>
      <c r="EP1797" s="1"/>
      <c r="EQ1797" s="1"/>
      <c r="ER1797" s="1"/>
    </row>
    <row r="1798" spans="1:148" ht="12.75" x14ac:dyDescent="0.2">
      <c r="A1798" s="118"/>
      <c r="B1798" s="119"/>
      <c r="C1798" s="119"/>
      <c r="D1798" s="120"/>
      <c r="E1798" s="120"/>
      <c r="F1798" s="172"/>
      <c r="G1798" s="123"/>
      <c r="H1798" s="124"/>
      <c r="I1798" s="124"/>
      <c r="J1798" s="125"/>
      <c r="K1798" s="125"/>
      <c r="L1798" s="8"/>
      <c r="M1798" s="126"/>
      <c r="N1798" s="126"/>
      <c r="O1798" s="119"/>
      <c r="P1798" s="119"/>
      <c r="Q1798" s="158"/>
      <c r="R1798" s="199"/>
      <c r="S1798" s="119"/>
      <c r="T1798" s="129"/>
      <c r="U1798" s="127"/>
      <c r="V1798" s="127"/>
      <c r="W1798" s="126"/>
      <c r="X1798" s="119"/>
      <c r="Y1798" s="119"/>
      <c r="Z1798" s="131"/>
      <c r="AA1798" s="124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2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4"/>
      <c r="EM1798" s="1"/>
      <c r="EN1798" s="1"/>
      <c r="EO1798" s="1"/>
      <c r="EP1798" s="1"/>
      <c r="EQ1798" s="1"/>
      <c r="ER1798" s="1"/>
    </row>
    <row r="1799" spans="1:148" ht="12.75" x14ac:dyDescent="0.2">
      <c r="A1799" s="118"/>
      <c r="B1799" s="119"/>
      <c r="C1799" s="119"/>
      <c r="D1799" s="120"/>
      <c r="E1799" s="120"/>
      <c r="F1799" s="172"/>
      <c r="G1799" s="123"/>
      <c r="H1799" s="124"/>
      <c r="I1799" s="124"/>
      <c r="J1799" s="125"/>
      <c r="K1799" s="125"/>
      <c r="L1799" s="8"/>
      <c r="M1799" s="126"/>
      <c r="N1799" s="126"/>
      <c r="O1799" s="119"/>
      <c r="P1799" s="119"/>
      <c r="Q1799" s="158"/>
      <c r="R1799" s="199"/>
      <c r="S1799" s="119"/>
      <c r="T1799" s="129"/>
      <c r="U1799" s="127"/>
      <c r="V1799" s="127"/>
      <c r="W1799" s="126"/>
      <c r="X1799" s="119"/>
      <c r="Y1799" s="119"/>
      <c r="Z1799" s="131"/>
      <c r="AA1799" s="124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2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4"/>
      <c r="EM1799" s="1"/>
      <c r="EN1799" s="1"/>
      <c r="EO1799" s="1"/>
      <c r="EP1799" s="1"/>
      <c r="EQ1799" s="1"/>
      <c r="ER1799" s="1"/>
    </row>
    <row r="1800" spans="1:148" ht="12.75" x14ac:dyDescent="0.2">
      <c r="A1800" s="118"/>
      <c r="B1800" s="119"/>
      <c r="C1800" s="119"/>
      <c r="D1800" s="120"/>
      <c r="E1800" s="120"/>
      <c r="F1800" s="172"/>
      <c r="G1800" s="123"/>
      <c r="H1800" s="124"/>
      <c r="I1800" s="124"/>
      <c r="J1800" s="125"/>
      <c r="K1800" s="125"/>
      <c r="L1800" s="8"/>
      <c r="M1800" s="126"/>
      <c r="N1800" s="126"/>
      <c r="O1800" s="119"/>
      <c r="P1800" s="119"/>
      <c r="Q1800" s="158"/>
      <c r="R1800" s="199"/>
      <c r="S1800" s="119"/>
      <c r="T1800" s="129"/>
      <c r="U1800" s="127"/>
      <c r="V1800" s="127"/>
      <c r="W1800" s="126"/>
      <c r="X1800" s="119"/>
      <c r="Y1800" s="119"/>
      <c r="Z1800" s="131"/>
      <c r="AA1800" s="124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2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4"/>
      <c r="EM1800" s="1"/>
      <c r="EN1800" s="1"/>
      <c r="EO1800" s="1"/>
      <c r="EP1800" s="1"/>
      <c r="EQ1800" s="1"/>
      <c r="ER1800" s="1"/>
    </row>
    <row r="1801" spans="1:148" ht="12.75" x14ac:dyDescent="0.2">
      <c r="A1801" s="118"/>
      <c r="B1801" s="119"/>
      <c r="C1801" s="119"/>
      <c r="D1801" s="120"/>
      <c r="E1801" s="120"/>
      <c r="F1801" s="172"/>
      <c r="G1801" s="123"/>
      <c r="H1801" s="124"/>
      <c r="I1801" s="124"/>
      <c r="J1801" s="125"/>
      <c r="K1801" s="125"/>
      <c r="L1801" s="8"/>
      <c r="M1801" s="126"/>
      <c r="N1801" s="126"/>
      <c r="O1801" s="119"/>
      <c r="P1801" s="119"/>
      <c r="Q1801" s="158"/>
      <c r="R1801" s="199"/>
      <c r="S1801" s="119"/>
      <c r="T1801" s="129"/>
      <c r="U1801" s="127"/>
      <c r="V1801" s="127"/>
      <c r="W1801" s="126"/>
      <c r="X1801" s="119"/>
      <c r="Y1801" s="119"/>
      <c r="Z1801" s="131"/>
      <c r="AA1801" s="124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2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4"/>
      <c r="EM1801" s="1"/>
      <c r="EN1801" s="1"/>
      <c r="EO1801" s="1"/>
      <c r="EP1801" s="1"/>
      <c r="EQ1801" s="1"/>
      <c r="ER1801" s="1"/>
    </row>
    <row r="1802" spans="1:148" ht="12.75" x14ac:dyDescent="0.2">
      <c r="A1802" s="118"/>
      <c r="B1802" s="119"/>
      <c r="C1802" s="119"/>
      <c r="D1802" s="120"/>
      <c r="E1802" s="120"/>
      <c r="F1802" s="172"/>
      <c r="G1802" s="123"/>
      <c r="H1802" s="124"/>
      <c r="I1802" s="124"/>
      <c r="J1802" s="125"/>
      <c r="K1802" s="125"/>
      <c r="L1802" s="8"/>
      <c r="M1802" s="126"/>
      <c r="N1802" s="126"/>
      <c r="O1802" s="119"/>
      <c r="P1802" s="119"/>
      <c r="Q1802" s="158"/>
      <c r="R1802" s="199"/>
      <c r="S1802" s="119"/>
      <c r="T1802" s="129"/>
      <c r="U1802" s="127"/>
      <c r="V1802" s="127"/>
      <c r="W1802" s="126"/>
      <c r="X1802" s="119"/>
      <c r="Y1802" s="119"/>
      <c r="Z1802" s="131"/>
      <c r="AA1802" s="124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2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4"/>
      <c r="EM1802" s="1"/>
      <c r="EN1802" s="1"/>
      <c r="EO1802" s="1"/>
      <c r="EP1802" s="1"/>
      <c r="EQ1802" s="1"/>
      <c r="ER1802" s="1"/>
    </row>
    <row r="1803" spans="1:148" ht="12.75" x14ac:dyDescent="0.2">
      <c r="A1803" s="118"/>
      <c r="B1803" s="119"/>
      <c r="C1803" s="119"/>
      <c r="D1803" s="120"/>
      <c r="E1803" s="120"/>
      <c r="F1803" s="172"/>
      <c r="G1803" s="123"/>
      <c r="H1803" s="124"/>
      <c r="I1803" s="124"/>
      <c r="J1803" s="125"/>
      <c r="K1803" s="125"/>
      <c r="L1803" s="8"/>
      <c r="M1803" s="126"/>
      <c r="N1803" s="126"/>
      <c r="O1803" s="119"/>
      <c r="P1803" s="119"/>
      <c r="Q1803" s="158"/>
      <c r="R1803" s="199"/>
      <c r="S1803" s="119"/>
      <c r="T1803" s="129"/>
      <c r="U1803" s="127"/>
      <c r="V1803" s="127"/>
      <c r="W1803" s="126"/>
      <c r="X1803" s="119"/>
      <c r="Y1803" s="119"/>
      <c r="Z1803" s="131"/>
      <c r="AA1803" s="124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2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4"/>
      <c r="EM1803" s="1"/>
      <c r="EN1803" s="1"/>
      <c r="EO1803" s="1"/>
      <c r="EP1803" s="1"/>
      <c r="EQ1803" s="1"/>
      <c r="ER1803" s="1"/>
    </row>
    <row r="1804" spans="1:148" ht="12.75" x14ac:dyDescent="0.2">
      <c r="A1804" s="118"/>
      <c r="B1804" s="119"/>
      <c r="C1804" s="119"/>
      <c r="D1804" s="120"/>
      <c r="E1804" s="120"/>
      <c r="F1804" s="172"/>
      <c r="G1804" s="123"/>
      <c r="H1804" s="124"/>
      <c r="I1804" s="124"/>
      <c r="J1804" s="125"/>
      <c r="K1804" s="125"/>
      <c r="L1804" s="8"/>
      <c r="M1804" s="126"/>
      <c r="N1804" s="126"/>
      <c r="O1804" s="119"/>
      <c r="P1804" s="119"/>
      <c r="Q1804" s="158"/>
      <c r="R1804" s="199"/>
      <c r="S1804" s="119"/>
      <c r="T1804" s="129"/>
      <c r="U1804" s="127"/>
      <c r="V1804" s="127"/>
      <c r="W1804" s="126"/>
      <c r="X1804" s="119"/>
      <c r="Y1804" s="119"/>
      <c r="Z1804" s="131"/>
      <c r="AA1804" s="124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2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4"/>
      <c r="EM1804" s="1"/>
      <c r="EN1804" s="1"/>
      <c r="EO1804" s="1"/>
      <c r="EP1804" s="1"/>
      <c r="EQ1804" s="1"/>
      <c r="ER1804" s="1"/>
    </row>
    <row r="1805" spans="1:148" ht="12.75" x14ac:dyDescent="0.2">
      <c r="A1805" s="118"/>
      <c r="B1805" s="119"/>
      <c r="C1805" s="119"/>
      <c r="D1805" s="120"/>
      <c r="E1805" s="120"/>
      <c r="F1805" s="172"/>
      <c r="G1805" s="123"/>
      <c r="H1805" s="124"/>
      <c r="I1805" s="124"/>
      <c r="J1805" s="125"/>
      <c r="K1805" s="125"/>
      <c r="L1805" s="8"/>
      <c r="M1805" s="126"/>
      <c r="N1805" s="126"/>
      <c r="O1805" s="119"/>
      <c r="P1805" s="119"/>
      <c r="Q1805" s="158"/>
      <c r="R1805" s="199"/>
      <c r="S1805" s="119"/>
      <c r="T1805" s="129"/>
      <c r="U1805" s="127"/>
      <c r="V1805" s="127"/>
      <c r="W1805" s="126"/>
      <c r="X1805" s="119"/>
      <c r="Y1805" s="119"/>
      <c r="Z1805" s="131"/>
      <c r="AA1805" s="124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2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4"/>
      <c r="EM1805" s="1"/>
      <c r="EN1805" s="1"/>
      <c r="EO1805" s="1"/>
      <c r="EP1805" s="1"/>
      <c r="EQ1805" s="1"/>
      <c r="ER1805" s="1"/>
    </row>
    <row r="1806" spans="1:148" ht="12.75" x14ac:dyDescent="0.2">
      <c r="A1806" s="118"/>
      <c r="B1806" s="119"/>
      <c r="C1806" s="119"/>
      <c r="D1806" s="120"/>
      <c r="E1806" s="120"/>
      <c r="F1806" s="172"/>
      <c r="G1806" s="123"/>
      <c r="H1806" s="124"/>
      <c r="I1806" s="124"/>
      <c r="J1806" s="125"/>
      <c r="K1806" s="125"/>
      <c r="L1806" s="8"/>
      <c r="M1806" s="126"/>
      <c r="N1806" s="126"/>
      <c r="O1806" s="119"/>
      <c r="P1806" s="119"/>
      <c r="Q1806" s="158"/>
      <c r="R1806" s="199"/>
      <c r="S1806" s="119"/>
      <c r="T1806" s="129"/>
      <c r="U1806" s="127"/>
      <c r="V1806" s="127"/>
      <c r="W1806" s="126"/>
      <c r="X1806" s="119"/>
      <c r="Y1806" s="119"/>
      <c r="Z1806" s="131"/>
      <c r="AA1806" s="124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2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4"/>
      <c r="EM1806" s="1"/>
      <c r="EN1806" s="1"/>
      <c r="EO1806" s="1"/>
      <c r="EP1806" s="1"/>
      <c r="EQ1806" s="1"/>
      <c r="ER1806" s="1"/>
    </row>
    <row r="1807" spans="1:148" ht="12.75" x14ac:dyDescent="0.2">
      <c r="A1807" s="118"/>
      <c r="B1807" s="119"/>
      <c r="C1807" s="119"/>
      <c r="D1807" s="120"/>
      <c r="E1807" s="120"/>
      <c r="F1807" s="172"/>
      <c r="G1807" s="123"/>
      <c r="H1807" s="124"/>
      <c r="I1807" s="124"/>
      <c r="J1807" s="125"/>
      <c r="K1807" s="125"/>
      <c r="L1807" s="8"/>
      <c r="M1807" s="126"/>
      <c r="N1807" s="126"/>
      <c r="O1807" s="119"/>
      <c r="P1807" s="119"/>
      <c r="Q1807" s="158"/>
      <c r="R1807" s="199"/>
      <c r="S1807" s="119"/>
      <c r="T1807" s="129"/>
      <c r="U1807" s="127"/>
      <c r="V1807" s="127"/>
      <c r="W1807" s="126"/>
      <c r="X1807" s="119"/>
      <c r="Y1807" s="119"/>
      <c r="Z1807" s="131"/>
      <c r="AA1807" s="124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2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4"/>
      <c r="EM1807" s="1"/>
      <c r="EN1807" s="1"/>
      <c r="EO1807" s="1"/>
      <c r="EP1807" s="1"/>
      <c r="EQ1807" s="1"/>
      <c r="ER1807" s="1"/>
    </row>
    <row r="1808" spans="1:148" ht="12.75" x14ac:dyDescent="0.2">
      <c r="A1808" s="118"/>
      <c r="B1808" s="119"/>
      <c r="C1808" s="119"/>
      <c r="D1808" s="120"/>
      <c r="E1808" s="120"/>
      <c r="F1808" s="172"/>
      <c r="G1808" s="123"/>
      <c r="H1808" s="124"/>
      <c r="I1808" s="124"/>
      <c r="J1808" s="125"/>
      <c r="K1808" s="125"/>
      <c r="L1808" s="8"/>
      <c r="M1808" s="126"/>
      <c r="N1808" s="126"/>
      <c r="O1808" s="119"/>
      <c r="P1808" s="119"/>
      <c r="Q1808" s="158"/>
      <c r="R1808" s="199"/>
      <c r="S1808" s="119"/>
      <c r="T1808" s="129"/>
      <c r="U1808" s="127"/>
      <c r="V1808" s="127"/>
      <c r="W1808" s="126"/>
      <c r="X1808" s="119"/>
      <c r="Y1808" s="119"/>
      <c r="Z1808" s="131"/>
      <c r="AA1808" s="124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2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4"/>
      <c r="EM1808" s="1"/>
      <c r="EN1808" s="1"/>
      <c r="EO1808" s="1"/>
      <c r="EP1808" s="1"/>
      <c r="EQ1808" s="1"/>
      <c r="ER1808" s="1"/>
    </row>
    <row r="1809" spans="1:148" ht="12.75" x14ac:dyDescent="0.2">
      <c r="A1809" s="118"/>
      <c r="B1809" s="119"/>
      <c r="C1809" s="119"/>
      <c r="D1809" s="120"/>
      <c r="E1809" s="120"/>
      <c r="F1809" s="172"/>
      <c r="G1809" s="123"/>
      <c r="H1809" s="124"/>
      <c r="I1809" s="124"/>
      <c r="J1809" s="125"/>
      <c r="K1809" s="125"/>
      <c r="L1809" s="8"/>
      <c r="M1809" s="126"/>
      <c r="N1809" s="126"/>
      <c r="O1809" s="119"/>
      <c r="P1809" s="119"/>
      <c r="Q1809" s="158"/>
      <c r="R1809" s="199"/>
      <c r="S1809" s="119"/>
      <c r="T1809" s="129"/>
      <c r="U1809" s="127"/>
      <c r="V1809" s="127"/>
      <c r="W1809" s="126"/>
      <c r="X1809" s="119"/>
      <c r="Y1809" s="119"/>
      <c r="Z1809" s="131"/>
      <c r="AA1809" s="124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2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4"/>
      <c r="EM1809" s="1"/>
      <c r="EN1809" s="1"/>
      <c r="EO1809" s="1"/>
      <c r="EP1809" s="1"/>
      <c r="EQ1809" s="1"/>
      <c r="ER1809" s="1"/>
    </row>
    <row r="1810" spans="1:148" ht="12.75" x14ac:dyDescent="0.2">
      <c r="A1810" s="118"/>
      <c r="B1810" s="119"/>
      <c r="C1810" s="119"/>
      <c r="D1810" s="120"/>
      <c r="E1810" s="120"/>
      <c r="F1810" s="172"/>
      <c r="G1810" s="123"/>
      <c r="H1810" s="124"/>
      <c r="I1810" s="124"/>
      <c r="J1810" s="125"/>
      <c r="K1810" s="125"/>
      <c r="L1810" s="8"/>
      <c r="M1810" s="126"/>
      <c r="N1810" s="126"/>
      <c r="O1810" s="119"/>
      <c r="P1810" s="119"/>
      <c r="Q1810" s="158"/>
      <c r="R1810" s="199"/>
      <c r="S1810" s="119"/>
      <c r="T1810" s="129"/>
      <c r="U1810" s="127"/>
      <c r="V1810" s="127"/>
      <c r="W1810" s="126"/>
      <c r="X1810" s="119"/>
      <c r="Y1810" s="119"/>
      <c r="Z1810" s="131"/>
      <c r="AA1810" s="124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2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4"/>
      <c r="EM1810" s="1"/>
      <c r="EN1810" s="1"/>
      <c r="EO1810" s="1"/>
      <c r="EP1810" s="1"/>
      <c r="EQ1810" s="1"/>
      <c r="ER1810" s="1"/>
    </row>
    <row r="1811" spans="1:148" ht="12.75" x14ac:dyDescent="0.2">
      <c r="A1811" s="118"/>
      <c r="B1811" s="119"/>
      <c r="C1811" s="119"/>
      <c r="D1811" s="120"/>
      <c r="E1811" s="120"/>
      <c r="F1811" s="172"/>
      <c r="G1811" s="123"/>
      <c r="H1811" s="124"/>
      <c r="I1811" s="124"/>
      <c r="J1811" s="125"/>
      <c r="K1811" s="125"/>
      <c r="L1811" s="8"/>
      <c r="M1811" s="126"/>
      <c r="N1811" s="126"/>
      <c r="O1811" s="119"/>
      <c r="P1811" s="119"/>
      <c r="Q1811" s="158"/>
      <c r="R1811" s="199"/>
      <c r="S1811" s="119"/>
      <c r="T1811" s="129"/>
      <c r="U1811" s="127"/>
      <c r="V1811" s="127"/>
      <c r="W1811" s="126"/>
      <c r="X1811" s="119"/>
      <c r="Y1811" s="119"/>
      <c r="Z1811" s="131"/>
      <c r="AA1811" s="124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2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4"/>
      <c r="EM1811" s="1"/>
      <c r="EN1811" s="1"/>
      <c r="EO1811" s="1"/>
      <c r="EP1811" s="1"/>
      <c r="EQ1811" s="1"/>
      <c r="ER1811" s="1"/>
    </row>
    <row r="1812" spans="1:148" ht="12.75" x14ac:dyDescent="0.2">
      <c r="A1812" s="118"/>
      <c r="B1812" s="119"/>
      <c r="C1812" s="119"/>
      <c r="D1812" s="120"/>
      <c r="E1812" s="120"/>
      <c r="F1812" s="172"/>
      <c r="G1812" s="123"/>
      <c r="H1812" s="124"/>
      <c r="I1812" s="124"/>
      <c r="J1812" s="125"/>
      <c r="K1812" s="125"/>
      <c r="L1812" s="8"/>
      <c r="M1812" s="126"/>
      <c r="N1812" s="126"/>
      <c r="O1812" s="119"/>
      <c r="P1812" s="119"/>
      <c r="Q1812" s="158"/>
      <c r="R1812" s="199"/>
      <c r="S1812" s="119"/>
      <c r="T1812" s="129"/>
      <c r="U1812" s="127"/>
      <c r="V1812" s="127"/>
      <c r="W1812" s="126"/>
      <c r="X1812" s="119"/>
      <c r="Y1812" s="119"/>
      <c r="Z1812" s="131"/>
      <c r="AA1812" s="124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2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4"/>
      <c r="EM1812" s="1"/>
      <c r="EN1812" s="1"/>
      <c r="EO1812" s="1"/>
      <c r="EP1812" s="1"/>
      <c r="EQ1812" s="1"/>
      <c r="ER1812" s="1"/>
    </row>
    <row r="1813" spans="1:148" ht="12.75" x14ac:dyDescent="0.2">
      <c r="A1813" s="118"/>
      <c r="B1813" s="119"/>
      <c r="C1813" s="119"/>
      <c r="D1813" s="120"/>
      <c r="E1813" s="120"/>
      <c r="F1813" s="172"/>
      <c r="G1813" s="123"/>
      <c r="H1813" s="124"/>
      <c r="I1813" s="124"/>
      <c r="J1813" s="125"/>
      <c r="K1813" s="125"/>
      <c r="L1813" s="8"/>
      <c r="M1813" s="126"/>
      <c r="N1813" s="126"/>
      <c r="O1813" s="119"/>
      <c r="P1813" s="119"/>
      <c r="Q1813" s="158"/>
      <c r="R1813" s="199"/>
      <c r="S1813" s="119"/>
      <c r="T1813" s="129"/>
      <c r="U1813" s="127"/>
      <c r="V1813" s="127"/>
      <c r="W1813" s="126"/>
      <c r="X1813" s="119"/>
      <c r="Y1813" s="119"/>
      <c r="Z1813" s="131"/>
      <c r="AA1813" s="124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2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4"/>
      <c r="EM1813" s="1"/>
      <c r="EN1813" s="1"/>
      <c r="EO1813" s="1"/>
      <c r="EP1813" s="1"/>
      <c r="EQ1813" s="1"/>
      <c r="ER1813" s="1"/>
    </row>
    <row r="1814" spans="1:148" ht="12.75" x14ac:dyDescent="0.2">
      <c r="A1814" s="118"/>
      <c r="B1814" s="119"/>
      <c r="C1814" s="119"/>
      <c r="D1814" s="120"/>
      <c r="E1814" s="120"/>
      <c r="F1814" s="172"/>
      <c r="G1814" s="123"/>
      <c r="H1814" s="124"/>
      <c r="I1814" s="124"/>
      <c r="J1814" s="125"/>
      <c r="K1814" s="125"/>
      <c r="L1814" s="8"/>
      <c r="M1814" s="126"/>
      <c r="N1814" s="126"/>
      <c r="O1814" s="119"/>
      <c r="P1814" s="119"/>
      <c r="Q1814" s="158"/>
      <c r="R1814" s="199"/>
      <c r="S1814" s="119"/>
      <c r="T1814" s="129"/>
      <c r="U1814" s="127"/>
      <c r="V1814" s="127"/>
      <c r="W1814" s="126"/>
      <c r="X1814" s="119"/>
      <c r="Y1814" s="119"/>
      <c r="Z1814" s="131"/>
      <c r="AA1814" s="124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2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4"/>
      <c r="EM1814" s="1"/>
      <c r="EN1814" s="1"/>
      <c r="EO1814" s="1"/>
      <c r="EP1814" s="1"/>
      <c r="EQ1814" s="1"/>
      <c r="ER1814" s="1"/>
    </row>
    <row r="1815" spans="1:148" ht="12.75" x14ac:dyDescent="0.2">
      <c r="A1815" s="118"/>
      <c r="B1815" s="119"/>
      <c r="C1815" s="119"/>
      <c r="D1815" s="120"/>
      <c r="E1815" s="120"/>
      <c r="F1815" s="172"/>
      <c r="G1815" s="123"/>
      <c r="H1815" s="124"/>
      <c r="I1815" s="124"/>
      <c r="J1815" s="125"/>
      <c r="K1815" s="125"/>
      <c r="L1815" s="8"/>
      <c r="M1815" s="126"/>
      <c r="N1815" s="126"/>
      <c r="O1815" s="119"/>
      <c r="P1815" s="119"/>
      <c r="Q1815" s="158"/>
      <c r="R1815" s="199"/>
      <c r="S1815" s="119"/>
      <c r="T1815" s="129"/>
      <c r="U1815" s="127"/>
      <c r="V1815" s="127"/>
      <c r="W1815" s="126"/>
      <c r="X1815" s="119"/>
      <c r="Y1815" s="119"/>
      <c r="Z1815" s="131"/>
      <c r="AA1815" s="124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2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4"/>
      <c r="EM1815" s="1"/>
      <c r="EN1815" s="1"/>
      <c r="EO1815" s="1"/>
      <c r="EP1815" s="1"/>
      <c r="EQ1815" s="1"/>
      <c r="ER1815" s="1"/>
    </row>
    <row r="1816" spans="1:148" ht="12.75" x14ac:dyDescent="0.2">
      <c r="A1816" s="118"/>
      <c r="B1816" s="119"/>
      <c r="C1816" s="119"/>
      <c r="D1816" s="120"/>
      <c r="E1816" s="120"/>
      <c r="F1816" s="172"/>
      <c r="G1816" s="123"/>
      <c r="H1816" s="124"/>
      <c r="I1816" s="124"/>
      <c r="J1816" s="125"/>
      <c r="K1816" s="125"/>
      <c r="L1816" s="8"/>
      <c r="M1816" s="126"/>
      <c r="N1816" s="126"/>
      <c r="O1816" s="119"/>
      <c r="P1816" s="119"/>
      <c r="Q1816" s="158"/>
      <c r="R1816" s="199"/>
      <c r="S1816" s="119"/>
      <c r="T1816" s="129"/>
      <c r="U1816" s="127"/>
      <c r="V1816" s="127"/>
      <c r="W1816" s="126"/>
      <c r="X1816" s="119"/>
      <c r="Y1816" s="119"/>
      <c r="Z1816" s="131"/>
      <c r="AA1816" s="124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2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4"/>
      <c r="EM1816" s="1"/>
      <c r="EN1816" s="1"/>
      <c r="EO1816" s="1"/>
      <c r="EP1816" s="1"/>
      <c r="EQ1816" s="1"/>
      <c r="ER1816" s="1"/>
    </row>
    <row r="1817" spans="1:148" ht="12.75" x14ac:dyDescent="0.2">
      <c r="A1817" s="118"/>
      <c r="B1817" s="119"/>
      <c r="C1817" s="119"/>
      <c r="D1817" s="120"/>
      <c r="E1817" s="120"/>
      <c r="F1817" s="172"/>
      <c r="G1817" s="123"/>
      <c r="H1817" s="124"/>
      <c r="I1817" s="124"/>
      <c r="J1817" s="125"/>
      <c r="K1817" s="125"/>
      <c r="L1817" s="8"/>
      <c r="M1817" s="126"/>
      <c r="N1817" s="126"/>
      <c r="O1817" s="119"/>
      <c r="P1817" s="119"/>
      <c r="Q1817" s="158"/>
      <c r="R1817" s="199"/>
      <c r="S1817" s="119"/>
      <c r="T1817" s="129"/>
      <c r="U1817" s="127"/>
      <c r="V1817" s="127"/>
      <c r="W1817" s="126"/>
      <c r="X1817" s="119"/>
      <c r="Y1817" s="119"/>
      <c r="Z1817" s="131"/>
      <c r="AA1817" s="124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2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4"/>
      <c r="EM1817" s="1"/>
      <c r="EN1817" s="1"/>
      <c r="EO1817" s="1"/>
      <c r="EP1817" s="1"/>
      <c r="EQ1817" s="1"/>
      <c r="ER1817" s="1"/>
    </row>
    <row r="1818" spans="1:148" ht="12.75" x14ac:dyDescent="0.2">
      <c r="A1818" s="118"/>
      <c r="B1818" s="119"/>
      <c r="C1818" s="119"/>
      <c r="D1818" s="120"/>
      <c r="E1818" s="120"/>
      <c r="F1818" s="172"/>
      <c r="G1818" s="123"/>
      <c r="H1818" s="124"/>
      <c r="I1818" s="124"/>
      <c r="J1818" s="125"/>
      <c r="K1818" s="125"/>
      <c r="L1818" s="8"/>
      <c r="M1818" s="126"/>
      <c r="N1818" s="126"/>
      <c r="O1818" s="119"/>
      <c r="P1818" s="119"/>
      <c r="Q1818" s="158"/>
      <c r="R1818" s="199"/>
      <c r="S1818" s="119"/>
      <c r="T1818" s="129"/>
      <c r="U1818" s="127"/>
      <c r="V1818" s="127"/>
      <c r="W1818" s="126"/>
      <c r="X1818" s="119"/>
      <c r="Y1818" s="119"/>
      <c r="Z1818" s="131"/>
      <c r="AA1818" s="124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2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4"/>
      <c r="EM1818" s="1"/>
      <c r="EN1818" s="1"/>
      <c r="EO1818" s="1"/>
      <c r="EP1818" s="1"/>
      <c r="EQ1818" s="1"/>
      <c r="ER1818" s="1"/>
    </row>
    <row r="1819" spans="1:148" ht="12.75" x14ac:dyDescent="0.2">
      <c r="A1819" s="118"/>
      <c r="B1819" s="119"/>
      <c r="C1819" s="119"/>
      <c r="D1819" s="120"/>
      <c r="E1819" s="120"/>
      <c r="F1819" s="172"/>
      <c r="G1819" s="123"/>
      <c r="H1819" s="124"/>
      <c r="I1819" s="124"/>
      <c r="J1819" s="125"/>
      <c r="K1819" s="125"/>
      <c r="L1819" s="8"/>
      <c r="M1819" s="126"/>
      <c r="N1819" s="126"/>
      <c r="O1819" s="119"/>
      <c r="P1819" s="119"/>
      <c r="Q1819" s="158"/>
      <c r="R1819" s="199"/>
      <c r="S1819" s="119"/>
      <c r="T1819" s="129"/>
      <c r="U1819" s="127"/>
      <c r="V1819" s="127"/>
      <c r="W1819" s="126"/>
      <c r="X1819" s="119"/>
      <c r="Y1819" s="119"/>
      <c r="Z1819" s="131"/>
      <c r="AA1819" s="124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2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4"/>
      <c r="EM1819" s="1"/>
      <c r="EN1819" s="1"/>
      <c r="EO1819" s="1"/>
      <c r="EP1819" s="1"/>
      <c r="EQ1819" s="1"/>
      <c r="ER1819" s="1"/>
    </row>
    <row r="1820" spans="1:148" ht="12.75" x14ac:dyDescent="0.2">
      <c r="A1820" s="118"/>
      <c r="B1820" s="119"/>
      <c r="C1820" s="119"/>
      <c r="D1820" s="120"/>
      <c r="E1820" s="120"/>
      <c r="F1820" s="172"/>
      <c r="G1820" s="123"/>
      <c r="H1820" s="124"/>
      <c r="I1820" s="124"/>
      <c r="J1820" s="125"/>
      <c r="K1820" s="125"/>
      <c r="L1820" s="8"/>
      <c r="M1820" s="126"/>
      <c r="N1820" s="126"/>
      <c r="O1820" s="119"/>
      <c r="P1820" s="119"/>
      <c r="Q1820" s="158"/>
      <c r="R1820" s="199"/>
      <c r="S1820" s="119"/>
      <c r="T1820" s="129"/>
      <c r="U1820" s="127"/>
      <c r="V1820" s="127"/>
      <c r="W1820" s="126"/>
      <c r="X1820" s="119"/>
      <c r="Y1820" s="119"/>
      <c r="Z1820" s="131"/>
      <c r="AA1820" s="124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2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4"/>
      <c r="EM1820" s="1"/>
      <c r="EN1820" s="1"/>
      <c r="EO1820" s="1"/>
      <c r="EP1820" s="1"/>
      <c r="EQ1820" s="1"/>
      <c r="ER1820" s="1"/>
    </row>
    <row r="1821" spans="1:148" ht="12.75" x14ac:dyDescent="0.2">
      <c r="A1821" s="118"/>
      <c r="B1821" s="119"/>
      <c r="C1821" s="119"/>
      <c r="D1821" s="120"/>
      <c r="E1821" s="120"/>
      <c r="F1821" s="172"/>
      <c r="G1821" s="123"/>
      <c r="H1821" s="124"/>
      <c r="I1821" s="124"/>
      <c r="J1821" s="125"/>
      <c r="K1821" s="125"/>
      <c r="L1821" s="8"/>
      <c r="M1821" s="126"/>
      <c r="N1821" s="126"/>
      <c r="O1821" s="119"/>
      <c r="P1821" s="119"/>
      <c r="Q1821" s="158"/>
      <c r="R1821" s="199"/>
      <c r="S1821" s="119"/>
      <c r="T1821" s="129"/>
      <c r="U1821" s="127"/>
      <c r="V1821" s="127"/>
      <c r="W1821" s="126"/>
      <c r="X1821" s="119"/>
      <c r="Y1821" s="119"/>
      <c r="Z1821" s="131"/>
      <c r="AA1821" s="124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2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4"/>
      <c r="EM1821" s="1"/>
      <c r="EN1821" s="1"/>
      <c r="EO1821" s="1"/>
      <c r="EP1821" s="1"/>
      <c r="EQ1821" s="1"/>
      <c r="ER1821" s="1"/>
    </row>
    <row r="1822" spans="1:148" ht="12.75" x14ac:dyDescent="0.2">
      <c r="A1822" s="118"/>
      <c r="B1822" s="119"/>
      <c r="C1822" s="119"/>
      <c r="D1822" s="120"/>
      <c r="E1822" s="120"/>
      <c r="F1822" s="172"/>
      <c r="G1822" s="123"/>
      <c r="H1822" s="124"/>
      <c r="I1822" s="124"/>
      <c r="J1822" s="125"/>
      <c r="K1822" s="125"/>
      <c r="L1822" s="8"/>
      <c r="M1822" s="126"/>
      <c r="N1822" s="126"/>
      <c r="O1822" s="119"/>
      <c r="P1822" s="119"/>
      <c r="Q1822" s="158"/>
      <c r="R1822" s="199"/>
      <c r="S1822" s="119"/>
      <c r="T1822" s="129"/>
      <c r="U1822" s="127"/>
      <c r="V1822" s="127"/>
      <c r="W1822" s="126"/>
      <c r="X1822" s="119"/>
      <c r="Y1822" s="119"/>
      <c r="Z1822" s="131"/>
      <c r="AA1822" s="124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2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4"/>
      <c r="EM1822" s="1"/>
      <c r="EN1822" s="1"/>
      <c r="EO1822" s="1"/>
      <c r="EP1822" s="1"/>
      <c r="EQ1822" s="1"/>
      <c r="ER1822" s="1"/>
    </row>
    <row r="1823" spans="1:148" ht="12.75" x14ac:dyDescent="0.2">
      <c r="A1823" s="118"/>
      <c r="B1823" s="119"/>
      <c r="C1823" s="119"/>
      <c r="D1823" s="120"/>
      <c r="E1823" s="120"/>
      <c r="F1823" s="172"/>
      <c r="G1823" s="123"/>
      <c r="H1823" s="124"/>
      <c r="I1823" s="124"/>
      <c r="J1823" s="125"/>
      <c r="K1823" s="125"/>
      <c r="L1823" s="8"/>
      <c r="M1823" s="126"/>
      <c r="N1823" s="126"/>
      <c r="O1823" s="119"/>
      <c r="P1823" s="119"/>
      <c r="Q1823" s="158"/>
      <c r="R1823" s="199"/>
      <c r="S1823" s="119"/>
      <c r="T1823" s="129"/>
      <c r="U1823" s="127"/>
      <c r="V1823" s="127"/>
      <c r="W1823" s="126"/>
      <c r="X1823" s="119"/>
      <c r="Y1823" s="119"/>
      <c r="Z1823" s="131"/>
      <c r="AA1823" s="124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2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4"/>
      <c r="EM1823" s="1"/>
      <c r="EN1823" s="1"/>
      <c r="EO1823" s="1"/>
      <c r="EP1823" s="1"/>
      <c r="EQ1823" s="1"/>
      <c r="ER1823" s="1"/>
    </row>
    <row r="1824" spans="1:148" ht="12.75" x14ac:dyDescent="0.2">
      <c r="A1824" s="118"/>
      <c r="B1824" s="119"/>
      <c r="C1824" s="119"/>
      <c r="D1824" s="120"/>
      <c r="E1824" s="120"/>
      <c r="F1824" s="172"/>
      <c r="G1824" s="123"/>
      <c r="H1824" s="124"/>
      <c r="I1824" s="124"/>
      <c r="J1824" s="125"/>
      <c r="K1824" s="125"/>
      <c r="L1824" s="8"/>
      <c r="M1824" s="126"/>
      <c r="N1824" s="126"/>
      <c r="O1824" s="119"/>
      <c r="P1824" s="119"/>
      <c r="Q1824" s="158"/>
      <c r="R1824" s="199"/>
      <c r="S1824" s="119"/>
      <c r="T1824" s="129"/>
      <c r="U1824" s="127"/>
      <c r="V1824" s="127"/>
      <c r="W1824" s="126"/>
      <c r="X1824" s="119"/>
      <c r="Y1824" s="119"/>
      <c r="Z1824" s="131"/>
      <c r="AA1824" s="124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2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4"/>
      <c r="EM1824" s="1"/>
      <c r="EN1824" s="1"/>
      <c r="EO1824" s="1"/>
      <c r="EP1824" s="1"/>
      <c r="EQ1824" s="1"/>
      <c r="ER1824" s="1"/>
    </row>
    <row r="1825" spans="1:148" ht="12.75" x14ac:dyDescent="0.2">
      <c r="A1825" s="118"/>
      <c r="B1825" s="119"/>
      <c r="C1825" s="119"/>
      <c r="D1825" s="120"/>
      <c r="E1825" s="120"/>
      <c r="F1825" s="172"/>
      <c r="G1825" s="123"/>
      <c r="H1825" s="124"/>
      <c r="I1825" s="124"/>
      <c r="J1825" s="125"/>
      <c r="K1825" s="125"/>
      <c r="L1825" s="8"/>
      <c r="M1825" s="126"/>
      <c r="N1825" s="126"/>
      <c r="O1825" s="119"/>
      <c r="P1825" s="119"/>
      <c r="Q1825" s="158"/>
      <c r="R1825" s="199"/>
      <c r="S1825" s="119"/>
      <c r="T1825" s="129"/>
      <c r="U1825" s="127"/>
      <c r="V1825" s="127"/>
      <c r="W1825" s="126"/>
      <c r="X1825" s="119"/>
      <c r="Y1825" s="119"/>
      <c r="Z1825" s="131"/>
      <c r="AA1825" s="124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2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4"/>
      <c r="EM1825" s="1"/>
      <c r="EN1825" s="1"/>
      <c r="EO1825" s="1"/>
      <c r="EP1825" s="1"/>
      <c r="EQ1825" s="1"/>
      <c r="ER1825" s="1"/>
    </row>
    <row r="1826" spans="1:148" ht="12.75" x14ac:dyDescent="0.2">
      <c r="A1826" s="118"/>
      <c r="B1826" s="119"/>
      <c r="C1826" s="119"/>
      <c r="D1826" s="120"/>
      <c r="E1826" s="120"/>
      <c r="F1826" s="172"/>
      <c r="G1826" s="123"/>
      <c r="H1826" s="124"/>
      <c r="I1826" s="124"/>
      <c r="J1826" s="125"/>
      <c r="K1826" s="125"/>
      <c r="L1826" s="8"/>
      <c r="M1826" s="126"/>
      <c r="N1826" s="126"/>
      <c r="O1826" s="119"/>
      <c r="P1826" s="119"/>
      <c r="Q1826" s="158"/>
      <c r="R1826" s="199"/>
      <c r="S1826" s="119"/>
      <c r="T1826" s="129"/>
      <c r="U1826" s="127"/>
      <c r="V1826" s="127"/>
      <c r="W1826" s="126"/>
      <c r="X1826" s="119"/>
      <c r="Y1826" s="119"/>
      <c r="Z1826" s="131"/>
      <c r="AA1826" s="124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2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4"/>
      <c r="EM1826" s="1"/>
      <c r="EN1826" s="1"/>
      <c r="EO1826" s="1"/>
      <c r="EP1826" s="1"/>
      <c r="EQ1826" s="1"/>
      <c r="ER1826" s="1"/>
    </row>
    <row r="1827" spans="1:148" ht="12.75" x14ac:dyDescent="0.2">
      <c r="A1827" s="118"/>
      <c r="B1827" s="119"/>
      <c r="C1827" s="119"/>
      <c r="D1827" s="120"/>
      <c r="E1827" s="120"/>
      <c r="F1827" s="172"/>
      <c r="G1827" s="123"/>
      <c r="H1827" s="124"/>
      <c r="I1827" s="124"/>
      <c r="J1827" s="125"/>
      <c r="K1827" s="125"/>
      <c r="L1827" s="8"/>
      <c r="M1827" s="126"/>
      <c r="N1827" s="126"/>
      <c r="O1827" s="119"/>
      <c r="P1827" s="119"/>
      <c r="Q1827" s="158"/>
      <c r="R1827" s="199"/>
      <c r="S1827" s="119"/>
      <c r="T1827" s="129"/>
      <c r="U1827" s="127"/>
      <c r="V1827" s="127"/>
      <c r="W1827" s="126"/>
      <c r="X1827" s="119"/>
      <c r="Y1827" s="119"/>
      <c r="Z1827" s="131"/>
      <c r="AA1827" s="124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2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4"/>
      <c r="EM1827" s="1"/>
      <c r="EN1827" s="1"/>
      <c r="EO1827" s="1"/>
      <c r="EP1827" s="1"/>
      <c r="EQ1827" s="1"/>
      <c r="ER1827" s="1"/>
    </row>
    <row r="1828" spans="1:148" ht="12.75" x14ac:dyDescent="0.2">
      <c r="A1828" s="118"/>
      <c r="B1828" s="119"/>
      <c r="C1828" s="119"/>
      <c r="D1828" s="120"/>
      <c r="E1828" s="120"/>
      <c r="F1828" s="172"/>
      <c r="G1828" s="123"/>
      <c r="H1828" s="124"/>
      <c r="I1828" s="124"/>
      <c r="J1828" s="125"/>
      <c r="K1828" s="125"/>
      <c r="L1828" s="8"/>
      <c r="M1828" s="126"/>
      <c r="N1828" s="126"/>
      <c r="O1828" s="119"/>
      <c r="P1828" s="119"/>
      <c r="Q1828" s="158"/>
      <c r="R1828" s="199"/>
      <c r="S1828" s="119"/>
      <c r="T1828" s="129"/>
      <c r="U1828" s="127"/>
      <c r="V1828" s="127"/>
      <c r="W1828" s="126"/>
      <c r="X1828" s="119"/>
      <c r="Y1828" s="119"/>
      <c r="Z1828" s="131"/>
      <c r="AA1828" s="124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2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4"/>
      <c r="EM1828" s="1"/>
      <c r="EN1828" s="1"/>
      <c r="EO1828" s="1"/>
      <c r="EP1828" s="1"/>
      <c r="EQ1828" s="1"/>
      <c r="ER1828" s="1"/>
    </row>
    <row r="1829" spans="1:148" ht="12.75" x14ac:dyDescent="0.2">
      <c r="A1829" s="118"/>
      <c r="B1829" s="119"/>
      <c r="C1829" s="119"/>
      <c r="D1829" s="120"/>
      <c r="E1829" s="120"/>
      <c r="F1829" s="172"/>
      <c r="G1829" s="123"/>
      <c r="H1829" s="124"/>
      <c r="I1829" s="124"/>
      <c r="J1829" s="125"/>
      <c r="K1829" s="125"/>
      <c r="L1829" s="8"/>
      <c r="M1829" s="126"/>
      <c r="N1829" s="126"/>
      <c r="O1829" s="119"/>
      <c r="P1829" s="119"/>
      <c r="Q1829" s="158"/>
      <c r="R1829" s="199"/>
      <c r="S1829" s="119"/>
      <c r="T1829" s="129"/>
      <c r="U1829" s="127"/>
      <c r="V1829" s="127"/>
      <c r="W1829" s="126"/>
      <c r="X1829" s="119"/>
      <c r="Y1829" s="119"/>
      <c r="Z1829" s="131"/>
      <c r="AA1829" s="124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2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4"/>
      <c r="EM1829" s="1"/>
      <c r="EN1829" s="1"/>
      <c r="EO1829" s="1"/>
      <c r="EP1829" s="1"/>
      <c r="EQ1829" s="1"/>
      <c r="ER1829" s="1"/>
    </row>
    <row r="1830" spans="1:148" ht="12.75" x14ac:dyDescent="0.2">
      <c r="A1830" s="118"/>
      <c r="B1830" s="119"/>
      <c r="C1830" s="119"/>
      <c r="D1830" s="120"/>
      <c r="E1830" s="120"/>
      <c r="F1830" s="172"/>
      <c r="G1830" s="123"/>
      <c r="H1830" s="124"/>
      <c r="I1830" s="124"/>
      <c r="J1830" s="125"/>
      <c r="K1830" s="125"/>
      <c r="L1830" s="8"/>
      <c r="M1830" s="126"/>
      <c r="N1830" s="126"/>
      <c r="O1830" s="119"/>
      <c r="P1830" s="119"/>
      <c r="Q1830" s="158"/>
      <c r="R1830" s="199"/>
      <c r="S1830" s="119"/>
      <c r="T1830" s="129"/>
      <c r="U1830" s="127"/>
      <c r="V1830" s="127"/>
      <c r="W1830" s="126"/>
      <c r="X1830" s="119"/>
      <c r="Y1830" s="119"/>
      <c r="Z1830" s="131"/>
      <c r="AA1830" s="124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2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4"/>
      <c r="EM1830" s="1"/>
      <c r="EN1830" s="1"/>
      <c r="EO1830" s="1"/>
      <c r="EP1830" s="1"/>
      <c r="EQ1830" s="1"/>
      <c r="ER1830" s="1"/>
    </row>
    <row r="1831" spans="1:148" ht="12.75" x14ac:dyDescent="0.2">
      <c r="A1831" s="118"/>
      <c r="B1831" s="119"/>
      <c r="C1831" s="119"/>
      <c r="D1831" s="120"/>
      <c r="E1831" s="120"/>
      <c r="F1831" s="172"/>
      <c r="G1831" s="123"/>
      <c r="H1831" s="124"/>
      <c r="I1831" s="124"/>
      <c r="J1831" s="125"/>
      <c r="K1831" s="125"/>
      <c r="L1831" s="8"/>
      <c r="M1831" s="126"/>
      <c r="N1831" s="126"/>
      <c r="O1831" s="119"/>
      <c r="P1831" s="119"/>
      <c r="Q1831" s="158"/>
      <c r="R1831" s="199"/>
      <c r="S1831" s="119"/>
      <c r="T1831" s="129"/>
      <c r="U1831" s="127"/>
      <c r="V1831" s="127"/>
      <c r="W1831" s="126"/>
      <c r="X1831" s="119"/>
      <c r="Y1831" s="119"/>
      <c r="Z1831" s="131"/>
      <c r="AA1831" s="124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2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4"/>
      <c r="EM1831" s="1"/>
      <c r="EN1831" s="1"/>
      <c r="EO1831" s="1"/>
      <c r="EP1831" s="1"/>
      <c r="EQ1831" s="1"/>
      <c r="ER1831" s="1"/>
    </row>
    <row r="1832" spans="1:148" ht="12.75" x14ac:dyDescent="0.2">
      <c r="A1832" s="118"/>
      <c r="B1832" s="119"/>
      <c r="C1832" s="119"/>
      <c r="D1832" s="120"/>
      <c r="E1832" s="120"/>
      <c r="F1832" s="172"/>
      <c r="G1832" s="123"/>
      <c r="H1832" s="124"/>
      <c r="I1832" s="124"/>
      <c r="J1832" s="125"/>
      <c r="K1832" s="125"/>
      <c r="L1832" s="8"/>
      <c r="M1832" s="126"/>
      <c r="N1832" s="126"/>
      <c r="O1832" s="119"/>
      <c r="P1832" s="119"/>
      <c r="Q1832" s="158"/>
      <c r="R1832" s="199"/>
      <c r="S1832" s="119"/>
      <c r="T1832" s="129"/>
      <c r="U1832" s="127"/>
      <c r="V1832" s="127"/>
      <c r="W1832" s="126"/>
      <c r="X1832" s="119"/>
      <c r="Y1832" s="119"/>
      <c r="Z1832" s="131"/>
      <c r="AA1832" s="124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2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4"/>
      <c r="EM1832" s="1"/>
      <c r="EN1832" s="1"/>
      <c r="EO1832" s="1"/>
      <c r="EP1832" s="1"/>
      <c r="EQ1832" s="1"/>
      <c r="ER1832" s="1"/>
    </row>
    <row r="1833" spans="1:148" ht="12.75" x14ac:dyDescent="0.2">
      <c r="A1833" s="118"/>
      <c r="B1833" s="119"/>
      <c r="C1833" s="119"/>
      <c r="D1833" s="120"/>
      <c r="E1833" s="120"/>
      <c r="F1833" s="172"/>
      <c r="G1833" s="123"/>
      <c r="H1833" s="124"/>
      <c r="I1833" s="124"/>
      <c r="J1833" s="125"/>
      <c r="K1833" s="125"/>
      <c r="L1833" s="8"/>
      <c r="M1833" s="126"/>
      <c r="N1833" s="126"/>
      <c r="O1833" s="119"/>
      <c r="P1833" s="119"/>
      <c r="Q1833" s="158"/>
      <c r="R1833" s="199"/>
      <c r="S1833" s="119"/>
      <c r="T1833" s="129"/>
      <c r="U1833" s="127"/>
      <c r="V1833" s="127"/>
      <c r="W1833" s="126"/>
      <c r="X1833" s="119"/>
      <c r="Y1833" s="119"/>
      <c r="Z1833" s="131"/>
      <c r="AA1833" s="124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2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4"/>
      <c r="EM1833" s="1"/>
      <c r="EN1833" s="1"/>
      <c r="EO1833" s="1"/>
      <c r="EP1833" s="1"/>
      <c r="EQ1833" s="1"/>
      <c r="ER1833" s="1"/>
    </row>
    <row r="1834" spans="1:148" ht="12.75" x14ac:dyDescent="0.2">
      <c r="A1834" s="118"/>
      <c r="B1834" s="119"/>
      <c r="C1834" s="119"/>
      <c r="D1834" s="120"/>
      <c r="E1834" s="120"/>
      <c r="F1834" s="172"/>
      <c r="G1834" s="123"/>
      <c r="H1834" s="124"/>
      <c r="I1834" s="124"/>
      <c r="J1834" s="125"/>
      <c r="K1834" s="125"/>
      <c r="L1834" s="8"/>
      <c r="M1834" s="126"/>
      <c r="N1834" s="126"/>
      <c r="O1834" s="119"/>
      <c r="P1834" s="119"/>
      <c r="Q1834" s="158"/>
      <c r="R1834" s="199"/>
      <c r="S1834" s="119"/>
      <c r="T1834" s="129"/>
      <c r="U1834" s="127"/>
      <c r="V1834" s="127"/>
      <c r="W1834" s="126"/>
      <c r="X1834" s="119"/>
      <c r="Y1834" s="119"/>
      <c r="Z1834" s="131"/>
      <c r="AA1834" s="124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2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4"/>
      <c r="EM1834" s="1"/>
      <c r="EN1834" s="1"/>
      <c r="EO1834" s="1"/>
      <c r="EP1834" s="1"/>
      <c r="EQ1834" s="1"/>
      <c r="ER1834" s="1"/>
    </row>
    <row r="1835" spans="1:148" ht="12.75" x14ac:dyDescent="0.2">
      <c r="A1835" s="118"/>
      <c r="B1835" s="119"/>
      <c r="C1835" s="119"/>
      <c r="D1835" s="120"/>
      <c r="E1835" s="120"/>
      <c r="F1835" s="172"/>
      <c r="G1835" s="123"/>
      <c r="H1835" s="124"/>
      <c r="I1835" s="124"/>
      <c r="J1835" s="125"/>
      <c r="K1835" s="125"/>
      <c r="L1835" s="8"/>
      <c r="M1835" s="126"/>
      <c r="N1835" s="126"/>
      <c r="O1835" s="119"/>
      <c r="P1835" s="119"/>
      <c r="Q1835" s="158"/>
      <c r="R1835" s="199"/>
      <c r="S1835" s="119"/>
      <c r="T1835" s="129"/>
      <c r="U1835" s="127"/>
      <c r="V1835" s="127"/>
      <c r="W1835" s="126"/>
      <c r="X1835" s="119"/>
      <c r="Y1835" s="119"/>
      <c r="Z1835" s="131"/>
      <c r="AA1835" s="124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2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4"/>
      <c r="EM1835" s="1"/>
      <c r="EN1835" s="1"/>
      <c r="EO1835" s="1"/>
      <c r="EP1835" s="1"/>
      <c r="EQ1835" s="1"/>
      <c r="ER1835" s="1"/>
    </row>
    <row r="1836" spans="1:148" ht="12.75" x14ac:dyDescent="0.2">
      <c r="A1836" s="118"/>
      <c r="B1836" s="119"/>
      <c r="C1836" s="119"/>
      <c r="D1836" s="120"/>
      <c r="E1836" s="120"/>
      <c r="F1836" s="172"/>
      <c r="G1836" s="123"/>
      <c r="H1836" s="124"/>
      <c r="I1836" s="124"/>
      <c r="J1836" s="125"/>
      <c r="K1836" s="125"/>
      <c r="L1836" s="8"/>
      <c r="M1836" s="126"/>
      <c r="N1836" s="126"/>
      <c r="O1836" s="119"/>
      <c r="P1836" s="119"/>
      <c r="Q1836" s="158"/>
      <c r="R1836" s="199"/>
      <c r="S1836" s="119"/>
      <c r="T1836" s="129"/>
      <c r="U1836" s="127"/>
      <c r="V1836" s="127"/>
      <c r="W1836" s="126"/>
      <c r="X1836" s="119"/>
      <c r="Y1836" s="119"/>
      <c r="Z1836" s="131"/>
      <c r="AA1836" s="124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2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4"/>
      <c r="EM1836" s="1"/>
      <c r="EN1836" s="1"/>
      <c r="EO1836" s="1"/>
      <c r="EP1836" s="1"/>
      <c r="EQ1836" s="1"/>
      <c r="ER1836" s="1"/>
    </row>
    <row r="1837" spans="1:148" ht="12.75" x14ac:dyDescent="0.2">
      <c r="A1837" s="118"/>
      <c r="B1837" s="119"/>
      <c r="C1837" s="119"/>
      <c r="D1837" s="120"/>
      <c r="E1837" s="120"/>
      <c r="F1837" s="172"/>
      <c r="G1837" s="123"/>
      <c r="H1837" s="124"/>
      <c r="I1837" s="124"/>
      <c r="J1837" s="125"/>
      <c r="K1837" s="125"/>
      <c r="L1837" s="8"/>
      <c r="M1837" s="126"/>
      <c r="N1837" s="126"/>
      <c r="O1837" s="119"/>
      <c r="P1837" s="119"/>
      <c r="Q1837" s="158"/>
      <c r="R1837" s="199"/>
      <c r="S1837" s="119"/>
      <c r="T1837" s="129"/>
      <c r="U1837" s="127"/>
      <c r="V1837" s="127"/>
      <c r="W1837" s="126"/>
      <c r="X1837" s="119"/>
      <c r="Y1837" s="119"/>
      <c r="Z1837" s="131"/>
      <c r="AA1837" s="124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2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4"/>
      <c r="EM1837" s="1"/>
      <c r="EN1837" s="1"/>
      <c r="EO1837" s="1"/>
      <c r="EP1837" s="1"/>
      <c r="EQ1837" s="1"/>
      <c r="ER1837" s="1"/>
    </row>
    <row r="1838" spans="1:148" ht="12.75" x14ac:dyDescent="0.2">
      <c r="A1838" s="118"/>
      <c r="B1838" s="119"/>
      <c r="C1838" s="119"/>
      <c r="D1838" s="120"/>
      <c r="E1838" s="120"/>
      <c r="F1838" s="172"/>
      <c r="G1838" s="123"/>
      <c r="H1838" s="124"/>
      <c r="I1838" s="124"/>
      <c r="J1838" s="125"/>
      <c r="K1838" s="125"/>
      <c r="L1838" s="8"/>
      <c r="M1838" s="126"/>
      <c r="N1838" s="126"/>
      <c r="O1838" s="119"/>
      <c r="P1838" s="119"/>
      <c r="Q1838" s="158"/>
      <c r="R1838" s="199"/>
      <c r="S1838" s="119"/>
      <c r="T1838" s="129"/>
      <c r="U1838" s="127"/>
      <c r="V1838" s="127"/>
      <c r="W1838" s="126"/>
      <c r="X1838" s="119"/>
      <c r="Y1838" s="119"/>
      <c r="Z1838" s="131"/>
      <c r="AA1838" s="124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2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4"/>
      <c r="EM1838" s="1"/>
      <c r="EN1838" s="1"/>
      <c r="EO1838" s="1"/>
      <c r="EP1838" s="1"/>
      <c r="EQ1838" s="1"/>
      <c r="ER1838" s="1"/>
    </row>
    <row r="1839" spans="1:148" ht="12.75" x14ac:dyDescent="0.2">
      <c r="A1839" s="118"/>
      <c r="B1839" s="119"/>
      <c r="C1839" s="119"/>
      <c r="D1839" s="120"/>
      <c r="E1839" s="120"/>
      <c r="F1839" s="172"/>
      <c r="G1839" s="123"/>
      <c r="H1839" s="124"/>
      <c r="I1839" s="124"/>
      <c r="J1839" s="125"/>
      <c r="K1839" s="125"/>
      <c r="L1839" s="8"/>
      <c r="M1839" s="126"/>
      <c r="N1839" s="126"/>
      <c r="O1839" s="119"/>
      <c r="P1839" s="119"/>
      <c r="Q1839" s="158"/>
      <c r="R1839" s="199"/>
      <c r="S1839" s="119"/>
      <c r="T1839" s="129"/>
      <c r="U1839" s="127"/>
      <c r="V1839" s="127"/>
      <c r="W1839" s="126"/>
      <c r="X1839" s="119"/>
      <c r="Y1839" s="119"/>
      <c r="Z1839" s="131"/>
      <c r="AA1839" s="124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2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4"/>
      <c r="EM1839" s="1"/>
      <c r="EN1839" s="1"/>
      <c r="EO1839" s="1"/>
      <c r="EP1839" s="1"/>
      <c r="EQ1839" s="1"/>
      <c r="ER1839" s="1"/>
    </row>
    <row r="1840" spans="1:148" ht="12.75" x14ac:dyDescent="0.2">
      <c r="A1840" s="118"/>
      <c r="B1840" s="119"/>
      <c r="C1840" s="119"/>
      <c r="D1840" s="120"/>
      <c r="E1840" s="120"/>
      <c r="F1840" s="172"/>
      <c r="G1840" s="123"/>
      <c r="H1840" s="124"/>
      <c r="I1840" s="124"/>
      <c r="J1840" s="125"/>
      <c r="K1840" s="125"/>
      <c r="L1840" s="8"/>
      <c r="M1840" s="126"/>
      <c r="N1840" s="126"/>
      <c r="O1840" s="119"/>
      <c r="P1840" s="119"/>
      <c r="Q1840" s="158"/>
      <c r="R1840" s="199"/>
      <c r="S1840" s="119"/>
      <c r="T1840" s="129"/>
      <c r="U1840" s="127"/>
      <c r="V1840" s="127"/>
      <c r="W1840" s="126"/>
      <c r="X1840" s="119"/>
      <c r="Y1840" s="119"/>
      <c r="Z1840" s="131"/>
      <c r="AA1840" s="124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2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4"/>
      <c r="EM1840" s="1"/>
      <c r="EN1840" s="1"/>
      <c r="EO1840" s="1"/>
      <c r="EP1840" s="1"/>
      <c r="EQ1840" s="1"/>
      <c r="ER1840" s="1"/>
    </row>
    <row r="1841" spans="1:148" ht="12.75" x14ac:dyDescent="0.2">
      <c r="A1841" s="118"/>
      <c r="B1841" s="119"/>
      <c r="C1841" s="119"/>
      <c r="D1841" s="120"/>
      <c r="E1841" s="120"/>
      <c r="F1841" s="172"/>
      <c r="G1841" s="123"/>
      <c r="H1841" s="124"/>
      <c r="I1841" s="124"/>
      <c r="J1841" s="125"/>
      <c r="K1841" s="125"/>
      <c r="L1841" s="8"/>
      <c r="M1841" s="126"/>
      <c r="N1841" s="126"/>
      <c r="O1841" s="119"/>
      <c r="P1841" s="119"/>
      <c r="Q1841" s="158"/>
      <c r="R1841" s="199"/>
      <c r="S1841" s="119"/>
      <c r="T1841" s="129"/>
      <c r="U1841" s="127"/>
      <c r="V1841" s="127"/>
      <c r="W1841" s="126"/>
      <c r="X1841" s="119"/>
      <c r="Y1841" s="119"/>
      <c r="Z1841" s="131"/>
      <c r="AA1841" s="124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2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4"/>
      <c r="EM1841" s="1"/>
      <c r="EN1841" s="1"/>
      <c r="EO1841" s="1"/>
      <c r="EP1841" s="1"/>
      <c r="EQ1841" s="1"/>
      <c r="ER1841" s="1"/>
    </row>
    <row r="1842" spans="1:148" ht="12.75" x14ac:dyDescent="0.2">
      <c r="A1842" s="118"/>
      <c r="B1842" s="119"/>
      <c r="C1842" s="119"/>
      <c r="D1842" s="120"/>
      <c r="E1842" s="120"/>
      <c r="F1842" s="172"/>
      <c r="G1842" s="123"/>
      <c r="H1842" s="124"/>
      <c r="I1842" s="124"/>
      <c r="J1842" s="125"/>
      <c r="K1842" s="125"/>
      <c r="L1842" s="8"/>
      <c r="M1842" s="126"/>
      <c r="N1842" s="126"/>
      <c r="O1842" s="119"/>
      <c r="P1842" s="119"/>
      <c r="Q1842" s="158"/>
      <c r="R1842" s="199"/>
      <c r="S1842" s="119"/>
      <c r="T1842" s="129"/>
      <c r="U1842" s="127"/>
      <c r="V1842" s="127"/>
      <c r="W1842" s="126"/>
      <c r="X1842" s="119"/>
      <c r="Y1842" s="119"/>
      <c r="Z1842" s="131"/>
      <c r="AA1842" s="124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2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4"/>
      <c r="EM1842" s="1"/>
      <c r="EN1842" s="1"/>
      <c r="EO1842" s="1"/>
      <c r="EP1842" s="1"/>
      <c r="EQ1842" s="1"/>
      <c r="ER1842" s="1"/>
    </row>
    <row r="1843" spans="1:148" ht="12.75" x14ac:dyDescent="0.2">
      <c r="A1843" s="118"/>
      <c r="B1843" s="119"/>
      <c r="C1843" s="119"/>
      <c r="D1843" s="120"/>
      <c r="E1843" s="120"/>
      <c r="F1843" s="172"/>
      <c r="G1843" s="123"/>
      <c r="H1843" s="124"/>
      <c r="I1843" s="124"/>
      <c r="J1843" s="125"/>
      <c r="K1843" s="125"/>
      <c r="L1843" s="8"/>
      <c r="M1843" s="126"/>
      <c r="N1843" s="126"/>
      <c r="O1843" s="119"/>
      <c r="P1843" s="119"/>
      <c r="Q1843" s="158"/>
      <c r="R1843" s="199"/>
      <c r="S1843" s="119"/>
      <c r="T1843" s="129"/>
      <c r="U1843" s="127"/>
      <c r="V1843" s="127"/>
      <c r="W1843" s="126"/>
      <c r="X1843" s="119"/>
      <c r="Y1843" s="119"/>
      <c r="Z1843" s="131"/>
      <c r="AA1843" s="124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2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4"/>
      <c r="EM1843" s="1"/>
      <c r="EN1843" s="1"/>
      <c r="EO1843" s="1"/>
      <c r="EP1843" s="1"/>
      <c r="EQ1843" s="1"/>
      <c r="ER1843" s="1"/>
    </row>
    <row r="1844" spans="1:148" ht="12.75" x14ac:dyDescent="0.2">
      <c r="A1844" s="118"/>
      <c r="B1844" s="119"/>
      <c r="C1844" s="119"/>
      <c r="D1844" s="120"/>
      <c r="E1844" s="120"/>
      <c r="F1844" s="172"/>
      <c r="G1844" s="123"/>
      <c r="H1844" s="124"/>
      <c r="I1844" s="124"/>
      <c r="J1844" s="125"/>
      <c r="K1844" s="125"/>
      <c r="L1844" s="8"/>
      <c r="M1844" s="126"/>
      <c r="N1844" s="126"/>
      <c r="O1844" s="119"/>
      <c r="P1844" s="119"/>
      <c r="Q1844" s="158"/>
      <c r="R1844" s="199"/>
      <c r="S1844" s="119"/>
      <c r="T1844" s="129"/>
      <c r="U1844" s="127"/>
      <c r="V1844" s="127"/>
      <c r="W1844" s="126"/>
      <c r="X1844" s="119"/>
      <c r="Y1844" s="119"/>
      <c r="Z1844" s="131"/>
      <c r="AA1844" s="124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2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4"/>
      <c r="EM1844" s="1"/>
      <c r="EN1844" s="1"/>
      <c r="EO1844" s="1"/>
      <c r="EP1844" s="1"/>
      <c r="EQ1844" s="1"/>
      <c r="ER1844" s="1"/>
    </row>
    <row r="1845" spans="1:148" ht="12.75" x14ac:dyDescent="0.2">
      <c r="A1845" s="118"/>
      <c r="B1845" s="119"/>
      <c r="C1845" s="119"/>
      <c r="D1845" s="120"/>
      <c r="E1845" s="120"/>
      <c r="F1845" s="172"/>
      <c r="G1845" s="123"/>
      <c r="H1845" s="124"/>
      <c r="I1845" s="124"/>
      <c r="J1845" s="125"/>
      <c r="K1845" s="125"/>
      <c r="L1845" s="8"/>
      <c r="M1845" s="126"/>
      <c r="N1845" s="126"/>
      <c r="O1845" s="119"/>
      <c r="P1845" s="119"/>
      <c r="Q1845" s="158"/>
      <c r="R1845" s="199"/>
      <c r="S1845" s="119"/>
      <c r="T1845" s="129"/>
      <c r="U1845" s="127"/>
      <c r="V1845" s="127"/>
      <c r="W1845" s="126"/>
      <c r="X1845" s="119"/>
      <c r="Y1845" s="119"/>
      <c r="Z1845" s="131"/>
      <c r="AA1845" s="124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2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4"/>
      <c r="EM1845" s="1"/>
      <c r="EN1845" s="1"/>
      <c r="EO1845" s="1"/>
      <c r="EP1845" s="1"/>
      <c r="EQ1845" s="1"/>
      <c r="ER1845" s="1"/>
    </row>
    <row r="1846" spans="1:148" ht="12.75" x14ac:dyDescent="0.2">
      <c r="A1846" s="118"/>
      <c r="B1846" s="119"/>
      <c r="C1846" s="119"/>
      <c r="D1846" s="120"/>
      <c r="E1846" s="120"/>
      <c r="F1846" s="172"/>
      <c r="G1846" s="123"/>
      <c r="H1846" s="124"/>
      <c r="I1846" s="124"/>
      <c r="J1846" s="125"/>
      <c r="K1846" s="125"/>
      <c r="L1846" s="8"/>
      <c r="M1846" s="126"/>
      <c r="N1846" s="126"/>
      <c r="O1846" s="119"/>
      <c r="P1846" s="119"/>
      <c r="Q1846" s="158"/>
      <c r="R1846" s="199"/>
      <c r="S1846" s="119"/>
      <c r="T1846" s="129"/>
      <c r="U1846" s="127"/>
      <c r="V1846" s="127"/>
      <c r="W1846" s="126"/>
      <c r="X1846" s="119"/>
      <c r="Y1846" s="119"/>
      <c r="Z1846" s="131"/>
      <c r="AA1846" s="124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2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4"/>
      <c r="EM1846" s="1"/>
      <c r="EN1846" s="1"/>
      <c r="EO1846" s="1"/>
      <c r="EP1846" s="1"/>
      <c r="EQ1846" s="1"/>
      <c r="ER1846" s="1"/>
    </row>
    <row r="1847" spans="1:148" ht="12.75" x14ac:dyDescent="0.2">
      <c r="A1847" s="118"/>
      <c r="B1847" s="119"/>
      <c r="C1847" s="119"/>
      <c r="D1847" s="120"/>
      <c r="E1847" s="120"/>
      <c r="F1847" s="172"/>
      <c r="G1847" s="123"/>
      <c r="H1847" s="124"/>
      <c r="I1847" s="124"/>
      <c r="J1847" s="125"/>
      <c r="K1847" s="125"/>
      <c r="L1847" s="8"/>
      <c r="M1847" s="126"/>
      <c r="N1847" s="126"/>
      <c r="O1847" s="119"/>
      <c r="P1847" s="119"/>
      <c r="Q1847" s="158"/>
      <c r="R1847" s="199"/>
      <c r="S1847" s="119"/>
      <c r="T1847" s="129"/>
      <c r="U1847" s="127"/>
      <c r="V1847" s="127"/>
      <c r="W1847" s="126"/>
      <c r="X1847" s="119"/>
      <c r="Y1847" s="119"/>
      <c r="Z1847" s="131"/>
      <c r="AA1847" s="124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2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4"/>
      <c r="EM1847" s="1"/>
      <c r="EN1847" s="1"/>
      <c r="EO1847" s="1"/>
      <c r="EP1847" s="1"/>
      <c r="EQ1847" s="1"/>
      <c r="ER1847" s="1"/>
    </row>
    <row r="1848" spans="1:148" ht="12.75" x14ac:dyDescent="0.2">
      <c r="A1848" s="118"/>
      <c r="B1848" s="119"/>
      <c r="C1848" s="119"/>
      <c r="D1848" s="120"/>
      <c r="E1848" s="120"/>
      <c r="F1848" s="172"/>
      <c r="G1848" s="123"/>
      <c r="H1848" s="124"/>
      <c r="I1848" s="124"/>
      <c r="J1848" s="125"/>
      <c r="K1848" s="125"/>
      <c r="L1848" s="8"/>
      <c r="M1848" s="126"/>
      <c r="N1848" s="126"/>
      <c r="O1848" s="119"/>
      <c r="P1848" s="119"/>
      <c r="Q1848" s="158"/>
      <c r="R1848" s="199"/>
      <c r="S1848" s="119"/>
      <c r="T1848" s="129"/>
      <c r="U1848" s="127"/>
      <c r="V1848" s="127"/>
      <c r="W1848" s="126"/>
      <c r="X1848" s="119"/>
      <c r="Y1848" s="119"/>
      <c r="Z1848" s="131"/>
      <c r="AA1848" s="124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2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4"/>
      <c r="EM1848" s="1"/>
      <c r="EN1848" s="1"/>
      <c r="EO1848" s="1"/>
      <c r="EP1848" s="1"/>
      <c r="EQ1848" s="1"/>
      <c r="ER1848" s="1"/>
    </row>
    <row r="1849" spans="1:148" ht="12.75" x14ac:dyDescent="0.2">
      <c r="A1849" s="118"/>
      <c r="B1849" s="119"/>
      <c r="C1849" s="119"/>
      <c r="D1849" s="120"/>
      <c r="E1849" s="120"/>
      <c r="F1849" s="172"/>
      <c r="G1849" s="123"/>
      <c r="H1849" s="124"/>
      <c r="I1849" s="124"/>
      <c r="J1849" s="125"/>
      <c r="K1849" s="125"/>
      <c r="L1849" s="8"/>
      <c r="M1849" s="126"/>
      <c r="N1849" s="126"/>
      <c r="O1849" s="119"/>
      <c r="P1849" s="119"/>
      <c r="Q1849" s="158"/>
      <c r="R1849" s="199"/>
      <c r="S1849" s="119"/>
      <c r="T1849" s="129"/>
      <c r="U1849" s="127"/>
      <c r="V1849" s="127"/>
      <c r="W1849" s="126"/>
      <c r="X1849" s="119"/>
      <c r="Y1849" s="119"/>
      <c r="Z1849" s="131"/>
      <c r="AA1849" s="124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2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4"/>
      <c r="EM1849" s="1"/>
      <c r="EN1849" s="1"/>
      <c r="EO1849" s="1"/>
      <c r="EP1849" s="1"/>
      <c r="EQ1849" s="1"/>
      <c r="ER1849" s="1"/>
    </row>
    <row r="1850" spans="1:148" ht="12.75" x14ac:dyDescent="0.2">
      <c r="A1850" s="118"/>
      <c r="B1850" s="119"/>
      <c r="C1850" s="119"/>
      <c r="D1850" s="120"/>
      <c r="E1850" s="120"/>
      <c r="F1850" s="172"/>
      <c r="G1850" s="123"/>
      <c r="H1850" s="124"/>
      <c r="I1850" s="124"/>
      <c r="J1850" s="125"/>
      <c r="K1850" s="125"/>
      <c r="L1850" s="8"/>
      <c r="M1850" s="126"/>
      <c r="N1850" s="126"/>
      <c r="O1850" s="119"/>
      <c r="P1850" s="119"/>
      <c r="Q1850" s="158"/>
      <c r="R1850" s="199"/>
      <c r="S1850" s="119"/>
      <c r="T1850" s="129"/>
      <c r="U1850" s="127"/>
      <c r="V1850" s="127"/>
      <c r="W1850" s="126"/>
      <c r="X1850" s="119"/>
      <c r="Y1850" s="119"/>
      <c r="Z1850" s="131"/>
      <c r="AA1850" s="124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2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4"/>
      <c r="EM1850" s="1"/>
      <c r="EN1850" s="1"/>
      <c r="EO1850" s="1"/>
      <c r="EP1850" s="1"/>
      <c r="EQ1850" s="1"/>
      <c r="ER1850" s="1"/>
    </row>
    <row r="1851" spans="1:148" ht="12.75" x14ac:dyDescent="0.2">
      <c r="A1851" s="118"/>
      <c r="B1851" s="119"/>
      <c r="C1851" s="119"/>
      <c r="D1851" s="120"/>
      <c r="E1851" s="120"/>
      <c r="F1851" s="172"/>
      <c r="G1851" s="123"/>
      <c r="H1851" s="124"/>
      <c r="I1851" s="124"/>
      <c r="J1851" s="125"/>
      <c r="K1851" s="125"/>
      <c r="L1851" s="8"/>
      <c r="M1851" s="126"/>
      <c r="N1851" s="126"/>
      <c r="O1851" s="119"/>
      <c r="P1851" s="119"/>
      <c r="Q1851" s="158"/>
      <c r="R1851" s="199"/>
      <c r="S1851" s="119"/>
      <c r="T1851" s="129"/>
      <c r="U1851" s="127"/>
      <c r="V1851" s="127"/>
      <c r="W1851" s="126"/>
      <c r="X1851" s="119"/>
      <c r="Y1851" s="119"/>
      <c r="Z1851" s="131"/>
      <c r="AA1851" s="124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2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4"/>
      <c r="EM1851" s="1"/>
      <c r="EN1851" s="1"/>
      <c r="EO1851" s="1"/>
      <c r="EP1851" s="1"/>
      <c r="EQ1851" s="1"/>
      <c r="ER1851" s="1"/>
    </row>
    <row r="1852" spans="1:148" ht="12.75" x14ac:dyDescent="0.2">
      <c r="A1852" s="118"/>
      <c r="B1852" s="119"/>
      <c r="C1852" s="119"/>
      <c r="D1852" s="120"/>
      <c r="E1852" s="120"/>
      <c r="F1852" s="172"/>
      <c r="G1852" s="123"/>
      <c r="H1852" s="124"/>
      <c r="I1852" s="124"/>
      <c r="J1852" s="125"/>
      <c r="K1852" s="125"/>
      <c r="L1852" s="8"/>
      <c r="M1852" s="126"/>
      <c r="N1852" s="126"/>
      <c r="O1852" s="119"/>
      <c r="P1852" s="119"/>
      <c r="Q1852" s="158"/>
      <c r="R1852" s="199"/>
      <c r="S1852" s="119"/>
      <c r="T1852" s="129"/>
      <c r="U1852" s="127"/>
      <c r="V1852" s="127"/>
      <c r="W1852" s="126"/>
      <c r="X1852" s="119"/>
      <c r="Y1852" s="119"/>
      <c r="Z1852" s="131"/>
      <c r="AA1852" s="124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2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4"/>
      <c r="EM1852" s="1"/>
      <c r="EN1852" s="1"/>
      <c r="EO1852" s="1"/>
      <c r="EP1852" s="1"/>
      <c r="EQ1852" s="1"/>
      <c r="ER1852" s="1"/>
    </row>
    <row r="1853" spans="1:148" ht="12.75" x14ac:dyDescent="0.2">
      <c r="A1853" s="118"/>
      <c r="B1853" s="119"/>
      <c r="C1853" s="119"/>
      <c r="D1853" s="120"/>
      <c r="E1853" s="120"/>
      <c r="F1853" s="172"/>
      <c r="G1853" s="123"/>
      <c r="H1853" s="124"/>
      <c r="I1853" s="124"/>
      <c r="J1853" s="125"/>
      <c r="K1853" s="125"/>
      <c r="L1853" s="8"/>
      <c r="M1853" s="126"/>
      <c r="N1853" s="126"/>
      <c r="O1853" s="119"/>
      <c r="P1853" s="119"/>
      <c r="Q1853" s="158"/>
      <c r="R1853" s="199"/>
      <c r="S1853" s="119"/>
      <c r="T1853" s="129"/>
      <c r="U1853" s="127"/>
      <c r="V1853" s="127"/>
      <c r="W1853" s="126"/>
      <c r="X1853" s="119"/>
      <c r="Y1853" s="119"/>
      <c r="Z1853" s="131"/>
      <c r="AA1853" s="124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2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4"/>
      <c r="EM1853" s="1"/>
      <c r="EN1853" s="1"/>
      <c r="EO1853" s="1"/>
      <c r="EP1853" s="1"/>
      <c r="EQ1853" s="1"/>
      <c r="ER1853" s="1"/>
    </row>
    <row r="1854" spans="1:148" ht="12.75" x14ac:dyDescent="0.2">
      <c r="A1854" s="118"/>
      <c r="B1854" s="119"/>
      <c r="C1854" s="119"/>
      <c r="D1854" s="120"/>
      <c r="E1854" s="120"/>
      <c r="F1854" s="172"/>
      <c r="G1854" s="123"/>
      <c r="H1854" s="124"/>
      <c r="I1854" s="124"/>
      <c r="J1854" s="125"/>
      <c r="K1854" s="125"/>
      <c r="L1854" s="8"/>
      <c r="M1854" s="126"/>
      <c r="N1854" s="126"/>
      <c r="O1854" s="119"/>
      <c r="P1854" s="119"/>
      <c r="Q1854" s="158"/>
      <c r="R1854" s="199"/>
      <c r="S1854" s="119"/>
      <c r="T1854" s="129"/>
      <c r="U1854" s="127"/>
      <c r="V1854" s="127"/>
      <c r="W1854" s="126"/>
      <c r="X1854" s="119"/>
      <c r="Y1854" s="119"/>
      <c r="Z1854" s="131"/>
      <c r="AA1854" s="124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2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4"/>
      <c r="EM1854" s="1"/>
      <c r="EN1854" s="1"/>
      <c r="EO1854" s="1"/>
      <c r="EP1854" s="1"/>
      <c r="EQ1854" s="1"/>
      <c r="ER1854" s="1"/>
    </row>
    <row r="1855" spans="1:148" ht="12.75" x14ac:dyDescent="0.2">
      <c r="A1855" s="118"/>
      <c r="B1855" s="119"/>
      <c r="C1855" s="119"/>
      <c r="D1855" s="120"/>
      <c r="E1855" s="120"/>
      <c r="F1855" s="172"/>
      <c r="G1855" s="123"/>
      <c r="H1855" s="124"/>
      <c r="I1855" s="124"/>
      <c r="J1855" s="125"/>
      <c r="K1855" s="125"/>
      <c r="L1855" s="8"/>
      <c r="M1855" s="126"/>
      <c r="N1855" s="126"/>
      <c r="O1855" s="119"/>
      <c r="P1855" s="119"/>
      <c r="Q1855" s="158"/>
      <c r="R1855" s="199"/>
      <c r="S1855" s="119"/>
      <c r="T1855" s="129"/>
      <c r="U1855" s="127"/>
      <c r="V1855" s="127"/>
      <c r="W1855" s="126"/>
      <c r="X1855" s="119"/>
      <c r="Y1855" s="119"/>
      <c r="Z1855" s="131"/>
      <c r="AA1855" s="124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2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4"/>
      <c r="EM1855" s="1"/>
      <c r="EN1855" s="1"/>
      <c r="EO1855" s="1"/>
      <c r="EP1855" s="1"/>
      <c r="EQ1855" s="1"/>
      <c r="ER1855" s="1"/>
    </row>
    <row r="1856" spans="1:148" ht="12.75" x14ac:dyDescent="0.2">
      <c r="A1856" s="118"/>
      <c r="B1856" s="119"/>
      <c r="C1856" s="119"/>
      <c r="D1856" s="120"/>
      <c r="E1856" s="120"/>
      <c r="F1856" s="172"/>
      <c r="G1856" s="123"/>
      <c r="H1856" s="124"/>
      <c r="I1856" s="124"/>
      <c r="J1856" s="125"/>
      <c r="K1856" s="125"/>
      <c r="L1856" s="8"/>
      <c r="M1856" s="126"/>
      <c r="N1856" s="126"/>
      <c r="O1856" s="119"/>
      <c r="P1856" s="119"/>
      <c r="Q1856" s="158"/>
      <c r="R1856" s="199"/>
      <c r="S1856" s="119"/>
      <c r="T1856" s="129"/>
      <c r="U1856" s="127"/>
      <c r="V1856" s="127"/>
      <c r="W1856" s="126"/>
      <c r="X1856" s="119"/>
      <c r="Y1856" s="119"/>
      <c r="Z1856" s="131"/>
      <c r="AA1856" s="124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2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4"/>
      <c r="EM1856" s="1"/>
      <c r="EN1856" s="1"/>
      <c r="EO1856" s="1"/>
      <c r="EP1856" s="1"/>
      <c r="EQ1856" s="1"/>
      <c r="ER1856" s="1"/>
    </row>
    <row r="1857" spans="1:148" ht="12.75" x14ac:dyDescent="0.2">
      <c r="A1857" s="118"/>
      <c r="B1857" s="119"/>
      <c r="C1857" s="119"/>
      <c r="D1857" s="120"/>
      <c r="E1857" s="120"/>
      <c r="F1857" s="172"/>
      <c r="G1857" s="123"/>
      <c r="H1857" s="124"/>
      <c r="I1857" s="124"/>
      <c r="J1857" s="125"/>
      <c r="K1857" s="125"/>
      <c r="L1857" s="8"/>
      <c r="M1857" s="126"/>
      <c r="N1857" s="126"/>
      <c r="O1857" s="119"/>
      <c r="P1857" s="119"/>
      <c r="Q1857" s="158"/>
      <c r="R1857" s="199"/>
      <c r="S1857" s="119"/>
      <c r="T1857" s="129"/>
      <c r="U1857" s="127"/>
      <c r="V1857" s="127"/>
      <c r="W1857" s="126"/>
      <c r="X1857" s="119"/>
      <c r="Y1857" s="119"/>
      <c r="Z1857" s="131"/>
      <c r="AA1857" s="124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2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4"/>
      <c r="EM1857" s="1"/>
      <c r="EN1857" s="1"/>
      <c r="EO1857" s="1"/>
      <c r="EP1857" s="1"/>
      <c r="EQ1857" s="1"/>
      <c r="ER1857" s="1"/>
    </row>
    <row r="1858" spans="1:148" ht="12.75" x14ac:dyDescent="0.2">
      <c r="A1858" s="118"/>
      <c r="B1858" s="119"/>
      <c r="C1858" s="119"/>
      <c r="D1858" s="120"/>
      <c r="E1858" s="120"/>
      <c r="F1858" s="172"/>
      <c r="G1858" s="123"/>
      <c r="H1858" s="124"/>
      <c r="I1858" s="124"/>
      <c r="J1858" s="125"/>
      <c r="K1858" s="125"/>
      <c r="L1858" s="8"/>
      <c r="M1858" s="126"/>
      <c r="N1858" s="126"/>
      <c r="O1858" s="119"/>
      <c r="P1858" s="119"/>
      <c r="Q1858" s="158"/>
      <c r="R1858" s="199"/>
      <c r="S1858" s="119"/>
      <c r="T1858" s="129"/>
      <c r="U1858" s="127"/>
      <c r="V1858" s="127"/>
      <c r="W1858" s="126"/>
      <c r="X1858" s="119"/>
      <c r="Y1858" s="119"/>
      <c r="Z1858" s="131"/>
      <c r="AA1858" s="124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2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4"/>
      <c r="EM1858" s="1"/>
      <c r="EN1858" s="1"/>
      <c r="EO1858" s="1"/>
      <c r="EP1858" s="1"/>
      <c r="EQ1858" s="1"/>
      <c r="ER1858" s="1"/>
    </row>
    <row r="1859" spans="1:148" ht="12.75" x14ac:dyDescent="0.2">
      <c r="A1859" s="118"/>
      <c r="B1859" s="119"/>
      <c r="C1859" s="119"/>
      <c r="D1859" s="120"/>
      <c r="E1859" s="120"/>
      <c r="F1859" s="172"/>
      <c r="G1859" s="123"/>
      <c r="H1859" s="124"/>
      <c r="I1859" s="124"/>
      <c r="J1859" s="125"/>
      <c r="K1859" s="125"/>
      <c r="L1859" s="8"/>
      <c r="M1859" s="126"/>
      <c r="N1859" s="126"/>
      <c r="O1859" s="119"/>
      <c r="P1859" s="119"/>
      <c r="Q1859" s="158"/>
      <c r="R1859" s="199"/>
      <c r="S1859" s="119"/>
      <c r="T1859" s="129"/>
      <c r="U1859" s="127"/>
      <c r="V1859" s="127"/>
      <c r="W1859" s="126"/>
      <c r="X1859" s="119"/>
      <c r="Y1859" s="119"/>
      <c r="Z1859" s="131"/>
      <c r="AA1859" s="124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2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4"/>
      <c r="EM1859" s="1"/>
      <c r="EN1859" s="1"/>
      <c r="EO1859" s="1"/>
      <c r="EP1859" s="1"/>
      <c r="EQ1859" s="1"/>
      <c r="ER1859" s="1"/>
    </row>
    <row r="1860" spans="1:148" ht="12.75" x14ac:dyDescent="0.2">
      <c r="A1860" s="118"/>
      <c r="B1860" s="119"/>
      <c r="C1860" s="119"/>
      <c r="D1860" s="120"/>
      <c r="E1860" s="120"/>
      <c r="F1860" s="172"/>
      <c r="G1860" s="123"/>
      <c r="H1860" s="124"/>
      <c r="I1860" s="124"/>
      <c r="J1860" s="125"/>
      <c r="K1860" s="125"/>
      <c r="L1860" s="8"/>
      <c r="M1860" s="126"/>
      <c r="N1860" s="126"/>
      <c r="O1860" s="119"/>
      <c r="P1860" s="119"/>
      <c r="Q1860" s="158"/>
      <c r="R1860" s="199"/>
      <c r="S1860" s="119"/>
      <c r="T1860" s="129"/>
      <c r="U1860" s="127"/>
      <c r="V1860" s="127"/>
      <c r="W1860" s="126"/>
      <c r="X1860" s="119"/>
      <c r="Y1860" s="119"/>
      <c r="Z1860" s="131"/>
      <c r="AA1860" s="124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2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4"/>
      <c r="EM1860" s="1"/>
      <c r="EN1860" s="1"/>
      <c r="EO1860" s="1"/>
      <c r="EP1860" s="1"/>
      <c r="EQ1860" s="1"/>
      <c r="ER1860" s="1"/>
    </row>
    <row r="1861" spans="1:148" ht="12.75" x14ac:dyDescent="0.2">
      <c r="A1861" s="118"/>
      <c r="B1861" s="119"/>
      <c r="C1861" s="119"/>
      <c r="D1861" s="120"/>
      <c r="E1861" s="120"/>
      <c r="F1861" s="172"/>
      <c r="G1861" s="123"/>
      <c r="H1861" s="124"/>
      <c r="I1861" s="124"/>
      <c r="J1861" s="125"/>
      <c r="K1861" s="125"/>
      <c r="L1861" s="8"/>
      <c r="M1861" s="126"/>
      <c r="N1861" s="126"/>
      <c r="O1861" s="119"/>
      <c r="P1861" s="119"/>
      <c r="Q1861" s="158"/>
      <c r="R1861" s="199"/>
      <c r="S1861" s="119"/>
      <c r="T1861" s="129"/>
      <c r="U1861" s="127"/>
      <c r="V1861" s="127"/>
      <c r="W1861" s="126"/>
      <c r="X1861" s="119"/>
      <c r="Y1861" s="119"/>
      <c r="Z1861" s="131"/>
      <c r="AA1861" s="124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2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4"/>
      <c r="EM1861" s="1"/>
      <c r="EN1861" s="1"/>
      <c r="EO1861" s="1"/>
      <c r="EP1861" s="1"/>
      <c r="EQ1861" s="1"/>
      <c r="ER1861" s="1"/>
    </row>
    <row r="1862" spans="1:148" ht="12.75" x14ac:dyDescent="0.2">
      <c r="A1862" s="118"/>
      <c r="B1862" s="119"/>
      <c r="C1862" s="119"/>
      <c r="D1862" s="120"/>
      <c r="E1862" s="120"/>
      <c r="F1862" s="172"/>
      <c r="G1862" s="123"/>
      <c r="H1862" s="124"/>
      <c r="I1862" s="124"/>
      <c r="J1862" s="125"/>
      <c r="K1862" s="125"/>
      <c r="L1862" s="8"/>
      <c r="M1862" s="126"/>
      <c r="N1862" s="126"/>
      <c r="O1862" s="119"/>
      <c r="P1862" s="119"/>
      <c r="Q1862" s="158"/>
      <c r="R1862" s="199"/>
      <c r="S1862" s="119"/>
      <c r="T1862" s="129"/>
      <c r="U1862" s="127"/>
      <c r="V1862" s="127"/>
      <c r="W1862" s="126"/>
      <c r="X1862" s="119"/>
      <c r="Y1862" s="119"/>
      <c r="Z1862" s="131"/>
      <c r="AA1862" s="124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2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4"/>
      <c r="EM1862" s="1"/>
      <c r="EN1862" s="1"/>
      <c r="EO1862" s="1"/>
      <c r="EP1862" s="1"/>
      <c r="EQ1862" s="1"/>
      <c r="ER1862" s="1"/>
    </row>
    <row r="1863" spans="1:148" ht="12.75" x14ac:dyDescent="0.2">
      <c r="A1863" s="118"/>
      <c r="B1863" s="119"/>
      <c r="C1863" s="119"/>
      <c r="D1863" s="120"/>
      <c r="E1863" s="120"/>
      <c r="F1863" s="172"/>
      <c r="G1863" s="123"/>
      <c r="H1863" s="124"/>
      <c r="I1863" s="124"/>
      <c r="J1863" s="125"/>
      <c r="K1863" s="125"/>
      <c r="L1863" s="8"/>
      <c r="M1863" s="126"/>
      <c r="N1863" s="126"/>
      <c r="O1863" s="119"/>
      <c r="P1863" s="119"/>
      <c r="Q1863" s="158"/>
      <c r="R1863" s="199"/>
      <c r="S1863" s="119"/>
      <c r="T1863" s="129"/>
      <c r="U1863" s="127"/>
      <c r="V1863" s="127"/>
      <c r="W1863" s="126"/>
      <c r="X1863" s="119"/>
      <c r="Y1863" s="119"/>
      <c r="Z1863" s="131"/>
      <c r="AA1863" s="124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2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4"/>
      <c r="EM1863" s="1"/>
      <c r="EN1863" s="1"/>
      <c r="EO1863" s="1"/>
      <c r="EP1863" s="1"/>
      <c r="EQ1863" s="1"/>
      <c r="ER1863" s="1"/>
    </row>
    <row r="1864" spans="1:148" ht="12.75" x14ac:dyDescent="0.2">
      <c r="A1864" s="118"/>
      <c r="B1864" s="119"/>
      <c r="C1864" s="119"/>
      <c r="D1864" s="120"/>
      <c r="E1864" s="120"/>
      <c r="F1864" s="172"/>
      <c r="G1864" s="123"/>
      <c r="H1864" s="124"/>
      <c r="I1864" s="124"/>
      <c r="J1864" s="125"/>
      <c r="K1864" s="125"/>
      <c r="L1864" s="8"/>
      <c r="M1864" s="126"/>
      <c r="N1864" s="126"/>
      <c r="O1864" s="119"/>
      <c r="P1864" s="119"/>
      <c r="Q1864" s="158"/>
      <c r="R1864" s="199"/>
      <c r="S1864" s="119"/>
      <c r="T1864" s="129"/>
      <c r="U1864" s="127"/>
      <c r="V1864" s="127"/>
      <c r="W1864" s="126"/>
      <c r="X1864" s="119"/>
      <c r="Y1864" s="119"/>
      <c r="Z1864" s="131"/>
      <c r="AA1864" s="124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2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4"/>
      <c r="EM1864" s="1"/>
      <c r="EN1864" s="1"/>
      <c r="EO1864" s="1"/>
      <c r="EP1864" s="1"/>
      <c r="EQ1864" s="1"/>
      <c r="ER1864" s="1"/>
    </row>
    <row r="1865" spans="1:148" ht="12.75" x14ac:dyDescent="0.2">
      <c r="A1865" s="118"/>
      <c r="B1865" s="119"/>
      <c r="C1865" s="119"/>
      <c r="D1865" s="120"/>
      <c r="E1865" s="120"/>
      <c r="F1865" s="172"/>
      <c r="G1865" s="123"/>
      <c r="H1865" s="124"/>
      <c r="I1865" s="124"/>
      <c r="J1865" s="125"/>
      <c r="K1865" s="125"/>
      <c r="L1865" s="8"/>
      <c r="M1865" s="126"/>
      <c r="N1865" s="126"/>
      <c r="O1865" s="119"/>
      <c r="P1865" s="119"/>
      <c r="Q1865" s="158"/>
      <c r="R1865" s="199"/>
      <c r="S1865" s="119"/>
      <c r="T1865" s="129"/>
      <c r="U1865" s="127"/>
      <c r="V1865" s="127"/>
      <c r="W1865" s="126"/>
      <c r="X1865" s="119"/>
      <c r="Y1865" s="119"/>
      <c r="Z1865" s="131"/>
      <c r="AA1865" s="124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2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4"/>
      <c r="EM1865" s="1"/>
      <c r="EN1865" s="1"/>
      <c r="EO1865" s="1"/>
      <c r="EP1865" s="1"/>
      <c r="EQ1865" s="1"/>
      <c r="ER1865" s="1"/>
    </row>
    <row r="1866" spans="1:148" ht="12.75" x14ac:dyDescent="0.2">
      <c r="A1866" s="118"/>
      <c r="B1866" s="119"/>
      <c r="C1866" s="119"/>
      <c r="D1866" s="120"/>
      <c r="E1866" s="120"/>
      <c r="F1866" s="172"/>
      <c r="G1866" s="123"/>
      <c r="H1866" s="124"/>
      <c r="I1866" s="124"/>
      <c r="J1866" s="125"/>
      <c r="K1866" s="125"/>
      <c r="L1866" s="8"/>
      <c r="M1866" s="126"/>
      <c r="N1866" s="126"/>
      <c r="O1866" s="119"/>
      <c r="P1866" s="119"/>
      <c r="Q1866" s="158"/>
      <c r="R1866" s="199"/>
      <c r="S1866" s="119"/>
      <c r="T1866" s="129"/>
      <c r="U1866" s="127"/>
      <c r="V1866" s="127"/>
      <c r="W1866" s="126"/>
      <c r="X1866" s="119"/>
      <c r="Y1866" s="119"/>
      <c r="Z1866" s="131"/>
      <c r="AA1866" s="124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2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4"/>
      <c r="EM1866" s="1"/>
      <c r="EN1866" s="1"/>
      <c r="EO1866" s="1"/>
      <c r="EP1866" s="1"/>
      <c r="EQ1866" s="1"/>
      <c r="ER1866" s="1"/>
    </row>
    <row r="1867" spans="1:148" ht="12.75" x14ac:dyDescent="0.2">
      <c r="A1867" s="118"/>
      <c r="B1867" s="119"/>
      <c r="C1867" s="119"/>
      <c r="D1867" s="120"/>
      <c r="E1867" s="120"/>
      <c r="F1867" s="172"/>
      <c r="G1867" s="123"/>
      <c r="H1867" s="124"/>
      <c r="I1867" s="124"/>
      <c r="J1867" s="125"/>
      <c r="K1867" s="125"/>
      <c r="L1867" s="8"/>
      <c r="M1867" s="126"/>
      <c r="N1867" s="126"/>
      <c r="O1867" s="119"/>
      <c r="P1867" s="119"/>
      <c r="Q1867" s="158"/>
      <c r="R1867" s="199"/>
      <c r="S1867" s="119"/>
      <c r="T1867" s="129"/>
      <c r="U1867" s="127"/>
      <c r="V1867" s="127"/>
      <c r="W1867" s="126"/>
      <c r="X1867" s="119"/>
      <c r="Y1867" s="119"/>
      <c r="Z1867" s="131"/>
      <c r="AA1867" s="124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2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4"/>
      <c r="EM1867" s="1"/>
      <c r="EN1867" s="1"/>
      <c r="EO1867" s="1"/>
      <c r="EP1867" s="1"/>
      <c r="EQ1867" s="1"/>
      <c r="ER1867" s="1"/>
    </row>
    <row r="1868" spans="1:148" ht="12.75" x14ac:dyDescent="0.2">
      <c r="A1868" s="118"/>
      <c r="B1868" s="119"/>
      <c r="C1868" s="119"/>
      <c r="D1868" s="120"/>
      <c r="E1868" s="120"/>
      <c r="F1868" s="172"/>
      <c r="G1868" s="123"/>
      <c r="H1868" s="124"/>
      <c r="I1868" s="124"/>
      <c r="J1868" s="125"/>
      <c r="K1868" s="125"/>
      <c r="L1868" s="8"/>
      <c r="M1868" s="126"/>
      <c r="N1868" s="126"/>
      <c r="O1868" s="119"/>
      <c r="P1868" s="119"/>
      <c r="Q1868" s="158"/>
      <c r="R1868" s="199"/>
      <c r="S1868" s="119"/>
      <c r="T1868" s="129"/>
      <c r="U1868" s="127"/>
      <c r="V1868" s="127"/>
      <c r="W1868" s="126"/>
      <c r="X1868" s="119"/>
      <c r="Y1868" s="119"/>
      <c r="Z1868" s="131"/>
      <c r="AA1868" s="124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2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4"/>
      <c r="EM1868" s="1"/>
      <c r="EN1868" s="1"/>
      <c r="EO1868" s="1"/>
      <c r="EP1868" s="1"/>
      <c r="EQ1868" s="1"/>
      <c r="ER1868" s="1"/>
    </row>
    <row r="1869" spans="1:148" ht="12.75" x14ac:dyDescent="0.2">
      <c r="A1869" s="118"/>
      <c r="B1869" s="119"/>
      <c r="C1869" s="119"/>
      <c r="D1869" s="120"/>
      <c r="E1869" s="120"/>
      <c r="F1869" s="172"/>
      <c r="G1869" s="123"/>
      <c r="H1869" s="124"/>
      <c r="I1869" s="124"/>
      <c r="J1869" s="125"/>
      <c r="K1869" s="125"/>
      <c r="L1869" s="8"/>
      <c r="M1869" s="126"/>
      <c r="N1869" s="126"/>
      <c r="O1869" s="119"/>
      <c r="P1869" s="119"/>
      <c r="Q1869" s="158"/>
      <c r="R1869" s="199"/>
      <c r="S1869" s="119"/>
      <c r="T1869" s="129"/>
      <c r="U1869" s="127"/>
      <c r="V1869" s="127"/>
      <c r="W1869" s="126"/>
      <c r="X1869" s="119"/>
      <c r="Y1869" s="119"/>
      <c r="Z1869" s="131"/>
      <c r="AA1869" s="124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2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4"/>
      <c r="EM1869" s="1"/>
      <c r="EN1869" s="1"/>
      <c r="EO1869" s="1"/>
      <c r="EP1869" s="1"/>
      <c r="EQ1869" s="1"/>
      <c r="ER1869" s="1"/>
    </row>
    <row r="1870" spans="1:148" ht="12.75" x14ac:dyDescent="0.2">
      <c r="A1870" s="118"/>
      <c r="B1870" s="119"/>
      <c r="C1870" s="119"/>
      <c r="D1870" s="120"/>
      <c r="E1870" s="120"/>
      <c r="F1870" s="172"/>
      <c r="G1870" s="123"/>
      <c r="H1870" s="124"/>
      <c r="I1870" s="124"/>
      <c r="J1870" s="125"/>
      <c r="K1870" s="125"/>
      <c r="L1870" s="8"/>
      <c r="M1870" s="126"/>
      <c r="N1870" s="126"/>
      <c r="O1870" s="119"/>
      <c r="P1870" s="119"/>
      <c r="Q1870" s="158"/>
      <c r="R1870" s="199"/>
      <c r="S1870" s="119"/>
      <c r="T1870" s="129"/>
      <c r="U1870" s="127"/>
      <c r="V1870" s="127"/>
      <c r="W1870" s="126"/>
      <c r="X1870" s="119"/>
      <c r="Y1870" s="119"/>
      <c r="Z1870" s="131"/>
      <c r="AA1870" s="124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2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4"/>
      <c r="EM1870" s="1"/>
      <c r="EN1870" s="1"/>
      <c r="EO1870" s="1"/>
      <c r="EP1870" s="1"/>
      <c r="EQ1870" s="1"/>
      <c r="ER1870" s="1"/>
    </row>
    <row r="1871" spans="1:148" ht="12.75" x14ac:dyDescent="0.2">
      <c r="A1871" s="118"/>
      <c r="B1871" s="119"/>
      <c r="C1871" s="119"/>
      <c r="D1871" s="120"/>
      <c r="E1871" s="120"/>
      <c r="F1871" s="172"/>
      <c r="G1871" s="123"/>
      <c r="H1871" s="124"/>
      <c r="I1871" s="124"/>
      <c r="J1871" s="125"/>
      <c r="K1871" s="125"/>
      <c r="L1871" s="8"/>
      <c r="M1871" s="126"/>
      <c r="N1871" s="126"/>
      <c r="O1871" s="119"/>
      <c r="P1871" s="119"/>
      <c r="Q1871" s="158"/>
      <c r="R1871" s="199"/>
      <c r="S1871" s="119"/>
      <c r="T1871" s="129"/>
      <c r="U1871" s="127"/>
      <c r="V1871" s="127"/>
      <c r="W1871" s="126"/>
      <c r="X1871" s="119"/>
      <c r="Y1871" s="119"/>
      <c r="Z1871" s="131"/>
      <c r="AA1871" s="124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2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4"/>
      <c r="EM1871" s="1"/>
      <c r="EN1871" s="1"/>
      <c r="EO1871" s="1"/>
      <c r="EP1871" s="1"/>
      <c r="EQ1871" s="1"/>
      <c r="ER1871" s="1"/>
    </row>
    <row r="1872" spans="1:148" ht="12.75" x14ac:dyDescent="0.2">
      <c r="A1872" s="118"/>
      <c r="B1872" s="119"/>
      <c r="C1872" s="119"/>
      <c r="D1872" s="120"/>
      <c r="E1872" s="120"/>
      <c r="F1872" s="172"/>
      <c r="G1872" s="123"/>
      <c r="H1872" s="124"/>
      <c r="I1872" s="124"/>
      <c r="J1872" s="125"/>
      <c r="K1872" s="125"/>
      <c r="L1872" s="8"/>
      <c r="M1872" s="126"/>
      <c r="N1872" s="126"/>
      <c r="O1872" s="119"/>
      <c r="P1872" s="119"/>
      <c r="Q1872" s="158"/>
      <c r="R1872" s="199"/>
      <c r="S1872" s="119"/>
      <c r="T1872" s="129"/>
      <c r="U1872" s="127"/>
      <c r="V1872" s="127"/>
      <c r="W1872" s="126"/>
      <c r="X1872" s="119"/>
      <c r="Y1872" s="119"/>
      <c r="Z1872" s="131"/>
      <c r="AA1872" s="124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2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4"/>
      <c r="EM1872" s="1"/>
      <c r="EN1872" s="1"/>
      <c r="EO1872" s="1"/>
      <c r="EP1872" s="1"/>
      <c r="EQ1872" s="1"/>
      <c r="ER1872" s="1"/>
    </row>
    <row r="1873" spans="1:148" ht="12.75" x14ac:dyDescent="0.2">
      <c r="A1873" s="118"/>
      <c r="B1873" s="119"/>
      <c r="C1873" s="119"/>
      <c r="D1873" s="120"/>
      <c r="E1873" s="120"/>
      <c r="F1873" s="172"/>
      <c r="G1873" s="123"/>
      <c r="H1873" s="124"/>
      <c r="I1873" s="124"/>
      <c r="J1873" s="125"/>
      <c r="K1873" s="125"/>
      <c r="L1873" s="8"/>
      <c r="M1873" s="126"/>
      <c r="N1873" s="126"/>
      <c r="O1873" s="119"/>
      <c r="P1873" s="119"/>
      <c r="Q1873" s="158"/>
      <c r="R1873" s="199"/>
      <c r="S1873" s="119"/>
      <c r="T1873" s="129"/>
      <c r="U1873" s="127"/>
      <c r="V1873" s="127"/>
      <c r="W1873" s="126"/>
      <c r="X1873" s="119"/>
      <c r="Y1873" s="119"/>
      <c r="Z1873" s="131"/>
      <c r="AA1873" s="124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2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4"/>
      <c r="EM1873" s="1"/>
      <c r="EN1873" s="1"/>
      <c r="EO1873" s="1"/>
      <c r="EP1873" s="1"/>
      <c r="EQ1873" s="1"/>
      <c r="ER1873" s="1"/>
    </row>
    <row r="1874" spans="1:148" ht="12.75" x14ac:dyDescent="0.2">
      <c r="A1874" s="118"/>
      <c r="B1874" s="119"/>
      <c r="C1874" s="119"/>
      <c r="D1874" s="120"/>
      <c r="E1874" s="120"/>
      <c r="F1874" s="172"/>
      <c r="G1874" s="123"/>
      <c r="H1874" s="124"/>
      <c r="I1874" s="124"/>
      <c r="J1874" s="125"/>
      <c r="K1874" s="125"/>
      <c r="L1874" s="8"/>
      <c r="M1874" s="126"/>
      <c r="N1874" s="126"/>
      <c r="O1874" s="119"/>
      <c r="P1874" s="119"/>
      <c r="Q1874" s="158"/>
      <c r="R1874" s="199"/>
      <c r="S1874" s="119"/>
      <c r="T1874" s="129"/>
      <c r="U1874" s="127"/>
      <c r="V1874" s="127"/>
      <c r="W1874" s="126"/>
      <c r="X1874" s="119"/>
      <c r="Y1874" s="119"/>
      <c r="Z1874" s="131"/>
      <c r="AA1874" s="124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2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4"/>
      <c r="EM1874" s="1"/>
      <c r="EN1874" s="1"/>
      <c r="EO1874" s="1"/>
      <c r="EP1874" s="1"/>
      <c r="EQ1874" s="1"/>
      <c r="ER1874" s="1"/>
    </row>
    <row r="1875" spans="1:148" ht="12.75" x14ac:dyDescent="0.2">
      <c r="A1875" s="118"/>
      <c r="B1875" s="119"/>
      <c r="C1875" s="119"/>
      <c r="D1875" s="120"/>
      <c r="E1875" s="120"/>
      <c r="F1875" s="172"/>
      <c r="G1875" s="123"/>
      <c r="H1875" s="124"/>
      <c r="I1875" s="124"/>
      <c r="J1875" s="125"/>
      <c r="K1875" s="125"/>
      <c r="L1875" s="8"/>
      <c r="M1875" s="126"/>
      <c r="N1875" s="126"/>
      <c r="O1875" s="119"/>
      <c r="P1875" s="119"/>
      <c r="Q1875" s="158"/>
      <c r="R1875" s="199"/>
      <c r="S1875" s="119"/>
      <c r="T1875" s="129"/>
      <c r="U1875" s="127"/>
      <c r="V1875" s="127"/>
      <c r="W1875" s="126"/>
      <c r="X1875" s="119"/>
      <c r="Y1875" s="119"/>
      <c r="Z1875" s="131"/>
      <c r="AA1875" s="124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2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4"/>
      <c r="EM1875" s="1"/>
      <c r="EN1875" s="1"/>
      <c r="EO1875" s="1"/>
      <c r="EP1875" s="1"/>
      <c r="EQ1875" s="1"/>
      <c r="ER1875" s="1"/>
    </row>
    <row r="1876" spans="1:148" ht="12.75" x14ac:dyDescent="0.2">
      <c r="A1876" s="118"/>
      <c r="B1876" s="119"/>
      <c r="C1876" s="119"/>
      <c r="D1876" s="120"/>
      <c r="E1876" s="120"/>
      <c r="F1876" s="172"/>
      <c r="G1876" s="123"/>
      <c r="H1876" s="124"/>
      <c r="I1876" s="124"/>
      <c r="J1876" s="125"/>
      <c r="K1876" s="125"/>
      <c r="L1876" s="8"/>
      <c r="M1876" s="126"/>
      <c r="N1876" s="126"/>
      <c r="O1876" s="119"/>
      <c r="P1876" s="119"/>
      <c r="Q1876" s="158"/>
      <c r="R1876" s="199"/>
      <c r="S1876" s="119"/>
      <c r="T1876" s="129"/>
      <c r="U1876" s="127"/>
      <c r="V1876" s="127"/>
      <c r="W1876" s="126"/>
      <c r="X1876" s="119"/>
      <c r="Y1876" s="119"/>
      <c r="Z1876" s="131"/>
      <c r="AA1876" s="124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2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4"/>
      <c r="EM1876" s="1"/>
      <c r="EN1876" s="1"/>
      <c r="EO1876" s="1"/>
      <c r="EP1876" s="1"/>
      <c r="EQ1876" s="1"/>
      <c r="ER1876" s="1"/>
    </row>
    <row r="1877" spans="1:148" ht="12.75" x14ac:dyDescent="0.2">
      <c r="A1877" s="118"/>
      <c r="B1877" s="119"/>
      <c r="C1877" s="119"/>
      <c r="D1877" s="120"/>
      <c r="E1877" s="120"/>
      <c r="F1877" s="172"/>
      <c r="G1877" s="123"/>
      <c r="H1877" s="124"/>
      <c r="I1877" s="124"/>
      <c r="J1877" s="125"/>
      <c r="K1877" s="125"/>
      <c r="L1877" s="8"/>
      <c r="M1877" s="126"/>
      <c r="N1877" s="126"/>
      <c r="O1877" s="119"/>
      <c r="P1877" s="119"/>
      <c r="Q1877" s="158"/>
      <c r="R1877" s="199"/>
      <c r="S1877" s="119"/>
      <c r="T1877" s="129"/>
      <c r="U1877" s="127"/>
      <c r="V1877" s="127"/>
      <c r="W1877" s="126"/>
      <c r="X1877" s="119"/>
      <c r="Y1877" s="119"/>
      <c r="Z1877" s="131"/>
      <c r="AA1877" s="124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2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4"/>
      <c r="EM1877" s="1"/>
      <c r="EN1877" s="1"/>
      <c r="EO1877" s="1"/>
      <c r="EP1877" s="1"/>
      <c r="EQ1877" s="1"/>
      <c r="ER1877" s="1"/>
    </row>
    <row r="1878" spans="1:148" ht="12.75" x14ac:dyDescent="0.2">
      <c r="A1878" s="118"/>
      <c r="B1878" s="119"/>
      <c r="C1878" s="119"/>
      <c r="D1878" s="120"/>
      <c r="E1878" s="120"/>
      <c r="F1878" s="172"/>
      <c r="G1878" s="123"/>
      <c r="H1878" s="124"/>
      <c r="I1878" s="124"/>
      <c r="J1878" s="125"/>
      <c r="K1878" s="125"/>
      <c r="L1878" s="8"/>
      <c r="M1878" s="126"/>
      <c r="N1878" s="126"/>
      <c r="O1878" s="119"/>
      <c r="P1878" s="119"/>
      <c r="Q1878" s="158"/>
      <c r="R1878" s="199"/>
      <c r="S1878" s="119"/>
      <c r="T1878" s="129"/>
      <c r="U1878" s="127"/>
      <c r="V1878" s="127"/>
      <c r="W1878" s="126"/>
      <c r="X1878" s="119"/>
      <c r="Y1878" s="119"/>
      <c r="Z1878" s="131"/>
      <c r="AA1878" s="124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2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4"/>
      <c r="EM1878" s="1"/>
      <c r="EN1878" s="1"/>
      <c r="EO1878" s="1"/>
      <c r="EP1878" s="1"/>
      <c r="EQ1878" s="1"/>
      <c r="ER1878" s="1"/>
    </row>
    <row r="1879" spans="1:148" ht="12.75" x14ac:dyDescent="0.2">
      <c r="A1879" s="118"/>
      <c r="B1879" s="119"/>
      <c r="C1879" s="119"/>
      <c r="D1879" s="120"/>
      <c r="E1879" s="120"/>
      <c r="F1879" s="172"/>
      <c r="G1879" s="123"/>
      <c r="H1879" s="124"/>
      <c r="I1879" s="124"/>
      <c r="J1879" s="125"/>
      <c r="K1879" s="125"/>
      <c r="L1879" s="8"/>
      <c r="M1879" s="126"/>
      <c r="N1879" s="126"/>
      <c r="O1879" s="119"/>
      <c r="P1879" s="119"/>
      <c r="Q1879" s="158"/>
      <c r="R1879" s="199"/>
      <c r="S1879" s="119"/>
      <c r="T1879" s="129"/>
      <c r="U1879" s="127"/>
      <c r="V1879" s="127"/>
      <c r="W1879" s="126"/>
      <c r="X1879" s="119"/>
      <c r="Y1879" s="119"/>
      <c r="Z1879" s="131"/>
      <c r="AA1879" s="124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2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4"/>
      <c r="EM1879" s="1"/>
      <c r="EN1879" s="1"/>
      <c r="EO1879" s="1"/>
      <c r="EP1879" s="1"/>
      <c r="EQ1879" s="1"/>
      <c r="ER1879" s="1"/>
    </row>
    <row r="1880" spans="1:148" ht="12.75" x14ac:dyDescent="0.2">
      <c r="A1880" s="118"/>
      <c r="B1880" s="119"/>
      <c r="C1880" s="119"/>
      <c r="D1880" s="120"/>
      <c r="E1880" s="120"/>
      <c r="F1880" s="172"/>
      <c r="G1880" s="123"/>
      <c r="H1880" s="124"/>
      <c r="I1880" s="124"/>
      <c r="J1880" s="125"/>
      <c r="K1880" s="125"/>
      <c r="L1880" s="8"/>
      <c r="M1880" s="126"/>
      <c r="N1880" s="126"/>
      <c r="O1880" s="119"/>
      <c r="P1880" s="119"/>
      <c r="Q1880" s="158"/>
      <c r="R1880" s="199"/>
      <c r="S1880" s="119"/>
      <c r="T1880" s="129"/>
      <c r="U1880" s="127"/>
      <c r="V1880" s="127"/>
      <c r="W1880" s="126"/>
      <c r="X1880" s="119"/>
      <c r="Y1880" s="119"/>
      <c r="Z1880" s="131"/>
      <c r="AA1880" s="124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2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4"/>
      <c r="EM1880" s="1"/>
      <c r="EN1880" s="1"/>
      <c r="EO1880" s="1"/>
      <c r="EP1880" s="1"/>
      <c r="EQ1880" s="1"/>
      <c r="ER1880" s="1"/>
    </row>
    <row r="1881" spans="1:148" ht="12.75" x14ac:dyDescent="0.2">
      <c r="A1881" s="118"/>
      <c r="B1881" s="119"/>
      <c r="C1881" s="119"/>
      <c r="D1881" s="120"/>
      <c r="E1881" s="120"/>
      <c r="F1881" s="172"/>
      <c r="G1881" s="123"/>
      <c r="H1881" s="124"/>
      <c r="I1881" s="124"/>
      <c r="J1881" s="125"/>
      <c r="K1881" s="125"/>
      <c r="L1881" s="8"/>
      <c r="M1881" s="126"/>
      <c r="N1881" s="126"/>
      <c r="O1881" s="119"/>
      <c r="P1881" s="119"/>
      <c r="Q1881" s="158"/>
      <c r="R1881" s="199"/>
      <c r="S1881" s="119"/>
      <c r="T1881" s="129"/>
      <c r="U1881" s="127"/>
      <c r="V1881" s="127"/>
      <c r="W1881" s="126"/>
      <c r="X1881" s="119"/>
      <c r="Y1881" s="119"/>
      <c r="Z1881" s="131"/>
      <c r="AA1881" s="124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2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4"/>
      <c r="EM1881" s="1"/>
      <c r="EN1881" s="1"/>
      <c r="EO1881" s="1"/>
      <c r="EP1881" s="1"/>
      <c r="EQ1881" s="1"/>
      <c r="ER1881" s="1"/>
    </row>
    <row r="1882" spans="1:148" ht="12.75" x14ac:dyDescent="0.2">
      <c r="A1882" s="118"/>
      <c r="B1882" s="119"/>
      <c r="C1882" s="119"/>
      <c r="D1882" s="120"/>
      <c r="E1882" s="120"/>
      <c r="F1882" s="172"/>
      <c r="G1882" s="123"/>
      <c r="H1882" s="124"/>
      <c r="I1882" s="124"/>
      <c r="J1882" s="125"/>
      <c r="K1882" s="125"/>
      <c r="L1882" s="8"/>
      <c r="M1882" s="126"/>
      <c r="N1882" s="126"/>
      <c r="O1882" s="119"/>
      <c r="P1882" s="119"/>
      <c r="Q1882" s="158"/>
      <c r="R1882" s="199"/>
      <c r="S1882" s="119"/>
      <c r="T1882" s="129"/>
      <c r="U1882" s="127"/>
      <c r="V1882" s="127"/>
      <c r="W1882" s="126"/>
      <c r="X1882" s="119"/>
      <c r="Y1882" s="119"/>
      <c r="Z1882" s="131"/>
      <c r="AA1882" s="124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2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4"/>
      <c r="EM1882" s="1"/>
      <c r="EN1882" s="1"/>
      <c r="EO1882" s="1"/>
      <c r="EP1882" s="1"/>
      <c r="EQ1882" s="1"/>
      <c r="ER1882" s="1"/>
    </row>
    <row r="1883" spans="1:148" ht="12.75" x14ac:dyDescent="0.2">
      <c r="A1883" s="118"/>
      <c r="B1883" s="119"/>
      <c r="C1883" s="119"/>
      <c r="D1883" s="120"/>
      <c r="E1883" s="120"/>
      <c r="F1883" s="172"/>
      <c r="G1883" s="123"/>
      <c r="H1883" s="124"/>
      <c r="I1883" s="124"/>
      <c r="J1883" s="125"/>
      <c r="K1883" s="125"/>
      <c r="L1883" s="8"/>
      <c r="M1883" s="126"/>
      <c r="N1883" s="126"/>
      <c r="O1883" s="119"/>
      <c r="P1883" s="119"/>
      <c r="Q1883" s="158"/>
      <c r="R1883" s="199"/>
      <c r="S1883" s="119"/>
      <c r="T1883" s="129"/>
      <c r="U1883" s="127"/>
      <c r="V1883" s="127"/>
      <c r="W1883" s="126"/>
      <c r="X1883" s="119"/>
      <c r="Y1883" s="119"/>
      <c r="Z1883" s="131"/>
      <c r="AA1883" s="124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2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4"/>
      <c r="EM1883" s="1"/>
      <c r="EN1883" s="1"/>
      <c r="EO1883" s="1"/>
      <c r="EP1883" s="1"/>
      <c r="EQ1883" s="1"/>
      <c r="ER1883" s="1"/>
    </row>
    <row r="1884" spans="1:148" ht="12.75" x14ac:dyDescent="0.2">
      <c r="A1884" s="118"/>
      <c r="B1884" s="119"/>
      <c r="C1884" s="119"/>
      <c r="D1884" s="120"/>
      <c r="E1884" s="120"/>
      <c r="F1884" s="172"/>
      <c r="G1884" s="123"/>
      <c r="H1884" s="124"/>
      <c r="I1884" s="124"/>
      <c r="J1884" s="125"/>
      <c r="K1884" s="125"/>
      <c r="L1884" s="8"/>
      <c r="M1884" s="126"/>
      <c r="N1884" s="126"/>
      <c r="O1884" s="119"/>
      <c r="P1884" s="119"/>
      <c r="Q1884" s="158"/>
      <c r="R1884" s="199"/>
      <c r="S1884" s="119"/>
      <c r="T1884" s="129"/>
      <c r="U1884" s="127"/>
      <c r="V1884" s="127"/>
      <c r="W1884" s="126"/>
      <c r="X1884" s="119"/>
      <c r="Y1884" s="119"/>
      <c r="Z1884" s="131"/>
      <c r="AA1884" s="124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2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4"/>
      <c r="EM1884" s="1"/>
      <c r="EN1884" s="1"/>
      <c r="EO1884" s="1"/>
      <c r="EP1884" s="1"/>
      <c r="EQ1884" s="1"/>
      <c r="ER1884" s="1"/>
    </row>
    <row r="1885" spans="1:148" ht="12.75" x14ac:dyDescent="0.2">
      <c r="A1885" s="118"/>
      <c r="B1885" s="119"/>
      <c r="C1885" s="119"/>
      <c r="D1885" s="120"/>
      <c r="E1885" s="120"/>
      <c r="F1885" s="172"/>
      <c r="G1885" s="123"/>
      <c r="H1885" s="124"/>
      <c r="I1885" s="124"/>
      <c r="J1885" s="125"/>
      <c r="K1885" s="125"/>
      <c r="L1885" s="8"/>
      <c r="M1885" s="126"/>
      <c r="N1885" s="126"/>
      <c r="O1885" s="119"/>
      <c r="P1885" s="119"/>
      <c r="Q1885" s="158"/>
      <c r="R1885" s="199"/>
      <c r="S1885" s="119"/>
      <c r="T1885" s="129"/>
      <c r="U1885" s="127"/>
      <c r="V1885" s="127"/>
      <c r="W1885" s="126"/>
      <c r="X1885" s="119"/>
      <c r="Y1885" s="119"/>
      <c r="Z1885" s="131"/>
      <c r="AA1885" s="124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2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4"/>
      <c r="EM1885" s="1"/>
      <c r="EN1885" s="1"/>
      <c r="EO1885" s="1"/>
      <c r="EP1885" s="1"/>
      <c r="EQ1885" s="1"/>
      <c r="ER1885" s="1"/>
    </row>
    <row r="1886" spans="1:148" ht="12.75" x14ac:dyDescent="0.2">
      <c r="A1886" s="118"/>
      <c r="B1886" s="119"/>
      <c r="C1886" s="119"/>
      <c r="D1886" s="120"/>
      <c r="E1886" s="120"/>
      <c r="F1886" s="172"/>
      <c r="G1886" s="123"/>
      <c r="H1886" s="124"/>
      <c r="I1886" s="124"/>
      <c r="J1886" s="125"/>
      <c r="K1886" s="125"/>
      <c r="L1886" s="8"/>
      <c r="M1886" s="126"/>
      <c r="N1886" s="126"/>
      <c r="O1886" s="119"/>
      <c r="P1886" s="119"/>
      <c r="Q1886" s="158"/>
      <c r="R1886" s="199"/>
      <c r="S1886" s="119"/>
      <c r="T1886" s="129"/>
      <c r="U1886" s="127"/>
      <c r="V1886" s="127"/>
      <c r="W1886" s="126"/>
      <c r="X1886" s="119"/>
      <c r="Y1886" s="119"/>
      <c r="Z1886" s="131"/>
      <c r="AA1886" s="124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2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4"/>
      <c r="EM1886" s="1"/>
      <c r="EN1886" s="1"/>
      <c r="EO1886" s="1"/>
      <c r="EP1886" s="1"/>
      <c r="EQ1886" s="1"/>
      <c r="ER1886" s="1"/>
    </row>
    <row r="1887" spans="1:148" ht="12.75" x14ac:dyDescent="0.2">
      <c r="A1887" s="118"/>
      <c r="B1887" s="119"/>
      <c r="C1887" s="119"/>
      <c r="D1887" s="120"/>
      <c r="E1887" s="120"/>
      <c r="F1887" s="172"/>
      <c r="G1887" s="123"/>
      <c r="H1887" s="124"/>
      <c r="I1887" s="124"/>
      <c r="J1887" s="125"/>
      <c r="K1887" s="125"/>
      <c r="L1887" s="8"/>
      <c r="M1887" s="126"/>
      <c r="N1887" s="126"/>
      <c r="O1887" s="119"/>
      <c r="P1887" s="119"/>
      <c r="Q1887" s="158"/>
      <c r="R1887" s="199"/>
      <c r="S1887" s="119"/>
      <c r="T1887" s="129"/>
      <c r="U1887" s="127"/>
      <c r="V1887" s="127"/>
      <c r="W1887" s="126"/>
      <c r="X1887" s="119"/>
      <c r="Y1887" s="119"/>
      <c r="Z1887" s="131"/>
      <c r="AA1887" s="124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2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4"/>
      <c r="EM1887" s="1"/>
      <c r="EN1887" s="1"/>
      <c r="EO1887" s="1"/>
      <c r="EP1887" s="1"/>
      <c r="EQ1887" s="1"/>
      <c r="ER1887" s="1"/>
    </row>
    <row r="1888" spans="1:148" ht="12.75" x14ac:dyDescent="0.2">
      <c r="A1888" s="118"/>
      <c r="B1888" s="119"/>
      <c r="C1888" s="119"/>
      <c r="D1888" s="120"/>
      <c r="E1888" s="120"/>
      <c r="F1888" s="172"/>
      <c r="G1888" s="123"/>
      <c r="H1888" s="124"/>
      <c r="I1888" s="124"/>
      <c r="J1888" s="125"/>
      <c r="K1888" s="125"/>
      <c r="L1888" s="8"/>
      <c r="M1888" s="126"/>
      <c r="N1888" s="126"/>
      <c r="O1888" s="119"/>
      <c r="P1888" s="119"/>
      <c r="Q1888" s="158"/>
      <c r="R1888" s="199"/>
      <c r="S1888" s="119"/>
      <c r="T1888" s="129"/>
      <c r="U1888" s="127"/>
      <c r="V1888" s="127"/>
      <c r="W1888" s="126"/>
      <c r="X1888" s="119"/>
      <c r="Y1888" s="119"/>
      <c r="Z1888" s="131"/>
      <c r="AA1888" s="124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2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4"/>
      <c r="EM1888" s="1"/>
      <c r="EN1888" s="1"/>
      <c r="EO1888" s="1"/>
      <c r="EP1888" s="1"/>
      <c r="EQ1888" s="1"/>
      <c r="ER1888" s="1"/>
    </row>
    <row r="1889" spans="1:148" ht="12.75" x14ac:dyDescent="0.2">
      <c r="A1889" s="118"/>
      <c r="B1889" s="119"/>
      <c r="C1889" s="119"/>
      <c r="D1889" s="120"/>
      <c r="E1889" s="120"/>
      <c r="F1889" s="172"/>
      <c r="G1889" s="123"/>
      <c r="H1889" s="124"/>
      <c r="I1889" s="124"/>
      <c r="J1889" s="125"/>
      <c r="K1889" s="125"/>
      <c r="L1889" s="8"/>
      <c r="M1889" s="126"/>
      <c r="N1889" s="126"/>
      <c r="O1889" s="119"/>
      <c r="P1889" s="119"/>
      <c r="Q1889" s="158"/>
      <c r="R1889" s="199"/>
      <c r="S1889" s="119"/>
      <c r="T1889" s="129"/>
      <c r="U1889" s="127"/>
      <c r="V1889" s="127"/>
      <c r="W1889" s="126"/>
      <c r="X1889" s="119"/>
      <c r="Y1889" s="119"/>
      <c r="Z1889" s="131"/>
      <c r="AA1889" s="124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2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4"/>
      <c r="EM1889" s="1"/>
      <c r="EN1889" s="1"/>
      <c r="EO1889" s="1"/>
      <c r="EP1889" s="1"/>
      <c r="EQ1889" s="1"/>
      <c r="ER1889" s="1"/>
    </row>
    <row r="1890" spans="1:148" ht="12.75" x14ac:dyDescent="0.2">
      <c r="A1890" s="118"/>
      <c r="B1890" s="119"/>
      <c r="C1890" s="119"/>
      <c r="D1890" s="120"/>
      <c r="E1890" s="120"/>
      <c r="F1890" s="172"/>
      <c r="G1890" s="123"/>
      <c r="H1890" s="124"/>
      <c r="I1890" s="124"/>
      <c r="J1890" s="125"/>
      <c r="K1890" s="125"/>
      <c r="L1890" s="8"/>
      <c r="M1890" s="126"/>
      <c r="N1890" s="126"/>
      <c r="O1890" s="119"/>
      <c r="P1890" s="119"/>
      <c r="Q1890" s="158"/>
      <c r="R1890" s="199"/>
      <c r="S1890" s="119"/>
      <c r="T1890" s="129"/>
      <c r="U1890" s="127"/>
      <c r="V1890" s="127"/>
      <c r="W1890" s="126"/>
      <c r="X1890" s="119"/>
      <c r="Y1890" s="119"/>
      <c r="Z1890" s="131"/>
      <c r="AA1890" s="124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2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4"/>
      <c r="EM1890" s="1"/>
      <c r="EN1890" s="1"/>
      <c r="EO1890" s="1"/>
      <c r="EP1890" s="1"/>
      <c r="EQ1890" s="1"/>
      <c r="ER1890" s="1"/>
    </row>
    <row r="1891" spans="1:148" ht="12.75" x14ac:dyDescent="0.2">
      <c r="A1891" s="118"/>
      <c r="B1891" s="119"/>
      <c r="C1891" s="119"/>
      <c r="D1891" s="120"/>
      <c r="E1891" s="120"/>
      <c r="F1891" s="172"/>
      <c r="G1891" s="123"/>
      <c r="H1891" s="124"/>
      <c r="I1891" s="124"/>
      <c r="J1891" s="125"/>
      <c r="K1891" s="125"/>
      <c r="L1891" s="8"/>
      <c r="M1891" s="126"/>
      <c r="N1891" s="126"/>
      <c r="O1891" s="119"/>
      <c r="P1891" s="119"/>
      <c r="Q1891" s="158"/>
      <c r="R1891" s="199"/>
      <c r="S1891" s="119"/>
      <c r="T1891" s="129"/>
      <c r="U1891" s="127"/>
      <c r="V1891" s="127"/>
      <c r="W1891" s="126"/>
      <c r="X1891" s="119"/>
      <c r="Y1891" s="119"/>
      <c r="Z1891" s="131"/>
      <c r="AA1891" s="124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2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4"/>
      <c r="EM1891" s="1"/>
      <c r="EN1891" s="1"/>
      <c r="EO1891" s="1"/>
      <c r="EP1891" s="1"/>
      <c r="EQ1891" s="1"/>
      <c r="ER1891" s="1"/>
    </row>
    <row r="1892" spans="1:148" ht="12.75" x14ac:dyDescent="0.2">
      <c r="A1892" s="118"/>
      <c r="B1892" s="119"/>
      <c r="C1892" s="119"/>
      <c r="D1892" s="120"/>
      <c r="E1892" s="120"/>
      <c r="F1892" s="172"/>
      <c r="G1892" s="123"/>
      <c r="H1892" s="124"/>
      <c r="I1892" s="124"/>
      <c r="J1892" s="125"/>
      <c r="K1892" s="125"/>
      <c r="L1892" s="8"/>
      <c r="M1892" s="126"/>
      <c r="N1892" s="126"/>
      <c r="O1892" s="119"/>
      <c r="P1892" s="119"/>
      <c r="Q1892" s="158"/>
      <c r="R1892" s="199"/>
      <c r="S1892" s="119"/>
      <c r="T1892" s="129"/>
      <c r="U1892" s="127"/>
      <c r="V1892" s="127"/>
      <c r="W1892" s="126"/>
      <c r="X1892" s="119"/>
      <c r="Y1892" s="119"/>
      <c r="Z1892" s="131"/>
      <c r="AA1892" s="124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2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4"/>
      <c r="EM1892" s="1"/>
      <c r="EN1892" s="1"/>
      <c r="EO1892" s="1"/>
      <c r="EP1892" s="1"/>
      <c r="EQ1892" s="1"/>
      <c r="ER1892" s="1"/>
    </row>
    <row r="1893" spans="1:148" ht="12.75" x14ac:dyDescent="0.2">
      <c r="A1893" s="118"/>
      <c r="B1893" s="119"/>
      <c r="C1893" s="119"/>
      <c r="D1893" s="120"/>
      <c r="E1893" s="120"/>
      <c r="F1893" s="172"/>
      <c r="G1893" s="123"/>
      <c r="H1893" s="124"/>
      <c r="I1893" s="124"/>
      <c r="J1893" s="125"/>
      <c r="K1893" s="125"/>
      <c r="L1893" s="8"/>
      <c r="M1893" s="126"/>
      <c r="N1893" s="126"/>
      <c r="O1893" s="119"/>
      <c r="P1893" s="119"/>
      <c r="Q1893" s="158"/>
      <c r="R1893" s="199"/>
      <c r="S1893" s="119"/>
      <c r="T1893" s="129"/>
      <c r="U1893" s="127"/>
      <c r="V1893" s="127"/>
      <c r="W1893" s="126"/>
      <c r="X1893" s="119"/>
      <c r="Y1893" s="119"/>
      <c r="Z1893" s="131"/>
      <c r="AA1893" s="124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2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4"/>
      <c r="EM1893" s="1"/>
      <c r="EN1893" s="1"/>
      <c r="EO1893" s="1"/>
      <c r="EP1893" s="1"/>
      <c r="EQ1893" s="1"/>
      <c r="ER1893" s="1"/>
    </row>
    <row r="1894" spans="1:148" ht="12.75" x14ac:dyDescent="0.2">
      <c r="A1894" s="118"/>
      <c r="B1894" s="119"/>
      <c r="C1894" s="119"/>
      <c r="D1894" s="120"/>
      <c r="E1894" s="120"/>
      <c r="F1894" s="172"/>
      <c r="G1894" s="123"/>
      <c r="H1894" s="124"/>
      <c r="I1894" s="124"/>
      <c r="J1894" s="125"/>
      <c r="K1894" s="125"/>
      <c r="L1894" s="8"/>
      <c r="M1894" s="126"/>
      <c r="N1894" s="126"/>
      <c r="O1894" s="119"/>
      <c r="P1894" s="119"/>
      <c r="Q1894" s="158"/>
      <c r="R1894" s="199"/>
      <c r="S1894" s="119"/>
      <c r="T1894" s="129"/>
      <c r="U1894" s="127"/>
      <c r="V1894" s="127"/>
      <c r="W1894" s="126"/>
      <c r="X1894" s="119"/>
      <c r="Y1894" s="119"/>
      <c r="Z1894" s="131"/>
      <c r="AA1894" s="124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2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4"/>
      <c r="EM1894" s="1"/>
      <c r="EN1894" s="1"/>
      <c r="EO1894" s="1"/>
      <c r="EP1894" s="1"/>
      <c r="EQ1894" s="1"/>
      <c r="ER1894" s="1"/>
    </row>
    <row r="1895" spans="1:148" ht="12.75" x14ac:dyDescent="0.2">
      <c r="A1895" s="118"/>
      <c r="B1895" s="119"/>
      <c r="C1895" s="119"/>
      <c r="D1895" s="120"/>
      <c r="E1895" s="120"/>
      <c r="F1895" s="172"/>
      <c r="G1895" s="123"/>
      <c r="H1895" s="124"/>
      <c r="I1895" s="124"/>
      <c r="J1895" s="125"/>
      <c r="K1895" s="125"/>
      <c r="L1895" s="8"/>
      <c r="M1895" s="126"/>
      <c r="N1895" s="126"/>
      <c r="O1895" s="119"/>
      <c r="P1895" s="119"/>
      <c r="Q1895" s="158"/>
      <c r="R1895" s="199"/>
      <c r="S1895" s="119"/>
      <c r="T1895" s="129"/>
      <c r="U1895" s="127"/>
      <c r="V1895" s="127"/>
      <c r="W1895" s="126"/>
      <c r="X1895" s="119"/>
      <c r="Y1895" s="119"/>
      <c r="Z1895" s="131"/>
      <c r="AA1895" s="124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2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4"/>
      <c r="EM1895" s="1"/>
      <c r="EN1895" s="1"/>
      <c r="EO1895" s="1"/>
      <c r="EP1895" s="1"/>
      <c r="EQ1895" s="1"/>
      <c r="ER1895" s="1"/>
    </row>
    <row r="1896" spans="1:148" ht="12.75" x14ac:dyDescent="0.2">
      <c r="A1896" s="118"/>
      <c r="B1896" s="119"/>
      <c r="C1896" s="119"/>
      <c r="D1896" s="120"/>
      <c r="E1896" s="120"/>
      <c r="F1896" s="172"/>
      <c r="G1896" s="123"/>
      <c r="H1896" s="124"/>
      <c r="I1896" s="124"/>
      <c r="J1896" s="125"/>
      <c r="K1896" s="125"/>
      <c r="L1896" s="8"/>
      <c r="M1896" s="126"/>
      <c r="N1896" s="126"/>
      <c r="O1896" s="119"/>
      <c r="P1896" s="119"/>
      <c r="Q1896" s="158"/>
      <c r="R1896" s="199"/>
      <c r="S1896" s="119"/>
      <c r="T1896" s="129"/>
      <c r="U1896" s="127"/>
      <c r="V1896" s="127"/>
      <c r="W1896" s="126"/>
      <c r="X1896" s="119"/>
      <c r="Y1896" s="119"/>
      <c r="Z1896" s="131"/>
      <c r="AA1896" s="124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2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4"/>
      <c r="EM1896" s="1"/>
      <c r="EN1896" s="1"/>
      <c r="EO1896" s="1"/>
      <c r="EP1896" s="1"/>
      <c r="EQ1896" s="1"/>
      <c r="ER1896" s="1"/>
    </row>
    <row r="1897" spans="1:148" ht="12.75" x14ac:dyDescent="0.2">
      <c r="A1897" s="118"/>
      <c r="B1897" s="119"/>
      <c r="C1897" s="119"/>
      <c r="D1897" s="120"/>
      <c r="E1897" s="120"/>
      <c r="F1897" s="172"/>
      <c r="G1897" s="123"/>
      <c r="H1897" s="124"/>
      <c r="I1897" s="124"/>
      <c r="J1897" s="125"/>
      <c r="K1897" s="125"/>
      <c r="L1897" s="8"/>
      <c r="M1897" s="126"/>
      <c r="N1897" s="126"/>
      <c r="O1897" s="119"/>
      <c r="P1897" s="119"/>
      <c r="Q1897" s="158"/>
      <c r="R1897" s="199"/>
      <c r="S1897" s="119"/>
      <c r="T1897" s="129"/>
      <c r="U1897" s="127"/>
      <c r="V1897" s="127"/>
      <c r="W1897" s="126"/>
      <c r="X1897" s="119"/>
      <c r="Y1897" s="119"/>
      <c r="Z1897" s="131"/>
      <c r="AA1897" s="124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2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4"/>
      <c r="EM1897" s="1"/>
      <c r="EN1897" s="1"/>
      <c r="EO1897" s="1"/>
      <c r="EP1897" s="1"/>
      <c r="EQ1897" s="1"/>
      <c r="ER1897" s="1"/>
    </row>
    <row r="1898" spans="1:148" ht="12.75" x14ac:dyDescent="0.2">
      <c r="A1898" s="118"/>
      <c r="B1898" s="119"/>
      <c r="C1898" s="119"/>
      <c r="D1898" s="120"/>
      <c r="E1898" s="120"/>
      <c r="F1898" s="172"/>
      <c r="G1898" s="123"/>
      <c r="H1898" s="124"/>
      <c r="I1898" s="124"/>
      <c r="J1898" s="125"/>
      <c r="K1898" s="125"/>
      <c r="L1898" s="8"/>
      <c r="M1898" s="126"/>
      <c r="N1898" s="126"/>
      <c r="O1898" s="119"/>
      <c r="P1898" s="119"/>
      <c r="Q1898" s="158"/>
      <c r="R1898" s="199"/>
      <c r="S1898" s="119"/>
      <c r="T1898" s="129"/>
      <c r="U1898" s="127"/>
      <c r="V1898" s="127"/>
      <c r="W1898" s="126"/>
      <c r="X1898" s="119"/>
      <c r="Y1898" s="119"/>
      <c r="Z1898" s="131"/>
      <c r="AA1898" s="124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2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4"/>
      <c r="EM1898" s="1"/>
      <c r="EN1898" s="1"/>
      <c r="EO1898" s="1"/>
      <c r="EP1898" s="1"/>
      <c r="EQ1898" s="1"/>
      <c r="ER1898" s="1"/>
    </row>
    <row r="1899" spans="1:148" ht="12.75" x14ac:dyDescent="0.2">
      <c r="A1899" s="118"/>
      <c r="B1899" s="119"/>
      <c r="C1899" s="119"/>
      <c r="D1899" s="120"/>
      <c r="E1899" s="120"/>
      <c r="F1899" s="172"/>
      <c r="G1899" s="123"/>
      <c r="H1899" s="124"/>
      <c r="I1899" s="124"/>
      <c r="J1899" s="125"/>
      <c r="K1899" s="125"/>
      <c r="L1899" s="8"/>
      <c r="M1899" s="126"/>
      <c r="N1899" s="126"/>
      <c r="O1899" s="119"/>
      <c r="P1899" s="119"/>
      <c r="Q1899" s="158"/>
      <c r="R1899" s="199"/>
      <c r="S1899" s="119"/>
      <c r="T1899" s="129"/>
      <c r="U1899" s="127"/>
      <c r="V1899" s="127"/>
      <c r="W1899" s="126"/>
      <c r="X1899" s="119"/>
      <c r="Y1899" s="119"/>
      <c r="Z1899" s="131"/>
      <c r="AA1899" s="124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2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4"/>
      <c r="EM1899" s="1"/>
      <c r="EN1899" s="1"/>
      <c r="EO1899" s="1"/>
      <c r="EP1899" s="1"/>
      <c r="EQ1899" s="1"/>
      <c r="ER1899" s="1"/>
    </row>
    <row r="1900" spans="1:148" ht="12.75" x14ac:dyDescent="0.2">
      <c r="A1900" s="118"/>
      <c r="B1900" s="119"/>
      <c r="C1900" s="119"/>
      <c r="D1900" s="120"/>
      <c r="E1900" s="120"/>
      <c r="F1900" s="172"/>
      <c r="G1900" s="123"/>
      <c r="H1900" s="124"/>
      <c r="I1900" s="124"/>
      <c r="J1900" s="125"/>
      <c r="K1900" s="125"/>
      <c r="L1900" s="8"/>
      <c r="M1900" s="126"/>
      <c r="N1900" s="126"/>
      <c r="O1900" s="119"/>
      <c r="P1900" s="119"/>
      <c r="Q1900" s="158"/>
      <c r="R1900" s="199"/>
      <c r="S1900" s="119"/>
      <c r="T1900" s="129"/>
      <c r="U1900" s="127"/>
      <c r="V1900" s="127"/>
      <c r="W1900" s="126"/>
      <c r="X1900" s="119"/>
      <c r="Y1900" s="119"/>
      <c r="Z1900" s="131"/>
      <c r="AA1900" s="124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2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4"/>
      <c r="EM1900" s="1"/>
      <c r="EN1900" s="1"/>
      <c r="EO1900" s="1"/>
      <c r="EP1900" s="1"/>
      <c r="EQ1900" s="1"/>
      <c r="ER1900" s="1"/>
    </row>
    <row r="1901" spans="1:148" ht="12.75" x14ac:dyDescent="0.2">
      <c r="A1901" s="118"/>
      <c r="B1901" s="119"/>
      <c r="C1901" s="119"/>
      <c r="D1901" s="120"/>
      <c r="E1901" s="120"/>
      <c r="F1901" s="172"/>
      <c r="G1901" s="123"/>
      <c r="H1901" s="124"/>
      <c r="I1901" s="124"/>
      <c r="J1901" s="125"/>
      <c r="K1901" s="125"/>
      <c r="L1901" s="8"/>
      <c r="M1901" s="126"/>
      <c r="N1901" s="126"/>
      <c r="O1901" s="119"/>
      <c r="P1901" s="119"/>
      <c r="Q1901" s="158"/>
      <c r="R1901" s="199"/>
      <c r="S1901" s="119"/>
      <c r="T1901" s="129"/>
      <c r="U1901" s="127"/>
      <c r="V1901" s="127"/>
      <c r="W1901" s="126"/>
      <c r="X1901" s="119"/>
      <c r="Y1901" s="119"/>
      <c r="Z1901" s="131"/>
      <c r="AA1901" s="124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2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4"/>
      <c r="EM1901" s="1"/>
      <c r="EN1901" s="1"/>
      <c r="EO1901" s="1"/>
      <c r="EP1901" s="1"/>
      <c r="EQ1901" s="1"/>
      <c r="ER1901" s="1"/>
    </row>
    <row r="1902" spans="1:148" ht="12.75" x14ac:dyDescent="0.2">
      <c r="A1902" s="118"/>
      <c r="B1902" s="119"/>
      <c r="C1902" s="119"/>
      <c r="D1902" s="120"/>
      <c r="E1902" s="120"/>
      <c r="F1902" s="172"/>
      <c r="G1902" s="123"/>
      <c r="H1902" s="124"/>
      <c r="I1902" s="124"/>
      <c r="J1902" s="125"/>
      <c r="K1902" s="125"/>
      <c r="L1902" s="8"/>
      <c r="M1902" s="126"/>
      <c r="N1902" s="126"/>
      <c r="O1902" s="119"/>
      <c r="P1902" s="119"/>
      <c r="Q1902" s="158"/>
      <c r="R1902" s="199"/>
      <c r="S1902" s="119"/>
      <c r="T1902" s="129"/>
      <c r="U1902" s="127"/>
      <c r="V1902" s="127"/>
      <c r="W1902" s="126"/>
      <c r="X1902" s="119"/>
      <c r="Y1902" s="119"/>
      <c r="Z1902" s="131"/>
      <c r="AA1902" s="124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2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4"/>
      <c r="EM1902" s="1"/>
      <c r="EN1902" s="1"/>
      <c r="EO1902" s="1"/>
      <c r="EP1902" s="1"/>
      <c r="EQ1902" s="1"/>
      <c r="ER1902" s="1"/>
    </row>
    <row r="1903" spans="1:148" ht="12.75" x14ac:dyDescent="0.2">
      <c r="A1903" s="118"/>
      <c r="B1903" s="119"/>
      <c r="C1903" s="119"/>
      <c r="D1903" s="120"/>
      <c r="E1903" s="120"/>
      <c r="F1903" s="172"/>
      <c r="G1903" s="123"/>
      <c r="H1903" s="124"/>
      <c r="I1903" s="124"/>
      <c r="J1903" s="125"/>
      <c r="K1903" s="125"/>
      <c r="L1903" s="8"/>
      <c r="M1903" s="126"/>
      <c r="N1903" s="126"/>
      <c r="O1903" s="119"/>
      <c r="P1903" s="119"/>
      <c r="Q1903" s="158"/>
      <c r="R1903" s="199"/>
      <c r="S1903" s="119"/>
      <c r="T1903" s="129"/>
      <c r="U1903" s="127"/>
      <c r="V1903" s="127"/>
      <c r="W1903" s="126"/>
      <c r="X1903" s="119"/>
      <c r="Y1903" s="119"/>
      <c r="Z1903" s="131"/>
      <c r="AA1903" s="124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2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4"/>
      <c r="EM1903" s="1"/>
      <c r="EN1903" s="1"/>
      <c r="EO1903" s="1"/>
      <c r="EP1903" s="1"/>
      <c r="EQ1903" s="1"/>
      <c r="ER1903" s="1"/>
    </row>
    <row r="1904" spans="1:148" ht="12.75" x14ac:dyDescent="0.2">
      <c r="A1904" s="118"/>
      <c r="B1904" s="119"/>
      <c r="C1904" s="119"/>
      <c r="D1904" s="120"/>
      <c r="E1904" s="120"/>
      <c r="F1904" s="172"/>
      <c r="G1904" s="123"/>
      <c r="H1904" s="124"/>
      <c r="I1904" s="124"/>
      <c r="J1904" s="125"/>
      <c r="K1904" s="125"/>
      <c r="L1904" s="8"/>
      <c r="M1904" s="126"/>
      <c r="N1904" s="126"/>
      <c r="O1904" s="119"/>
      <c r="P1904" s="119"/>
      <c r="Q1904" s="158"/>
      <c r="R1904" s="199"/>
      <c r="S1904" s="119"/>
      <c r="T1904" s="129"/>
      <c r="U1904" s="127"/>
      <c r="V1904" s="127"/>
      <c r="W1904" s="126"/>
      <c r="X1904" s="119"/>
      <c r="Y1904" s="119"/>
      <c r="Z1904" s="131"/>
      <c r="AA1904" s="124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2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4"/>
      <c r="EM1904" s="1"/>
      <c r="EN1904" s="1"/>
      <c r="EO1904" s="1"/>
      <c r="EP1904" s="1"/>
      <c r="EQ1904" s="1"/>
      <c r="ER1904" s="1"/>
    </row>
    <row r="1905" spans="1:148" ht="12.75" x14ac:dyDescent="0.2">
      <c r="A1905" s="118"/>
      <c r="B1905" s="119"/>
      <c r="C1905" s="119"/>
      <c r="D1905" s="120"/>
      <c r="E1905" s="120"/>
      <c r="F1905" s="172"/>
      <c r="G1905" s="123"/>
      <c r="H1905" s="124"/>
      <c r="I1905" s="124"/>
      <c r="J1905" s="125"/>
      <c r="K1905" s="125"/>
      <c r="L1905" s="8"/>
      <c r="M1905" s="126"/>
      <c r="N1905" s="126"/>
      <c r="O1905" s="119"/>
      <c r="P1905" s="119"/>
      <c r="Q1905" s="158"/>
      <c r="R1905" s="199"/>
      <c r="S1905" s="119"/>
      <c r="T1905" s="129"/>
      <c r="U1905" s="127"/>
      <c r="V1905" s="127"/>
      <c r="W1905" s="126"/>
      <c r="X1905" s="119"/>
      <c r="Y1905" s="119"/>
      <c r="Z1905" s="131"/>
      <c r="AA1905" s="124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2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4"/>
      <c r="EM1905" s="1"/>
      <c r="EN1905" s="1"/>
      <c r="EO1905" s="1"/>
      <c r="EP1905" s="1"/>
      <c r="EQ1905" s="1"/>
      <c r="ER1905" s="1"/>
    </row>
    <row r="1906" spans="1:148" ht="12.75" x14ac:dyDescent="0.2">
      <c r="A1906" s="118"/>
      <c r="B1906" s="119"/>
      <c r="C1906" s="119"/>
      <c r="D1906" s="120"/>
      <c r="E1906" s="120"/>
      <c r="F1906" s="172"/>
      <c r="G1906" s="123"/>
      <c r="H1906" s="124"/>
      <c r="I1906" s="124"/>
      <c r="J1906" s="125"/>
      <c r="K1906" s="125"/>
      <c r="L1906" s="8"/>
      <c r="M1906" s="126"/>
      <c r="N1906" s="126"/>
      <c r="O1906" s="119"/>
      <c r="P1906" s="119"/>
      <c r="Q1906" s="158"/>
      <c r="R1906" s="199"/>
      <c r="S1906" s="119"/>
      <c r="T1906" s="129"/>
      <c r="U1906" s="127"/>
      <c r="V1906" s="127"/>
      <c r="W1906" s="126"/>
      <c r="X1906" s="119"/>
      <c r="Y1906" s="119"/>
      <c r="Z1906" s="131"/>
      <c r="AA1906" s="124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2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4"/>
      <c r="EM1906" s="1"/>
      <c r="EN1906" s="1"/>
      <c r="EO1906" s="1"/>
      <c r="EP1906" s="1"/>
      <c r="EQ1906" s="1"/>
      <c r="ER1906" s="1"/>
    </row>
    <row r="1907" spans="1:148" ht="12.75" x14ac:dyDescent="0.2">
      <c r="A1907" s="118"/>
      <c r="B1907" s="119"/>
      <c r="C1907" s="119"/>
      <c r="D1907" s="120"/>
      <c r="E1907" s="120"/>
      <c r="F1907" s="172"/>
      <c r="G1907" s="123"/>
      <c r="H1907" s="124"/>
      <c r="I1907" s="124"/>
      <c r="J1907" s="125"/>
      <c r="K1907" s="125"/>
      <c r="L1907" s="8"/>
      <c r="M1907" s="126"/>
      <c r="N1907" s="126"/>
      <c r="O1907" s="119"/>
      <c r="P1907" s="119"/>
      <c r="Q1907" s="158"/>
      <c r="R1907" s="199"/>
      <c r="S1907" s="119"/>
      <c r="T1907" s="129"/>
      <c r="U1907" s="127"/>
      <c r="V1907" s="127"/>
      <c r="W1907" s="126"/>
      <c r="X1907" s="119"/>
      <c r="Y1907" s="119"/>
      <c r="Z1907" s="131"/>
      <c r="AA1907" s="124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2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4"/>
      <c r="EM1907" s="1"/>
      <c r="EN1907" s="1"/>
      <c r="EO1907" s="1"/>
      <c r="EP1907" s="1"/>
      <c r="EQ1907" s="1"/>
      <c r="ER1907" s="1"/>
    </row>
    <row r="1908" spans="1:148" ht="12.75" x14ac:dyDescent="0.2">
      <c r="A1908" s="118"/>
      <c r="B1908" s="119"/>
      <c r="C1908" s="119"/>
      <c r="D1908" s="120"/>
      <c r="E1908" s="120"/>
      <c r="F1908" s="172"/>
      <c r="G1908" s="123"/>
      <c r="H1908" s="124"/>
      <c r="I1908" s="124"/>
      <c r="J1908" s="125"/>
      <c r="K1908" s="125"/>
      <c r="L1908" s="8"/>
      <c r="M1908" s="126"/>
      <c r="N1908" s="126"/>
      <c r="O1908" s="119"/>
      <c r="P1908" s="119"/>
      <c r="Q1908" s="158"/>
      <c r="R1908" s="199"/>
      <c r="S1908" s="119"/>
      <c r="T1908" s="129"/>
      <c r="U1908" s="127"/>
      <c r="V1908" s="127"/>
      <c r="W1908" s="126"/>
      <c r="X1908" s="119"/>
      <c r="Y1908" s="119"/>
      <c r="Z1908" s="131"/>
      <c r="AA1908" s="124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2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4"/>
      <c r="EM1908" s="1"/>
      <c r="EN1908" s="1"/>
      <c r="EO1908" s="1"/>
      <c r="EP1908" s="1"/>
      <c r="EQ1908" s="1"/>
      <c r="ER1908" s="1"/>
    </row>
    <row r="1909" spans="1:148" ht="12.75" x14ac:dyDescent="0.2">
      <c r="A1909" s="118"/>
      <c r="B1909" s="119"/>
      <c r="C1909" s="119"/>
      <c r="D1909" s="120"/>
      <c r="E1909" s="120"/>
      <c r="F1909" s="172"/>
      <c r="G1909" s="123"/>
      <c r="H1909" s="124"/>
      <c r="I1909" s="124"/>
      <c r="J1909" s="125"/>
      <c r="K1909" s="125"/>
      <c r="L1909" s="8"/>
      <c r="M1909" s="126"/>
      <c r="N1909" s="126"/>
      <c r="O1909" s="119"/>
      <c r="P1909" s="119"/>
      <c r="Q1909" s="158"/>
      <c r="R1909" s="199"/>
      <c r="S1909" s="119"/>
      <c r="T1909" s="129"/>
      <c r="U1909" s="127"/>
      <c r="V1909" s="127"/>
      <c r="W1909" s="126"/>
      <c r="X1909" s="119"/>
      <c r="Y1909" s="119"/>
      <c r="Z1909" s="131"/>
      <c r="AA1909" s="124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2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4"/>
      <c r="EM1909" s="1"/>
      <c r="EN1909" s="1"/>
      <c r="EO1909" s="1"/>
      <c r="EP1909" s="1"/>
      <c r="EQ1909" s="1"/>
      <c r="ER1909" s="1"/>
    </row>
    <row r="1910" spans="1:148" ht="12.75" x14ac:dyDescent="0.2">
      <c r="A1910" s="118"/>
      <c r="B1910" s="119"/>
      <c r="C1910" s="119"/>
      <c r="D1910" s="120"/>
      <c r="E1910" s="120"/>
      <c r="F1910" s="172"/>
      <c r="G1910" s="123"/>
      <c r="H1910" s="124"/>
      <c r="I1910" s="124"/>
      <c r="J1910" s="125"/>
      <c r="K1910" s="125"/>
      <c r="L1910" s="8"/>
      <c r="M1910" s="126"/>
      <c r="N1910" s="126"/>
      <c r="O1910" s="119"/>
      <c r="P1910" s="119"/>
      <c r="Q1910" s="158"/>
      <c r="R1910" s="199"/>
      <c r="S1910" s="119"/>
      <c r="T1910" s="129"/>
      <c r="U1910" s="127"/>
      <c r="V1910" s="127"/>
      <c r="W1910" s="126"/>
      <c r="X1910" s="119"/>
      <c r="Y1910" s="119"/>
      <c r="Z1910" s="131"/>
      <c r="AA1910" s="124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2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4"/>
      <c r="EM1910" s="1"/>
      <c r="EN1910" s="1"/>
      <c r="EO1910" s="1"/>
      <c r="EP1910" s="1"/>
      <c r="EQ1910" s="1"/>
      <c r="ER1910" s="1"/>
    </row>
    <row r="1911" spans="1:148" ht="12.75" x14ac:dyDescent="0.2">
      <c r="A1911" s="118"/>
      <c r="B1911" s="119"/>
      <c r="C1911" s="119"/>
      <c r="D1911" s="120"/>
      <c r="E1911" s="120"/>
      <c r="F1911" s="172"/>
      <c r="G1911" s="123"/>
      <c r="H1911" s="124"/>
      <c r="I1911" s="124"/>
      <c r="J1911" s="125"/>
      <c r="K1911" s="125"/>
      <c r="L1911" s="8"/>
      <c r="M1911" s="126"/>
      <c r="N1911" s="126"/>
      <c r="O1911" s="119"/>
      <c r="P1911" s="119"/>
      <c r="Q1911" s="158"/>
      <c r="R1911" s="199"/>
      <c r="S1911" s="119"/>
      <c r="T1911" s="129"/>
      <c r="U1911" s="127"/>
      <c r="V1911" s="127"/>
      <c r="W1911" s="126"/>
      <c r="X1911" s="119"/>
      <c r="Y1911" s="119"/>
      <c r="Z1911" s="131"/>
      <c r="AA1911" s="124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2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4"/>
      <c r="EM1911" s="1"/>
      <c r="EN1911" s="1"/>
      <c r="EO1911" s="1"/>
      <c r="EP1911" s="1"/>
      <c r="EQ1911" s="1"/>
      <c r="ER1911" s="1"/>
    </row>
    <row r="1912" spans="1:148" ht="12.75" x14ac:dyDescent="0.2">
      <c r="A1912" s="118"/>
      <c r="B1912" s="119"/>
      <c r="C1912" s="119"/>
      <c r="D1912" s="120"/>
      <c r="E1912" s="120"/>
      <c r="F1912" s="172"/>
      <c r="G1912" s="123"/>
      <c r="H1912" s="124"/>
      <c r="I1912" s="124"/>
      <c r="J1912" s="125"/>
      <c r="K1912" s="125"/>
      <c r="L1912" s="8"/>
      <c r="M1912" s="126"/>
      <c r="N1912" s="126"/>
      <c r="O1912" s="119"/>
      <c r="P1912" s="119"/>
      <c r="Q1912" s="158"/>
      <c r="R1912" s="199"/>
      <c r="S1912" s="119"/>
      <c r="T1912" s="129"/>
      <c r="U1912" s="127"/>
      <c r="V1912" s="127"/>
      <c r="W1912" s="126"/>
      <c r="X1912" s="119"/>
      <c r="Y1912" s="119"/>
      <c r="Z1912" s="131"/>
      <c r="AA1912" s="124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2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4"/>
      <c r="EM1912" s="1"/>
      <c r="EN1912" s="1"/>
      <c r="EO1912" s="1"/>
      <c r="EP1912" s="1"/>
      <c r="EQ1912" s="1"/>
      <c r="ER1912" s="1"/>
    </row>
    <row r="1913" spans="1:148" ht="12.75" x14ac:dyDescent="0.2">
      <c r="A1913" s="118"/>
      <c r="B1913" s="119"/>
      <c r="C1913" s="119"/>
      <c r="D1913" s="120"/>
      <c r="E1913" s="120"/>
      <c r="F1913" s="172"/>
      <c r="G1913" s="123"/>
      <c r="H1913" s="124"/>
      <c r="I1913" s="124"/>
      <c r="J1913" s="125"/>
      <c r="K1913" s="125"/>
      <c r="L1913" s="8"/>
      <c r="M1913" s="126"/>
      <c r="N1913" s="126"/>
      <c r="O1913" s="119"/>
      <c r="P1913" s="119"/>
      <c r="Q1913" s="158"/>
      <c r="R1913" s="199"/>
      <c r="S1913" s="119"/>
      <c r="T1913" s="129"/>
      <c r="U1913" s="127"/>
      <c r="V1913" s="127"/>
      <c r="W1913" s="126"/>
      <c r="X1913" s="119"/>
      <c r="Y1913" s="119"/>
      <c r="Z1913" s="131"/>
      <c r="AA1913" s="124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2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4"/>
      <c r="EM1913" s="1"/>
      <c r="EN1913" s="1"/>
      <c r="EO1913" s="1"/>
      <c r="EP1913" s="1"/>
      <c r="EQ1913" s="1"/>
      <c r="ER1913" s="1"/>
    </row>
    <row r="1914" spans="1:148" ht="12.75" x14ac:dyDescent="0.2">
      <c r="A1914" s="118"/>
      <c r="B1914" s="119"/>
      <c r="C1914" s="119"/>
      <c r="D1914" s="120"/>
      <c r="E1914" s="120"/>
      <c r="F1914" s="172"/>
      <c r="G1914" s="123"/>
      <c r="H1914" s="124"/>
      <c r="I1914" s="124"/>
      <c r="J1914" s="125"/>
      <c r="K1914" s="125"/>
      <c r="L1914" s="8"/>
      <c r="M1914" s="126"/>
      <c r="N1914" s="126"/>
      <c r="O1914" s="119"/>
      <c r="P1914" s="119"/>
      <c r="Q1914" s="158"/>
      <c r="R1914" s="199"/>
      <c r="S1914" s="119"/>
      <c r="T1914" s="129"/>
      <c r="U1914" s="127"/>
      <c r="V1914" s="127"/>
      <c r="W1914" s="126"/>
      <c r="X1914" s="119"/>
      <c r="Y1914" s="119"/>
      <c r="Z1914" s="131"/>
      <c r="AA1914" s="124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2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4"/>
      <c r="EM1914" s="1"/>
      <c r="EN1914" s="1"/>
      <c r="EO1914" s="1"/>
      <c r="EP1914" s="1"/>
      <c r="EQ1914" s="1"/>
      <c r="ER1914" s="1"/>
    </row>
    <row r="1915" spans="1:148" ht="12.75" x14ac:dyDescent="0.2">
      <c r="A1915" s="118"/>
      <c r="B1915" s="119"/>
      <c r="C1915" s="119"/>
      <c r="D1915" s="120"/>
      <c r="E1915" s="120"/>
      <c r="F1915" s="172"/>
      <c r="G1915" s="123"/>
      <c r="H1915" s="124"/>
      <c r="I1915" s="124"/>
      <c r="J1915" s="125"/>
      <c r="K1915" s="125"/>
      <c r="L1915" s="8"/>
      <c r="M1915" s="126"/>
      <c r="N1915" s="126"/>
      <c r="O1915" s="119"/>
      <c r="P1915" s="119"/>
      <c r="Q1915" s="158"/>
      <c r="R1915" s="199"/>
      <c r="S1915" s="119"/>
      <c r="T1915" s="129"/>
      <c r="U1915" s="127"/>
      <c r="V1915" s="127"/>
      <c r="W1915" s="126"/>
      <c r="X1915" s="119"/>
      <c r="Y1915" s="119"/>
      <c r="Z1915" s="131"/>
      <c r="AA1915" s="124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2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4"/>
      <c r="EM1915" s="1"/>
      <c r="EN1915" s="1"/>
      <c r="EO1915" s="1"/>
      <c r="EP1915" s="1"/>
      <c r="EQ1915" s="1"/>
      <c r="ER1915" s="1"/>
    </row>
    <row r="1916" spans="1:148" ht="12.75" x14ac:dyDescent="0.2">
      <c r="A1916" s="118"/>
      <c r="B1916" s="119"/>
      <c r="C1916" s="119"/>
      <c r="D1916" s="120"/>
      <c r="E1916" s="120"/>
      <c r="F1916" s="172"/>
      <c r="G1916" s="123"/>
      <c r="H1916" s="124"/>
      <c r="I1916" s="124"/>
      <c r="J1916" s="125"/>
      <c r="K1916" s="125"/>
      <c r="L1916" s="8"/>
      <c r="M1916" s="126"/>
      <c r="N1916" s="126"/>
      <c r="O1916" s="119"/>
      <c r="P1916" s="119"/>
      <c r="Q1916" s="158"/>
      <c r="R1916" s="199"/>
      <c r="S1916" s="119"/>
      <c r="T1916" s="129"/>
      <c r="U1916" s="127"/>
      <c r="V1916" s="127"/>
      <c r="W1916" s="126"/>
      <c r="X1916" s="119"/>
      <c r="Y1916" s="119"/>
      <c r="Z1916" s="131"/>
      <c r="AA1916" s="124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2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4"/>
      <c r="EM1916" s="1"/>
      <c r="EN1916" s="1"/>
      <c r="EO1916" s="1"/>
      <c r="EP1916" s="1"/>
      <c r="EQ1916" s="1"/>
      <c r="ER1916" s="1"/>
    </row>
    <row r="1917" spans="1:148" ht="12.75" x14ac:dyDescent="0.2">
      <c r="A1917" s="118"/>
      <c r="B1917" s="119"/>
      <c r="C1917" s="119"/>
      <c r="D1917" s="120"/>
      <c r="E1917" s="120"/>
      <c r="F1917" s="172"/>
      <c r="G1917" s="123"/>
      <c r="H1917" s="124"/>
      <c r="I1917" s="124"/>
      <c r="J1917" s="125"/>
      <c r="K1917" s="125"/>
      <c r="L1917" s="8"/>
      <c r="M1917" s="126"/>
      <c r="N1917" s="126"/>
      <c r="O1917" s="119"/>
      <c r="P1917" s="119"/>
      <c r="Q1917" s="158"/>
      <c r="R1917" s="199"/>
      <c r="S1917" s="119"/>
      <c r="T1917" s="129"/>
      <c r="U1917" s="127"/>
      <c r="V1917" s="127"/>
      <c r="W1917" s="126"/>
      <c r="X1917" s="119"/>
      <c r="Y1917" s="119"/>
      <c r="Z1917" s="131"/>
      <c r="AA1917" s="124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2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4"/>
      <c r="EM1917" s="1"/>
      <c r="EN1917" s="1"/>
      <c r="EO1917" s="1"/>
      <c r="EP1917" s="1"/>
      <c r="EQ1917" s="1"/>
      <c r="ER1917" s="1"/>
    </row>
    <row r="1918" spans="1:148" ht="12.75" x14ac:dyDescent="0.2">
      <c r="A1918" s="118"/>
      <c r="B1918" s="119"/>
      <c r="C1918" s="119"/>
      <c r="D1918" s="120"/>
      <c r="E1918" s="120"/>
      <c r="F1918" s="172"/>
      <c r="G1918" s="123"/>
      <c r="H1918" s="124"/>
      <c r="I1918" s="124"/>
      <c r="J1918" s="125"/>
      <c r="K1918" s="125"/>
      <c r="L1918" s="8"/>
      <c r="M1918" s="126"/>
      <c r="N1918" s="126"/>
      <c r="O1918" s="119"/>
      <c r="P1918" s="119"/>
      <c r="Q1918" s="158"/>
      <c r="R1918" s="199"/>
      <c r="S1918" s="119"/>
      <c r="T1918" s="129"/>
      <c r="U1918" s="127"/>
      <c r="V1918" s="127"/>
      <c r="W1918" s="126"/>
      <c r="X1918" s="119"/>
      <c r="Y1918" s="119"/>
      <c r="Z1918" s="131"/>
      <c r="AA1918" s="124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2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4"/>
      <c r="EM1918" s="1"/>
      <c r="EN1918" s="1"/>
      <c r="EO1918" s="1"/>
      <c r="EP1918" s="1"/>
      <c r="EQ1918" s="1"/>
      <c r="ER1918" s="1"/>
    </row>
    <row r="1919" spans="1:148" ht="12.75" x14ac:dyDescent="0.2">
      <c r="A1919" s="118"/>
      <c r="B1919" s="119"/>
      <c r="C1919" s="119"/>
      <c r="D1919" s="120"/>
      <c r="E1919" s="120"/>
      <c r="F1919" s="172"/>
      <c r="G1919" s="123"/>
      <c r="H1919" s="124"/>
      <c r="I1919" s="124"/>
      <c r="J1919" s="125"/>
      <c r="K1919" s="125"/>
      <c r="L1919" s="8"/>
      <c r="M1919" s="126"/>
      <c r="N1919" s="126"/>
      <c r="O1919" s="119"/>
      <c r="P1919" s="119"/>
      <c r="Q1919" s="158"/>
      <c r="R1919" s="199"/>
      <c r="S1919" s="119"/>
      <c r="T1919" s="129"/>
      <c r="U1919" s="127"/>
      <c r="V1919" s="127"/>
      <c r="W1919" s="126"/>
      <c r="X1919" s="119"/>
      <c r="Y1919" s="119"/>
      <c r="Z1919" s="131"/>
      <c r="AA1919" s="124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2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4"/>
      <c r="EM1919" s="1"/>
      <c r="EN1919" s="1"/>
      <c r="EO1919" s="1"/>
      <c r="EP1919" s="1"/>
      <c r="EQ1919" s="1"/>
      <c r="ER1919" s="1"/>
    </row>
    <row r="1920" spans="1:148" ht="12.75" x14ac:dyDescent="0.2">
      <c r="A1920" s="118"/>
      <c r="B1920" s="119"/>
      <c r="C1920" s="119"/>
      <c r="D1920" s="120"/>
      <c r="E1920" s="120"/>
      <c r="F1920" s="172"/>
      <c r="G1920" s="123"/>
      <c r="H1920" s="124"/>
      <c r="I1920" s="124"/>
      <c r="J1920" s="125"/>
      <c r="K1920" s="125"/>
      <c r="L1920" s="8"/>
      <c r="M1920" s="126"/>
      <c r="N1920" s="126"/>
      <c r="O1920" s="119"/>
      <c r="P1920" s="119"/>
      <c r="Q1920" s="158"/>
      <c r="R1920" s="199"/>
      <c r="S1920" s="119"/>
      <c r="T1920" s="129"/>
      <c r="U1920" s="127"/>
      <c r="V1920" s="127"/>
      <c r="W1920" s="126"/>
      <c r="X1920" s="119"/>
      <c r="Y1920" s="119"/>
      <c r="Z1920" s="131"/>
      <c r="AA1920" s="124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2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4"/>
      <c r="EM1920" s="1"/>
      <c r="EN1920" s="1"/>
      <c r="EO1920" s="1"/>
      <c r="EP1920" s="1"/>
      <c r="EQ1920" s="1"/>
      <c r="ER1920" s="1"/>
    </row>
    <row r="1921" spans="1:148" ht="12.75" x14ac:dyDescent="0.2">
      <c r="A1921" s="118"/>
      <c r="B1921" s="119"/>
      <c r="C1921" s="119"/>
      <c r="D1921" s="120"/>
      <c r="E1921" s="120"/>
      <c r="F1921" s="172"/>
      <c r="G1921" s="123"/>
      <c r="H1921" s="124"/>
      <c r="I1921" s="124"/>
      <c r="J1921" s="125"/>
      <c r="K1921" s="125"/>
      <c r="L1921" s="8"/>
      <c r="M1921" s="126"/>
      <c r="N1921" s="126"/>
      <c r="O1921" s="119"/>
      <c r="P1921" s="119"/>
      <c r="Q1921" s="158"/>
      <c r="R1921" s="199"/>
      <c r="S1921" s="119"/>
      <c r="T1921" s="129"/>
      <c r="U1921" s="127"/>
      <c r="V1921" s="127"/>
      <c r="W1921" s="126"/>
      <c r="X1921" s="119"/>
      <c r="Y1921" s="119"/>
      <c r="Z1921" s="131"/>
      <c r="AA1921" s="124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2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4"/>
      <c r="EM1921" s="1"/>
      <c r="EN1921" s="1"/>
      <c r="EO1921" s="1"/>
      <c r="EP1921" s="1"/>
      <c r="EQ1921" s="1"/>
      <c r="ER1921" s="1"/>
    </row>
    <row r="1922" spans="1:148" ht="12.75" x14ac:dyDescent="0.2">
      <c r="A1922" s="118"/>
      <c r="B1922" s="119"/>
      <c r="C1922" s="119"/>
      <c r="D1922" s="120"/>
      <c r="E1922" s="120"/>
      <c r="F1922" s="172"/>
      <c r="G1922" s="123"/>
      <c r="H1922" s="124"/>
      <c r="I1922" s="124"/>
      <c r="J1922" s="125"/>
      <c r="K1922" s="125"/>
      <c r="L1922" s="8"/>
      <c r="M1922" s="126"/>
      <c r="N1922" s="126"/>
      <c r="O1922" s="119"/>
      <c r="P1922" s="119"/>
      <c r="Q1922" s="158"/>
      <c r="R1922" s="199"/>
      <c r="S1922" s="119"/>
      <c r="T1922" s="129"/>
      <c r="U1922" s="127"/>
      <c r="V1922" s="127"/>
      <c r="W1922" s="126"/>
      <c r="X1922" s="119"/>
      <c r="Y1922" s="119"/>
      <c r="Z1922" s="131"/>
      <c r="AA1922" s="124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2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4"/>
      <c r="EM1922" s="1"/>
      <c r="EN1922" s="1"/>
      <c r="EO1922" s="1"/>
      <c r="EP1922" s="1"/>
      <c r="EQ1922" s="1"/>
      <c r="ER1922" s="1"/>
    </row>
    <row r="1923" spans="1:148" ht="12.75" x14ac:dyDescent="0.2">
      <c r="A1923" s="118"/>
      <c r="B1923" s="119"/>
      <c r="C1923" s="119"/>
      <c r="D1923" s="120"/>
      <c r="E1923" s="120"/>
      <c r="F1923" s="172"/>
      <c r="G1923" s="123"/>
      <c r="H1923" s="124"/>
      <c r="I1923" s="124"/>
      <c r="J1923" s="125"/>
      <c r="K1923" s="125"/>
      <c r="L1923" s="8"/>
      <c r="M1923" s="126"/>
      <c r="N1923" s="126"/>
      <c r="O1923" s="119"/>
      <c r="P1923" s="119"/>
      <c r="Q1923" s="158"/>
      <c r="R1923" s="199"/>
      <c r="S1923" s="119"/>
      <c r="T1923" s="129"/>
      <c r="U1923" s="127"/>
      <c r="V1923" s="127"/>
      <c r="W1923" s="126"/>
      <c r="X1923" s="119"/>
      <c r="Y1923" s="119"/>
      <c r="Z1923" s="131"/>
      <c r="AA1923" s="124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2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4"/>
      <c r="EM1923" s="1"/>
      <c r="EN1923" s="1"/>
      <c r="EO1923" s="1"/>
      <c r="EP1923" s="1"/>
      <c r="EQ1923" s="1"/>
      <c r="ER1923" s="1"/>
    </row>
    <row r="1924" spans="1:148" ht="12.75" x14ac:dyDescent="0.2">
      <c r="A1924" s="118"/>
      <c r="B1924" s="119"/>
      <c r="C1924" s="119"/>
      <c r="D1924" s="120"/>
      <c r="E1924" s="120"/>
      <c r="F1924" s="172"/>
      <c r="G1924" s="123"/>
      <c r="H1924" s="124"/>
      <c r="I1924" s="124"/>
      <c r="J1924" s="125"/>
      <c r="K1924" s="125"/>
      <c r="L1924" s="8"/>
      <c r="M1924" s="126"/>
      <c r="N1924" s="126"/>
      <c r="O1924" s="119"/>
      <c r="P1924" s="119"/>
      <c r="Q1924" s="158"/>
      <c r="R1924" s="199"/>
      <c r="S1924" s="119"/>
      <c r="T1924" s="129"/>
      <c r="U1924" s="127"/>
      <c r="V1924" s="127"/>
      <c r="W1924" s="126"/>
      <c r="X1924" s="119"/>
      <c r="Y1924" s="119"/>
      <c r="Z1924" s="131"/>
      <c r="AA1924" s="124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2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4"/>
      <c r="EM1924" s="1"/>
      <c r="EN1924" s="1"/>
      <c r="EO1924" s="1"/>
      <c r="EP1924" s="1"/>
      <c r="EQ1924" s="1"/>
      <c r="ER1924" s="1"/>
    </row>
    <row r="1925" spans="1:148" ht="12.75" x14ac:dyDescent="0.2">
      <c r="A1925" s="118"/>
      <c r="B1925" s="119"/>
      <c r="C1925" s="119"/>
      <c r="D1925" s="120"/>
      <c r="E1925" s="120"/>
      <c r="F1925" s="172"/>
      <c r="G1925" s="123"/>
      <c r="H1925" s="124"/>
      <c r="I1925" s="124"/>
      <c r="J1925" s="125"/>
      <c r="K1925" s="125"/>
      <c r="L1925" s="8"/>
      <c r="M1925" s="126"/>
      <c r="N1925" s="126"/>
      <c r="O1925" s="119"/>
      <c r="P1925" s="119"/>
      <c r="Q1925" s="158"/>
      <c r="R1925" s="199"/>
      <c r="S1925" s="119"/>
      <c r="T1925" s="129"/>
      <c r="U1925" s="127"/>
      <c r="V1925" s="127"/>
      <c r="W1925" s="126"/>
      <c r="X1925" s="119"/>
      <c r="Y1925" s="119"/>
      <c r="Z1925" s="131"/>
      <c r="AA1925" s="124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2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4"/>
      <c r="EM1925" s="1"/>
      <c r="EN1925" s="1"/>
      <c r="EO1925" s="1"/>
      <c r="EP1925" s="1"/>
      <c r="EQ1925" s="1"/>
      <c r="ER1925" s="1"/>
    </row>
    <row r="1926" spans="1:148" ht="12.75" x14ac:dyDescent="0.2">
      <c r="A1926" s="118"/>
      <c r="B1926" s="119"/>
      <c r="C1926" s="119"/>
      <c r="D1926" s="120"/>
      <c r="E1926" s="120"/>
      <c r="F1926" s="172"/>
      <c r="G1926" s="123"/>
      <c r="H1926" s="124"/>
      <c r="I1926" s="124"/>
      <c r="J1926" s="125"/>
      <c r="K1926" s="125"/>
      <c r="L1926" s="8"/>
      <c r="M1926" s="126"/>
      <c r="N1926" s="126"/>
      <c r="O1926" s="119"/>
      <c r="P1926" s="119"/>
      <c r="Q1926" s="158"/>
      <c r="R1926" s="199"/>
      <c r="S1926" s="119"/>
      <c r="T1926" s="129"/>
      <c r="U1926" s="127"/>
      <c r="V1926" s="127"/>
      <c r="W1926" s="126"/>
      <c r="X1926" s="119"/>
      <c r="Y1926" s="119"/>
      <c r="Z1926" s="131"/>
      <c r="AA1926" s="124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2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4"/>
      <c r="EM1926" s="1"/>
      <c r="EN1926" s="1"/>
      <c r="EO1926" s="1"/>
      <c r="EP1926" s="1"/>
      <c r="EQ1926" s="1"/>
      <c r="ER1926" s="1"/>
    </row>
    <row r="1927" spans="1:148" ht="12.75" x14ac:dyDescent="0.2">
      <c r="A1927" s="118"/>
      <c r="B1927" s="119"/>
      <c r="C1927" s="119"/>
      <c r="D1927" s="120"/>
      <c r="E1927" s="120"/>
      <c r="F1927" s="172"/>
      <c r="G1927" s="123"/>
      <c r="H1927" s="124"/>
      <c r="I1927" s="124"/>
      <c r="J1927" s="125"/>
      <c r="K1927" s="125"/>
      <c r="L1927" s="8"/>
      <c r="M1927" s="126"/>
      <c r="N1927" s="126"/>
      <c r="O1927" s="119"/>
      <c r="P1927" s="119"/>
      <c r="Q1927" s="158"/>
      <c r="R1927" s="199"/>
      <c r="S1927" s="119"/>
      <c r="T1927" s="129"/>
      <c r="U1927" s="127"/>
      <c r="V1927" s="127"/>
      <c r="W1927" s="126"/>
      <c r="X1927" s="119"/>
      <c r="Y1927" s="119"/>
      <c r="Z1927" s="131"/>
      <c r="AA1927" s="124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2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4"/>
      <c r="EM1927" s="1"/>
      <c r="EN1927" s="1"/>
      <c r="EO1927" s="1"/>
      <c r="EP1927" s="1"/>
      <c r="EQ1927" s="1"/>
      <c r="ER1927" s="1"/>
    </row>
    <row r="1928" spans="1:148" ht="12.75" x14ac:dyDescent="0.2">
      <c r="A1928" s="118"/>
      <c r="B1928" s="119"/>
      <c r="C1928" s="119"/>
      <c r="D1928" s="120"/>
      <c r="E1928" s="120"/>
      <c r="F1928" s="172"/>
      <c r="G1928" s="123"/>
      <c r="H1928" s="124"/>
      <c r="I1928" s="124"/>
      <c r="J1928" s="125"/>
      <c r="K1928" s="125"/>
      <c r="L1928" s="8"/>
      <c r="M1928" s="126"/>
      <c r="N1928" s="126"/>
      <c r="O1928" s="119"/>
      <c r="P1928" s="119"/>
      <c r="Q1928" s="158"/>
      <c r="R1928" s="199"/>
      <c r="S1928" s="119"/>
      <c r="T1928" s="129"/>
      <c r="U1928" s="127"/>
      <c r="V1928" s="127"/>
      <c r="W1928" s="126"/>
      <c r="X1928" s="119"/>
      <c r="Y1928" s="119"/>
      <c r="Z1928" s="131"/>
      <c r="AA1928" s="124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2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4"/>
      <c r="EM1928" s="1"/>
      <c r="EN1928" s="1"/>
      <c r="EO1928" s="1"/>
      <c r="EP1928" s="1"/>
      <c r="EQ1928" s="1"/>
      <c r="ER1928" s="1"/>
    </row>
    <row r="1929" spans="1:148" ht="12.75" x14ac:dyDescent="0.2">
      <c r="A1929" s="118"/>
      <c r="B1929" s="119"/>
      <c r="C1929" s="119"/>
      <c r="D1929" s="120"/>
      <c r="E1929" s="120"/>
      <c r="F1929" s="172"/>
      <c r="G1929" s="123"/>
      <c r="H1929" s="124"/>
      <c r="I1929" s="124"/>
      <c r="J1929" s="125"/>
      <c r="K1929" s="125"/>
      <c r="L1929" s="8"/>
      <c r="M1929" s="126"/>
      <c r="N1929" s="126"/>
      <c r="O1929" s="119"/>
      <c r="P1929" s="119"/>
      <c r="Q1929" s="158"/>
      <c r="R1929" s="199"/>
      <c r="S1929" s="119"/>
      <c r="T1929" s="129"/>
      <c r="U1929" s="127"/>
      <c r="V1929" s="127"/>
      <c r="W1929" s="126"/>
      <c r="X1929" s="119"/>
      <c r="Y1929" s="119"/>
      <c r="Z1929" s="131"/>
      <c r="AA1929" s="124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2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4"/>
      <c r="EM1929" s="1"/>
      <c r="EN1929" s="1"/>
      <c r="EO1929" s="1"/>
      <c r="EP1929" s="1"/>
      <c r="EQ1929" s="1"/>
      <c r="ER1929" s="1"/>
    </row>
    <row r="1930" spans="1:148" ht="12.75" x14ac:dyDescent="0.2">
      <c r="A1930" s="118"/>
      <c r="B1930" s="119"/>
      <c r="C1930" s="119"/>
      <c r="D1930" s="120"/>
      <c r="E1930" s="120"/>
      <c r="F1930" s="172"/>
      <c r="G1930" s="123"/>
      <c r="H1930" s="124"/>
      <c r="I1930" s="124"/>
      <c r="J1930" s="125"/>
      <c r="K1930" s="125"/>
      <c r="L1930" s="8"/>
      <c r="M1930" s="126"/>
      <c r="N1930" s="126"/>
      <c r="O1930" s="119"/>
      <c r="P1930" s="119"/>
      <c r="Q1930" s="158"/>
      <c r="R1930" s="199"/>
      <c r="S1930" s="119"/>
      <c r="T1930" s="129"/>
      <c r="U1930" s="127"/>
      <c r="V1930" s="127"/>
      <c r="W1930" s="126"/>
      <c r="X1930" s="119"/>
      <c r="Y1930" s="119"/>
      <c r="Z1930" s="131"/>
      <c r="AA1930" s="124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2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4"/>
      <c r="EM1930" s="1"/>
      <c r="EN1930" s="1"/>
      <c r="EO1930" s="1"/>
      <c r="EP1930" s="1"/>
      <c r="EQ1930" s="1"/>
      <c r="ER1930" s="1"/>
    </row>
    <row r="1931" spans="1:148" ht="12.75" x14ac:dyDescent="0.2">
      <c r="A1931" s="118"/>
      <c r="B1931" s="119"/>
      <c r="C1931" s="119"/>
      <c r="D1931" s="120"/>
      <c r="E1931" s="120"/>
      <c r="F1931" s="172"/>
      <c r="G1931" s="123"/>
      <c r="H1931" s="124"/>
      <c r="I1931" s="124"/>
      <c r="J1931" s="125"/>
      <c r="K1931" s="125"/>
      <c r="L1931" s="8"/>
      <c r="M1931" s="126"/>
      <c r="N1931" s="126"/>
      <c r="O1931" s="119"/>
      <c r="P1931" s="119"/>
      <c r="Q1931" s="158"/>
      <c r="R1931" s="199"/>
      <c r="S1931" s="119"/>
      <c r="T1931" s="129"/>
      <c r="U1931" s="127"/>
      <c r="V1931" s="127"/>
      <c r="W1931" s="126"/>
      <c r="X1931" s="119"/>
      <c r="Y1931" s="119"/>
      <c r="Z1931" s="131"/>
      <c r="AA1931" s="124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2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4"/>
      <c r="EM1931" s="1"/>
      <c r="EN1931" s="1"/>
      <c r="EO1931" s="1"/>
      <c r="EP1931" s="1"/>
      <c r="EQ1931" s="1"/>
      <c r="ER1931" s="1"/>
    </row>
    <row r="1932" spans="1:148" ht="12.75" x14ac:dyDescent="0.2">
      <c r="A1932" s="118"/>
      <c r="B1932" s="119"/>
      <c r="C1932" s="119"/>
      <c r="D1932" s="120"/>
      <c r="E1932" s="120"/>
      <c r="F1932" s="172"/>
      <c r="G1932" s="123"/>
      <c r="H1932" s="124"/>
      <c r="I1932" s="124"/>
      <c r="J1932" s="125"/>
      <c r="K1932" s="125"/>
      <c r="L1932" s="8"/>
      <c r="M1932" s="126"/>
      <c r="N1932" s="126"/>
      <c r="O1932" s="119"/>
      <c r="P1932" s="119"/>
      <c r="Q1932" s="158"/>
      <c r="R1932" s="199"/>
      <c r="S1932" s="119"/>
      <c r="T1932" s="129"/>
      <c r="U1932" s="127"/>
      <c r="V1932" s="127"/>
      <c r="W1932" s="126"/>
      <c r="X1932" s="119"/>
      <c r="Y1932" s="119"/>
      <c r="Z1932" s="131"/>
      <c r="AA1932" s="124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2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4"/>
      <c r="EM1932" s="1"/>
      <c r="EN1932" s="1"/>
      <c r="EO1932" s="1"/>
      <c r="EP1932" s="1"/>
      <c r="EQ1932" s="1"/>
      <c r="ER1932" s="1"/>
    </row>
    <row r="1933" spans="1:148" ht="12.75" x14ac:dyDescent="0.2">
      <c r="A1933" s="118"/>
      <c r="B1933" s="119"/>
      <c r="C1933" s="119"/>
      <c r="D1933" s="120"/>
      <c r="E1933" s="120"/>
      <c r="F1933" s="172"/>
      <c r="G1933" s="123"/>
      <c r="H1933" s="124"/>
      <c r="I1933" s="124"/>
      <c r="J1933" s="125"/>
      <c r="K1933" s="125"/>
      <c r="L1933" s="8"/>
      <c r="M1933" s="126"/>
      <c r="N1933" s="126"/>
      <c r="O1933" s="119"/>
      <c r="P1933" s="119"/>
      <c r="Q1933" s="158"/>
      <c r="R1933" s="199"/>
      <c r="S1933" s="119"/>
      <c r="T1933" s="129"/>
      <c r="U1933" s="127"/>
      <c r="V1933" s="127"/>
      <c r="W1933" s="126"/>
      <c r="X1933" s="119"/>
      <c r="Y1933" s="119"/>
      <c r="Z1933" s="131"/>
      <c r="AA1933" s="124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2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4"/>
      <c r="EM1933" s="1"/>
      <c r="EN1933" s="1"/>
      <c r="EO1933" s="1"/>
      <c r="EP1933" s="1"/>
      <c r="EQ1933" s="1"/>
      <c r="ER1933" s="1"/>
    </row>
    <row r="1934" spans="1:148" ht="12.75" x14ac:dyDescent="0.2">
      <c r="A1934" s="118"/>
      <c r="B1934" s="119"/>
      <c r="C1934" s="119"/>
      <c r="D1934" s="120"/>
      <c r="E1934" s="120"/>
      <c r="F1934" s="172"/>
      <c r="G1934" s="123"/>
      <c r="H1934" s="124"/>
      <c r="I1934" s="124"/>
      <c r="J1934" s="125"/>
      <c r="K1934" s="125"/>
      <c r="L1934" s="8"/>
      <c r="M1934" s="126"/>
      <c r="N1934" s="126"/>
      <c r="O1934" s="119"/>
      <c r="P1934" s="119"/>
      <c r="Q1934" s="158"/>
      <c r="R1934" s="199"/>
      <c r="S1934" s="119"/>
      <c r="T1934" s="129"/>
      <c r="U1934" s="127"/>
      <c r="V1934" s="127"/>
      <c r="W1934" s="126"/>
      <c r="X1934" s="119"/>
      <c r="Y1934" s="119"/>
      <c r="Z1934" s="131"/>
      <c r="AA1934" s="124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2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4"/>
      <c r="EM1934" s="1"/>
      <c r="EN1934" s="1"/>
      <c r="EO1934" s="1"/>
      <c r="EP1934" s="1"/>
      <c r="EQ1934" s="1"/>
      <c r="ER1934" s="1"/>
    </row>
    <row r="1935" spans="1:148" ht="12.75" x14ac:dyDescent="0.2">
      <c r="A1935" s="118"/>
      <c r="B1935" s="119"/>
      <c r="C1935" s="119"/>
      <c r="D1935" s="120"/>
      <c r="E1935" s="120"/>
      <c r="F1935" s="172"/>
      <c r="G1935" s="123"/>
      <c r="H1935" s="124"/>
      <c r="I1935" s="124"/>
      <c r="J1935" s="125"/>
      <c r="K1935" s="125"/>
      <c r="L1935" s="8"/>
      <c r="M1935" s="126"/>
      <c r="N1935" s="126"/>
      <c r="O1935" s="119"/>
      <c r="P1935" s="119"/>
      <c r="Q1935" s="158"/>
      <c r="R1935" s="199"/>
      <c r="S1935" s="119"/>
      <c r="T1935" s="129"/>
      <c r="U1935" s="127"/>
      <c r="V1935" s="127"/>
      <c r="W1935" s="126"/>
      <c r="X1935" s="119"/>
      <c r="Y1935" s="119"/>
      <c r="Z1935" s="131"/>
      <c r="AA1935" s="124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2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4"/>
      <c r="EM1935" s="1"/>
      <c r="EN1935" s="1"/>
      <c r="EO1935" s="1"/>
      <c r="EP1935" s="1"/>
      <c r="EQ1935" s="1"/>
      <c r="ER1935" s="1"/>
    </row>
    <row r="1936" spans="1:148" ht="12.75" x14ac:dyDescent="0.2">
      <c r="A1936" s="118"/>
      <c r="B1936" s="119"/>
      <c r="C1936" s="119"/>
      <c r="D1936" s="120"/>
      <c r="E1936" s="120"/>
      <c r="F1936" s="172"/>
      <c r="G1936" s="123"/>
      <c r="H1936" s="124"/>
      <c r="I1936" s="124"/>
      <c r="J1936" s="125"/>
      <c r="K1936" s="125"/>
      <c r="L1936" s="8"/>
      <c r="M1936" s="126"/>
      <c r="N1936" s="126"/>
      <c r="O1936" s="119"/>
      <c r="P1936" s="119"/>
      <c r="Q1936" s="158"/>
      <c r="R1936" s="199"/>
      <c r="S1936" s="119"/>
      <c r="T1936" s="129"/>
      <c r="U1936" s="127"/>
      <c r="V1936" s="127"/>
      <c r="W1936" s="126"/>
      <c r="X1936" s="119"/>
      <c r="Y1936" s="119"/>
      <c r="Z1936" s="131"/>
      <c r="AA1936" s="124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2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4"/>
      <c r="EM1936" s="1"/>
      <c r="EN1936" s="1"/>
      <c r="EO1936" s="1"/>
      <c r="EP1936" s="1"/>
      <c r="EQ1936" s="1"/>
      <c r="ER1936" s="1"/>
    </row>
    <row r="1937" spans="1:148" ht="12.75" x14ac:dyDescent="0.2">
      <c r="A1937" s="118"/>
      <c r="B1937" s="119"/>
      <c r="C1937" s="119"/>
      <c r="D1937" s="120"/>
      <c r="E1937" s="120"/>
      <c r="F1937" s="172"/>
      <c r="G1937" s="123"/>
      <c r="H1937" s="124"/>
      <c r="I1937" s="124"/>
      <c r="J1937" s="125"/>
      <c r="K1937" s="125"/>
      <c r="L1937" s="8"/>
      <c r="M1937" s="126"/>
      <c r="N1937" s="126"/>
      <c r="O1937" s="119"/>
      <c r="P1937" s="119"/>
      <c r="Q1937" s="158"/>
      <c r="R1937" s="199"/>
      <c r="S1937" s="119"/>
      <c r="T1937" s="129"/>
      <c r="U1937" s="127"/>
      <c r="V1937" s="127"/>
      <c r="W1937" s="126"/>
      <c r="X1937" s="119"/>
      <c r="Y1937" s="119"/>
      <c r="Z1937" s="131"/>
      <c r="AA1937" s="124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2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4"/>
      <c r="EM1937" s="1"/>
      <c r="EN1937" s="1"/>
      <c r="EO1937" s="1"/>
      <c r="EP1937" s="1"/>
      <c r="EQ1937" s="1"/>
      <c r="ER1937" s="1"/>
    </row>
    <row r="1938" spans="1:148" ht="12.75" x14ac:dyDescent="0.2">
      <c r="A1938" s="118"/>
      <c r="B1938" s="119"/>
      <c r="C1938" s="119"/>
      <c r="D1938" s="120"/>
      <c r="E1938" s="120"/>
      <c r="F1938" s="172"/>
      <c r="G1938" s="123"/>
      <c r="H1938" s="124"/>
      <c r="I1938" s="124"/>
      <c r="J1938" s="125"/>
      <c r="K1938" s="125"/>
      <c r="L1938" s="8"/>
      <c r="M1938" s="126"/>
      <c r="N1938" s="126"/>
      <c r="O1938" s="119"/>
      <c r="P1938" s="119"/>
      <c r="Q1938" s="158"/>
      <c r="R1938" s="199"/>
      <c r="S1938" s="119"/>
      <c r="T1938" s="129"/>
      <c r="U1938" s="127"/>
      <c r="V1938" s="127"/>
      <c r="W1938" s="126"/>
      <c r="X1938" s="119"/>
      <c r="Y1938" s="119"/>
      <c r="Z1938" s="131"/>
      <c r="AA1938" s="124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2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4"/>
      <c r="EM1938" s="1"/>
      <c r="EN1938" s="1"/>
      <c r="EO1938" s="1"/>
      <c r="EP1938" s="1"/>
      <c r="EQ1938" s="1"/>
      <c r="ER1938" s="1"/>
    </row>
    <row r="1939" spans="1:148" ht="12.75" x14ac:dyDescent="0.2">
      <c r="A1939" s="118"/>
      <c r="B1939" s="119"/>
      <c r="C1939" s="119"/>
      <c r="D1939" s="120"/>
      <c r="E1939" s="120"/>
      <c r="F1939" s="172"/>
      <c r="G1939" s="123"/>
      <c r="H1939" s="124"/>
      <c r="I1939" s="124"/>
      <c r="J1939" s="125"/>
      <c r="K1939" s="125"/>
      <c r="L1939" s="8"/>
      <c r="M1939" s="126"/>
      <c r="N1939" s="126"/>
      <c r="O1939" s="119"/>
      <c r="P1939" s="119"/>
      <c r="Q1939" s="158"/>
      <c r="R1939" s="199"/>
      <c r="S1939" s="119"/>
      <c r="T1939" s="129"/>
      <c r="U1939" s="127"/>
      <c r="V1939" s="127"/>
      <c r="W1939" s="126"/>
      <c r="X1939" s="119"/>
      <c r="Y1939" s="119"/>
      <c r="Z1939" s="131"/>
      <c r="AA1939" s="124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2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4"/>
      <c r="EM1939" s="1"/>
      <c r="EN1939" s="1"/>
      <c r="EO1939" s="1"/>
      <c r="EP1939" s="1"/>
      <c r="EQ1939" s="1"/>
      <c r="ER1939" s="1"/>
    </row>
    <row r="1940" spans="1:148" ht="12.75" x14ac:dyDescent="0.2">
      <c r="A1940" s="118"/>
      <c r="B1940" s="119"/>
      <c r="C1940" s="119"/>
      <c r="D1940" s="120"/>
      <c r="E1940" s="120"/>
      <c r="F1940" s="172"/>
      <c r="G1940" s="123"/>
      <c r="H1940" s="124"/>
      <c r="I1940" s="124"/>
      <c r="J1940" s="125"/>
      <c r="K1940" s="125"/>
      <c r="L1940" s="8"/>
      <c r="M1940" s="126"/>
      <c r="N1940" s="126"/>
      <c r="O1940" s="119"/>
      <c r="P1940" s="119"/>
      <c r="Q1940" s="158"/>
      <c r="R1940" s="199"/>
      <c r="S1940" s="119"/>
      <c r="T1940" s="129"/>
      <c r="U1940" s="127"/>
      <c r="V1940" s="127"/>
      <c r="W1940" s="126"/>
      <c r="X1940" s="119"/>
      <c r="Y1940" s="119"/>
      <c r="Z1940" s="131"/>
      <c r="AA1940" s="124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2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4"/>
      <c r="EM1940" s="1"/>
      <c r="EN1940" s="1"/>
      <c r="EO1940" s="1"/>
      <c r="EP1940" s="1"/>
      <c r="EQ1940" s="1"/>
      <c r="ER1940" s="1"/>
    </row>
    <row r="1941" spans="1:148" ht="12.75" x14ac:dyDescent="0.2">
      <c r="A1941" s="118"/>
      <c r="B1941" s="119"/>
      <c r="C1941" s="119"/>
      <c r="D1941" s="120"/>
      <c r="E1941" s="120"/>
      <c r="F1941" s="172"/>
      <c r="G1941" s="123"/>
      <c r="H1941" s="124"/>
      <c r="I1941" s="124"/>
      <c r="J1941" s="125"/>
      <c r="K1941" s="125"/>
      <c r="L1941" s="8"/>
      <c r="M1941" s="126"/>
      <c r="N1941" s="126"/>
      <c r="O1941" s="119"/>
      <c r="P1941" s="119"/>
      <c r="Q1941" s="158"/>
      <c r="R1941" s="199"/>
      <c r="S1941" s="119"/>
      <c r="T1941" s="129"/>
      <c r="U1941" s="127"/>
      <c r="V1941" s="127"/>
      <c r="W1941" s="126"/>
      <c r="X1941" s="119"/>
      <c r="Y1941" s="119"/>
      <c r="Z1941" s="131"/>
      <c r="AA1941" s="124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2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4"/>
      <c r="EM1941" s="1"/>
      <c r="EN1941" s="1"/>
      <c r="EO1941" s="1"/>
      <c r="EP1941" s="1"/>
      <c r="EQ1941" s="1"/>
      <c r="ER1941" s="1"/>
    </row>
    <row r="1942" spans="1:148" ht="12.75" x14ac:dyDescent="0.2">
      <c r="A1942" s="118"/>
      <c r="B1942" s="119"/>
      <c r="C1942" s="119"/>
      <c r="D1942" s="120"/>
      <c r="E1942" s="120"/>
      <c r="F1942" s="172"/>
      <c r="G1942" s="123"/>
      <c r="H1942" s="124"/>
      <c r="I1942" s="124"/>
      <c r="J1942" s="125"/>
      <c r="K1942" s="125"/>
      <c r="L1942" s="8"/>
      <c r="M1942" s="126"/>
      <c r="N1942" s="126"/>
      <c r="O1942" s="119"/>
      <c r="P1942" s="119"/>
      <c r="Q1942" s="158"/>
      <c r="R1942" s="199"/>
      <c r="S1942" s="119"/>
      <c r="T1942" s="129"/>
      <c r="U1942" s="127"/>
      <c r="V1942" s="127"/>
      <c r="W1942" s="126"/>
      <c r="X1942" s="119"/>
      <c r="Y1942" s="119"/>
      <c r="Z1942" s="131"/>
      <c r="AA1942" s="124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2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4"/>
      <c r="EM1942" s="1"/>
      <c r="EN1942" s="1"/>
      <c r="EO1942" s="1"/>
      <c r="EP1942" s="1"/>
      <c r="EQ1942" s="1"/>
      <c r="ER1942" s="1"/>
    </row>
    <row r="1943" spans="1:148" ht="12.75" x14ac:dyDescent="0.2">
      <c r="A1943" s="118"/>
      <c r="B1943" s="119"/>
      <c r="C1943" s="119"/>
      <c r="D1943" s="120"/>
      <c r="E1943" s="120"/>
      <c r="F1943" s="172"/>
      <c r="G1943" s="123"/>
      <c r="H1943" s="124"/>
      <c r="I1943" s="124"/>
      <c r="J1943" s="125"/>
      <c r="K1943" s="125"/>
      <c r="L1943" s="8"/>
      <c r="M1943" s="126"/>
      <c r="N1943" s="126"/>
      <c r="O1943" s="119"/>
      <c r="P1943" s="119"/>
      <c r="Q1943" s="158"/>
      <c r="R1943" s="199"/>
      <c r="S1943" s="119"/>
      <c r="T1943" s="129"/>
      <c r="U1943" s="127"/>
      <c r="V1943" s="127"/>
      <c r="W1943" s="126"/>
      <c r="X1943" s="119"/>
      <c r="Y1943" s="119"/>
      <c r="Z1943" s="131"/>
      <c r="AA1943" s="124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2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4"/>
      <c r="EM1943" s="1"/>
      <c r="EN1943" s="1"/>
      <c r="EO1943" s="1"/>
      <c r="EP1943" s="1"/>
      <c r="EQ1943" s="1"/>
      <c r="ER1943" s="1"/>
    </row>
    <row r="1944" spans="1:148" ht="12.75" x14ac:dyDescent="0.2">
      <c r="A1944" s="118"/>
      <c r="B1944" s="119"/>
      <c r="C1944" s="119"/>
      <c r="D1944" s="120"/>
      <c r="E1944" s="120"/>
      <c r="F1944" s="172"/>
      <c r="G1944" s="123"/>
      <c r="H1944" s="124"/>
      <c r="I1944" s="124"/>
      <c r="J1944" s="125"/>
      <c r="K1944" s="125"/>
      <c r="L1944" s="8"/>
      <c r="M1944" s="126"/>
      <c r="N1944" s="126"/>
      <c r="O1944" s="119"/>
      <c r="P1944" s="119"/>
      <c r="Q1944" s="158"/>
      <c r="R1944" s="199"/>
      <c r="S1944" s="119"/>
      <c r="T1944" s="129"/>
      <c r="U1944" s="127"/>
      <c r="V1944" s="127"/>
      <c r="W1944" s="126"/>
      <c r="X1944" s="119"/>
      <c r="Y1944" s="119"/>
      <c r="Z1944" s="131"/>
      <c r="AA1944" s="124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2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4"/>
      <c r="EM1944" s="1"/>
      <c r="EN1944" s="1"/>
      <c r="EO1944" s="1"/>
      <c r="EP1944" s="1"/>
      <c r="EQ1944" s="1"/>
      <c r="ER1944" s="1"/>
    </row>
    <row r="1945" spans="1:148" ht="12.75" x14ac:dyDescent="0.2">
      <c r="A1945" s="118"/>
      <c r="B1945" s="119"/>
      <c r="C1945" s="119"/>
      <c r="D1945" s="120"/>
      <c r="E1945" s="120"/>
      <c r="F1945" s="172"/>
      <c r="G1945" s="123"/>
      <c r="H1945" s="124"/>
      <c r="I1945" s="124"/>
      <c r="J1945" s="125"/>
      <c r="K1945" s="125"/>
      <c r="L1945" s="8"/>
      <c r="M1945" s="126"/>
      <c r="N1945" s="126"/>
      <c r="O1945" s="119"/>
      <c r="P1945" s="119"/>
      <c r="Q1945" s="158"/>
      <c r="R1945" s="199"/>
      <c r="S1945" s="119"/>
      <c r="T1945" s="129"/>
      <c r="U1945" s="127"/>
      <c r="V1945" s="127"/>
      <c r="W1945" s="126"/>
      <c r="X1945" s="119"/>
      <c r="Y1945" s="119"/>
      <c r="Z1945" s="131"/>
      <c r="AA1945" s="124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2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4"/>
      <c r="EM1945" s="1"/>
      <c r="EN1945" s="1"/>
      <c r="EO1945" s="1"/>
      <c r="EP1945" s="1"/>
      <c r="EQ1945" s="1"/>
      <c r="ER1945" s="1"/>
    </row>
    <row r="1946" spans="1:148" ht="12.75" x14ac:dyDescent="0.2">
      <c r="A1946" s="118"/>
      <c r="B1946" s="119"/>
      <c r="C1946" s="119"/>
      <c r="D1946" s="120"/>
      <c r="E1946" s="120"/>
      <c r="F1946" s="172"/>
      <c r="G1946" s="123"/>
      <c r="H1946" s="124"/>
      <c r="I1946" s="124"/>
      <c r="J1946" s="125"/>
      <c r="K1946" s="125"/>
      <c r="L1946" s="8"/>
      <c r="M1946" s="126"/>
      <c r="N1946" s="126"/>
      <c r="O1946" s="119"/>
      <c r="P1946" s="119"/>
      <c r="Q1946" s="158"/>
      <c r="R1946" s="199"/>
      <c r="S1946" s="119"/>
      <c r="T1946" s="129"/>
      <c r="U1946" s="127"/>
      <c r="V1946" s="127"/>
      <c r="W1946" s="126"/>
      <c r="X1946" s="119"/>
      <c r="Y1946" s="119"/>
      <c r="Z1946" s="131"/>
      <c r="AA1946" s="124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2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4"/>
      <c r="EM1946" s="1"/>
      <c r="EN1946" s="1"/>
      <c r="EO1946" s="1"/>
      <c r="EP1946" s="1"/>
      <c r="EQ1946" s="1"/>
      <c r="ER1946" s="1"/>
    </row>
    <row r="1947" spans="1:148" ht="12.75" x14ac:dyDescent="0.2">
      <c r="A1947" s="118"/>
      <c r="B1947" s="119"/>
      <c r="C1947" s="119"/>
      <c r="D1947" s="120"/>
      <c r="E1947" s="120"/>
      <c r="F1947" s="172"/>
      <c r="G1947" s="123"/>
      <c r="H1947" s="124"/>
      <c r="I1947" s="124"/>
      <c r="J1947" s="125"/>
      <c r="K1947" s="125"/>
      <c r="L1947" s="8"/>
      <c r="M1947" s="126"/>
      <c r="N1947" s="126"/>
      <c r="O1947" s="119"/>
      <c r="P1947" s="119"/>
      <c r="Q1947" s="158"/>
      <c r="R1947" s="199"/>
      <c r="S1947" s="119"/>
      <c r="T1947" s="129"/>
      <c r="U1947" s="127"/>
      <c r="V1947" s="127"/>
      <c r="W1947" s="126"/>
      <c r="X1947" s="119"/>
      <c r="Y1947" s="119"/>
      <c r="Z1947" s="131"/>
      <c r="AA1947" s="124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2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4"/>
      <c r="EM1947" s="1"/>
      <c r="EN1947" s="1"/>
      <c r="EO1947" s="1"/>
      <c r="EP1947" s="1"/>
      <c r="EQ1947" s="1"/>
      <c r="ER1947" s="1"/>
    </row>
    <row r="1948" spans="1:148" ht="12.75" x14ac:dyDescent="0.2">
      <c r="A1948" s="118"/>
      <c r="B1948" s="119"/>
      <c r="C1948" s="119"/>
      <c r="D1948" s="120"/>
      <c r="E1948" s="120"/>
      <c r="F1948" s="172"/>
      <c r="G1948" s="123"/>
      <c r="H1948" s="124"/>
      <c r="I1948" s="124"/>
      <c r="J1948" s="125"/>
      <c r="K1948" s="125"/>
      <c r="L1948" s="8"/>
      <c r="M1948" s="126"/>
      <c r="N1948" s="126"/>
      <c r="O1948" s="119"/>
      <c r="P1948" s="119"/>
      <c r="Q1948" s="158"/>
      <c r="R1948" s="199"/>
      <c r="S1948" s="119"/>
      <c r="T1948" s="129"/>
      <c r="U1948" s="127"/>
      <c r="V1948" s="127"/>
      <c r="W1948" s="126"/>
      <c r="X1948" s="119"/>
      <c r="Y1948" s="119"/>
      <c r="Z1948" s="131"/>
      <c r="AA1948" s="124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2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4"/>
      <c r="EM1948" s="1"/>
      <c r="EN1948" s="1"/>
      <c r="EO1948" s="1"/>
      <c r="EP1948" s="1"/>
      <c r="EQ1948" s="1"/>
      <c r="ER1948" s="1"/>
    </row>
    <row r="1949" spans="1:148" ht="12.75" x14ac:dyDescent="0.2">
      <c r="A1949" s="118"/>
      <c r="B1949" s="119"/>
      <c r="C1949" s="119"/>
      <c r="D1949" s="120"/>
      <c r="E1949" s="120"/>
      <c r="F1949" s="172"/>
      <c r="G1949" s="123"/>
      <c r="H1949" s="124"/>
      <c r="I1949" s="124"/>
      <c r="J1949" s="125"/>
      <c r="K1949" s="125"/>
      <c r="L1949" s="8"/>
      <c r="M1949" s="126"/>
      <c r="N1949" s="126"/>
      <c r="O1949" s="119"/>
      <c r="P1949" s="119"/>
      <c r="Q1949" s="158"/>
      <c r="R1949" s="199"/>
      <c r="S1949" s="119"/>
      <c r="T1949" s="129"/>
      <c r="U1949" s="127"/>
      <c r="V1949" s="127"/>
      <c r="W1949" s="126"/>
      <c r="X1949" s="119"/>
      <c r="Y1949" s="119"/>
      <c r="Z1949" s="131"/>
      <c r="AA1949" s="124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2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4"/>
      <c r="EM1949" s="1"/>
      <c r="EN1949" s="1"/>
      <c r="EO1949" s="1"/>
      <c r="EP1949" s="1"/>
      <c r="EQ1949" s="1"/>
      <c r="ER1949" s="1"/>
    </row>
    <row r="1950" spans="1:148" ht="12.75" x14ac:dyDescent="0.2">
      <c r="A1950" s="118"/>
      <c r="B1950" s="119"/>
      <c r="C1950" s="119"/>
      <c r="D1950" s="120"/>
      <c r="E1950" s="120"/>
      <c r="F1950" s="172"/>
      <c r="G1950" s="123"/>
      <c r="H1950" s="124"/>
      <c r="I1950" s="124"/>
      <c r="J1950" s="125"/>
      <c r="K1950" s="125"/>
      <c r="L1950" s="8"/>
      <c r="M1950" s="126"/>
      <c r="N1950" s="126"/>
      <c r="O1950" s="119"/>
      <c r="P1950" s="119"/>
      <c r="Q1950" s="158"/>
      <c r="R1950" s="199"/>
      <c r="S1950" s="119"/>
      <c r="T1950" s="129"/>
      <c r="U1950" s="127"/>
      <c r="V1950" s="127"/>
      <c r="W1950" s="126"/>
      <c r="X1950" s="119"/>
      <c r="Y1950" s="119"/>
      <c r="Z1950" s="131"/>
      <c r="AA1950" s="124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2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4"/>
      <c r="EM1950" s="1"/>
      <c r="EN1950" s="1"/>
      <c r="EO1950" s="1"/>
      <c r="EP1950" s="1"/>
      <c r="EQ1950" s="1"/>
      <c r="ER1950" s="1"/>
    </row>
    <row r="1951" spans="1:148" ht="12.75" x14ac:dyDescent="0.2">
      <c r="A1951" s="118"/>
      <c r="B1951" s="119"/>
      <c r="C1951" s="119"/>
      <c r="D1951" s="120"/>
      <c r="E1951" s="120"/>
      <c r="F1951" s="172"/>
      <c r="G1951" s="123"/>
      <c r="H1951" s="124"/>
      <c r="I1951" s="124"/>
      <c r="J1951" s="125"/>
      <c r="K1951" s="125"/>
      <c r="L1951" s="8"/>
      <c r="M1951" s="126"/>
      <c r="N1951" s="126"/>
      <c r="O1951" s="119"/>
      <c r="P1951" s="119"/>
      <c r="Q1951" s="158"/>
      <c r="R1951" s="199"/>
      <c r="S1951" s="119"/>
      <c r="T1951" s="129"/>
      <c r="U1951" s="127"/>
      <c r="V1951" s="127"/>
      <c r="W1951" s="126"/>
      <c r="X1951" s="119"/>
      <c r="Y1951" s="119"/>
      <c r="Z1951" s="131"/>
      <c r="AA1951" s="124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2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4"/>
      <c r="EM1951" s="1"/>
      <c r="EN1951" s="1"/>
      <c r="EO1951" s="1"/>
      <c r="EP1951" s="1"/>
      <c r="EQ1951" s="1"/>
      <c r="ER1951" s="1"/>
    </row>
    <row r="1952" spans="1:148" ht="12.75" x14ac:dyDescent="0.2">
      <c r="A1952" s="118"/>
      <c r="B1952" s="119"/>
      <c r="C1952" s="119"/>
      <c r="D1952" s="120"/>
      <c r="E1952" s="120"/>
      <c r="F1952" s="172"/>
      <c r="G1952" s="123"/>
      <c r="H1952" s="124"/>
      <c r="I1952" s="124"/>
      <c r="J1952" s="125"/>
      <c r="K1952" s="125"/>
      <c r="L1952" s="8"/>
      <c r="M1952" s="126"/>
      <c r="N1952" s="126"/>
      <c r="O1952" s="119"/>
      <c r="P1952" s="119"/>
      <c r="Q1952" s="158"/>
      <c r="R1952" s="199"/>
      <c r="S1952" s="119"/>
      <c r="T1952" s="129"/>
      <c r="U1952" s="127"/>
      <c r="V1952" s="127"/>
      <c r="W1952" s="126"/>
      <c r="X1952" s="119"/>
      <c r="Y1952" s="119"/>
      <c r="Z1952" s="131"/>
      <c r="AA1952" s="124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2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4"/>
      <c r="EM1952" s="1"/>
      <c r="EN1952" s="1"/>
      <c r="EO1952" s="1"/>
      <c r="EP1952" s="1"/>
      <c r="EQ1952" s="1"/>
      <c r="ER1952" s="1"/>
    </row>
    <row r="1953" spans="1:148" ht="12.75" x14ac:dyDescent="0.2">
      <c r="A1953" s="118"/>
      <c r="B1953" s="119"/>
      <c r="C1953" s="119"/>
      <c r="D1953" s="120"/>
      <c r="E1953" s="120"/>
      <c r="F1953" s="172"/>
      <c r="G1953" s="123"/>
      <c r="H1953" s="124"/>
      <c r="I1953" s="124"/>
      <c r="J1953" s="125"/>
      <c r="K1953" s="125"/>
      <c r="L1953" s="8"/>
      <c r="M1953" s="126"/>
      <c r="N1953" s="126"/>
      <c r="O1953" s="119"/>
      <c r="P1953" s="119"/>
      <c r="Q1953" s="158"/>
      <c r="R1953" s="199"/>
      <c r="S1953" s="119"/>
      <c r="T1953" s="129"/>
      <c r="U1953" s="127"/>
      <c r="V1953" s="127"/>
      <c r="W1953" s="126"/>
      <c r="X1953" s="119"/>
      <c r="Y1953" s="119"/>
      <c r="Z1953" s="131"/>
      <c r="AA1953" s="124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2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4"/>
      <c r="EM1953" s="1"/>
      <c r="EN1953" s="1"/>
      <c r="EO1953" s="1"/>
      <c r="EP1953" s="1"/>
      <c r="EQ1953" s="1"/>
      <c r="ER1953" s="1"/>
    </row>
    <row r="1954" spans="1:148" ht="12.75" x14ac:dyDescent="0.2">
      <c r="A1954" s="118"/>
      <c r="B1954" s="119"/>
      <c r="C1954" s="119"/>
      <c r="D1954" s="120"/>
      <c r="E1954" s="120"/>
      <c r="F1954" s="172"/>
      <c r="G1954" s="123"/>
      <c r="H1954" s="124"/>
      <c r="I1954" s="124"/>
      <c r="J1954" s="125"/>
      <c r="K1954" s="125"/>
      <c r="L1954" s="8"/>
      <c r="M1954" s="126"/>
      <c r="N1954" s="126"/>
      <c r="O1954" s="119"/>
      <c r="P1954" s="119"/>
      <c r="Q1954" s="158"/>
      <c r="R1954" s="199"/>
      <c r="S1954" s="119"/>
      <c r="T1954" s="129"/>
      <c r="U1954" s="127"/>
      <c r="V1954" s="127"/>
      <c r="W1954" s="126"/>
      <c r="X1954" s="119"/>
      <c r="Y1954" s="119"/>
      <c r="Z1954" s="131"/>
      <c r="AA1954" s="124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2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4"/>
      <c r="EM1954" s="1"/>
      <c r="EN1954" s="1"/>
      <c r="EO1954" s="1"/>
      <c r="EP1954" s="1"/>
      <c r="EQ1954" s="1"/>
      <c r="ER1954" s="1"/>
    </row>
    <row r="1955" spans="1:148" ht="12.75" x14ac:dyDescent="0.2">
      <c r="A1955" s="118"/>
      <c r="B1955" s="119"/>
      <c r="C1955" s="119"/>
      <c r="D1955" s="120"/>
      <c r="E1955" s="120"/>
      <c r="F1955" s="172"/>
      <c r="G1955" s="123"/>
      <c r="H1955" s="124"/>
      <c r="I1955" s="124"/>
      <c r="J1955" s="125"/>
      <c r="K1955" s="125"/>
      <c r="L1955" s="8"/>
      <c r="M1955" s="126"/>
      <c r="N1955" s="126"/>
      <c r="O1955" s="119"/>
      <c r="P1955" s="119"/>
      <c r="Q1955" s="158"/>
      <c r="R1955" s="199"/>
      <c r="S1955" s="119"/>
      <c r="T1955" s="129"/>
      <c r="U1955" s="127"/>
      <c r="V1955" s="127"/>
      <c r="W1955" s="126"/>
      <c r="X1955" s="119"/>
      <c r="Y1955" s="119"/>
      <c r="Z1955" s="131"/>
      <c r="AA1955" s="124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2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4"/>
      <c r="EM1955" s="1"/>
      <c r="EN1955" s="1"/>
      <c r="EO1955" s="1"/>
      <c r="EP1955" s="1"/>
      <c r="EQ1955" s="1"/>
      <c r="ER1955" s="1"/>
    </row>
    <row r="1956" spans="1:148" ht="12.75" x14ac:dyDescent="0.2">
      <c r="A1956" s="118"/>
      <c r="B1956" s="119"/>
      <c r="C1956" s="119"/>
      <c r="D1956" s="120"/>
      <c r="E1956" s="120"/>
      <c r="F1956" s="172"/>
      <c r="G1956" s="123"/>
      <c r="H1956" s="124"/>
      <c r="I1956" s="124"/>
      <c r="J1956" s="125"/>
      <c r="K1956" s="125"/>
      <c r="L1956" s="8"/>
      <c r="M1956" s="126"/>
      <c r="N1956" s="126"/>
      <c r="O1956" s="119"/>
      <c r="P1956" s="119"/>
      <c r="Q1956" s="158"/>
      <c r="R1956" s="199"/>
      <c r="S1956" s="119"/>
      <c r="T1956" s="129"/>
      <c r="U1956" s="127"/>
      <c r="V1956" s="127"/>
      <c r="W1956" s="126"/>
      <c r="X1956" s="119"/>
      <c r="Y1956" s="119"/>
      <c r="Z1956" s="131"/>
      <c r="AA1956" s="124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2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4"/>
      <c r="EM1956" s="1"/>
      <c r="EN1956" s="1"/>
      <c r="EO1956" s="1"/>
      <c r="EP1956" s="1"/>
      <c r="EQ1956" s="1"/>
      <c r="ER1956" s="1"/>
    </row>
    <row r="1957" spans="1:148" ht="12.75" x14ac:dyDescent="0.2">
      <c r="A1957" s="118"/>
      <c r="B1957" s="119"/>
      <c r="C1957" s="119"/>
      <c r="D1957" s="120"/>
      <c r="E1957" s="120"/>
      <c r="F1957" s="172"/>
      <c r="G1957" s="123"/>
      <c r="H1957" s="124"/>
      <c r="I1957" s="124"/>
      <c r="J1957" s="125"/>
      <c r="K1957" s="125"/>
      <c r="L1957" s="8"/>
      <c r="M1957" s="126"/>
      <c r="N1957" s="126"/>
      <c r="O1957" s="119"/>
      <c r="P1957" s="119"/>
      <c r="Q1957" s="158"/>
      <c r="R1957" s="199"/>
      <c r="S1957" s="119"/>
      <c r="T1957" s="129"/>
      <c r="U1957" s="127"/>
      <c r="V1957" s="127"/>
      <c r="W1957" s="126"/>
      <c r="X1957" s="119"/>
      <c r="Y1957" s="119"/>
      <c r="Z1957" s="131"/>
      <c r="AA1957" s="124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2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4"/>
      <c r="EM1957" s="1"/>
      <c r="EN1957" s="1"/>
      <c r="EO1957" s="1"/>
      <c r="EP1957" s="1"/>
      <c r="EQ1957" s="1"/>
      <c r="ER1957" s="1"/>
    </row>
    <row r="1958" spans="1:148" ht="12.75" x14ac:dyDescent="0.2">
      <c r="A1958" s="118"/>
      <c r="B1958" s="119"/>
      <c r="C1958" s="119"/>
      <c r="D1958" s="120"/>
      <c r="E1958" s="120"/>
      <c r="F1958" s="172"/>
      <c r="G1958" s="123"/>
      <c r="H1958" s="124"/>
      <c r="I1958" s="124"/>
      <c r="J1958" s="125"/>
      <c r="K1958" s="125"/>
      <c r="L1958" s="8"/>
      <c r="M1958" s="126"/>
      <c r="N1958" s="126"/>
      <c r="O1958" s="119"/>
      <c r="P1958" s="119"/>
      <c r="Q1958" s="158"/>
      <c r="R1958" s="199"/>
      <c r="S1958" s="119"/>
      <c r="T1958" s="129"/>
      <c r="U1958" s="127"/>
      <c r="V1958" s="127"/>
      <c r="W1958" s="126"/>
      <c r="X1958" s="119"/>
      <c r="Y1958" s="119"/>
      <c r="Z1958" s="131"/>
      <c r="AA1958" s="124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2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4"/>
      <c r="EM1958" s="1"/>
      <c r="EN1958" s="1"/>
      <c r="EO1958" s="1"/>
      <c r="EP1958" s="1"/>
      <c r="EQ1958" s="1"/>
      <c r="ER1958" s="1"/>
    </row>
    <row r="1959" spans="1:148" ht="12.75" x14ac:dyDescent="0.2">
      <c r="A1959" s="118"/>
      <c r="B1959" s="119"/>
      <c r="C1959" s="119"/>
      <c r="D1959" s="120"/>
      <c r="E1959" s="120"/>
      <c r="F1959" s="172"/>
      <c r="G1959" s="123"/>
      <c r="H1959" s="124"/>
      <c r="I1959" s="124"/>
      <c r="J1959" s="125"/>
      <c r="K1959" s="125"/>
      <c r="L1959" s="8"/>
      <c r="M1959" s="126"/>
      <c r="N1959" s="126"/>
      <c r="O1959" s="119"/>
      <c r="P1959" s="119"/>
      <c r="Q1959" s="158"/>
      <c r="R1959" s="199"/>
      <c r="S1959" s="119"/>
      <c r="T1959" s="129"/>
      <c r="U1959" s="127"/>
      <c r="V1959" s="127"/>
      <c r="W1959" s="126"/>
      <c r="X1959" s="119"/>
      <c r="Y1959" s="119"/>
      <c r="Z1959" s="131"/>
      <c r="AA1959" s="124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2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4"/>
      <c r="EM1959" s="1"/>
      <c r="EN1959" s="1"/>
      <c r="EO1959" s="1"/>
      <c r="EP1959" s="1"/>
      <c r="EQ1959" s="1"/>
      <c r="ER1959" s="1"/>
    </row>
    <row r="1960" spans="1:148" ht="12.75" x14ac:dyDescent="0.2">
      <c r="A1960" s="118"/>
      <c r="B1960" s="119"/>
      <c r="C1960" s="119"/>
      <c r="D1960" s="120"/>
      <c r="E1960" s="120"/>
      <c r="F1960" s="172"/>
      <c r="G1960" s="123"/>
      <c r="H1960" s="124"/>
      <c r="I1960" s="124"/>
      <c r="J1960" s="125"/>
      <c r="K1960" s="125"/>
      <c r="L1960" s="8"/>
      <c r="M1960" s="126"/>
      <c r="N1960" s="126"/>
      <c r="O1960" s="119"/>
      <c r="P1960" s="119"/>
      <c r="Q1960" s="158"/>
      <c r="R1960" s="199"/>
      <c r="S1960" s="119"/>
      <c r="T1960" s="129"/>
      <c r="U1960" s="127"/>
      <c r="V1960" s="127"/>
      <c r="W1960" s="126"/>
      <c r="X1960" s="119"/>
      <c r="Y1960" s="119"/>
      <c r="Z1960" s="131"/>
      <c r="AA1960" s="124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2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4"/>
      <c r="EM1960" s="1"/>
      <c r="EN1960" s="1"/>
      <c r="EO1960" s="1"/>
      <c r="EP1960" s="1"/>
      <c r="EQ1960" s="1"/>
      <c r="ER1960" s="1"/>
    </row>
    <row r="1961" spans="1:148" ht="12.75" x14ac:dyDescent="0.2">
      <c r="A1961" s="118"/>
      <c r="B1961" s="119"/>
      <c r="C1961" s="119"/>
      <c r="D1961" s="120"/>
      <c r="E1961" s="120"/>
      <c r="F1961" s="172"/>
      <c r="G1961" s="123"/>
      <c r="H1961" s="124"/>
      <c r="I1961" s="124"/>
      <c r="J1961" s="125"/>
      <c r="K1961" s="125"/>
      <c r="L1961" s="8"/>
      <c r="M1961" s="126"/>
      <c r="N1961" s="126"/>
      <c r="O1961" s="119"/>
      <c r="P1961" s="119"/>
      <c r="Q1961" s="158"/>
      <c r="R1961" s="199"/>
      <c r="S1961" s="119"/>
      <c r="T1961" s="129"/>
      <c r="U1961" s="127"/>
      <c r="V1961" s="127"/>
      <c r="W1961" s="126"/>
      <c r="X1961" s="119"/>
      <c r="Y1961" s="119"/>
      <c r="Z1961" s="131"/>
      <c r="AA1961" s="124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2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4"/>
      <c r="EM1961" s="1"/>
      <c r="EN1961" s="1"/>
      <c r="EO1961" s="1"/>
      <c r="EP1961" s="1"/>
      <c r="EQ1961" s="1"/>
      <c r="ER1961" s="1"/>
    </row>
    <row r="1962" spans="1:148" ht="12.75" x14ac:dyDescent="0.2">
      <c r="A1962" s="118"/>
      <c r="B1962" s="119"/>
      <c r="C1962" s="119"/>
      <c r="D1962" s="120"/>
      <c r="E1962" s="120"/>
      <c r="F1962" s="172"/>
      <c r="G1962" s="123"/>
      <c r="H1962" s="124"/>
      <c r="I1962" s="124"/>
      <c r="J1962" s="125"/>
      <c r="K1962" s="125"/>
      <c r="L1962" s="8"/>
      <c r="M1962" s="126"/>
      <c r="N1962" s="126"/>
      <c r="O1962" s="119"/>
      <c r="P1962" s="119"/>
      <c r="Q1962" s="158"/>
      <c r="R1962" s="199"/>
      <c r="S1962" s="119"/>
      <c r="T1962" s="129"/>
      <c r="U1962" s="127"/>
      <c r="V1962" s="127"/>
      <c r="W1962" s="126"/>
      <c r="X1962" s="119"/>
      <c r="Y1962" s="119"/>
      <c r="Z1962" s="131"/>
      <c r="AA1962" s="124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2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4"/>
      <c r="EM1962" s="1"/>
      <c r="EN1962" s="1"/>
      <c r="EO1962" s="1"/>
      <c r="EP1962" s="1"/>
      <c r="EQ1962" s="1"/>
      <c r="ER1962" s="1"/>
    </row>
    <row r="1963" spans="1:148" ht="12.75" x14ac:dyDescent="0.2">
      <c r="A1963" s="118"/>
      <c r="B1963" s="119"/>
      <c r="C1963" s="119"/>
      <c r="D1963" s="120"/>
      <c r="E1963" s="120"/>
      <c r="F1963" s="172"/>
      <c r="G1963" s="123"/>
      <c r="H1963" s="124"/>
      <c r="I1963" s="124"/>
      <c r="J1963" s="125"/>
      <c r="K1963" s="125"/>
      <c r="L1963" s="8"/>
      <c r="M1963" s="126"/>
      <c r="N1963" s="126"/>
      <c r="O1963" s="119"/>
      <c r="P1963" s="119"/>
      <c r="Q1963" s="158"/>
      <c r="R1963" s="199"/>
      <c r="S1963" s="119"/>
      <c r="T1963" s="129"/>
      <c r="U1963" s="127"/>
      <c r="V1963" s="127"/>
      <c r="W1963" s="126"/>
      <c r="X1963" s="119"/>
      <c r="Y1963" s="119"/>
      <c r="Z1963" s="131"/>
      <c r="AA1963" s="124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2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4"/>
      <c r="EM1963" s="1"/>
      <c r="EN1963" s="1"/>
      <c r="EO1963" s="1"/>
      <c r="EP1963" s="1"/>
      <c r="EQ1963" s="1"/>
      <c r="ER1963" s="1"/>
    </row>
    <row r="1964" spans="1:148" ht="12.75" x14ac:dyDescent="0.2">
      <c r="A1964" s="118"/>
      <c r="B1964" s="119"/>
      <c r="C1964" s="119"/>
      <c r="D1964" s="120"/>
      <c r="E1964" s="120"/>
      <c r="F1964" s="172"/>
      <c r="G1964" s="123"/>
      <c r="H1964" s="124"/>
      <c r="I1964" s="124"/>
      <c r="J1964" s="125"/>
      <c r="K1964" s="125"/>
      <c r="L1964" s="8"/>
      <c r="M1964" s="126"/>
      <c r="N1964" s="126"/>
      <c r="O1964" s="119"/>
      <c r="P1964" s="119"/>
      <c r="Q1964" s="158"/>
      <c r="R1964" s="199"/>
      <c r="S1964" s="119"/>
      <c r="T1964" s="129"/>
      <c r="U1964" s="127"/>
      <c r="V1964" s="127"/>
      <c r="W1964" s="126"/>
      <c r="X1964" s="119"/>
      <c r="Y1964" s="119"/>
      <c r="Z1964" s="131"/>
      <c r="AA1964" s="124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2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4"/>
      <c r="EM1964" s="1"/>
      <c r="EN1964" s="1"/>
      <c r="EO1964" s="1"/>
      <c r="EP1964" s="1"/>
      <c r="EQ1964" s="1"/>
      <c r="ER1964" s="1"/>
    </row>
    <row r="1965" spans="1:148" ht="12.75" x14ac:dyDescent="0.2">
      <c r="A1965" s="118"/>
      <c r="B1965" s="119"/>
      <c r="C1965" s="119"/>
      <c r="D1965" s="120"/>
      <c r="E1965" s="120"/>
      <c r="F1965" s="172"/>
      <c r="G1965" s="123"/>
      <c r="H1965" s="124"/>
      <c r="I1965" s="124"/>
      <c r="J1965" s="125"/>
      <c r="K1965" s="125"/>
      <c r="L1965" s="8"/>
      <c r="M1965" s="126"/>
      <c r="N1965" s="126"/>
      <c r="O1965" s="119"/>
      <c r="P1965" s="119"/>
      <c r="Q1965" s="158"/>
      <c r="R1965" s="199"/>
      <c r="S1965" s="119"/>
      <c r="T1965" s="129"/>
      <c r="U1965" s="127"/>
      <c r="V1965" s="127"/>
      <c r="W1965" s="126"/>
      <c r="X1965" s="119"/>
      <c r="Y1965" s="119"/>
      <c r="Z1965" s="131"/>
      <c r="AA1965" s="124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2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4"/>
      <c r="EM1965" s="1"/>
      <c r="EN1965" s="1"/>
      <c r="EO1965" s="1"/>
      <c r="EP1965" s="1"/>
      <c r="EQ1965" s="1"/>
      <c r="ER1965" s="1"/>
    </row>
    <row r="1966" spans="1:148" ht="12.75" x14ac:dyDescent="0.2">
      <c r="A1966" s="118"/>
      <c r="B1966" s="119"/>
      <c r="C1966" s="119"/>
      <c r="D1966" s="120"/>
      <c r="E1966" s="120"/>
      <c r="F1966" s="172"/>
      <c r="G1966" s="123"/>
      <c r="H1966" s="124"/>
      <c r="I1966" s="124"/>
      <c r="J1966" s="125"/>
      <c r="K1966" s="125"/>
      <c r="L1966" s="8"/>
      <c r="M1966" s="126"/>
      <c r="N1966" s="126"/>
      <c r="O1966" s="119"/>
      <c r="P1966" s="119"/>
      <c r="Q1966" s="158"/>
      <c r="R1966" s="199"/>
      <c r="S1966" s="119"/>
      <c r="T1966" s="129"/>
      <c r="U1966" s="127"/>
      <c r="V1966" s="127"/>
      <c r="W1966" s="126"/>
      <c r="X1966" s="119"/>
      <c r="Y1966" s="119"/>
      <c r="Z1966" s="131"/>
      <c r="AA1966" s="124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2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4"/>
      <c r="EM1966" s="1"/>
      <c r="EN1966" s="1"/>
      <c r="EO1966" s="1"/>
      <c r="EP1966" s="1"/>
      <c r="EQ1966" s="1"/>
      <c r="ER1966" s="1"/>
    </row>
    <row r="1967" spans="1:148" ht="12.75" x14ac:dyDescent="0.2">
      <c r="A1967" s="118"/>
      <c r="B1967" s="119"/>
      <c r="C1967" s="119"/>
      <c r="D1967" s="120"/>
      <c r="E1967" s="120"/>
      <c r="F1967" s="172"/>
      <c r="G1967" s="123"/>
      <c r="H1967" s="124"/>
      <c r="I1967" s="124"/>
      <c r="J1967" s="125"/>
      <c r="K1967" s="125"/>
      <c r="L1967" s="8"/>
      <c r="M1967" s="126"/>
      <c r="N1967" s="126"/>
      <c r="O1967" s="119"/>
      <c r="P1967" s="119"/>
      <c r="Q1967" s="158"/>
      <c r="R1967" s="199"/>
      <c r="S1967" s="119"/>
      <c r="T1967" s="129"/>
      <c r="U1967" s="127"/>
      <c r="V1967" s="127"/>
      <c r="W1967" s="126"/>
      <c r="X1967" s="119"/>
      <c r="Y1967" s="119"/>
      <c r="Z1967" s="131"/>
      <c r="AA1967" s="124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2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4"/>
      <c r="EM1967" s="1"/>
      <c r="EN1967" s="1"/>
      <c r="EO1967" s="1"/>
      <c r="EP1967" s="1"/>
      <c r="EQ1967" s="1"/>
      <c r="ER1967" s="1"/>
    </row>
    <row r="1968" spans="1:148" ht="12.75" x14ac:dyDescent="0.2">
      <c r="A1968" s="118"/>
      <c r="B1968" s="119"/>
      <c r="C1968" s="119"/>
      <c r="D1968" s="120"/>
      <c r="E1968" s="120"/>
      <c r="F1968" s="172"/>
      <c r="G1968" s="123"/>
      <c r="H1968" s="124"/>
      <c r="I1968" s="124"/>
      <c r="J1968" s="125"/>
      <c r="K1968" s="125"/>
      <c r="L1968" s="8"/>
      <c r="M1968" s="126"/>
      <c r="N1968" s="126"/>
      <c r="O1968" s="119"/>
      <c r="P1968" s="119"/>
      <c r="Q1968" s="158"/>
      <c r="R1968" s="199"/>
      <c r="S1968" s="119"/>
      <c r="T1968" s="129"/>
      <c r="U1968" s="127"/>
      <c r="V1968" s="127"/>
      <c r="W1968" s="126"/>
      <c r="X1968" s="119"/>
      <c r="Y1968" s="119"/>
      <c r="Z1968" s="131"/>
      <c r="AA1968" s="124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2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4"/>
      <c r="EM1968" s="1"/>
      <c r="EN1968" s="1"/>
      <c r="EO1968" s="1"/>
      <c r="EP1968" s="1"/>
      <c r="EQ1968" s="1"/>
      <c r="ER1968" s="1"/>
    </row>
    <row r="1969" spans="1:148" ht="12.75" x14ac:dyDescent="0.2">
      <c r="A1969" s="118"/>
      <c r="B1969" s="119"/>
      <c r="C1969" s="119"/>
      <c r="D1969" s="120"/>
      <c r="E1969" s="120"/>
      <c r="F1969" s="172"/>
      <c r="G1969" s="123"/>
      <c r="H1969" s="124"/>
      <c r="I1969" s="124"/>
      <c r="J1969" s="125"/>
      <c r="K1969" s="125"/>
      <c r="L1969" s="8"/>
      <c r="M1969" s="126"/>
      <c r="N1969" s="126"/>
      <c r="O1969" s="119"/>
      <c r="P1969" s="119"/>
      <c r="Q1969" s="158"/>
      <c r="R1969" s="199"/>
      <c r="S1969" s="119"/>
      <c r="T1969" s="129"/>
      <c r="U1969" s="127"/>
      <c r="V1969" s="127"/>
      <c r="W1969" s="126"/>
      <c r="X1969" s="119"/>
      <c r="Y1969" s="119"/>
      <c r="Z1969" s="131"/>
      <c r="AA1969" s="124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2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4"/>
      <c r="EM1969" s="1"/>
      <c r="EN1969" s="1"/>
      <c r="EO1969" s="1"/>
      <c r="EP1969" s="1"/>
      <c r="EQ1969" s="1"/>
      <c r="ER1969" s="1"/>
    </row>
    <row r="1970" spans="1:148" ht="12.75" x14ac:dyDescent="0.2">
      <c r="A1970" s="118"/>
      <c r="B1970" s="119"/>
      <c r="C1970" s="119"/>
      <c r="D1970" s="120"/>
      <c r="E1970" s="120"/>
      <c r="F1970" s="172"/>
      <c r="G1970" s="123"/>
      <c r="H1970" s="124"/>
      <c r="I1970" s="124"/>
      <c r="J1970" s="125"/>
      <c r="K1970" s="125"/>
      <c r="L1970" s="8"/>
      <c r="M1970" s="126"/>
      <c r="N1970" s="126"/>
      <c r="O1970" s="119"/>
      <c r="P1970" s="119"/>
      <c r="Q1970" s="158"/>
      <c r="R1970" s="199"/>
      <c r="S1970" s="119"/>
      <c r="T1970" s="129"/>
      <c r="U1970" s="127"/>
      <c r="V1970" s="127"/>
      <c r="W1970" s="126"/>
      <c r="X1970" s="119"/>
      <c r="Y1970" s="119"/>
      <c r="Z1970" s="131"/>
      <c r="AA1970" s="124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2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4"/>
      <c r="EM1970" s="1"/>
      <c r="EN1970" s="1"/>
      <c r="EO1970" s="1"/>
      <c r="EP1970" s="1"/>
      <c r="EQ1970" s="1"/>
      <c r="ER1970" s="1"/>
    </row>
    <row r="1971" spans="1:148" ht="12.75" x14ac:dyDescent="0.2">
      <c r="A1971" s="118"/>
      <c r="B1971" s="119"/>
      <c r="C1971" s="119"/>
      <c r="D1971" s="120"/>
      <c r="E1971" s="120"/>
      <c r="F1971" s="172"/>
      <c r="G1971" s="123"/>
      <c r="H1971" s="124"/>
      <c r="I1971" s="124"/>
      <c r="J1971" s="125"/>
      <c r="K1971" s="125"/>
      <c r="L1971" s="8"/>
      <c r="M1971" s="126"/>
      <c r="N1971" s="126"/>
      <c r="O1971" s="119"/>
      <c r="P1971" s="119"/>
      <c r="Q1971" s="158"/>
      <c r="R1971" s="199"/>
      <c r="S1971" s="119"/>
      <c r="T1971" s="129"/>
      <c r="U1971" s="127"/>
      <c r="V1971" s="127"/>
      <c r="W1971" s="126"/>
      <c r="X1971" s="119"/>
      <c r="Y1971" s="119"/>
      <c r="Z1971" s="131"/>
      <c r="AA1971" s="124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2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4"/>
      <c r="EM1971" s="1"/>
      <c r="EN1971" s="1"/>
      <c r="EO1971" s="1"/>
      <c r="EP1971" s="1"/>
      <c r="EQ1971" s="1"/>
      <c r="ER1971" s="1"/>
    </row>
    <row r="1972" spans="1:148" ht="12.75" x14ac:dyDescent="0.2">
      <c r="A1972" s="118"/>
      <c r="B1972" s="119"/>
      <c r="C1972" s="119"/>
      <c r="D1972" s="120"/>
      <c r="E1972" s="120"/>
      <c r="F1972" s="172"/>
      <c r="G1972" s="123"/>
      <c r="H1972" s="124"/>
      <c r="I1972" s="124"/>
      <c r="J1972" s="125"/>
      <c r="K1972" s="125"/>
      <c r="L1972" s="8"/>
      <c r="M1972" s="126"/>
      <c r="N1972" s="126"/>
      <c r="O1972" s="119"/>
      <c r="P1972" s="119"/>
      <c r="Q1972" s="158"/>
      <c r="R1972" s="199"/>
      <c r="S1972" s="119"/>
      <c r="T1972" s="129"/>
      <c r="U1972" s="127"/>
      <c r="V1972" s="127"/>
      <c r="W1972" s="126"/>
      <c r="X1972" s="119"/>
      <c r="Y1972" s="119"/>
      <c r="Z1972" s="131"/>
      <c r="AA1972" s="124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2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4"/>
      <c r="EM1972" s="1"/>
      <c r="EN1972" s="1"/>
      <c r="EO1972" s="1"/>
      <c r="EP1972" s="1"/>
      <c r="EQ1972" s="1"/>
      <c r="ER1972" s="1"/>
    </row>
    <row r="1973" spans="1:148" ht="12.75" x14ac:dyDescent="0.2">
      <c r="A1973" s="118"/>
      <c r="B1973" s="119"/>
      <c r="C1973" s="119"/>
      <c r="D1973" s="120"/>
      <c r="E1973" s="120"/>
      <c r="F1973" s="172"/>
      <c r="G1973" s="123"/>
      <c r="H1973" s="124"/>
      <c r="I1973" s="124"/>
      <c r="J1973" s="125"/>
      <c r="K1973" s="125"/>
      <c r="L1973" s="8"/>
      <c r="M1973" s="126"/>
      <c r="N1973" s="126"/>
      <c r="O1973" s="119"/>
      <c r="P1973" s="119"/>
      <c r="Q1973" s="158"/>
      <c r="R1973" s="199"/>
      <c r="S1973" s="119"/>
      <c r="T1973" s="129"/>
      <c r="U1973" s="127"/>
      <c r="V1973" s="127"/>
      <c r="W1973" s="126"/>
      <c r="X1973" s="119"/>
      <c r="Y1973" s="119"/>
      <c r="Z1973" s="131"/>
      <c r="AA1973" s="124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2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4"/>
      <c r="EM1973" s="1"/>
      <c r="EN1973" s="1"/>
      <c r="EO1973" s="1"/>
      <c r="EP1973" s="1"/>
      <c r="EQ1973" s="1"/>
      <c r="ER1973" s="1"/>
    </row>
    <row r="1974" spans="1:148" ht="12.75" x14ac:dyDescent="0.2">
      <c r="A1974" s="118"/>
      <c r="B1974" s="119"/>
      <c r="C1974" s="119"/>
      <c r="D1974" s="120"/>
      <c r="E1974" s="120"/>
      <c r="F1974" s="172"/>
      <c r="G1974" s="123"/>
      <c r="H1974" s="124"/>
      <c r="I1974" s="124"/>
      <c r="J1974" s="125"/>
      <c r="K1974" s="125"/>
      <c r="L1974" s="8"/>
      <c r="M1974" s="126"/>
      <c r="N1974" s="126"/>
      <c r="O1974" s="119"/>
      <c r="P1974" s="119"/>
      <c r="Q1974" s="158"/>
      <c r="R1974" s="199"/>
      <c r="S1974" s="119"/>
      <c r="T1974" s="129"/>
      <c r="U1974" s="127"/>
      <c r="V1974" s="127"/>
      <c r="W1974" s="126"/>
      <c r="X1974" s="119"/>
      <c r="Y1974" s="119"/>
      <c r="Z1974" s="131"/>
      <c r="AA1974" s="124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2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4"/>
      <c r="EM1974" s="1"/>
      <c r="EN1974" s="1"/>
      <c r="EO1974" s="1"/>
      <c r="EP1974" s="1"/>
      <c r="EQ1974" s="1"/>
      <c r="ER1974" s="1"/>
    </row>
    <row r="1975" spans="1:148" ht="12.75" x14ac:dyDescent="0.2">
      <c r="A1975" s="118"/>
      <c r="B1975" s="119"/>
      <c r="C1975" s="119"/>
      <c r="D1975" s="120"/>
      <c r="E1975" s="120"/>
      <c r="F1975" s="172"/>
      <c r="G1975" s="123"/>
      <c r="H1975" s="124"/>
      <c r="I1975" s="124"/>
      <c r="J1975" s="125"/>
      <c r="K1975" s="125"/>
      <c r="L1975" s="8"/>
      <c r="M1975" s="126"/>
      <c r="N1975" s="126"/>
      <c r="O1975" s="119"/>
      <c r="P1975" s="119"/>
      <c r="Q1975" s="158"/>
      <c r="R1975" s="199"/>
      <c r="S1975" s="119"/>
      <c r="T1975" s="129"/>
      <c r="U1975" s="127"/>
      <c r="V1975" s="127"/>
      <c r="W1975" s="126"/>
      <c r="X1975" s="119"/>
      <c r="Y1975" s="119"/>
      <c r="Z1975" s="131"/>
      <c r="AA1975" s="124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2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4"/>
      <c r="EM1975" s="1"/>
      <c r="EN1975" s="1"/>
      <c r="EO1975" s="1"/>
      <c r="EP1975" s="1"/>
      <c r="EQ1975" s="1"/>
      <c r="ER1975" s="1"/>
    </row>
    <row r="1976" spans="1:148" ht="12.75" x14ac:dyDescent="0.2">
      <c r="A1976" s="118"/>
      <c r="B1976" s="119"/>
      <c r="C1976" s="119"/>
      <c r="D1976" s="120"/>
      <c r="E1976" s="120"/>
      <c r="F1976" s="172"/>
      <c r="G1976" s="123"/>
      <c r="H1976" s="124"/>
      <c r="I1976" s="124"/>
      <c r="J1976" s="125"/>
      <c r="K1976" s="125"/>
      <c r="L1976" s="8"/>
      <c r="M1976" s="126"/>
      <c r="N1976" s="126"/>
      <c r="O1976" s="119"/>
      <c r="P1976" s="119"/>
      <c r="Q1976" s="158"/>
      <c r="R1976" s="199"/>
      <c r="S1976" s="119"/>
      <c r="T1976" s="129"/>
      <c r="U1976" s="127"/>
      <c r="V1976" s="127"/>
      <c r="W1976" s="126"/>
      <c r="X1976" s="119"/>
      <c r="Y1976" s="119"/>
      <c r="Z1976" s="131"/>
      <c r="AA1976" s="124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2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4"/>
      <c r="EM1976" s="1"/>
      <c r="EN1976" s="1"/>
      <c r="EO1976" s="1"/>
      <c r="EP1976" s="1"/>
      <c r="EQ1976" s="1"/>
      <c r="ER1976" s="1"/>
    </row>
    <row r="1977" spans="1:148" ht="12.75" x14ac:dyDescent="0.2">
      <c r="A1977" s="118"/>
      <c r="B1977" s="119"/>
      <c r="C1977" s="119"/>
      <c r="D1977" s="120"/>
      <c r="E1977" s="120"/>
      <c r="F1977" s="172"/>
      <c r="G1977" s="123"/>
      <c r="H1977" s="124"/>
      <c r="I1977" s="124"/>
      <c r="J1977" s="125"/>
      <c r="K1977" s="125"/>
      <c r="L1977" s="8"/>
      <c r="M1977" s="126"/>
      <c r="N1977" s="126"/>
      <c r="O1977" s="119"/>
      <c r="P1977" s="119"/>
      <c r="Q1977" s="158"/>
      <c r="R1977" s="199"/>
      <c r="S1977" s="119"/>
      <c r="T1977" s="129"/>
      <c r="U1977" s="127"/>
      <c r="V1977" s="127"/>
      <c r="W1977" s="126"/>
      <c r="X1977" s="119"/>
      <c r="Y1977" s="119"/>
      <c r="Z1977" s="131"/>
      <c r="AA1977" s="124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2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4"/>
      <c r="EM1977" s="1"/>
      <c r="EN1977" s="1"/>
      <c r="EO1977" s="1"/>
      <c r="EP1977" s="1"/>
      <c r="EQ1977" s="1"/>
      <c r="ER1977" s="1"/>
    </row>
    <row r="1978" spans="1:148" ht="12.75" x14ac:dyDescent="0.2">
      <c r="A1978" s="118"/>
      <c r="B1978" s="119"/>
      <c r="C1978" s="119"/>
      <c r="D1978" s="120"/>
      <c r="E1978" s="120"/>
      <c r="F1978" s="172"/>
      <c r="G1978" s="123"/>
      <c r="H1978" s="124"/>
      <c r="I1978" s="124"/>
      <c r="J1978" s="125"/>
      <c r="K1978" s="125"/>
      <c r="L1978" s="8"/>
      <c r="M1978" s="126"/>
      <c r="N1978" s="126"/>
      <c r="O1978" s="119"/>
      <c r="P1978" s="119"/>
      <c r="Q1978" s="158"/>
      <c r="R1978" s="199"/>
      <c r="S1978" s="119"/>
      <c r="T1978" s="129"/>
      <c r="U1978" s="127"/>
      <c r="V1978" s="127"/>
      <c r="W1978" s="126"/>
      <c r="X1978" s="119"/>
      <c r="Y1978" s="119"/>
      <c r="Z1978" s="131"/>
      <c r="AA1978" s="124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2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4"/>
      <c r="EM1978" s="1"/>
      <c r="EN1978" s="1"/>
      <c r="EO1978" s="1"/>
      <c r="EP1978" s="1"/>
      <c r="EQ1978" s="1"/>
      <c r="ER1978" s="1"/>
    </row>
    <row r="1979" spans="1:148" ht="12.75" x14ac:dyDescent="0.2">
      <c r="A1979" s="118"/>
      <c r="B1979" s="119"/>
      <c r="C1979" s="119"/>
      <c r="D1979" s="120"/>
      <c r="E1979" s="120"/>
      <c r="F1979" s="172"/>
      <c r="G1979" s="123"/>
      <c r="H1979" s="124"/>
      <c r="I1979" s="124"/>
      <c r="J1979" s="125"/>
      <c r="K1979" s="125"/>
      <c r="L1979" s="8"/>
      <c r="M1979" s="126"/>
      <c r="N1979" s="126"/>
      <c r="O1979" s="119"/>
      <c r="P1979" s="119"/>
      <c r="Q1979" s="158"/>
      <c r="R1979" s="199"/>
      <c r="S1979" s="119"/>
      <c r="T1979" s="129"/>
      <c r="U1979" s="127"/>
      <c r="V1979" s="127"/>
      <c r="W1979" s="126"/>
      <c r="X1979" s="119"/>
      <c r="Y1979" s="119"/>
      <c r="Z1979" s="131"/>
      <c r="AA1979" s="124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2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4"/>
      <c r="EM1979" s="1"/>
      <c r="EN1979" s="1"/>
      <c r="EO1979" s="1"/>
      <c r="EP1979" s="1"/>
      <c r="EQ1979" s="1"/>
      <c r="ER1979" s="1"/>
    </row>
    <row r="1980" spans="1:148" ht="12.75" x14ac:dyDescent="0.2">
      <c r="A1980" s="118"/>
      <c r="B1980" s="119"/>
      <c r="C1980" s="119"/>
      <c r="D1980" s="120"/>
      <c r="E1980" s="120"/>
      <c r="F1980" s="172"/>
      <c r="G1980" s="123"/>
      <c r="H1980" s="124"/>
      <c r="I1980" s="124"/>
      <c r="J1980" s="125"/>
      <c r="K1980" s="125"/>
      <c r="L1980" s="8"/>
      <c r="M1980" s="126"/>
      <c r="N1980" s="126"/>
      <c r="O1980" s="119"/>
      <c r="P1980" s="119"/>
      <c r="Q1980" s="158"/>
      <c r="R1980" s="199"/>
      <c r="S1980" s="119"/>
      <c r="T1980" s="129"/>
      <c r="U1980" s="127"/>
      <c r="V1980" s="127"/>
      <c r="W1980" s="126"/>
      <c r="X1980" s="119"/>
      <c r="Y1980" s="119"/>
      <c r="Z1980" s="131"/>
      <c r="AA1980" s="124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2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4"/>
      <c r="EM1980" s="1"/>
      <c r="EN1980" s="1"/>
      <c r="EO1980" s="1"/>
      <c r="EP1980" s="1"/>
      <c r="EQ1980" s="1"/>
      <c r="ER1980" s="1"/>
    </row>
    <row r="1981" spans="1:148" ht="12.75" x14ac:dyDescent="0.2">
      <c r="A1981" s="118"/>
      <c r="B1981" s="119"/>
      <c r="C1981" s="119"/>
      <c r="D1981" s="120"/>
      <c r="E1981" s="120"/>
      <c r="F1981" s="172"/>
      <c r="G1981" s="123"/>
      <c r="H1981" s="124"/>
      <c r="I1981" s="124"/>
      <c r="J1981" s="125"/>
      <c r="K1981" s="125"/>
      <c r="L1981" s="8"/>
      <c r="M1981" s="126"/>
      <c r="N1981" s="126"/>
      <c r="O1981" s="119"/>
      <c r="P1981" s="119"/>
      <c r="Q1981" s="158"/>
      <c r="R1981" s="199"/>
      <c r="S1981" s="119"/>
      <c r="T1981" s="129"/>
      <c r="U1981" s="127"/>
      <c r="V1981" s="127"/>
      <c r="W1981" s="126"/>
      <c r="X1981" s="119"/>
      <c r="Y1981" s="119"/>
      <c r="Z1981" s="131"/>
      <c r="AA1981" s="124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2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4"/>
      <c r="EM1981" s="1"/>
      <c r="EN1981" s="1"/>
      <c r="EO1981" s="1"/>
      <c r="EP1981" s="1"/>
      <c r="EQ1981" s="1"/>
      <c r="ER1981" s="1"/>
    </row>
    <row r="1982" spans="1:148" ht="12.75" x14ac:dyDescent="0.2">
      <c r="A1982" s="118"/>
      <c r="B1982" s="119"/>
      <c r="C1982" s="119"/>
      <c r="D1982" s="120"/>
      <c r="E1982" s="120"/>
      <c r="F1982" s="172"/>
      <c r="G1982" s="123"/>
      <c r="H1982" s="124"/>
      <c r="I1982" s="124"/>
      <c r="J1982" s="125"/>
      <c r="K1982" s="125"/>
      <c r="L1982" s="8"/>
      <c r="M1982" s="126"/>
      <c r="N1982" s="126"/>
      <c r="O1982" s="119"/>
      <c r="P1982" s="119"/>
      <c r="Q1982" s="158"/>
      <c r="R1982" s="199"/>
      <c r="S1982" s="119"/>
      <c r="T1982" s="129"/>
      <c r="U1982" s="127"/>
      <c r="V1982" s="127"/>
      <c r="W1982" s="126"/>
      <c r="X1982" s="119"/>
      <c r="Y1982" s="119"/>
      <c r="Z1982" s="131"/>
      <c r="AA1982" s="124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2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4"/>
      <c r="EM1982" s="1"/>
      <c r="EN1982" s="1"/>
      <c r="EO1982" s="1"/>
      <c r="EP1982" s="1"/>
      <c r="EQ1982" s="1"/>
      <c r="ER1982" s="1"/>
    </row>
    <row r="1983" spans="1:148" ht="12.75" x14ac:dyDescent="0.2">
      <c r="A1983" s="118"/>
      <c r="B1983" s="119"/>
      <c r="C1983" s="119"/>
      <c r="D1983" s="120"/>
      <c r="E1983" s="120"/>
      <c r="F1983" s="172"/>
      <c r="G1983" s="123"/>
      <c r="H1983" s="124"/>
      <c r="I1983" s="124"/>
      <c r="J1983" s="125"/>
      <c r="K1983" s="125"/>
      <c r="L1983" s="8"/>
      <c r="M1983" s="126"/>
      <c r="N1983" s="126"/>
      <c r="O1983" s="119"/>
      <c r="P1983" s="119"/>
      <c r="Q1983" s="158"/>
      <c r="R1983" s="199"/>
      <c r="S1983" s="119"/>
      <c r="T1983" s="129"/>
      <c r="U1983" s="127"/>
      <c r="V1983" s="127"/>
      <c r="W1983" s="126"/>
      <c r="X1983" s="119"/>
      <c r="Y1983" s="119"/>
      <c r="Z1983" s="131"/>
      <c r="AA1983" s="124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2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4"/>
      <c r="EM1983" s="1"/>
      <c r="EN1983" s="1"/>
      <c r="EO1983" s="1"/>
      <c r="EP1983" s="1"/>
      <c r="EQ1983" s="1"/>
      <c r="ER1983" s="1"/>
    </row>
    <row r="1984" spans="1:148" ht="12.75" x14ac:dyDescent="0.2">
      <c r="A1984" s="118"/>
      <c r="B1984" s="119"/>
      <c r="C1984" s="119"/>
      <c r="D1984" s="120"/>
      <c r="E1984" s="120"/>
      <c r="F1984" s="172"/>
      <c r="G1984" s="123"/>
      <c r="H1984" s="124"/>
      <c r="I1984" s="124"/>
      <c r="J1984" s="125"/>
      <c r="K1984" s="125"/>
      <c r="L1984" s="8"/>
      <c r="M1984" s="126"/>
      <c r="N1984" s="126"/>
      <c r="O1984" s="119"/>
      <c r="P1984" s="119"/>
      <c r="Q1984" s="158"/>
      <c r="R1984" s="199"/>
      <c r="S1984" s="119"/>
      <c r="T1984" s="129"/>
      <c r="U1984" s="127"/>
      <c r="V1984" s="127"/>
      <c r="W1984" s="126"/>
      <c r="X1984" s="119"/>
      <c r="Y1984" s="119"/>
      <c r="Z1984" s="131"/>
      <c r="AA1984" s="124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2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4"/>
      <c r="EM1984" s="1"/>
      <c r="EN1984" s="1"/>
      <c r="EO1984" s="1"/>
      <c r="EP1984" s="1"/>
      <c r="EQ1984" s="1"/>
      <c r="ER1984" s="1"/>
    </row>
    <row r="1985" spans="1:148" ht="12.75" x14ac:dyDescent="0.2">
      <c r="A1985" s="118"/>
      <c r="B1985" s="119"/>
      <c r="C1985" s="119"/>
      <c r="D1985" s="120"/>
      <c r="E1985" s="120"/>
      <c r="F1985" s="172"/>
      <c r="G1985" s="123"/>
      <c r="H1985" s="124"/>
      <c r="I1985" s="124"/>
      <c r="J1985" s="125"/>
      <c r="K1985" s="125"/>
      <c r="L1985" s="8"/>
      <c r="M1985" s="126"/>
      <c r="N1985" s="126"/>
      <c r="O1985" s="119"/>
      <c r="P1985" s="119"/>
      <c r="Q1985" s="158"/>
      <c r="R1985" s="199"/>
      <c r="S1985" s="119"/>
      <c r="T1985" s="129"/>
      <c r="U1985" s="127"/>
      <c r="V1985" s="127"/>
      <c r="W1985" s="126"/>
      <c r="X1985" s="119"/>
      <c r="Y1985" s="119"/>
      <c r="Z1985" s="131"/>
      <c r="AA1985" s="124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2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4"/>
      <c r="EM1985" s="1"/>
      <c r="EN1985" s="1"/>
      <c r="EO1985" s="1"/>
      <c r="EP1985" s="1"/>
      <c r="EQ1985" s="1"/>
      <c r="ER1985" s="1"/>
    </row>
    <row r="1986" spans="1:148" ht="12.75" x14ac:dyDescent="0.2">
      <c r="A1986" s="118"/>
      <c r="B1986" s="119"/>
      <c r="C1986" s="119"/>
      <c r="D1986" s="120"/>
      <c r="E1986" s="120"/>
      <c r="F1986" s="172"/>
      <c r="G1986" s="123"/>
      <c r="H1986" s="124"/>
      <c r="I1986" s="124"/>
      <c r="J1986" s="125"/>
      <c r="K1986" s="125"/>
      <c r="L1986" s="8"/>
      <c r="M1986" s="126"/>
      <c r="N1986" s="126"/>
      <c r="O1986" s="119"/>
      <c r="P1986" s="119"/>
      <c r="Q1986" s="158"/>
      <c r="R1986" s="199"/>
      <c r="S1986" s="119"/>
      <c r="T1986" s="129"/>
      <c r="U1986" s="127"/>
      <c r="V1986" s="127"/>
      <c r="W1986" s="126"/>
      <c r="X1986" s="119"/>
      <c r="Y1986" s="119"/>
      <c r="Z1986" s="131"/>
      <c r="AA1986" s="124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2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4"/>
      <c r="EM1986" s="1"/>
      <c r="EN1986" s="1"/>
      <c r="EO1986" s="1"/>
      <c r="EP1986" s="1"/>
      <c r="EQ1986" s="1"/>
      <c r="ER1986" s="1"/>
    </row>
    <row r="1987" spans="1:148" ht="12.75" x14ac:dyDescent="0.2">
      <c r="A1987" s="118"/>
      <c r="B1987" s="119"/>
      <c r="C1987" s="119"/>
      <c r="D1987" s="120"/>
      <c r="E1987" s="120"/>
      <c r="F1987" s="172"/>
      <c r="G1987" s="123"/>
      <c r="H1987" s="124"/>
      <c r="I1987" s="124"/>
      <c r="J1987" s="125"/>
      <c r="K1987" s="125"/>
      <c r="L1987" s="8"/>
      <c r="M1987" s="126"/>
      <c r="N1987" s="126"/>
      <c r="O1987" s="119"/>
      <c r="P1987" s="119"/>
      <c r="Q1987" s="158"/>
      <c r="R1987" s="199"/>
      <c r="S1987" s="119"/>
      <c r="T1987" s="129"/>
      <c r="U1987" s="127"/>
      <c r="V1987" s="127"/>
      <c r="W1987" s="126"/>
      <c r="X1987" s="119"/>
      <c r="Y1987" s="119"/>
      <c r="Z1987" s="131"/>
      <c r="AA1987" s="124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2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4"/>
      <c r="EM1987" s="1"/>
      <c r="EN1987" s="1"/>
      <c r="EO1987" s="1"/>
      <c r="EP1987" s="1"/>
      <c r="EQ1987" s="1"/>
      <c r="ER1987" s="1"/>
    </row>
    <row r="1988" spans="1:148" ht="12.75" x14ac:dyDescent="0.2">
      <c r="A1988" s="118"/>
      <c r="B1988" s="119"/>
      <c r="C1988" s="119"/>
      <c r="D1988" s="120"/>
      <c r="E1988" s="120"/>
      <c r="F1988" s="172"/>
      <c r="G1988" s="123"/>
      <c r="H1988" s="124"/>
      <c r="I1988" s="124"/>
      <c r="J1988" s="125"/>
      <c r="K1988" s="125"/>
      <c r="L1988" s="8"/>
      <c r="M1988" s="126"/>
      <c r="N1988" s="126"/>
      <c r="O1988" s="119"/>
      <c r="P1988" s="119"/>
      <c r="Q1988" s="158"/>
      <c r="R1988" s="199"/>
      <c r="S1988" s="119"/>
      <c r="T1988" s="129"/>
      <c r="U1988" s="127"/>
      <c r="V1988" s="127"/>
      <c r="W1988" s="126"/>
      <c r="X1988" s="119"/>
      <c r="Y1988" s="119"/>
      <c r="Z1988" s="131"/>
      <c r="AA1988" s="124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2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4"/>
      <c r="EM1988" s="1"/>
      <c r="EN1988" s="1"/>
      <c r="EO1988" s="1"/>
      <c r="EP1988" s="1"/>
      <c r="EQ1988" s="1"/>
      <c r="ER1988" s="1"/>
    </row>
    <row r="1989" spans="1:148" ht="12.75" x14ac:dyDescent="0.2">
      <c r="A1989" s="118"/>
      <c r="B1989" s="119"/>
      <c r="C1989" s="119"/>
      <c r="D1989" s="120"/>
      <c r="E1989" s="120"/>
      <c r="F1989" s="172"/>
      <c r="G1989" s="123"/>
      <c r="H1989" s="124"/>
      <c r="I1989" s="124"/>
      <c r="J1989" s="125"/>
      <c r="K1989" s="125"/>
      <c r="L1989" s="8"/>
      <c r="M1989" s="126"/>
      <c r="N1989" s="126"/>
      <c r="O1989" s="119"/>
      <c r="P1989" s="119"/>
      <c r="Q1989" s="158"/>
      <c r="R1989" s="199"/>
      <c r="S1989" s="119"/>
      <c r="T1989" s="129"/>
      <c r="U1989" s="127"/>
      <c r="V1989" s="127"/>
      <c r="W1989" s="126"/>
      <c r="X1989" s="119"/>
      <c r="Y1989" s="119"/>
      <c r="Z1989" s="131"/>
      <c r="AA1989" s="124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2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4"/>
      <c r="EM1989" s="1"/>
      <c r="EN1989" s="1"/>
      <c r="EO1989" s="1"/>
      <c r="EP1989" s="1"/>
      <c r="EQ1989" s="1"/>
      <c r="ER1989" s="1"/>
    </row>
    <row r="1990" spans="1:148" ht="12.75" x14ac:dyDescent="0.2">
      <c r="A1990" s="118"/>
      <c r="B1990" s="119"/>
      <c r="C1990" s="119"/>
      <c r="D1990" s="120"/>
      <c r="E1990" s="120"/>
      <c r="F1990" s="172"/>
      <c r="G1990" s="123"/>
      <c r="H1990" s="124"/>
      <c r="I1990" s="124"/>
      <c r="J1990" s="125"/>
      <c r="K1990" s="125"/>
      <c r="L1990" s="8"/>
      <c r="M1990" s="126"/>
      <c r="N1990" s="126"/>
      <c r="O1990" s="119"/>
      <c r="P1990" s="119"/>
      <c r="Q1990" s="158"/>
      <c r="R1990" s="199"/>
      <c r="S1990" s="119"/>
      <c r="T1990" s="129"/>
      <c r="U1990" s="127"/>
      <c r="V1990" s="127"/>
      <c r="W1990" s="126"/>
      <c r="X1990" s="119"/>
      <c r="Y1990" s="119"/>
      <c r="Z1990" s="131"/>
      <c r="AA1990" s="124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2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4"/>
      <c r="EM1990" s="1"/>
      <c r="EN1990" s="1"/>
      <c r="EO1990" s="1"/>
      <c r="EP1990" s="1"/>
      <c r="EQ1990" s="1"/>
      <c r="ER1990" s="1"/>
    </row>
    <row r="1991" spans="1:148" ht="12.75" x14ac:dyDescent="0.2">
      <c r="A1991" s="118"/>
      <c r="B1991" s="119"/>
      <c r="C1991" s="119"/>
      <c r="D1991" s="120"/>
      <c r="E1991" s="120"/>
      <c r="F1991" s="172"/>
      <c r="G1991" s="123"/>
      <c r="H1991" s="124"/>
      <c r="I1991" s="124"/>
      <c r="J1991" s="125"/>
      <c r="K1991" s="125"/>
      <c r="L1991" s="8"/>
      <c r="M1991" s="126"/>
      <c r="N1991" s="126"/>
      <c r="O1991" s="119"/>
      <c r="P1991" s="119"/>
      <c r="Q1991" s="158"/>
      <c r="R1991" s="199"/>
      <c r="S1991" s="119"/>
      <c r="T1991" s="129"/>
      <c r="U1991" s="127"/>
      <c r="V1991" s="127"/>
      <c r="W1991" s="126"/>
      <c r="X1991" s="119"/>
      <c r="Y1991" s="119"/>
      <c r="Z1991" s="131"/>
      <c r="AA1991" s="124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2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4"/>
      <c r="EM1991" s="1"/>
      <c r="EN1991" s="1"/>
      <c r="EO1991" s="1"/>
      <c r="EP1991" s="1"/>
      <c r="EQ1991" s="1"/>
      <c r="ER1991" s="1"/>
    </row>
    <row r="1992" spans="1:148" ht="12.75" x14ac:dyDescent="0.2">
      <c r="A1992" s="118"/>
      <c r="B1992" s="119"/>
      <c r="C1992" s="119"/>
      <c r="D1992" s="120"/>
      <c r="E1992" s="120"/>
      <c r="F1992" s="172"/>
      <c r="G1992" s="123"/>
      <c r="H1992" s="124"/>
      <c r="I1992" s="124"/>
      <c r="J1992" s="125"/>
      <c r="K1992" s="125"/>
      <c r="L1992" s="8"/>
      <c r="M1992" s="126"/>
      <c r="N1992" s="126"/>
      <c r="O1992" s="119"/>
      <c r="P1992" s="119"/>
      <c r="Q1992" s="158"/>
      <c r="R1992" s="199"/>
      <c r="S1992" s="119"/>
      <c r="T1992" s="129"/>
      <c r="U1992" s="127"/>
      <c r="V1992" s="127"/>
      <c r="W1992" s="126"/>
      <c r="X1992" s="119"/>
      <c r="Y1992" s="119"/>
      <c r="Z1992" s="131"/>
      <c r="AA1992" s="124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2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4"/>
      <c r="EM1992" s="1"/>
      <c r="EN1992" s="1"/>
      <c r="EO1992" s="1"/>
      <c r="EP1992" s="1"/>
      <c r="EQ1992" s="1"/>
      <c r="ER1992" s="1"/>
    </row>
    <row r="1993" spans="1:148" ht="12.75" x14ac:dyDescent="0.2">
      <c r="A1993" s="118"/>
      <c r="B1993" s="119"/>
      <c r="C1993" s="119"/>
      <c r="D1993" s="120"/>
      <c r="E1993" s="120"/>
      <c r="F1993" s="172"/>
      <c r="G1993" s="123"/>
      <c r="H1993" s="124"/>
      <c r="I1993" s="124"/>
      <c r="J1993" s="125"/>
      <c r="K1993" s="125"/>
      <c r="L1993" s="8"/>
      <c r="M1993" s="126"/>
      <c r="N1993" s="126"/>
      <c r="O1993" s="119"/>
      <c r="P1993" s="119"/>
      <c r="Q1993" s="158"/>
      <c r="R1993" s="199"/>
      <c r="S1993" s="119"/>
      <c r="T1993" s="129"/>
      <c r="U1993" s="127"/>
      <c r="V1993" s="127"/>
      <c r="W1993" s="126"/>
      <c r="X1993" s="119"/>
      <c r="Y1993" s="119"/>
      <c r="Z1993" s="131"/>
      <c r="AA1993" s="124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2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4"/>
      <c r="EM1993" s="1"/>
      <c r="EN1993" s="1"/>
      <c r="EO1993" s="1"/>
      <c r="EP1993" s="1"/>
      <c r="EQ1993" s="1"/>
      <c r="ER1993" s="1"/>
    </row>
    <row r="1994" spans="1:148" ht="12.75" x14ac:dyDescent="0.2">
      <c r="A1994" s="118"/>
      <c r="B1994" s="119"/>
      <c r="C1994" s="119"/>
      <c r="D1994" s="120"/>
      <c r="E1994" s="120"/>
      <c r="F1994" s="172"/>
      <c r="G1994" s="123"/>
      <c r="H1994" s="124"/>
      <c r="I1994" s="124"/>
      <c r="J1994" s="125"/>
      <c r="K1994" s="125"/>
      <c r="L1994" s="8"/>
      <c r="M1994" s="126"/>
      <c r="N1994" s="126"/>
      <c r="O1994" s="119"/>
      <c r="P1994" s="119"/>
      <c r="Q1994" s="158"/>
      <c r="R1994" s="199"/>
      <c r="S1994" s="119"/>
      <c r="T1994" s="129"/>
      <c r="U1994" s="127"/>
      <c r="V1994" s="127"/>
      <c r="W1994" s="126"/>
      <c r="X1994" s="119"/>
      <c r="Y1994" s="119"/>
      <c r="Z1994" s="131"/>
      <c r="AA1994" s="124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2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4"/>
      <c r="EM1994" s="1"/>
      <c r="EN1994" s="1"/>
      <c r="EO1994" s="1"/>
      <c r="EP1994" s="1"/>
      <c r="EQ1994" s="1"/>
      <c r="ER1994" s="1"/>
    </row>
    <row r="1995" spans="1:148" ht="12.75" x14ac:dyDescent="0.2">
      <c r="A1995" s="118"/>
      <c r="B1995" s="119"/>
      <c r="C1995" s="119"/>
      <c r="D1995" s="120"/>
      <c r="E1995" s="120"/>
      <c r="F1995" s="172"/>
      <c r="G1995" s="123"/>
      <c r="H1995" s="124"/>
      <c r="I1995" s="124"/>
      <c r="J1995" s="125"/>
      <c r="K1995" s="125"/>
      <c r="L1995" s="8"/>
      <c r="M1995" s="126"/>
      <c r="N1995" s="126"/>
      <c r="O1995" s="119"/>
      <c r="P1995" s="119"/>
      <c r="Q1995" s="158"/>
      <c r="R1995" s="199"/>
      <c r="S1995" s="119"/>
      <c r="T1995" s="129"/>
      <c r="U1995" s="127"/>
      <c r="V1995" s="127"/>
      <c r="W1995" s="126"/>
      <c r="X1995" s="119"/>
      <c r="Y1995" s="119"/>
      <c r="Z1995" s="131"/>
      <c r="AA1995" s="124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2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4"/>
      <c r="EM1995" s="1"/>
      <c r="EN1995" s="1"/>
      <c r="EO1995" s="1"/>
      <c r="EP1995" s="1"/>
      <c r="EQ1995" s="1"/>
      <c r="ER1995" s="1"/>
    </row>
    <row r="1996" spans="1:148" ht="12.75" x14ac:dyDescent="0.2">
      <c r="A1996" s="118"/>
      <c r="B1996" s="119"/>
      <c r="C1996" s="119"/>
      <c r="D1996" s="120"/>
      <c r="E1996" s="120"/>
      <c r="F1996" s="172"/>
      <c r="G1996" s="123"/>
      <c r="H1996" s="124"/>
      <c r="I1996" s="124"/>
      <c r="J1996" s="125"/>
      <c r="K1996" s="125"/>
      <c r="L1996" s="8"/>
      <c r="M1996" s="126"/>
      <c r="N1996" s="126"/>
      <c r="O1996" s="119"/>
      <c r="P1996" s="119"/>
      <c r="Q1996" s="158"/>
      <c r="R1996" s="199"/>
      <c r="S1996" s="119"/>
      <c r="T1996" s="129"/>
      <c r="U1996" s="127"/>
      <c r="V1996" s="127"/>
      <c r="W1996" s="126"/>
      <c r="X1996" s="119"/>
      <c r="Y1996" s="119"/>
      <c r="Z1996" s="131"/>
      <c r="AA1996" s="124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2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4"/>
      <c r="EM1996" s="1"/>
      <c r="EN1996" s="1"/>
      <c r="EO1996" s="1"/>
      <c r="EP1996" s="1"/>
      <c r="EQ1996" s="1"/>
      <c r="ER1996" s="1"/>
    </row>
    <row r="1997" spans="1:148" ht="12.75" x14ac:dyDescent="0.2">
      <c r="A1997" s="118"/>
      <c r="B1997" s="119"/>
      <c r="C1997" s="119"/>
      <c r="D1997" s="120"/>
      <c r="E1997" s="120"/>
      <c r="F1997" s="172"/>
      <c r="G1997" s="123"/>
      <c r="H1997" s="124"/>
      <c r="I1997" s="124"/>
      <c r="J1997" s="125"/>
      <c r="K1997" s="125"/>
      <c r="L1997" s="8"/>
      <c r="M1997" s="126"/>
      <c r="N1997" s="126"/>
      <c r="O1997" s="119"/>
      <c r="P1997" s="119"/>
      <c r="Q1997" s="158"/>
      <c r="R1997" s="199"/>
      <c r="S1997" s="119"/>
      <c r="T1997" s="129"/>
      <c r="U1997" s="127"/>
      <c r="V1997" s="127"/>
      <c r="W1997" s="126"/>
      <c r="X1997" s="119"/>
      <c r="Y1997" s="119"/>
      <c r="Z1997" s="131"/>
      <c r="AA1997" s="124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2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4"/>
      <c r="EM1997" s="1"/>
      <c r="EN1997" s="1"/>
      <c r="EO1997" s="1"/>
      <c r="EP1997" s="1"/>
      <c r="EQ1997" s="1"/>
      <c r="ER1997" s="1"/>
    </row>
    <row r="1998" spans="1:148" ht="12.75" x14ac:dyDescent="0.2">
      <c r="A1998" s="118"/>
      <c r="B1998" s="119"/>
      <c r="C1998" s="119"/>
      <c r="D1998" s="120"/>
      <c r="E1998" s="120"/>
      <c r="F1998" s="172"/>
      <c r="G1998" s="123"/>
      <c r="H1998" s="124"/>
      <c r="I1998" s="124"/>
      <c r="J1998" s="125"/>
      <c r="K1998" s="125"/>
      <c r="L1998" s="8"/>
      <c r="M1998" s="126"/>
      <c r="N1998" s="126"/>
      <c r="O1998" s="119"/>
      <c r="P1998" s="119"/>
      <c r="Q1998" s="158"/>
      <c r="R1998" s="199"/>
      <c r="S1998" s="119"/>
      <c r="T1998" s="129"/>
      <c r="U1998" s="127"/>
      <c r="V1998" s="127"/>
      <c r="W1998" s="126"/>
      <c r="X1998" s="119"/>
      <c r="Y1998" s="119"/>
      <c r="Z1998" s="131"/>
      <c r="AA1998" s="124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2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4"/>
      <c r="EM1998" s="1"/>
      <c r="EN1998" s="1"/>
      <c r="EO1998" s="1"/>
      <c r="EP1998" s="1"/>
      <c r="EQ1998" s="1"/>
      <c r="ER1998" s="1"/>
    </row>
    <row r="1999" spans="1:148" ht="12.75" x14ac:dyDescent="0.2">
      <c r="A1999" s="118"/>
      <c r="B1999" s="119"/>
      <c r="C1999" s="119"/>
      <c r="D1999" s="120"/>
      <c r="E1999" s="120"/>
      <c r="F1999" s="172"/>
      <c r="G1999" s="123"/>
      <c r="H1999" s="124"/>
      <c r="I1999" s="124"/>
      <c r="J1999" s="125"/>
      <c r="K1999" s="125"/>
      <c r="L1999" s="8"/>
      <c r="M1999" s="126"/>
      <c r="N1999" s="126"/>
      <c r="O1999" s="119"/>
      <c r="P1999" s="119"/>
      <c r="Q1999" s="158"/>
      <c r="R1999" s="199"/>
      <c r="S1999" s="119"/>
      <c r="T1999" s="129"/>
      <c r="U1999" s="127"/>
      <c r="V1999" s="127"/>
      <c r="W1999" s="126"/>
      <c r="X1999" s="119"/>
      <c r="Y1999" s="119"/>
      <c r="Z1999" s="131"/>
      <c r="AA1999" s="124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2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4"/>
      <c r="EM1999" s="1"/>
      <c r="EN1999" s="1"/>
      <c r="EO1999" s="1"/>
      <c r="EP1999" s="1"/>
      <c r="EQ1999" s="1"/>
      <c r="ER1999" s="1"/>
    </row>
    <row r="2000" spans="1:148" ht="12.75" x14ac:dyDescent="0.2">
      <c r="A2000" s="118"/>
      <c r="B2000" s="119"/>
      <c r="C2000" s="119"/>
      <c r="D2000" s="120"/>
      <c r="E2000" s="120"/>
      <c r="F2000" s="172"/>
      <c r="G2000" s="123"/>
      <c r="H2000" s="124"/>
      <c r="I2000" s="124"/>
      <c r="J2000" s="125"/>
      <c r="K2000" s="125"/>
      <c r="L2000" s="8"/>
      <c r="M2000" s="126"/>
      <c r="N2000" s="126"/>
      <c r="O2000" s="119"/>
      <c r="P2000" s="119"/>
      <c r="Q2000" s="158"/>
      <c r="R2000" s="199"/>
      <c r="S2000" s="119"/>
      <c r="T2000" s="129"/>
      <c r="U2000" s="127"/>
      <c r="V2000" s="127"/>
      <c r="W2000" s="126"/>
      <c r="X2000" s="119"/>
      <c r="Y2000" s="119"/>
      <c r="Z2000" s="131"/>
      <c r="AA2000" s="124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2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4"/>
      <c r="EM2000" s="1"/>
      <c r="EN2000" s="1"/>
      <c r="EO2000" s="1"/>
      <c r="EP2000" s="1"/>
      <c r="EQ2000" s="1"/>
      <c r="ER2000" s="1"/>
    </row>
    <row r="2001" spans="1:148" ht="12.75" x14ac:dyDescent="0.2">
      <c r="A2001" s="118"/>
      <c r="B2001" s="119"/>
      <c r="C2001" s="119"/>
      <c r="D2001" s="120"/>
      <c r="E2001" s="120"/>
      <c r="F2001" s="172"/>
      <c r="G2001" s="123"/>
      <c r="H2001" s="124"/>
      <c r="I2001" s="124"/>
      <c r="J2001" s="125"/>
      <c r="K2001" s="125"/>
      <c r="L2001" s="8"/>
      <c r="M2001" s="126"/>
      <c r="N2001" s="126"/>
      <c r="O2001" s="119"/>
      <c r="P2001" s="119"/>
      <c r="Q2001" s="158"/>
      <c r="R2001" s="199"/>
      <c r="S2001" s="119"/>
      <c r="T2001" s="129"/>
      <c r="U2001" s="127"/>
      <c r="V2001" s="127"/>
      <c r="W2001" s="126"/>
      <c r="X2001" s="119"/>
      <c r="Y2001" s="119"/>
      <c r="Z2001" s="131"/>
      <c r="AA2001" s="124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2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4"/>
      <c r="EM2001" s="1"/>
      <c r="EN2001" s="1"/>
      <c r="EO2001" s="1"/>
      <c r="EP2001" s="1"/>
      <c r="EQ2001" s="1"/>
      <c r="ER2001" s="1"/>
    </row>
    <row r="2002" spans="1:148" ht="12.75" x14ac:dyDescent="0.2">
      <c r="A2002" s="118"/>
      <c r="B2002" s="119"/>
      <c r="C2002" s="119"/>
      <c r="D2002" s="120"/>
      <c r="E2002" s="120"/>
      <c r="F2002" s="172"/>
      <c r="G2002" s="123"/>
      <c r="H2002" s="124"/>
      <c r="I2002" s="124"/>
      <c r="J2002" s="125"/>
      <c r="K2002" s="125"/>
      <c r="L2002" s="8"/>
      <c r="M2002" s="126"/>
      <c r="N2002" s="126"/>
      <c r="O2002" s="119"/>
      <c r="P2002" s="119"/>
      <c r="Q2002" s="158"/>
      <c r="R2002" s="199"/>
      <c r="S2002" s="119"/>
      <c r="T2002" s="129"/>
      <c r="U2002" s="127"/>
      <c r="V2002" s="127"/>
      <c r="W2002" s="126"/>
      <c r="X2002" s="119"/>
      <c r="Y2002" s="119"/>
      <c r="Z2002" s="131"/>
      <c r="AA2002" s="124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2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4"/>
      <c r="EM2002" s="1"/>
      <c r="EN2002" s="1"/>
      <c r="EO2002" s="1"/>
      <c r="EP2002" s="1"/>
      <c r="EQ2002" s="1"/>
      <c r="ER2002" s="1"/>
    </row>
    <row r="2003" spans="1:148" ht="12.75" x14ac:dyDescent="0.2">
      <c r="A2003" s="118"/>
      <c r="B2003" s="119"/>
      <c r="C2003" s="119"/>
      <c r="D2003" s="120"/>
      <c r="E2003" s="120"/>
      <c r="F2003" s="172"/>
      <c r="G2003" s="123"/>
      <c r="H2003" s="124"/>
      <c r="I2003" s="124"/>
      <c r="J2003" s="125"/>
      <c r="K2003" s="125"/>
      <c r="L2003" s="8"/>
      <c r="M2003" s="126"/>
      <c r="N2003" s="126"/>
      <c r="O2003" s="119"/>
      <c r="P2003" s="119"/>
      <c r="Q2003" s="158"/>
      <c r="R2003" s="199"/>
      <c r="S2003" s="119"/>
      <c r="T2003" s="129"/>
      <c r="U2003" s="127"/>
      <c r="V2003" s="127"/>
      <c r="W2003" s="126"/>
      <c r="X2003" s="119"/>
      <c r="Y2003" s="119"/>
      <c r="Z2003" s="131"/>
      <c r="AA2003" s="124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2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4"/>
      <c r="EM2003" s="1"/>
      <c r="EN2003" s="1"/>
      <c r="EO2003" s="1"/>
      <c r="EP2003" s="1"/>
      <c r="EQ2003" s="1"/>
      <c r="ER2003" s="1"/>
    </row>
    <row r="2004" spans="1:148" ht="12.75" x14ac:dyDescent="0.2">
      <c r="A2004" s="118"/>
      <c r="B2004" s="119"/>
      <c r="C2004" s="119"/>
      <c r="D2004" s="120"/>
      <c r="E2004" s="120"/>
      <c r="F2004" s="172"/>
      <c r="G2004" s="123"/>
      <c r="H2004" s="124"/>
      <c r="I2004" s="124"/>
      <c r="J2004" s="125"/>
      <c r="K2004" s="125"/>
      <c r="L2004" s="8"/>
      <c r="M2004" s="126"/>
      <c r="N2004" s="126"/>
      <c r="O2004" s="119"/>
      <c r="P2004" s="119"/>
      <c r="Q2004" s="158"/>
      <c r="R2004" s="199"/>
      <c r="S2004" s="119"/>
      <c r="T2004" s="129"/>
      <c r="U2004" s="127"/>
      <c r="V2004" s="127"/>
      <c r="W2004" s="126"/>
      <c r="X2004" s="119"/>
      <c r="Y2004" s="119"/>
      <c r="Z2004" s="131"/>
      <c r="AA2004" s="124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2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4"/>
      <c r="EM2004" s="1"/>
      <c r="EN2004" s="1"/>
      <c r="EO2004" s="1"/>
      <c r="EP2004" s="1"/>
      <c r="EQ2004" s="1"/>
      <c r="ER2004" s="1"/>
    </row>
    <row r="2005" spans="1:148" ht="12.75" x14ac:dyDescent="0.2">
      <c r="A2005" s="118"/>
      <c r="B2005" s="119"/>
      <c r="C2005" s="119"/>
      <c r="D2005" s="120"/>
      <c r="E2005" s="120"/>
      <c r="F2005" s="172"/>
      <c r="G2005" s="123"/>
      <c r="H2005" s="124"/>
      <c r="I2005" s="124"/>
      <c r="J2005" s="125"/>
      <c r="K2005" s="125"/>
      <c r="L2005" s="8"/>
      <c r="M2005" s="126"/>
      <c r="N2005" s="126"/>
      <c r="O2005" s="119"/>
      <c r="P2005" s="119"/>
      <c r="Q2005" s="158"/>
      <c r="R2005" s="199"/>
      <c r="S2005" s="119"/>
      <c r="T2005" s="129"/>
      <c r="U2005" s="127"/>
      <c r="V2005" s="127"/>
      <c r="W2005" s="126"/>
      <c r="X2005" s="119"/>
      <c r="Y2005" s="119"/>
      <c r="Z2005" s="131"/>
      <c r="AA2005" s="124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2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4"/>
      <c r="EM2005" s="1"/>
      <c r="EN2005" s="1"/>
      <c r="EO2005" s="1"/>
      <c r="EP2005" s="1"/>
      <c r="EQ2005" s="1"/>
      <c r="ER2005" s="1"/>
    </row>
    <row r="2006" spans="1:148" ht="12.75" x14ac:dyDescent="0.2">
      <c r="A2006" s="118"/>
      <c r="B2006" s="119"/>
      <c r="C2006" s="119"/>
      <c r="D2006" s="120"/>
      <c r="E2006" s="120"/>
      <c r="F2006" s="172"/>
      <c r="G2006" s="123"/>
      <c r="H2006" s="124"/>
      <c r="I2006" s="124"/>
      <c r="J2006" s="125"/>
      <c r="K2006" s="125"/>
      <c r="L2006" s="8"/>
      <c r="M2006" s="126"/>
      <c r="N2006" s="126"/>
      <c r="O2006" s="119"/>
      <c r="P2006" s="119"/>
      <c r="Q2006" s="158"/>
      <c r="R2006" s="199"/>
      <c r="S2006" s="119"/>
      <c r="T2006" s="129"/>
      <c r="U2006" s="127"/>
      <c r="V2006" s="127"/>
      <c r="W2006" s="126"/>
      <c r="X2006" s="119"/>
      <c r="Y2006" s="119"/>
      <c r="Z2006" s="131"/>
      <c r="AA2006" s="124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2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4"/>
      <c r="EM2006" s="1"/>
      <c r="EN2006" s="1"/>
      <c r="EO2006" s="1"/>
      <c r="EP2006" s="1"/>
      <c r="EQ2006" s="1"/>
      <c r="ER2006" s="1"/>
    </row>
    <row r="2007" spans="1:148" ht="12.75" x14ac:dyDescent="0.2">
      <c r="A2007" s="118"/>
      <c r="B2007" s="119"/>
      <c r="C2007" s="119"/>
      <c r="D2007" s="120"/>
      <c r="E2007" s="120"/>
      <c r="F2007" s="172"/>
      <c r="G2007" s="123"/>
      <c r="H2007" s="124"/>
      <c r="I2007" s="124"/>
      <c r="J2007" s="125"/>
      <c r="K2007" s="125"/>
      <c r="L2007" s="8"/>
      <c r="M2007" s="126"/>
      <c r="N2007" s="126"/>
      <c r="O2007" s="119"/>
      <c r="P2007" s="119"/>
      <c r="Q2007" s="158"/>
      <c r="R2007" s="199"/>
      <c r="S2007" s="119"/>
      <c r="T2007" s="129"/>
      <c r="U2007" s="127"/>
      <c r="V2007" s="127"/>
      <c r="W2007" s="126"/>
      <c r="X2007" s="119"/>
      <c r="Y2007" s="119"/>
      <c r="Z2007" s="131"/>
      <c r="AA2007" s="124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2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4"/>
      <c r="EM2007" s="1"/>
      <c r="EN2007" s="1"/>
      <c r="EO2007" s="1"/>
      <c r="EP2007" s="1"/>
      <c r="EQ2007" s="1"/>
      <c r="ER2007" s="1"/>
    </row>
    <row r="2008" spans="1:148" ht="12.75" x14ac:dyDescent="0.2">
      <c r="A2008" s="118"/>
      <c r="B2008" s="119"/>
      <c r="C2008" s="119"/>
      <c r="D2008" s="120"/>
      <c r="E2008" s="120"/>
      <c r="F2008" s="172"/>
      <c r="G2008" s="123"/>
      <c r="H2008" s="124"/>
      <c r="I2008" s="124"/>
      <c r="J2008" s="125"/>
      <c r="K2008" s="125"/>
      <c r="L2008" s="8"/>
      <c r="M2008" s="126"/>
      <c r="N2008" s="126"/>
      <c r="O2008" s="119"/>
      <c r="P2008" s="119"/>
      <c r="Q2008" s="158"/>
      <c r="R2008" s="199"/>
      <c r="S2008" s="119"/>
      <c r="T2008" s="129"/>
      <c r="U2008" s="127"/>
      <c r="V2008" s="127"/>
      <c r="W2008" s="126"/>
      <c r="X2008" s="119"/>
      <c r="Y2008" s="119"/>
      <c r="Z2008" s="131"/>
      <c r="AA2008" s="124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2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4"/>
      <c r="EM2008" s="1"/>
      <c r="EN2008" s="1"/>
      <c r="EO2008" s="1"/>
      <c r="EP2008" s="1"/>
      <c r="EQ2008" s="1"/>
      <c r="ER2008" s="1"/>
    </row>
    <row r="2009" spans="1:148" ht="12.75" x14ac:dyDescent="0.2">
      <c r="A2009" s="118"/>
      <c r="B2009" s="119"/>
      <c r="C2009" s="119"/>
      <c r="D2009" s="120"/>
      <c r="E2009" s="120"/>
      <c r="F2009" s="172"/>
      <c r="G2009" s="123"/>
      <c r="H2009" s="124"/>
      <c r="I2009" s="124"/>
      <c r="J2009" s="125"/>
      <c r="K2009" s="125"/>
      <c r="L2009" s="8"/>
      <c r="M2009" s="126"/>
      <c r="N2009" s="126"/>
      <c r="O2009" s="119"/>
      <c r="P2009" s="119"/>
      <c r="Q2009" s="158"/>
      <c r="R2009" s="199"/>
      <c r="S2009" s="119"/>
      <c r="T2009" s="129"/>
      <c r="U2009" s="127"/>
      <c r="V2009" s="127"/>
      <c r="W2009" s="126"/>
      <c r="X2009" s="119"/>
      <c r="Y2009" s="119"/>
      <c r="Z2009" s="131"/>
      <c r="AA2009" s="124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2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4"/>
      <c r="EM2009" s="1"/>
      <c r="EN2009" s="1"/>
      <c r="EO2009" s="1"/>
      <c r="EP2009" s="1"/>
      <c r="EQ2009" s="1"/>
      <c r="ER2009" s="1"/>
    </row>
    <row r="2010" spans="1:148" ht="12.75" x14ac:dyDescent="0.2">
      <c r="A2010" s="118"/>
      <c r="B2010" s="119"/>
      <c r="C2010" s="119"/>
      <c r="D2010" s="120"/>
      <c r="E2010" s="120"/>
      <c r="F2010" s="172"/>
      <c r="G2010" s="123"/>
      <c r="H2010" s="124"/>
      <c r="I2010" s="124"/>
      <c r="J2010" s="125"/>
      <c r="K2010" s="125"/>
      <c r="L2010" s="8"/>
      <c r="M2010" s="126"/>
      <c r="N2010" s="126"/>
      <c r="O2010" s="119"/>
      <c r="P2010" s="119"/>
      <c r="Q2010" s="158"/>
      <c r="R2010" s="199"/>
      <c r="S2010" s="119"/>
      <c r="T2010" s="129"/>
      <c r="U2010" s="127"/>
      <c r="V2010" s="127"/>
      <c r="W2010" s="126"/>
      <c r="X2010" s="119"/>
      <c r="Y2010" s="119"/>
      <c r="Z2010" s="131"/>
      <c r="AA2010" s="124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2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4"/>
      <c r="EM2010" s="1"/>
      <c r="EN2010" s="1"/>
      <c r="EO2010" s="1"/>
      <c r="EP2010" s="1"/>
      <c r="EQ2010" s="1"/>
      <c r="ER2010" s="1"/>
    </row>
    <row r="2011" spans="1:148" ht="12.75" x14ac:dyDescent="0.2">
      <c r="A2011" s="118"/>
      <c r="B2011" s="119"/>
      <c r="C2011" s="119"/>
      <c r="D2011" s="120"/>
      <c r="E2011" s="120"/>
      <c r="F2011" s="172"/>
      <c r="G2011" s="123"/>
      <c r="H2011" s="124"/>
      <c r="I2011" s="124"/>
      <c r="J2011" s="125"/>
      <c r="K2011" s="125"/>
      <c r="L2011" s="8"/>
      <c r="M2011" s="126"/>
      <c r="N2011" s="126"/>
      <c r="O2011" s="119"/>
      <c r="P2011" s="119"/>
      <c r="Q2011" s="158"/>
      <c r="R2011" s="199"/>
      <c r="S2011" s="119"/>
      <c r="T2011" s="129"/>
      <c r="U2011" s="127"/>
      <c r="V2011" s="127"/>
      <c r="W2011" s="126"/>
      <c r="X2011" s="119"/>
      <c r="Y2011" s="119"/>
      <c r="Z2011" s="131"/>
      <c r="AA2011" s="124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2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4"/>
      <c r="EM2011" s="1"/>
      <c r="EN2011" s="1"/>
      <c r="EO2011" s="1"/>
      <c r="EP2011" s="1"/>
      <c r="EQ2011" s="1"/>
      <c r="ER2011" s="1"/>
    </row>
    <row r="2012" spans="1:148" ht="12.75" x14ac:dyDescent="0.2">
      <c r="A2012" s="118"/>
      <c r="B2012" s="119"/>
      <c r="C2012" s="119"/>
      <c r="D2012" s="120"/>
      <c r="E2012" s="120"/>
      <c r="F2012" s="172"/>
      <c r="G2012" s="123"/>
      <c r="H2012" s="124"/>
      <c r="I2012" s="124"/>
      <c r="J2012" s="125"/>
      <c r="K2012" s="125"/>
      <c r="L2012" s="8"/>
      <c r="M2012" s="126"/>
      <c r="N2012" s="126"/>
      <c r="O2012" s="119"/>
      <c r="P2012" s="119"/>
      <c r="Q2012" s="158"/>
      <c r="R2012" s="199"/>
      <c r="S2012" s="119"/>
      <c r="T2012" s="129"/>
      <c r="U2012" s="127"/>
      <c r="V2012" s="127"/>
      <c r="W2012" s="126"/>
      <c r="X2012" s="119"/>
      <c r="Y2012" s="119"/>
      <c r="Z2012" s="131"/>
      <c r="AA2012" s="124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2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4"/>
      <c r="EM2012" s="1"/>
      <c r="EN2012" s="1"/>
      <c r="EO2012" s="1"/>
      <c r="EP2012" s="1"/>
      <c r="EQ2012" s="1"/>
      <c r="ER2012" s="1"/>
    </row>
    <row r="2013" spans="1:148" ht="12.75" x14ac:dyDescent="0.2">
      <c r="A2013" s="118"/>
      <c r="B2013" s="119"/>
      <c r="C2013" s="119"/>
      <c r="D2013" s="120"/>
      <c r="E2013" s="120"/>
      <c r="F2013" s="172"/>
      <c r="G2013" s="123"/>
      <c r="H2013" s="124"/>
      <c r="I2013" s="124"/>
      <c r="J2013" s="125"/>
      <c r="K2013" s="125"/>
      <c r="L2013" s="8"/>
      <c r="M2013" s="126"/>
      <c r="N2013" s="126"/>
      <c r="O2013" s="119"/>
      <c r="P2013" s="119"/>
      <c r="Q2013" s="158"/>
      <c r="R2013" s="199"/>
      <c r="S2013" s="119"/>
      <c r="T2013" s="129"/>
      <c r="U2013" s="127"/>
      <c r="V2013" s="127"/>
      <c r="W2013" s="126"/>
      <c r="X2013" s="119"/>
      <c r="Y2013" s="119"/>
      <c r="Z2013" s="131"/>
      <c r="AA2013" s="124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2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4"/>
      <c r="EM2013" s="1"/>
      <c r="EN2013" s="1"/>
      <c r="EO2013" s="1"/>
      <c r="EP2013" s="1"/>
      <c r="EQ2013" s="1"/>
      <c r="ER2013" s="1"/>
    </row>
    <row r="2014" spans="1:148" ht="12.75" x14ac:dyDescent="0.2">
      <c r="A2014" s="118"/>
      <c r="B2014" s="119"/>
      <c r="C2014" s="119"/>
      <c r="D2014" s="120"/>
      <c r="E2014" s="120"/>
      <c r="F2014" s="172"/>
      <c r="G2014" s="123"/>
      <c r="H2014" s="124"/>
      <c r="I2014" s="124"/>
      <c r="J2014" s="125"/>
      <c r="K2014" s="125"/>
      <c r="L2014" s="8"/>
      <c r="M2014" s="126"/>
      <c r="N2014" s="126"/>
      <c r="O2014" s="119"/>
      <c r="P2014" s="119"/>
      <c r="Q2014" s="158"/>
      <c r="R2014" s="199"/>
      <c r="S2014" s="119"/>
      <c r="T2014" s="129"/>
      <c r="U2014" s="127"/>
      <c r="V2014" s="127"/>
      <c r="W2014" s="126"/>
      <c r="X2014" s="119"/>
      <c r="Y2014" s="119"/>
      <c r="Z2014" s="131"/>
      <c r="AA2014" s="124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2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4"/>
      <c r="EM2014" s="1"/>
      <c r="EN2014" s="1"/>
      <c r="EO2014" s="1"/>
      <c r="EP2014" s="1"/>
      <c r="EQ2014" s="1"/>
      <c r="ER2014" s="1"/>
    </row>
    <row r="2015" spans="1:148" ht="12.75" x14ac:dyDescent="0.2">
      <c r="A2015" s="118"/>
      <c r="B2015" s="119"/>
      <c r="C2015" s="119"/>
      <c r="D2015" s="120"/>
      <c r="E2015" s="120"/>
      <c r="F2015" s="172"/>
      <c r="G2015" s="123"/>
      <c r="H2015" s="124"/>
      <c r="I2015" s="124"/>
      <c r="J2015" s="125"/>
      <c r="K2015" s="125"/>
      <c r="L2015" s="8"/>
      <c r="M2015" s="126"/>
      <c r="N2015" s="126"/>
      <c r="O2015" s="119"/>
      <c r="P2015" s="119"/>
      <c r="Q2015" s="158"/>
      <c r="R2015" s="199"/>
      <c r="S2015" s="119"/>
      <c r="T2015" s="129"/>
      <c r="U2015" s="127"/>
      <c r="V2015" s="127"/>
      <c r="W2015" s="126"/>
      <c r="X2015" s="119"/>
      <c r="Y2015" s="119"/>
      <c r="Z2015" s="131"/>
      <c r="AA2015" s="124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2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4"/>
      <c r="EM2015" s="1"/>
      <c r="EN2015" s="1"/>
      <c r="EO2015" s="1"/>
      <c r="EP2015" s="1"/>
      <c r="EQ2015" s="1"/>
      <c r="ER2015" s="1"/>
    </row>
    <row r="2016" spans="1:148" ht="12.75" x14ac:dyDescent="0.2">
      <c r="A2016" s="118"/>
      <c r="B2016" s="119"/>
      <c r="C2016" s="119"/>
      <c r="D2016" s="120"/>
      <c r="E2016" s="120"/>
      <c r="F2016" s="172"/>
      <c r="G2016" s="123"/>
      <c r="H2016" s="124"/>
      <c r="I2016" s="124"/>
      <c r="J2016" s="125"/>
      <c r="K2016" s="125"/>
      <c r="L2016" s="8"/>
      <c r="M2016" s="126"/>
      <c r="N2016" s="126"/>
      <c r="O2016" s="119"/>
      <c r="P2016" s="119"/>
      <c r="Q2016" s="158"/>
      <c r="R2016" s="199"/>
      <c r="S2016" s="119"/>
      <c r="T2016" s="129"/>
      <c r="U2016" s="127"/>
      <c r="V2016" s="127"/>
      <c r="W2016" s="126"/>
      <c r="X2016" s="119"/>
      <c r="Y2016" s="119"/>
      <c r="Z2016" s="131"/>
      <c r="AA2016" s="124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2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4"/>
      <c r="EM2016" s="1"/>
      <c r="EN2016" s="1"/>
      <c r="EO2016" s="1"/>
      <c r="EP2016" s="1"/>
      <c r="EQ2016" s="1"/>
      <c r="ER2016" s="1"/>
    </row>
    <row r="2017" spans="1:148" ht="12.75" x14ac:dyDescent="0.2">
      <c r="A2017" s="118"/>
      <c r="B2017" s="119"/>
      <c r="C2017" s="119"/>
      <c r="D2017" s="120"/>
      <c r="E2017" s="120"/>
      <c r="F2017" s="172"/>
      <c r="G2017" s="123"/>
      <c r="H2017" s="124"/>
      <c r="I2017" s="124"/>
      <c r="J2017" s="125"/>
      <c r="K2017" s="125"/>
      <c r="L2017" s="8"/>
      <c r="M2017" s="126"/>
      <c r="N2017" s="126"/>
      <c r="O2017" s="119"/>
      <c r="P2017" s="119"/>
      <c r="Q2017" s="158"/>
      <c r="R2017" s="199"/>
      <c r="S2017" s="119"/>
      <c r="T2017" s="129"/>
      <c r="U2017" s="127"/>
      <c r="V2017" s="127"/>
      <c r="W2017" s="126"/>
      <c r="X2017" s="119"/>
      <c r="Y2017" s="119"/>
      <c r="Z2017" s="131"/>
      <c r="AA2017" s="124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2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4"/>
      <c r="EM2017" s="1"/>
      <c r="EN2017" s="1"/>
      <c r="EO2017" s="1"/>
      <c r="EP2017" s="1"/>
      <c r="EQ2017" s="1"/>
      <c r="ER2017" s="1"/>
    </row>
    <row r="2018" spans="1:148" ht="12.75" x14ac:dyDescent="0.2">
      <c r="A2018" s="118"/>
      <c r="B2018" s="119"/>
      <c r="C2018" s="119"/>
      <c r="D2018" s="120"/>
      <c r="E2018" s="120"/>
      <c r="F2018" s="172"/>
      <c r="G2018" s="123"/>
      <c r="H2018" s="124"/>
      <c r="I2018" s="124"/>
      <c r="J2018" s="125"/>
      <c r="K2018" s="125"/>
      <c r="L2018" s="8"/>
      <c r="M2018" s="126"/>
      <c r="N2018" s="126"/>
      <c r="O2018" s="119"/>
      <c r="P2018" s="119"/>
      <c r="Q2018" s="158"/>
      <c r="R2018" s="199"/>
      <c r="S2018" s="119"/>
      <c r="T2018" s="129"/>
      <c r="U2018" s="127"/>
      <c r="V2018" s="127"/>
      <c r="W2018" s="126"/>
      <c r="X2018" s="119"/>
      <c r="Y2018" s="119"/>
      <c r="Z2018" s="131"/>
      <c r="AA2018" s="124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2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4"/>
      <c r="EM2018" s="1"/>
      <c r="EN2018" s="1"/>
      <c r="EO2018" s="1"/>
      <c r="EP2018" s="1"/>
      <c r="EQ2018" s="1"/>
      <c r="ER2018" s="1"/>
    </row>
    <row r="2019" spans="1:148" ht="12.75" x14ac:dyDescent="0.2">
      <c r="A2019" s="118"/>
      <c r="B2019" s="119"/>
      <c r="C2019" s="119"/>
      <c r="D2019" s="120"/>
      <c r="E2019" s="120"/>
      <c r="F2019" s="172"/>
      <c r="G2019" s="123"/>
      <c r="H2019" s="124"/>
      <c r="I2019" s="124"/>
      <c r="J2019" s="125"/>
      <c r="K2019" s="125"/>
      <c r="L2019" s="8"/>
      <c r="M2019" s="126"/>
      <c r="N2019" s="126"/>
      <c r="O2019" s="119"/>
      <c r="P2019" s="119"/>
      <c r="Q2019" s="158"/>
      <c r="R2019" s="199"/>
      <c r="S2019" s="119"/>
      <c r="T2019" s="129"/>
      <c r="U2019" s="127"/>
      <c r="V2019" s="127"/>
      <c r="W2019" s="126"/>
      <c r="X2019" s="119"/>
      <c r="Y2019" s="119"/>
      <c r="Z2019" s="131"/>
      <c r="AA2019" s="124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2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4"/>
      <c r="EM2019" s="1"/>
      <c r="EN2019" s="1"/>
      <c r="EO2019" s="1"/>
      <c r="EP2019" s="1"/>
      <c r="EQ2019" s="1"/>
      <c r="ER2019" s="1"/>
    </row>
    <row r="2020" spans="1:148" ht="12.75" x14ac:dyDescent="0.2">
      <c r="A2020" s="118"/>
      <c r="B2020" s="119"/>
      <c r="C2020" s="119"/>
      <c r="D2020" s="120"/>
      <c r="E2020" s="120"/>
      <c r="F2020" s="172"/>
      <c r="G2020" s="123"/>
      <c r="H2020" s="124"/>
      <c r="I2020" s="124"/>
      <c r="J2020" s="125"/>
      <c r="K2020" s="125"/>
      <c r="L2020" s="8"/>
      <c r="M2020" s="126"/>
      <c r="N2020" s="126"/>
      <c r="O2020" s="119"/>
      <c r="P2020" s="119"/>
      <c r="Q2020" s="158"/>
      <c r="R2020" s="199"/>
      <c r="S2020" s="119"/>
      <c r="T2020" s="129"/>
      <c r="U2020" s="127"/>
      <c r="V2020" s="127"/>
      <c r="W2020" s="126"/>
      <c r="X2020" s="119"/>
      <c r="Y2020" s="119"/>
      <c r="Z2020" s="131"/>
      <c r="AA2020" s="124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2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4"/>
      <c r="EM2020" s="1"/>
      <c r="EN2020" s="1"/>
      <c r="EO2020" s="1"/>
      <c r="EP2020" s="1"/>
      <c r="EQ2020" s="1"/>
      <c r="ER2020" s="1"/>
    </row>
    <row r="2021" spans="1:148" ht="12.75" x14ac:dyDescent="0.2">
      <c r="A2021" s="118"/>
      <c r="B2021" s="119"/>
      <c r="C2021" s="119"/>
      <c r="D2021" s="120"/>
      <c r="E2021" s="120"/>
      <c r="F2021" s="172"/>
      <c r="G2021" s="123"/>
      <c r="H2021" s="124"/>
      <c r="I2021" s="124"/>
      <c r="J2021" s="125"/>
      <c r="K2021" s="125"/>
      <c r="L2021" s="8"/>
      <c r="M2021" s="126"/>
      <c r="N2021" s="126"/>
      <c r="O2021" s="119"/>
      <c r="P2021" s="119"/>
      <c r="Q2021" s="158"/>
      <c r="R2021" s="199"/>
      <c r="S2021" s="119"/>
      <c r="T2021" s="129"/>
      <c r="U2021" s="127"/>
      <c r="V2021" s="127"/>
      <c r="W2021" s="126"/>
      <c r="X2021" s="119"/>
      <c r="Y2021" s="119"/>
      <c r="Z2021" s="131"/>
      <c r="AA2021" s="124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2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4"/>
      <c r="EM2021" s="1"/>
      <c r="EN2021" s="1"/>
      <c r="EO2021" s="1"/>
      <c r="EP2021" s="1"/>
      <c r="EQ2021" s="1"/>
      <c r="ER2021" s="1"/>
    </row>
    <row r="2022" spans="1:148" ht="12.75" x14ac:dyDescent="0.2">
      <c r="A2022" s="118"/>
      <c r="B2022" s="119"/>
      <c r="C2022" s="119"/>
      <c r="D2022" s="120"/>
      <c r="E2022" s="120"/>
      <c r="F2022" s="172"/>
      <c r="G2022" s="123"/>
      <c r="H2022" s="124"/>
      <c r="I2022" s="124"/>
      <c r="J2022" s="125"/>
      <c r="K2022" s="125"/>
      <c r="L2022" s="8"/>
      <c r="M2022" s="126"/>
      <c r="N2022" s="126"/>
      <c r="O2022" s="119"/>
      <c r="P2022" s="119"/>
      <c r="Q2022" s="158"/>
      <c r="R2022" s="199"/>
      <c r="S2022" s="119"/>
      <c r="T2022" s="129"/>
      <c r="U2022" s="127"/>
      <c r="V2022" s="127"/>
      <c r="W2022" s="126"/>
      <c r="X2022" s="119"/>
      <c r="Y2022" s="119"/>
      <c r="Z2022" s="131"/>
      <c r="AA2022" s="124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2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4"/>
      <c r="EM2022" s="1"/>
      <c r="EN2022" s="1"/>
      <c r="EO2022" s="1"/>
      <c r="EP2022" s="1"/>
      <c r="EQ2022" s="1"/>
      <c r="ER2022" s="1"/>
    </row>
    <row r="2023" spans="1:148" ht="12.75" x14ac:dyDescent="0.2">
      <c r="A2023" s="118"/>
      <c r="B2023" s="119"/>
      <c r="C2023" s="119"/>
      <c r="D2023" s="120"/>
      <c r="E2023" s="120"/>
      <c r="F2023" s="172"/>
      <c r="G2023" s="123"/>
      <c r="H2023" s="124"/>
      <c r="I2023" s="124"/>
      <c r="J2023" s="125"/>
      <c r="K2023" s="125"/>
      <c r="L2023" s="8"/>
      <c r="M2023" s="126"/>
      <c r="N2023" s="126"/>
      <c r="O2023" s="119"/>
      <c r="P2023" s="119"/>
      <c r="Q2023" s="158"/>
      <c r="R2023" s="199"/>
      <c r="S2023" s="119"/>
      <c r="T2023" s="129"/>
      <c r="U2023" s="127"/>
      <c r="V2023" s="127"/>
      <c r="W2023" s="126"/>
      <c r="X2023" s="119"/>
      <c r="Y2023" s="119"/>
      <c r="Z2023" s="131"/>
      <c r="AA2023" s="124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2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4"/>
      <c r="EM2023" s="1"/>
      <c r="EN2023" s="1"/>
      <c r="EO2023" s="1"/>
      <c r="EP2023" s="1"/>
      <c r="EQ2023" s="1"/>
      <c r="ER2023" s="1"/>
    </row>
    <row r="2024" spans="1:148" ht="12.75" x14ac:dyDescent="0.2">
      <c r="A2024" s="118"/>
      <c r="B2024" s="119"/>
      <c r="C2024" s="119"/>
      <c r="D2024" s="120"/>
      <c r="E2024" s="120"/>
      <c r="F2024" s="172"/>
      <c r="G2024" s="123"/>
      <c r="H2024" s="124"/>
      <c r="I2024" s="124"/>
      <c r="J2024" s="125"/>
      <c r="K2024" s="125"/>
      <c r="L2024" s="8"/>
      <c r="M2024" s="126"/>
      <c r="N2024" s="126"/>
      <c r="O2024" s="119"/>
      <c r="P2024" s="119"/>
      <c r="Q2024" s="158"/>
      <c r="R2024" s="199"/>
      <c r="S2024" s="119"/>
      <c r="T2024" s="129"/>
      <c r="U2024" s="127"/>
      <c r="V2024" s="127"/>
      <c r="W2024" s="126"/>
      <c r="X2024" s="119"/>
      <c r="Y2024" s="119"/>
      <c r="Z2024" s="131"/>
      <c r="AA2024" s="124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2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4"/>
      <c r="EM2024" s="1"/>
      <c r="EN2024" s="1"/>
      <c r="EO2024" s="1"/>
      <c r="EP2024" s="1"/>
      <c r="EQ2024" s="1"/>
      <c r="ER2024" s="1"/>
    </row>
    <row r="2025" spans="1:148" ht="12.75" x14ac:dyDescent="0.2">
      <c r="A2025" s="118"/>
      <c r="B2025" s="119"/>
      <c r="C2025" s="119"/>
      <c r="D2025" s="120"/>
      <c r="E2025" s="120"/>
      <c r="F2025" s="172"/>
      <c r="G2025" s="123"/>
      <c r="H2025" s="124"/>
      <c r="I2025" s="124"/>
      <c r="J2025" s="125"/>
      <c r="K2025" s="125"/>
      <c r="L2025" s="8"/>
      <c r="M2025" s="126"/>
      <c r="N2025" s="126"/>
      <c r="O2025" s="119"/>
      <c r="P2025" s="119"/>
      <c r="Q2025" s="158"/>
      <c r="R2025" s="199"/>
      <c r="S2025" s="119"/>
      <c r="T2025" s="129"/>
      <c r="U2025" s="127"/>
      <c r="V2025" s="127"/>
      <c r="W2025" s="126"/>
      <c r="X2025" s="119"/>
      <c r="Y2025" s="119"/>
      <c r="Z2025" s="131"/>
      <c r="AA2025" s="124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2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4"/>
      <c r="EM2025" s="1"/>
      <c r="EN2025" s="1"/>
      <c r="EO2025" s="1"/>
      <c r="EP2025" s="1"/>
      <c r="EQ2025" s="1"/>
      <c r="ER2025" s="1"/>
    </row>
    <row r="2026" spans="1:148" ht="12.75" x14ac:dyDescent="0.2">
      <c r="A2026" s="118"/>
      <c r="B2026" s="119"/>
      <c r="C2026" s="119"/>
      <c r="D2026" s="120"/>
      <c r="E2026" s="120"/>
      <c r="F2026" s="172"/>
      <c r="G2026" s="123"/>
      <c r="H2026" s="124"/>
      <c r="I2026" s="124"/>
      <c r="J2026" s="125"/>
      <c r="K2026" s="125"/>
      <c r="L2026" s="8"/>
      <c r="M2026" s="126"/>
      <c r="N2026" s="126"/>
      <c r="O2026" s="119"/>
      <c r="P2026" s="119"/>
      <c r="Q2026" s="158"/>
      <c r="R2026" s="199"/>
      <c r="S2026" s="119"/>
      <c r="T2026" s="129"/>
      <c r="U2026" s="127"/>
      <c r="V2026" s="127"/>
      <c r="W2026" s="126"/>
      <c r="X2026" s="119"/>
      <c r="Y2026" s="119"/>
      <c r="Z2026" s="131"/>
      <c r="AA2026" s="124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2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4"/>
      <c r="EM2026" s="1"/>
      <c r="EN2026" s="1"/>
      <c r="EO2026" s="1"/>
      <c r="EP2026" s="1"/>
      <c r="EQ2026" s="1"/>
      <c r="ER2026" s="1"/>
    </row>
    <row r="2027" spans="1:148" ht="12.75" x14ac:dyDescent="0.2">
      <c r="A2027" s="118"/>
      <c r="B2027" s="119"/>
      <c r="C2027" s="119"/>
      <c r="D2027" s="120"/>
      <c r="E2027" s="120"/>
      <c r="F2027" s="172"/>
      <c r="G2027" s="123"/>
      <c r="H2027" s="124"/>
      <c r="I2027" s="124"/>
      <c r="J2027" s="125"/>
      <c r="K2027" s="125"/>
      <c r="L2027" s="8"/>
      <c r="M2027" s="126"/>
      <c r="N2027" s="126"/>
      <c r="O2027" s="119"/>
      <c r="P2027" s="119"/>
      <c r="Q2027" s="158"/>
      <c r="R2027" s="199"/>
      <c r="S2027" s="119"/>
      <c r="T2027" s="129"/>
      <c r="U2027" s="127"/>
      <c r="V2027" s="127"/>
      <c r="W2027" s="126"/>
      <c r="X2027" s="119"/>
      <c r="Y2027" s="119"/>
      <c r="Z2027" s="131"/>
      <c r="AA2027" s="124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2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4"/>
      <c r="EM2027" s="1"/>
      <c r="EN2027" s="1"/>
      <c r="EO2027" s="1"/>
      <c r="EP2027" s="1"/>
      <c r="EQ2027" s="1"/>
      <c r="ER2027" s="1"/>
    </row>
    <row r="2028" spans="1:148" ht="12.75" x14ac:dyDescent="0.2">
      <c r="A2028" s="118"/>
      <c r="B2028" s="119"/>
      <c r="C2028" s="119"/>
      <c r="D2028" s="120"/>
      <c r="E2028" s="120"/>
      <c r="F2028" s="172"/>
      <c r="G2028" s="123"/>
      <c r="H2028" s="124"/>
      <c r="I2028" s="124"/>
      <c r="J2028" s="125"/>
      <c r="K2028" s="125"/>
      <c r="L2028" s="8"/>
      <c r="M2028" s="126"/>
      <c r="N2028" s="126"/>
      <c r="O2028" s="119"/>
      <c r="P2028" s="119"/>
      <c r="Q2028" s="158"/>
      <c r="R2028" s="199"/>
      <c r="S2028" s="119"/>
      <c r="T2028" s="129"/>
      <c r="U2028" s="127"/>
      <c r="V2028" s="127"/>
      <c r="W2028" s="126"/>
      <c r="X2028" s="119"/>
      <c r="Y2028" s="119"/>
      <c r="Z2028" s="131"/>
      <c r="AA2028" s="124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2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4"/>
      <c r="EM2028" s="1"/>
      <c r="EN2028" s="1"/>
      <c r="EO2028" s="1"/>
      <c r="EP2028" s="1"/>
      <c r="EQ2028" s="1"/>
      <c r="ER2028" s="1"/>
    </row>
    <row r="2029" spans="1:148" ht="12.75" x14ac:dyDescent="0.2">
      <c r="A2029" s="118"/>
      <c r="B2029" s="119"/>
      <c r="C2029" s="119"/>
      <c r="D2029" s="120"/>
      <c r="E2029" s="120"/>
      <c r="F2029" s="172"/>
      <c r="G2029" s="123"/>
      <c r="H2029" s="124"/>
      <c r="I2029" s="124"/>
      <c r="J2029" s="125"/>
      <c r="K2029" s="125"/>
      <c r="L2029" s="8"/>
      <c r="M2029" s="126"/>
      <c r="N2029" s="126"/>
      <c r="O2029" s="119"/>
      <c r="P2029" s="119"/>
      <c r="Q2029" s="158"/>
      <c r="R2029" s="199"/>
      <c r="S2029" s="119"/>
      <c r="T2029" s="129"/>
      <c r="U2029" s="127"/>
      <c r="V2029" s="127"/>
      <c r="W2029" s="126"/>
      <c r="X2029" s="119"/>
      <c r="Y2029" s="119"/>
      <c r="Z2029" s="131"/>
      <c r="AA2029" s="124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2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4"/>
      <c r="EM2029" s="1"/>
      <c r="EN2029" s="1"/>
      <c r="EO2029" s="1"/>
      <c r="EP2029" s="1"/>
      <c r="EQ2029" s="1"/>
      <c r="ER2029" s="1"/>
    </row>
    <row r="2030" spans="1:148" ht="12.75" x14ac:dyDescent="0.2">
      <c r="A2030" s="118"/>
      <c r="B2030" s="119"/>
      <c r="C2030" s="119"/>
      <c r="D2030" s="120"/>
      <c r="E2030" s="120"/>
      <c r="F2030" s="172"/>
      <c r="G2030" s="123"/>
      <c r="H2030" s="124"/>
      <c r="I2030" s="124"/>
      <c r="J2030" s="125"/>
      <c r="K2030" s="125"/>
      <c r="L2030" s="8"/>
      <c r="M2030" s="126"/>
      <c r="N2030" s="126"/>
      <c r="O2030" s="119"/>
      <c r="P2030" s="119"/>
      <c r="Q2030" s="158"/>
      <c r="R2030" s="199"/>
      <c r="S2030" s="119"/>
      <c r="T2030" s="129"/>
      <c r="U2030" s="127"/>
      <c r="V2030" s="127"/>
      <c r="W2030" s="126"/>
      <c r="X2030" s="119"/>
      <c r="Y2030" s="119"/>
      <c r="Z2030" s="131"/>
      <c r="AA2030" s="124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2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4"/>
      <c r="EM2030" s="1"/>
      <c r="EN2030" s="1"/>
      <c r="EO2030" s="1"/>
      <c r="EP2030" s="1"/>
      <c r="EQ2030" s="1"/>
      <c r="ER2030" s="1"/>
    </row>
    <row r="2031" spans="1:148" ht="12.75" x14ac:dyDescent="0.2">
      <c r="A2031" s="118"/>
      <c r="B2031" s="119"/>
      <c r="C2031" s="119"/>
      <c r="D2031" s="120"/>
      <c r="E2031" s="120"/>
      <c r="F2031" s="172"/>
      <c r="G2031" s="123"/>
      <c r="H2031" s="124"/>
      <c r="I2031" s="124"/>
      <c r="J2031" s="125"/>
      <c r="K2031" s="125"/>
      <c r="L2031" s="8"/>
      <c r="M2031" s="126"/>
      <c r="N2031" s="126"/>
      <c r="O2031" s="119"/>
      <c r="P2031" s="119"/>
      <c r="Q2031" s="158"/>
      <c r="R2031" s="199"/>
      <c r="S2031" s="119"/>
      <c r="T2031" s="129"/>
      <c r="U2031" s="127"/>
      <c r="V2031" s="127"/>
      <c r="W2031" s="126"/>
      <c r="X2031" s="119"/>
      <c r="Y2031" s="119"/>
      <c r="Z2031" s="131"/>
      <c r="AA2031" s="124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2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4"/>
      <c r="EM2031" s="1"/>
      <c r="EN2031" s="1"/>
      <c r="EO2031" s="1"/>
      <c r="EP2031" s="1"/>
      <c r="EQ2031" s="1"/>
      <c r="ER2031" s="1"/>
    </row>
    <row r="2032" spans="1:148" ht="12.75" x14ac:dyDescent="0.2">
      <c r="A2032" s="118"/>
      <c r="B2032" s="119"/>
      <c r="C2032" s="119"/>
      <c r="D2032" s="120"/>
      <c r="E2032" s="120"/>
      <c r="F2032" s="172"/>
      <c r="G2032" s="123"/>
      <c r="H2032" s="124"/>
      <c r="I2032" s="124"/>
      <c r="J2032" s="125"/>
      <c r="K2032" s="125"/>
      <c r="L2032" s="8"/>
      <c r="M2032" s="126"/>
      <c r="N2032" s="126"/>
      <c r="O2032" s="119"/>
      <c r="P2032" s="119"/>
      <c r="Q2032" s="158"/>
      <c r="R2032" s="199"/>
      <c r="S2032" s="119"/>
      <c r="T2032" s="129"/>
      <c r="U2032" s="127"/>
      <c r="V2032" s="127"/>
      <c r="W2032" s="126"/>
      <c r="X2032" s="119"/>
      <c r="Y2032" s="119"/>
      <c r="Z2032" s="131"/>
      <c r="AA2032" s="124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2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4"/>
      <c r="EM2032" s="1"/>
      <c r="EN2032" s="1"/>
      <c r="EO2032" s="1"/>
      <c r="EP2032" s="1"/>
      <c r="EQ2032" s="1"/>
      <c r="ER2032" s="1"/>
    </row>
    <row r="2033" spans="1:148" ht="12.75" x14ac:dyDescent="0.2">
      <c r="A2033" s="118"/>
      <c r="B2033" s="119"/>
      <c r="C2033" s="119"/>
      <c r="D2033" s="120"/>
      <c r="E2033" s="120"/>
      <c r="F2033" s="172"/>
      <c r="G2033" s="123"/>
      <c r="H2033" s="124"/>
      <c r="I2033" s="124"/>
      <c r="J2033" s="125"/>
      <c r="K2033" s="125"/>
      <c r="L2033" s="8"/>
      <c r="M2033" s="126"/>
      <c r="N2033" s="126"/>
      <c r="O2033" s="119"/>
      <c r="P2033" s="119"/>
      <c r="Q2033" s="158"/>
      <c r="R2033" s="199"/>
      <c r="S2033" s="119"/>
      <c r="T2033" s="129"/>
      <c r="U2033" s="127"/>
      <c r="V2033" s="127"/>
      <c r="W2033" s="126"/>
      <c r="X2033" s="119"/>
      <c r="Y2033" s="119"/>
      <c r="Z2033" s="131"/>
      <c r="AA2033" s="124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2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4"/>
      <c r="EM2033" s="1"/>
      <c r="EN2033" s="1"/>
      <c r="EO2033" s="1"/>
      <c r="EP2033" s="1"/>
      <c r="EQ2033" s="1"/>
      <c r="ER2033" s="1"/>
    </row>
    <row r="2034" spans="1:148" ht="12.75" x14ac:dyDescent="0.2">
      <c r="A2034" s="118"/>
      <c r="B2034" s="119"/>
      <c r="C2034" s="119"/>
      <c r="D2034" s="120"/>
      <c r="E2034" s="120"/>
      <c r="F2034" s="172"/>
      <c r="G2034" s="123"/>
      <c r="H2034" s="124"/>
      <c r="I2034" s="124"/>
      <c r="J2034" s="125"/>
      <c r="K2034" s="125"/>
      <c r="L2034" s="8"/>
      <c r="M2034" s="126"/>
      <c r="N2034" s="126"/>
      <c r="O2034" s="119"/>
      <c r="P2034" s="119"/>
      <c r="Q2034" s="158"/>
      <c r="R2034" s="199"/>
      <c r="S2034" s="119"/>
      <c r="T2034" s="129"/>
      <c r="U2034" s="127"/>
      <c r="V2034" s="127"/>
      <c r="W2034" s="126"/>
      <c r="X2034" s="119"/>
      <c r="Y2034" s="119"/>
      <c r="Z2034" s="131"/>
      <c r="AA2034" s="124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2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4"/>
      <c r="EM2034" s="1"/>
      <c r="EN2034" s="1"/>
      <c r="EO2034" s="1"/>
      <c r="EP2034" s="1"/>
      <c r="EQ2034" s="1"/>
      <c r="ER2034" s="1"/>
    </row>
    <row r="2035" spans="1:148" ht="12.75" x14ac:dyDescent="0.2">
      <c r="A2035" s="118"/>
      <c r="B2035" s="119"/>
      <c r="C2035" s="119"/>
      <c r="D2035" s="120"/>
      <c r="E2035" s="120"/>
      <c r="F2035" s="172"/>
      <c r="G2035" s="123"/>
      <c r="H2035" s="124"/>
      <c r="I2035" s="124"/>
      <c r="J2035" s="125"/>
      <c r="K2035" s="125"/>
      <c r="L2035" s="8"/>
      <c r="M2035" s="126"/>
      <c r="N2035" s="126"/>
      <c r="O2035" s="119"/>
      <c r="P2035" s="119"/>
      <c r="Q2035" s="158"/>
      <c r="R2035" s="199"/>
      <c r="S2035" s="119"/>
      <c r="T2035" s="129"/>
      <c r="U2035" s="127"/>
      <c r="V2035" s="127"/>
      <c r="W2035" s="126"/>
      <c r="X2035" s="119"/>
      <c r="Y2035" s="119"/>
      <c r="Z2035" s="131"/>
      <c r="AA2035" s="124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2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4"/>
      <c r="EM2035" s="1"/>
      <c r="EN2035" s="1"/>
      <c r="EO2035" s="1"/>
      <c r="EP2035" s="1"/>
      <c r="EQ2035" s="1"/>
      <c r="ER2035" s="1"/>
    </row>
    <row r="2036" spans="1:148" ht="12.75" x14ac:dyDescent="0.2">
      <c r="A2036" s="118"/>
      <c r="B2036" s="119"/>
      <c r="C2036" s="119"/>
      <c r="D2036" s="120"/>
      <c r="E2036" s="120"/>
      <c r="F2036" s="172"/>
      <c r="G2036" s="123"/>
      <c r="H2036" s="124"/>
      <c r="I2036" s="124"/>
      <c r="J2036" s="125"/>
      <c r="K2036" s="125"/>
      <c r="L2036" s="8"/>
      <c r="M2036" s="126"/>
      <c r="N2036" s="126"/>
      <c r="O2036" s="119"/>
      <c r="P2036" s="119"/>
      <c r="Q2036" s="158"/>
      <c r="R2036" s="199"/>
      <c r="S2036" s="119"/>
      <c r="T2036" s="129"/>
      <c r="U2036" s="127"/>
      <c r="V2036" s="127"/>
      <c r="W2036" s="126"/>
      <c r="X2036" s="119"/>
      <c r="Y2036" s="119"/>
      <c r="Z2036" s="131"/>
      <c r="AA2036" s="124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2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4"/>
      <c r="EM2036" s="1"/>
      <c r="EN2036" s="1"/>
      <c r="EO2036" s="1"/>
      <c r="EP2036" s="1"/>
      <c r="EQ2036" s="1"/>
      <c r="ER2036" s="1"/>
    </row>
    <row r="2037" spans="1:148" ht="12.75" x14ac:dyDescent="0.2">
      <c r="A2037" s="118"/>
      <c r="B2037" s="119"/>
      <c r="C2037" s="119"/>
      <c r="D2037" s="120"/>
      <c r="E2037" s="120"/>
      <c r="F2037" s="172"/>
      <c r="G2037" s="123"/>
      <c r="H2037" s="124"/>
      <c r="I2037" s="124"/>
      <c r="J2037" s="125"/>
      <c r="K2037" s="125"/>
      <c r="L2037" s="8"/>
      <c r="M2037" s="126"/>
      <c r="N2037" s="126"/>
      <c r="O2037" s="119"/>
      <c r="P2037" s="119"/>
      <c r="Q2037" s="158"/>
      <c r="R2037" s="199"/>
      <c r="S2037" s="119"/>
      <c r="T2037" s="129"/>
      <c r="U2037" s="127"/>
      <c r="V2037" s="127"/>
      <c r="W2037" s="126"/>
      <c r="X2037" s="119"/>
      <c r="Y2037" s="119"/>
      <c r="Z2037" s="131"/>
      <c r="AA2037" s="124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2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4"/>
      <c r="EM2037" s="1"/>
      <c r="EN2037" s="1"/>
      <c r="EO2037" s="1"/>
      <c r="EP2037" s="1"/>
      <c r="EQ2037" s="1"/>
      <c r="ER2037" s="1"/>
    </row>
    <row r="2038" spans="1:148" ht="12.75" x14ac:dyDescent="0.2">
      <c r="A2038" s="118"/>
      <c r="B2038" s="119"/>
      <c r="C2038" s="119"/>
      <c r="D2038" s="120"/>
      <c r="E2038" s="120"/>
      <c r="F2038" s="172"/>
      <c r="G2038" s="123"/>
      <c r="H2038" s="124"/>
      <c r="I2038" s="124"/>
      <c r="J2038" s="125"/>
      <c r="K2038" s="125"/>
      <c r="L2038" s="8"/>
      <c r="M2038" s="126"/>
      <c r="N2038" s="126"/>
      <c r="O2038" s="119"/>
      <c r="P2038" s="119"/>
      <c r="Q2038" s="158"/>
      <c r="R2038" s="199"/>
      <c r="S2038" s="119"/>
      <c r="T2038" s="129"/>
      <c r="U2038" s="127"/>
      <c r="V2038" s="127"/>
      <c r="W2038" s="126"/>
      <c r="X2038" s="119"/>
      <c r="Y2038" s="119"/>
      <c r="Z2038" s="131"/>
      <c r="AA2038" s="124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2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4"/>
      <c r="EM2038" s="1"/>
      <c r="EN2038" s="1"/>
      <c r="EO2038" s="1"/>
      <c r="EP2038" s="1"/>
      <c r="EQ2038" s="1"/>
      <c r="ER2038" s="1"/>
    </row>
    <row r="2039" spans="1:148" ht="12.75" x14ac:dyDescent="0.2">
      <c r="A2039" s="118"/>
      <c r="B2039" s="119"/>
      <c r="C2039" s="119"/>
      <c r="D2039" s="120"/>
      <c r="E2039" s="120"/>
      <c r="F2039" s="172"/>
      <c r="G2039" s="123"/>
      <c r="H2039" s="124"/>
      <c r="I2039" s="124"/>
      <c r="J2039" s="125"/>
      <c r="K2039" s="125"/>
      <c r="L2039" s="8"/>
      <c r="M2039" s="126"/>
      <c r="N2039" s="126"/>
      <c r="O2039" s="119"/>
      <c r="P2039" s="119"/>
      <c r="Q2039" s="158"/>
      <c r="R2039" s="199"/>
      <c r="S2039" s="119"/>
      <c r="T2039" s="129"/>
      <c r="U2039" s="127"/>
      <c r="V2039" s="127"/>
      <c r="W2039" s="126"/>
      <c r="X2039" s="119"/>
      <c r="Y2039" s="119"/>
      <c r="Z2039" s="131"/>
      <c r="AA2039" s="124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2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4"/>
      <c r="EM2039" s="1"/>
      <c r="EN2039" s="1"/>
      <c r="EO2039" s="1"/>
      <c r="EP2039" s="1"/>
      <c r="EQ2039" s="1"/>
      <c r="ER2039" s="1"/>
    </row>
    <row r="2040" spans="1:148" ht="12.75" x14ac:dyDescent="0.2">
      <c r="A2040" s="118"/>
      <c r="B2040" s="119"/>
      <c r="C2040" s="119"/>
      <c r="D2040" s="120"/>
      <c r="E2040" s="120"/>
      <c r="F2040" s="172"/>
      <c r="G2040" s="123"/>
      <c r="H2040" s="124"/>
      <c r="I2040" s="124"/>
      <c r="J2040" s="125"/>
      <c r="K2040" s="125"/>
      <c r="L2040" s="8"/>
      <c r="M2040" s="126"/>
      <c r="N2040" s="126"/>
      <c r="O2040" s="119"/>
      <c r="P2040" s="119"/>
      <c r="Q2040" s="158"/>
      <c r="R2040" s="199"/>
      <c r="S2040" s="119"/>
      <c r="T2040" s="129"/>
      <c r="U2040" s="127"/>
      <c r="V2040" s="127"/>
      <c r="W2040" s="126"/>
      <c r="X2040" s="119"/>
      <c r="Y2040" s="119"/>
      <c r="Z2040" s="131"/>
      <c r="AA2040" s="124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2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4"/>
      <c r="EM2040" s="1"/>
      <c r="EN2040" s="1"/>
      <c r="EO2040" s="1"/>
      <c r="EP2040" s="1"/>
      <c r="EQ2040" s="1"/>
      <c r="ER2040" s="1"/>
    </row>
    <row r="2041" spans="1:148" ht="12.75" x14ac:dyDescent="0.2">
      <c r="A2041" s="118"/>
      <c r="B2041" s="119"/>
      <c r="C2041" s="119"/>
      <c r="D2041" s="120"/>
      <c r="E2041" s="120"/>
      <c r="F2041" s="172"/>
      <c r="G2041" s="123"/>
      <c r="H2041" s="124"/>
      <c r="I2041" s="124"/>
      <c r="J2041" s="125"/>
      <c r="K2041" s="125"/>
      <c r="L2041" s="8"/>
      <c r="M2041" s="126"/>
      <c r="N2041" s="126"/>
      <c r="O2041" s="119"/>
      <c r="P2041" s="119"/>
      <c r="Q2041" s="158"/>
      <c r="R2041" s="199"/>
      <c r="S2041" s="119"/>
      <c r="T2041" s="129"/>
      <c r="U2041" s="127"/>
      <c r="V2041" s="127"/>
      <c r="W2041" s="126"/>
      <c r="X2041" s="119"/>
      <c r="Y2041" s="119"/>
      <c r="Z2041" s="131"/>
      <c r="AA2041" s="124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2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4"/>
      <c r="EM2041" s="1"/>
      <c r="EN2041" s="1"/>
      <c r="EO2041" s="1"/>
      <c r="EP2041" s="1"/>
      <c r="EQ2041" s="1"/>
      <c r="ER2041" s="1"/>
    </row>
    <row r="2042" spans="1:148" ht="12.75" x14ac:dyDescent="0.2">
      <c r="A2042" s="118"/>
      <c r="B2042" s="119"/>
      <c r="C2042" s="119"/>
      <c r="D2042" s="120"/>
      <c r="E2042" s="120"/>
      <c r="F2042" s="172"/>
      <c r="G2042" s="123"/>
      <c r="H2042" s="124"/>
      <c r="I2042" s="124"/>
      <c r="J2042" s="125"/>
      <c r="K2042" s="125"/>
      <c r="L2042" s="8"/>
      <c r="M2042" s="126"/>
      <c r="N2042" s="126"/>
      <c r="O2042" s="119"/>
      <c r="P2042" s="119"/>
      <c r="Q2042" s="158"/>
      <c r="R2042" s="199"/>
      <c r="S2042" s="119"/>
      <c r="T2042" s="129"/>
      <c r="U2042" s="127"/>
      <c r="V2042" s="127"/>
      <c r="W2042" s="126"/>
      <c r="X2042" s="119"/>
      <c r="Y2042" s="119"/>
      <c r="Z2042" s="131"/>
      <c r="AA2042" s="124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2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4"/>
      <c r="EM2042" s="1"/>
      <c r="EN2042" s="1"/>
      <c r="EO2042" s="1"/>
      <c r="EP2042" s="1"/>
      <c r="EQ2042" s="1"/>
      <c r="ER2042" s="1"/>
    </row>
    <row r="2043" spans="1:148" ht="12.75" x14ac:dyDescent="0.2">
      <c r="A2043" s="118"/>
      <c r="B2043" s="119"/>
      <c r="C2043" s="119"/>
      <c r="D2043" s="120"/>
      <c r="E2043" s="120"/>
      <c r="F2043" s="172"/>
      <c r="G2043" s="123"/>
      <c r="H2043" s="124"/>
      <c r="I2043" s="124"/>
      <c r="J2043" s="125"/>
      <c r="K2043" s="125"/>
      <c r="L2043" s="8"/>
      <c r="M2043" s="126"/>
      <c r="N2043" s="126"/>
      <c r="O2043" s="119"/>
      <c r="P2043" s="119"/>
      <c r="Q2043" s="158"/>
      <c r="R2043" s="199"/>
      <c r="S2043" s="119"/>
      <c r="T2043" s="129"/>
      <c r="U2043" s="127"/>
      <c r="V2043" s="127"/>
      <c r="W2043" s="126"/>
      <c r="X2043" s="119"/>
      <c r="Y2043" s="119"/>
      <c r="Z2043" s="131"/>
      <c r="AA2043" s="124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2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4"/>
      <c r="EM2043" s="1"/>
      <c r="EN2043" s="1"/>
      <c r="EO2043" s="1"/>
      <c r="EP2043" s="1"/>
      <c r="EQ2043" s="1"/>
      <c r="ER2043" s="1"/>
    </row>
    <row r="2044" spans="1:148" ht="12.75" x14ac:dyDescent="0.2">
      <c r="A2044" s="118"/>
      <c r="B2044" s="119"/>
      <c r="C2044" s="119"/>
      <c r="D2044" s="120"/>
      <c r="E2044" s="120"/>
      <c r="F2044" s="172"/>
      <c r="G2044" s="123"/>
      <c r="H2044" s="124"/>
      <c r="I2044" s="124"/>
      <c r="J2044" s="125"/>
      <c r="K2044" s="125"/>
      <c r="L2044" s="8"/>
      <c r="M2044" s="126"/>
      <c r="N2044" s="126"/>
      <c r="O2044" s="119"/>
      <c r="P2044" s="119"/>
      <c r="Q2044" s="158"/>
      <c r="R2044" s="199"/>
      <c r="S2044" s="119"/>
      <c r="T2044" s="129"/>
      <c r="U2044" s="127"/>
      <c r="V2044" s="127"/>
      <c r="W2044" s="126"/>
      <c r="X2044" s="119"/>
      <c r="Y2044" s="119"/>
      <c r="Z2044" s="131"/>
      <c r="AA2044" s="124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2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4"/>
      <c r="EM2044" s="1"/>
      <c r="EN2044" s="1"/>
      <c r="EO2044" s="1"/>
      <c r="EP2044" s="1"/>
      <c r="EQ2044" s="1"/>
      <c r="ER2044" s="1"/>
    </row>
    <row r="2045" spans="1:148" ht="12.75" x14ac:dyDescent="0.2">
      <c r="A2045" s="118"/>
      <c r="B2045" s="119"/>
      <c r="C2045" s="119"/>
      <c r="D2045" s="120"/>
      <c r="E2045" s="120"/>
      <c r="F2045" s="172"/>
      <c r="G2045" s="123"/>
      <c r="H2045" s="124"/>
      <c r="I2045" s="124"/>
      <c r="J2045" s="125"/>
      <c r="K2045" s="125"/>
      <c r="L2045" s="8"/>
      <c r="M2045" s="126"/>
      <c r="N2045" s="126"/>
      <c r="O2045" s="119"/>
      <c r="P2045" s="119"/>
      <c r="Q2045" s="158"/>
      <c r="R2045" s="199"/>
      <c r="S2045" s="119"/>
      <c r="T2045" s="129"/>
      <c r="U2045" s="127"/>
      <c r="V2045" s="127"/>
      <c r="W2045" s="126"/>
      <c r="X2045" s="119"/>
      <c r="Y2045" s="119"/>
      <c r="Z2045" s="131"/>
      <c r="AA2045" s="124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2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4"/>
      <c r="EM2045" s="1"/>
      <c r="EN2045" s="1"/>
      <c r="EO2045" s="1"/>
      <c r="EP2045" s="1"/>
      <c r="EQ2045" s="1"/>
      <c r="ER2045" s="1"/>
    </row>
    <row r="2046" spans="1:148" ht="12.75" x14ac:dyDescent="0.2">
      <c r="A2046" s="118"/>
      <c r="B2046" s="119"/>
      <c r="C2046" s="119"/>
      <c r="D2046" s="120"/>
      <c r="E2046" s="120"/>
      <c r="F2046" s="172"/>
      <c r="G2046" s="123"/>
      <c r="H2046" s="124"/>
      <c r="I2046" s="124"/>
      <c r="J2046" s="125"/>
      <c r="K2046" s="125"/>
      <c r="L2046" s="8"/>
      <c r="M2046" s="126"/>
      <c r="N2046" s="126"/>
      <c r="O2046" s="119"/>
      <c r="P2046" s="119"/>
      <c r="Q2046" s="158"/>
      <c r="R2046" s="199"/>
      <c r="S2046" s="119"/>
      <c r="T2046" s="129"/>
      <c r="U2046" s="127"/>
      <c r="V2046" s="127"/>
      <c r="W2046" s="126"/>
      <c r="X2046" s="119"/>
      <c r="Y2046" s="119"/>
      <c r="Z2046" s="131"/>
      <c r="AA2046" s="124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2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4"/>
      <c r="EM2046" s="1"/>
      <c r="EN2046" s="1"/>
      <c r="EO2046" s="1"/>
      <c r="EP2046" s="1"/>
      <c r="EQ2046" s="1"/>
      <c r="ER2046" s="1"/>
    </row>
    <row r="2047" spans="1:148" ht="12.75" x14ac:dyDescent="0.2">
      <c r="A2047" s="118"/>
      <c r="B2047" s="119"/>
      <c r="C2047" s="119"/>
      <c r="D2047" s="120"/>
      <c r="E2047" s="120"/>
      <c r="F2047" s="172"/>
      <c r="G2047" s="123"/>
      <c r="H2047" s="124"/>
      <c r="I2047" s="124"/>
      <c r="J2047" s="125"/>
      <c r="K2047" s="125"/>
      <c r="L2047" s="8"/>
      <c r="M2047" s="126"/>
      <c r="N2047" s="126"/>
      <c r="O2047" s="119"/>
      <c r="P2047" s="119"/>
      <c r="Q2047" s="158"/>
      <c r="R2047" s="199"/>
      <c r="S2047" s="119"/>
      <c r="T2047" s="129"/>
      <c r="U2047" s="127"/>
      <c r="V2047" s="127"/>
      <c r="W2047" s="126"/>
      <c r="X2047" s="119"/>
      <c r="Y2047" s="119"/>
      <c r="Z2047" s="131"/>
      <c r="AA2047" s="124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2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4"/>
      <c r="EM2047" s="1"/>
      <c r="EN2047" s="1"/>
      <c r="EO2047" s="1"/>
      <c r="EP2047" s="1"/>
      <c r="EQ2047" s="1"/>
      <c r="ER2047" s="1"/>
    </row>
    <row r="2048" spans="1:148" ht="12.75" x14ac:dyDescent="0.2">
      <c r="A2048" s="118"/>
      <c r="B2048" s="119"/>
      <c r="C2048" s="119"/>
      <c r="D2048" s="120"/>
      <c r="E2048" s="120"/>
      <c r="F2048" s="172"/>
      <c r="G2048" s="123"/>
      <c r="H2048" s="124"/>
      <c r="I2048" s="124"/>
      <c r="J2048" s="125"/>
      <c r="K2048" s="125"/>
      <c r="L2048" s="8"/>
      <c r="M2048" s="126"/>
      <c r="N2048" s="126"/>
      <c r="O2048" s="119"/>
      <c r="P2048" s="119"/>
      <c r="Q2048" s="158"/>
      <c r="R2048" s="199"/>
      <c r="S2048" s="119"/>
      <c r="T2048" s="129"/>
      <c r="U2048" s="127"/>
      <c r="V2048" s="127"/>
      <c r="W2048" s="126"/>
      <c r="X2048" s="119"/>
      <c r="Y2048" s="119"/>
      <c r="Z2048" s="131"/>
      <c r="AA2048" s="124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2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4"/>
      <c r="EM2048" s="1"/>
      <c r="EN2048" s="1"/>
      <c r="EO2048" s="1"/>
      <c r="EP2048" s="1"/>
      <c r="EQ2048" s="1"/>
      <c r="ER2048" s="1"/>
    </row>
    <row r="2049" spans="1:148" ht="12.75" x14ac:dyDescent="0.2">
      <c r="A2049" s="118"/>
      <c r="B2049" s="119"/>
      <c r="C2049" s="119"/>
      <c r="D2049" s="120"/>
      <c r="E2049" s="120"/>
      <c r="F2049" s="172"/>
      <c r="G2049" s="123"/>
      <c r="H2049" s="124"/>
      <c r="I2049" s="124"/>
      <c r="J2049" s="125"/>
      <c r="K2049" s="125"/>
      <c r="L2049" s="8"/>
      <c r="M2049" s="126"/>
      <c r="N2049" s="126"/>
      <c r="O2049" s="119"/>
      <c r="P2049" s="119"/>
      <c r="Q2049" s="158"/>
      <c r="R2049" s="199"/>
      <c r="S2049" s="119"/>
      <c r="T2049" s="129"/>
      <c r="U2049" s="127"/>
      <c r="V2049" s="127"/>
      <c r="W2049" s="126"/>
      <c r="X2049" s="119"/>
      <c r="Y2049" s="119"/>
      <c r="Z2049" s="131"/>
      <c r="AA2049" s="124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2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4"/>
      <c r="EM2049" s="1"/>
      <c r="EN2049" s="1"/>
      <c r="EO2049" s="1"/>
      <c r="EP2049" s="1"/>
      <c r="EQ2049" s="1"/>
      <c r="ER2049" s="1"/>
    </row>
    <row r="2050" spans="1:148" ht="12.75" x14ac:dyDescent="0.2">
      <c r="A2050" s="118"/>
      <c r="B2050" s="119"/>
      <c r="C2050" s="119"/>
      <c r="D2050" s="120"/>
      <c r="E2050" s="120"/>
      <c r="F2050" s="172"/>
      <c r="G2050" s="123"/>
      <c r="H2050" s="124"/>
      <c r="I2050" s="124"/>
      <c r="J2050" s="125"/>
      <c r="K2050" s="125"/>
      <c r="L2050" s="8"/>
      <c r="M2050" s="126"/>
      <c r="N2050" s="126"/>
      <c r="O2050" s="119"/>
      <c r="P2050" s="119"/>
      <c r="Q2050" s="158"/>
      <c r="R2050" s="199"/>
      <c r="S2050" s="119"/>
      <c r="T2050" s="129"/>
      <c r="U2050" s="127"/>
      <c r="V2050" s="127"/>
      <c r="W2050" s="126"/>
      <c r="X2050" s="119"/>
      <c r="Y2050" s="119"/>
      <c r="Z2050" s="131"/>
      <c r="AA2050" s="124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2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4"/>
      <c r="EM2050" s="1"/>
      <c r="EN2050" s="1"/>
      <c r="EO2050" s="1"/>
      <c r="EP2050" s="1"/>
      <c r="EQ2050" s="1"/>
      <c r="ER2050" s="1"/>
    </row>
    <row r="2051" spans="1:148" ht="12.75" x14ac:dyDescent="0.2">
      <c r="A2051" s="118"/>
      <c r="B2051" s="119"/>
      <c r="C2051" s="119"/>
      <c r="D2051" s="120"/>
      <c r="E2051" s="120"/>
      <c r="F2051" s="172"/>
      <c r="G2051" s="123"/>
      <c r="H2051" s="124"/>
      <c r="I2051" s="124"/>
      <c r="J2051" s="125"/>
      <c r="K2051" s="125"/>
      <c r="L2051" s="8"/>
      <c r="M2051" s="126"/>
      <c r="N2051" s="126"/>
      <c r="O2051" s="119"/>
      <c r="P2051" s="119"/>
      <c r="Q2051" s="158"/>
      <c r="R2051" s="199"/>
      <c r="S2051" s="119"/>
      <c r="T2051" s="129"/>
      <c r="U2051" s="127"/>
      <c r="V2051" s="127"/>
      <c r="W2051" s="126"/>
      <c r="X2051" s="119"/>
      <c r="Y2051" s="119"/>
      <c r="Z2051" s="131"/>
      <c r="AA2051" s="124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2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4"/>
      <c r="EM2051" s="1"/>
      <c r="EN2051" s="1"/>
      <c r="EO2051" s="1"/>
      <c r="EP2051" s="1"/>
      <c r="EQ2051" s="1"/>
      <c r="ER2051" s="1"/>
    </row>
    <row r="2052" spans="1:148" ht="12.75" x14ac:dyDescent="0.2">
      <c r="A2052" s="118"/>
      <c r="B2052" s="119"/>
      <c r="C2052" s="119"/>
      <c r="D2052" s="120"/>
      <c r="E2052" s="120"/>
      <c r="F2052" s="172"/>
      <c r="G2052" s="123"/>
      <c r="H2052" s="124"/>
      <c r="I2052" s="124"/>
      <c r="J2052" s="125"/>
      <c r="K2052" s="125"/>
      <c r="L2052" s="8"/>
      <c r="M2052" s="126"/>
      <c r="N2052" s="126"/>
      <c r="O2052" s="119"/>
      <c r="P2052" s="119"/>
      <c r="Q2052" s="158"/>
      <c r="R2052" s="199"/>
      <c r="S2052" s="119"/>
      <c r="T2052" s="129"/>
      <c r="U2052" s="127"/>
      <c r="V2052" s="127"/>
      <c r="W2052" s="126"/>
      <c r="X2052" s="119"/>
      <c r="Y2052" s="119"/>
      <c r="Z2052" s="131"/>
      <c r="AA2052" s="124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2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4"/>
      <c r="EM2052" s="1"/>
      <c r="EN2052" s="1"/>
      <c r="EO2052" s="1"/>
      <c r="EP2052" s="1"/>
      <c r="EQ2052" s="1"/>
      <c r="ER2052" s="1"/>
    </row>
    <row r="2053" spans="1:148" ht="12.75" x14ac:dyDescent="0.2">
      <c r="A2053" s="118"/>
      <c r="B2053" s="119"/>
      <c r="C2053" s="119"/>
      <c r="D2053" s="120"/>
      <c r="E2053" s="120"/>
      <c r="F2053" s="172"/>
      <c r="G2053" s="123"/>
      <c r="H2053" s="124"/>
      <c r="I2053" s="124"/>
      <c r="J2053" s="125"/>
      <c r="K2053" s="125"/>
      <c r="L2053" s="8"/>
      <c r="M2053" s="126"/>
      <c r="N2053" s="126"/>
      <c r="O2053" s="119"/>
      <c r="P2053" s="119"/>
      <c r="Q2053" s="158"/>
      <c r="R2053" s="199"/>
      <c r="S2053" s="119"/>
      <c r="T2053" s="129"/>
      <c r="U2053" s="127"/>
      <c r="V2053" s="127"/>
      <c r="W2053" s="126"/>
      <c r="X2053" s="119"/>
      <c r="Y2053" s="119"/>
      <c r="Z2053" s="131"/>
      <c r="AA2053" s="124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2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4"/>
      <c r="EM2053" s="1"/>
      <c r="EN2053" s="1"/>
      <c r="EO2053" s="1"/>
      <c r="EP2053" s="1"/>
      <c r="EQ2053" s="1"/>
      <c r="ER2053" s="1"/>
    </row>
    <row r="2054" spans="1:148" ht="12.75" x14ac:dyDescent="0.2">
      <c r="A2054" s="118"/>
      <c r="B2054" s="119"/>
      <c r="C2054" s="119"/>
      <c r="D2054" s="120"/>
      <c r="E2054" s="120"/>
      <c r="F2054" s="172"/>
      <c r="G2054" s="123"/>
      <c r="H2054" s="124"/>
      <c r="I2054" s="124"/>
      <c r="J2054" s="125"/>
      <c r="K2054" s="125"/>
      <c r="L2054" s="8"/>
      <c r="M2054" s="126"/>
      <c r="N2054" s="126"/>
      <c r="O2054" s="119"/>
      <c r="P2054" s="119"/>
      <c r="Q2054" s="158"/>
      <c r="R2054" s="199"/>
      <c r="S2054" s="119"/>
      <c r="T2054" s="129"/>
      <c r="U2054" s="127"/>
      <c r="V2054" s="127"/>
      <c r="W2054" s="126"/>
      <c r="X2054" s="119"/>
      <c r="Y2054" s="119"/>
      <c r="Z2054" s="131"/>
      <c r="AA2054" s="124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2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4"/>
      <c r="EM2054" s="1"/>
      <c r="EN2054" s="1"/>
      <c r="EO2054" s="1"/>
      <c r="EP2054" s="1"/>
      <c r="EQ2054" s="1"/>
      <c r="ER2054" s="1"/>
    </row>
    <row r="2055" spans="1:148" ht="12.75" x14ac:dyDescent="0.2">
      <c r="A2055" s="118"/>
      <c r="B2055" s="119"/>
      <c r="C2055" s="119"/>
      <c r="D2055" s="120"/>
      <c r="E2055" s="120"/>
      <c r="F2055" s="172"/>
      <c r="G2055" s="123"/>
      <c r="H2055" s="124"/>
      <c r="I2055" s="124"/>
      <c r="J2055" s="125"/>
      <c r="K2055" s="125"/>
      <c r="L2055" s="8"/>
      <c r="M2055" s="126"/>
      <c r="N2055" s="126"/>
      <c r="O2055" s="119"/>
      <c r="P2055" s="119"/>
      <c r="Q2055" s="158"/>
      <c r="R2055" s="199"/>
      <c r="S2055" s="119"/>
      <c r="T2055" s="129"/>
      <c r="U2055" s="127"/>
      <c r="V2055" s="127"/>
      <c r="W2055" s="126"/>
      <c r="X2055" s="119"/>
      <c r="Y2055" s="119"/>
      <c r="Z2055" s="131"/>
      <c r="AA2055" s="124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2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4"/>
      <c r="EM2055" s="1"/>
      <c r="EN2055" s="1"/>
      <c r="EO2055" s="1"/>
      <c r="EP2055" s="1"/>
      <c r="EQ2055" s="1"/>
      <c r="ER2055" s="1"/>
    </row>
    <row r="2056" spans="1:148" ht="12.75" x14ac:dyDescent="0.2">
      <c r="A2056" s="118"/>
      <c r="B2056" s="119"/>
      <c r="C2056" s="119"/>
      <c r="D2056" s="120"/>
      <c r="E2056" s="120"/>
      <c r="F2056" s="172"/>
      <c r="G2056" s="123"/>
      <c r="H2056" s="124"/>
      <c r="I2056" s="124"/>
      <c r="J2056" s="125"/>
      <c r="K2056" s="125"/>
      <c r="L2056" s="8"/>
      <c r="M2056" s="126"/>
      <c r="N2056" s="126"/>
      <c r="O2056" s="119"/>
      <c r="P2056" s="119"/>
      <c r="Q2056" s="158"/>
      <c r="R2056" s="199"/>
      <c r="S2056" s="119"/>
      <c r="T2056" s="129"/>
      <c r="U2056" s="127"/>
      <c r="V2056" s="127"/>
      <c r="W2056" s="126"/>
      <c r="X2056" s="119"/>
      <c r="Y2056" s="119"/>
      <c r="Z2056" s="131"/>
      <c r="AA2056" s="124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2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4"/>
      <c r="EM2056" s="1"/>
      <c r="EN2056" s="1"/>
      <c r="EO2056" s="1"/>
      <c r="EP2056" s="1"/>
      <c r="EQ2056" s="1"/>
      <c r="ER2056" s="1"/>
    </row>
    <row r="2057" spans="1:148" ht="12.75" x14ac:dyDescent="0.2">
      <c r="A2057" s="118"/>
      <c r="B2057" s="119"/>
      <c r="C2057" s="119"/>
      <c r="D2057" s="120"/>
      <c r="E2057" s="120"/>
      <c r="F2057" s="172"/>
      <c r="G2057" s="123"/>
      <c r="H2057" s="124"/>
      <c r="I2057" s="124"/>
      <c r="J2057" s="125"/>
      <c r="K2057" s="125"/>
      <c r="L2057" s="8"/>
      <c r="M2057" s="126"/>
      <c r="N2057" s="126"/>
      <c r="O2057" s="119"/>
      <c r="P2057" s="119"/>
      <c r="Q2057" s="158"/>
      <c r="R2057" s="199"/>
      <c r="S2057" s="119"/>
      <c r="T2057" s="129"/>
      <c r="U2057" s="127"/>
      <c r="V2057" s="127"/>
      <c r="W2057" s="126"/>
      <c r="X2057" s="119"/>
      <c r="Y2057" s="119"/>
      <c r="Z2057" s="131"/>
      <c r="AA2057" s="124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2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4"/>
      <c r="EM2057" s="1"/>
      <c r="EN2057" s="1"/>
      <c r="EO2057" s="1"/>
      <c r="EP2057" s="1"/>
      <c r="EQ2057" s="1"/>
      <c r="ER2057" s="1"/>
    </row>
    <row r="2058" spans="1:148" ht="12.75" x14ac:dyDescent="0.2">
      <c r="A2058" s="118"/>
      <c r="B2058" s="119"/>
      <c r="C2058" s="119"/>
      <c r="D2058" s="120"/>
      <c r="E2058" s="120"/>
      <c r="F2058" s="172"/>
      <c r="G2058" s="123"/>
      <c r="H2058" s="124"/>
      <c r="I2058" s="124"/>
      <c r="J2058" s="125"/>
      <c r="K2058" s="125"/>
      <c r="L2058" s="8"/>
      <c r="M2058" s="126"/>
      <c r="N2058" s="126"/>
      <c r="O2058" s="119"/>
      <c r="P2058" s="119"/>
      <c r="Q2058" s="158"/>
      <c r="R2058" s="199"/>
      <c r="S2058" s="119"/>
      <c r="T2058" s="129"/>
      <c r="U2058" s="127"/>
      <c r="V2058" s="127"/>
      <c r="W2058" s="126"/>
      <c r="X2058" s="119"/>
      <c r="Y2058" s="119"/>
      <c r="Z2058" s="131"/>
      <c r="AA2058" s="124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2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4"/>
      <c r="EM2058" s="1"/>
      <c r="EN2058" s="1"/>
      <c r="EO2058" s="1"/>
      <c r="EP2058" s="1"/>
      <c r="EQ2058" s="1"/>
      <c r="ER2058" s="1"/>
    </row>
    <row r="2059" spans="1:148" ht="12.75" x14ac:dyDescent="0.2">
      <c r="A2059" s="118"/>
      <c r="B2059" s="119"/>
      <c r="C2059" s="119"/>
      <c r="D2059" s="120"/>
      <c r="E2059" s="120"/>
      <c r="F2059" s="172"/>
      <c r="G2059" s="123"/>
      <c r="H2059" s="124"/>
      <c r="I2059" s="124"/>
      <c r="J2059" s="125"/>
      <c r="K2059" s="125"/>
      <c r="L2059" s="8"/>
      <c r="M2059" s="126"/>
      <c r="N2059" s="126"/>
      <c r="O2059" s="119"/>
      <c r="P2059" s="119"/>
      <c r="Q2059" s="158"/>
      <c r="R2059" s="199"/>
      <c r="S2059" s="119"/>
      <c r="T2059" s="129"/>
      <c r="U2059" s="127"/>
      <c r="V2059" s="127"/>
      <c r="W2059" s="126"/>
      <c r="X2059" s="119"/>
      <c r="Y2059" s="119"/>
      <c r="Z2059" s="131"/>
      <c r="AA2059" s="124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2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4"/>
      <c r="EM2059" s="1"/>
      <c r="EN2059" s="1"/>
      <c r="EO2059" s="1"/>
      <c r="EP2059" s="1"/>
      <c r="EQ2059" s="1"/>
      <c r="ER2059" s="1"/>
    </row>
    <row r="2060" spans="1:148" ht="12.75" x14ac:dyDescent="0.2">
      <c r="A2060" s="118"/>
      <c r="B2060" s="119"/>
      <c r="C2060" s="119"/>
      <c r="D2060" s="120"/>
      <c r="E2060" s="120"/>
      <c r="F2060" s="172"/>
      <c r="G2060" s="123"/>
      <c r="H2060" s="124"/>
      <c r="I2060" s="124"/>
      <c r="J2060" s="125"/>
      <c r="K2060" s="125"/>
      <c r="L2060" s="8"/>
      <c r="M2060" s="126"/>
      <c r="N2060" s="126"/>
      <c r="O2060" s="119"/>
      <c r="P2060" s="119"/>
      <c r="Q2060" s="158"/>
      <c r="R2060" s="199"/>
      <c r="S2060" s="119"/>
      <c r="T2060" s="129"/>
      <c r="U2060" s="127"/>
      <c r="V2060" s="127"/>
      <c r="W2060" s="126"/>
      <c r="X2060" s="119"/>
      <c r="Y2060" s="119"/>
      <c r="Z2060" s="131"/>
      <c r="AA2060" s="124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2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4"/>
      <c r="EM2060" s="1"/>
      <c r="EN2060" s="1"/>
      <c r="EO2060" s="1"/>
      <c r="EP2060" s="1"/>
      <c r="EQ2060" s="1"/>
      <c r="ER2060" s="1"/>
    </row>
    <row r="2061" spans="1:148" ht="12.75" x14ac:dyDescent="0.2">
      <c r="A2061" s="118"/>
      <c r="B2061" s="119"/>
      <c r="C2061" s="119"/>
      <c r="D2061" s="120"/>
      <c r="E2061" s="120"/>
      <c r="F2061" s="172"/>
      <c r="G2061" s="123"/>
      <c r="H2061" s="124"/>
      <c r="I2061" s="124"/>
      <c r="J2061" s="125"/>
      <c r="K2061" s="125"/>
      <c r="L2061" s="8"/>
      <c r="M2061" s="126"/>
      <c r="N2061" s="126"/>
      <c r="O2061" s="119"/>
      <c r="P2061" s="119"/>
      <c r="Q2061" s="158"/>
      <c r="R2061" s="199"/>
      <c r="S2061" s="119"/>
      <c r="T2061" s="129"/>
      <c r="U2061" s="127"/>
      <c r="V2061" s="127"/>
      <c r="W2061" s="126"/>
      <c r="X2061" s="119"/>
      <c r="Y2061" s="119"/>
      <c r="Z2061" s="131"/>
      <c r="AA2061" s="124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2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4"/>
      <c r="EM2061" s="1"/>
      <c r="EN2061" s="1"/>
      <c r="EO2061" s="1"/>
      <c r="EP2061" s="1"/>
      <c r="EQ2061" s="1"/>
      <c r="ER2061" s="1"/>
    </row>
    <row r="2062" spans="1:148" ht="12.75" x14ac:dyDescent="0.2">
      <c r="A2062" s="118"/>
      <c r="B2062" s="119"/>
      <c r="C2062" s="119"/>
      <c r="D2062" s="120"/>
      <c r="E2062" s="120"/>
      <c r="F2062" s="172"/>
      <c r="G2062" s="123"/>
      <c r="H2062" s="124"/>
      <c r="I2062" s="124"/>
      <c r="J2062" s="125"/>
      <c r="K2062" s="125"/>
      <c r="L2062" s="8"/>
      <c r="M2062" s="126"/>
      <c r="N2062" s="126"/>
      <c r="O2062" s="119"/>
      <c r="P2062" s="119"/>
      <c r="Q2062" s="158"/>
      <c r="R2062" s="199"/>
      <c r="S2062" s="119"/>
      <c r="T2062" s="129"/>
      <c r="U2062" s="127"/>
      <c r="V2062" s="127"/>
      <c r="W2062" s="126"/>
      <c r="X2062" s="119"/>
      <c r="Y2062" s="119"/>
      <c r="Z2062" s="131"/>
      <c r="AA2062" s="124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2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4"/>
      <c r="EM2062" s="1"/>
      <c r="EN2062" s="1"/>
      <c r="EO2062" s="1"/>
      <c r="EP2062" s="1"/>
      <c r="EQ2062" s="1"/>
      <c r="ER2062" s="1"/>
    </row>
    <row r="2063" spans="1:148" ht="12.75" x14ac:dyDescent="0.2">
      <c r="A2063" s="118"/>
      <c r="B2063" s="119"/>
      <c r="C2063" s="119"/>
      <c r="D2063" s="120"/>
      <c r="E2063" s="120"/>
      <c r="F2063" s="172"/>
      <c r="G2063" s="123"/>
      <c r="H2063" s="124"/>
      <c r="I2063" s="124"/>
      <c r="J2063" s="125"/>
      <c r="K2063" s="125"/>
      <c r="L2063" s="8"/>
      <c r="M2063" s="126"/>
      <c r="N2063" s="126"/>
      <c r="O2063" s="119"/>
      <c r="P2063" s="119"/>
      <c r="Q2063" s="158"/>
      <c r="R2063" s="199"/>
      <c r="S2063" s="119"/>
      <c r="T2063" s="129"/>
      <c r="U2063" s="127"/>
      <c r="V2063" s="127"/>
      <c r="W2063" s="126"/>
      <c r="X2063" s="119"/>
      <c r="Y2063" s="119"/>
      <c r="Z2063" s="131"/>
      <c r="AA2063" s="124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2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4"/>
      <c r="EM2063" s="1"/>
      <c r="EN2063" s="1"/>
      <c r="EO2063" s="1"/>
      <c r="EP2063" s="1"/>
      <c r="EQ2063" s="1"/>
      <c r="ER2063" s="1"/>
    </row>
    <row r="2064" spans="1:148" ht="12.75" x14ac:dyDescent="0.2">
      <c r="A2064" s="118"/>
      <c r="B2064" s="119"/>
      <c r="C2064" s="119"/>
      <c r="D2064" s="120"/>
      <c r="E2064" s="120"/>
      <c r="F2064" s="172"/>
      <c r="G2064" s="123"/>
      <c r="H2064" s="124"/>
      <c r="I2064" s="124"/>
      <c r="J2064" s="125"/>
      <c r="K2064" s="125"/>
      <c r="L2064" s="8"/>
      <c r="M2064" s="126"/>
      <c r="N2064" s="126"/>
      <c r="O2064" s="119"/>
      <c r="P2064" s="119"/>
      <c r="Q2064" s="158"/>
      <c r="R2064" s="199"/>
      <c r="S2064" s="119"/>
      <c r="T2064" s="129"/>
      <c r="U2064" s="127"/>
      <c r="V2064" s="127"/>
      <c r="W2064" s="126"/>
      <c r="X2064" s="119"/>
      <c r="Y2064" s="119"/>
      <c r="Z2064" s="131"/>
      <c r="AA2064" s="124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2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4"/>
      <c r="EM2064" s="1"/>
      <c r="EN2064" s="1"/>
      <c r="EO2064" s="1"/>
      <c r="EP2064" s="1"/>
      <c r="EQ2064" s="1"/>
      <c r="ER2064" s="1"/>
    </row>
    <row r="2065" spans="1:148" ht="12.75" x14ac:dyDescent="0.2">
      <c r="A2065" s="118"/>
      <c r="B2065" s="119"/>
      <c r="C2065" s="119"/>
      <c r="D2065" s="120"/>
      <c r="E2065" s="120"/>
      <c r="F2065" s="172"/>
      <c r="G2065" s="123"/>
      <c r="H2065" s="124"/>
      <c r="I2065" s="124"/>
      <c r="J2065" s="125"/>
      <c r="K2065" s="125"/>
      <c r="L2065" s="8"/>
      <c r="M2065" s="126"/>
      <c r="N2065" s="126"/>
      <c r="O2065" s="119"/>
      <c r="P2065" s="119"/>
      <c r="Q2065" s="158"/>
      <c r="R2065" s="199"/>
      <c r="S2065" s="119"/>
      <c r="T2065" s="129"/>
      <c r="U2065" s="127"/>
      <c r="V2065" s="127"/>
      <c r="W2065" s="126"/>
      <c r="X2065" s="119"/>
      <c r="Y2065" s="119"/>
      <c r="Z2065" s="131"/>
      <c r="AA2065" s="124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2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4"/>
      <c r="EM2065" s="1"/>
      <c r="EN2065" s="1"/>
      <c r="EO2065" s="1"/>
      <c r="EP2065" s="1"/>
      <c r="EQ2065" s="1"/>
      <c r="ER2065" s="1"/>
    </row>
    <row r="2066" spans="1:148" ht="12.75" x14ac:dyDescent="0.2">
      <c r="A2066" s="118"/>
      <c r="B2066" s="119"/>
      <c r="C2066" s="119"/>
      <c r="D2066" s="120"/>
      <c r="E2066" s="120"/>
      <c r="F2066" s="172"/>
      <c r="G2066" s="123"/>
      <c r="H2066" s="124"/>
      <c r="I2066" s="124"/>
      <c r="J2066" s="125"/>
      <c r="K2066" s="125"/>
      <c r="L2066" s="8"/>
      <c r="M2066" s="126"/>
      <c r="N2066" s="126"/>
      <c r="O2066" s="119"/>
      <c r="P2066" s="119"/>
      <c r="Q2066" s="158"/>
      <c r="R2066" s="199"/>
      <c r="S2066" s="119"/>
      <c r="T2066" s="129"/>
      <c r="U2066" s="127"/>
      <c r="V2066" s="127"/>
      <c r="W2066" s="126"/>
      <c r="X2066" s="119"/>
      <c r="Y2066" s="119"/>
      <c r="Z2066" s="131"/>
      <c r="AA2066" s="124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2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4"/>
      <c r="EM2066" s="1"/>
      <c r="EN2066" s="1"/>
      <c r="EO2066" s="1"/>
      <c r="EP2066" s="1"/>
      <c r="EQ2066" s="1"/>
      <c r="ER2066" s="1"/>
    </row>
    <row r="2067" spans="1:148" ht="12.75" x14ac:dyDescent="0.2">
      <c r="A2067" s="118"/>
      <c r="B2067" s="119"/>
      <c r="C2067" s="119"/>
      <c r="D2067" s="120"/>
      <c r="E2067" s="120"/>
      <c r="F2067" s="172"/>
      <c r="G2067" s="123"/>
      <c r="H2067" s="124"/>
      <c r="I2067" s="124"/>
      <c r="J2067" s="125"/>
      <c r="K2067" s="125"/>
      <c r="L2067" s="8"/>
      <c r="M2067" s="126"/>
      <c r="N2067" s="126"/>
      <c r="O2067" s="119"/>
      <c r="P2067" s="119"/>
      <c r="Q2067" s="158"/>
      <c r="R2067" s="199"/>
      <c r="S2067" s="119"/>
      <c r="T2067" s="129"/>
      <c r="U2067" s="127"/>
      <c r="V2067" s="127"/>
      <c r="W2067" s="126"/>
      <c r="X2067" s="119"/>
      <c r="Y2067" s="119"/>
      <c r="Z2067" s="131"/>
      <c r="AA2067" s="124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2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4"/>
      <c r="EM2067" s="1"/>
      <c r="EN2067" s="1"/>
      <c r="EO2067" s="1"/>
      <c r="EP2067" s="1"/>
      <c r="EQ2067" s="1"/>
      <c r="ER2067" s="1"/>
    </row>
    <row r="2068" spans="1:148" ht="12.75" x14ac:dyDescent="0.2">
      <c r="A2068" s="118"/>
      <c r="B2068" s="119"/>
      <c r="C2068" s="119"/>
      <c r="D2068" s="120"/>
      <c r="E2068" s="120"/>
      <c r="F2068" s="172"/>
      <c r="G2068" s="123"/>
      <c r="H2068" s="124"/>
      <c r="I2068" s="124"/>
      <c r="J2068" s="125"/>
      <c r="K2068" s="125"/>
      <c r="L2068" s="8"/>
      <c r="M2068" s="126"/>
      <c r="N2068" s="126"/>
      <c r="O2068" s="119"/>
      <c r="P2068" s="119"/>
      <c r="Q2068" s="158"/>
      <c r="R2068" s="199"/>
      <c r="S2068" s="119"/>
      <c r="T2068" s="129"/>
      <c r="U2068" s="127"/>
      <c r="V2068" s="127"/>
      <c r="W2068" s="126"/>
      <c r="X2068" s="119"/>
      <c r="Y2068" s="119"/>
      <c r="Z2068" s="131"/>
      <c r="AA2068" s="124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2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4"/>
      <c r="EM2068" s="1"/>
      <c r="EN2068" s="1"/>
      <c r="EO2068" s="1"/>
      <c r="EP2068" s="1"/>
      <c r="EQ2068" s="1"/>
      <c r="ER2068" s="1"/>
    </row>
    <row r="2069" spans="1:148" ht="12.75" x14ac:dyDescent="0.2">
      <c r="A2069" s="118"/>
      <c r="B2069" s="119"/>
      <c r="C2069" s="119"/>
      <c r="D2069" s="120"/>
      <c r="E2069" s="120"/>
      <c r="F2069" s="172"/>
      <c r="G2069" s="123"/>
      <c r="H2069" s="124"/>
      <c r="I2069" s="124"/>
      <c r="J2069" s="125"/>
      <c r="K2069" s="125"/>
      <c r="L2069" s="8"/>
      <c r="M2069" s="126"/>
      <c r="N2069" s="126"/>
      <c r="O2069" s="119"/>
      <c r="P2069" s="119"/>
      <c r="Q2069" s="158"/>
      <c r="R2069" s="199"/>
      <c r="S2069" s="119"/>
      <c r="T2069" s="129"/>
      <c r="U2069" s="127"/>
      <c r="V2069" s="127"/>
      <c r="W2069" s="126"/>
      <c r="X2069" s="119"/>
      <c r="Y2069" s="119"/>
      <c r="Z2069" s="131"/>
      <c r="AA2069" s="124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2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4"/>
      <c r="EM2069" s="1"/>
      <c r="EN2069" s="1"/>
      <c r="EO2069" s="1"/>
      <c r="EP2069" s="1"/>
      <c r="EQ2069" s="1"/>
      <c r="ER2069" s="1"/>
    </row>
    <row r="2070" spans="1:148" ht="12.75" x14ac:dyDescent="0.2">
      <c r="A2070" s="118"/>
      <c r="B2070" s="119"/>
      <c r="C2070" s="119"/>
      <c r="D2070" s="120"/>
      <c r="E2070" s="120"/>
      <c r="F2070" s="172"/>
      <c r="G2070" s="123"/>
      <c r="H2070" s="124"/>
      <c r="I2070" s="124"/>
      <c r="J2070" s="125"/>
      <c r="K2070" s="125"/>
      <c r="L2070" s="8"/>
      <c r="M2070" s="126"/>
      <c r="N2070" s="126"/>
      <c r="O2070" s="119"/>
      <c r="P2070" s="119"/>
      <c r="Q2070" s="158"/>
      <c r="R2070" s="199"/>
      <c r="S2070" s="119"/>
      <c r="T2070" s="129"/>
      <c r="U2070" s="127"/>
      <c r="V2070" s="127"/>
      <c r="W2070" s="126"/>
      <c r="X2070" s="119"/>
      <c r="Y2070" s="119"/>
      <c r="Z2070" s="131"/>
      <c r="AA2070" s="124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2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4"/>
      <c r="EM2070" s="1"/>
      <c r="EN2070" s="1"/>
      <c r="EO2070" s="1"/>
      <c r="EP2070" s="1"/>
      <c r="EQ2070" s="1"/>
      <c r="ER2070" s="1"/>
    </row>
    <row r="2071" spans="1:148" ht="12.75" x14ac:dyDescent="0.2">
      <c r="A2071" s="118"/>
      <c r="B2071" s="119"/>
      <c r="C2071" s="119"/>
      <c r="D2071" s="120"/>
      <c r="E2071" s="120"/>
      <c r="F2071" s="172"/>
      <c r="G2071" s="123"/>
      <c r="H2071" s="124"/>
      <c r="I2071" s="124"/>
      <c r="J2071" s="125"/>
      <c r="K2071" s="125"/>
      <c r="L2071" s="8"/>
      <c r="M2071" s="126"/>
      <c r="N2071" s="126"/>
      <c r="O2071" s="119"/>
      <c r="P2071" s="119"/>
      <c r="Q2071" s="158"/>
      <c r="R2071" s="199"/>
      <c r="S2071" s="119"/>
      <c r="T2071" s="129"/>
      <c r="U2071" s="127"/>
      <c r="V2071" s="127"/>
      <c r="W2071" s="126"/>
      <c r="X2071" s="119"/>
      <c r="Y2071" s="119"/>
      <c r="Z2071" s="131"/>
      <c r="AA2071" s="124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2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4"/>
      <c r="EM2071" s="1"/>
      <c r="EN2071" s="1"/>
      <c r="EO2071" s="1"/>
      <c r="EP2071" s="1"/>
      <c r="EQ2071" s="1"/>
      <c r="ER2071" s="1"/>
    </row>
    <row r="2072" spans="1:148" ht="12.75" x14ac:dyDescent="0.2">
      <c r="A2072" s="118"/>
      <c r="B2072" s="119"/>
      <c r="C2072" s="119"/>
      <c r="D2072" s="120"/>
      <c r="E2072" s="120"/>
      <c r="F2072" s="172"/>
      <c r="G2072" s="123"/>
      <c r="H2072" s="124"/>
      <c r="I2072" s="124"/>
      <c r="J2072" s="125"/>
      <c r="K2072" s="125"/>
      <c r="L2072" s="8"/>
      <c r="M2072" s="126"/>
      <c r="N2072" s="126"/>
      <c r="O2072" s="119"/>
      <c r="P2072" s="119"/>
      <c r="Q2072" s="158"/>
      <c r="R2072" s="199"/>
      <c r="S2072" s="119"/>
      <c r="T2072" s="129"/>
      <c r="U2072" s="127"/>
      <c r="V2072" s="127"/>
      <c r="W2072" s="126"/>
      <c r="X2072" s="119"/>
      <c r="Y2072" s="119"/>
      <c r="Z2072" s="131"/>
      <c r="AA2072" s="124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2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4"/>
      <c r="EM2072" s="1"/>
      <c r="EN2072" s="1"/>
      <c r="EO2072" s="1"/>
      <c r="EP2072" s="1"/>
      <c r="EQ2072" s="1"/>
      <c r="ER2072" s="1"/>
    </row>
    <row r="2073" spans="1:148" ht="12.75" x14ac:dyDescent="0.2">
      <c r="A2073" s="118"/>
      <c r="B2073" s="119"/>
      <c r="C2073" s="119"/>
      <c r="D2073" s="120"/>
      <c r="E2073" s="120"/>
      <c r="F2073" s="172"/>
      <c r="G2073" s="123"/>
      <c r="H2073" s="124"/>
      <c r="I2073" s="124"/>
      <c r="J2073" s="125"/>
      <c r="K2073" s="125"/>
      <c r="L2073" s="8"/>
      <c r="M2073" s="126"/>
      <c r="N2073" s="126"/>
      <c r="O2073" s="119"/>
      <c r="P2073" s="119"/>
      <c r="Q2073" s="158"/>
      <c r="R2073" s="199"/>
      <c r="S2073" s="119"/>
      <c r="T2073" s="129"/>
      <c r="U2073" s="127"/>
      <c r="V2073" s="127"/>
      <c r="W2073" s="126"/>
      <c r="X2073" s="119"/>
      <c r="Y2073" s="119"/>
      <c r="Z2073" s="131"/>
      <c r="AA2073" s="124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2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4"/>
      <c r="EM2073" s="1"/>
      <c r="EN2073" s="1"/>
      <c r="EO2073" s="1"/>
      <c r="EP2073" s="1"/>
      <c r="EQ2073" s="1"/>
      <c r="ER2073" s="1"/>
    </row>
    <row r="2074" spans="1:148" ht="12.75" x14ac:dyDescent="0.2">
      <c r="A2074" s="118"/>
      <c r="B2074" s="119"/>
      <c r="C2074" s="119"/>
      <c r="D2074" s="120"/>
      <c r="E2074" s="120"/>
      <c r="F2074" s="172"/>
      <c r="G2074" s="123"/>
      <c r="H2074" s="124"/>
      <c r="I2074" s="124"/>
      <c r="J2074" s="125"/>
      <c r="K2074" s="125"/>
      <c r="L2074" s="8"/>
      <c r="M2074" s="126"/>
      <c r="N2074" s="126"/>
      <c r="O2074" s="119"/>
      <c r="P2074" s="119"/>
      <c r="Q2074" s="158"/>
      <c r="R2074" s="199"/>
      <c r="S2074" s="119"/>
      <c r="T2074" s="129"/>
      <c r="U2074" s="127"/>
      <c r="V2074" s="127"/>
      <c r="W2074" s="126"/>
      <c r="X2074" s="119"/>
      <c r="Y2074" s="119"/>
      <c r="Z2074" s="131"/>
      <c r="AA2074" s="124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2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4"/>
      <c r="EM2074" s="1"/>
      <c r="EN2074" s="1"/>
      <c r="EO2074" s="1"/>
      <c r="EP2074" s="1"/>
      <c r="EQ2074" s="1"/>
      <c r="ER2074" s="1"/>
    </row>
    <row r="2075" spans="1:148" ht="12.75" x14ac:dyDescent="0.2">
      <c r="A2075" s="118"/>
      <c r="B2075" s="119"/>
      <c r="C2075" s="119"/>
      <c r="D2075" s="120"/>
      <c r="E2075" s="120"/>
      <c r="F2075" s="172"/>
      <c r="G2075" s="123"/>
      <c r="H2075" s="124"/>
      <c r="I2075" s="124"/>
      <c r="J2075" s="125"/>
      <c r="K2075" s="125"/>
      <c r="L2075" s="8"/>
      <c r="M2075" s="126"/>
      <c r="N2075" s="126"/>
      <c r="O2075" s="119"/>
      <c r="P2075" s="119"/>
      <c r="Q2075" s="158"/>
      <c r="R2075" s="199"/>
      <c r="S2075" s="119"/>
      <c r="T2075" s="129"/>
      <c r="U2075" s="127"/>
      <c r="V2075" s="127"/>
      <c r="W2075" s="126"/>
      <c r="X2075" s="119"/>
      <c r="Y2075" s="119"/>
      <c r="Z2075" s="131"/>
      <c r="AA2075" s="124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2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4"/>
      <c r="EM2075" s="1"/>
      <c r="EN2075" s="1"/>
      <c r="EO2075" s="1"/>
      <c r="EP2075" s="1"/>
      <c r="EQ2075" s="1"/>
      <c r="ER2075" s="1"/>
    </row>
    <row r="2076" spans="1:148" ht="12.75" x14ac:dyDescent="0.2">
      <c r="A2076" s="118"/>
      <c r="B2076" s="119"/>
      <c r="C2076" s="119"/>
      <c r="D2076" s="120"/>
      <c r="E2076" s="120"/>
      <c r="F2076" s="172"/>
      <c r="G2076" s="123"/>
      <c r="H2076" s="124"/>
      <c r="I2076" s="124"/>
      <c r="J2076" s="125"/>
      <c r="K2076" s="125"/>
      <c r="L2076" s="8"/>
      <c r="M2076" s="126"/>
      <c r="N2076" s="126"/>
      <c r="O2076" s="119"/>
      <c r="P2076" s="119"/>
      <c r="Q2076" s="158"/>
      <c r="R2076" s="199"/>
      <c r="S2076" s="119"/>
      <c r="T2076" s="129"/>
      <c r="U2076" s="127"/>
      <c r="V2076" s="127"/>
      <c r="W2076" s="126"/>
      <c r="X2076" s="119"/>
      <c r="Y2076" s="119"/>
      <c r="Z2076" s="131"/>
      <c r="AA2076" s="124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2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4"/>
      <c r="EM2076" s="1"/>
      <c r="EN2076" s="1"/>
      <c r="EO2076" s="1"/>
      <c r="EP2076" s="1"/>
      <c r="EQ2076" s="1"/>
      <c r="ER2076" s="1"/>
    </row>
    <row r="2077" spans="1:148" ht="12.75" x14ac:dyDescent="0.2">
      <c r="A2077" s="118"/>
      <c r="B2077" s="119"/>
      <c r="C2077" s="119"/>
      <c r="D2077" s="120"/>
      <c r="E2077" s="120"/>
      <c r="F2077" s="172"/>
      <c r="G2077" s="123"/>
      <c r="H2077" s="124"/>
      <c r="I2077" s="124"/>
      <c r="J2077" s="125"/>
      <c r="K2077" s="125"/>
      <c r="L2077" s="8"/>
      <c r="M2077" s="126"/>
      <c r="N2077" s="126"/>
      <c r="O2077" s="119"/>
      <c r="P2077" s="119"/>
      <c r="Q2077" s="158"/>
      <c r="R2077" s="199"/>
      <c r="S2077" s="119"/>
      <c r="T2077" s="129"/>
      <c r="U2077" s="127"/>
      <c r="V2077" s="127"/>
      <c r="W2077" s="126"/>
      <c r="X2077" s="119"/>
      <c r="Y2077" s="119"/>
      <c r="Z2077" s="131"/>
      <c r="AA2077" s="124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2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4"/>
      <c r="EM2077" s="1"/>
      <c r="EN2077" s="1"/>
      <c r="EO2077" s="1"/>
      <c r="EP2077" s="1"/>
      <c r="EQ2077" s="1"/>
      <c r="ER2077" s="1"/>
    </row>
    <row r="2078" spans="1:148" ht="12.75" x14ac:dyDescent="0.2">
      <c r="A2078" s="118"/>
      <c r="B2078" s="119"/>
      <c r="C2078" s="119"/>
      <c r="D2078" s="120"/>
      <c r="E2078" s="120"/>
      <c r="F2078" s="172"/>
      <c r="G2078" s="123"/>
      <c r="H2078" s="124"/>
      <c r="I2078" s="124"/>
      <c r="J2078" s="125"/>
      <c r="K2078" s="125"/>
      <c r="L2078" s="8"/>
      <c r="M2078" s="126"/>
      <c r="N2078" s="126"/>
      <c r="O2078" s="119"/>
      <c r="P2078" s="119"/>
      <c r="Q2078" s="158"/>
      <c r="R2078" s="199"/>
      <c r="S2078" s="119"/>
      <c r="T2078" s="129"/>
      <c r="U2078" s="127"/>
      <c r="V2078" s="127"/>
      <c r="W2078" s="126"/>
      <c r="X2078" s="119"/>
      <c r="Y2078" s="119"/>
      <c r="Z2078" s="131"/>
      <c r="AA2078" s="124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2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4"/>
      <c r="EM2078" s="1"/>
      <c r="EN2078" s="1"/>
      <c r="EO2078" s="1"/>
      <c r="EP2078" s="1"/>
      <c r="EQ2078" s="1"/>
      <c r="ER2078" s="1"/>
    </row>
    <row r="2079" spans="1:148" ht="12.75" x14ac:dyDescent="0.2">
      <c r="A2079" s="118"/>
      <c r="B2079" s="119"/>
      <c r="C2079" s="119"/>
      <c r="D2079" s="120"/>
      <c r="E2079" s="120"/>
      <c r="F2079" s="172"/>
      <c r="G2079" s="123"/>
      <c r="H2079" s="124"/>
      <c r="I2079" s="124"/>
      <c r="J2079" s="125"/>
      <c r="K2079" s="125"/>
      <c r="L2079" s="8"/>
      <c r="M2079" s="126"/>
      <c r="N2079" s="126"/>
      <c r="O2079" s="119"/>
      <c r="P2079" s="119"/>
      <c r="Q2079" s="158"/>
      <c r="R2079" s="199"/>
      <c r="S2079" s="119"/>
      <c r="T2079" s="129"/>
      <c r="U2079" s="127"/>
      <c r="V2079" s="127"/>
      <c r="W2079" s="126"/>
      <c r="X2079" s="119"/>
      <c r="Y2079" s="119"/>
      <c r="Z2079" s="131"/>
      <c r="AA2079" s="124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2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4"/>
      <c r="EM2079" s="1"/>
      <c r="EN2079" s="1"/>
      <c r="EO2079" s="1"/>
      <c r="EP2079" s="1"/>
      <c r="EQ2079" s="1"/>
      <c r="ER2079" s="1"/>
    </row>
    <row r="2080" spans="1:148" ht="12.75" x14ac:dyDescent="0.2">
      <c r="A2080" s="118"/>
      <c r="B2080" s="119"/>
      <c r="C2080" s="119"/>
      <c r="D2080" s="120"/>
      <c r="E2080" s="120"/>
      <c r="F2080" s="172"/>
      <c r="G2080" s="123"/>
      <c r="H2080" s="124"/>
      <c r="I2080" s="124"/>
      <c r="J2080" s="125"/>
      <c r="K2080" s="125"/>
      <c r="L2080" s="8"/>
      <c r="M2080" s="126"/>
      <c r="N2080" s="126"/>
      <c r="O2080" s="119"/>
      <c r="P2080" s="119"/>
      <c r="Q2080" s="158"/>
      <c r="R2080" s="199"/>
      <c r="S2080" s="119"/>
      <c r="T2080" s="129"/>
      <c r="U2080" s="127"/>
      <c r="V2080" s="127"/>
      <c r="W2080" s="126"/>
      <c r="X2080" s="119"/>
      <c r="Y2080" s="119"/>
      <c r="Z2080" s="131"/>
      <c r="AA2080" s="124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2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4"/>
      <c r="EM2080" s="1"/>
      <c r="EN2080" s="1"/>
      <c r="EO2080" s="1"/>
      <c r="EP2080" s="1"/>
      <c r="EQ2080" s="1"/>
      <c r="ER2080" s="1"/>
    </row>
    <row r="2081" spans="1:148" ht="12.75" x14ac:dyDescent="0.2">
      <c r="A2081" s="118"/>
      <c r="B2081" s="119"/>
      <c r="C2081" s="119"/>
      <c r="D2081" s="120"/>
      <c r="E2081" s="120"/>
      <c r="F2081" s="172"/>
      <c r="G2081" s="123"/>
      <c r="H2081" s="124"/>
      <c r="I2081" s="124"/>
      <c r="J2081" s="125"/>
      <c r="K2081" s="125"/>
      <c r="L2081" s="8"/>
      <c r="M2081" s="126"/>
      <c r="N2081" s="126"/>
      <c r="O2081" s="119"/>
      <c r="P2081" s="119"/>
      <c r="Q2081" s="158"/>
      <c r="R2081" s="199"/>
      <c r="S2081" s="119"/>
      <c r="T2081" s="129"/>
      <c r="U2081" s="127"/>
      <c r="V2081" s="127"/>
      <c r="W2081" s="126"/>
      <c r="X2081" s="119"/>
      <c r="Y2081" s="119"/>
      <c r="Z2081" s="131"/>
      <c r="AA2081" s="124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2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4"/>
      <c r="EM2081" s="1"/>
      <c r="EN2081" s="1"/>
      <c r="EO2081" s="1"/>
      <c r="EP2081" s="1"/>
      <c r="EQ2081" s="1"/>
      <c r="ER2081" s="1"/>
    </row>
    <row r="2082" spans="1:148" ht="12.75" x14ac:dyDescent="0.2">
      <c r="A2082" s="118"/>
      <c r="B2082" s="119"/>
      <c r="C2082" s="119"/>
      <c r="D2082" s="120"/>
      <c r="E2082" s="120"/>
      <c r="F2082" s="172"/>
      <c r="G2082" s="123"/>
      <c r="H2082" s="124"/>
      <c r="I2082" s="124"/>
      <c r="J2082" s="125"/>
      <c r="K2082" s="125"/>
      <c r="L2082" s="8"/>
      <c r="M2082" s="126"/>
      <c r="N2082" s="126"/>
      <c r="O2082" s="119"/>
      <c r="P2082" s="119"/>
      <c r="Q2082" s="158"/>
      <c r="R2082" s="199"/>
      <c r="S2082" s="119"/>
      <c r="T2082" s="129"/>
      <c r="U2082" s="127"/>
      <c r="V2082" s="127"/>
      <c r="W2082" s="126"/>
      <c r="X2082" s="119"/>
      <c r="Y2082" s="119"/>
      <c r="Z2082" s="131"/>
      <c r="AA2082" s="124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2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4"/>
      <c r="EM2082" s="1"/>
      <c r="EN2082" s="1"/>
      <c r="EO2082" s="1"/>
      <c r="EP2082" s="1"/>
      <c r="EQ2082" s="1"/>
      <c r="ER2082" s="1"/>
    </row>
    <row r="2083" spans="1:148" ht="12.75" x14ac:dyDescent="0.2">
      <c r="A2083" s="118"/>
      <c r="B2083" s="119"/>
      <c r="C2083" s="119"/>
      <c r="D2083" s="120"/>
      <c r="E2083" s="120"/>
      <c r="F2083" s="172"/>
      <c r="G2083" s="123"/>
      <c r="H2083" s="124"/>
      <c r="I2083" s="124"/>
      <c r="J2083" s="125"/>
      <c r="K2083" s="125"/>
      <c r="L2083" s="8"/>
      <c r="M2083" s="126"/>
      <c r="N2083" s="126"/>
      <c r="O2083" s="119"/>
      <c r="P2083" s="119"/>
      <c r="Q2083" s="158"/>
      <c r="R2083" s="199"/>
      <c r="S2083" s="119"/>
      <c r="T2083" s="129"/>
      <c r="U2083" s="127"/>
      <c r="V2083" s="127"/>
      <c r="W2083" s="126"/>
      <c r="X2083" s="119"/>
      <c r="Y2083" s="119"/>
      <c r="Z2083" s="131"/>
      <c r="AA2083" s="124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2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4"/>
      <c r="EM2083" s="1"/>
      <c r="EN2083" s="1"/>
      <c r="EO2083" s="1"/>
      <c r="EP2083" s="1"/>
      <c r="EQ2083" s="1"/>
      <c r="ER2083" s="1"/>
    </row>
    <row r="2084" spans="1:148" ht="12.75" x14ac:dyDescent="0.2">
      <c r="A2084" s="118"/>
      <c r="B2084" s="119"/>
      <c r="C2084" s="119"/>
      <c r="D2084" s="120"/>
      <c r="E2084" s="120"/>
      <c r="F2084" s="172"/>
      <c r="G2084" s="123"/>
      <c r="H2084" s="124"/>
      <c r="I2084" s="124"/>
      <c r="J2084" s="125"/>
      <c r="K2084" s="125"/>
      <c r="L2084" s="8"/>
      <c r="M2084" s="126"/>
      <c r="N2084" s="126"/>
      <c r="O2084" s="119"/>
      <c r="P2084" s="119"/>
      <c r="Q2084" s="158"/>
      <c r="R2084" s="199"/>
      <c r="S2084" s="119"/>
      <c r="T2084" s="129"/>
      <c r="U2084" s="127"/>
      <c r="V2084" s="127"/>
      <c r="W2084" s="126"/>
      <c r="X2084" s="119"/>
      <c r="Y2084" s="119"/>
      <c r="Z2084" s="131"/>
      <c r="AA2084" s="124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2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4"/>
      <c r="EM2084" s="1"/>
      <c r="EN2084" s="1"/>
      <c r="EO2084" s="1"/>
      <c r="EP2084" s="1"/>
      <c r="EQ2084" s="1"/>
      <c r="ER2084" s="1"/>
    </row>
    <row r="2085" spans="1:148" ht="12.75" x14ac:dyDescent="0.2">
      <c r="A2085" s="118"/>
      <c r="B2085" s="119"/>
      <c r="C2085" s="119"/>
      <c r="D2085" s="120"/>
      <c r="E2085" s="120"/>
      <c r="F2085" s="172"/>
      <c r="G2085" s="123"/>
      <c r="H2085" s="124"/>
      <c r="I2085" s="124"/>
      <c r="J2085" s="125"/>
      <c r="K2085" s="125"/>
      <c r="L2085" s="8"/>
      <c r="M2085" s="126"/>
      <c r="N2085" s="126"/>
      <c r="O2085" s="119"/>
      <c r="P2085" s="119"/>
      <c r="Q2085" s="158"/>
      <c r="R2085" s="199"/>
      <c r="S2085" s="119"/>
      <c r="T2085" s="129"/>
      <c r="U2085" s="127"/>
      <c r="V2085" s="127"/>
      <c r="W2085" s="126"/>
      <c r="X2085" s="119"/>
      <c r="Y2085" s="119"/>
      <c r="Z2085" s="131"/>
      <c r="AA2085" s="124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2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4"/>
      <c r="EM2085" s="1"/>
      <c r="EN2085" s="1"/>
      <c r="EO2085" s="1"/>
      <c r="EP2085" s="1"/>
      <c r="EQ2085" s="1"/>
      <c r="ER2085" s="1"/>
    </row>
    <row r="2086" spans="1:148" ht="12.75" x14ac:dyDescent="0.2">
      <c r="A2086" s="118"/>
      <c r="B2086" s="119"/>
      <c r="C2086" s="119"/>
      <c r="D2086" s="120"/>
      <c r="E2086" s="120"/>
      <c r="F2086" s="172"/>
      <c r="G2086" s="123"/>
      <c r="H2086" s="124"/>
      <c r="I2086" s="124"/>
      <c r="J2086" s="125"/>
      <c r="K2086" s="125"/>
      <c r="L2086" s="8"/>
      <c r="M2086" s="126"/>
      <c r="N2086" s="126"/>
      <c r="O2086" s="119"/>
      <c r="P2086" s="119"/>
      <c r="Q2086" s="158"/>
      <c r="R2086" s="199"/>
      <c r="S2086" s="119"/>
      <c r="T2086" s="129"/>
      <c r="U2086" s="127"/>
      <c r="V2086" s="127"/>
      <c r="W2086" s="126"/>
      <c r="X2086" s="119"/>
      <c r="Y2086" s="119"/>
      <c r="Z2086" s="131"/>
      <c r="AA2086" s="124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2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4"/>
      <c r="EM2086" s="1"/>
      <c r="EN2086" s="1"/>
      <c r="EO2086" s="1"/>
      <c r="EP2086" s="1"/>
      <c r="EQ2086" s="1"/>
      <c r="ER2086" s="1"/>
    </row>
    <row r="2087" spans="1:148" ht="12.75" x14ac:dyDescent="0.2">
      <c r="A2087" s="118"/>
      <c r="B2087" s="119"/>
      <c r="C2087" s="119"/>
      <c r="D2087" s="120"/>
      <c r="E2087" s="120"/>
      <c r="F2087" s="172"/>
      <c r="G2087" s="123"/>
      <c r="H2087" s="124"/>
      <c r="I2087" s="124"/>
      <c r="J2087" s="125"/>
      <c r="K2087" s="125"/>
      <c r="L2087" s="8"/>
      <c r="M2087" s="126"/>
      <c r="N2087" s="126"/>
      <c r="O2087" s="119"/>
      <c r="P2087" s="119"/>
      <c r="Q2087" s="158"/>
      <c r="R2087" s="199"/>
      <c r="S2087" s="119"/>
      <c r="T2087" s="129"/>
      <c r="U2087" s="127"/>
      <c r="V2087" s="127"/>
      <c r="W2087" s="126"/>
      <c r="X2087" s="119"/>
      <c r="Y2087" s="119"/>
      <c r="Z2087" s="131"/>
      <c r="AA2087" s="124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2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4"/>
      <c r="EM2087" s="1"/>
      <c r="EN2087" s="1"/>
      <c r="EO2087" s="1"/>
      <c r="EP2087" s="1"/>
      <c r="EQ2087" s="1"/>
      <c r="ER2087" s="1"/>
    </row>
    <row r="2088" spans="1:148" ht="12.75" x14ac:dyDescent="0.2">
      <c r="A2088" s="118"/>
      <c r="B2088" s="119"/>
      <c r="C2088" s="119"/>
      <c r="D2088" s="120"/>
      <c r="E2088" s="120"/>
      <c r="F2088" s="172"/>
      <c r="G2088" s="123"/>
      <c r="H2088" s="124"/>
      <c r="I2088" s="124"/>
      <c r="J2088" s="125"/>
      <c r="K2088" s="125"/>
      <c r="L2088" s="8"/>
      <c r="M2088" s="126"/>
      <c r="N2088" s="126"/>
      <c r="O2088" s="119"/>
      <c r="P2088" s="119"/>
      <c r="Q2088" s="158"/>
      <c r="R2088" s="199"/>
      <c r="S2088" s="119"/>
      <c r="T2088" s="129"/>
      <c r="U2088" s="127"/>
      <c r="V2088" s="127"/>
      <c r="W2088" s="126"/>
      <c r="X2088" s="119"/>
      <c r="Y2088" s="119"/>
      <c r="Z2088" s="131"/>
      <c r="AA2088" s="124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2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4"/>
      <c r="EM2088" s="1"/>
      <c r="EN2088" s="1"/>
      <c r="EO2088" s="1"/>
      <c r="EP2088" s="1"/>
      <c r="EQ2088" s="1"/>
      <c r="ER2088" s="1"/>
    </row>
    <row r="2089" spans="1:148" ht="12.75" x14ac:dyDescent="0.2">
      <c r="A2089" s="118"/>
      <c r="B2089" s="119"/>
      <c r="C2089" s="119"/>
      <c r="D2089" s="120"/>
      <c r="E2089" s="120"/>
      <c r="F2089" s="172"/>
      <c r="G2089" s="123"/>
      <c r="H2089" s="124"/>
      <c r="I2089" s="124"/>
      <c r="J2089" s="125"/>
      <c r="K2089" s="125"/>
      <c r="L2089" s="8"/>
      <c r="M2089" s="126"/>
      <c r="N2089" s="126"/>
      <c r="O2089" s="119"/>
      <c r="P2089" s="119"/>
      <c r="Q2089" s="158"/>
      <c r="R2089" s="199"/>
      <c r="S2089" s="119"/>
      <c r="T2089" s="129"/>
      <c r="U2089" s="127"/>
      <c r="V2089" s="127"/>
      <c r="W2089" s="126"/>
      <c r="X2089" s="119"/>
      <c r="Y2089" s="119"/>
      <c r="Z2089" s="131"/>
      <c r="AA2089" s="124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2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4"/>
      <c r="EM2089" s="1"/>
      <c r="EN2089" s="1"/>
      <c r="EO2089" s="1"/>
      <c r="EP2089" s="1"/>
      <c r="EQ2089" s="1"/>
      <c r="ER2089" s="1"/>
    </row>
    <row r="2090" spans="1:148" ht="12.75" x14ac:dyDescent="0.2">
      <c r="A2090" s="118"/>
      <c r="B2090" s="119"/>
      <c r="C2090" s="119"/>
      <c r="D2090" s="120"/>
      <c r="E2090" s="120"/>
      <c r="F2090" s="172"/>
      <c r="G2090" s="123"/>
      <c r="H2090" s="124"/>
      <c r="I2090" s="124"/>
      <c r="J2090" s="125"/>
      <c r="K2090" s="125"/>
      <c r="L2090" s="8"/>
      <c r="M2090" s="126"/>
      <c r="N2090" s="126"/>
      <c r="O2090" s="119"/>
      <c r="P2090" s="119"/>
      <c r="Q2090" s="158"/>
      <c r="R2090" s="199"/>
      <c r="S2090" s="119"/>
      <c r="T2090" s="129"/>
      <c r="U2090" s="127"/>
      <c r="V2090" s="127"/>
      <c r="W2090" s="126"/>
      <c r="X2090" s="119"/>
      <c r="Y2090" s="119"/>
      <c r="Z2090" s="131"/>
      <c r="AA2090" s="124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2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4"/>
      <c r="EM2090" s="1"/>
      <c r="EN2090" s="1"/>
      <c r="EO2090" s="1"/>
      <c r="EP2090" s="1"/>
      <c r="EQ2090" s="1"/>
      <c r="ER2090" s="1"/>
    </row>
    <row r="2091" spans="1:148" ht="12.75" x14ac:dyDescent="0.2">
      <c r="A2091" s="118"/>
      <c r="B2091" s="119"/>
      <c r="C2091" s="119"/>
      <c r="D2091" s="120"/>
      <c r="E2091" s="120"/>
      <c r="F2091" s="172"/>
      <c r="G2091" s="123"/>
      <c r="H2091" s="124"/>
      <c r="I2091" s="124"/>
      <c r="J2091" s="125"/>
      <c r="K2091" s="125"/>
      <c r="L2091" s="8"/>
      <c r="M2091" s="126"/>
      <c r="N2091" s="126"/>
      <c r="O2091" s="119"/>
      <c r="P2091" s="119"/>
      <c r="Q2091" s="158"/>
      <c r="R2091" s="199"/>
      <c r="S2091" s="119"/>
      <c r="T2091" s="129"/>
      <c r="U2091" s="127"/>
      <c r="V2091" s="127"/>
      <c r="W2091" s="126"/>
      <c r="X2091" s="119"/>
      <c r="Y2091" s="119"/>
      <c r="Z2091" s="131"/>
      <c r="AA2091" s="124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2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4"/>
      <c r="EM2091" s="1"/>
      <c r="EN2091" s="1"/>
      <c r="EO2091" s="1"/>
      <c r="EP2091" s="1"/>
      <c r="EQ2091" s="1"/>
      <c r="ER2091" s="1"/>
    </row>
    <row r="2092" spans="1:148" ht="12.75" x14ac:dyDescent="0.2">
      <c r="A2092" s="118"/>
      <c r="B2092" s="119"/>
      <c r="C2092" s="119"/>
      <c r="D2092" s="120"/>
      <c r="E2092" s="120"/>
      <c r="F2092" s="172"/>
      <c r="G2092" s="123"/>
      <c r="H2092" s="124"/>
      <c r="I2092" s="124"/>
      <c r="J2092" s="125"/>
      <c r="K2092" s="125"/>
      <c r="L2092" s="8"/>
      <c r="M2092" s="126"/>
      <c r="N2092" s="126"/>
      <c r="O2092" s="119"/>
      <c r="P2092" s="119"/>
      <c r="Q2092" s="158"/>
      <c r="R2092" s="199"/>
      <c r="S2092" s="119"/>
      <c r="T2092" s="129"/>
      <c r="U2092" s="127"/>
      <c r="V2092" s="127"/>
      <c r="W2092" s="126"/>
      <c r="X2092" s="119"/>
      <c r="Y2092" s="119"/>
      <c r="Z2092" s="131"/>
      <c r="AA2092" s="124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2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4"/>
      <c r="EM2092" s="1"/>
      <c r="EN2092" s="1"/>
      <c r="EO2092" s="1"/>
      <c r="EP2092" s="1"/>
      <c r="EQ2092" s="1"/>
      <c r="ER2092" s="1"/>
    </row>
    <row r="2093" spans="1:148" ht="12.75" x14ac:dyDescent="0.2">
      <c r="A2093" s="118"/>
      <c r="B2093" s="119"/>
      <c r="C2093" s="119"/>
      <c r="D2093" s="120"/>
      <c r="E2093" s="120"/>
      <c r="F2093" s="172"/>
      <c r="G2093" s="123"/>
      <c r="H2093" s="124"/>
      <c r="I2093" s="124"/>
      <c r="J2093" s="125"/>
      <c r="K2093" s="125"/>
      <c r="L2093" s="8"/>
      <c r="M2093" s="126"/>
      <c r="N2093" s="126"/>
      <c r="O2093" s="119"/>
      <c r="P2093" s="119"/>
      <c r="Q2093" s="158"/>
      <c r="R2093" s="199"/>
      <c r="S2093" s="119"/>
      <c r="T2093" s="129"/>
      <c r="U2093" s="127"/>
      <c r="V2093" s="127"/>
      <c r="W2093" s="126"/>
      <c r="X2093" s="119"/>
      <c r="Y2093" s="119"/>
      <c r="Z2093" s="131"/>
      <c r="AA2093" s="124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2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4"/>
      <c r="EM2093" s="1"/>
      <c r="EN2093" s="1"/>
      <c r="EO2093" s="1"/>
      <c r="EP2093" s="1"/>
      <c r="EQ2093" s="1"/>
      <c r="ER2093" s="1"/>
    </row>
    <row r="2094" spans="1:148" ht="12.75" x14ac:dyDescent="0.2">
      <c r="A2094" s="118"/>
      <c r="B2094" s="119"/>
      <c r="C2094" s="119"/>
      <c r="D2094" s="120"/>
      <c r="E2094" s="120"/>
      <c r="F2094" s="172"/>
      <c r="G2094" s="123"/>
      <c r="H2094" s="124"/>
      <c r="I2094" s="124"/>
      <c r="J2094" s="125"/>
      <c r="K2094" s="125"/>
      <c r="L2094" s="8"/>
      <c r="M2094" s="126"/>
      <c r="N2094" s="126"/>
      <c r="O2094" s="119"/>
      <c r="P2094" s="119"/>
      <c r="Q2094" s="158"/>
      <c r="R2094" s="199"/>
      <c r="S2094" s="119"/>
      <c r="T2094" s="129"/>
      <c r="U2094" s="127"/>
      <c r="V2094" s="127"/>
      <c r="W2094" s="126"/>
      <c r="X2094" s="119"/>
      <c r="Y2094" s="119"/>
      <c r="Z2094" s="131"/>
      <c r="AA2094" s="124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2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4"/>
      <c r="EM2094" s="1"/>
      <c r="EN2094" s="1"/>
      <c r="EO2094" s="1"/>
      <c r="EP2094" s="1"/>
      <c r="EQ2094" s="1"/>
      <c r="ER2094" s="1"/>
    </row>
    <row r="2095" spans="1:148" ht="12.75" x14ac:dyDescent="0.2">
      <c r="A2095" s="118"/>
      <c r="B2095" s="119"/>
      <c r="C2095" s="119"/>
      <c r="D2095" s="120"/>
      <c r="E2095" s="120"/>
      <c r="F2095" s="172"/>
      <c r="G2095" s="123"/>
      <c r="H2095" s="124"/>
      <c r="I2095" s="124"/>
      <c r="J2095" s="125"/>
      <c r="K2095" s="125"/>
      <c r="L2095" s="8"/>
      <c r="M2095" s="126"/>
      <c r="N2095" s="126"/>
      <c r="O2095" s="119"/>
      <c r="P2095" s="119"/>
      <c r="Q2095" s="158"/>
      <c r="R2095" s="199"/>
      <c r="S2095" s="119"/>
      <c r="T2095" s="129"/>
      <c r="U2095" s="127"/>
      <c r="V2095" s="127"/>
      <c r="W2095" s="126"/>
      <c r="X2095" s="119"/>
      <c r="Y2095" s="119"/>
      <c r="Z2095" s="131"/>
      <c r="AA2095" s="124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2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4"/>
      <c r="EM2095" s="1"/>
      <c r="EN2095" s="1"/>
      <c r="EO2095" s="1"/>
      <c r="EP2095" s="1"/>
      <c r="EQ2095" s="1"/>
      <c r="ER2095" s="1"/>
    </row>
    <row r="2096" spans="1:148" ht="12.75" x14ac:dyDescent="0.2">
      <c r="A2096" s="118"/>
      <c r="B2096" s="119"/>
      <c r="C2096" s="119"/>
      <c r="D2096" s="120"/>
      <c r="E2096" s="120"/>
      <c r="F2096" s="172"/>
      <c r="G2096" s="123"/>
      <c r="H2096" s="124"/>
      <c r="I2096" s="124"/>
      <c r="J2096" s="125"/>
      <c r="K2096" s="125"/>
      <c r="L2096" s="8"/>
      <c r="M2096" s="126"/>
      <c r="N2096" s="126"/>
      <c r="O2096" s="119"/>
      <c r="P2096" s="119"/>
      <c r="Q2096" s="158"/>
      <c r="R2096" s="199"/>
      <c r="S2096" s="119"/>
      <c r="T2096" s="129"/>
      <c r="U2096" s="127"/>
      <c r="V2096" s="127"/>
      <c r="W2096" s="126"/>
      <c r="X2096" s="119"/>
      <c r="Y2096" s="119"/>
      <c r="Z2096" s="131"/>
      <c r="AA2096" s="124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2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4"/>
      <c r="EM2096" s="1"/>
      <c r="EN2096" s="1"/>
      <c r="EO2096" s="1"/>
      <c r="EP2096" s="1"/>
      <c r="EQ2096" s="1"/>
      <c r="ER2096" s="1"/>
    </row>
    <row r="2097" spans="1:148" ht="12.75" x14ac:dyDescent="0.2">
      <c r="A2097" s="118"/>
      <c r="B2097" s="119"/>
      <c r="C2097" s="119"/>
      <c r="D2097" s="120"/>
      <c r="E2097" s="120"/>
      <c r="F2097" s="172"/>
      <c r="G2097" s="123"/>
      <c r="H2097" s="124"/>
      <c r="I2097" s="124"/>
      <c r="J2097" s="125"/>
      <c r="K2097" s="125"/>
      <c r="L2097" s="8"/>
      <c r="M2097" s="126"/>
      <c r="N2097" s="126"/>
      <c r="O2097" s="119"/>
      <c r="P2097" s="119"/>
      <c r="Q2097" s="158"/>
      <c r="R2097" s="199"/>
      <c r="S2097" s="119"/>
      <c r="T2097" s="129"/>
      <c r="U2097" s="127"/>
      <c r="V2097" s="127"/>
      <c r="W2097" s="126"/>
      <c r="X2097" s="119"/>
      <c r="Y2097" s="119"/>
      <c r="Z2097" s="131"/>
      <c r="AA2097" s="124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2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4"/>
      <c r="EM2097" s="1"/>
      <c r="EN2097" s="1"/>
      <c r="EO2097" s="1"/>
      <c r="EP2097" s="1"/>
      <c r="EQ2097" s="1"/>
      <c r="ER2097" s="1"/>
    </row>
    <row r="2098" spans="1:148" ht="12.75" x14ac:dyDescent="0.2">
      <c r="A2098" s="118"/>
      <c r="B2098" s="119"/>
      <c r="C2098" s="119"/>
      <c r="D2098" s="120"/>
      <c r="E2098" s="120"/>
      <c r="F2098" s="172"/>
      <c r="G2098" s="123"/>
      <c r="H2098" s="124"/>
      <c r="I2098" s="124"/>
      <c r="J2098" s="125"/>
      <c r="K2098" s="125"/>
      <c r="L2098" s="8"/>
      <c r="M2098" s="126"/>
      <c r="N2098" s="126"/>
      <c r="O2098" s="119"/>
      <c r="P2098" s="119"/>
      <c r="Q2098" s="158"/>
      <c r="R2098" s="199"/>
      <c r="S2098" s="119"/>
      <c r="T2098" s="129"/>
      <c r="U2098" s="127"/>
      <c r="V2098" s="127"/>
      <c r="W2098" s="126"/>
      <c r="X2098" s="119"/>
      <c r="Y2098" s="119"/>
      <c r="Z2098" s="131"/>
      <c r="AA2098" s="124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2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4"/>
      <c r="EM2098" s="1"/>
      <c r="EN2098" s="1"/>
      <c r="EO2098" s="1"/>
      <c r="EP2098" s="1"/>
      <c r="EQ2098" s="1"/>
      <c r="ER2098" s="1"/>
    </row>
    <row r="2099" spans="1:148" ht="12.75" x14ac:dyDescent="0.2">
      <c r="A2099" s="118"/>
      <c r="B2099" s="119"/>
      <c r="C2099" s="119"/>
      <c r="D2099" s="120"/>
      <c r="E2099" s="120"/>
      <c r="F2099" s="172"/>
      <c r="G2099" s="123"/>
      <c r="H2099" s="124"/>
      <c r="I2099" s="124"/>
      <c r="J2099" s="125"/>
      <c r="K2099" s="125"/>
      <c r="L2099" s="8"/>
      <c r="M2099" s="126"/>
      <c r="N2099" s="126"/>
      <c r="O2099" s="119"/>
      <c r="P2099" s="119"/>
      <c r="Q2099" s="158"/>
      <c r="R2099" s="199"/>
      <c r="S2099" s="119"/>
      <c r="T2099" s="129"/>
      <c r="U2099" s="127"/>
      <c r="V2099" s="127"/>
      <c r="W2099" s="126"/>
      <c r="X2099" s="119"/>
      <c r="Y2099" s="119"/>
      <c r="Z2099" s="131"/>
      <c r="AA2099" s="124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2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4"/>
      <c r="EM2099" s="1"/>
      <c r="EN2099" s="1"/>
      <c r="EO2099" s="1"/>
      <c r="EP2099" s="1"/>
      <c r="EQ2099" s="1"/>
      <c r="ER2099" s="1"/>
    </row>
    <row r="2100" spans="1:148" ht="12.75" x14ac:dyDescent="0.2">
      <c r="A2100" s="118"/>
      <c r="B2100" s="119"/>
      <c r="C2100" s="119"/>
      <c r="D2100" s="120"/>
      <c r="E2100" s="120"/>
      <c r="F2100" s="172"/>
      <c r="G2100" s="123"/>
      <c r="H2100" s="124"/>
      <c r="I2100" s="124"/>
      <c r="J2100" s="125"/>
      <c r="K2100" s="125"/>
      <c r="L2100" s="8"/>
      <c r="M2100" s="126"/>
      <c r="N2100" s="126"/>
      <c r="O2100" s="119"/>
      <c r="P2100" s="119"/>
      <c r="Q2100" s="158"/>
      <c r="R2100" s="199"/>
      <c r="S2100" s="119"/>
      <c r="T2100" s="129"/>
      <c r="U2100" s="127"/>
      <c r="V2100" s="127"/>
      <c r="W2100" s="126"/>
      <c r="X2100" s="119"/>
      <c r="Y2100" s="119"/>
      <c r="Z2100" s="131"/>
      <c r="AA2100" s="124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2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4"/>
      <c r="EM2100" s="1"/>
      <c r="EN2100" s="1"/>
      <c r="EO2100" s="1"/>
      <c r="EP2100" s="1"/>
      <c r="EQ2100" s="1"/>
      <c r="ER2100" s="1"/>
    </row>
    <row r="2101" spans="1:148" ht="12.75" x14ac:dyDescent="0.2">
      <c r="A2101" s="118"/>
      <c r="B2101" s="119"/>
      <c r="C2101" s="119"/>
      <c r="D2101" s="120"/>
      <c r="E2101" s="120"/>
      <c r="F2101" s="172"/>
      <c r="G2101" s="123"/>
      <c r="H2101" s="124"/>
      <c r="I2101" s="124"/>
      <c r="J2101" s="125"/>
      <c r="K2101" s="125"/>
      <c r="L2101" s="8"/>
      <c r="M2101" s="126"/>
      <c r="N2101" s="126"/>
      <c r="O2101" s="119"/>
      <c r="P2101" s="119"/>
      <c r="Q2101" s="158"/>
      <c r="R2101" s="199"/>
      <c r="S2101" s="119"/>
      <c r="T2101" s="129"/>
      <c r="U2101" s="127"/>
      <c r="V2101" s="127"/>
      <c r="W2101" s="126"/>
      <c r="X2101" s="119"/>
      <c r="Y2101" s="119"/>
      <c r="Z2101" s="131"/>
      <c r="AA2101" s="124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2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4"/>
      <c r="EM2101" s="1"/>
      <c r="EN2101" s="1"/>
      <c r="EO2101" s="1"/>
      <c r="EP2101" s="1"/>
      <c r="EQ2101" s="1"/>
      <c r="ER2101" s="1"/>
    </row>
    <row r="2102" spans="1:148" ht="12.75" x14ac:dyDescent="0.2">
      <c r="A2102" s="118"/>
      <c r="B2102" s="119"/>
      <c r="C2102" s="119"/>
      <c r="D2102" s="120"/>
      <c r="E2102" s="120"/>
      <c r="F2102" s="172"/>
      <c r="G2102" s="123"/>
      <c r="H2102" s="124"/>
      <c r="I2102" s="124"/>
      <c r="J2102" s="125"/>
      <c r="K2102" s="125"/>
      <c r="L2102" s="8"/>
      <c r="M2102" s="126"/>
      <c r="N2102" s="126"/>
      <c r="O2102" s="119"/>
      <c r="P2102" s="119"/>
      <c r="Q2102" s="158"/>
      <c r="R2102" s="199"/>
      <c r="S2102" s="119"/>
      <c r="T2102" s="129"/>
      <c r="U2102" s="127"/>
      <c r="V2102" s="127"/>
      <c r="W2102" s="126"/>
      <c r="X2102" s="119"/>
      <c r="Y2102" s="119"/>
      <c r="Z2102" s="131"/>
      <c r="AA2102" s="124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2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4"/>
      <c r="EM2102" s="1"/>
      <c r="EN2102" s="1"/>
      <c r="EO2102" s="1"/>
      <c r="EP2102" s="1"/>
      <c r="EQ2102" s="1"/>
      <c r="ER2102" s="1"/>
    </row>
    <row r="2103" spans="1:148" ht="12.75" x14ac:dyDescent="0.2">
      <c r="A2103" s="118"/>
      <c r="B2103" s="119"/>
      <c r="C2103" s="119"/>
      <c r="D2103" s="120"/>
      <c r="E2103" s="120"/>
      <c r="F2103" s="172"/>
      <c r="G2103" s="123"/>
      <c r="H2103" s="124"/>
      <c r="I2103" s="124"/>
      <c r="J2103" s="125"/>
      <c r="K2103" s="125"/>
      <c r="L2103" s="8"/>
      <c r="M2103" s="126"/>
      <c r="N2103" s="126"/>
      <c r="O2103" s="119"/>
      <c r="P2103" s="119"/>
      <c r="Q2103" s="158"/>
      <c r="R2103" s="199"/>
      <c r="S2103" s="119"/>
      <c r="T2103" s="129"/>
      <c r="U2103" s="127"/>
      <c r="V2103" s="127"/>
      <c r="W2103" s="126"/>
      <c r="X2103" s="119"/>
      <c r="Y2103" s="119"/>
      <c r="Z2103" s="131"/>
      <c r="AA2103" s="124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2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4"/>
      <c r="EM2103" s="1"/>
      <c r="EN2103" s="1"/>
      <c r="EO2103" s="1"/>
      <c r="EP2103" s="1"/>
      <c r="EQ2103" s="1"/>
      <c r="ER2103" s="1"/>
    </row>
    <row r="2104" spans="1:148" ht="12.75" x14ac:dyDescent="0.2">
      <c r="A2104" s="118"/>
      <c r="B2104" s="119"/>
      <c r="C2104" s="119"/>
      <c r="D2104" s="120"/>
      <c r="E2104" s="120"/>
      <c r="F2104" s="172"/>
      <c r="G2104" s="123"/>
      <c r="H2104" s="124"/>
      <c r="I2104" s="124"/>
      <c r="J2104" s="125"/>
      <c r="K2104" s="125"/>
      <c r="L2104" s="8"/>
      <c r="M2104" s="126"/>
      <c r="N2104" s="126"/>
      <c r="O2104" s="119"/>
      <c r="P2104" s="119"/>
      <c r="Q2104" s="158"/>
      <c r="R2104" s="199"/>
      <c r="S2104" s="119"/>
      <c r="T2104" s="129"/>
      <c r="U2104" s="127"/>
      <c r="V2104" s="127"/>
      <c r="W2104" s="126"/>
      <c r="X2104" s="119"/>
      <c r="Y2104" s="119"/>
      <c r="Z2104" s="131"/>
      <c r="AA2104" s="124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2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4"/>
      <c r="EM2104" s="1"/>
      <c r="EN2104" s="1"/>
      <c r="EO2104" s="1"/>
      <c r="EP2104" s="1"/>
      <c r="EQ2104" s="1"/>
      <c r="ER2104" s="1"/>
    </row>
    <row r="2105" spans="1:148" ht="12.75" x14ac:dyDescent="0.2">
      <c r="A2105" s="118"/>
      <c r="B2105" s="119"/>
      <c r="C2105" s="119"/>
      <c r="D2105" s="120"/>
      <c r="E2105" s="120"/>
      <c r="F2105" s="172"/>
      <c r="G2105" s="123"/>
      <c r="H2105" s="124"/>
      <c r="I2105" s="124"/>
      <c r="J2105" s="125"/>
      <c r="K2105" s="125"/>
      <c r="L2105" s="8"/>
      <c r="M2105" s="126"/>
      <c r="N2105" s="126"/>
      <c r="O2105" s="119"/>
      <c r="P2105" s="119"/>
      <c r="Q2105" s="158"/>
      <c r="R2105" s="199"/>
      <c r="S2105" s="119"/>
      <c r="T2105" s="129"/>
      <c r="U2105" s="127"/>
      <c r="V2105" s="127"/>
      <c r="W2105" s="126"/>
      <c r="X2105" s="119"/>
      <c r="Y2105" s="119"/>
      <c r="Z2105" s="131"/>
      <c r="AA2105" s="124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2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4"/>
      <c r="EM2105" s="1"/>
      <c r="EN2105" s="1"/>
      <c r="EO2105" s="1"/>
      <c r="EP2105" s="1"/>
      <c r="EQ2105" s="1"/>
      <c r="ER2105" s="1"/>
    </row>
    <row r="2106" spans="1:148" ht="12.75" x14ac:dyDescent="0.2">
      <c r="A2106" s="118"/>
      <c r="B2106" s="119"/>
      <c r="C2106" s="119"/>
      <c r="D2106" s="120"/>
      <c r="E2106" s="120"/>
      <c r="F2106" s="172"/>
      <c r="G2106" s="123"/>
      <c r="H2106" s="124"/>
      <c r="I2106" s="124"/>
      <c r="J2106" s="125"/>
      <c r="K2106" s="125"/>
      <c r="L2106" s="8"/>
      <c r="M2106" s="126"/>
      <c r="N2106" s="126"/>
      <c r="O2106" s="119"/>
      <c r="P2106" s="119"/>
      <c r="Q2106" s="158"/>
      <c r="R2106" s="199"/>
      <c r="S2106" s="119"/>
      <c r="T2106" s="129"/>
      <c r="U2106" s="127"/>
      <c r="V2106" s="127"/>
      <c r="W2106" s="126"/>
      <c r="X2106" s="119"/>
      <c r="Y2106" s="119"/>
      <c r="Z2106" s="131"/>
      <c r="AA2106" s="124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2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4"/>
      <c r="EM2106" s="1"/>
      <c r="EN2106" s="1"/>
      <c r="EO2106" s="1"/>
      <c r="EP2106" s="1"/>
      <c r="EQ2106" s="1"/>
      <c r="ER2106" s="1"/>
    </row>
    <row r="2107" spans="1:148" ht="12.75" x14ac:dyDescent="0.2">
      <c r="A2107" s="118"/>
      <c r="B2107" s="119"/>
      <c r="C2107" s="119"/>
      <c r="D2107" s="120"/>
      <c r="E2107" s="120"/>
      <c r="F2107" s="172"/>
      <c r="G2107" s="123"/>
      <c r="H2107" s="124"/>
      <c r="I2107" s="124"/>
      <c r="J2107" s="125"/>
      <c r="K2107" s="125"/>
      <c r="L2107" s="8"/>
      <c r="M2107" s="126"/>
      <c r="N2107" s="126"/>
      <c r="O2107" s="119"/>
      <c r="P2107" s="119"/>
      <c r="Q2107" s="158"/>
      <c r="R2107" s="199"/>
      <c r="S2107" s="119"/>
      <c r="T2107" s="129"/>
      <c r="U2107" s="127"/>
      <c r="V2107" s="127"/>
      <c r="W2107" s="126"/>
      <c r="X2107" s="119"/>
      <c r="Y2107" s="119"/>
      <c r="Z2107" s="131"/>
      <c r="AA2107" s="124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2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4"/>
      <c r="EM2107" s="1"/>
      <c r="EN2107" s="1"/>
      <c r="EO2107" s="1"/>
      <c r="EP2107" s="1"/>
      <c r="EQ2107" s="1"/>
      <c r="ER2107" s="1"/>
    </row>
    <row r="2108" spans="1:148" ht="12.75" x14ac:dyDescent="0.2">
      <c r="A2108" s="118"/>
      <c r="B2108" s="119"/>
      <c r="C2108" s="119"/>
      <c r="D2108" s="120"/>
      <c r="E2108" s="120"/>
      <c r="F2108" s="172"/>
      <c r="G2108" s="123"/>
      <c r="H2108" s="124"/>
      <c r="I2108" s="124"/>
      <c r="J2108" s="125"/>
      <c r="K2108" s="125"/>
      <c r="L2108" s="8"/>
      <c r="M2108" s="126"/>
      <c r="N2108" s="126"/>
      <c r="O2108" s="119"/>
      <c r="P2108" s="119"/>
      <c r="Q2108" s="158"/>
      <c r="R2108" s="199"/>
      <c r="S2108" s="119"/>
      <c r="T2108" s="129"/>
      <c r="U2108" s="127"/>
      <c r="V2108" s="127"/>
      <c r="W2108" s="126"/>
      <c r="X2108" s="119"/>
      <c r="Y2108" s="119"/>
      <c r="Z2108" s="131"/>
      <c r="AA2108" s="124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2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4"/>
      <c r="EM2108" s="1"/>
      <c r="EN2108" s="1"/>
      <c r="EO2108" s="1"/>
      <c r="EP2108" s="1"/>
      <c r="EQ2108" s="1"/>
      <c r="ER2108" s="1"/>
    </row>
    <row r="2109" spans="1:148" ht="12.75" x14ac:dyDescent="0.2">
      <c r="A2109" s="118"/>
      <c r="B2109" s="119"/>
      <c r="C2109" s="119"/>
      <c r="D2109" s="120"/>
      <c r="E2109" s="120"/>
      <c r="F2109" s="172"/>
      <c r="G2109" s="123"/>
      <c r="H2109" s="124"/>
      <c r="I2109" s="124"/>
      <c r="J2109" s="125"/>
      <c r="K2109" s="125"/>
      <c r="L2109" s="8"/>
      <c r="M2109" s="126"/>
      <c r="N2109" s="126"/>
      <c r="O2109" s="119"/>
      <c r="P2109" s="119"/>
      <c r="Q2109" s="158"/>
      <c r="R2109" s="199"/>
      <c r="S2109" s="119"/>
      <c r="T2109" s="129"/>
      <c r="U2109" s="127"/>
      <c r="V2109" s="127"/>
      <c r="W2109" s="126"/>
      <c r="X2109" s="119"/>
      <c r="Y2109" s="119"/>
      <c r="Z2109" s="131"/>
      <c r="AA2109" s="124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2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4"/>
      <c r="EM2109" s="1"/>
      <c r="EN2109" s="1"/>
      <c r="EO2109" s="1"/>
      <c r="EP2109" s="1"/>
      <c r="EQ2109" s="1"/>
      <c r="ER2109" s="1"/>
    </row>
    <row r="2110" spans="1:148" ht="12.75" x14ac:dyDescent="0.2">
      <c r="A2110" s="118"/>
      <c r="B2110" s="119"/>
      <c r="C2110" s="119"/>
      <c r="D2110" s="120"/>
      <c r="E2110" s="120"/>
      <c r="F2110" s="172"/>
      <c r="G2110" s="123"/>
      <c r="H2110" s="124"/>
      <c r="I2110" s="124"/>
      <c r="J2110" s="125"/>
      <c r="K2110" s="125"/>
      <c r="L2110" s="8"/>
      <c r="M2110" s="126"/>
      <c r="N2110" s="126"/>
      <c r="O2110" s="119"/>
      <c r="P2110" s="119"/>
      <c r="Q2110" s="158"/>
      <c r="R2110" s="199"/>
      <c r="S2110" s="119"/>
      <c r="T2110" s="129"/>
      <c r="U2110" s="127"/>
      <c r="V2110" s="127"/>
      <c r="W2110" s="126"/>
      <c r="X2110" s="119"/>
      <c r="Y2110" s="119"/>
      <c r="Z2110" s="131"/>
      <c r="AA2110" s="124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2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4"/>
      <c r="EM2110" s="1"/>
      <c r="EN2110" s="1"/>
      <c r="EO2110" s="1"/>
      <c r="EP2110" s="1"/>
      <c r="EQ2110" s="1"/>
      <c r="ER2110" s="1"/>
    </row>
    <row r="2111" spans="1:148" ht="12.75" x14ac:dyDescent="0.2">
      <c r="A2111" s="118"/>
      <c r="B2111" s="119"/>
      <c r="C2111" s="119"/>
      <c r="D2111" s="120"/>
      <c r="E2111" s="120"/>
      <c r="F2111" s="172"/>
      <c r="G2111" s="123"/>
      <c r="H2111" s="124"/>
      <c r="I2111" s="124"/>
      <c r="J2111" s="125"/>
      <c r="K2111" s="125"/>
      <c r="L2111" s="8"/>
      <c r="M2111" s="126"/>
      <c r="N2111" s="126"/>
      <c r="O2111" s="119"/>
      <c r="P2111" s="119"/>
      <c r="Q2111" s="158"/>
      <c r="R2111" s="199"/>
      <c r="S2111" s="119"/>
      <c r="T2111" s="129"/>
      <c r="U2111" s="127"/>
      <c r="V2111" s="127"/>
      <c r="W2111" s="126"/>
      <c r="X2111" s="119"/>
      <c r="Y2111" s="119"/>
      <c r="Z2111" s="131"/>
      <c r="AA2111" s="124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2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4"/>
      <c r="EM2111" s="1"/>
      <c r="EN2111" s="1"/>
      <c r="EO2111" s="1"/>
      <c r="EP2111" s="1"/>
      <c r="EQ2111" s="1"/>
      <c r="ER2111" s="1"/>
    </row>
    <row r="2112" spans="1:148" ht="12.75" x14ac:dyDescent="0.2">
      <c r="A2112" s="118"/>
      <c r="B2112" s="119"/>
      <c r="C2112" s="119"/>
      <c r="D2112" s="120"/>
      <c r="E2112" s="120"/>
      <c r="F2112" s="172"/>
      <c r="G2112" s="123"/>
      <c r="H2112" s="124"/>
      <c r="I2112" s="124"/>
      <c r="J2112" s="125"/>
      <c r="K2112" s="125"/>
      <c r="L2112" s="8"/>
      <c r="M2112" s="126"/>
      <c r="N2112" s="126"/>
      <c r="O2112" s="119"/>
      <c r="P2112" s="119"/>
      <c r="Q2112" s="158"/>
      <c r="R2112" s="199"/>
      <c r="S2112" s="119"/>
      <c r="T2112" s="129"/>
      <c r="U2112" s="127"/>
      <c r="V2112" s="127"/>
      <c r="W2112" s="126"/>
      <c r="X2112" s="119"/>
      <c r="Y2112" s="119"/>
      <c r="Z2112" s="131"/>
      <c r="AA2112" s="124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2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4"/>
      <c r="EM2112" s="1"/>
      <c r="EN2112" s="1"/>
      <c r="EO2112" s="1"/>
      <c r="EP2112" s="1"/>
      <c r="EQ2112" s="1"/>
      <c r="ER2112" s="1"/>
    </row>
    <row r="2113" spans="1:148" ht="12.75" x14ac:dyDescent="0.2">
      <c r="A2113" s="118"/>
      <c r="B2113" s="119"/>
      <c r="C2113" s="119"/>
      <c r="D2113" s="120"/>
      <c r="E2113" s="120"/>
      <c r="F2113" s="172"/>
      <c r="G2113" s="123"/>
      <c r="H2113" s="124"/>
      <c r="I2113" s="124"/>
      <c r="J2113" s="125"/>
      <c r="K2113" s="125"/>
      <c r="L2113" s="8"/>
      <c r="M2113" s="126"/>
      <c r="N2113" s="126"/>
      <c r="O2113" s="119"/>
      <c r="P2113" s="119"/>
      <c r="Q2113" s="158"/>
      <c r="R2113" s="199"/>
      <c r="S2113" s="119"/>
      <c r="T2113" s="129"/>
      <c r="U2113" s="127"/>
      <c r="V2113" s="127"/>
      <c r="W2113" s="126"/>
      <c r="X2113" s="119"/>
      <c r="Y2113" s="119"/>
      <c r="Z2113" s="131"/>
      <c r="AA2113" s="124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2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4"/>
      <c r="EM2113" s="1"/>
      <c r="EN2113" s="1"/>
      <c r="EO2113" s="1"/>
      <c r="EP2113" s="1"/>
      <c r="EQ2113" s="1"/>
      <c r="ER2113" s="1"/>
    </row>
    <row r="2114" spans="1:148" ht="12.75" x14ac:dyDescent="0.2">
      <c r="A2114" s="118"/>
      <c r="B2114" s="119"/>
      <c r="C2114" s="119"/>
      <c r="D2114" s="120"/>
      <c r="E2114" s="120"/>
      <c r="F2114" s="172"/>
      <c r="G2114" s="123"/>
      <c r="H2114" s="124"/>
      <c r="I2114" s="124"/>
      <c r="J2114" s="125"/>
      <c r="K2114" s="125"/>
      <c r="L2114" s="8"/>
      <c r="M2114" s="126"/>
      <c r="N2114" s="126"/>
      <c r="O2114" s="119"/>
      <c r="P2114" s="119"/>
      <c r="Q2114" s="158"/>
      <c r="R2114" s="199"/>
      <c r="S2114" s="119"/>
      <c r="T2114" s="129"/>
      <c r="U2114" s="127"/>
      <c r="V2114" s="127"/>
      <c r="W2114" s="126"/>
      <c r="X2114" s="119"/>
      <c r="Y2114" s="119"/>
      <c r="Z2114" s="131"/>
      <c r="AA2114" s="124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2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4"/>
      <c r="EM2114" s="1"/>
      <c r="EN2114" s="1"/>
      <c r="EO2114" s="1"/>
      <c r="EP2114" s="1"/>
      <c r="EQ2114" s="1"/>
      <c r="ER2114" s="1"/>
    </row>
    <row r="2115" spans="1:148" ht="12.75" x14ac:dyDescent="0.2">
      <c r="A2115" s="118"/>
      <c r="B2115" s="119"/>
      <c r="C2115" s="119"/>
      <c r="D2115" s="120"/>
      <c r="E2115" s="120"/>
      <c r="F2115" s="172"/>
      <c r="G2115" s="123"/>
      <c r="H2115" s="124"/>
      <c r="I2115" s="124"/>
      <c r="J2115" s="125"/>
      <c r="K2115" s="125"/>
      <c r="L2115" s="8"/>
      <c r="M2115" s="126"/>
      <c r="N2115" s="126"/>
      <c r="O2115" s="119"/>
      <c r="P2115" s="119"/>
      <c r="Q2115" s="158"/>
      <c r="R2115" s="199"/>
      <c r="S2115" s="119"/>
      <c r="T2115" s="129"/>
      <c r="U2115" s="127"/>
      <c r="V2115" s="127"/>
      <c r="W2115" s="126"/>
      <c r="X2115" s="119"/>
      <c r="Y2115" s="119"/>
      <c r="Z2115" s="131"/>
      <c r="AA2115" s="124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2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4"/>
      <c r="EM2115" s="1"/>
      <c r="EN2115" s="1"/>
      <c r="EO2115" s="1"/>
      <c r="EP2115" s="1"/>
      <c r="EQ2115" s="1"/>
      <c r="ER2115" s="1"/>
    </row>
    <row r="2116" spans="1:148" ht="12.75" x14ac:dyDescent="0.2">
      <c r="A2116" s="118"/>
      <c r="B2116" s="119"/>
      <c r="C2116" s="119"/>
      <c r="D2116" s="120"/>
      <c r="E2116" s="120"/>
      <c r="F2116" s="172"/>
      <c r="G2116" s="123"/>
      <c r="H2116" s="124"/>
      <c r="I2116" s="124"/>
      <c r="J2116" s="125"/>
      <c r="K2116" s="125"/>
      <c r="L2116" s="8"/>
      <c r="M2116" s="126"/>
      <c r="N2116" s="126"/>
      <c r="O2116" s="119"/>
      <c r="P2116" s="119"/>
      <c r="Q2116" s="158"/>
      <c r="R2116" s="199"/>
      <c r="S2116" s="119"/>
      <c r="T2116" s="129"/>
      <c r="U2116" s="127"/>
      <c r="V2116" s="127"/>
      <c r="W2116" s="126"/>
      <c r="X2116" s="119"/>
      <c r="Y2116" s="119"/>
      <c r="Z2116" s="131"/>
      <c r="AA2116" s="124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2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4"/>
      <c r="EM2116" s="1"/>
      <c r="EN2116" s="1"/>
      <c r="EO2116" s="1"/>
      <c r="EP2116" s="1"/>
      <c r="EQ2116" s="1"/>
      <c r="ER2116" s="1"/>
    </row>
    <row r="2117" spans="1:148" ht="12.75" x14ac:dyDescent="0.2">
      <c r="A2117" s="118"/>
      <c r="B2117" s="119"/>
      <c r="C2117" s="119"/>
      <c r="D2117" s="120"/>
      <c r="E2117" s="120"/>
      <c r="F2117" s="172"/>
      <c r="G2117" s="123"/>
      <c r="H2117" s="124"/>
      <c r="I2117" s="124"/>
      <c r="J2117" s="125"/>
      <c r="K2117" s="125"/>
      <c r="L2117" s="8"/>
      <c r="M2117" s="126"/>
      <c r="N2117" s="126"/>
      <c r="O2117" s="119"/>
      <c r="P2117" s="119"/>
      <c r="Q2117" s="158"/>
      <c r="R2117" s="199"/>
      <c r="S2117" s="119"/>
      <c r="T2117" s="129"/>
      <c r="U2117" s="127"/>
      <c r="V2117" s="127"/>
      <c r="W2117" s="126"/>
      <c r="X2117" s="119"/>
      <c r="Y2117" s="119"/>
      <c r="Z2117" s="131"/>
      <c r="AA2117" s="124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2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4"/>
      <c r="EM2117" s="1"/>
      <c r="EN2117" s="1"/>
      <c r="EO2117" s="1"/>
      <c r="EP2117" s="1"/>
      <c r="EQ2117" s="1"/>
      <c r="ER2117" s="1"/>
    </row>
    <row r="2118" spans="1:148" ht="12.75" x14ac:dyDescent="0.2">
      <c r="A2118" s="118"/>
      <c r="B2118" s="119"/>
      <c r="C2118" s="119"/>
      <c r="D2118" s="120"/>
      <c r="E2118" s="120"/>
      <c r="F2118" s="172"/>
      <c r="G2118" s="123"/>
      <c r="H2118" s="124"/>
      <c r="I2118" s="124"/>
      <c r="J2118" s="125"/>
      <c r="K2118" s="125"/>
      <c r="L2118" s="8"/>
      <c r="M2118" s="126"/>
      <c r="N2118" s="126"/>
      <c r="O2118" s="119"/>
      <c r="P2118" s="119"/>
      <c r="Q2118" s="158"/>
      <c r="R2118" s="199"/>
      <c r="S2118" s="119"/>
      <c r="T2118" s="129"/>
      <c r="U2118" s="127"/>
      <c r="V2118" s="127"/>
      <c r="W2118" s="126"/>
      <c r="X2118" s="119"/>
      <c r="Y2118" s="119"/>
      <c r="Z2118" s="131"/>
      <c r="AA2118" s="124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2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4"/>
      <c r="EM2118" s="1"/>
      <c r="EN2118" s="1"/>
      <c r="EO2118" s="1"/>
      <c r="EP2118" s="1"/>
      <c r="EQ2118" s="1"/>
      <c r="ER2118" s="1"/>
    </row>
    <row r="2119" spans="1:148" ht="12.75" x14ac:dyDescent="0.2">
      <c r="A2119" s="118"/>
      <c r="B2119" s="119"/>
      <c r="C2119" s="119"/>
      <c r="D2119" s="120"/>
      <c r="E2119" s="120"/>
      <c r="F2119" s="172"/>
      <c r="G2119" s="123"/>
      <c r="H2119" s="124"/>
      <c r="I2119" s="124"/>
      <c r="J2119" s="125"/>
      <c r="K2119" s="125"/>
      <c r="L2119" s="8"/>
      <c r="M2119" s="126"/>
      <c r="N2119" s="126"/>
      <c r="O2119" s="119"/>
      <c r="P2119" s="119"/>
      <c r="Q2119" s="158"/>
      <c r="R2119" s="199"/>
      <c r="S2119" s="119"/>
      <c r="T2119" s="129"/>
      <c r="U2119" s="127"/>
      <c r="V2119" s="127"/>
      <c r="W2119" s="126"/>
      <c r="X2119" s="119"/>
      <c r="Y2119" s="119"/>
      <c r="Z2119" s="131"/>
      <c r="AA2119" s="124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2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4"/>
      <c r="EM2119" s="1"/>
      <c r="EN2119" s="1"/>
      <c r="EO2119" s="1"/>
      <c r="EP2119" s="1"/>
      <c r="EQ2119" s="1"/>
      <c r="ER2119" s="1"/>
    </row>
    <row r="2120" spans="1:148" ht="12.75" x14ac:dyDescent="0.2">
      <c r="A2120" s="118"/>
      <c r="B2120" s="119"/>
      <c r="C2120" s="119"/>
      <c r="D2120" s="120"/>
      <c r="E2120" s="120"/>
      <c r="F2120" s="172"/>
      <c r="G2120" s="123"/>
      <c r="H2120" s="124"/>
      <c r="I2120" s="124"/>
      <c r="J2120" s="125"/>
      <c r="K2120" s="125"/>
      <c r="L2120" s="8"/>
      <c r="M2120" s="126"/>
      <c r="N2120" s="126"/>
      <c r="O2120" s="119"/>
      <c r="P2120" s="119"/>
      <c r="Q2120" s="158"/>
      <c r="R2120" s="199"/>
      <c r="S2120" s="119"/>
      <c r="T2120" s="129"/>
      <c r="U2120" s="127"/>
      <c r="V2120" s="127"/>
      <c r="W2120" s="126"/>
      <c r="X2120" s="119"/>
      <c r="Y2120" s="119"/>
      <c r="Z2120" s="131"/>
      <c r="AA2120" s="124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2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4"/>
      <c r="EM2120" s="1"/>
      <c r="EN2120" s="1"/>
      <c r="EO2120" s="1"/>
      <c r="EP2120" s="1"/>
      <c r="EQ2120" s="1"/>
      <c r="ER2120" s="1"/>
    </row>
    <row r="2121" spans="1:148" ht="12.75" x14ac:dyDescent="0.2">
      <c r="A2121" s="118"/>
      <c r="B2121" s="119"/>
      <c r="C2121" s="119"/>
      <c r="D2121" s="120"/>
      <c r="E2121" s="120"/>
      <c r="F2121" s="172"/>
      <c r="G2121" s="123"/>
      <c r="H2121" s="124"/>
      <c r="I2121" s="124"/>
      <c r="J2121" s="125"/>
      <c r="K2121" s="125"/>
      <c r="L2121" s="8"/>
      <c r="M2121" s="126"/>
      <c r="N2121" s="126"/>
      <c r="O2121" s="119"/>
      <c r="P2121" s="119"/>
      <c r="Q2121" s="158"/>
      <c r="R2121" s="199"/>
      <c r="S2121" s="119"/>
      <c r="T2121" s="129"/>
      <c r="U2121" s="127"/>
      <c r="V2121" s="127"/>
      <c r="W2121" s="126"/>
      <c r="X2121" s="119"/>
      <c r="Y2121" s="119"/>
      <c r="Z2121" s="131"/>
      <c r="AA2121" s="124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2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4"/>
      <c r="EM2121" s="1"/>
      <c r="EN2121" s="1"/>
      <c r="EO2121" s="1"/>
      <c r="EP2121" s="1"/>
      <c r="EQ2121" s="1"/>
      <c r="ER2121" s="1"/>
    </row>
    <row r="2122" spans="1:148" ht="12.75" x14ac:dyDescent="0.2">
      <c r="A2122" s="118"/>
      <c r="B2122" s="119"/>
      <c r="C2122" s="119"/>
      <c r="D2122" s="120"/>
      <c r="E2122" s="120"/>
      <c r="F2122" s="172"/>
      <c r="G2122" s="123"/>
      <c r="H2122" s="124"/>
      <c r="I2122" s="124"/>
      <c r="J2122" s="125"/>
      <c r="K2122" s="125"/>
      <c r="L2122" s="8"/>
      <c r="M2122" s="126"/>
      <c r="N2122" s="126"/>
      <c r="O2122" s="119"/>
      <c r="P2122" s="119"/>
      <c r="Q2122" s="158"/>
      <c r="R2122" s="199"/>
      <c r="S2122" s="119"/>
      <c r="T2122" s="129"/>
      <c r="U2122" s="127"/>
      <c r="V2122" s="127"/>
      <c r="W2122" s="126"/>
      <c r="X2122" s="119"/>
      <c r="Y2122" s="119"/>
      <c r="Z2122" s="131"/>
      <c r="AA2122" s="124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2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4"/>
      <c r="EM2122" s="1"/>
      <c r="EN2122" s="1"/>
      <c r="EO2122" s="1"/>
      <c r="EP2122" s="1"/>
      <c r="EQ2122" s="1"/>
      <c r="ER2122" s="1"/>
    </row>
    <row r="2123" spans="1:148" ht="12.75" x14ac:dyDescent="0.2">
      <c r="A2123" s="118"/>
      <c r="B2123" s="119"/>
      <c r="C2123" s="119"/>
      <c r="D2123" s="120"/>
      <c r="E2123" s="120"/>
      <c r="F2123" s="172"/>
      <c r="G2123" s="123"/>
      <c r="H2123" s="124"/>
      <c r="I2123" s="124"/>
      <c r="J2123" s="125"/>
      <c r="K2123" s="125"/>
      <c r="L2123" s="8"/>
      <c r="M2123" s="126"/>
      <c r="N2123" s="126"/>
      <c r="O2123" s="119"/>
      <c r="P2123" s="119"/>
      <c r="Q2123" s="158"/>
      <c r="R2123" s="199"/>
      <c r="S2123" s="119"/>
      <c r="T2123" s="129"/>
      <c r="U2123" s="127"/>
      <c r="V2123" s="127"/>
      <c r="W2123" s="126"/>
      <c r="X2123" s="119"/>
      <c r="Y2123" s="119"/>
      <c r="Z2123" s="131"/>
      <c r="AA2123" s="124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2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4"/>
      <c r="EM2123" s="1"/>
      <c r="EN2123" s="1"/>
      <c r="EO2123" s="1"/>
      <c r="EP2123" s="1"/>
      <c r="EQ2123" s="1"/>
      <c r="ER2123" s="1"/>
    </row>
    <row r="2124" spans="1:148" ht="12.75" x14ac:dyDescent="0.2">
      <c r="A2124" s="118"/>
      <c r="B2124" s="119"/>
      <c r="C2124" s="119"/>
      <c r="D2124" s="120"/>
      <c r="E2124" s="120"/>
      <c r="F2124" s="172"/>
      <c r="G2124" s="123"/>
      <c r="H2124" s="124"/>
      <c r="I2124" s="124"/>
      <c r="J2124" s="125"/>
      <c r="K2124" s="125"/>
      <c r="L2124" s="8"/>
      <c r="M2124" s="126"/>
      <c r="N2124" s="126"/>
      <c r="O2124" s="119"/>
      <c r="P2124" s="119"/>
      <c r="Q2124" s="158"/>
      <c r="R2124" s="199"/>
      <c r="S2124" s="119"/>
      <c r="T2124" s="129"/>
      <c r="U2124" s="127"/>
      <c r="V2124" s="127"/>
      <c r="W2124" s="126"/>
      <c r="X2124" s="119"/>
      <c r="Y2124" s="119"/>
      <c r="Z2124" s="131"/>
      <c r="AA2124" s="124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2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4"/>
      <c r="EM2124" s="1"/>
      <c r="EN2124" s="1"/>
      <c r="EO2124" s="1"/>
      <c r="EP2124" s="1"/>
      <c r="EQ2124" s="1"/>
      <c r="ER2124" s="1"/>
    </row>
    <row r="2125" spans="1:148" ht="12.75" x14ac:dyDescent="0.2">
      <c r="A2125" s="118"/>
      <c r="B2125" s="119"/>
      <c r="C2125" s="119"/>
      <c r="D2125" s="120"/>
      <c r="E2125" s="120"/>
      <c r="F2125" s="172"/>
      <c r="G2125" s="123"/>
      <c r="H2125" s="124"/>
      <c r="I2125" s="124"/>
      <c r="J2125" s="125"/>
      <c r="K2125" s="125"/>
      <c r="L2125" s="8"/>
      <c r="M2125" s="126"/>
      <c r="N2125" s="126"/>
      <c r="O2125" s="119"/>
      <c r="P2125" s="119"/>
      <c r="Q2125" s="158"/>
      <c r="R2125" s="199"/>
      <c r="S2125" s="119"/>
      <c r="T2125" s="129"/>
      <c r="U2125" s="127"/>
      <c r="V2125" s="127"/>
      <c r="W2125" s="126"/>
      <c r="X2125" s="119"/>
      <c r="Y2125" s="119"/>
      <c r="Z2125" s="131"/>
      <c r="AA2125" s="124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2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4"/>
      <c r="EM2125" s="1"/>
      <c r="EN2125" s="1"/>
      <c r="EO2125" s="1"/>
      <c r="EP2125" s="1"/>
      <c r="EQ2125" s="1"/>
      <c r="ER2125" s="1"/>
    </row>
    <row r="2126" spans="1:148" ht="12.75" x14ac:dyDescent="0.2">
      <c r="A2126" s="118"/>
      <c r="B2126" s="119"/>
      <c r="C2126" s="119"/>
      <c r="D2126" s="120"/>
      <c r="E2126" s="120"/>
      <c r="F2126" s="172"/>
      <c r="G2126" s="123"/>
      <c r="H2126" s="124"/>
      <c r="I2126" s="124"/>
      <c r="J2126" s="125"/>
      <c r="K2126" s="125"/>
      <c r="L2126" s="8"/>
      <c r="M2126" s="126"/>
      <c r="N2126" s="126"/>
      <c r="O2126" s="119"/>
      <c r="P2126" s="119"/>
      <c r="Q2126" s="158"/>
      <c r="R2126" s="199"/>
      <c r="S2126" s="119"/>
      <c r="T2126" s="129"/>
      <c r="U2126" s="127"/>
      <c r="V2126" s="127"/>
      <c r="W2126" s="126"/>
      <c r="X2126" s="119"/>
      <c r="Y2126" s="119"/>
      <c r="Z2126" s="131"/>
      <c r="AA2126" s="124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2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4"/>
      <c r="EM2126" s="1"/>
      <c r="EN2126" s="1"/>
      <c r="EO2126" s="1"/>
      <c r="EP2126" s="1"/>
      <c r="EQ2126" s="1"/>
      <c r="ER2126" s="1"/>
    </row>
    <row r="2127" spans="1:148" ht="12.75" x14ac:dyDescent="0.2">
      <c r="A2127" s="118"/>
      <c r="B2127" s="119"/>
      <c r="C2127" s="119"/>
      <c r="D2127" s="120"/>
      <c r="E2127" s="120"/>
      <c r="F2127" s="172"/>
      <c r="G2127" s="123"/>
      <c r="H2127" s="124"/>
      <c r="I2127" s="124"/>
      <c r="J2127" s="125"/>
      <c r="K2127" s="125"/>
      <c r="L2127" s="8"/>
      <c r="M2127" s="126"/>
      <c r="N2127" s="126"/>
      <c r="O2127" s="119"/>
      <c r="P2127" s="119"/>
      <c r="Q2127" s="158"/>
      <c r="R2127" s="199"/>
      <c r="S2127" s="119"/>
      <c r="T2127" s="129"/>
      <c r="U2127" s="127"/>
      <c r="V2127" s="127"/>
      <c r="W2127" s="126"/>
      <c r="X2127" s="119"/>
      <c r="Y2127" s="119"/>
      <c r="Z2127" s="131"/>
      <c r="AA2127" s="124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2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4"/>
      <c r="EM2127" s="1"/>
      <c r="EN2127" s="1"/>
      <c r="EO2127" s="1"/>
      <c r="EP2127" s="1"/>
      <c r="EQ2127" s="1"/>
      <c r="ER2127" s="1"/>
    </row>
    <row r="2128" spans="1:148" ht="12.75" x14ac:dyDescent="0.2">
      <c r="A2128" s="118"/>
      <c r="B2128" s="119"/>
      <c r="C2128" s="119"/>
      <c r="D2128" s="120"/>
      <c r="E2128" s="120"/>
      <c r="F2128" s="172"/>
      <c r="G2128" s="123"/>
      <c r="H2128" s="124"/>
      <c r="I2128" s="124"/>
      <c r="J2128" s="125"/>
      <c r="K2128" s="125"/>
      <c r="L2128" s="8"/>
      <c r="M2128" s="126"/>
      <c r="N2128" s="126"/>
      <c r="O2128" s="119"/>
      <c r="P2128" s="119"/>
      <c r="Q2128" s="158"/>
      <c r="R2128" s="199"/>
      <c r="S2128" s="119"/>
      <c r="T2128" s="129"/>
      <c r="U2128" s="127"/>
      <c r="V2128" s="127"/>
      <c r="W2128" s="126"/>
      <c r="X2128" s="119"/>
      <c r="Y2128" s="119"/>
      <c r="Z2128" s="131"/>
      <c r="AA2128" s="124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2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4"/>
      <c r="EM2128" s="1"/>
      <c r="EN2128" s="1"/>
      <c r="EO2128" s="1"/>
      <c r="EP2128" s="1"/>
      <c r="EQ2128" s="1"/>
      <c r="ER2128" s="1"/>
    </row>
    <row r="2129" spans="1:148" ht="12.75" x14ac:dyDescent="0.2">
      <c r="A2129" s="118"/>
      <c r="B2129" s="119"/>
      <c r="C2129" s="119"/>
      <c r="D2129" s="120"/>
      <c r="E2129" s="120"/>
      <c r="F2129" s="172"/>
      <c r="G2129" s="123"/>
      <c r="H2129" s="124"/>
      <c r="I2129" s="124"/>
      <c r="J2129" s="125"/>
      <c r="K2129" s="125"/>
      <c r="L2129" s="8"/>
      <c r="M2129" s="126"/>
      <c r="N2129" s="126"/>
      <c r="O2129" s="119"/>
      <c r="P2129" s="119"/>
      <c r="Q2129" s="158"/>
      <c r="R2129" s="199"/>
      <c r="S2129" s="119"/>
      <c r="T2129" s="129"/>
      <c r="U2129" s="127"/>
      <c r="V2129" s="127"/>
      <c r="W2129" s="126"/>
      <c r="X2129" s="119"/>
      <c r="Y2129" s="119"/>
      <c r="Z2129" s="131"/>
      <c r="AA2129" s="124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2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4"/>
      <c r="EM2129" s="1"/>
      <c r="EN2129" s="1"/>
      <c r="EO2129" s="1"/>
      <c r="EP2129" s="1"/>
      <c r="EQ2129" s="1"/>
      <c r="ER2129" s="1"/>
    </row>
    <row r="2130" spans="1:148" ht="12.75" x14ac:dyDescent="0.2">
      <c r="A2130" s="118"/>
      <c r="B2130" s="119"/>
      <c r="C2130" s="119"/>
      <c r="D2130" s="120"/>
      <c r="E2130" s="120"/>
      <c r="F2130" s="172"/>
      <c r="G2130" s="123"/>
      <c r="H2130" s="124"/>
      <c r="I2130" s="124"/>
      <c r="J2130" s="125"/>
      <c r="K2130" s="125"/>
      <c r="L2130" s="8"/>
      <c r="M2130" s="126"/>
      <c r="N2130" s="126"/>
      <c r="O2130" s="119"/>
      <c r="P2130" s="119"/>
      <c r="Q2130" s="158"/>
      <c r="R2130" s="199"/>
      <c r="S2130" s="119"/>
      <c r="T2130" s="129"/>
      <c r="U2130" s="127"/>
      <c r="V2130" s="127"/>
      <c r="W2130" s="126"/>
      <c r="X2130" s="119"/>
      <c r="Y2130" s="119"/>
      <c r="Z2130" s="131"/>
      <c r="AA2130" s="124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2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4"/>
      <c r="EM2130" s="1"/>
      <c r="EN2130" s="1"/>
      <c r="EO2130" s="1"/>
      <c r="EP2130" s="1"/>
      <c r="EQ2130" s="1"/>
      <c r="ER2130" s="1"/>
    </row>
    <row r="2131" spans="1:148" ht="12.75" x14ac:dyDescent="0.2">
      <c r="A2131" s="118"/>
      <c r="B2131" s="119"/>
      <c r="C2131" s="119"/>
      <c r="D2131" s="120"/>
      <c r="E2131" s="120"/>
      <c r="F2131" s="172"/>
      <c r="G2131" s="123"/>
      <c r="H2131" s="124"/>
      <c r="I2131" s="124"/>
      <c r="J2131" s="125"/>
      <c r="K2131" s="125"/>
      <c r="L2131" s="8"/>
      <c r="M2131" s="126"/>
      <c r="N2131" s="126"/>
      <c r="O2131" s="119"/>
      <c r="P2131" s="119"/>
      <c r="Q2131" s="158"/>
      <c r="R2131" s="199"/>
      <c r="S2131" s="119"/>
      <c r="T2131" s="129"/>
      <c r="U2131" s="127"/>
      <c r="V2131" s="127"/>
      <c r="W2131" s="126"/>
      <c r="X2131" s="119"/>
      <c r="Y2131" s="119"/>
      <c r="Z2131" s="131"/>
      <c r="AA2131" s="124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2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4"/>
      <c r="EM2131" s="1"/>
      <c r="EN2131" s="1"/>
      <c r="EO2131" s="1"/>
      <c r="EP2131" s="1"/>
      <c r="EQ2131" s="1"/>
      <c r="ER2131" s="1"/>
    </row>
    <row r="2132" spans="1:148" ht="12.75" x14ac:dyDescent="0.2">
      <c r="A2132" s="118"/>
      <c r="B2132" s="119"/>
      <c r="C2132" s="119"/>
      <c r="D2132" s="120"/>
      <c r="E2132" s="120"/>
      <c r="F2132" s="172"/>
      <c r="G2132" s="123"/>
      <c r="H2132" s="124"/>
      <c r="I2132" s="124"/>
      <c r="J2132" s="125"/>
      <c r="K2132" s="125"/>
      <c r="L2132" s="8"/>
      <c r="M2132" s="126"/>
      <c r="N2132" s="126"/>
      <c r="O2132" s="119"/>
      <c r="P2132" s="119"/>
      <c r="Q2132" s="158"/>
      <c r="R2132" s="199"/>
      <c r="S2132" s="119"/>
      <c r="T2132" s="129"/>
      <c r="U2132" s="127"/>
      <c r="V2132" s="127"/>
      <c r="W2132" s="126"/>
      <c r="X2132" s="119"/>
      <c r="Y2132" s="119"/>
      <c r="Z2132" s="131"/>
      <c r="AA2132" s="124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2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4"/>
      <c r="EM2132" s="1"/>
      <c r="EN2132" s="1"/>
      <c r="EO2132" s="1"/>
      <c r="EP2132" s="1"/>
      <c r="EQ2132" s="1"/>
      <c r="ER2132" s="1"/>
    </row>
    <row r="2133" spans="1:148" ht="12.75" x14ac:dyDescent="0.2">
      <c r="A2133" s="118"/>
      <c r="B2133" s="119"/>
      <c r="C2133" s="119"/>
      <c r="D2133" s="120"/>
      <c r="E2133" s="120"/>
      <c r="F2133" s="172"/>
      <c r="G2133" s="123"/>
      <c r="H2133" s="124"/>
      <c r="I2133" s="124"/>
      <c r="J2133" s="125"/>
      <c r="K2133" s="125"/>
      <c r="L2133" s="8"/>
      <c r="M2133" s="126"/>
      <c r="N2133" s="126"/>
      <c r="O2133" s="119"/>
      <c r="P2133" s="119"/>
      <c r="Q2133" s="158"/>
      <c r="R2133" s="199"/>
      <c r="S2133" s="119"/>
      <c r="T2133" s="129"/>
      <c r="U2133" s="127"/>
      <c r="V2133" s="127"/>
      <c r="W2133" s="126"/>
      <c r="X2133" s="119"/>
      <c r="Y2133" s="119"/>
      <c r="Z2133" s="131"/>
      <c r="AA2133" s="124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2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4"/>
      <c r="EM2133" s="1"/>
      <c r="EN2133" s="1"/>
      <c r="EO2133" s="1"/>
      <c r="EP2133" s="1"/>
      <c r="EQ2133" s="1"/>
      <c r="ER2133" s="1"/>
    </row>
    <row r="2134" spans="1:148" ht="12.75" x14ac:dyDescent="0.2">
      <c r="A2134" s="118"/>
      <c r="B2134" s="119"/>
      <c r="C2134" s="119"/>
      <c r="D2134" s="120"/>
      <c r="E2134" s="120"/>
      <c r="F2134" s="172"/>
      <c r="G2134" s="123"/>
      <c r="H2134" s="124"/>
      <c r="I2134" s="124"/>
      <c r="J2134" s="125"/>
      <c r="K2134" s="125"/>
      <c r="L2134" s="8"/>
      <c r="M2134" s="126"/>
      <c r="N2134" s="126"/>
      <c r="O2134" s="119"/>
      <c r="P2134" s="119"/>
      <c r="Q2134" s="158"/>
      <c r="R2134" s="199"/>
      <c r="S2134" s="119"/>
      <c r="T2134" s="129"/>
      <c r="U2134" s="127"/>
      <c r="V2134" s="127"/>
      <c r="W2134" s="126"/>
      <c r="X2134" s="119"/>
      <c r="Y2134" s="119"/>
      <c r="Z2134" s="131"/>
      <c r="AA2134" s="124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2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4"/>
      <c r="EM2134" s="1"/>
      <c r="EN2134" s="1"/>
      <c r="EO2134" s="1"/>
      <c r="EP2134" s="1"/>
      <c r="EQ2134" s="1"/>
      <c r="ER2134" s="1"/>
    </row>
    <row r="2135" spans="1:148" ht="12.75" x14ac:dyDescent="0.2">
      <c r="A2135" s="118"/>
      <c r="B2135" s="119"/>
      <c r="C2135" s="119"/>
      <c r="D2135" s="120"/>
      <c r="E2135" s="120"/>
      <c r="F2135" s="172"/>
      <c r="G2135" s="123"/>
      <c r="H2135" s="124"/>
      <c r="I2135" s="124"/>
      <c r="J2135" s="125"/>
      <c r="K2135" s="125"/>
      <c r="L2135" s="8"/>
      <c r="M2135" s="126"/>
      <c r="N2135" s="126"/>
      <c r="O2135" s="119"/>
      <c r="P2135" s="119"/>
      <c r="Q2135" s="158"/>
      <c r="R2135" s="199"/>
      <c r="S2135" s="119"/>
      <c r="T2135" s="129"/>
      <c r="U2135" s="127"/>
      <c r="V2135" s="127"/>
      <c r="W2135" s="126"/>
      <c r="X2135" s="119"/>
      <c r="Y2135" s="119"/>
      <c r="Z2135" s="131"/>
      <c r="AA2135" s="124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2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4"/>
      <c r="EM2135" s="1"/>
      <c r="EN2135" s="1"/>
      <c r="EO2135" s="1"/>
      <c r="EP2135" s="1"/>
      <c r="EQ2135" s="1"/>
      <c r="ER2135" s="1"/>
    </row>
    <row r="2136" spans="1:148" ht="12.75" x14ac:dyDescent="0.2">
      <c r="A2136" s="118"/>
      <c r="B2136" s="119"/>
      <c r="C2136" s="119"/>
      <c r="D2136" s="120"/>
      <c r="E2136" s="120"/>
      <c r="F2136" s="172"/>
      <c r="G2136" s="123"/>
      <c r="H2136" s="124"/>
      <c r="I2136" s="124"/>
      <c r="J2136" s="125"/>
      <c r="K2136" s="125"/>
      <c r="L2136" s="8"/>
      <c r="M2136" s="126"/>
      <c r="N2136" s="126"/>
      <c r="O2136" s="119"/>
      <c r="P2136" s="119"/>
      <c r="Q2136" s="158"/>
      <c r="R2136" s="199"/>
      <c r="S2136" s="119"/>
      <c r="T2136" s="129"/>
      <c r="U2136" s="127"/>
      <c r="V2136" s="127"/>
      <c r="W2136" s="126"/>
      <c r="X2136" s="119"/>
      <c r="Y2136" s="119"/>
      <c r="Z2136" s="131"/>
      <c r="AA2136" s="124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2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4"/>
      <c r="EM2136" s="1"/>
      <c r="EN2136" s="1"/>
      <c r="EO2136" s="1"/>
      <c r="EP2136" s="1"/>
      <c r="EQ2136" s="1"/>
      <c r="ER2136" s="1"/>
    </row>
    <row r="2137" spans="1:148" ht="12.75" x14ac:dyDescent="0.2">
      <c r="A2137" s="118"/>
      <c r="B2137" s="119"/>
      <c r="C2137" s="119"/>
      <c r="D2137" s="120"/>
      <c r="E2137" s="120"/>
      <c r="F2137" s="172"/>
      <c r="G2137" s="123"/>
      <c r="H2137" s="124"/>
      <c r="I2137" s="124"/>
      <c r="J2137" s="125"/>
      <c r="K2137" s="125"/>
      <c r="L2137" s="8"/>
      <c r="M2137" s="126"/>
      <c r="N2137" s="126"/>
      <c r="O2137" s="119"/>
      <c r="P2137" s="119"/>
      <c r="Q2137" s="158"/>
      <c r="R2137" s="199"/>
      <c r="S2137" s="119"/>
      <c r="T2137" s="129"/>
      <c r="U2137" s="127"/>
      <c r="V2137" s="127"/>
      <c r="W2137" s="126"/>
      <c r="X2137" s="119"/>
      <c r="Y2137" s="119"/>
      <c r="Z2137" s="131"/>
      <c r="AA2137" s="124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2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4"/>
      <c r="EM2137" s="1"/>
      <c r="EN2137" s="1"/>
      <c r="EO2137" s="1"/>
      <c r="EP2137" s="1"/>
      <c r="EQ2137" s="1"/>
      <c r="ER2137" s="1"/>
    </row>
    <row r="2138" spans="1:148" ht="12.75" x14ac:dyDescent="0.2">
      <c r="A2138" s="118"/>
      <c r="B2138" s="119"/>
      <c r="C2138" s="119"/>
      <c r="D2138" s="120"/>
      <c r="E2138" s="120"/>
      <c r="F2138" s="172"/>
      <c r="G2138" s="123"/>
      <c r="H2138" s="124"/>
      <c r="I2138" s="124"/>
      <c r="J2138" s="125"/>
      <c r="K2138" s="125"/>
      <c r="L2138" s="8"/>
      <c r="M2138" s="126"/>
      <c r="N2138" s="126"/>
      <c r="O2138" s="119"/>
      <c r="P2138" s="119"/>
      <c r="Q2138" s="158"/>
      <c r="R2138" s="199"/>
      <c r="S2138" s="119"/>
      <c r="T2138" s="129"/>
      <c r="U2138" s="127"/>
      <c r="V2138" s="127"/>
      <c r="W2138" s="126"/>
      <c r="X2138" s="119"/>
      <c r="Y2138" s="119"/>
      <c r="Z2138" s="131"/>
      <c r="AA2138" s="124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2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4"/>
      <c r="EM2138" s="1"/>
      <c r="EN2138" s="1"/>
      <c r="EO2138" s="1"/>
      <c r="EP2138" s="1"/>
      <c r="EQ2138" s="1"/>
      <c r="ER2138" s="1"/>
    </row>
    <row r="2139" spans="1:148" ht="12.75" x14ac:dyDescent="0.2">
      <c r="A2139" s="118"/>
      <c r="B2139" s="119"/>
      <c r="C2139" s="119"/>
      <c r="D2139" s="120"/>
      <c r="E2139" s="120"/>
      <c r="F2139" s="172"/>
      <c r="G2139" s="123"/>
      <c r="H2139" s="124"/>
      <c r="I2139" s="124"/>
      <c r="J2139" s="125"/>
      <c r="K2139" s="125"/>
      <c r="L2139" s="8"/>
      <c r="M2139" s="126"/>
      <c r="N2139" s="126"/>
      <c r="O2139" s="119"/>
      <c r="P2139" s="119"/>
      <c r="Q2139" s="158"/>
      <c r="R2139" s="199"/>
      <c r="S2139" s="119"/>
      <c r="T2139" s="129"/>
      <c r="U2139" s="127"/>
      <c r="V2139" s="127"/>
      <c r="W2139" s="126"/>
      <c r="X2139" s="119"/>
      <c r="Y2139" s="119"/>
      <c r="Z2139" s="131"/>
      <c r="AA2139" s="124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2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4"/>
      <c r="EM2139" s="1"/>
      <c r="EN2139" s="1"/>
      <c r="EO2139" s="1"/>
      <c r="EP2139" s="1"/>
      <c r="EQ2139" s="1"/>
      <c r="ER2139" s="1"/>
    </row>
    <row r="2140" spans="1:148" ht="12.75" x14ac:dyDescent="0.2">
      <c r="A2140" s="118"/>
      <c r="B2140" s="119"/>
      <c r="C2140" s="119"/>
      <c r="D2140" s="120"/>
      <c r="E2140" s="120"/>
      <c r="F2140" s="172"/>
      <c r="G2140" s="123"/>
      <c r="H2140" s="124"/>
      <c r="I2140" s="124"/>
      <c r="J2140" s="125"/>
      <c r="K2140" s="125"/>
      <c r="L2140" s="8"/>
      <c r="M2140" s="126"/>
      <c r="N2140" s="126"/>
      <c r="O2140" s="119"/>
      <c r="P2140" s="119"/>
      <c r="Q2140" s="158"/>
      <c r="R2140" s="199"/>
      <c r="S2140" s="119"/>
      <c r="T2140" s="129"/>
      <c r="U2140" s="127"/>
      <c r="V2140" s="127"/>
      <c r="W2140" s="126"/>
      <c r="X2140" s="119"/>
      <c r="Y2140" s="119"/>
      <c r="Z2140" s="131"/>
      <c r="AA2140" s="124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2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4"/>
      <c r="EM2140" s="1"/>
      <c r="EN2140" s="1"/>
      <c r="EO2140" s="1"/>
      <c r="EP2140" s="1"/>
      <c r="EQ2140" s="1"/>
      <c r="ER2140" s="1"/>
    </row>
    <row r="2141" spans="1:148" ht="12.75" x14ac:dyDescent="0.2">
      <c r="A2141" s="118"/>
      <c r="B2141" s="119"/>
      <c r="C2141" s="119"/>
      <c r="D2141" s="120"/>
      <c r="E2141" s="120"/>
      <c r="F2141" s="172"/>
      <c r="G2141" s="123"/>
      <c r="H2141" s="124"/>
      <c r="I2141" s="124"/>
      <c r="J2141" s="125"/>
      <c r="K2141" s="125"/>
      <c r="L2141" s="8"/>
      <c r="M2141" s="126"/>
      <c r="N2141" s="126"/>
      <c r="O2141" s="119"/>
      <c r="P2141" s="119"/>
      <c r="Q2141" s="158"/>
      <c r="R2141" s="199"/>
      <c r="S2141" s="119"/>
      <c r="T2141" s="129"/>
      <c r="U2141" s="127"/>
      <c r="V2141" s="127"/>
      <c r="W2141" s="126"/>
      <c r="X2141" s="119"/>
      <c r="Y2141" s="119"/>
      <c r="Z2141" s="131"/>
      <c r="AA2141" s="124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2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4"/>
      <c r="EM2141" s="1"/>
      <c r="EN2141" s="1"/>
      <c r="EO2141" s="1"/>
      <c r="EP2141" s="1"/>
      <c r="EQ2141" s="1"/>
      <c r="ER2141" s="1"/>
    </row>
    <row r="2142" spans="1:148" ht="12.75" x14ac:dyDescent="0.2">
      <c r="A2142" s="118"/>
      <c r="B2142" s="119"/>
      <c r="C2142" s="119"/>
      <c r="D2142" s="120"/>
      <c r="E2142" s="120"/>
      <c r="F2142" s="172"/>
      <c r="G2142" s="123"/>
      <c r="H2142" s="124"/>
      <c r="I2142" s="124"/>
      <c r="J2142" s="125"/>
      <c r="K2142" s="125"/>
      <c r="L2142" s="8"/>
      <c r="M2142" s="126"/>
      <c r="N2142" s="126"/>
      <c r="O2142" s="119"/>
      <c r="P2142" s="119"/>
      <c r="Q2142" s="158"/>
      <c r="R2142" s="199"/>
      <c r="S2142" s="119"/>
      <c r="T2142" s="129"/>
      <c r="U2142" s="127"/>
      <c r="V2142" s="127"/>
      <c r="W2142" s="126"/>
      <c r="X2142" s="119"/>
      <c r="Y2142" s="119"/>
      <c r="Z2142" s="131"/>
      <c r="AA2142" s="124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2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4"/>
      <c r="EM2142" s="1"/>
      <c r="EN2142" s="1"/>
      <c r="EO2142" s="1"/>
      <c r="EP2142" s="1"/>
      <c r="EQ2142" s="1"/>
      <c r="ER2142" s="1"/>
    </row>
    <row r="2143" spans="1:148" ht="12.75" x14ac:dyDescent="0.2">
      <c r="A2143" s="118"/>
      <c r="B2143" s="119"/>
      <c r="C2143" s="119"/>
      <c r="D2143" s="120"/>
      <c r="E2143" s="120"/>
      <c r="F2143" s="172"/>
      <c r="G2143" s="123"/>
      <c r="H2143" s="124"/>
      <c r="I2143" s="124"/>
      <c r="J2143" s="125"/>
      <c r="K2143" s="125"/>
      <c r="L2143" s="8"/>
      <c r="M2143" s="126"/>
      <c r="N2143" s="126"/>
      <c r="O2143" s="119"/>
      <c r="P2143" s="119"/>
      <c r="Q2143" s="158"/>
      <c r="R2143" s="199"/>
      <c r="S2143" s="119"/>
      <c r="T2143" s="129"/>
      <c r="U2143" s="127"/>
      <c r="V2143" s="127"/>
      <c r="W2143" s="126"/>
      <c r="X2143" s="119"/>
      <c r="Y2143" s="119"/>
      <c r="Z2143" s="131"/>
      <c r="AA2143" s="124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2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4"/>
      <c r="EM2143" s="1"/>
      <c r="EN2143" s="1"/>
      <c r="EO2143" s="1"/>
      <c r="EP2143" s="1"/>
      <c r="EQ2143" s="1"/>
      <c r="ER2143" s="1"/>
    </row>
    <row r="2144" spans="1:148" ht="12.75" x14ac:dyDescent="0.2">
      <c r="A2144" s="118"/>
      <c r="B2144" s="119"/>
      <c r="C2144" s="119"/>
      <c r="D2144" s="120"/>
      <c r="E2144" s="120"/>
      <c r="F2144" s="172"/>
      <c r="G2144" s="123"/>
      <c r="H2144" s="124"/>
      <c r="I2144" s="124"/>
      <c r="J2144" s="125"/>
      <c r="K2144" s="125"/>
      <c r="L2144" s="8"/>
      <c r="M2144" s="126"/>
      <c r="N2144" s="126"/>
      <c r="O2144" s="119"/>
      <c r="P2144" s="119"/>
      <c r="Q2144" s="158"/>
      <c r="R2144" s="199"/>
      <c r="S2144" s="119"/>
      <c r="T2144" s="129"/>
      <c r="U2144" s="127"/>
      <c r="V2144" s="127"/>
      <c r="W2144" s="126"/>
      <c r="X2144" s="119"/>
      <c r="Y2144" s="119"/>
      <c r="Z2144" s="131"/>
      <c r="AA2144" s="124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2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4"/>
      <c r="EM2144" s="1"/>
      <c r="EN2144" s="1"/>
      <c r="EO2144" s="1"/>
      <c r="EP2144" s="1"/>
      <c r="EQ2144" s="1"/>
      <c r="ER2144" s="1"/>
    </row>
    <row r="2145" spans="1:148" ht="12.75" x14ac:dyDescent="0.2">
      <c r="A2145" s="118"/>
      <c r="B2145" s="119"/>
      <c r="C2145" s="119"/>
      <c r="D2145" s="120"/>
      <c r="E2145" s="120"/>
      <c r="F2145" s="172"/>
      <c r="G2145" s="123"/>
      <c r="H2145" s="124"/>
      <c r="I2145" s="124"/>
      <c r="J2145" s="125"/>
      <c r="K2145" s="125"/>
      <c r="L2145" s="8"/>
      <c r="M2145" s="126"/>
      <c r="N2145" s="126"/>
      <c r="O2145" s="119"/>
      <c r="P2145" s="119"/>
      <c r="Q2145" s="158"/>
      <c r="R2145" s="199"/>
      <c r="S2145" s="119"/>
      <c r="T2145" s="129"/>
      <c r="U2145" s="127"/>
      <c r="V2145" s="127"/>
      <c r="W2145" s="126"/>
      <c r="X2145" s="119"/>
      <c r="Y2145" s="119"/>
      <c r="Z2145" s="131"/>
      <c r="AA2145" s="124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2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4"/>
      <c r="EM2145" s="1"/>
      <c r="EN2145" s="1"/>
      <c r="EO2145" s="1"/>
      <c r="EP2145" s="1"/>
      <c r="EQ2145" s="1"/>
      <c r="ER2145" s="1"/>
    </row>
    <row r="2146" spans="1:148" ht="12.75" x14ac:dyDescent="0.2">
      <c r="A2146" s="118"/>
      <c r="B2146" s="119"/>
      <c r="C2146" s="119"/>
      <c r="D2146" s="120"/>
      <c r="E2146" s="120"/>
      <c r="F2146" s="172"/>
      <c r="G2146" s="123"/>
      <c r="H2146" s="124"/>
      <c r="I2146" s="124"/>
      <c r="J2146" s="125"/>
      <c r="K2146" s="125"/>
      <c r="L2146" s="8"/>
      <c r="M2146" s="126"/>
      <c r="N2146" s="126"/>
      <c r="O2146" s="119"/>
      <c r="P2146" s="119"/>
      <c r="Q2146" s="158"/>
      <c r="R2146" s="199"/>
      <c r="S2146" s="119"/>
      <c r="T2146" s="129"/>
      <c r="U2146" s="127"/>
      <c r="V2146" s="127"/>
      <c r="W2146" s="126"/>
      <c r="X2146" s="119"/>
      <c r="Y2146" s="119"/>
      <c r="Z2146" s="131"/>
      <c r="AA2146" s="124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2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4"/>
      <c r="EM2146" s="1"/>
      <c r="EN2146" s="1"/>
      <c r="EO2146" s="1"/>
      <c r="EP2146" s="1"/>
      <c r="EQ2146" s="1"/>
      <c r="ER2146" s="1"/>
    </row>
    <row r="2147" spans="1:148" ht="12.75" x14ac:dyDescent="0.2">
      <c r="A2147" s="118"/>
      <c r="B2147" s="119"/>
      <c r="C2147" s="119"/>
      <c r="D2147" s="120"/>
      <c r="E2147" s="120"/>
      <c r="F2147" s="172"/>
      <c r="G2147" s="123"/>
      <c r="H2147" s="124"/>
      <c r="I2147" s="124"/>
      <c r="J2147" s="125"/>
      <c r="K2147" s="125"/>
      <c r="L2147" s="8"/>
      <c r="M2147" s="126"/>
      <c r="N2147" s="126"/>
      <c r="O2147" s="119"/>
      <c r="P2147" s="119"/>
      <c r="Q2147" s="158"/>
      <c r="R2147" s="199"/>
      <c r="S2147" s="119"/>
      <c r="T2147" s="129"/>
      <c r="U2147" s="127"/>
      <c r="V2147" s="127"/>
      <c r="W2147" s="126"/>
      <c r="X2147" s="119"/>
      <c r="Y2147" s="119"/>
      <c r="Z2147" s="131"/>
      <c r="AA2147" s="124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2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4"/>
      <c r="EM2147" s="1"/>
      <c r="EN2147" s="1"/>
      <c r="EO2147" s="1"/>
      <c r="EP2147" s="1"/>
      <c r="EQ2147" s="1"/>
      <c r="ER2147" s="1"/>
    </row>
    <row r="2148" spans="1:148" ht="12.75" x14ac:dyDescent="0.2">
      <c r="A2148" s="118"/>
      <c r="B2148" s="119"/>
      <c r="C2148" s="119"/>
      <c r="D2148" s="120"/>
      <c r="E2148" s="120"/>
      <c r="F2148" s="172"/>
      <c r="G2148" s="123"/>
      <c r="H2148" s="124"/>
      <c r="I2148" s="124"/>
      <c r="J2148" s="125"/>
      <c r="K2148" s="125"/>
      <c r="L2148" s="8"/>
      <c r="M2148" s="126"/>
      <c r="N2148" s="126"/>
      <c r="O2148" s="119"/>
      <c r="P2148" s="119"/>
      <c r="Q2148" s="158"/>
      <c r="R2148" s="199"/>
      <c r="S2148" s="119"/>
      <c r="T2148" s="129"/>
      <c r="U2148" s="127"/>
      <c r="V2148" s="127"/>
      <c r="W2148" s="126"/>
      <c r="X2148" s="119"/>
      <c r="Y2148" s="119"/>
      <c r="Z2148" s="131"/>
      <c r="AA2148" s="124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2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4"/>
      <c r="EM2148" s="1"/>
      <c r="EN2148" s="1"/>
      <c r="EO2148" s="1"/>
      <c r="EP2148" s="1"/>
      <c r="EQ2148" s="1"/>
      <c r="ER2148" s="1"/>
    </row>
    <row r="2149" spans="1:148" ht="12.75" x14ac:dyDescent="0.2">
      <c r="A2149" s="118"/>
      <c r="B2149" s="119"/>
      <c r="C2149" s="119"/>
      <c r="D2149" s="120"/>
      <c r="E2149" s="120"/>
      <c r="F2149" s="172"/>
      <c r="G2149" s="123"/>
      <c r="H2149" s="124"/>
      <c r="I2149" s="124"/>
      <c r="J2149" s="125"/>
      <c r="K2149" s="125"/>
      <c r="L2149" s="8"/>
      <c r="M2149" s="126"/>
      <c r="N2149" s="126"/>
      <c r="O2149" s="119"/>
      <c r="P2149" s="119"/>
      <c r="Q2149" s="158"/>
      <c r="R2149" s="199"/>
      <c r="S2149" s="119"/>
      <c r="T2149" s="129"/>
      <c r="U2149" s="127"/>
      <c r="V2149" s="127"/>
      <c r="W2149" s="126"/>
      <c r="X2149" s="119"/>
      <c r="Y2149" s="119"/>
      <c r="Z2149" s="131"/>
      <c r="AA2149" s="124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2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4"/>
      <c r="EM2149" s="1"/>
      <c r="EN2149" s="1"/>
      <c r="EO2149" s="1"/>
      <c r="EP2149" s="1"/>
      <c r="EQ2149" s="1"/>
      <c r="ER2149" s="1"/>
    </row>
    <row r="2150" spans="1:148" ht="12.75" x14ac:dyDescent="0.2">
      <c r="A2150" s="118"/>
      <c r="B2150" s="119"/>
      <c r="C2150" s="119"/>
      <c r="D2150" s="120"/>
      <c r="E2150" s="120"/>
      <c r="F2150" s="172"/>
      <c r="G2150" s="123"/>
      <c r="H2150" s="124"/>
      <c r="I2150" s="124"/>
      <c r="J2150" s="125"/>
      <c r="K2150" s="125"/>
      <c r="L2150" s="8"/>
      <c r="M2150" s="126"/>
      <c r="N2150" s="126"/>
      <c r="O2150" s="119"/>
      <c r="P2150" s="119"/>
      <c r="Q2150" s="158"/>
      <c r="R2150" s="199"/>
      <c r="S2150" s="119"/>
      <c r="T2150" s="129"/>
      <c r="U2150" s="127"/>
      <c r="V2150" s="127"/>
      <c r="W2150" s="126"/>
      <c r="X2150" s="119"/>
      <c r="Y2150" s="119"/>
      <c r="Z2150" s="131"/>
      <c r="AA2150" s="124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2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4"/>
      <c r="EM2150" s="1"/>
      <c r="EN2150" s="1"/>
      <c r="EO2150" s="1"/>
      <c r="EP2150" s="1"/>
      <c r="EQ2150" s="1"/>
      <c r="ER2150" s="1"/>
    </row>
    <row r="2151" spans="1:148" ht="12.75" x14ac:dyDescent="0.2">
      <c r="A2151" s="118"/>
      <c r="B2151" s="119"/>
      <c r="C2151" s="119"/>
      <c r="D2151" s="120"/>
      <c r="E2151" s="120"/>
      <c r="F2151" s="172"/>
      <c r="G2151" s="123"/>
      <c r="H2151" s="124"/>
      <c r="I2151" s="124"/>
      <c r="J2151" s="125"/>
      <c r="K2151" s="125"/>
      <c r="L2151" s="8"/>
      <c r="M2151" s="126"/>
      <c r="N2151" s="126"/>
      <c r="O2151" s="119"/>
      <c r="P2151" s="119"/>
      <c r="Q2151" s="158"/>
      <c r="R2151" s="199"/>
      <c r="S2151" s="119"/>
      <c r="T2151" s="129"/>
      <c r="U2151" s="127"/>
      <c r="V2151" s="127"/>
      <c r="W2151" s="126"/>
      <c r="X2151" s="119"/>
      <c r="Y2151" s="119"/>
      <c r="Z2151" s="131"/>
      <c r="AA2151" s="124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2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4"/>
      <c r="EM2151" s="1"/>
      <c r="EN2151" s="1"/>
      <c r="EO2151" s="1"/>
      <c r="EP2151" s="1"/>
      <c r="EQ2151" s="1"/>
      <c r="ER2151" s="1"/>
    </row>
    <row r="2152" spans="1:148" ht="12.75" x14ac:dyDescent="0.2">
      <c r="A2152" s="118"/>
      <c r="B2152" s="119"/>
      <c r="C2152" s="119"/>
      <c r="D2152" s="120"/>
      <c r="E2152" s="120"/>
      <c r="F2152" s="172"/>
      <c r="G2152" s="123"/>
      <c r="H2152" s="124"/>
      <c r="I2152" s="124"/>
      <c r="J2152" s="125"/>
      <c r="K2152" s="125"/>
      <c r="L2152" s="8"/>
      <c r="M2152" s="126"/>
      <c r="N2152" s="126"/>
      <c r="O2152" s="119"/>
      <c r="P2152" s="119"/>
      <c r="Q2152" s="158"/>
      <c r="R2152" s="199"/>
      <c r="S2152" s="119"/>
      <c r="T2152" s="129"/>
      <c r="U2152" s="127"/>
      <c r="V2152" s="127"/>
      <c r="W2152" s="126"/>
      <c r="X2152" s="119"/>
      <c r="Y2152" s="119"/>
      <c r="Z2152" s="131"/>
      <c r="AA2152" s="124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2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4"/>
      <c r="EM2152" s="1"/>
      <c r="EN2152" s="1"/>
      <c r="EO2152" s="1"/>
      <c r="EP2152" s="1"/>
      <c r="EQ2152" s="1"/>
      <c r="ER2152" s="1"/>
    </row>
    <row r="2153" spans="1:148" ht="12.75" x14ac:dyDescent="0.2">
      <c r="A2153" s="118"/>
      <c r="B2153" s="119"/>
      <c r="C2153" s="119"/>
      <c r="D2153" s="120"/>
      <c r="E2153" s="120"/>
      <c r="F2153" s="172"/>
      <c r="G2153" s="123"/>
      <c r="H2153" s="124"/>
      <c r="I2153" s="124"/>
      <c r="J2153" s="125"/>
      <c r="K2153" s="125"/>
      <c r="L2153" s="8"/>
      <c r="M2153" s="126"/>
      <c r="N2153" s="126"/>
      <c r="O2153" s="119"/>
      <c r="P2153" s="119"/>
      <c r="Q2153" s="158"/>
      <c r="R2153" s="199"/>
      <c r="S2153" s="119"/>
      <c r="T2153" s="129"/>
      <c r="U2153" s="127"/>
      <c r="V2153" s="127"/>
      <c r="W2153" s="126"/>
      <c r="X2153" s="119"/>
      <c r="Y2153" s="119"/>
      <c r="Z2153" s="131"/>
      <c r="AA2153" s="124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2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4"/>
      <c r="EM2153" s="1"/>
      <c r="EN2153" s="1"/>
      <c r="EO2153" s="1"/>
      <c r="EP2153" s="1"/>
      <c r="EQ2153" s="1"/>
      <c r="ER2153" s="1"/>
    </row>
    <row r="2154" spans="1:148" ht="12.75" x14ac:dyDescent="0.2">
      <c r="A2154" s="118"/>
      <c r="B2154" s="119"/>
      <c r="C2154" s="119"/>
      <c r="D2154" s="120"/>
      <c r="E2154" s="120"/>
      <c r="F2154" s="172"/>
      <c r="G2154" s="123"/>
      <c r="H2154" s="124"/>
      <c r="I2154" s="124"/>
      <c r="J2154" s="125"/>
      <c r="K2154" s="125"/>
      <c r="L2154" s="8"/>
      <c r="M2154" s="126"/>
      <c r="N2154" s="126"/>
      <c r="O2154" s="119"/>
      <c r="P2154" s="119"/>
      <c r="Q2154" s="158"/>
      <c r="R2154" s="199"/>
      <c r="S2154" s="119"/>
      <c r="T2154" s="129"/>
      <c r="U2154" s="127"/>
      <c r="V2154" s="127"/>
      <c r="W2154" s="126"/>
      <c r="X2154" s="119"/>
      <c r="Y2154" s="119"/>
      <c r="Z2154" s="131"/>
      <c r="AA2154" s="124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2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4"/>
      <c r="EM2154" s="1"/>
      <c r="EN2154" s="1"/>
      <c r="EO2154" s="1"/>
      <c r="EP2154" s="1"/>
      <c r="EQ2154" s="1"/>
      <c r="ER2154" s="1"/>
    </row>
    <row r="2155" spans="1:148" ht="12.75" x14ac:dyDescent="0.2">
      <c r="A2155" s="118"/>
      <c r="B2155" s="119"/>
      <c r="C2155" s="119"/>
      <c r="D2155" s="120"/>
      <c r="E2155" s="120"/>
      <c r="F2155" s="172"/>
      <c r="G2155" s="123"/>
      <c r="H2155" s="124"/>
      <c r="I2155" s="124"/>
      <c r="J2155" s="125"/>
      <c r="K2155" s="125"/>
      <c r="L2155" s="8"/>
      <c r="M2155" s="126"/>
      <c r="N2155" s="126"/>
      <c r="O2155" s="119"/>
      <c r="P2155" s="119"/>
      <c r="Q2155" s="158"/>
      <c r="R2155" s="199"/>
      <c r="S2155" s="119"/>
      <c r="T2155" s="129"/>
      <c r="U2155" s="127"/>
      <c r="V2155" s="127"/>
      <c r="W2155" s="126"/>
      <c r="X2155" s="119"/>
      <c r="Y2155" s="119"/>
      <c r="Z2155" s="131"/>
      <c r="AA2155" s="124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2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4"/>
      <c r="EM2155" s="1"/>
      <c r="EN2155" s="1"/>
      <c r="EO2155" s="1"/>
      <c r="EP2155" s="1"/>
      <c r="EQ2155" s="1"/>
      <c r="ER2155" s="1"/>
    </row>
    <row r="2156" spans="1:148" ht="12.75" x14ac:dyDescent="0.2">
      <c r="A2156" s="118"/>
      <c r="B2156" s="119"/>
      <c r="C2156" s="119"/>
      <c r="D2156" s="120"/>
      <c r="E2156" s="120"/>
      <c r="F2156" s="172"/>
      <c r="G2156" s="123"/>
      <c r="H2156" s="124"/>
      <c r="I2156" s="124"/>
      <c r="J2156" s="125"/>
      <c r="K2156" s="125"/>
      <c r="L2156" s="8"/>
      <c r="M2156" s="126"/>
      <c r="N2156" s="126"/>
      <c r="O2156" s="119"/>
      <c r="P2156" s="119"/>
      <c r="Q2156" s="158"/>
      <c r="R2156" s="199"/>
      <c r="S2156" s="119"/>
      <c r="T2156" s="129"/>
      <c r="U2156" s="127"/>
      <c r="V2156" s="127"/>
      <c r="W2156" s="126"/>
      <c r="X2156" s="119"/>
      <c r="Y2156" s="119"/>
      <c r="Z2156" s="131"/>
      <c r="AA2156" s="124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2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4"/>
      <c r="EM2156" s="1"/>
      <c r="EN2156" s="1"/>
      <c r="EO2156" s="1"/>
      <c r="EP2156" s="1"/>
      <c r="EQ2156" s="1"/>
      <c r="ER2156" s="1"/>
    </row>
    <row r="2157" spans="1:148" ht="12.75" x14ac:dyDescent="0.2">
      <c r="A2157" s="118"/>
      <c r="B2157" s="119"/>
      <c r="C2157" s="119"/>
      <c r="D2157" s="120"/>
      <c r="E2157" s="120"/>
      <c r="F2157" s="172"/>
      <c r="G2157" s="123"/>
      <c r="H2157" s="124"/>
      <c r="I2157" s="124"/>
      <c r="J2157" s="125"/>
      <c r="K2157" s="125"/>
      <c r="L2157" s="8"/>
      <c r="M2157" s="126"/>
      <c r="N2157" s="126"/>
      <c r="O2157" s="119"/>
      <c r="P2157" s="119"/>
      <c r="Q2157" s="158"/>
      <c r="R2157" s="199"/>
      <c r="S2157" s="119"/>
      <c r="T2157" s="129"/>
      <c r="U2157" s="127"/>
      <c r="V2157" s="127"/>
      <c r="W2157" s="126"/>
      <c r="X2157" s="119"/>
      <c r="Y2157" s="119"/>
      <c r="Z2157" s="131"/>
      <c r="AA2157" s="124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2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4"/>
      <c r="EM2157" s="1"/>
      <c r="EN2157" s="1"/>
      <c r="EO2157" s="1"/>
      <c r="EP2157" s="1"/>
      <c r="EQ2157" s="1"/>
      <c r="ER2157" s="1"/>
    </row>
    <row r="2158" spans="1:148" ht="12.75" x14ac:dyDescent="0.2">
      <c r="A2158" s="118"/>
      <c r="B2158" s="119"/>
      <c r="C2158" s="119"/>
      <c r="D2158" s="120"/>
      <c r="E2158" s="120"/>
      <c r="F2158" s="172"/>
      <c r="G2158" s="123"/>
      <c r="H2158" s="124"/>
      <c r="I2158" s="124"/>
      <c r="J2158" s="125"/>
      <c r="K2158" s="125"/>
      <c r="L2158" s="8"/>
      <c r="M2158" s="126"/>
      <c r="N2158" s="126"/>
      <c r="O2158" s="119"/>
      <c r="P2158" s="119"/>
      <c r="Q2158" s="158"/>
      <c r="R2158" s="199"/>
      <c r="S2158" s="119"/>
      <c r="T2158" s="129"/>
      <c r="U2158" s="127"/>
      <c r="V2158" s="127"/>
      <c r="W2158" s="126"/>
      <c r="X2158" s="119"/>
      <c r="Y2158" s="119"/>
      <c r="Z2158" s="131"/>
      <c r="AA2158" s="124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2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4"/>
      <c r="EM2158" s="1"/>
      <c r="EN2158" s="1"/>
      <c r="EO2158" s="1"/>
      <c r="EP2158" s="1"/>
      <c r="EQ2158" s="1"/>
      <c r="ER2158" s="1"/>
    </row>
    <row r="2159" spans="1:148" ht="12.75" x14ac:dyDescent="0.2">
      <c r="A2159" s="118"/>
      <c r="B2159" s="119"/>
      <c r="C2159" s="119"/>
      <c r="D2159" s="120"/>
      <c r="E2159" s="120"/>
      <c r="F2159" s="172"/>
      <c r="G2159" s="123"/>
      <c r="H2159" s="124"/>
      <c r="I2159" s="124"/>
      <c r="J2159" s="125"/>
      <c r="K2159" s="125"/>
      <c r="L2159" s="8"/>
      <c r="M2159" s="126"/>
      <c r="N2159" s="126"/>
      <c r="O2159" s="119"/>
      <c r="P2159" s="119"/>
      <c r="Q2159" s="158"/>
      <c r="R2159" s="199"/>
      <c r="S2159" s="119"/>
      <c r="T2159" s="129"/>
      <c r="U2159" s="127"/>
      <c r="V2159" s="127"/>
      <c r="W2159" s="126"/>
      <c r="X2159" s="119"/>
      <c r="Y2159" s="119"/>
      <c r="Z2159" s="131"/>
      <c r="AA2159" s="124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2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4"/>
      <c r="EM2159" s="1"/>
      <c r="EN2159" s="1"/>
      <c r="EO2159" s="1"/>
      <c r="EP2159" s="1"/>
      <c r="EQ2159" s="1"/>
      <c r="ER2159" s="1"/>
    </row>
    <row r="2160" spans="1:148" ht="12.75" x14ac:dyDescent="0.2">
      <c r="A2160" s="118"/>
      <c r="B2160" s="119"/>
      <c r="C2160" s="119"/>
      <c r="D2160" s="120"/>
      <c r="E2160" s="120"/>
      <c r="F2160" s="172"/>
      <c r="G2160" s="123"/>
      <c r="H2160" s="124"/>
      <c r="I2160" s="124"/>
      <c r="J2160" s="125"/>
      <c r="K2160" s="125"/>
      <c r="L2160" s="8"/>
      <c r="M2160" s="126"/>
      <c r="N2160" s="126"/>
      <c r="O2160" s="119"/>
      <c r="P2160" s="119"/>
      <c r="Q2160" s="158"/>
      <c r="R2160" s="199"/>
      <c r="S2160" s="119"/>
      <c r="T2160" s="129"/>
      <c r="U2160" s="127"/>
      <c r="V2160" s="127"/>
      <c r="W2160" s="126"/>
      <c r="X2160" s="119"/>
      <c r="Y2160" s="119"/>
      <c r="Z2160" s="131"/>
      <c r="AA2160" s="124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2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4"/>
      <c r="EM2160" s="1"/>
      <c r="EN2160" s="1"/>
      <c r="EO2160" s="1"/>
      <c r="EP2160" s="1"/>
      <c r="EQ2160" s="1"/>
      <c r="ER2160" s="1"/>
    </row>
    <row r="2161" spans="1:148" ht="12.75" x14ac:dyDescent="0.2">
      <c r="A2161" s="118"/>
      <c r="B2161" s="119"/>
      <c r="C2161" s="119"/>
      <c r="D2161" s="120"/>
      <c r="E2161" s="120"/>
      <c r="F2161" s="172"/>
      <c r="G2161" s="123"/>
      <c r="H2161" s="124"/>
      <c r="I2161" s="124"/>
      <c r="J2161" s="125"/>
      <c r="K2161" s="125"/>
      <c r="L2161" s="8"/>
      <c r="M2161" s="126"/>
      <c r="N2161" s="126"/>
      <c r="O2161" s="119"/>
      <c r="P2161" s="119"/>
      <c r="Q2161" s="158"/>
      <c r="R2161" s="199"/>
      <c r="S2161" s="119"/>
      <c r="T2161" s="129"/>
      <c r="U2161" s="127"/>
      <c r="V2161" s="127"/>
      <c r="W2161" s="126"/>
      <c r="X2161" s="119"/>
      <c r="Y2161" s="119"/>
      <c r="Z2161" s="131"/>
      <c r="AA2161" s="124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2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4"/>
      <c r="EM2161" s="1"/>
      <c r="EN2161" s="1"/>
      <c r="EO2161" s="1"/>
      <c r="EP2161" s="1"/>
      <c r="EQ2161" s="1"/>
      <c r="ER2161" s="1"/>
    </row>
    <row r="2162" spans="1:148" ht="12.75" x14ac:dyDescent="0.2">
      <c r="A2162" s="118"/>
      <c r="B2162" s="119"/>
      <c r="C2162" s="119"/>
      <c r="D2162" s="120"/>
      <c r="E2162" s="120"/>
      <c r="F2162" s="172"/>
      <c r="G2162" s="123"/>
      <c r="H2162" s="124"/>
      <c r="I2162" s="124"/>
      <c r="J2162" s="125"/>
      <c r="K2162" s="125"/>
      <c r="L2162" s="8"/>
      <c r="M2162" s="126"/>
      <c r="N2162" s="126"/>
      <c r="O2162" s="119"/>
      <c r="P2162" s="119"/>
      <c r="Q2162" s="158"/>
      <c r="R2162" s="199"/>
      <c r="S2162" s="119"/>
      <c r="T2162" s="129"/>
      <c r="U2162" s="127"/>
      <c r="V2162" s="127"/>
      <c r="W2162" s="126"/>
      <c r="X2162" s="119"/>
      <c r="Y2162" s="119"/>
      <c r="Z2162" s="131"/>
      <c r="AA2162" s="124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2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4"/>
      <c r="EM2162" s="1"/>
      <c r="EN2162" s="1"/>
      <c r="EO2162" s="1"/>
      <c r="EP2162" s="1"/>
      <c r="EQ2162" s="1"/>
      <c r="ER2162" s="1"/>
    </row>
    <row r="2163" spans="1:148" ht="12.75" x14ac:dyDescent="0.2">
      <c r="A2163" s="118"/>
      <c r="B2163" s="119"/>
      <c r="C2163" s="119"/>
      <c r="D2163" s="120"/>
      <c r="E2163" s="120"/>
      <c r="F2163" s="172"/>
      <c r="G2163" s="123"/>
      <c r="H2163" s="124"/>
      <c r="I2163" s="124"/>
      <c r="J2163" s="125"/>
      <c r="K2163" s="125"/>
      <c r="L2163" s="8"/>
      <c r="M2163" s="126"/>
      <c r="N2163" s="126"/>
      <c r="O2163" s="119"/>
      <c r="P2163" s="119"/>
      <c r="Q2163" s="158"/>
      <c r="R2163" s="199"/>
      <c r="S2163" s="119"/>
      <c r="T2163" s="129"/>
      <c r="U2163" s="127"/>
      <c r="V2163" s="127"/>
      <c r="W2163" s="126"/>
      <c r="X2163" s="119"/>
      <c r="Y2163" s="119"/>
      <c r="Z2163" s="131"/>
      <c r="AA2163" s="124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2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4"/>
      <c r="EM2163" s="1"/>
      <c r="EN2163" s="1"/>
      <c r="EO2163" s="1"/>
      <c r="EP2163" s="1"/>
      <c r="EQ2163" s="1"/>
      <c r="ER2163" s="1"/>
    </row>
    <row r="2164" spans="1:148" ht="12.75" x14ac:dyDescent="0.2">
      <c r="A2164" s="118"/>
      <c r="B2164" s="119"/>
      <c r="C2164" s="119"/>
      <c r="D2164" s="120"/>
      <c r="E2164" s="120"/>
      <c r="F2164" s="172"/>
      <c r="G2164" s="123"/>
      <c r="H2164" s="124"/>
      <c r="I2164" s="124"/>
      <c r="J2164" s="125"/>
      <c r="K2164" s="125"/>
      <c r="L2164" s="8"/>
      <c r="M2164" s="126"/>
      <c r="N2164" s="126"/>
      <c r="O2164" s="119"/>
      <c r="P2164" s="119"/>
      <c r="Q2164" s="158"/>
      <c r="R2164" s="199"/>
      <c r="S2164" s="119"/>
      <c r="T2164" s="129"/>
      <c r="U2164" s="127"/>
      <c r="V2164" s="127"/>
      <c r="W2164" s="126"/>
      <c r="X2164" s="119"/>
      <c r="Y2164" s="119"/>
      <c r="Z2164" s="131"/>
      <c r="AA2164" s="124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2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4"/>
      <c r="EM2164" s="1"/>
      <c r="EN2164" s="1"/>
      <c r="EO2164" s="1"/>
      <c r="EP2164" s="1"/>
      <c r="EQ2164" s="1"/>
      <c r="ER2164" s="1"/>
    </row>
    <row r="2165" spans="1:148" ht="12.75" x14ac:dyDescent="0.2">
      <c r="A2165" s="118"/>
      <c r="B2165" s="119"/>
      <c r="C2165" s="119"/>
      <c r="D2165" s="120"/>
      <c r="E2165" s="120"/>
      <c r="F2165" s="172"/>
      <c r="G2165" s="123"/>
      <c r="H2165" s="124"/>
      <c r="I2165" s="124"/>
      <c r="J2165" s="125"/>
      <c r="K2165" s="125"/>
      <c r="L2165" s="8"/>
      <c r="M2165" s="126"/>
      <c r="N2165" s="126"/>
      <c r="O2165" s="119"/>
      <c r="P2165" s="119"/>
      <c r="Q2165" s="158"/>
      <c r="R2165" s="199"/>
      <c r="S2165" s="119"/>
      <c r="T2165" s="129"/>
      <c r="U2165" s="127"/>
      <c r="V2165" s="127"/>
      <c r="W2165" s="126"/>
      <c r="X2165" s="119"/>
      <c r="Y2165" s="119"/>
      <c r="Z2165" s="131"/>
      <c r="AA2165" s="124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2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4"/>
      <c r="EM2165" s="1"/>
      <c r="EN2165" s="1"/>
      <c r="EO2165" s="1"/>
      <c r="EP2165" s="1"/>
      <c r="EQ2165" s="1"/>
      <c r="ER2165" s="1"/>
    </row>
    <row r="2166" spans="1:148" ht="12.75" x14ac:dyDescent="0.2">
      <c r="A2166" s="118"/>
      <c r="B2166" s="119"/>
      <c r="C2166" s="119"/>
      <c r="D2166" s="120"/>
      <c r="E2166" s="120"/>
      <c r="F2166" s="172"/>
      <c r="G2166" s="123"/>
      <c r="H2166" s="124"/>
      <c r="I2166" s="124"/>
      <c r="J2166" s="125"/>
      <c r="K2166" s="125"/>
      <c r="L2166" s="8"/>
      <c r="M2166" s="126"/>
      <c r="N2166" s="126"/>
      <c r="O2166" s="119"/>
      <c r="P2166" s="119"/>
      <c r="Q2166" s="158"/>
      <c r="R2166" s="199"/>
      <c r="S2166" s="119"/>
      <c r="T2166" s="129"/>
      <c r="U2166" s="127"/>
      <c r="V2166" s="127"/>
      <c r="W2166" s="126"/>
      <c r="X2166" s="119"/>
      <c r="Y2166" s="119"/>
      <c r="Z2166" s="131"/>
      <c r="AA2166" s="124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2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4"/>
      <c r="EM2166" s="1"/>
      <c r="EN2166" s="1"/>
      <c r="EO2166" s="1"/>
      <c r="EP2166" s="1"/>
      <c r="EQ2166" s="1"/>
      <c r="ER2166" s="1"/>
    </row>
    <row r="2167" spans="1:148" ht="12.75" x14ac:dyDescent="0.2">
      <c r="A2167" s="118"/>
      <c r="B2167" s="119"/>
      <c r="C2167" s="119"/>
      <c r="D2167" s="120"/>
      <c r="E2167" s="120"/>
      <c r="F2167" s="172"/>
      <c r="G2167" s="123"/>
      <c r="H2167" s="124"/>
      <c r="I2167" s="124"/>
      <c r="J2167" s="125"/>
      <c r="K2167" s="125"/>
      <c r="L2167" s="8"/>
      <c r="M2167" s="126"/>
      <c r="N2167" s="126"/>
      <c r="O2167" s="119"/>
      <c r="P2167" s="119"/>
      <c r="Q2167" s="158"/>
      <c r="R2167" s="199"/>
      <c r="S2167" s="119"/>
      <c r="T2167" s="129"/>
      <c r="U2167" s="127"/>
      <c r="V2167" s="127"/>
      <c r="W2167" s="126"/>
      <c r="X2167" s="119"/>
      <c r="Y2167" s="119"/>
      <c r="Z2167" s="131"/>
      <c r="AA2167" s="124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2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4"/>
      <c r="EM2167" s="1"/>
      <c r="EN2167" s="1"/>
      <c r="EO2167" s="1"/>
      <c r="EP2167" s="1"/>
      <c r="EQ2167" s="1"/>
      <c r="ER2167" s="1"/>
    </row>
    <row r="2168" spans="1:148" ht="12.75" x14ac:dyDescent="0.2">
      <c r="A2168" s="118"/>
      <c r="B2168" s="119"/>
      <c r="C2168" s="119"/>
      <c r="D2168" s="120"/>
      <c r="E2168" s="120"/>
      <c r="F2168" s="172"/>
      <c r="G2168" s="123"/>
      <c r="H2168" s="124"/>
      <c r="I2168" s="124"/>
      <c r="J2168" s="125"/>
      <c r="K2168" s="125"/>
      <c r="L2168" s="8"/>
      <c r="M2168" s="126"/>
      <c r="N2168" s="126"/>
      <c r="O2168" s="119"/>
      <c r="P2168" s="119"/>
      <c r="Q2168" s="158"/>
      <c r="R2168" s="199"/>
      <c r="S2168" s="119"/>
      <c r="T2168" s="129"/>
      <c r="U2168" s="127"/>
      <c r="V2168" s="127"/>
      <c r="W2168" s="126"/>
      <c r="X2168" s="119"/>
      <c r="Y2168" s="119"/>
      <c r="Z2168" s="131"/>
      <c r="AA2168" s="124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2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4"/>
      <c r="EM2168" s="1"/>
      <c r="EN2168" s="1"/>
      <c r="EO2168" s="1"/>
      <c r="EP2168" s="1"/>
      <c r="EQ2168" s="1"/>
      <c r="ER2168" s="1"/>
    </row>
    <row r="2169" spans="1:148" ht="12.75" x14ac:dyDescent="0.2">
      <c r="A2169" s="118"/>
      <c r="B2169" s="119"/>
      <c r="C2169" s="119"/>
      <c r="D2169" s="120"/>
      <c r="E2169" s="120"/>
      <c r="F2169" s="172"/>
      <c r="G2169" s="123"/>
      <c r="H2169" s="124"/>
      <c r="I2169" s="124"/>
      <c r="J2169" s="125"/>
      <c r="K2169" s="125"/>
      <c r="L2169" s="8"/>
      <c r="M2169" s="126"/>
      <c r="N2169" s="126"/>
      <c r="O2169" s="119"/>
      <c r="P2169" s="119"/>
      <c r="Q2169" s="158"/>
      <c r="R2169" s="199"/>
      <c r="S2169" s="119"/>
      <c r="T2169" s="129"/>
      <c r="U2169" s="127"/>
      <c r="V2169" s="127"/>
      <c r="W2169" s="126"/>
      <c r="X2169" s="119"/>
      <c r="Y2169" s="119"/>
      <c r="Z2169" s="131"/>
      <c r="AA2169" s="124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2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4"/>
      <c r="EM2169" s="1"/>
      <c r="EN2169" s="1"/>
      <c r="EO2169" s="1"/>
      <c r="EP2169" s="1"/>
      <c r="EQ2169" s="1"/>
      <c r="ER2169" s="1"/>
    </row>
    <row r="2170" spans="1:148" ht="12.75" x14ac:dyDescent="0.2">
      <c r="A2170" s="118"/>
      <c r="B2170" s="119"/>
      <c r="C2170" s="119"/>
      <c r="D2170" s="120"/>
      <c r="E2170" s="120"/>
      <c r="F2170" s="172"/>
      <c r="G2170" s="123"/>
      <c r="H2170" s="124"/>
      <c r="I2170" s="124"/>
      <c r="J2170" s="125"/>
      <c r="K2170" s="125"/>
      <c r="L2170" s="8"/>
      <c r="M2170" s="126"/>
      <c r="N2170" s="126"/>
      <c r="O2170" s="119"/>
      <c r="P2170" s="119"/>
      <c r="Q2170" s="158"/>
      <c r="R2170" s="199"/>
      <c r="S2170" s="119"/>
      <c r="T2170" s="129"/>
      <c r="U2170" s="127"/>
      <c r="V2170" s="127"/>
      <c r="W2170" s="126"/>
      <c r="X2170" s="119"/>
      <c r="Y2170" s="119"/>
      <c r="Z2170" s="131"/>
      <c r="AA2170" s="124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2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4"/>
      <c r="EM2170" s="1"/>
      <c r="EN2170" s="1"/>
      <c r="EO2170" s="1"/>
      <c r="EP2170" s="1"/>
      <c r="EQ2170" s="1"/>
      <c r="ER2170" s="1"/>
    </row>
    <row r="2171" spans="1:148" ht="12.75" x14ac:dyDescent="0.2">
      <c r="A2171" s="118"/>
      <c r="B2171" s="119"/>
      <c r="C2171" s="119"/>
      <c r="D2171" s="120"/>
      <c r="E2171" s="120"/>
      <c r="F2171" s="172"/>
      <c r="G2171" s="123"/>
      <c r="H2171" s="124"/>
      <c r="I2171" s="124"/>
      <c r="J2171" s="125"/>
      <c r="K2171" s="125"/>
      <c r="L2171" s="8"/>
      <c r="M2171" s="126"/>
      <c r="N2171" s="126"/>
      <c r="O2171" s="119"/>
      <c r="P2171" s="119"/>
      <c r="Q2171" s="158"/>
      <c r="R2171" s="199"/>
      <c r="S2171" s="119"/>
      <c r="T2171" s="129"/>
      <c r="U2171" s="127"/>
      <c r="V2171" s="127"/>
      <c r="W2171" s="126"/>
      <c r="X2171" s="119"/>
      <c r="Y2171" s="119"/>
      <c r="Z2171" s="131"/>
      <c r="AA2171" s="124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2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4"/>
      <c r="EM2171" s="1"/>
      <c r="EN2171" s="1"/>
      <c r="EO2171" s="1"/>
      <c r="EP2171" s="1"/>
      <c r="EQ2171" s="1"/>
      <c r="ER2171" s="1"/>
    </row>
    <row r="2172" spans="1:148" ht="12.75" x14ac:dyDescent="0.2">
      <c r="A2172" s="118"/>
      <c r="B2172" s="119"/>
      <c r="C2172" s="119"/>
      <c r="D2172" s="120"/>
      <c r="E2172" s="120"/>
      <c r="F2172" s="172"/>
      <c r="G2172" s="123"/>
      <c r="H2172" s="124"/>
      <c r="I2172" s="124"/>
      <c r="J2172" s="125"/>
      <c r="K2172" s="125"/>
      <c r="L2172" s="8"/>
      <c r="M2172" s="126"/>
      <c r="N2172" s="126"/>
      <c r="O2172" s="119"/>
      <c r="P2172" s="119"/>
      <c r="Q2172" s="158"/>
      <c r="R2172" s="199"/>
      <c r="S2172" s="119"/>
      <c r="T2172" s="129"/>
      <c r="U2172" s="127"/>
      <c r="V2172" s="127"/>
      <c r="W2172" s="126"/>
      <c r="X2172" s="119"/>
      <c r="Y2172" s="119"/>
      <c r="Z2172" s="131"/>
      <c r="AA2172" s="124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2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4"/>
      <c r="EM2172" s="1"/>
      <c r="EN2172" s="1"/>
      <c r="EO2172" s="1"/>
      <c r="EP2172" s="1"/>
      <c r="EQ2172" s="1"/>
      <c r="ER2172" s="1"/>
    </row>
    <row r="2173" spans="1:148" ht="12.75" x14ac:dyDescent="0.2">
      <c r="A2173" s="118"/>
      <c r="B2173" s="119"/>
      <c r="C2173" s="119"/>
      <c r="D2173" s="120"/>
      <c r="E2173" s="120"/>
      <c r="F2173" s="172"/>
      <c r="G2173" s="123"/>
      <c r="H2173" s="124"/>
      <c r="I2173" s="124"/>
      <c r="J2173" s="125"/>
      <c r="K2173" s="125"/>
      <c r="L2173" s="8"/>
      <c r="M2173" s="126"/>
      <c r="N2173" s="126"/>
      <c r="O2173" s="119"/>
      <c r="P2173" s="119"/>
      <c r="Q2173" s="158"/>
      <c r="R2173" s="199"/>
      <c r="S2173" s="119"/>
      <c r="T2173" s="129"/>
      <c r="U2173" s="127"/>
      <c r="V2173" s="127"/>
      <c r="W2173" s="126"/>
      <c r="X2173" s="119"/>
      <c r="Y2173" s="119"/>
      <c r="Z2173" s="131"/>
      <c r="AA2173" s="124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2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4"/>
      <c r="EM2173" s="1"/>
      <c r="EN2173" s="1"/>
      <c r="EO2173" s="1"/>
      <c r="EP2173" s="1"/>
      <c r="EQ2173" s="1"/>
      <c r="ER2173" s="1"/>
    </row>
    <row r="2174" spans="1:148" ht="12.75" x14ac:dyDescent="0.2">
      <c r="A2174" s="118"/>
      <c r="B2174" s="119"/>
      <c r="C2174" s="119"/>
      <c r="D2174" s="120"/>
      <c r="E2174" s="120"/>
      <c r="F2174" s="172"/>
      <c r="G2174" s="123"/>
      <c r="H2174" s="124"/>
      <c r="I2174" s="124"/>
      <c r="J2174" s="125"/>
      <c r="K2174" s="125"/>
      <c r="L2174" s="8"/>
      <c r="M2174" s="126"/>
      <c r="N2174" s="126"/>
      <c r="O2174" s="119"/>
      <c r="P2174" s="119"/>
      <c r="Q2174" s="158"/>
      <c r="R2174" s="199"/>
      <c r="S2174" s="119"/>
      <c r="T2174" s="129"/>
      <c r="U2174" s="127"/>
      <c r="V2174" s="127"/>
      <c r="W2174" s="126"/>
      <c r="X2174" s="119"/>
      <c r="Y2174" s="119"/>
      <c r="Z2174" s="131"/>
      <c r="AA2174" s="124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2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4"/>
      <c r="EM2174" s="1"/>
      <c r="EN2174" s="1"/>
      <c r="EO2174" s="1"/>
      <c r="EP2174" s="1"/>
      <c r="EQ2174" s="1"/>
      <c r="ER2174" s="1"/>
    </row>
    <row r="2175" spans="1:148" ht="12.75" x14ac:dyDescent="0.2">
      <c r="A2175" s="118"/>
      <c r="B2175" s="119"/>
      <c r="C2175" s="119"/>
      <c r="D2175" s="120"/>
      <c r="E2175" s="120"/>
      <c r="F2175" s="172"/>
      <c r="G2175" s="123"/>
      <c r="H2175" s="124"/>
      <c r="I2175" s="124"/>
      <c r="J2175" s="125"/>
      <c r="K2175" s="125"/>
      <c r="L2175" s="8"/>
      <c r="M2175" s="126"/>
      <c r="N2175" s="126"/>
      <c r="O2175" s="119"/>
      <c r="P2175" s="119"/>
      <c r="Q2175" s="158"/>
      <c r="R2175" s="199"/>
      <c r="S2175" s="119"/>
      <c r="T2175" s="129"/>
      <c r="U2175" s="127"/>
      <c r="V2175" s="127"/>
      <c r="W2175" s="126"/>
      <c r="X2175" s="119"/>
      <c r="Y2175" s="119"/>
      <c r="Z2175" s="131"/>
      <c r="AA2175" s="124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2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4"/>
      <c r="EM2175" s="1"/>
      <c r="EN2175" s="1"/>
      <c r="EO2175" s="1"/>
      <c r="EP2175" s="1"/>
      <c r="EQ2175" s="1"/>
      <c r="ER2175" s="1"/>
    </row>
    <row r="2176" spans="1:148" ht="12.75" x14ac:dyDescent="0.2">
      <c r="A2176" s="118"/>
      <c r="B2176" s="119"/>
      <c r="C2176" s="119"/>
      <c r="D2176" s="120"/>
      <c r="E2176" s="120"/>
      <c r="F2176" s="172"/>
      <c r="G2176" s="123"/>
      <c r="H2176" s="124"/>
      <c r="I2176" s="124"/>
      <c r="J2176" s="125"/>
      <c r="K2176" s="125"/>
      <c r="L2176" s="8"/>
      <c r="M2176" s="126"/>
      <c r="N2176" s="126"/>
      <c r="O2176" s="119"/>
      <c r="P2176" s="119"/>
      <c r="Q2176" s="158"/>
      <c r="R2176" s="199"/>
      <c r="S2176" s="119"/>
      <c r="T2176" s="129"/>
      <c r="U2176" s="127"/>
      <c r="V2176" s="127"/>
      <c r="W2176" s="126"/>
      <c r="X2176" s="119"/>
      <c r="Y2176" s="119"/>
      <c r="Z2176" s="131"/>
      <c r="AA2176" s="124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2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4"/>
      <c r="EM2176" s="1"/>
      <c r="EN2176" s="1"/>
      <c r="EO2176" s="1"/>
      <c r="EP2176" s="1"/>
      <c r="EQ2176" s="1"/>
      <c r="ER2176" s="1"/>
    </row>
    <row r="2177" spans="1:148" ht="12.75" x14ac:dyDescent="0.2">
      <c r="A2177" s="118"/>
      <c r="B2177" s="119"/>
      <c r="C2177" s="119"/>
      <c r="D2177" s="120"/>
      <c r="E2177" s="120"/>
      <c r="F2177" s="172"/>
      <c r="G2177" s="123"/>
      <c r="H2177" s="124"/>
      <c r="I2177" s="124"/>
      <c r="J2177" s="125"/>
      <c r="K2177" s="125"/>
      <c r="L2177" s="8"/>
      <c r="M2177" s="126"/>
      <c r="N2177" s="126"/>
      <c r="O2177" s="119"/>
      <c r="P2177" s="119"/>
      <c r="Q2177" s="158"/>
      <c r="R2177" s="199"/>
      <c r="S2177" s="119"/>
      <c r="T2177" s="129"/>
      <c r="U2177" s="127"/>
      <c r="V2177" s="127"/>
      <c r="W2177" s="126"/>
      <c r="X2177" s="119"/>
      <c r="Y2177" s="119"/>
      <c r="Z2177" s="131"/>
      <c r="AA2177" s="124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2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4"/>
      <c r="EM2177" s="1"/>
      <c r="EN2177" s="1"/>
      <c r="EO2177" s="1"/>
      <c r="EP2177" s="1"/>
      <c r="EQ2177" s="1"/>
      <c r="ER2177" s="1"/>
    </row>
    <row r="2178" spans="1:148" ht="12.75" x14ac:dyDescent="0.2">
      <c r="A2178" s="118"/>
      <c r="B2178" s="119"/>
      <c r="C2178" s="119"/>
      <c r="D2178" s="120"/>
      <c r="E2178" s="120"/>
      <c r="F2178" s="172"/>
      <c r="G2178" s="123"/>
      <c r="H2178" s="124"/>
      <c r="I2178" s="124"/>
      <c r="J2178" s="125"/>
      <c r="K2178" s="125"/>
      <c r="L2178" s="8"/>
      <c r="M2178" s="126"/>
      <c r="N2178" s="126"/>
      <c r="O2178" s="119"/>
      <c r="P2178" s="119"/>
      <c r="Q2178" s="158"/>
      <c r="R2178" s="199"/>
      <c r="S2178" s="119"/>
      <c r="T2178" s="129"/>
      <c r="U2178" s="127"/>
      <c r="V2178" s="127"/>
      <c r="W2178" s="126"/>
      <c r="X2178" s="119"/>
      <c r="Y2178" s="119"/>
      <c r="Z2178" s="131"/>
      <c r="AA2178" s="124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2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4"/>
      <c r="EM2178" s="1"/>
      <c r="EN2178" s="1"/>
      <c r="EO2178" s="1"/>
      <c r="EP2178" s="1"/>
      <c r="EQ2178" s="1"/>
      <c r="ER2178" s="1"/>
    </row>
    <row r="2179" spans="1:148" ht="12.75" x14ac:dyDescent="0.2">
      <c r="A2179" s="118"/>
      <c r="B2179" s="119"/>
      <c r="C2179" s="119"/>
      <c r="D2179" s="120"/>
      <c r="E2179" s="120"/>
      <c r="F2179" s="172"/>
      <c r="G2179" s="123"/>
      <c r="H2179" s="124"/>
      <c r="I2179" s="124"/>
      <c r="J2179" s="125"/>
      <c r="K2179" s="125"/>
      <c r="L2179" s="8"/>
      <c r="M2179" s="126"/>
      <c r="N2179" s="126"/>
      <c r="O2179" s="119"/>
      <c r="P2179" s="119"/>
      <c r="Q2179" s="158"/>
      <c r="R2179" s="199"/>
      <c r="S2179" s="119"/>
      <c r="T2179" s="129"/>
      <c r="U2179" s="127"/>
      <c r="V2179" s="127"/>
      <c r="W2179" s="126"/>
      <c r="X2179" s="119"/>
      <c r="Y2179" s="119"/>
      <c r="Z2179" s="131"/>
      <c r="AA2179" s="124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2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4"/>
      <c r="EM2179" s="1"/>
      <c r="EN2179" s="1"/>
      <c r="EO2179" s="1"/>
      <c r="EP2179" s="1"/>
      <c r="EQ2179" s="1"/>
      <c r="ER2179" s="1"/>
    </row>
    <row r="2180" spans="1:148" ht="12.75" x14ac:dyDescent="0.2">
      <c r="A2180" s="118"/>
      <c r="B2180" s="119"/>
      <c r="C2180" s="119"/>
      <c r="D2180" s="120"/>
      <c r="E2180" s="120"/>
      <c r="F2180" s="172"/>
      <c r="G2180" s="123"/>
      <c r="H2180" s="124"/>
      <c r="I2180" s="124"/>
      <c r="J2180" s="125"/>
      <c r="K2180" s="125"/>
      <c r="L2180" s="8"/>
      <c r="M2180" s="126"/>
      <c r="N2180" s="126"/>
      <c r="O2180" s="119"/>
      <c r="P2180" s="119"/>
      <c r="Q2180" s="158"/>
      <c r="R2180" s="199"/>
      <c r="S2180" s="119"/>
      <c r="T2180" s="129"/>
      <c r="U2180" s="127"/>
      <c r="V2180" s="127"/>
      <c r="W2180" s="126"/>
      <c r="X2180" s="119"/>
      <c r="Y2180" s="119"/>
      <c r="Z2180" s="131"/>
      <c r="AA2180" s="124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2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4"/>
      <c r="EM2180" s="1"/>
      <c r="EN2180" s="1"/>
      <c r="EO2180" s="1"/>
      <c r="EP2180" s="1"/>
      <c r="EQ2180" s="1"/>
      <c r="ER2180" s="1"/>
    </row>
    <row r="2181" spans="1:148" ht="12.75" x14ac:dyDescent="0.2">
      <c r="A2181" s="118"/>
      <c r="B2181" s="119"/>
      <c r="C2181" s="119"/>
      <c r="D2181" s="120"/>
      <c r="E2181" s="120"/>
      <c r="F2181" s="172"/>
      <c r="G2181" s="123"/>
      <c r="H2181" s="124"/>
      <c r="I2181" s="124"/>
      <c r="J2181" s="125"/>
      <c r="K2181" s="125"/>
      <c r="L2181" s="8"/>
      <c r="M2181" s="126"/>
      <c r="N2181" s="126"/>
      <c r="O2181" s="119"/>
      <c r="P2181" s="119"/>
      <c r="Q2181" s="158"/>
      <c r="R2181" s="199"/>
      <c r="S2181" s="119"/>
      <c r="T2181" s="129"/>
      <c r="U2181" s="127"/>
      <c r="V2181" s="127"/>
      <c r="W2181" s="126"/>
      <c r="X2181" s="119"/>
      <c r="Y2181" s="119"/>
      <c r="Z2181" s="131"/>
      <c r="AA2181" s="124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2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4"/>
      <c r="EM2181" s="1"/>
      <c r="EN2181" s="1"/>
      <c r="EO2181" s="1"/>
      <c r="EP2181" s="1"/>
      <c r="EQ2181" s="1"/>
      <c r="ER2181" s="1"/>
    </row>
    <row r="2182" spans="1:148" ht="12.75" x14ac:dyDescent="0.2">
      <c r="A2182" s="118"/>
      <c r="B2182" s="119"/>
      <c r="C2182" s="119"/>
      <c r="D2182" s="120"/>
      <c r="E2182" s="120"/>
      <c r="F2182" s="172"/>
      <c r="G2182" s="123"/>
      <c r="H2182" s="124"/>
      <c r="I2182" s="124"/>
      <c r="J2182" s="125"/>
      <c r="K2182" s="125"/>
      <c r="L2182" s="8"/>
      <c r="M2182" s="126"/>
      <c r="N2182" s="126"/>
      <c r="O2182" s="119"/>
      <c r="P2182" s="119"/>
      <c r="Q2182" s="158"/>
      <c r="R2182" s="199"/>
      <c r="S2182" s="119"/>
      <c r="T2182" s="129"/>
      <c r="U2182" s="127"/>
      <c r="V2182" s="127"/>
      <c r="W2182" s="126"/>
      <c r="X2182" s="119"/>
      <c r="Y2182" s="119"/>
      <c r="Z2182" s="131"/>
      <c r="AA2182" s="124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2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4"/>
      <c r="EM2182" s="1"/>
      <c r="EN2182" s="1"/>
      <c r="EO2182" s="1"/>
      <c r="EP2182" s="1"/>
      <c r="EQ2182" s="1"/>
      <c r="ER2182" s="1"/>
    </row>
    <row r="2183" spans="1:148" ht="12.75" x14ac:dyDescent="0.2">
      <c r="A2183" s="118"/>
      <c r="B2183" s="119"/>
      <c r="C2183" s="119"/>
      <c r="D2183" s="120"/>
      <c r="E2183" s="120"/>
      <c r="F2183" s="172"/>
      <c r="G2183" s="123"/>
      <c r="H2183" s="124"/>
      <c r="I2183" s="124"/>
      <c r="J2183" s="125"/>
      <c r="K2183" s="125"/>
      <c r="L2183" s="8"/>
      <c r="M2183" s="126"/>
      <c r="N2183" s="126"/>
      <c r="O2183" s="119"/>
      <c r="P2183" s="119"/>
      <c r="Q2183" s="158"/>
      <c r="R2183" s="199"/>
      <c r="S2183" s="119"/>
      <c r="T2183" s="129"/>
      <c r="U2183" s="127"/>
      <c r="V2183" s="127"/>
      <c r="W2183" s="126"/>
      <c r="X2183" s="119"/>
      <c r="Y2183" s="119"/>
      <c r="Z2183" s="131"/>
      <c r="AA2183" s="124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2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4"/>
      <c r="EM2183" s="1"/>
      <c r="EN2183" s="1"/>
      <c r="EO2183" s="1"/>
      <c r="EP2183" s="1"/>
      <c r="EQ2183" s="1"/>
      <c r="ER2183" s="1"/>
    </row>
    <row r="2184" spans="1:148" ht="12.75" x14ac:dyDescent="0.2">
      <c r="A2184" s="118"/>
      <c r="B2184" s="119"/>
      <c r="C2184" s="119"/>
      <c r="D2184" s="120"/>
      <c r="E2184" s="120"/>
      <c r="F2184" s="172"/>
      <c r="G2184" s="123"/>
      <c r="H2184" s="124"/>
      <c r="I2184" s="124"/>
      <c r="J2184" s="125"/>
      <c r="K2184" s="125"/>
      <c r="L2184" s="8"/>
      <c r="M2184" s="126"/>
      <c r="N2184" s="126"/>
      <c r="O2184" s="119"/>
      <c r="P2184" s="119"/>
      <c r="Q2184" s="158"/>
      <c r="R2184" s="199"/>
      <c r="S2184" s="119"/>
      <c r="T2184" s="129"/>
      <c r="U2184" s="127"/>
      <c r="V2184" s="127"/>
      <c r="W2184" s="126"/>
      <c r="X2184" s="119"/>
      <c r="Y2184" s="119"/>
      <c r="Z2184" s="131"/>
      <c r="AA2184" s="124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2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4"/>
      <c r="EM2184" s="1"/>
      <c r="EN2184" s="1"/>
      <c r="EO2184" s="1"/>
      <c r="EP2184" s="1"/>
      <c r="EQ2184" s="1"/>
      <c r="ER2184" s="1"/>
    </row>
    <row r="2185" spans="1:148" ht="12.75" x14ac:dyDescent="0.2">
      <c r="A2185" s="118"/>
      <c r="B2185" s="119"/>
      <c r="C2185" s="119"/>
      <c r="D2185" s="120"/>
      <c r="E2185" s="120"/>
      <c r="F2185" s="172"/>
      <c r="G2185" s="123"/>
      <c r="H2185" s="124"/>
      <c r="I2185" s="124"/>
      <c r="J2185" s="125"/>
      <c r="K2185" s="125"/>
      <c r="L2185" s="8"/>
      <c r="M2185" s="126"/>
      <c r="N2185" s="126"/>
      <c r="O2185" s="119"/>
      <c r="P2185" s="119"/>
      <c r="Q2185" s="158"/>
      <c r="R2185" s="199"/>
      <c r="S2185" s="119"/>
      <c r="T2185" s="129"/>
      <c r="U2185" s="127"/>
      <c r="V2185" s="127"/>
      <c r="W2185" s="126"/>
      <c r="X2185" s="119"/>
      <c r="Y2185" s="119"/>
      <c r="Z2185" s="131"/>
      <c r="AA2185" s="124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2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4"/>
      <c r="EM2185" s="1"/>
      <c r="EN2185" s="1"/>
      <c r="EO2185" s="1"/>
      <c r="EP2185" s="1"/>
      <c r="EQ2185" s="1"/>
      <c r="ER2185" s="1"/>
    </row>
    <row r="2186" spans="1:148" ht="12.75" x14ac:dyDescent="0.2">
      <c r="A2186" s="118"/>
      <c r="B2186" s="119"/>
      <c r="C2186" s="119"/>
      <c r="D2186" s="120"/>
      <c r="E2186" s="120"/>
      <c r="F2186" s="172"/>
      <c r="G2186" s="123"/>
      <c r="H2186" s="124"/>
      <c r="I2186" s="124"/>
      <c r="J2186" s="125"/>
      <c r="K2186" s="125"/>
      <c r="L2186" s="8"/>
      <c r="M2186" s="126"/>
      <c r="N2186" s="126"/>
      <c r="O2186" s="119"/>
      <c r="P2186" s="119"/>
      <c r="Q2186" s="158"/>
      <c r="R2186" s="199"/>
      <c r="S2186" s="119"/>
      <c r="T2186" s="129"/>
      <c r="U2186" s="127"/>
      <c r="V2186" s="127"/>
      <c r="W2186" s="126"/>
      <c r="X2186" s="119"/>
      <c r="Y2186" s="119"/>
      <c r="Z2186" s="131"/>
      <c r="AA2186" s="124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2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4"/>
      <c r="EM2186" s="1"/>
      <c r="EN2186" s="1"/>
      <c r="EO2186" s="1"/>
      <c r="EP2186" s="1"/>
      <c r="EQ2186" s="1"/>
      <c r="ER2186" s="1"/>
    </row>
    <row r="2187" spans="1:148" ht="12.75" x14ac:dyDescent="0.2">
      <c r="A2187" s="118"/>
      <c r="B2187" s="119"/>
      <c r="C2187" s="119"/>
      <c r="D2187" s="120"/>
      <c r="E2187" s="120"/>
      <c r="F2187" s="172"/>
      <c r="G2187" s="123"/>
      <c r="H2187" s="124"/>
      <c r="I2187" s="124"/>
      <c r="J2187" s="125"/>
      <c r="K2187" s="125"/>
      <c r="L2187" s="8"/>
      <c r="M2187" s="126"/>
      <c r="N2187" s="126"/>
      <c r="O2187" s="119"/>
      <c r="P2187" s="119"/>
      <c r="Q2187" s="158"/>
      <c r="R2187" s="199"/>
      <c r="S2187" s="119"/>
      <c r="T2187" s="129"/>
      <c r="U2187" s="127"/>
      <c r="V2187" s="127"/>
      <c r="W2187" s="126"/>
      <c r="X2187" s="119"/>
      <c r="Y2187" s="119"/>
      <c r="Z2187" s="131"/>
      <c r="AA2187" s="124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2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4"/>
      <c r="EM2187" s="1"/>
      <c r="EN2187" s="1"/>
      <c r="EO2187" s="1"/>
      <c r="EP2187" s="1"/>
      <c r="EQ2187" s="1"/>
      <c r="ER2187" s="1"/>
    </row>
    <row r="2188" spans="1:148" ht="12.75" x14ac:dyDescent="0.2">
      <c r="A2188" s="118"/>
      <c r="B2188" s="119"/>
      <c r="C2188" s="119"/>
      <c r="D2188" s="120"/>
      <c r="E2188" s="120"/>
      <c r="F2188" s="172"/>
      <c r="G2188" s="123"/>
      <c r="H2188" s="124"/>
      <c r="I2188" s="124"/>
      <c r="J2188" s="125"/>
      <c r="K2188" s="125"/>
      <c r="L2188" s="8"/>
      <c r="M2188" s="126"/>
      <c r="N2188" s="126"/>
      <c r="O2188" s="119"/>
      <c r="P2188" s="119"/>
      <c r="Q2188" s="158"/>
      <c r="R2188" s="199"/>
      <c r="S2188" s="119"/>
      <c r="T2188" s="129"/>
      <c r="U2188" s="127"/>
      <c r="V2188" s="127"/>
      <c r="W2188" s="126"/>
      <c r="X2188" s="119"/>
      <c r="Y2188" s="119"/>
      <c r="Z2188" s="131"/>
      <c r="AA2188" s="124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2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4"/>
      <c r="EM2188" s="1"/>
      <c r="EN2188" s="1"/>
      <c r="EO2188" s="1"/>
      <c r="EP2188" s="1"/>
      <c r="EQ2188" s="1"/>
      <c r="ER2188" s="1"/>
    </row>
    <row r="2189" spans="1:148" ht="12.75" x14ac:dyDescent="0.2">
      <c r="A2189" s="118"/>
      <c r="B2189" s="119"/>
      <c r="C2189" s="119"/>
      <c r="D2189" s="120"/>
      <c r="E2189" s="120"/>
      <c r="F2189" s="172"/>
      <c r="G2189" s="123"/>
      <c r="H2189" s="124"/>
      <c r="I2189" s="124"/>
      <c r="J2189" s="125"/>
      <c r="K2189" s="125"/>
      <c r="L2189" s="8"/>
      <c r="M2189" s="126"/>
      <c r="N2189" s="126"/>
      <c r="O2189" s="119"/>
      <c r="P2189" s="119"/>
      <c r="Q2189" s="158"/>
      <c r="R2189" s="199"/>
      <c r="S2189" s="119"/>
      <c r="T2189" s="129"/>
      <c r="U2189" s="127"/>
      <c r="V2189" s="127"/>
      <c r="W2189" s="126"/>
      <c r="X2189" s="119"/>
      <c r="Y2189" s="119"/>
      <c r="Z2189" s="131"/>
      <c r="AA2189" s="124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2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4"/>
      <c r="EM2189" s="1"/>
      <c r="EN2189" s="1"/>
      <c r="EO2189" s="1"/>
      <c r="EP2189" s="1"/>
      <c r="EQ2189" s="1"/>
      <c r="ER2189" s="1"/>
    </row>
    <row r="2190" spans="1:148" ht="12.75" x14ac:dyDescent="0.2">
      <c r="A2190" s="118"/>
      <c r="B2190" s="119"/>
      <c r="C2190" s="119"/>
      <c r="D2190" s="120"/>
      <c r="E2190" s="120"/>
      <c r="F2190" s="172"/>
      <c r="G2190" s="123"/>
      <c r="H2190" s="124"/>
      <c r="I2190" s="124"/>
      <c r="J2190" s="125"/>
      <c r="K2190" s="125"/>
      <c r="L2190" s="8"/>
      <c r="M2190" s="126"/>
      <c r="N2190" s="126"/>
      <c r="O2190" s="119"/>
      <c r="P2190" s="119"/>
      <c r="Q2190" s="158"/>
      <c r="R2190" s="199"/>
      <c r="S2190" s="119"/>
      <c r="T2190" s="129"/>
      <c r="U2190" s="127"/>
      <c r="V2190" s="127"/>
      <c r="W2190" s="126"/>
      <c r="X2190" s="119"/>
      <c r="Y2190" s="119"/>
      <c r="Z2190" s="131"/>
      <c r="AA2190" s="124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2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4"/>
      <c r="EM2190" s="1"/>
      <c r="EN2190" s="1"/>
      <c r="EO2190" s="1"/>
      <c r="EP2190" s="1"/>
      <c r="EQ2190" s="1"/>
      <c r="ER2190" s="1"/>
    </row>
    <row r="2191" spans="1:148" ht="12.75" x14ac:dyDescent="0.2">
      <c r="A2191" s="118"/>
      <c r="B2191" s="119"/>
      <c r="C2191" s="119"/>
      <c r="D2191" s="120"/>
      <c r="E2191" s="120"/>
      <c r="F2191" s="172"/>
      <c r="G2191" s="123"/>
      <c r="H2191" s="124"/>
      <c r="I2191" s="124"/>
      <c r="J2191" s="125"/>
      <c r="K2191" s="125"/>
      <c r="L2191" s="8"/>
      <c r="M2191" s="126"/>
      <c r="N2191" s="126"/>
      <c r="O2191" s="119"/>
      <c r="P2191" s="119"/>
      <c r="Q2191" s="158"/>
      <c r="R2191" s="199"/>
      <c r="S2191" s="119"/>
      <c r="T2191" s="129"/>
      <c r="U2191" s="127"/>
      <c r="V2191" s="127"/>
      <c r="W2191" s="126"/>
      <c r="X2191" s="119"/>
      <c r="Y2191" s="119"/>
      <c r="Z2191" s="131"/>
      <c r="AA2191" s="124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2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4"/>
      <c r="EM2191" s="1"/>
      <c r="EN2191" s="1"/>
      <c r="EO2191" s="1"/>
      <c r="EP2191" s="1"/>
      <c r="EQ2191" s="1"/>
      <c r="ER2191" s="1"/>
    </row>
    <row r="2192" spans="1:148" ht="12.75" x14ac:dyDescent="0.2">
      <c r="A2192" s="118"/>
      <c r="B2192" s="119"/>
      <c r="C2192" s="119"/>
      <c r="D2192" s="120"/>
      <c r="E2192" s="120"/>
      <c r="F2192" s="172"/>
      <c r="G2192" s="123"/>
      <c r="H2192" s="124"/>
      <c r="I2192" s="124"/>
      <c r="J2192" s="125"/>
      <c r="K2192" s="125"/>
      <c r="L2192" s="8"/>
      <c r="M2192" s="126"/>
      <c r="N2192" s="126"/>
      <c r="O2192" s="119"/>
      <c r="P2192" s="119"/>
      <c r="Q2192" s="158"/>
      <c r="R2192" s="199"/>
      <c r="S2192" s="119"/>
      <c r="T2192" s="129"/>
      <c r="U2192" s="127"/>
      <c r="V2192" s="127"/>
      <c r="W2192" s="126"/>
      <c r="X2192" s="119"/>
      <c r="Y2192" s="119"/>
      <c r="Z2192" s="131"/>
      <c r="AA2192" s="124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2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4"/>
      <c r="EM2192" s="1"/>
      <c r="EN2192" s="1"/>
      <c r="EO2192" s="1"/>
      <c r="EP2192" s="1"/>
      <c r="EQ2192" s="1"/>
      <c r="ER2192" s="1"/>
    </row>
    <row r="2193" spans="1:148" ht="12.75" x14ac:dyDescent="0.2">
      <c r="A2193" s="118"/>
      <c r="B2193" s="119"/>
      <c r="C2193" s="119"/>
      <c r="D2193" s="120"/>
      <c r="E2193" s="120"/>
      <c r="F2193" s="172"/>
      <c r="G2193" s="123"/>
      <c r="H2193" s="124"/>
      <c r="I2193" s="124"/>
      <c r="J2193" s="125"/>
      <c r="K2193" s="125"/>
      <c r="L2193" s="8"/>
      <c r="M2193" s="126"/>
      <c r="N2193" s="126"/>
      <c r="O2193" s="119"/>
      <c r="P2193" s="119"/>
      <c r="Q2193" s="158"/>
      <c r="R2193" s="199"/>
      <c r="S2193" s="119"/>
      <c r="T2193" s="129"/>
      <c r="U2193" s="127"/>
      <c r="V2193" s="127"/>
      <c r="W2193" s="126"/>
      <c r="X2193" s="119"/>
      <c r="Y2193" s="119"/>
      <c r="Z2193" s="131"/>
      <c r="AA2193" s="124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2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4"/>
      <c r="EM2193" s="1"/>
      <c r="EN2193" s="1"/>
      <c r="EO2193" s="1"/>
      <c r="EP2193" s="1"/>
      <c r="EQ2193" s="1"/>
      <c r="ER2193" s="1"/>
    </row>
    <row r="2194" spans="1:148" ht="12.75" x14ac:dyDescent="0.2">
      <c r="A2194" s="118"/>
      <c r="B2194" s="119"/>
      <c r="C2194" s="119"/>
      <c r="D2194" s="120"/>
      <c r="E2194" s="120"/>
      <c r="F2194" s="172"/>
      <c r="G2194" s="123"/>
      <c r="H2194" s="124"/>
      <c r="I2194" s="124"/>
      <c r="J2194" s="125"/>
      <c r="K2194" s="125"/>
      <c r="L2194" s="8"/>
      <c r="M2194" s="126"/>
      <c r="N2194" s="126"/>
      <c r="O2194" s="119"/>
      <c r="P2194" s="119"/>
      <c r="Q2194" s="158"/>
      <c r="R2194" s="199"/>
      <c r="S2194" s="119"/>
      <c r="T2194" s="129"/>
      <c r="U2194" s="127"/>
      <c r="V2194" s="127"/>
      <c r="W2194" s="126"/>
      <c r="X2194" s="119"/>
      <c r="Y2194" s="119"/>
      <c r="Z2194" s="131"/>
      <c r="AA2194" s="124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2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4"/>
      <c r="EM2194" s="1"/>
      <c r="EN2194" s="1"/>
      <c r="EO2194" s="1"/>
      <c r="EP2194" s="1"/>
      <c r="EQ2194" s="1"/>
      <c r="ER2194" s="1"/>
    </row>
    <row r="2195" spans="1:148" ht="12.75" x14ac:dyDescent="0.2">
      <c r="A2195" s="118"/>
      <c r="B2195" s="119"/>
      <c r="C2195" s="119"/>
      <c r="D2195" s="120"/>
      <c r="E2195" s="120"/>
      <c r="F2195" s="172"/>
      <c r="G2195" s="123"/>
      <c r="H2195" s="124"/>
      <c r="I2195" s="124"/>
      <c r="J2195" s="125"/>
      <c r="K2195" s="125"/>
      <c r="L2195" s="8"/>
      <c r="M2195" s="126"/>
      <c r="N2195" s="126"/>
      <c r="O2195" s="119"/>
      <c r="P2195" s="119"/>
      <c r="Q2195" s="158"/>
      <c r="R2195" s="199"/>
      <c r="S2195" s="119"/>
      <c r="T2195" s="129"/>
      <c r="U2195" s="127"/>
      <c r="V2195" s="127"/>
      <c r="W2195" s="126"/>
      <c r="X2195" s="119"/>
      <c r="Y2195" s="119"/>
      <c r="Z2195" s="131"/>
      <c r="AA2195" s="124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2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4"/>
      <c r="EM2195" s="1"/>
      <c r="EN2195" s="1"/>
      <c r="EO2195" s="1"/>
      <c r="EP2195" s="1"/>
      <c r="EQ2195" s="1"/>
      <c r="ER2195" s="1"/>
    </row>
    <row r="2196" spans="1:148" ht="12.75" x14ac:dyDescent="0.2">
      <c r="A2196" s="118"/>
      <c r="B2196" s="119"/>
      <c r="C2196" s="119"/>
      <c r="D2196" s="120"/>
      <c r="E2196" s="120"/>
      <c r="F2196" s="172"/>
      <c r="G2196" s="123"/>
      <c r="H2196" s="124"/>
      <c r="I2196" s="124"/>
      <c r="J2196" s="125"/>
      <c r="K2196" s="125"/>
      <c r="L2196" s="8"/>
      <c r="M2196" s="126"/>
      <c r="N2196" s="126"/>
      <c r="O2196" s="119"/>
      <c r="P2196" s="119"/>
      <c r="Q2196" s="158"/>
      <c r="R2196" s="199"/>
      <c r="S2196" s="119"/>
      <c r="T2196" s="129"/>
      <c r="U2196" s="127"/>
      <c r="V2196" s="127"/>
      <c r="W2196" s="126"/>
      <c r="X2196" s="119"/>
      <c r="Y2196" s="119"/>
      <c r="Z2196" s="131"/>
      <c r="AA2196" s="124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2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4"/>
      <c r="EM2196" s="1"/>
      <c r="EN2196" s="1"/>
      <c r="EO2196" s="1"/>
      <c r="EP2196" s="1"/>
      <c r="EQ2196" s="1"/>
      <c r="ER2196" s="1"/>
    </row>
    <row r="2197" spans="1:148" ht="12.75" x14ac:dyDescent="0.2">
      <c r="A2197" s="118"/>
      <c r="B2197" s="119"/>
      <c r="C2197" s="119"/>
      <c r="D2197" s="120"/>
      <c r="E2197" s="120"/>
      <c r="F2197" s="172"/>
      <c r="G2197" s="123"/>
      <c r="H2197" s="124"/>
      <c r="I2197" s="124"/>
      <c r="J2197" s="125"/>
      <c r="K2197" s="125"/>
      <c r="L2197" s="8"/>
      <c r="M2197" s="126"/>
      <c r="N2197" s="126"/>
      <c r="O2197" s="119"/>
      <c r="P2197" s="119"/>
      <c r="Q2197" s="158"/>
      <c r="R2197" s="199"/>
      <c r="S2197" s="119"/>
      <c r="T2197" s="129"/>
      <c r="U2197" s="127"/>
      <c r="V2197" s="127"/>
      <c r="W2197" s="126"/>
      <c r="X2197" s="119"/>
      <c r="Y2197" s="119"/>
      <c r="Z2197" s="131"/>
      <c r="AA2197" s="124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2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4"/>
      <c r="EM2197" s="1"/>
      <c r="EN2197" s="1"/>
      <c r="EO2197" s="1"/>
      <c r="EP2197" s="1"/>
      <c r="EQ2197" s="1"/>
      <c r="ER2197" s="1"/>
    </row>
    <row r="2198" spans="1:148" ht="12.75" x14ac:dyDescent="0.2">
      <c r="A2198" s="118"/>
      <c r="B2198" s="119"/>
      <c r="C2198" s="119"/>
      <c r="D2198" s="120"/>
      <c r="E2198" s="120"/>
      <c r="F2198" s="172"/>
      <c r="G2198" s="123"/>
      <c r="H2198" s="124"/>
      <c r="I2198" s="124"/>
      <c r="J2198" s="125"/>
      <c r="K2198" s="125"/>
      <c r="L2198" s="8"/>
      <c r="M2198" s="126"/>
      <c r="N2198" s="126"/>
      <c r="O2198" s="119"/>
      <c r="P2198" s="119"/>
      <c r="Q2198" s="158"/>
      <c r="R2198" s="199"/>
      <c r="S2198" s="119"/>
      <c r="T2198" s="129"/>
      <c r="U2198" s="127"/>
      <c r="V2198" s="127"/>
      <c r="W2198" s="126"/>
      <c r="X2198" s="119"/>
      <c r="Y2198" s="119"/>
      <c r="Z2198" s="131"/>
      <c r="AA2198" s="124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2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4"/>
      <c r="EM2198" s="1"/>
      <c r="EN2198" s="1"/>
      <c r="EO2198" s="1"/>
      <c r="EP2198" s="1"/>
      <c r="EQ2198" s="1"/>
      <c r="ER2198" s="1"/>
    </row>
    <row r="2199" spans="1:148" ht="12.75" x14ac:dyDescent="0.2">
      <c r="A2199" s="118"/>
      <c r="B2199" s="119"/>
      <c r="C2199" s="119"/>
      <c r="D2199" s="120"/>
      <c r="E2199" s="120"/>
      <c r="F2199" s="172"/>
      <c r="G2199" s="123"/>
      <c r="H2199" s="124"/>
      <c r="I2199" s="124"/>
      <c r="J2199" s="125"/>
      <c r="K2199" s="125"/>
      <c r="L2199" s="8"/>
      <c r="M2199" s="126"/>
      <c r="N2199" s="126"/>
      <c r="O2199" s="119"/>
      <c r="P2199" s="119"/>
      <c r="Q2199" s="158"/>
      <c r="R2199" s="199"/>
      <c r="S2199" s="119"/>
      <c r="T2199" s="129"/>
      <c r="U2199" s="127"/>
      <c r="V2199" s="127"/>
      <c r="W2199" s="126"/>
      <c r="X2199" s="119"/>
      <c r="Y2199" s="119"/>
      <c r="Z2199" s="131"/>
      <c r="AA2199" s="124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2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4"/>
      <c r="EM2199" s="1"/>
      <c r="EN2199" s="1"/>
      <c r="EO2199" s="1"/>
      <c r="EP2199" s="1"/>
      <c r="EQ2199" s="1"/>
      <c r="ER2199" s="1"/>
    </row>
    <row r="2200" spans="1:148" ht="12.75" x14ac:dyDescent="0.2">
      <c r="A2200" s="118"/>
      <c r="B2200" s="119"/>
      <c r="C2200" s="119"/>
      <c r="D2200" s="120"/>
      <c r="E2200" s="120"/>
      <c r="F2200" s="172"/>
      <c r="G2200" s="123"/>
      <c r="H2200" s="124"/>
      <c r="I2200" s="124"/>
      <c r="J2200" s="125"/>
      <c r="K2200" s="125"/>
      <c r="L2200" s="8"/>
      <c r="M2200" s="126"/>
      <c r="N2200" s="126"/>
      <c r="O2200" s="119"/>
      <c r="P2200" s="119"/>
      <c r="Q2200" s="158"/>
      <c r="R2200" s="199"/>
      <c r="S2200" s="119"/>
      <c r="T2200" s="129"/>
      <c r="U2200" s="127"/>
      <c r="V2200" s="127"/>
      <c r="W2200" s="126"/>
      <c r="X2200" s="119"/>
      <c r="Y2200" s="119"/>
      <c r="Z2200" s="131"/>
      <c r="AA2200" s="124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2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4"/>
      <c r="EM2200" s="1"/>
      <c r="EN2200" s="1"/>
      <c r="EO2200" s="1"/>
      <c r="EP2200" s="1"/>
      <c r="EQ2200" s="1"/>
      <c r="ER2200" s="1"/>
    </row>
    <row r="2201" spans="1:148" ht="12.75" x14ac:dyDescent="0.2">
      <c r="A2201" s="118"/>
      <c r="B2201" s="119"/>
      <c r="C2201" s="119"/>
      <c r="D2201" s="120"/>
      <c r="E2201" s="120"/>
      <c r="F2201" s="172"/>
      <c r="G2201" s="123"/>
      <c r="H2201" s="124"/>
      <c r="I2201" s="124"/>
      <c r="J2201" s="125"/>
      <c r="K2201" s="125"/>
      <c r="L2201" s="8"/>
      <c r="M2201" s="126"/>
      <c r="N2201" s="126"/>
      <c r="O2201" s="119"/>
      <c r="P2201" s="119"/>
      <c r="Q2201" s="158"/>
      <c r="R2201" s="199"/>
      <c r="S2201" s="119"/>
      <c r="T2201" s="129"/>
      <c r="U2201" s="127"/>
      <c r="V2201" s="127"/>
      <c r="W2201" s="126"/>
      <c r="X2201" s="119"/>
      <c r="Y2201" s="119"/>
      <c r="Z2201" s="131"/>
      <c r="AA2201" s="124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2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4"/>
      <c r="EM2201" s="1"/>
      <c r="EN2201" s="1"/>
      <c r="EO2201" s="1"/>
      <c r="EP2201" s="1"/>
      <c r="EQ2201" s="1"/>
      <c r="ER2201" s="1"/>
    </row>
    <row r="2202" spans="1:148" ht="12.75" x14ac:dyDescent="0.2">
      <c r="A2202" s="118"/>
      <c r="B2202" s="119"/>
      <c r="C2202" s="119"/>
      <c r="D2202" s="120"/>
      <c r="E2202" s="120"/>
      <c r="F2202" s="172"/>
      <c r="G2202" s="123"/>
      <c r="H2202" s="124"/>
      <c r="I2202" s="124"/>
      <c r="J2202" s="125"/>
      <c r="K2202" s="125"/>
      <c r="L2202" s="8"/>
      <c r="M2202" s="126"/>
      <c r="N2202" s="126"/>
      <c r="O2202" s="119"/>
      <c r="P2202" s="119"/>
      <c r="Q2202" s="158"/>
      <c r="R2202" s="199"/>
      <c r="S2202" s="119"/>
      <c r="T2202" s="129"/>
      <c r="U2202" s="127"/>
      <c r="V2202" s="127"/>
      <c r="W2202" s="126"/>
      <c r="X2202" s="119"/>
      <c r="Y2202" s="119"/>
      <c r="Z2202" s="131"/>
      <c r="AA2202" s="124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2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4"/>
      <c r="EM2202" s="1"/>
      <c r="EN2202" s="1"/>
      <c r="EO2202" s="1"/>
      <c r="EP2202" s="1"/>
      <c r="EQ2202" s="1"/>
      <c r="ER2202" s="1"/>
    </row>
    <row r="2203" spans="1:148" ht="12.75" x14ac:dyDescent="0.2">
      <c r="A2203" s="118"/>
      <c r="B2203" s="119"/>
      <c r="C2203" s="119"/>
      <c r="D2203" s="120"/>
      <c r="E2203" s="120"/>
      <c r="F2203" s="172"/>
      <c r="G2203" s="123"/>
      <c r="H2203" s="124"/>
      <c r="I2203" s="124"/>
      <c r="J2203" s="125"/>
      <c r="K2203" s="125"/>
      <c r="L2203" s="8"/>
      <c r="M2203" s="126"/>
      <c r="N2203" s="126"/>
      <c r="O2203" s="119"/>
      <c r="P2203" s="119"/>
      <c r="Q2203" s="158"/>
      <c r="R2203" s="199"/>
      <c r="S2203" s="119"/>
      <c r="T2203" s="129"/>
      <c r="U2203" s="127"/>
      <c r="V2203" s="127"/>
      <c r="W2203" s="126"/>
      <c r="X2203" s="119"/>
      <c r="Y2203" s="119"/>
      <c r="Z2203" s="131"/>
      <c r="AA2203" s="124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2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4"/>
      <c r="EM2203" s="1"/>
      <c r="EN2203" s="1"/>
      <c r="EO2203" s="1"/>
      <c r="EP2203" s="1"/>
      <c r="EQ2203" s="1"/>
      <c r="ER2203" s="1"/>
    </row>
    <row r="2204" spans="1:148" ht="12.75" x14ac:dyDescent="0.2">
      <c r="A2204" s="118"/>
      <c r="B2204" s="119"/>
      <c r="C2204" s="119"/>
      <c r="D2204" s="120"/>
      <c r="E2204" s="120"/>
      <c r="F2204" s="172"/>
      <c r="G2204" s="123"/>
      <c r="H2204" s="124"/>
      <c r="I2204" s="124"/>
      <c r="J2204" s="125"/>
      <c r="K2204" s="125"/>
      <c r="L2204" s="8"/>
      <c r="M2204" s="126"/>
      <c r="N2204" s="126"/>
      <c r="O2204" s="119"/>
      <c r="P2204" s="119"/>
      <c r="Q2204" s="158"/>
      <c r="R2204" s="199"/>
      <c r="S2204" s="119"/>
      <c r="T2204" s="129"/>
      <c r="U2204" s="127"/>
      <c r="V2204" s="127"/>
      <c r="W2204" s="126"/>
      <c r="X2204" s="119"/>
      <c r="Y2204" s="119"/>
      <c r="Z2204" s="131"/>
      <c r="AA2204" s="124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2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4"/>
      <c r="EM2204" s="1"/>
      <c r="EN2204" s="1"/>
      <c r="EO2204" s="1"/>
      <c r="EP2204" s="1"/>
      <c r="EQ2204" s="1"/>
      <c r="ER2204" s="1"/>
    </row>
    <row r="2205" spans="1:148" ht="12.75" x14ac:dyDescent="0.2">
      <c r="A2205" s="118"/>
      <c r="B2205" s="119"/>
      <c r="C2205" s="119"/>
      <c r="D2205" s="120"/>
      <c r="E2205" s="120"/>
      <c r="F2205" s="172"/>
      <c r="G2205" s="123"/>
      <c r="H2205" s="124"/>
      <c r="I2205" s="124"/>
      <c r="J2205" s="125"/>
      <c r="K2205" s="125"/>
      <c r="L2205" s="8"/>
      <c r="M2205" s="126"/>
      <c r="N2205" s="126"/>
      <c r="O2205" s="119"/>
      <c r="P2205" s="119"/>
      <c r="Q2205" s="158"/>
      <c r="R2205" s="199"/>
      <c r="S2205" s="119"/>
      <c r="T2205" s="129"/>
      <c r="U2205" s="127"/>
      <c r="V2205" s="127"/>
      <c r="W2205" s="126"/>
      <c r="X2205" s="119"/>
      <c r="Y2205" s="119"/>
      <c r="Z2205" s="131"/>
      <c r="AA2205" s="124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2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4"/>
      <c r="EM2205" s="1"/>
      <c r="EN2205" s="1"/>
      <c r="EO2205" s="1"/>
      <c r="EP2205" s="1"/>
      <c r="EQ2205" s="1"/>
      <c r="ER2205" s="1"/>
    </row>
    <row r="2206" spans="1:148" ht="12.75" x14ac:dyDescent="0.2">
      <c r="A2206" s="118"/>
      <c r="B2206" s="119"/>
      <c r="C2206" s="119"/>
      <c r="D2206" s="120"/>
      <c r="E2206" s="120"/>
      <c r="F2206" s="172"/>
      <c r="G2206" s="123"/>
      <c r="H2206" s="124"/>
      <c r="I2206" s="124"/>
      <c r="J2206" s="125"/>
      <c r="K2206" s="125"/>
      <c r="L2206" s="8"/>
      <c r="M2206" s="126"/>
      <c r="N2206" s="126"/>
      <c r="O2206" s="119"/>
      <c r="P2206" s="119"/>
      <c r="Q2206" s="158"/>
      <c r="R2206" s="199"/>
      <c r="S2206" s="119"/>
      <c r="T2206" s="129"/>
      <c r="U2206" s="127"/>
      <c r="V2206" s="127"/>
      <c r="W2206" s="126"/>
      <c r="X2206" s="119"/>
      <c r="Y2206" s="119"/>
      <c r="Z2206" s="131"/>
      <c r="AA2206" s="124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2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4"/>
      <c r="EM2206" s="1"/>
      <c r="EN2206" s="1"/>
      <c r="EO2206" s="1"/>
      <c r="EP2206" s="1"/>
      <c r="EQ2206" s="1"/>
      <c r="ER2206" s="1"/>
    </row>
    <row r="2207" spans="1:148" ht="12.75" x14ac:dyDescent="0.2">
      <c r="A2207" s="118"/>
      <c r="B2207" s="119"/>
      <c r="C2207" s="119"/>
      <c r="D2207" s="120"/>
      <c r="E2207" s="120"/>
      <c r="F2207" s="172"/>
      <c r="G2207" s="123"/>
      <c r="H2207" s="124"/>
      <c r="I2207" s="124"/>
      <c r="J2207" s="125"/>
      <c r="K2207" s="125"/>
      <c r="L2207" s="8"/>
      <c r="M2207" s="126"/>
      <c r="N2207" s="126"/>
      <c r="O2207" s="119"/>
      <c r="P2207" s="119"/>
      <c r="Q2207" s="158"/>
      <c r="R2207" s="199"/>
      <c r="S2207" s="119"/>
      <c r="T2207" s="129"/>
      <c r="U2207" s="127"/>
      <c r="V2207" s="127"/>
      <c r="W2207" s="126"/>
      <c r="X2207" s="119"/>
      <c r="Y2207" s="119"/>
      <c r="Z2207" s="131"/>
      <c r="AA2207" s="124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2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4"/>
      <c r="EM2207" s="1"/>
      <c r="EN2207" s="1"/>
      <c r="EO2207" s="1"/>
      <c r="EP2207" s="1"/>
      <c r="EQ2207" s="1"/>
      <c r="ER2207" s="1"/>
    </row>
    <row r="2208" spans="1:148" ht="12.75" x14ac:dyDescent="0.2">
      <c r="A2208" s="118"/>
      <c r="B2208" s="119"/>
      <c r="C2208" s="119"/>
      <c r="D2208" s="120"/>
      <c r="E2208" s="120"/>
      <c r="F2208" s="172"/>
      <c r="G2208" s="123"/>
      <c r="H2208" s="124"/>
      <c r="I2208" s="124"/>
      <c r="J2208" s="125"/>
      <c r="K2208" s="125"/>
      <c r="L2208" s="8"/>
      <c r="M2208" s="126"/>
      <c r="N2208" s="126"/>
      <c r="O2208" s="119"/>
      <c r="P2208" s="119"/>
      <c r="Q2208" s="158"/>
      <c r="R2208" s="199"/>
      <c r="S2208" s="119"/>
      <c r="T2208" s="129"/>
      <c r="U2208" s="127"/>
      <c r="V2208" s="127"/>
      <c r="W2208" s="126"/>
      <c r="X2208" s="119"/>
      <c r="Y2208" s="119"/>
      <c r="Z2208" s="131"/>
      <c r="AA2208" s="124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2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4"/>
      <c r="EM2208" s="1"/>
      <c r="EN2208" s="1"/>
      <c r="EO2208" s="1"/>
      <c r="EP2208" s="1"/>
      <c r="EQ2208" s="1"/>
      <c r="ER2208" s="1"/>
    </row>
    <row r="2209" spans="1:148" ht="12.75" x14ac:dyDescent="0.2">
      <c r="A2209" s="118"/>
      <c r="B2209" s="119"/>
      <c r="C2209" s="119"/>
      <c r="D2209" s="120"/>
      <c r="E2209" s="120"/>
      <c r="F2209" s="172"/>
      <c r="G2209" s="123"/>
      <c r="H2209" s="124"/>
      <c r="I2209" s="124"/>
      <c r="J2209" s="125"/>
      <c r="K2209" s="125"/>
      <c r="L2209" s="8"/>
      <c r="M2209" s="126"/>
      <c r="N2209" s="126"/>
      <c r="O2209" s="119"/>
      <c r="P2209" s="119"/>
      <c r="Q2209" s="158"/>
      <c r="R2209" s="199"/>
      <c r="S2209" s="119"/>
      <c r="T2209" s="129"/>
      <c r="U2209" s="127"/>
      <c r="V2209" s="127"/>
      <c r="W2209" s="126"/>
      <c r="X2209" s="119"/>
      <c r="Y2209" s="119"/>
      <c r="Z2209" s="131"/>
      <c r="AA2209" s="124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2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4"/>
      <c r="EM2209" s="1"/>
      <c r="EN2209" s="1"/>
      <c r="EO2209" s="1"/>
      <c r="EP2209" s="1"/>
      <c r="EQ2209" s="1"/>
      <c r="ER2209" s="1"/>
    </row>
    <row r="2210" spans="1:148" ht="12.75" x14ac:dyDescent="0.2">
      <c r="A2210" s="118"/>
      <c r="B2210" s="119"/>
      <c r="C2210" s="119"/>
      <c r="D2210" s="120"/>
      <c r="E2210" s="120"/>
      <c r="F2210" s="172"/>
      <c r="G2210" s="123"/>
      <c r="H2210" s="124"/>
      <c r="I2210" s="124"/>
      <c r="J2210" s="125"/>
      <c r="K2210" s="125"/>
      <c r="L2210" s="8"/>
      <c r="M2210" s="126"/>
      <c r="N2210" s="126"/>
      <c r="O2210" s="119"/>
      <c r="P2210" s="119"/>
      <c r="Q2210" s="158"/>
      <c r="R2210" s="199"/>
      <c r="S2210" s="119"/>
      <c r="T2210" s="129"/>
      <c r="U2210" s="127"/>
      <c r="V2210" s="127"/>
      <c r="W2210" s="126"/>
      <c r="X2210" s="119"/>
      <c r="Y2210" s="119"/>
      <c r="Z2210" s="131"/>
      <c r="AA2210" s="124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2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4"/>
      <c r="EM2210" s="1"/>
      <c r="EN2210" s="1"/>
      <c r="EO2210" s="1"/>
      <c r="EP2210" s="1"/>
      <c r="EQ2210" s="1"/>
      <c r="ER2210" s="1"/>
    </row>
    <row r="2211" spans="1:148" ht="12.75" x14ac:dyDescent="0.2">
      <c r="A2211" s="118"/>
      <c r="B2211" s="119"/>
      <c r="C2211" s="119"/>
      <c r="D2211" s="120"/>
      <c r="E2211" s="120"/>
      <c r="F2211" s="172"/>
      <c r="G2211" s="123"/>
      <c r="H2211" s="124"/>
      <c r="I2211" s="124"/>
      <c r="J2211" s="125"/>
      <c r="K2211" s="125"/>
      <c r="L2211" s="8"/>
      <c r="M2211" s="126"/>
      <c r="N2211" s="126"/>
      <c r="O2211" s="119"/>
      <c r="P2211" s="119"/>
      <c r="Q2211" s="158"/>
      <c r="R2211" s="199"/>
      <c r="S2211" s="119"/>
      <c r="T2211" s="129"/>
      <c r="U2211" s="127"/>
      <c r="V2211" s="127"/>
      <c r="W2211" s="126"/>
      <c r="X2211" s="119"/>
      <c r="Y2211" s="119"/>
      <c r="Z2211" s="131"/>
      <c r="AA2211" s="124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2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4"/>
      <c r="EM2211" s="1"/>
      <c r="EN2211" s="1"/>
      <c r="EO2211" s="1"/>
      <c r="EP2211" s="1"/>
      <c r="EQ2211" s="1"/>
      <c r="ER2211" s="1"/>
    </row>
    <row r="2212" spans="1:148" ht="12.75" x14ac:dyDescent="0.2">
      <c r="A2212" s="118"/>
      <c r="B2212" s="119"/>
      <c r="C2212" s="119"/>
      <c r="D2212" s="120"/>
      <c r="E2212" s="120"/>
      <c r="F2212" s="172"/>
      <c r="G2212" s="123"/>
      <c r="H2212" s="124"/>
      <c r="I2212" s="124"/>
      <c r="J2212" s="125"/>
      <c r="K2212" s="125"/>
      <c r="L2212" s="8"/>
      <c r="M2212" s="126"/>
      <c r="N2212" s="126"/>
      <c r="O2212" s="119"/>
      <c r="P2212" s="119"/>
      <c r="Q2212" s="158"/>
      <c r="R2212" s="199"/>
      <c r="S2212" s="119"/>
      <c r="T2212" s="129"/>
      <c r="U2212" s="127"/>
      <c r="V2212" s="127"/>
      <c r="W2212" s="126"/>
      <c r="X2212" s="119"/>
      <c r="Y2212" s="119"/>
      <c r="Z2212" s="131"/>
      <c r="AA2212" s="124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2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4"/>
      <c r="EM2212" s="1"/>
      <c r="EN2212" s="1"/>
      <c r="EO2212" s="1"/>
      <c r="EP2212" s="1"/>
      <c r="EQ2212" s="1"/>
      <c r="ER2212" s="1"/>
    </row>
    <row r="2213" spans="1:148" ht="12.75" x14ac:dyDescent="0.2">
      <c r="A2213" s="118"/>
      <c r="B2213" s="119"/>
      <c r="C2213" s="119"/>
      <c r="D2213" s="120"/>
      <c r="E2213" s="120"/>
      <c r="F2213" s="172"/>
      <c r="G2213" s="123"/>
      <c r="H2213" s="124"/>
      <c r="I2213" s="124"/>
      <c r="J2213" s="125"/>
      <c r="K2213" s="125"/>
      <c r="L2213" s="8"/>
      <c r="M2213" s="126"/>
      <c r="N2213" s="126"/>
      <c r="O2213" s="119"/>
      <c r="P2213" s="119"/>
      <c r="Q2213" s="158"/>
      <c r="R2213" s="199"/>
      <c r="S2213" s="119"/>
      <c r="T2213" s="129"/>
      <c r="U2213" s="127"/>
      <c r="V2213" s="127"/>
      <c r="W2213" s="126"/>
      <c r="X2213" s="119"/>
      <c r="Y2213" s="119"/>
      <c r="Z2213" s="131"/>
      <c r="AA2213" s="124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2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4"/>
      <c r="EM2213" s="1"/>
      <c r="EN2213" s="1"/>
      <c r="EO2213" s="1"/>
      <c r="EP2213" s="1"/>
      <c r="EQ2213" s="1"/>
      <c r="ER2213" s="1"/>
    </row>
    <row r="2214" spans="1:148" ht="12.75" x14ac:dyDescent="0.2">
      <c r="A2214" s="118"/>
      <c r="B2214" s="119"/>
      <c r="C2214" s="119"/>
      <c r="D2214" s="120"/>
      <c r="E2214" s="120"/>
      <c r="F2214" s="172"/>
      <c r="G2214" s="123"/>
      <c r="H2214" s="124"/>
      <c r="I2214" s="124"/>
      <c r="J2214" s="125"/>
      <c r="K2214" s="125"/>
      <c r="L2214" s="8"/>
      <c r="M2214" s="126"/>
      <c r="N2214" s="126"/>
      <c r="O2214" s="119"/>
      <c r="P2214" s="119"/>
      <c r="Q2214" s="158"/>
      <c r="R2214" s="199"/>
      <c r="S2214" s="119"/>
      <c r="T2214" s="129"/>
      <c r="U2214" s="127"/>
      <c r="V2214" s="127"/>
      <c r="W2214" s="126"/>
      <c r="X2214" s="119"/>
      <c r="Y2214" s="119"/>
      <c r="Z2214" s="131"/>
      <c r="AA2214" s="124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2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4"/>
      <c r="EM2214" s="1"/>
      <c r="EN2214" s="1"/>
      <c r="EO2214" s="1"/>
      <c r="EP2214" s="1"/>
      <c r="EQ2214" s="1"/>
      <c r="ER2214" s="1"/>
    </row>
    <row r="2215" spans="1:148" ht="12.75" x14ac:dyDescent="0.2">
      <c r="A2215" s="118"/>
      <c r="B2215" s="119"/>
      <c r="C2215" s="119"/>
      <c r="D2215" s="120"/>
      <c r="E2215" s="120"/>
      <c r="F2215" s="172"/>
      <c r="G2215" s="123"/>
      <c r="H2215" s="124"/>
      <c r="I2215" s="124"/>
      <c r="J2215" s="125"/>
      <c r="K2215" s="125"/>
      <c r="L2215" s="8"/>
      <c r="M2215" s="126"/>
      <c r="N2215" s="126"/>
      <c r="O2215" s="119"/>
      <c r="P2215" s="119"/>
      <c r="Q2215" s="158"/>
      <c r="R2215" s="199"/>
      <c r="S2215" s="119"/>
      <c r="T2215" s="129"/>
      <c r="U2215" s="127"/>
      <c r="V2215" s="127"/>
      <c r="W2215" s="126"/>
      <c r="X2215" s="119"/>
      <c r="Y2215" s="119"/>
      <c r="Z2215" s="131"/>
      <c r="AA2215" s="124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2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4"/>
      <c r="EM2215" s="1"/>
      <c r="EN2215" s="1"/>
      <c r="EO2215" s="1"/>
      <c r="EP2215" s="1"/>
      <c r="EQ2215" s="1"/>
      <c r="ER2215" s="1"/>
    </row>
    <row r="2216" spans="1:148" ht="12.75" x14ac:dyDescent="0.2">
      <c r="A2216" s="118"/>
      <c r="B2216" s="119"/>
      <c r="C2216" s="119"/>
      <c r="D2216" s="120"/>
      <c r="E2216" s="120"/>
      <c r="F2216" s="172"/>
      <c r="G2216" s="123"/>
      <c r="H2216" s="124"/>
      <c r="I2216" s="124"/>
      <c r="J2216" s="125"/>
      <c r="K2216" s="125"/>
      <c r="L2216" s="8"/>
      <c r="M2216" s="126"/>
      <c r="N2216" s="126"/>
      <c r="O2216" s="119"/>
      <c r="P2216" s="119"/>
      <c r="Q2216" s="158"/>
      <c r="R2216" s="199"/>
      <c r="S2216" s="119"/>
      <c r="T2216" s="129"/>
      <c r="U2216" s="127"/>
      <c r="V2216" s="127"/>
      <c r="W2216" s="126"/>
      <c r="X2216" s="119"/>
      <c r="Y2216" s="119"/>
      <c r="Z2216" s="131"/>
      <c r="AA2216" s="124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2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4"/>
      <c r="EM2216" s="1"/>
      <c r="EN2216" s="1"/>
      <c r="EO2216" s="1"/>
      <c r="EP2216" s="1"/>
      <c r="EQ2216" s="1"/>
      <c r="ER2216" s="1"/>
    </row>
    <row r="2217" spans="1:148" ht="12.75" x14ac:dyDescent="0.2">
      <c r="A2217" s="118"/>
      <c r="B2217" s="119"/>
      <c r="C2217" s="119"/>
      <c r="D2217" s="120"/>
      <c r="E2217" s="120"/>
      <c r="F2217" s="172"/>
      <c r="G2217" s="123"/>
      <c r="H2217" s="124"/>
      <c r="I2217" s="124"/>
      <c r="J2217" s="125"/>
      <c r="K2217" s="125"/>
      <c r="L2217" s="8"/>
      <c r="M2217" s="126"/>
      <c r="N2217" s="126"/>
      <c r="O2217" s="119"/>
      <c r="P2217" s="119"/>
      <c r="Q2217" s="158"/>
      <c r="R2217" s="199"/>
      <c r="S2217" s="119"/>
      <c r="T2217" s="129"/>
      <c r="U2217" s="127"/>
      <c r="V2217" s="127"/>
      <c r="W2217" s="126"/>
      <c r="X2217" s="119"/>
      <c r="Y2217" s="119"/>
      <c r="Z2217" s="131"/>
      <c r="AA2217" s="124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2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4"/>
      <c r="EM2217" s="1"/>
      <c r="EN2217" s="1"/>
      <c r="EO2217" s="1"/>
      <c r="EP2217" s="1"/>
      <c r="EQ2217" s="1"/>
      <c r="ER2217" s="1"/>
    </row>
    <row r="2218" spans="1:148" ht="12.75" x14ac:dyDescent="0.2">
      <c r="A2218" s="118"/>
      <c r="B2218" s="119"/>
      <c r="C2218" s="119"/>
      <c r="D2218" s="120"/>
      <c r="E2218" s="120"/>
      <c r="F2218" s="172"/>
      <c r="G2218" s="123"/>
      <c r="H2218" s="124"/>
      <c r="I2218" s="124"/>
      <c r="J2218" s="125"/>
      <c r="K2218" s="125"/>
      <c r="L2218" s="8"/>
      <c r="M2218" s="126"/>
      <c r="N2218" s="126"/>
      <c r="O2218" s="119"/>
      <c r="P2218" s="119"/>
      <c r="Q2218" s="158"/>
      <c r="R2218" s="199"/>
      <c r="S2218" s="119"/>
      <c r="T2218" s="129"/>
      <c r="U2218" s="127"/>
      <c r="V2218" s="127"/>
      <c r="W2218" s="126"/>
      <c r="X2218" s="119"/>
      <c r="Y2218" s="119"/>
      <c r="Z2218" s="131"/>
      <c r="AA2218" s="124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2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4"/>
      <c r="EM2218" s="1"/>
      <c r="EN2218" s="1"/>
      <c r="EO2218" s="1"/>
      <c r="EP2218" s="1"/>
      <c r="EQ2218" s="1"/>
      <c r="ER2218" s="1"/>
    </row>
    <row r="2219" spans="1:148" ht="12.75" x14ac:dyDescent="0.2">
      <c r="A2219" s="118"/>
      <c r="B2219" s="119"/>
      <c r="C2219" s="119"/>
      <c r="D2219" s="120"/>
      <c r="E2219" s="120"/>
      <c r="F2219" s="172"/>
      <c r="G2219" s="123"/>
      <c r="H2219" s="124"/>
      <c r="I2219" s="124"/>
      <c r="J2219" s="125"/>
      <c r="K2219" s="125"/>
      <c r="L2219" s="8"/>
      <c r="M2219" s="126"/>
      <c r="N2219" s="126"/>
      <c r="O2219" s="119"/>
      <c r="P2219" s="119"/>
      <c r="Q2219" s="158"/>
      <c r="R2219" s="199"/>
      <c r="S2219" s="119"/>
      <c r="T2219" s="129"/>
      <c r="U2219" s="127"/>
      <c r="V2219" s="127"/>
      <c r="W2219" s="126"/>
      <c r="X2219" s="119"/>
      <c r="Y2219" s="119"/>
      <c r="Z2219" s="131"/>
      <c r="AA2219" s="124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2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4"/>
      <c r="EM2219" s="1"/>
      <c r="EN2219" s="1"/>
      <c r="EO2219" s="1"/>
      <c r="EP2219" s="1"/>
      <c r="EQ2219" s="1"/>
      <c r="ER2219" s="1"/>
    </row>
    <row r="2220" spans="1:148" ht="12.75" x14ac:dyDescent="0.2">
      <c r="A2220" s="118"/>
      <c r="B2220" s="119"/>
      <c r="C2220" s="119"/>
      <c r="D2220" s="120"/>
      <c r="E2220" s="120"/>
      <c r="F2220" s="172"/>
      <c r="G2220" s="123"/>
      <c r="H2220" s="124"/>
      <c r="I2220" s="124"/>
      <c r="J2220" s="125"/>
      <c r="K2220" s="125"/>
      <c r="L2220" s="8"/>
      <c r="M2220" s="126"/>
      <c r="N2220" s="126"/>
      <c r="O2220" s="119"/>
      <c r="P2220" s="119"/>
      <c r="Q2220" s="158"/>
      <c r="R2220" s="199"/>
      <c r="S2220" s="119"/>
      <c r="T2220" s="129"/>
      <c r="U2220" s="127"/>
      <c r="V2220" s="127"/>
      <c r="W2220" s="126"/>
      <c r="X2220" s="119"/>
      <c r="Y2220" s="119"/>
      <c r="Z2220" s="131"/>
      <c r="AA2220" s="124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2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4"/>
      <c r="EM2220" s="1"/>
      <c r="EN2220" s="1"/>
      <c r="EO2220" s="1"/>
      <c r="EP2220" s="1"/>
      <c r="EQ2220" s="1"/>
      <c r="ER2220" s="1"/>
    </row>
    <row r="2221" spans="1:148" ht="12.75" x14ac:dyDescent="0.2">
      <c r="A2221" s="118"/>
      <c r="B2221" s="119"/>
      <c r="C2221" s="119"/>
      <c r="D2221" s="120"/>
      <c r="E2221" s="120"/>
      <c r="F2221" s="172"/>
      <c r="G2221" s="123"/>
      <c r="H2221" s="124"/>
      <c r="I2221" s="124"/>
      <c r="J2221" s="125"/>
      <c r="K2221" s="125"/>
      <c r="L2221" s="8"/>
      <c r="M2221" s="126"/>
      <c r="N2221" s="126"/>
      <c r="O2221" s="119"/>
      <c r="P2221" s="119"/>
      <c r="Q2221" s="158"/>
      <c r="R2221" s="199"/>
      <c r="S2221" s="119"/>
      <c r="T2221" s="129"/>
      <c r="U2221" s="127"/>
      <c r="V2221" s="127"/>
      <c r="W2221" s="126"/>
      <c r="X2221" s="119"/>
      <c r="Y2221" s="119"/>
      <c r="Z2221" s="131"/>
      <c r="AA2221" s="124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2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4"/>
      <c r="EM2221" s="1"/>
      <c r="EN2221" s="1"/>
      <c r="EO2221" s="1"/>
      <c r="EP2221" s="1"/>
      <c r="EQ2221" s="1"/>
      <c r="ER2221" s="1"/>
    </row>
    <row r="2222" spans="1:148" ht="12.75" x14ac:dyDescent="0.2">
      <c r="A2222" s="118"/>
      <c r="B2222" s="119"/>
      <c r="C2222" s="119"/>
      <c r="D2222" s="120"/>
      <c r="E2222" s="120"/>
      <c r="F2222" s="172"/>
      <c r="G2222" s="123"/>
      <c r="H2222" s="124"/>
      <c r="I2222" s="124"/>
      <c r="J2222" s="125"/>
      <c r="K2222" s="125"/>
      <c r="L2222" s="8"/>
      <c r="M2222" s="126"/>
      <c r="N2222" s="126"/>
      <c r="O2222" s="119"/>
      <c r="P2222" s="119"/>
      <c r="Q2222" s="158"/>
      <c r="R2222" s="199"/>
      <c r="S2222" s="119"/>
      <c r="T2222" s="129"/>
      <c r="U2222" s="127"/>
      <c r="V2222" s="127"/>
      <c r="W2222" s="126"/>
      <c r="X2222" s="119"/>
      <c r="Y2222" s="119"/>
      <c r="Z2222" s="131"/>
      <c r="AA2222" s="124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2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4"/>
      <c r="EM2222" s="1"/>
      <c r="EN2222" s="1"/>
      <c r="EO2222" s="1"/>
      <c r="EP2222" s="1"/>
      <c r="EQ2222" s="1"/>
      <c r="ER2222" s="1"/>
    </row>
    <row r="2223" spans="1:148" ht="12.75" x14ac:dyDescent="0.2">
      <c r="A2223" s="118"/>
      <c r="B2223" s="119"/>
      <c r="C2223" s="119"/>
      <c r="D2223" s="120"/>
      <c r="E2223" s="120"/>
      <c r="F2223" s="172"/>
      <c r="G2223" s="123"/>
      <c r="H2223" s="124"/>
      <c r="I2223" s="124"/>
      <c r="J2223" s="125"/>
      <c r="K2223" s="125"/>
      <c r="L2223" s="8"/>
      <c r="M2223" s="126"/>
      <c r="N2223" s="126"/>
      <c r="O2223" s="119"/>
      <c r="P2223" s="119"/>
      <c r="Q2223" s="158"/>
      <c r="R2223" s="199"/>
      <c r="S2223" s="119"/>
      <c r="T2223" s="129"/>
      <c r="U2223" s="127"/>
      <c r="V2223" s="127"/>
      <c r="W2223" s="126"/>
      <c r="X2223" s="119"/>
      <c r="Y2223" s="119"/>
      <c r="Z2223" s="131"/>
      <c r="AA2223" s="124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2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4"/>
      <c r="EM2223" s="1"/>
      <c r="EN2223" s="1"/>
      <c r="EO2223" s="1"/>
      <c r="EP2223" s="1"/>
      <c r="EQ2223" s="1"/>
      <c r="ER2223" s="1"/>
    </row>
    <row r="2224" spans="1:148" ht="12.75" x14ac:dyDescent="0.2">
      <c r="A2224" s="118"/>
      <c r="B2224" s="119"/>
      <c r="C2224" s="119"/>
      <c r="D2224" s="120"/>
      <c r="E2224" s="120"/>
      <c r="F2224" s="172"/>
      <c r="G2224" s="123"/>
      <c r="H2224" s="124"/>
      <c r="I2224" s="124"/>
      <c r="J2224" s="125"/>
      <c r="K2224" s="125"/>
      <c r="L2224" s="8"/>
      <c r="M2224" s="126"/>
      <c r="N2224" s="126"/>
      <c r="O2224" s="119"/>
      <c r="P2224" s="119"/>
      <c r="Q2224" s="158"/>
      <c r="R2224" s="199"/>
      <c r="S2224" s="119"/>
      <c r="T2224" s="129"/>
      <c r="U2224" s="127"/>
      <c r="V2224" s="127"/>
      <c r="W2224" s="126"/>
      <c r="X2224" s="119"/>
      <c r="Y2224" s="119"/>
      <c r="Z2224" s="131"/>
      <c r="AA2224" s="124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2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4"/>
      <c r="EM2224" s="1"/>
      <c r="EN2224" s="1"/>
      <c r="EO2224" s="1"/>
      <c r="EP2224" s="1"/>
      <c r="EQ2224" s="1"/>
      <c r="ER2224" s="1"/>
    </row>
    <row r="2225" spans="1:148" ht="12.75" x14ac:dyDescent="0.2">
      <c r="A2225" s="118"/>
      <c r="B2225" s="119"/>
      <c r="C2225" s="119"/>
      <c r="D2225" s="120"/>
      <c r="E2225" s="120"/>
      <c r="F2225" s="172"/>
      <c r="G2225" s="123"/>
      <c r="H2225" s="124"/>
      <c r="I2225" s="124"/>
      <c r="J2225" s="125"/>
      <c r="K2225" s="125"/>
      <c r="L2225" s="8"/>
      <c r="M2225" s="126"/>
      <c r="N2225" s="126"/>
      <c r="O2225" s="119"/>
      <c r="P2225" s="119"/>
      <c r="Q2225" s="158"/>
      <c r="R2225" s="199"/>
      <c r="S2225" s="119"/>
      <c r="T2225" s="129"/>
      <c r="U2225" s="127"/>
      <c r="V2225" s="127"/>
      <c r="W2225" s="126"/>
      <c r="X2225" s="119"/>
      <c r="Y2225" s="119"/>
      <c r="Z2225" s="131"/>
      <c r="AA2225" s="124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2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4"/>
      <c r="EM2225" s="1"/>
      <c r="EN2225" s="1"/>
      <c r="EO2225" s="1"/>
      <c r="EP2225" s="1"/>
      <c r="EQ2225" s="1"/>
      <c r="ER2225" s="1"/>
    </row>
    <row r="2226" spans="1:148" ht="12.75" x14ac:dyDescent="0.2">
      <c r="A2226" s="118"/>
      <c r="B2226" s="119"/>
      <c r="C2226" s="119"/>
      <c r="D2226" s="120"/>
      <c r="E2226" s="120"/>
      <c r="F2226" s="172"/>
      <c r="G2226" s="123"/>
      <c r="H2226" s="124"/>
      <c r="I2226" s="124"/>
      <c r="J2226" s="125"/>
      <c r="K2226" s="125"/>
      <c r="L2226" s="8"/>
      <c r="M2226" s="126"/>
      <c r="N2226" s="126"/>
      <c r="O2226" s="119"/>
      <c r="P2226" s="119"/>
      <c r="Q2226" s="158"/>
      <c r="R2226" s="199"/>
      <c r="S2226" s="119"/>
      <c r="T2226" s="129"/>
      <c r="U2226" s="127"/>
      <c r="V2226" s="127"/>
      <c r="W2226" s="126"/>
      <c r="X2226" s="119"/>
      <c r="Y2226" s="119"/>
      <c r="Z2226" s="131"/>
      <c r="AA2226" s="124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2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4"/>
      <c r="EM2226" s="1"/>
      <c r="EN2226" s="1"/>
      <c r="EO2226" s="1"/>
      <c r="EP2226" s="1"/>
      <c r="EQ2226" s="1"/>
      <c r="ER2226" s="1"/>
    </row>
    <row r="2227" spans="1:148" ht="12.75" x14ac:dyDescent="0.2">
      <c r="A2227" s="118"/>
      <c r="B2227" s="119"/>
      <c r="C2227" s="119"/>
      <c r="D2227" s="120"/>
      <c r="E2227" s="120"/>
      <c r="F2227" s="172"/>
      <c r="G2227" s="123"/>
      <c r="H2227" s="124"/>
      <c r="I2227" s="124"/>
      <c r="J2227" s="125"/>
      <c r="K2227" s="125"/>
      <c r="L2227" s="8"/>
      <c r="M2227" s="126"/>
      <c r="N2227" s="126"/>
      <c r="O2227" s="119"/>
      <c r="P2227" s="119"/>
      <c r="Q2227" s="158"/>
      <c r="R2227" s="199"/>
      <c r="S2227" s="119"/>
      <c r="T2227" s="129"/>
      <c r="U2227" s="127"/>
      <c r="V2227" s="127"/>
      <c r="W2227" s="126"/>
      <c r="X2227" s="119"/>
      <c r="Y2227" s="119"/>
      <c r="Z2227" s="131"/>
      <c r="AA2227" s="124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2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4"/>
      <c r="EM2227" s="1"/>
      <c r="EN2227" s="1"/>
      <c r="EO2227" s="1"/>
      <c r="EP2227" s="1"/>
      <c r="EQ2227" s="1"/>
      <c r="ER2227" s="1"/>
    </row>
    <row r="2228" spans="1:148" ht="12.75" x14ac:dyDescent="0.2">
      <c r="A2228" s="118"/>
      <c r="B2228" s="119"/>
      <c r="C2228" s="119"/>
      <c r="D2228" s="120"/>
      <c r="E2228" s="120"/>
      <c r="F2228" s="172"/>
      <c r="G2228" s="123"/>
      <c r="H2228" s="124"/>
      <c r="I2228" s="124"/>
      <c r="J2228" s="125"/>
      <c r="K2228" s="125"/>
      <c r="L2228" s="8"/>
      <c r="M2228" s="126"/>
      <c r="N2228" s="126"/>
      <c r="O2228" s="119"/>
      <c r="P2228" s="119"/>
      <c r="Q2228" s="158"/>
      <c r="R2228" s="199"/>
      <c r="S2228" s="119"/>
      <c r="T2228" s="129"/>
      <c r="U2228" s="127"/>
      <c r="V2228" s="127"/>
      <c r="W2228" s="126"/>
      <c r="X2228" s="119"/>
      <c r="Y2228" s="119"/>
      <c r="Z2228" s="131"/>
      <c r="AA2228" s="124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2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4"/>
      <c r="EM2228" s="1"/>
      <c r="EN2228" s="1"/>
      <c r="EO2228" s="1"/>
      <c r="EP2228" s="1"/>
      <c r="EQ2228" s="1"/>
      <c r="ER2228" s="1"/>
    </row>
    <row r="2229" spans="1:148" ht="12.75" x14ac:dyDescent="0.2">
      <c r="A2229" s="118"/>
      <c r="B2229" s="119"/>
      <c r="C2229" s="119"/>
      <c r="D2229" s="120"/>
      <c r="E2229" s="120"/>
      <c r="F2229" s="172"/>
      <c r="G2229" s="123"/>
      <c r="H2229" s="124"/>
      <c r="I2229" s="124"/>
      <c r="J2229" s="125"/>
      <c r="K2229" s="125"/>
      <c r="L2229" s="8"/>
      <c r="M2229" s="126"/>
      <c r="N2229" s="126"/>
      <c r="O2229" s="119"/>
      <c r="P2229" s="119"/>
      <c r="Q2229" s="158"/>
      <c r="R2229" s="199"/>
      <c r="S2229" s="119"/>
      <c r="T2229" s="129"/>
      <c r="U2229" s="127"/>
      <c r="V2229" s="127"/>
      <c r="W2229" s="126"/>
      <c r="X2229" s="119"/>
      <c r="Y2229" s="119"/>
      <c r="Z2229" s="131"/>
      <c r="AA2229" s="124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2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4"/>
      <c r="EM2229" s="1"/>
      <c r="EN2229" s="1"/>
      <c r="EO2229" s="1"/>
      <c r="EP2229" s="1"/>
      <c r="EQ2229" s="1"/>
      <c r="ER2229" s="1"/>
    </row>
    <row r="2230" spans="1:148" ht="12.75" x14ac:dyDescent="0.2">
      <c r="A2230" s="118"/>
      <c r="B2230" s="119"/>
      <c r="C2230" s="119"/>
      <c r="D2230" s="120"/>
      <c r="E2230" s="120"/>
      <c r="F2230" s="172"/>
      <c r="G2230" s="123"/>
      <c r="H2230" s="124"/>
      <c r="I2230" s="124"/>
      <c r="J2230" s="125"/>
      <c r="K2230" s="125"/>
      <c r="L2230" s="8"/>
      <c r="M2230" s="126"/>
      <c r="N2230" s="126"/>
      <c r="O2230" s="119"/>
      <c r="P2230" s="119"/>
      <c r="Q2230" s="158"/>
      <c r="R2230" s="199"/>
      <c r="S2230" s="119"/>
      <c r="T2230" s="129"/>
      <c r="U2230" s="127"/>
      <c r="V2230" s="127"/>
      <c r="W2230" s="126"/>
      <c r="X2230" s="119"/>
      <c r="Y2230" s="119"/>
      <c r="Z2230" s="131"/>
      <c r="AA2230" s="124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2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4"/>
      <c r="EM2230" s="1"/>
      <c r="EN2230" s="1"/>
      <c r="EO2230" s="1"/>
      <c r="EP2230" s="1"/>
      <c r="EQ2230" s="1"/>
      <c r="ER2230" s="1"/>
    </row>
    <row r="2231" spans="1:148" ht="12.75" x14ac:dyDescent="0.2">
      <c r="A2231" s="118"/>
      <c r="B2231" s="119"/>
      <c r="C2231" s="119"/>
      <c r="D2231" s="120"/>
      <c r="E2231" s="120"/>
      <c r="F2231" s="172"/>
      <c r="G2231" s="123"/>
      <c r="H2231" s="124"/>
      <c r="I2231" s="124"/>
      <c r="J2231" s="125"/>
      <c r="K2231" s="125"/>
      <c r="L2231" s="8"/>
      <c r="M2231" s="126"/>
      <c r="N2231" s="126"/>
      <c r="O2231" s="119"/>
      <c r="P2231" s="119"/>
      <c r="Q2231" s="158"/>
      <c r="R2231" s="199"/>
      <c r="S2231" s="119"/>
      <c r="T2231" s="129"/>
      <c r="U2231" s="127"/>
      <c r="V2231" s="127"/>
      <c r="W2231" s="126"/>
      <c r="X2231" s="119"/>
      <c r="Y2231" s="119"/>
      <c r="Z2231" s="131"/>
      <c r="AA2231" s="124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2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4"/>
      <c r="EM2231" s="1"/>
      <c r="EN2231" s="1"/>
      <c r="EO2231" s="1"/>
      <c r="EP2231" s="1"/>
      <c r="EQ2231" s="1"/>
      <c r="ER2231" s="1"/>
    </row>
    <row r="2232" spans="1:148" ht="12.75" x14ac:dyDescent="0.2">
      <c r="A2232" s="118"/>
      <c r="B2232" s="119"/>
      <c r="C2232" s="119"/>
      <c r="D2232" s="120"/>
      <c r="E2232" s="120"/>
      <c r="F2232" s="172"/>
      <c r="G2232" s="123"/>
      <c r="H2232" s="124"/>
      <c r="I2232" s="124"/>
      <c r="J2232" s="125"/>
      <c r="K2232" s="125"/>
      <c r="L2232" s="8"/>
      <c r="M2232" s="126"/>
      <c r="N2232" s="126"/>
      <c r="O2232" s="119"/>
      <c r="P2232" s="119"/>
      <c r="Q2232" s="158"/>
      <c r="R2232" s="199"/>
      <c r="S2232" s="119"/>
      <c r="T2232" s="129"/>
      <c r="U2232" s="127"/>
      <c r="V2232" s="127"/>
      <c r="W2232" s="126"/>
      <c r="X2232" s="119"/>
      <c r="Y2232" s="119"/>
      <c r="Z2232" s="131"/>
      <c r="AA2232" s="124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2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4"/>
      <c r="EM2232" s="1"/>
      <c r="EN2232" s="1"/>
      <c r="EO2232" s="1"/>
      <c r="EP2232" s="1"/>
      <c r="EQ2232" s="1"/>
      <c r="ER2232" s="1"/>
    </row>
    <row r="2233" spans="1:148" ht="12.75" x14ac:dyDescent="0.2">
      <c r="A2233" s="118"/>
      <c r="B2233" s="119"/>
      <c r="C2233" s="119"/>
      <c r="D2233" s="120"/>
      <c r="E2233" s="120"/>
      <c r="F2233" s="172"/>
      <c r="G2233" s="123"/>
      <c r="H2233" s="124"/>
      <c r="I2233" s="124"/>
      <c r="J2233" s="125"/>
      <c r="K2233" s="125"/>
      <c r="L2233" s="8"/>
      <c r="M2233" s="126"/>
      <c r="N2233" s="126"/>
      <c r="O2233" s="119"/>
      <c r="P2233" s="119"/>
      <c r="Q2233" s="158"/>
      <c r="R2233" s="199"/>
      <c r="S2233" s="119"/>
      <c r="T2233" s="129"/>
      <c r="U2233" s="127"/>
      <c r="V2233" s="127"/>
      <c r="W2233" s="126"/>
      <c r="X2233" s="119"/>
      <c r="Y2233" s="119"/>
      <c r="Z2233" s="131"/>
      <c r="AA2233" s="124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2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4"/>
      <c r="EM2233" s="1"/>
      <c r="EN2233" s="1"/>
      <c r="EO2233" s="1"/>
      <c r="EP2233" s="1"/>
      <c r="EQ2233" s="1"/>
      <c r="ER2233" s="1"/>
    </row>
    <row r="2234" spans="1:148" ht="12.75" x14ac:dyDescent="0.2">
      <c r="A2234" s="118"/>
      <c r="B2234" s="119"/>
      <c r="C2234" s="119"/>
      <c r="D2234" s="120"/>
      <c r="E2234" s="120"/>
      <c r="F2234" s="172"/>
      <c r="G2234" s="123"/>
      <c r="H2234" s="124"/>
      <c r="I2234" s="124"/>
      <c r="J2234" s="125"/>
      <c r="K2234" s="125"/>
      <c r="L2234" s="8"/>
      <c r="M2234" s="126"/>
      <c r="N2234" s="126"/>
      <c r="O2234" s="119"/>
      <c r="P2234" s="119"/>
      <c r="Q2234" s="158"/>
      <c r="R2234" s="199"/>
      <c r="S2234" s="119"/>
      <c r="T2234" s="129"/>
      <c r="U2234" s="127"/>
      <c r="V2234" s="127"/>
      <c r="W2234" s="126"/>
      <c r="X2234" s="119"/>
      <c r="Y2234" s="119"/>
      <c r="Z2234" s="131"/>
      <c r="AA2234" s="124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2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4"/>
      <c r="EM2234" s="1"/>
      <c r="EN2234" s="1"/>
      <c r="EO2234" s="1"/>
      <c r="EP2234" s="1"/>
      <c r="EQ2234" s="1"/>
      <c r="ER2234" s="1"/>
    </row>
    <row r="2235" spans="1:148" ht="12.75" x14ac:dyDescent="0.2">
      <c r="A2235" s="118"/>
      <c r="B2235" s="119"/>
      <c r="C2235" s="119"/>
      <c r="D2235" s="120"/>
      <c r="E2235" s="120"/>
      <c r="F2235" s="172"/>
      <c r="G2235" s="123"/>
      <c r="H2235" s="124"/>
      <c r="I2235" s="124"/>
      <c r="J2235" s="125"/>
      <c r="K2235" s="125"/>
      <c r="L2235" s="8"/>
      <c r="M2235" s="126"/>
      <c r="N2235" s="126"/>
      <c r="O2235" s="119"/>
      <c r="P2235" s="119"/>
      <c r="Q2235" s="158"/>
      <c r="R2235" s="199"/>
      <c r="S2235" s="119"/>
      <c r="T2235" s="129"/>
      <c r="U2235" s="127"/>
      <c r="V2235" s="127"/>
      <c r="W2235" s="126"/>
      <c r="X2235" s="119"/>
      <c r="Y2235" s="119"/>
      <c r="Z2235" s="131"/>
      <c r="AA2235" s="124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2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4"/>
      <c r="EM2235" s="1"/>
      <c r="EN2235" s="1"/>
      <c r="EO2235" s="1"/>
      <c r="EP2235" s="1"/>
      <c r="EQ2235" s="1"/>
      <c r="ER2235" s="1"/>
    </row>
    <row r="2236" spans="1:148" ht="12.75" x14ac:dyDescent="0.2">
      <c r="A2236" s="118"/>
      <c r="B2236" s="119"/>
      <c r="C2236" s="119"/>
      <c r="D2236" s="120"/>
      <c r="E2236" s="120"/>
      <c r="F2236" s="172"/>
      <c r="G2236" s="123"/>
      <c r="H2236" s="124"/>
      <c r="I2236" s="124"/>
      <c r="J2236" s="125"/>
      <c r="K2236" s="125"/>
      <c r="L2236" s="8"/>
      <c r="M2236" s="126"/>
      <c r="N2236" s="126"/>
      <c r="O2236" s="119"/>
      <c r="P2236" s="119"/>
      <c r="Q2236" s="158"/>
      <c r="R2236" s="199"/>
      <c r="S2236" s="119"/>
      <c r="T2236" s="129"/>
      <c r="U2236" s="127"/>
      <c r="V2236" s="127"/>
      <c r="W2236" s="126"/>
      <c r="X2236" s="119"/>
      <c r="Y2236" s="119"/>
      <c r="Z2236" s="131"/>
      <c r="AA2236" s="124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2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4"/>
      <c r="EM2236" s="1"/>
      <c r="EN2236" s="1"/>
      <c r="EO2236" s="1"/>
      <c r="EP2236" s="1"/>
      <c r="EQ2236" s="1"/>
      <c r="ER2236" s="1"/>
    </row>
    <row r="2237" spans="1:148" ht="12.75" x14ac:dyDescent="0.2">
      <c r="A2237" s="118"/>
      <c r="B2237" s="119"/>
      <c r="C2237" s="119"/>
      <c r="D2237" s="120"/>
      <c r="E2237" s="120"/>
      <c r="F2237" s="172"/>
      <c r="G2237" s="123"/>
      <c r="H2237" s="124"/>
      <c r="I2237" s="124"/>
      <c r="J2237" s="125"/>
      <c r="K2237" s="125"/>
      <c r="L2237" s="8"/>
      <c r="M2237" s="126"/>
      <c r="N2237" s="126"/>
      <c r="O2237" s="119"/>
      <c r="P2237" s="119"/>
      <c r="Q2237" s="158"/>
      <c r="R2237" s="199"/>
      <c r="S2237" s="119"/>
      <c r="T2237" s="129"/>
      <c r="U2237" s="127"/>
      <c r="V2237" s="127"/>
      <c r="W2237" s="126"/>
      <c r="X2237" s="119"/>
      <c r="Y2237" s="119"/>
      <c r="Z2237" s="131"/>
      <c r="AA2237" s="124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2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4"/>
      <c r="EM2237" s="1"/>
      <c r="EN2237" s="1"/>
      <c r="EO2237" s="1"/>
      <c r="EP2237" s="1"/>
      <c r="EQ2237" s="1"/>
      <c r="ER2237" s="1"/>
    </row>
    <row r="2238" spans="1:148" ht="12.75" x14ac:dyDescent="0.2">
      <c r="A2238" s="118"/>
      <c r="B2238" s="119"/>
      <c r="C2238" s="119"/>
      <c r="D2238" s="120"/>
      <c r="E2238" s="120"/>
      <c r="F2238" s="172"/>
      <c r="G2238" s="123"/>
      <c r="H2238" s="124"/>
      <c r="I2238" s="124"/>
      <c r="J2238" s="125"/>
      <c r="K2238" s="125"/>
      <c r="L2238" s="8"/>
      <c r="M2238" s="126"/>
      <c r="N2238" s="126"/>
      <c r="O2238" s="119"/>
      <c r="P2238" s="119"/>
      <c r="Q2238" s="158"/>
      <c r="R2238" s="199"/>
      <c r="S2238" s="119"/>
      <c r="T2238" s="129"/>
      <c r="U2238" s="127"/>
      <c r="V2238" s="127"/>
      <c r="W2238" s="126"/>
      <c r="X2238" s="119"/>
      <c r="Y2238" s="119"/>
      <c r="Z2238" s="131"/>
      <c r="AA2238" s="124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2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4"/>
      <c r="EM2238" s="1"/>
      <c r="EN2238" s="1"/>
      <c r="EO2238" s="1"/>
      <c r="EP2238" s="1"/>
      <c r="EQ2238" s="1"/>
      <c r="ER2238" s="1"/>
    </row>
    <row r="2239" spans="1:148" ht="12.75" x14ac:dyDescent="0.2">
      <c r="A2239" s="118"/>
      <c r="B2239" s="119"/>
      <c r="C2239" s="119"/>
      <c r="D2239" s="120"/>
      <c r="E2239" s="120"/>
      <c r="F2239" s="172"/>
      <c r="G2239" s="123"/>
      <c r="H2239" s="124"/>
      <c r="I2239" s="124"/>
      <c r="J2239" s="125"/>
      <c r="K2239" s="125"/>
      <c r="L2239" s="8"/>
      <c r="M2239" s="126"/>
      <c r="N2239" s="126"/>
      <c r="O2239" s="119"/>
      <c r="P2239" s="119"/>
      <c r="Q2239" s="158"/>
      <c r="R2239" s="199"/>
      <c r="S2239" s="119"/>
      <c r="T2239" s="129"/>
      <c r="U2239" s="127"/>
      <c r="V2239" s="127"/>
      <c r="W2239" s="126"/>
      <c r="X2239" s="119"/>
      <c r="Y2239" s="119"/>
      <c r="Z2239" s="131"/>
      <c r="AA2239" s="124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2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4"/>
      <c r="EM2239" s="1"/>
      <c r="EN2239" s="1"/>
      <c r="EO2239" s="1"/>
      <c r="EP2239" s="1"/>
      <c r="EQ2239" s="1"/>
      <c r="ER2239" s="1"/>
    </row>
    <row r="2240" spans="1:148" ht="12.75" x14ac:dyDescent="0.2">
      <c r="A2240" s="118"/>
      <c r="B2240" s="119"/>
      <c r="C2240" s="119"/>
      <c r="D2240" s="120"/>
      <c r="E2240" s="120"/>
      <c r="F2240" s="172"/>
      <c r="G2240" s="123"/>
      <c r="H2240" s="124"/>
      <c r="I2240" s="124"/>
      <c r="J2240" s="125"/>
      <c r="K2240" s="125"/>
      <c r="L2240" s="8"/>
      <c r="M2240" s="126"/>
      <c r="N2240" s="126"/>
      <c r="O2240" s="119"/>
      <c r="P2240" s="119"/>
      <c r="Q2240" s="158"/>
      <c r="R2240" s="199"/>
      <c r="S2240" s="119"/>
      <c r="T2240" s="129"/>
      <c r="U2240" s="127"/>
      <c r="V2240" s="127"/>
      <c r="W2240" s="126"/>
      <c r="X2240" s="119"/>
      <c r="Y2240" s="119"/>
      <c r="Z2240" s="131"/>
      <c r="AA2240" s="124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2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4"/>
      <c r="EM2240" s="1"/>
      <c r="EN2240" s="1"/>
      <c r="EO2240" s="1"/>
      <c r="EP2240" s="1"/>
      <c r="EQ2240" s="1"/>
      <c r="ER2240" s="1"/>
    </row>
    <row r="2241" spans="1:148" ht="12.75" x14ac:dyDescent="0.2">
      <c r="A2241" s="118"/>
      <c r="B2241" s="119"/>
      <c r="C2241" s="119"/>
      <c r="D2241" s="120"/>
      <c r="E2241" s="120"/>
      <c r="F2241" s="172"/>
      <c r="G2241" s="123"/>
      <c r="H2241" s="124"/>
      <c r="I2241" s="124"/>
      <c r="J2241" s="125"/>
      <c r="K2241" s="125"/>
      <c r="L2241" s="8"/>
      <c r="M2241" s="126"/>
      <c r="N2241" s="126"/>
      <c r="O2241" s="119"/>
      <c r="P2241" s="119"/>
      <c r="Q2241" s="158"/>
      <c r="R2241" s="199"/>
      <c r="S2241" s="119"/>
      <c r="T2241" s="129"/>
      <c r="U2241" s="127"/>
      <c r="V2241" s="127"/>
      <c r="W2241" s="126"/>
      <c r="X2241" s="119"/>
      <c r="Y2241" s="119"/>
      <c r="Z2241" s="131"/>
      <c r="AA2241" s="124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2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4"/>
      <c r="EM2241" s="1"/>
      <c r="EN2241" s="1"/>
      <c r="EO2241" s="1"/>
      <c r="EP2241" s="1"/>
      <c r="EQ2241" s="1"/>
      <c r="ER2241" s="1"/>
    </row>
    <row r="2242" spans="1:148" ht="12.75" x14ac:dyDescent="0.2">
      <c r="A2242" s="118"/>
      <c r="B2242" s="119"/>
      <c r="C2242" s="119"/>
      <c r="D2242" s="120"/>
      <c r="E2242" s="120"/>
      <c r="F2242" s="172"/>
      <c r="G2242" s="123"/>
      <c r="H2242" s="124"/>
      <c r="I2242" s="124"/>
      <c r="J2242" s="125"/>
      <c r="K2242" s="125"/>
      <c r="L2242" s="8"/>
      <c r="M2242" s="126"/>
      <c r="N2242" s="126"/>
      <c r="O2242" s="119"/>
      <c r="P2242" s="119"/>
      <c r="Q2242" s="158"/>
      <c r="R2242" s="199"/>
      <c r="S2242" s="119"/>
      <c r="T2242" s="129"/>
      <c r="U2242" s="127"/>
      <c r="V2242" s="127"/>
      <c r="W2242" s="126"/>
      <c r="X2242" s="119"/>
      <c r="Y2242" s="119"/>
      <c r="Z2242" s="131"/>
      <c r="AA2242" s="124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2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4"/>
      <c r="EM2242" s="1"/>
      <c r="EN2242" s="1"/>
      <c r="EO2242" s="1"/>
      <c r="EP2242" s="1"/>
      <c r="EQ2242" s="1"/>
      <c r="ER2242" s="1"/>
    </row>
    <row r="2243" spans="1:148" ht="12.75" x14ac:dyDescent="0.2">
      <c r="A2243" s="118"/>
      <c r="B2243" s="119"/>
      <c r="C2243" s="119"/>
      <c r="D2243" s="120"/>
      <c r="E2243" s="120"/>
      <c r="F2243" s="172"/>
      <c r="G2243" s="123"/>
      <c r="H2243" s="124"/>
      <c r="I2243" s="124"/>
      <c r="J2243" s="125"/>
      <c r="K2243" s="125"/>
      <c r="L2243" s="8"/>
      <c r="M2243" s="126"/>
      <c r="N2243" s="126"/>
      <c r="O2243" s="119"/>
      <c r="P2243" s="119"/>
      <c r="Q2243" s="158"/>
      <c r="R2243" s="199"/>
      <c r="S2243" s="119"/>
      <c r="T2243" s="129"/>
      <c r="U2243" s="127"/>
      <c r="V2243" s="127"/>
      <c r="W2243" s="126"/>
      <c r="X2243" s="119"/>
      <c r="Y2243" s="119"/>
      <c r="Z2243" s="131"/>
      <c r="AA2243" s="124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2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4"/>
      <c r="EM2243" s="1"/>
      <c r="EN2243" s="1"/>
      <c r="EO2243" s="1"/>
      <c r="EP2243" s="1"/>
      <c r="EQ2243" s="1"/>
      <c r="ER2243" s="1"/>
    </row>
    <row r="2244" spans="1:148" ht="12.75" x14ac:dyDescent="0.2">
      <c r="A2244" s="118"/>
      <c r="B2244" s="119"/>
      <c r="C2244" s="119"/>
      <c r="D2244" s="120"/>
      <c r="E2244" s="120"/>
      <c r="F2244" s="172"/>
      <c r="G2244" s="123"/>
      <c r="H2244" s="124"/>
      <c r="I2244" s="124"/>
      <c r="J2244" s="125"/>
      <c r="K2244" s="125"/>
      <c r="L2244" s="8"/>
      <c r="M2244" s="126"/>
      <c r="N2244" s="126"/>
      <c r="O2244" s="119"/>
      <c r="P2244" s="119"/>
      <c r="Q2244" s="158"/>
      <c r="R2244" s="199"/>
      <c r="S2244" s="119"/>
      <c r="T2244" s="129"/>
      <c r="U2244" s="127"/>
      <c r="V2244" s="127"/>
      <c r="W2244" s="126"/>
      <c r="X2244" s="119"/>
      <c r="Y2244" s="119"/>
      <c r="Z2244" s="131"/>
      <c r="AA2244" s="124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2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4"/>
      <c r="EM2244" s="1"/>
      <c r="EN2244" s="1"/>
      <c r="EO2244" s="1"/>
      <c r="EP2244" s="1"/>
      <c r="EQ2244" s="1"/>
      <c r="ER2244" s="1"/>
    </row>
    <row r="2245" spans="1:148" ht="12.75" x14ac:dyDescent="0.2">
      <c r="A2245" s="118"/>
      <c r="B2245" s="119"/>
      <c r="C2245" s="119"/>
      <c r="D2245" s="120"/>
      <c r="E2245" s="120"/>
      <c r="F2245" s="172"/>
      <c r="G2245" s="123"/>
      <c r="H2245" s="124"/>
      <c r="I2245" s="124"/>
      <c r="J2245" s="125"/>
      <c r="K2245" s="125"/>
      <c r="L2245" s="8"/>
      <c r="M2245" s="126"/>
      <c r="N2245" s="126"/>
      <c r="O2245" s="119"/>
      <c r="P2245" s="119"/>
      <c r="Q2245" s="158"/>
      <c r="R2245" s="199"/>
      <c r="S2245" s="119"/>
      <c r="T2245" s="129"/>
      <c r="U2245" s="127"/>
      <c r="V2245" s="127"/>
      <c r="W2245" s="126"/>
      <c r="X2245" s="119"/>
      <c r="Y2245" s="119"/>
      <c r="Z2245" s="131"/>
      <c r="AA2245" s="124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2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4"/>
      <c r="EM2245" s="1"/>
      <c r="EN2245" s="1"/>
      <c r="EO2245" s="1"/>
      <c r="EP2245" s="1"/>
      <c r="EQ2245" s="1"/>
      <c r="ER2245" s="1"/>
    </row>
    <row r="2246" spans="1:148" ht="12.75" x14ac:dyDescent="0.2">
      <c r="A2246" s="118"/>
      <c r="B2246" s="119"/>
      <c r="C2246" s="119"/>
      <c r="D2246" s="120"/>
      <c r="E2246" s="120"/>
      <c r="F2246" s="172"/>
      <c r="G2246" s="123"/>
      <c r="H2246" s="124"/>
      <c r="I2246" s="124"/>
      <c r="J2246" s="125"/>
      <c r="K2246" s="125"/>
      <c r="L2246" s="8"/>
      <c r="M2246" s="126"/>
      <c r="N2246" s="126"/>
      <c r="O2246" s="119"/>
      <c r="P2246" s="119"/>
      <c r="Q2246" s="158"/>
      <c r="R2246" s="199"/>
      <c r="S2246" s="119"/>
      <c r="T2246" s="129"/>
      <c r="U2246" s="127"/>
      <c r="V2246" s="127"/>
      <c r="W2246" s="126"/>
      <c r="X2246" s="119"/>
      <c r="Y2246" s="119"/>
      <c r="Z2246" s="131"/>
      <c r="AA2246" s="124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2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4"/>
      <c r="EM2246" s="1"/>
      <c r="EN2246" s="1"/>
      <c r="EO2246" s="1"/>
      <c r="EP2246" s="1"/>
      <c r="EQ2246" s="1"/>
      <c r="ER2246" s="1"/>
    </row>
    <row r="2247" spans="1:148" ht="12.75" x14ac:dyDescent="0.2">
      <c r="A2247" s="118"/>
      <c r="B2247" s="119"/>
      <c r="C2247" s="119"/>
      <c r="D2247" s="120"/>
      <c r="E2247" s="120"/>
      <c r="F2247" s="172"/>
      <c r="G2247" s="123"/>
      <c r="H2247" s="124"/>
      <c r="I2247" s="124"/>
      <c r="J2247" s="125"/>
      <c r="K2247" s="125"/>
      <c r="L2247" s="8"/>
      <c r="M2247" s="126"/>
      <c r="N2247" s="126"/>
      <c r="O2247" s="119"/>
      <c r="P2247" s="119"/>
      <c r="Q2247" s="158"/>
      <c r="R2247" s="199"/>
      <c r="S2247" s="119"/>
      <c r="T2247" s="129"/>
      <c r="U2247" s="127"/>
      <c r="V2247" s="127"/>
      <c r="W2247" s="126"/>
      <c r="X2247" s="119"/>
      <c r="Y2247" s="119"/>
      <c r="Z2247" s="131"/>
      <c r="AA2247" s="124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2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4"/>
      <c r="EM2247" s="1"/>
      <c r="EN2247" s="1"/>
      <c r="EO2247" s="1"/>
      <c r="EP2247" s="1"/>
      <c r="EQ2247" s="1"/>
      <c r="ER2247" s="1"/>
    </row>
    <row r="2248" spans="1:148" ht="12.75" x14ac:dyDescent="0.2">
      <c r="A2248" s="118"/>
      <c r="B2248" s="119"/>
      <c r="C2248" s="119"/>
      <c r="D2248" s="120"/>
      <c r="E2248" s="120"/>
      <c r="F2248" s="172"/>
      <c r="G2248" s="123"/>
      <c r="H2248" s="124"/>
      <c r="I2248" s="124"/>
      <c r="J2248" s="125"/>
      <c r="K2248" s="125"/>
      <c r="L2248" s="8"/>
      <c r="M2248" s="126"/>
      <c r="N2248" s="126"/>
      <c r="O2248" s="119"/>
      <c r="P2248" s="119"/>
      <c r="Q2248" s="158"/>
      <c r="R2248" s="199"/>
      <c r="S2248" s="119"/>
      <c r="T2248" s="129"/>
      <c r="U2248" s="127"/>
      <c r="V2248" s="127"/>
      <c r="W2248" s="126"/>
      <c r="X2248" s="119"/>
      <c r="Y2248" s="119"/>
      <c r="Z2248" s="131"/>
      <c r="AA2248" s="124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2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4"/>
      <c r="EM2248" s="1"/>
      <c r="EN2248" s="1"/>
      <c r="EO2248" s="1"/>
      <c r="EP2248" s="1"/>
      <c r="EQ2248" s="1"/>
      <c r="ER2248" s="1"/>
    </row>
    <row r="2249" spans="1:148" ht="12.75" x14ac:dyDescent="0.2">
      <c r="A2249" s="118"/>
      <c r="B2249" s="119"/>
      <c r="C2249" s="119"/>
      <c r="D2249" s="120"/>
      <c r="E2249" s="120"/>
      <c r="F2249" s="172"/>
      <c r="G2249" s="123"/>
      <c r="H2249" s="124"/>
      <c r="I2249" s="124"/>
      <c r="J2249" s="125"/>
      <c r="K2249" s="125"/>
      <c r="L2249" s="8"/>
      <c r="M2249" s="126"/>
      <c r="N2249" s="126"/>
      <c r="O2249" s="119"/>
      <c r="P2249" s="119"/>
      <c r="Q2249" s="158"/>
      <c r="R2249" s="199"/>
      <c r="S2249" s="119"/>
      <c r="T2249" s="129"/>
      <c r="U2249" s="127"/>
      <c r="V2249" s="127"/>
      <c r="W2249" s="126"/>
      <c r="X2249" s="119"/>
      <c r="Y2249" s="119"/>
      <c r="Z2249" s="131"/>
      <c r="AA2249" s="124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2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4"/>
      <c r="EM2249" s="1"/>
      <c r="EN2249" s="1"/>
      <c r="EO2249" s="1"/>
      <c r="EP2249" s="1"/>
      <c r="EQ2249" s="1"/>
      <c r="ER2249" s="1"/>
    </row>
    <row r="2250" spans="1:148" ht="12.75" x14ac:dyDescent="0.2">
      <c r="A2250" s="118"/>
      <c r="B2250" s="119"/>
      <c r="C2250" s="119"/>
      <c r="D2250" s="120"/>
      <c r="E2250" s="120"/>
      <c r="F2250" s="172"/>
      <c r="G2250" s="123"/>
      <c r="H2250" s="124"/>
      <c r="I2250" s="124"/>
      <c r="J2250" s="125"/>
      <c r="K2250" s="125"/>
      <c r="L2250" s="8"/>
      <c r="M2250" s="126"/>
      <c r="N2250" s="126"/>
      <c r="O2250" s="119"/>
      <c r="P2250" s="119"/>
      <c r="Q2250" s="158"/>
      <c r="R2250" s="199"/>
      <c r="S2250" s="119"/>
      <c r="T2250" s="129"/>
      <c r="U2250" s="127"/>
      <c r="V2250" s="127"/>
      <c r="W2250" s="126"/>
      <c r="X2250" s="119"/>
      <c r="Y2250" s="119"/>
      <c r="Z2250" s="131"/>
      <c r="AA2250" s="124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2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4"/>
      <c r="EM2250" s="1"/>
      <c r="EN2250" s="1"/>
      <c r="EO2250" s="1"/>
      <c r="EP2250" s="1"/>
      <c r="EQ2250" s="1"/>
      <c r="ER2250" s="1"/>
    </row>
    <row r="2251" spans="1:148" ht="12.75" x14ac:dyDescent="0.2">
      <c r="A2251" s="118"/>
      <c r="B2251" s="119"/>
      <c r="C2251" s="119"/>
      <c r="D2251" s="120"/>
      <c r="E2251" s="120"/>
      <c r="F2251" s="172"/>
      <c r="G2251" s="123"/>
      <c r="H2251" s="124"/>
      <c r="I2251" s="124"/>
      <c r="J2251" s="125"/>
      <c r="K2251" s="125"/>
      <c r="L2251" s="8"/>
      <c r="M2251" s="126"/>
      <c r="N2251" s="126"/>
      <c r="O2251" s="119"/>
      <c r="P2251" s="119"/>
      <c r="Q2251" s="158"/>
      <c r="R2251" s="199"/>
      <c r="S2251" s="119"/>
      <c r="T2251" s="129"/>
      <c r="U2251" s="127"/>
      <c r="V2251" s="127"/>
      <c r="W2251" s="126"/>
      <c r="X2251" s="119"/>
      <c r="Y2251" s="119"/>
      <c r="Z2251" s="131"/>
      <c r="AA2251" s="124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2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4"/>
      <c r="EM2251" s="1"/>
      <c r="EN2251" s="1"/>
      <c r="EO2251" s="1"/>
      <c r="EP2251" s="1"/>
      <c r="EQ2251" s="1"/>
      <c r="ER2251" s="1"/>
    </row>
    <row r="2252" spans="1:148" ht="12.75" x14ac:dyDescent="0.2">
      <c r="A2252" s="118"/>
      <c r="B2252" s="119"/>
      <c r="C2252" s="119"/>
      <c r="D2252" s="120"/>
      <c r="E2252" s="120"/>
      <c r="F2252" s="172"/>
      <c r="G2252" s="123"/>
      <c r="H2252" s="124"/>
      <c r="I2252" s="124"/>
      <c r="J2252" s="125"/>
      <c r="K2252" s="125"/>
      <c r="L2252" s="8"/>
      <c r="M2252" s="126"/>
      <c r="N2252" s="126"/>
      <c r="O2252" s="119"/>
      <c r="P2252" s="119"/>
      <c r="Q2252" s="158"/>
      <c r="R2252" s="199"/>
      <c r="S2252" s="119"/>
      <c r="T2252" s="129"/>
      <c r="U2252" s="127"/>
      <c r="V2252" s="127"/>
      <c r="W2252" s="126"/>
      <c r="X2252" s="119"/>
      <c r="Y2252" s="119"/>
      <c r="Z2252" s="131"/>
      <c r="AA2252" s="124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2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4"/>
      <c r="EM2252" s="1"/>
      <c r="EN2252" s="1"/>
      <c r="EO2252" s="1"/>
      <c r="EP2252" s="1"/>
      <c r="EQ2252" s="1"/>
      <c r="ER2252" s="1"/>
    </row>
    <row r="2253" spans="1:148" ht="12.75" x14ac:dyDescent="0.2">
      <c r="A2253" s="118"/>
      <c r="B2253" s="119"/>
      <c r="C2253" s="119"/>
      <c r="D2253" s="120"/>
      <c r="E2253" s="120"/>
      <c r="F2253" s="172"/>
      <c r="G2253" s="123"/>
      <c r="H2253" s="124"/>
      <c r="I2253" s="124"/>
      <c r="J2253" s="125"/>
      <c r="K2253" s="125"/>
      <c r="L2253" s="8"/>
      <c r="M2253" s="126"/>
      <c r="N2253" s="126"/>
      <c r="O2253" s="119"/>
      <c r="P2253" s="119"/>
      <c r="Q2253" s="158"/>
      <c r="R2253" s="199"/>
      <c r="S2253" s="119"/>
      <c r="T2253" s="129"/>
      <c r="U2253" s="127"/>
      <c r="V2253" s="127"/>
      <c r="W2253" s="126"/>
      <c r="X2253" s="119"/>
      <c r="Y2253" s="119"/>
      <c r="Z2253" s="131"/>
      <c r="AA2253" s="124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2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4"/>
      <c r="EM2253" s="1"/>
      <c r="EN2253" s="1"/>
      <c r="EO2253" s="1"/>
      <c r="EP2253" s="1"/>
      <c r="EQ2253" s="1"/>
      <c r="ER2253" s="1"/>
    </row>
    <row r="2254" spans="1:148" ht="12.75" x14ac:dyDescent="0.2">
      <c r="A2254" s="118"/>
      <c r="B2254" s="119"/>
      <c r="C2254" s="119"/>
      <c r="D2254" s="120"/>
      <c r="E2254" s="120"/>
      <c r="F2254" s="172"/>
      <c r="G2254" s="123"/>
      <c r="H2254" s="124"/>
      <c r="I2254" s="124"/>
      <c r="J2254" s="125"/>
      <c r="K2254" s="125"/>
      <c r="L2254" s="8"/>
      <c r="M2254" s="126"/>
      <c r="N2254" s="126"/>
      <c r="O2254" s="119"/>
      <c r="P2254" s="119"/>
      <c r="Q2254" s="158"/>
      <c r="R2254" s="199"/>
      <c r="S2254" s="119"/>
      <c r="T2254" s="129"/>
      <c r="U2254" s="127"/>
      <c r="V2254" s="127"/>
      <c r="W2254" s="126"/>
      <c r="X2254" s="119"/>
      <c r="Y2254" s="119"/>
      <c r="Z2254" s="131"/>
      <c r="AA2254" s="124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2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4"/>
      <c r="EM2254" s="1"/>
      <c r="EN2254" s="1"/>
      <c r="EO2254" s="1"/>
      <c r="EP2254" s="1"/>
      <c r="EQ2254" s="1"/>
      <c r="ER2254" s="1"/>
    </row>
    <row r="2255" spans="1:148" ht="12.75" x14ac:dyDescent="0.2">
      <c r="A2255" s="118"/>
      <c r="B2255" s="119"/>
      <c r="C2255" s="119"/>
      <c r="D2255" s="120"/>
      <c r="E2255" s="120"/>
      <c r="F2255" s="172"/>
      <c r="G2255" s="123"/>
      <c r="H2255" s="124"/>
      <c r="I2255" s="124"/>
      <c r="J2255" s="125"/>
      <c r="K2255" s="125"/>
      <c r="L2255" s="8"/>
      <c r="M2255" s="126"/>
      <c r="N2255" s="126"/>
      <c r="O2255" s="119"/>
      <c r="P2255" s="119"/>
      <c r="Q2255" s="158"/>
      <c r="R2255" s="199"/>
      <c r="S2255" s="119"/>
      <c r="T2255" s="129"/>
      <c r="U2255" s="127"/>
      <c r="V2255" s="127"/>
      <c r="W2255" s="126"/>
      <c r="X2255" s="119"/>
      <c r="Y2255" s="119"/>
      <c r="Z2255" s="131"/>
      <c r="AA2255" s="124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2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4"/>
      <c r="EM2255" s="1"/>
      <c r="EN2255" s="1"/>
      <c r="EO2255" s="1"/>
      <c r="EP2255" s="1"/>
      <c r="EQ2255" s="1"/>
      <c r="ER2255" s="1"/>
    </row>
    <row r="2256" spans="1:148" ht="12.75" x14ac:dyDescent="0.2">
      <c r="A2256" s="118"/>
      <c r="B2256" s="119"/>
      <c r="C2256" s="119"/>
      <c r="D2256" s="120"/>
      <c r="E2256" s="120"/>
      <c r="F2256" s="172"/>
      <c r="G2256" s="123"/>
      <c r="H2256" s="124"/>
      <c r="I2256" s="124"/>
      <c r="J2256" s="125"/>
      <c r="K2256" s="125"/>
      <c r="L2256" s="8"/>
      <c r="M2256" s="126"/>
      <c r="N2256" s="126"/>
      <c r="O2256" s="119"/>
      <c r="P2256" s="119"/>
      <c r="Q2256" s="158"/>
      <c r="R2256" s="199"/>
      <c r="S2256" s="119"/>
      <c r="T2256" s="129"/>
      <c r="U2256" s="127"/>
      <c r="V2256" s="127"/>
      <c r="W2256" s="126"/>
      <c r="X2256" s="119"/>
      <c r="Y2256" s="119"/>
      <c r="Z2256" s="131"/>
      <c r="AA2256" s="124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2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4"/>
      <c r="EM2256" s="1"/>
      <c r="EN2256" s="1"/>
      <c r="EO2256" s="1"/>
      <c r="EP2256" s="1"/>
      <c r="EQ2256" s="1"/>
      <c r="ER2256" s="1"/>
    </row>
    <row r="2257" spans="1:148" ht="12.75" x14ac:dyDescent="0.2">
      <c r="A2257" s="118"/>
      <c r="B2257" s="119"/>
      <c r="C2257" s="119"/>
      <c r="D2257" s="120"/>
      <c r="E2257" s="120"/>
      <c r="F2257" s="172"/>
      <c r="G2257" s="123"/>
      <c r="H2257" s="124"/>
      <c r="I2257" s="124"/>
      <c r="J2257" s="125"/>
      <c r="K2257" s="125"/>
      <c r="L2257" s="8"/>
      <c r="M2257" s="126"/>
      <c r="N2257" s="126"/>
      <c r="O2257" s="119"/>
      <c r="P2257" s="119"/>
      <c r="Q2257" s="158"/>
      <c r="R2257" s="199"/>
      <c r="S2257" s="119"/>
      <c r="T2257" s="129"/>
      <c r="U2257" s="127"/>
      <c r="V2257" s="127"/>
      <c r="W2257" s="126"/>
      <c r="X2257" s="119"/>
      <c r="Y2257" s="119"/>
      <c r="Z2257" s="131"/>
      <c r="AA2257" s="124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2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4"/>
      <c r="EM2257" s="1"/>
      <c r="EN2257" s="1"/>
      <c r="EO2257" s="1"/>
      <c r="EP2257" s="1"/>
      <c r="EQ2257" s="1"/>
      <c r="ER2257" s="1"/>
    </row>
    <row r="2258" spans="1:148" ht="12.75" x14ac:dyDescent="0.2">
      <c r="A2258" s="118"/>
      <c r="B2258" s="119"/>
      <c r="C2258" s="119"/>
      <c r="D2258" s="120"/>
      <c r="E2258" s="120"/>
      <c r="F2258" s="172"/>
      <c r="G2258" s="123"/>
      <c r="H2258" s="124"/>
      <c r="I2258" s="124"/>
      <c r="J2258" s="125"/>
      <c r="K2258" s="125"/>
      <c r="L2258" s="8"/>
      <c r="M2258" s="126"/>
      <c r="N2258" s="126"/>
      <c r="O2258" s="119"/>
      <c r="P2258" s="119"/>
      <c r="Q2258" s="158"/>
      <c r="R2258" s="199"/>
      <c r="S2258" s="119"/>
      <c r="T2258" s="129"/>
      <c r="U2258" s="127"/>
      <c r="V2258" s="127"/>
      <c r="W2258" s="126"/>
      <c r="X2258" s="119"/>
      <c r="Y2258" s="119"/>
      <c r="Z2258" s="131"/>
      <c r="AA2258" s="124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2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4"/>
      <c r="EM2258" s="1"/>
      <c r="EN2258" s="1"/>
      <c r="EO2258" s="1"/>
      <c r="EP2258" s="1"/>
      <c r="EQ2258" s="1"/>
      <c r="ER2258" s="1"/>
    </row>
    <row r="2259" spans="1:148" ht="12.75" x14ac:dyDescent="0.2">
      <c r="A2259" s="118"/>
      <c r="B2259" s="119"/>
      <c r="C2259" s="119"/>
      <c r="D2259" s="120"/>
      <c r="E2259" s="120"/>
      <c r="F2259" s="172"/>
      <c r="G2259" s="123"/>
      <c r="H2259" s="124"/>
      <c r="I2259" s="124"/>
      <c r="J2259" s="125"/>
      <c r="K2259" s="125"/>
      <c r="L2259" s="8"/>
      <c r="M2259" s="126"/>
      <c r="N2259" s="126"/>
      <c r="O2259" s="119"/>
      <c r="P2259" s="119"/>
      <c r="Q2259" s="158"/>
      <c r="R2259" s="199"/>
      <c r="S2259" s="119"/>
      <c r="T2259" s="129"/>
      <c r="U2259" s="127"/>
      <c r="V2259" s="127"/>
      <c r="W2259" s="126"/>
      <c r="X2259" s="119"/>
      <c r="Y2259" s="119"/>
      <c r="Z2259" s="131"/>
      <c r="AA2259" s="124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2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4"/>
      <c r="EM2259" s="1"/>
      <c r="EN2259" s="1"/>
      <c r="EO2259" s="1"/>
      <c r="EP2259" s="1"/>
      <c r="EQ2259" s="1"/>
      <c r="ER2259" s="1"/>
    </row>
    <row r="2260" spans="1:148" ht="12.75" x14ac:dyDescent="0.2">
      <c r="A2260" s="118"/>
      <c r="B2260" s="119"/>
      <c r="C2260" s="119"/>
      <c r="D2260" s="120"/>
      <c r="E2260" s="120"/>
      <c r="F2260" s="172"/>
      <c r="G2260" s="123"/>
      <c r="H2260" s="124"/>
      <c r="I2260" s="124"/>
      <c r="J2260" s="125"/>
      <c r="K2260" s="125"/>
      <c r="L2260" s="8"/>
      <c r="M2260" s="126"/>
      <c r="N2260" s="126"/>
      <c r="O2260" s="119"/>
      <c r="P2260" s="119"/>
      <c r="Q2260" s="158"/>
      <c r="R2260" s="199"/>
      <c r="S2260" s="119"/>
      <c r="T2260" s="129"/>
      <c r="U2260" s="127"/>
      <c r="V2260" s="127"/>
      <c r="W2260" s="126"/>
      <c r="X2260" s="119"/>
      <c r="Y2260" s="119"/>
      <c r="Z2260" s="131"/>
      <c r="AA2260" s="124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2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4"/>
      <c r="EM2260" s="1"/>
      <c r="EN2260" s="1"/>
      <c r="EO2260" s="1"/>
      <c r="EP2260" s="1"/>
      <c r="EQ2260" s="1"/>
      <c r="ER2260" s="1"/>
    </row>
    <row r="2261" spans="1:148" ht="12.75" x14ac:dyDescent="0.2">
      <c r="A2261" s="118"/>
      <c r="B2261" s="119"/>
      <c r="C2261" s="119"/>
      <c r="D2261" s="120"/>
      <c r="E2261" s="120"/>
      <c r="F2261" s="172"/>
      <c r="G2261" s="123"/>
      <c r="H2261" s="124"/>
      <c r="I2261" s="124"/>
      <c r="J2261" s="125"/>
      <c r="K2261" s="125"/>
      <c r="L2261" s="8"/>
      <c r="M2261" s="126"/>
      <c r="N2261" s="126"/>
      <c r="O2261" s="119"/>
      <c r="P2261" s="119"/>
      <c r="Q2261" s="158"/>
      <c r="R2261" s="199"/>
      <c r="S2261" s="119"/>
      <c r="T2261" s="129"/>
      <c r="U2261" s="127"/>
      <c r="V2261" s="127"/>
      <c r="W2261" s="126"/>
      <c r="X2261" s="119"/>
      <c r="Y2261" s="119"/>
      <c r="Z2261" s="131"/>
      <c r="AA2261" s="124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2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4"/>
      <c r="EM2261" s="1"/>
      <c r="EN2261" s="1"/>
      <c r="EO2261" s="1"/>
      <c r="EP2261" s="1"/>
      <c r="EQ2261" s="1"/>
      <c r="ER2261" s="1"/>
    </row>
    <row r="2262" spans="1:148" ht="12.75" x14ac:dyDescent="0.2">
      <c r="A2262" s="118"/>
      <c r="B2262" s="119"/>
      <c r="C2262" s="119"/>
      <c r="D2262" s="120"/>
      <c r="E2262" s="120"/>
      <c r="F2262" s="172"/>
      <c r="G2262" s="123"/>
      <c r="H2262" s="124"/>
      <c r="I2262" s="124"/>
      <c r="J2262" s="125"/>
      <c r="K2262" s="125"/>
      <c r="L2262" s="8"/>
      <c r="M2262" s="126"/>
      <c r="N2262" s="126"/>
      <c r="O2262" s="119"/>
      <c r="P2262" s="119"/>
      <c r="Q2262" s="158"/>
      <c r="R2262" s="199"/>
      <c r="S2262" s="119"/>
      <c r="T2262" s="129"/>
      <c r="U2262" s="127"/>
      <c r="V2262" s="127"/>
      <c r="W2262" s="126"/>
      <c r="X2262" s="119"/>
      <c r="Y2262" s="119"/>
      <c r="Z2262" s="131"/>
      <c r="AA2262" s="124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2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4"/>
      <c r="EM2262" s="1"/>
      <c r="EN2262" s="1"/>
      <c r="EO2262" s="1"/>
      <c r="EP2262" s="1"/>
      <c r="EQ2262" s="1"/>
      <c r="ER2262" s="1"/>
    </row>
    <row r="2263" spans="1:148" ht="12.75" x14ac:dyDescent="0.2">
      <c r="A2263" s="118"/>
      <c r="B2263" s="119"/>
      <c r="C2263" s="119"/>
      <c r="D2263" s="120"/>
      <c r="E2263" s="120"/>
      <c r="F2263" s="172"/>
      <c r="G2263" s="123"/>
      <c r="H2263" s="124"/>
      <c r="I2263" s="124"/>
      <c r="J2263" s="125"/>
      <c r="K2263" s="125"/>
      <c r="L2263" s="8"/>
      <c r="M2263" s="126"/>
      <c r="N2263" s="126"/>
      <c r="O2263" s="119"/>
      <c r="P2263" s="119"/>
      <c r="Q2263" s="158"/>
      <c r="R2263" s="199"/>
      <c r="S2263" s="119"/>
      <c r="T2263" s="129"/>
      <c r="U2263" s="127"/>
      <c r="V2263" s="127"/>
      <c r="W2263" s="126"/>
      <c r="X2263" s="119"/>
      <c r="Y2263" s="119"/>
      <c r="Z2263" s="131"/>
      <c r="AA2263" s="124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2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4"/>
      <c r="EM2263" s="1"/>
      <c r="EN2263" s="1"/>
      <c r="EO2263" s="1"/>
      <c r="EP2263" s="1"/>
      <c r="EQ2263" s="1"/>
      <c r="ER2263" s="1"/>
    </row>
    <row r="2264" spans="1:148" ht="12.75" x14ac:dyDescent="0.2">
      <c r="A2264" s="118"/>
      <c r="B2264" s="119"/>
      <c r="C2264" s="119"/>
      <c r="D2264" s="120"/>
      <c r="E2264" s="120"/>
      <c r="F2264" s="172"/>
      <c r="G2264" s="123"/>
      <c r="H2264" s="124"/>
      <c r="I2264" s="124"/>
      <c r="J2264" s="125"/>
      <c r="K2264" s="125"/>
      <c r="L2264" s="8"/>
      <c r="M2264" s="126"/>
      <c r="N2264" s="126"/>
      <c r="O2264" s="119"/>
      <c r="P2264" s="119"/>
      <c r="Q2264" s="158"/>
      <c r="R2264" s="199"/>
      <c r="S2264" s="119"/>
      <c r="T2264" s="129"/>
      <c r="U2264" s="127"/>
      <c r="V2264" s="127"/>
      <c r="W2264" s="126"/>
      <c r="X2264" s="119"/>
      <c r="Y2264" s="119"/>
      <c r="Z2264" s="131"/>
      <c r="AA2264" s="124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2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4"/>
      <c r="EM2264" s="1"/>
      <c r="EN2264" s="1"/>
      <c r="EO2264" s="1"/>
      <c r="EP2264" s="1"/>
      <c r="EQ2264" s="1"/>
      <c r="ER2264" s="1"/>
    </row>
    <row r="2265" spans="1:148" ht="12.75" x14ac:dyDescent="0.2">
      <c r="A2265" s="118"/>
      <c r="B2265" s="119"/>
      <c r="C2265" s="119"/>
      <c r="D2265" s="120"/>
      <c r="E2265" s="120"/>
      <c r="F2265" s="172"/>
      <c r="G2265" s="123"/>
      <c r="H2265" s="124"/>
      <c r="I2265" s="124"/>
      <c r="J2265" s="125"/>
      <c r="K2265" s="125"/>
      <c r="L2265" s="8"/>
      <c r="M2265" s="126"/>
      <c r="N2265" s="126"/>
      <c r="O2265" s="119"/>
      <c r="P2265" s="119"/>
      <c r="Q2265" s="158"/>
      <c r="R2265" s="199"/>
      <c r="S2265" s="119"/>
      <c r="T2265" s="129"/>
      <c r="U2265" s="127"/>
      <c r="V2265" s="127"/>
      <c r="W2265" s="126"/>
      <c r="X2265" s="119"/>
      <c r="Y2265" s="119"/>
      <c r="Z2265" s="131"/>
      <c r="AA2265" s="124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2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4"/>
      <c r="EM2265" s="1"/>
      <c r="EN2265" s="1"/>
      <c r="EO2265" s="1"/>
      <c r="EP2265" s="1"/>
      <c r="EQ2265" s="1"/>
      <c r="ER2265" s="1"/>
    </row>
    <row r="2266" spans="1:148" ht="12.75" x14ac:dyDescent="0.2">
      <c r="A2266" s="118"/>
      <c r="B2266" s="119"/>
      <c r="C2266" s="119"/>
      <c r="D2266" s="120"/>
      <c r="E2266" s="120"/>
      <c r="F2266" s="172"/>
      <c r="G2266" s="123"/>
      <c r="H2266" s="124"/>
      <c r="I2266" s="124"/>
      <c r="J2266" s="125"/>
      <c r="K2266" s="125"/>
      <c r="L2266" s="8"/>
      <c r="M2266" s="126"/>
      <c r="N2266" s="126"/>
      <c r="O2266" s="119"/>
      <c r="P2266" s="119"/>
      <c r="Q2266" s="158"/>
      <c r="R2266" s="199"/>
      <c r="S2266" s="119"/>
      <c r="T2266" s="129"/>
      <c r="U2266" s="127"/>
      <c r="V2266" s="127"/>
      <c r="W2266" s="126"/>
      <c r="X2266" s="119"/>
      <c r="Y2266" s="119"/>
      <c r="Z2266" s="131"/>
      <c r="AA2266" s="124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2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4"/>
      <c r="EM2266" s="1"/>
      <c r="EN2266" s="1"/>
      <c r="EO2266" s="1"/>
      <c r="EP2266" s="1"/>
      <c r="EQ2266" s="1"/>
      <c r="ER2266" s="1"/>
    </row>
    <row r="2267" spans="1:148" ht="12.75" x14ac:dyDescent="0.2">
      <c r="A2267" s="118"/>
      <c r="B2267" s="119"/>
      <c r="C2267" s="119"/>
      <c r="D2267" s="120"/>
      <c r="E2267" s="120"/>
      <c r="F2267" s="172"/>
      <c r="G2267" s="123"/>
      <c r="H2267" s="124"/>
      <c r="I2267" s="124"/>
      <c r="J2267" s="125"/>
      <c r="K2267" s="125"/>
      <c r="L2267" s="8"/>
      <c r="M2267" s="126"/>
      <c r="N2267" s="126"/>
      <c r="O2267" s="119"/>
      <c r="P2267" s="119"/>
      <c r="Q2267" s="158"/>
      <c r="R2267" s="199"/>
      <c r="S2267" s="119"/>
      <c r="T2267" s="129"/>
      <c r="U2267" s="127"/>
      <c r="V2267" s="127"/>
      <c r="W2267" s="126"/>
      <c r="X2267" s="119"/>
      <c r="Y2267" s="119"/>
      <c r="Z2267" s="131"/>
      <c r="AA2267" s="124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2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4"/>
      <c r="EM2267" s="1"/>
      <c r="EN2267" s="1"/>
      <c r="EO2267" s="1"/>
      <c r="EP2267" s="1"/>
      <c r="EQ2267" s="1"/>
      <c r="ER2267" s="1"/>
    </row>
    <row r="2268" spans="1:148" ht="12.75" x14ac:dyDescent="0.2">
      <c r="A2268" s="118"/>
      <c r="B2268" s="119"/>
      <c r="C2268" s="119"/>
      <c r="D2268" s="120"/>
      <c r="E2268" s="120"/>
      <c r="F2268" s="172"/>
      <c r="G2268" s="123"/>
      <c r="H2268" s="124"/>
      <c r="I2268" s="124"/>
      <c r="J2268" s="125"/>
      <c r="K2268" s="125"/>
      <c r="L2268" s="8"/>
      <c r="M2268" s="126"/>
      <c r="N2268" s="126"/>
      <c r="O2268" s="119"/>
      <c r="P2268" s="119"/>
      <c r="Q2268" s="158"/>
      <c r="R2268" s="199"/>
      <c r="S2268" s="119"/>
      <c r="T2268" s="129"/>
      <c r="U2268" s="127"/>
      <c r="V2268" s="127"/>
      <c r="W2268" s="126"/>
      <c r="X2268" s="119"/>
      <c r="Y2268" s="119"/>
      <c r="Z2268" s="131"/>
      <c r="AA2268" s="124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2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4"/>
      <c r="EM2268" s="1"/>
      <c r="EN2268" s="1"/>
      <c r="EO2268" s="1"/>
      <c r="EP2268" s="1"/>
      <c r="EQ2268" s="1"/>
      <c r="ER2268" s="1"/>
    </row>
    <row r="2269" spans="1:148" ht="12.75" x14ac:dyDescent="0.2">
      <c r="A2269" s="118"/>
      <c r="B2269" s="119"/>
      <c r="C2269" s="119"/>
      <c r="D2269" s="120"/>
      <c r="E2269" s="120"/>
      <c r="F2269" s="172"/>
      <c r="G2269" s="123"/>
      <c r="H2269" s="124"/>
      <c r="I2269" s="124"/>
      <c r="J2269" s="125"/>
      <c r="K2269" s="125"/>
      <c r="L2269" s="8"/>
      <c r="M2269" s="126"/>
      <c r="N2269" s="126"/>
      <c r="O2269" s="119"/>
      <c r="P2269" s="119"/>
      <c r="Q2269" s="158"/>
      <c r="R2269" s="199"/>
      <c r="S2269" s="119"/>
      <c r="T2269" s="129"/>
      <c r="U2269" s="127"/>
      <c r="V2269" s="127"/>
      <c r="W2269" s="126"/>
      <c r="X2269" s="119"/>
      <c r="Y2269" s="119"/>
      <c r="Z2269" s="131"/>
      <c r="AA2269" s="124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2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4"/>
      <c r="EM2269" s="1"/>
      <c r="EN2269" s="1"/>
      <c r="EO2269" s="1"/>
      <c r="EP2269" s="1"/>
      <c r="EQ2269" s="1"/>
      <c r="ER2269" s="1"/>
    </row>
    <row r="2270" spans="1:148" ht="12.75" x14ac:dyDescent="0.2">
      <c r="A2270" s="118"/>
      <c r="B2270" s="119"/>
      <c r="C2270" s="119"/>
      <c r="D2270" s="120"/>
      <c r="E2270" s="120"/>
      <c r="F2270" s="172"/>
      <c r="G2270" s="123"/>
      <c r="H2270" s="124"/>
      <c r="I2270" s="124"/>
      <c r="J2270" s="125"/>
      <c r="K2270" s="125"/>
      <c r="L2270" s="8"/>
      <c r="M2270" s="126"/>
      <c r="N2270" s="126"/>
      <c r="O2270" s="119"/>
      <c r="P2270" s="119"/>
      <c r="Q2270" s="158"/>
      <c r="R2270" s="199"/>
      <c r="S2270" s="119"/>
      <c r="T2270" s="129"/>
      <c r="U2270" s="127"/>
      <c r="V2270" s="127"/>
      <c r="W2270" s="126"/>
      <c r="X2270" s="119"/>
      <c r="Y2270" s="119"/>
      <c r="Z2270" s="131"/>
      <c r="AA2270" s="124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2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4"/>
      <c r="EM2270" s="1"/>
      <c r="EN2270" s="1"/>
      <c r="EO2270" s="1"/>
      <c r="EP2270" s="1"/>
      <c r="EQ2270" s="1"/>
      <c r="ER2270" s="1"/>
    </row>
    <row r="2271" spans="1:148" ht="12.75" x14ac:dyDescent="0.2">
      <c r="A2271" s="118"/>
      <c r="B2271" s="119"/>
      <c r="C2271" s="119"/>
      <c r="D2271" s="120"/>
      <c r="E2271" s="120"/>
      <c r="F2271" s="172"/>
      <c r="G2271" s="123"/>
      <c r="H2271" s="124"/>
      <c r="I2271" s="124"/>
      <c r="J2271" s="125"/>
      <c r="K2271" s="125"/>
      <c r="L2271" s="8"/>
      <c r="M2271" s="126"/>
      <c r="N2271" s="126"/>
      <c r="O2271" s="119"/>
      <c r="P2271" s="119"/>
      <c r="Q2271" s="158"/>
      <c r="R2271" s="199"/>
      <c r="S2271" s="119"/>
      <c r="T2271" s="129"/>
      <c r="U2271" s="127"/>
      <c r="V2271" s="127"/>
      <c r="W2271" s="126"/>
      <c r="X2271" s="119"/>
      <c r="Y2271" s="119"/>
      <c r="Z2271" s="131"/>
      <c r="AA2271" s="124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2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4"/>
      <c r="EM2271" s="1"/>
      <c r="EN2271" s="1"/>
      <c r="EO2271" s="1"/>
      <c r="EP2271" s="1"/>
      <c r="EQ2271" s="1"/>
      <c r="ER2271" s="1"/>
    </row>
    <row r="2272" spans="1:148" ht="12.75" x14ac:dyDescent="0.2">
      <c r="A2272" s="118"/>
      <c r="B2272" s="119"/>
      <c r="C2272" s="119"/>
      <c r="D2272" s="120"/>
      <c r="E2272" s="120"/>
      <c r="F2272" s="172"/>
      <c r="G2272" s="123"/>
      <c r="H2272" s="124"/>
      <c r="I2272" s="124"/>
      <c r="J2272" s="125"/>
      <c r="K2272" s="125"/>
      <c r="L2272" s="8"/>
      <c r="M2272" s="126"/>
      <c r="N2272" s="126"/>
      <c r="O2272" s="119"/>
      <c r="P2272" s="119"/>
      <c r="Q2272" s="158"/>
      <c r="R2272" s="199"/>
      <c r="S2272" s="119"/>
      <c r="T2272" s="129"/>
      <c r="U2272" s="127"/>
      <c r="V2272" s="127"/>
      <c r="W2272" s="126"/>
      <c r="X2272" s="119"/>
      <c r="Y2272" s="119"/>
      <c r="Z2272" s="131"/>
      <c r="AA2272" s="124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2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4"/>
      <c r="EM2272" s="1"/>
      <c r="EN2272" s="1"/>
      <c r="EO2272" s="1"/>
      <c r="EP2272" s="1"/>
      <c r="EQ2272" s="1"/>
      <c r="ER2272" s="1"/>
    </row>
    <row r="2273" spans="1:148" ht="12.75" x14ac:dyDescent="0.2">
      <c r="A2273" s="118"/>
      <c r="B2273" s="119"/>
      <c r="C2273" s="119"/>
      <c r="D2273" s="120"/>
      <c r="E2273" s="120"/>
      <c r="F2273" s="172"/>
      <c r="G2273" s="123"/>
      <c r="H2273" s="124"/>
      <c r="I2273" s="124"/>
      <c r="J2273" s="125"/>
      <c r="K2273" s="125"/>
      <c r="L2273" s="8"/>
      <c r="M2273" s="126"/>
      <c r="N2273" s="126"/>
      <c r="O2273" s="119"/>
      <c r="P2273" s="119"/>
      <c r="Q2273" s="158"/>
      <c r="R2273" s="199"/>
      <c r="S2273" s="119"/>
      <c r="T2273" s="129"/>
      <c r="U2273" s="127"/>
      <c r="V2273" s="127"/>
      <c r="W2273" s="126"/>
      <c r="X2273" s="119"/>
      <c r="Y2273" s="119"/>
      <c r="Z2273" s="131"/>
      <c r="AA2273" s="124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2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4"/>
      <c r="EM2273" s="1"/>
      <c r="EN2273" s="1"/>
      <c r="EO2273" s="1"/>
      <c r="EP2273" s="1"/>
      <c r="EQ2273" s="1"/>
      <c r="ER2273" s="1"/>
    </row>
    <row r="2274" spans="1:148" ht="12.75" x14ac:dyDescent="0.2">
      <c r="A2274" s="118"/>
      <c r="B2274" s="119"/>
      <c r="C2274" s="119"/>
      <c r="D2274" s="120"/>
      <c r="E2274" s="120"/>
      <c r="F2274" s="172"/>
      <c r="G2274" s="123"/>
      <c r="H2274" s="124"/>
      <c r="I2274" s="124"/>
      <c r="J2274" s="125"/>
      <c r="K2274" s="125"/>
      <c r="L2274" s="8"/>
      <c r="M2274" s="126"/>
      <c r="N2274" s="126"/>
      <c r="O2274" s="119"/>
      <c r="P2274" s="119"/>
      <c r="Q2274" s="158"/>
      <c r="R2274" s="199"/>
      <c r="S2274" s="119"/>
      <c r="T2274" s="129"/>
      <c r="U2274" s="127"/>
      <c r="V2274" s="127"/>
      <c r="W2274" s="126"/>
      <c r="X2274" s="119"/>
      <c r="Y2274" s="119"/>
      <c r="Z2274" s="131"/>
      <c r="AA2274" s="124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2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4"/>
      <c r="EM2274" s="1"/>
      <c r="EN2274" s="1"/>
      <c r="EO2274" s="1"/>
      <c r="EP2274" s="1"/>
      <c r="EQ2274" s="1"/>
      <c r="ER2274" s="1"/>
    </row>
    <row r="2275" spans="1:148" ht="12.75" x14ac:dyDescent="0.2">
      <c r="A2275" s="118"/>
      <c r="B2275" s="119"/>
      <c r="C2275" s="119"/>
      <c r="D2275" s="120"/>
      <c r="E2275" s="120"/>
      <c r="F2275" s="172"/>
      <c r="G2275" s="123"/>
      <c r="H2275" s="124"/>
      <c r="I2275" s="124"/>
      <c r="J2275" s="125"/>
      <c r="K2275" s="125"/>
      <c r="L2275" s="8"/>
      <c r="M2275" s="126"/>
      <c r="N2275" s="126"/>
      <c r="O2275" s="119"/>
      <c r="P2275" s="119"/>
      <c r="Q2275" s="158"/>
      <c r="R2275" s="199"/>
      <c r="S2275" s="119"/>
      <c r="T2275" s="129"/>
      <c r="U2275" s="127"/>
      <c r="V2275" s="127"/>
      <c r="W2275" s="126"/>
      <c r="X2275" s="119"/>
      <c r="Y2275" s="119"/>
      <c r="Z2275" s="131"/>
      <c r="AA2275" s="124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2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4"/>
      <c r="EM2275" s="1"/>
      <c r="EN2275" s="1"/>
      <c r="EO2275" s="1"/>
      <c r="EP2275" s="1"/>
      <c r="EQ2275" s="1"/>
      <c r="ER2275" s="1"/>
    </row>
    <row r="2276" spans="1:148" ht="12.75" x14ac:dyDescent="0.2">
      <c r="A2276" s="118"/>
      <c r="B2276" s="119"/>
      <c r="C2276" s="119"/>
      <c r="D2276" s="120"/>
      <c r="E2276" s="120"/>
      <c r="F2276" s="172"/>
      <c r="G2276" s="123"/>
      <c r="H2276" s="124"/>
      <c r="I2276" s="124"/>
      <c r="J2276" s="125"/>
      <c r="K2276" s="125"/>
      <c r="L2276" s="8"/>
      <c r="M2276" s="126"/>
      <c r="N2276" s="126"/>
      <c r="O2276" s="119"/>
      <c r="P2276" s="119"/>
      <c r="Q2276" s="158"/>
      <c r="R2276" s="199"/>
      <c r="S2276" s="119"/>
      <c r="T2276" s="129"/>
      <c r="U2276" s="127"/>
      <c r="V2276" s="127"/>
      <c r="W2276" s="126"/>
      <c r="X2276" s="119"/>
      <c r="Y2276" s="119"/>
      <c r="Z2276" s="131"/>
      <c r="AA2276" s="124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2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4"/>
      <c r="EM2276" s="1"/>
      <c r="EN2276" s="1"/>
      <c r="EO2276" s="1"/>
      <c r="EP2276" s="1"/>
      <c r="EQ2276" s="1"/>
      <c r="ER2276" s="1"/>
    </row>
    <row r="2277" spans="1:148" ht="12.75" x14ac:dyDescent="0.2">
      <c r="A2277" s="118"/>
      <c r="B2277" s="119"/>
      <c r="C2277" s="119"/>
      <c r="D2277" s="120"/>
      <c r="E2277" s="120"/>
      <c r="F2277" s="172"/>
      <c r="G2277" s="123"/>
      <c r="H2277" s="124"/>
      <c r="I2277" s="124"/>
      <c r="J2277" s="125"/>
      <c r="K2277" s="125"/>
      <c r="L2277" s="8"/>
      <c r="M2277" s="126"/>
      <c r="N2277" s="126"/>
      <c r="O2277" s="119"/>
      <c r="P2277" s="119"/>
      <c r="Q2277" s="158"/>
      <c r="R2277" s="199"/>
      <c r="S2277" s="119"/>
      <c r="T2277" s="129"/>
      <c r="U2277" s="127"/>
      <c r="V2277" s="127"/>
      <c r="W2277" s="126"/>
      <c r="X2277" s="119"/>
      <c r="Y2277" s="119"/>
      <c r="Z2277" s="131"/>
      <c r="AA2277" s="124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2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4"/>
      <c r="EM2277" s="1"/>
      <c r="EN2277" s="1"/>
      <c r="EO2277" s="1"/>
      <c r="EP2277" s="1"/>
      <c r="EQ2277" s="1"/>
      <c r="ER2277" s="1"/>
    </row>
    <row r="2278" spans="1:148" ht="12.75" x14ac:dyDescent="0.2">
      <c r="A2278" s="118"/>
      <c r="B2278" s="119"/>
      <c r="C2278" s="119"/>
      <c r="D2278" s="120"/>
      <c r="E2278" s="120"/>
      <c r="F2278" s="172"/>
      <c r="G2278" s="123"/>
      <c r="H2278" s="124"/>
      <c r="I2278" s="124"/>
      <c r="J2278" s="125"/>
      <c r="K2278" s="125"/>
      <c r="L2278" s="8"/>
      <c r="M2278" s="126"/>
      <c r="N2278" s="126"/>
      <c r="O2278" s="119"/>
      <c r="P2278" s="119"/>
      <c r="Q2278" s="158"/>
      <c r="R2278" s="199"/>
      <c r="S2278" s="119"/>
      <c r="T2278" s="129"/>
      <c r="U2278" s="127"/>
      <c r="V2278" s="127"/>
      <c r="W2278" s="126"/>
      <c r="X2278" s="119"/>
      <c r="Y2278" s="119"/>
      <c r="Z2278" s="131"/>
      <c r="AA2278" s="124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2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4"/>
      <c r="EM2278" s="1"/>
      <c r="EN2278" s="1"/>
      <c r="EO2278" s="1"/>
      <c r="EP2278" s="1"/>
      <c r="EQ2278" s="1"/>
      <c r="ER2278" s="1"/>
    </row>
    <row r="2279" spans="1:148" ht="12.75" x14ac:dyDescent="0.2">
      <c r="A2279" s="118"/>
      <c r="B2279" s="119"/>
      <c r="C2279" s="119"/>
      <c r="D2279" s="120"/>
      <c r="E2279" s="120"/>
      <c r="F2279" s="172"/>
      <c r="G2279" s="123"/>
      <c r="H2279" s="124"/>
      <c r="I2279" s="124"/>
      <c r="J2279" s="125"/>
      <c r="K2279" s="125"/>
      <c r="L2279" s="8"/>
      <c r="M2279" s="126"/>
      <c r="N2279" s="126"/>
      <c r="O2279" s="119"/>
      <c r="P2279" s="119"/>
      <c r="Q2279" s="158"/>
      <c r="R2279" s="199"/>
      <c r="S2279" s="119"/>
      <c r="T2279" s="129"/>
      <c r="U2279" s="127"/>
      <c r="V2279" s="127"/>
      <c r="W2279" s="126"/>
      <c r="X2279" s="119"/>
      <c r="Y2279" s="119"/>
      <c r="Z2279" s="131"/>
      <c r="AA2279" s="124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2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4"/>
      <c r="EM2279" s="1"/>
      <c r="EN2279" s="1"/>
      <c r="EO2279" s="1"/>
      <c r="EP2279" s="1"/>
      <c r="EQ2279" s="1"/>
      <c r="ER2279" s="1"/>
    </row>
    <row r="2280" spans="1:148" ht="12.75" x14ac:dyDescent="0.2">
      <c r="A2280" s="118"/>
      <c r="B2280" s="119"/>
      <c r="C2280" s="119"/>
      <c r="D2280" s="120"/>
      <c r="E2280" s="120"/>
      <c r="F2280" s="172"/>
      <c r="G2280" s="123"/>
      <c r="H2280" s="124"/>
      <c r="I2280" s="124"/>
      <c r="J2280" s="125"/>
      <c r="K2280" s="125"/>
      <c r="L2280" s="8"/>
      <c r="M2280" s="126"/>
      <c r="N2280" s="126"/>
      <c r="O2280" s="119"/>
      <c r="P2280" s="119"/>
      <c r="Q2280" s="158"/>
      <c r="R2280" s="199"/>
      <c r="S2280" s="119"/>
      <c r="T2280" s="129"/>
      <c r="U2280" s="127"/>
      <c r="V2280" s="127"/>
      <c r="W2280" s="126"/>
      <c r="X2280" s="119"/>
      <c r="Y2280" s="119"/>
      <c r="Z2280" s="131"/>
      <c r="AA2280" s="124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2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4"/>
      <c r="EM2280" s="1"/>
      <c r="EN2280" s="1"/>
      <c r="EO2280" s="1"/>
      <c r="EP2280" s="1"/>
      <c r="EQ2280" s="1"/>
      <c r="ER2280" s="1"/>
    </row>
    <row r="2281" spans="1:148" ht="12.75" x14ac:dyDescent="0.2">
      <c r="A2281" s="118"/>
      <c r="B2281" s="119"/>
      <c r="C2281" s="119"/>
      <c r="D2281" s="120"/>
      <c r="E2281" s="120"/>
      <c r="F2281" s="172"/>
      <c r="G2281" s="123"/>
      <c r="H2281" s="124"/>
      <c r="I2281" s="124"/>
      <c r="J2281" s="125"/>
      <c r="K2281" s="125"/>
      <c r="L2281" s="8"/>
      <c r="M2281" s="126"/>
      <c r="N2281" s="126"/>
      <c r="O2281" s="119"/>
      <c r="P2281" s="119"/>
      <c r="Q2281" s="158"/>
      <c r="R2281" s="199"/>
      <c r="S2281" s="119"/>
      <c r="T2281" s="129"/>
      <c r="U2281" s="127"/>
      <c r="V2281" s="127"/>
      <c r="W2281" s="126"/>
      <c r="X2281" s="119"/>
      <c r="Y2281" s="119"/>
      <c r="Z2281" s="131"/>
      <c r="AA2281" s="124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2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4"/>
      <c r="EM2281" s="1"/>
      <c r="EN2281" s="1"/>
      <c r="EO2281" s="1"/>
      <c r="EP2281" s="1"/>
      <c r="EQ2281" s="1"/>
      <c r="ER2281" s="1"/>
    </row>
    <row r="2282" spans="1:148" ht="12.75" x14ac:dyDescent="0.2">
      <c r="A2282" s="118"/>
      <c r="B2282" s="119"/>
      <c r="C2282" s="119"/>
      <c r="D2282" s="120"/>
      <c r="E2282" s="120"/>
      <c r="F2282" s="172"/>
      <c r="G2282" s="123"/>
      <c r="H2282" s="124"/>
      <c r="I2282" s="124"/>
      <c r="J2282" s="125"/>
      <c r="K2282" s="125"/>
      <c r="L2282" s="8"/>
      <c r="M2282" s="126"/>
      <c r="N2282" s="126"/>
      <c r="O2282" s="119"/>
      <c r="P2282" s="119"/>
      <c r="Q2282" s="158"/>
      <c r="R2282" s="199"/>
      <c r="S2282" s="119"/>
      <c r="T2282" s="129"/>
      <c r="U2282" s="127"/>
      <c r="V2282" s="127"/>
      <c r="W2282" s="126"/>
      <c r="X2282" s="119"/>
      <c r="Y2282" s="119"/>
      <c r="Z2282" s="131"/>
      <c r="AA2282" s="124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2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4"/>
      <c r="EM2282" s="1"/>
      <c r="EN2282" s="1"/>
      <c r="EO2282" s="1"/>
      <c r="EP2282" s="1"/>
      <c r="EQ2282" s="1"/>
      <c r="ER2282" s="1"/>
    </row>
    <row r="2283" spans="1:148" ht="12.75" x14ac:dyDescent="0.2">
      <c r="A2283" s="118"/>
      <c r="B2283" s="119"/>
      <c r="C2283" s="119"/>
      <c r="D2283" s="120"/>
      <c r="E2283" s="120"/>
      <c r="F2283" s="172"/>
      <c r="G2283" s="123"/>
      <c r="H2283" s="124"/>
      <c r="I2283" s="124"/>
      <c r="J2283" s="125"/>
      <c r="K2283" s="125"/>
      <c r="L2283" s="8"/>
      <c r="M2283" s="126"/>
      <c r="N2283" s="126"/>
      <c r="O2283" s="119"/>
      <c r="P2283" s="119"/>
      <c r="Q2283" s="158"/>
      <c r="R2283" s="199"/>
      <c r="S2283" s="119"/>
      <c r="T2283" s="129"/>
      <c r="U2283" s="127"/>
      <c r="V2283" s="127"/>
      <c r="W2283" s="126"/>
      <c r="X2283" s="119"/>
      <c r="Y2283" s="119"/>
      <c r="Z2283" s="131"/>
      <c r="AA2283" s="124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2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4"/>
      <c r="EM2283" s="1"/>
      <c r="EN2283" s="1"/>
      <c r="EO2283" s="1"/>
      <c r="EP2283" s="1"/>
      <c r="EQ2283" s="1"/>
      <c r="ER2283" s="1"/>
    </row>
    <row r="2284" spans="1:148" ht="12.75" x14ac:dyDescent="0.2">
      <c r="A2284" s="118"/>
      <c r="B2284" s="119"/>
      <c r="C2284" s="119"/>
      <c r="D2284" s="120"/>
      <c r="E2284" s="120"/>
      <c r="F2284" s="172"/>
      <c r="G2284" s="123"/>
      <c r="H2284" s="124"/>
      <c r="I2284" s="124"/>
      <c r="J2284" s="125"/>
      <c r="K2284" s="125"/>
      <c r="L2284" s="8"/>
      <c r="M2284" s="126"/>
      <c r="N2284" s="126"/>
      <c r="O2284" s="119"/>
      <c r="P2284" s="119"/>
      <c r="Q2284" s="158"/>
      <c r="R2284" s="199"/>
      <c r="S2284" s="119"/>
      <c r="T2284" s="129"/>
      <c r="U2284" s="127"/>
      <c r="V2284" s="127"/>
      <c r="W2284" s="126"/>
      <c r="X2284" s="119"/>
      <c r="Y2284" s="119"/>
      <c r="Z2284" s="131"/>
      <c r="AA2284" s="124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2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4"/>
      <c r="EM2284" s="1"/>
      <c r="EN2284" s="1"/>
      <c r="EO2284" s="1"/>
      <c r="EP2284" s="1"/>
      <c r="EQ2284" s="1"/>
      <c r="ER2284" s="1"/>
    </row>
    <row r="2285" spans="1:148" ht="12.75" x14ac:dyDescent="0.2">
      <c r="A2285" s="118"/>
      <c r="B2285" s="119"/>
      <c r="C2285" s="119"/>
      <c r="D2285" s="120"/>
      <c r="E2285" s="120"/>
      <c r="F2285" s="172"/>
      <c r="G2285" s="123"/>
      <c r="H2285" s="124"/>
      <c r="I2285" s="124"/>
      <c r="J2285" s="125"/>
      <c r="K2285" s="125"/>
      <c r="L2285" s="8"/>
      <c r="M2285" s="126"/>
      <c r="N2285" s="126"/>
      <c r="O2285" s="119"/>
      <c r="P2285" s="119"/>
      <c r="Q2285" s="158"/>
      <c r="R2285" s="199"/>
      <c r="S2285" s="119"/>
      <c r="T2285" s="129"/>
      <c r="U2285" s="127"/>
      <c r="V2285" s="127"/>
      <c r="W2285" s="126"/>
      <c r="X2285" s="119"/>
      <c r="Y2285" s="119"/>
      <c r="Z2285" s="131"/>
      <c r="AA2285" s="124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2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4"/>
      <c r="EM2285" s="1"/>
      <c r="EN2285" s="1"/>
      <c r="EO2285" s="1"/>
      <c r="EP2285" s="1"/>
      <c r="EQ2285" s="1"/>
      <c r="ER2285" s="1"/>
    </row>
    <row r="2286" spans="1:148" ht="12.75" x14ac:dyDescent="0.2">
      <c r="A2286" s="118"/>
      <c r="B2286" s="119"/>
      <c r="C2286" s="119"/>
      <c r="D2286" s="120"/>
      <c r="E2286" s="120"/>
      <c r="F2286" s="172"/>
      <c r="G2286" s="123"/>
      <c r="H2286" s="124"/>
      <c r="I2286" s="124"/>
      <c r="J2286" s="125"/>
      <c r="K2286" s="125"/>
      <c r="L2286" s="8"/>
      <c r="M2286" s="126"/>
      <c r="N2286" s="126"/>
      <c r="O2286" s="119"/>
      <c r="P2286" s="119"/>
      <c r="Q2286" s="158"/>
      <c r="R2286" s="199"/>
      <c r="S2286" s="119"/>
      <c r="T2286" s="129"/>
      <c r="U2286" s="127"/>
      <c r="V2286" s="127"/>
      <c r="W2286" s="126"/>
      <c r="X2286" s="119"/>
      <c r="Y2286" s="119"/>
      <c r="Z2286" s="131"/>
      <c r="AA2286" s="124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2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4"/>
      <c r="EM2286" s="1"/>
      <c r="EN2286" s="1"/>
      <c r="EO2286" s="1"/>
      <c r="EP2286" s="1"/>
      <c r="EQ2286" s="1"/>
      <c r="ER2286" s="1"/>
    </row>
    <row r="2287" spans="1:148" ht="12.75" x14ac:dyDescent="0.2">
      <c r="A2287" s="118"/>
      <c r="B2287" s="119"/>
      <c r="C2287" s="119"/>
      <c r="D2287" s="120"/>
      <c r="E2287" s="120"/>
      <c r="F2287" s="172"/>
      <c r="G2287" s="123"/>
      <c r="H2287" s="124"/>
      <c r="I2287" s="124"/>
      <c r="J2287" s="125"/>
      <c r="K2287" s="125"/>
      <c r="L2287" s="8"/>
      <c r="M2287" s="126"/>
      <c r="N2287" s="126"/>
      <c r="O2287" s="119"/>
      <c r="P2287" s="119"/>
      <c r="Q2287" s="158"/>
      <c r="R2287" s="199"/>
      <c r="S2287" s="119"/>
      <c r="T2287" s="129"/>
      <c r="U2287" s="127"/>
      <c r="V2287" s="127"/>
      <c r="W2287" s="126"/>
      <c r="X2287" s="119"/>
      <c r="Y2287" s="119"/>
      <c r="Z2287" s="131"/>
      <c r="AA2287" s="124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2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4"/>
      <c r="EM2287" s="1"/>
      <c r="EN2287" s="1"/>
      <c r="EO2287" s="1"/>
      <c r="EP2287" s="1"/>
      <c r="EQ2287" s="1"/>
      <c r="ER2287" s="1"/>
    </row>
    <row r="2288" spans="1:148" ht="12.75" x14ac:dyDescent="0.2">
      <c r="A2288" s="118"/>
      <c r="B2288" s="119"/>
      <c r="C2288" s="119"/>
      <c r="D2288" s="120"/>
      <c r="E2288" s="120"/>
      <c r="F2288" s="172"/>
      <c r="G2288" s="123"/>
      <c r="H2288" s="124"/>
      <c r="I2288" s="124"/>
      <c r="J2288" s="125"/>
      <c r="K2288" s="125"/>
      <c r="L2288" s="8"/>
      <c r="M2288" s="126"/>
      <c r="N2288" s="126"/>
      <c r="O2288" s="119"/>
      <c r="P2288" s="119"/>
      <c r="Q2288" s="158"/>
      <c r="R2288" s="199"/>
      <c r="S2288" s="119"/>
      <c r="T2288" s="129"/>
      <c r="U2288" s="127"/>
      <c r="V2288" s="127"/>
      <c r="W2288" s="126"/>
      <c r="X2288" s="119"/>
      <c r="Y2288" s="119"/>
      <c r="Z2288" s="131"/>
      <c r="AA2288" s="124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2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4"/>
      <c r="EM2288" s="1"/>
      <c r="EN2288" s="1"/>
      <c r="EO2288" s="1"/>
      <c r="EP2288" s="1"/>
      <c r="EQ2288" s="1"/>
      <c r="ER2288" s="1"/>
    </row>
    <row r="2289" spans="1:148" ht="12.75" x14ac:dyDescent="0.2">
      <c r="A2289" s="118"/>
      <c r="B2289" s="119"/>
      <c r="C2289" s="119"/>
      <c r="D2289" s="120"/>
      <c r="E2289" s="120"/>
      <c r="F2289" s="172"/>
      <c r="G2289" s="123"/>
      <c r="H2289" s="124"/>
      <c r="I2289" s="124"/>
      <c r="J2289" s="125"/>
      <c r="K2289" s="125"/>
      <c r="L2289" s="8"/>
      <c r="M2289" s="126"/>
      <c r="N2289" s="126"/>
      <c r="O2289" s="119"/>
      <c r="P2289" s="119"/>
      <c r="Q2289" s="158"/>
      <c r="R2289" s="199"/>
      <c r="S2289" s="119"/>
      <c r="T2289" s="129"/>
      <c r="U2289" s="127"/>
      <c r="V2289" s="127"/>
      <c r="W2289" s="126"/>
      <c r="X2289" s="119"/>
      <c r="Y2289" s="119"/>
      <c r="Z2289" s="131"/>
      <c r="AA2289" s="124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2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4"/>
      <c r="EM2289" s="1"/>
      <c r="EN2289" s="1"/>
      <c r="EO2289" s="1"/>
      <c r="EP2289" s="1"/>
      <c r="EQ2289" s="1"/>
      <c r="ER2289" s="1"/>
    </row>
    <row r="2290" spans="1:148" ht="12.75" x14ac:dyDescent="0.2">
      <c r="A2290" s="118"/>
      <c r="B2290" s="119"/>
      <c r="C2290" s="119"/>
      <c r="D2290" s="120"/>
      <c r="E2290" s="120"/>
      <c r="F2290" s="172"/>
      <c r="G2290" s="123"/>
      <c r="H2290" s="124"/>
      <c r="I2290" s="124"/>
      <c r="J2290" s="125"/>
      <c r="K2290" s="125"/>
      <c r="L2290" s="8"/>
      <c r="M2290" s="126"/>
      <c r="N2290" s="126"/>
      <c r="O2290" s="119"/>
      <c r="P2290" s="119"/>
      <c r="Q2290" s="158"/>
      <c r="R2290" s="199"/>
      <c r="S2290" s="119"/>
      <c r="T2290" s="129"/>
      <c r="U2290" s="127"/>
      <c r="V2290" s="127"/>
      <c r="W2290" s="126"/>
      <c r="X2290" s="119"/>
      <c r="Y2290" s="119"/>
      <c r="Z2290" s="131"/>
      <c r="AA2290" s="124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2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4"/>
      <c r="EM2290" s="1"/>
      <c r="EN2290" s="1"/>
      <c r="EO2290" s="1"/>
      <c r="EP2290" s="1"/>
      <c r="EQ2290" s="1"/>
      <c r="ER2290" s="1"/>
    </row>
    <row r="2291" spans="1:148" ht="12.75" x14ac:dyDescent="0.2">
      <c r="A2291" s="118"/>
      <c r="B2291" s="119"/>
      <c r="C2291" s="119"/>
      <c r="D2291" s="120"/>
      <c r="E2291" s="120"/>
      <c r="F2291" s="172"/>
      <c r="G2291" s="123"/>
      <c r="H2291" s="124"/>
      <c r="I2291" s="124"/>
      <c r="J2291" s="125"/>
      <c r="K2291" s="125"/>
      <c r="L2291" s="8"/>
      <c r="M2291" s="126"/>
      <c r="N2291" s="126"/>
      <c r="O2291" s="119"/>
      <c r="P2291" s="119"/>
      <c r="Q2291" s="158"/>
      <c r="R2291" s="199"/>
      <c r="S2291" s="119"/>
      <c r="T2291" s="129"/>
      <c r="U2291" s="127"/>
      <c r="V2291" s="127"/>
      <c r="W2291" s="126"/>
      <c r="X2291" s="119"/>
      <c r="Y2291" s="119"/>
      <c r="Z2291" s="131"/>
      <c r="AA2291" s="124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2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4"/>
      <c r="EM2291" s="1"/>
      <c r="EN2291" s="1"/>
      <c r="EO2291" s="1"/>
      <c r="EP2291" s="1"/>
      <c r="EQ2291" s="1"/>
      <c r="ER2291" s="1"/>
    </row>
    <row r="2292" spans="1:148" ht="12.75" x14ac:dyDescent="0.2">
      <c r="A2292" s="118"/>
      <c r="B2292" s="119"/>
      <c r="C2292" s="119"/>
      <c r="D2292" s="120"/>
      <c r="E2292" s="120"/>
      <c r="F2292" s="172"/>
      <c r="G2292" s="123"/>
      <c r="H2292" s="124"/>
      <c r="I2292" s="124"/>
      <c r="J2292" s="125"/>
      <c r="K2292" s="125"/>
      <c r="L2292" s="8"/>
      <c r="M2292" s="126"/>
      <c r="N2292" s="126"/>
      <c r="O2292" s="119"/>
      <c r="P2292" s="119"/>
      <c r="Q2292" s="158"/>
      <c r="R2292" s="199"/>
      <c r="S2292" s="119"/>
      <c r="T2292" s="129"/>
      <c r="U2292" s="127"/>
      <c r="V2292" s="127"/>
      <c r="W2292" s="126"/>
      <c r="X2292" s="119"/>
      <c r="Y2292" s="119"/>
      <c r="Z2292" s="131"/>
      <c r="AA2292" s="124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2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4"/>
      <c r="EM2292" s="1"/>
      <c r="EN2292" s="1"/>
      <c r="EO2292" s="1"/>
      <c r="EP2292" s="1"/>
      <c r="EQ2292" s="1"/>
      <c r="ER2292" s="1"/>
    </row>
    <row r="2293" spans="1:148" ht="12.75" x14ac:dyDescent="0.2">
      <c r="A2293" s="118"/>
      <c r="B2293" s="119"/>
      <c r="C2293" s="119"/>
      <c r="D2293" s="120"/>
      <c r="E2293" s="120"/>
      <c r="F2293" s="172"/>
      <c r="G2293" s="123"/>
      <c r="H2293" s="124"/>
      <c r="I2293" s="124"/>
      <c r="J2293" s="125"/>
      <c r="K2293" s="125"/>
      <c r="L2293" s="8"/>
      <c r="M2293" s="126"/>
      <c r="N2293" s="126"/>
      <c r="O2293" s="119"/>
      <c r="P2293" s="119"/>
      <c r="Q2293" s="158"/>
      <c r="R2293" s="199"/>
      <c r="S2293" s="119"/>
      <c r="T2293" s="129"/>
      <c r="U2293" s="127"/>
      <c r="V2293" s="127"/>
      <c r="W2293" s="126"/>
      <c r="X2293" s="119"/>
      <c r="Y2293" s="119"/>
      <c r="Z2293" s="131"/>
      <c r="AA2293" s="124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2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4"/>
      <c r="EM2293" s="1"/>
      <c r="EN2293" s="1"/>
      <c r="EO2293" s="1"/>
      <c r="EP2293" s="1"/>
      <c r="EQ2293" s="1"/>
      <c r="ER2293" s="1"/>
    </row>
    <row r="2294" spans="1:148" ht="12.75" x14ac:dyDescent="0.2">
      <c r="A2294" s="118"/>
      <c r="B2294" s="119"/>
      <c r="C2294" s="119"/>
      <c r="D2294" s="120"/>
      <c r="E2294" s="120"/>
      <c r="F2294" s="172"/>
      <c r="G2294" s="123"/>
      <c r="H2294" s="124"/>
      <c r="I2294" s="124"/>
      <c r="J2294" s="125"/>
      <c r="K2294" s="125"/>
      <c r="L2294" s="8"/>
      <c r="M2294" s="126"/>
      <c r="N2294" s="126"/>
      <c r="O2294" s="119"/>
      <c r="P2294" s="119"/>
      <c r="Q2294" s="158"/>
      <c r="R2294" s="199"/>
      <c r="S2294" s="119"/>
      <c r="T2294" s="129"/>
      <c r="U2294" s="127"/>
      <c r="V2294" s="127"/>
      <c r="W2294" s="126"/>
      <c r="X2294" s="119"/>
      <c r="Y2294" s="119"/>
      <c r="Z2294" s="131"/>
      <c r="AA2294" s="124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2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4"/>
      <c r="EM2294" s="1"/>
      <c r="EN2294" s="1"/>
      <c r="EO2294" s="1"/>
      <c r="EP2294" s="1"/>
      <c r="EQ2294" s="1"/>
      <c r="ER2294" s="1"/>
    </row>
    <row r="2295" spans="1:148" ht="12.75" x14ac:dyDescent="0.2">
      <c r="A2295" s="118"/>
      <c r="B2295" s="119"/>
      <c r="C2295" s="119"/>
      <c r="D2295" s="120"/>
      <c r="E2295" s="120"/>
      <c r="F2295" s="172"/>
      <c r="G2295" s="123"/>
      <c r="H2295" s="124"/>
      <c r="I2295" s="124"/>
      <c r="J2295" s="125"/>
      <c r="K2295" s="125"/>
      <c r="L2295" s="8"/>
      <c r="M2295" s="126"/>
      <c r="N2295" s="126"/>
      <c r="O2295" s="119"/>
      <c r="P2295" s="119"/>
      <c r="Q2295" s="158"/>
      <c r="R2295" s="199"/>
      <c r="S2295" s="119"/>
      <c r="T2295" s="129"/>
      <c r="U2295" s="127"/>
      <c r="V2295" s="127"/>
      <c r="W2295" s="126"/>
      <c r="X2295" s="119"/>
      <c r="Y2295" s="119"/>
      <c r="Z2295" s="131"/>
      <c r="AA2295" s="124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2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4"/>
      <c r="EM2295" s="1"/>
      <c r="EN2295" s="1"/>
      <c r="EO2295" s="1"/>
      <c r="EP2295" s="1"/>
      <c r="EQ2295" s="1"/>
      <c r="ER2295" s="1"/>
    </row>
    <row r="2296" spans="1:148" ht="12.75" x14ac:dyDescent="0.2">
      <c r="A2296" s="118"/>
      <c r="B2296" s="119"/>
      <c r="C2296" s="119"/>
      <c r="D2296" s="120"/>
      <c r="E2296" s="120"/>
      <c r="F2296" s="172"/>
      <c r="G2296" s="123"/>
      <c r="H2296" s="124"/>
      <c r="I2296" s="124"/>
      <c r="J2296" s="125"/>
      <c r="K2296" s="125"/>
      <c r="L2296" s="8"/>
      <c r="M2296" s="126"/>
      <c r="N2296" s="126"/>
      <c r="O2296" s="119"/>
      <c r="P2296" s="119"/>
      <c r="Q2296" s="158"/>
      <c r="R2296" s="199"/>
      <c r="S2296" s="119"/>
      <c r="T2296" s="129"/>
      <c r="U2296" s="127"/>
      <c r="V2296" s="127"/>
      <c r="W2296" s="126"/>
      <c r="X2296" s="119"/>
      <c r="Y2296" s="119"/>
      <c r="Z2296" s="131"/>
      <c r="AA2296" s="124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2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4"/>
      <c r="EM2296" s="1"/>
      <c r="EN2296" s="1"/>
      <c r="EO2296" s="1"/>
      <c r="EP2296" s="1"/>
      <c r="EQ2296" s="1"/>
      <c r="ER2296" s="1"/>
    </row>
    <row r="2297" spans="1:148" ht="12.75" x14ac:dyDescent="0.2">
      <c r="A2297" s="118"/>
      <c r="B2297" s="119"/>
      <c r="C2297" s="119"/>
      <c r="D2297" s="120"/>
      <c r="E2297" s="120"/>
      <c r="F2297" s="172"/>
      <c r="G2297" s="123"/>
      <c r="H2297" s="124"/>
      <c r="I2297" s="124"/>
      <c r="J2297" s="125"/>
      <c r="K2297" s="125"/>
      <c r="L2297" s="8"/>
      <c r="M2297" s="126"/>
      <c r="N2297" s="126"/>
      <c r="O2297" s="119"/>
      <c r="P2297" s="119"/>
      <c r="Q2297" s="158"/>
      <c r="R2297" s="199"/>
      <c r="S2297" s="119"/>
      <c r="T2297" s="129"/>
      <c r="U2297" s="127"/>
      <c r="V2297" s="127"/>
      <c r="W2297" s="126"/>
      <c r="X2297" s="119"/>
      <c r="Y2297" s="119"/>
      <c r="Z2297" s="131"/>
      <c r="AA2297" s="124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2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4"/>
      <c r="EM2297" s="1"/>
      <c r="EN2297" s="1"/>
      <c r="EO2297" s="1"/>
      <c r="EP2297" s="1"/>
      <c r="EQ2297" s="1"/>
      <c r="ER2297" s="1"/>
    </row>
    <row r="2298" spans="1:148" ht="12.75" x14ac:dyDescent="0.2">
      <c r="A2298" s="118"/>
      <c r="B2298" s="119"/>
      <c r="C2298" s="119"/>
      <c r="D2298" s="120"/>
      <c r="E2298" s="120"/>
      <c r="F2298" s="172"/>
      <c r="G2298" s="123"/>
      <c r="H2298" s="124"/>
      <c r="I2298" s="124"/>
      <c r="J2298" s="125"/>
      <c r="K2298" s="125"/>
      <c r="L2298" s="8"/>
      <c r="M2298" s="126"/>
      <c r="N2298" s="126"/>
      <c r="O2298" s="119"/>
      <c r="P2298" s="119"/>
      <c r="Q2298" s="158"/>
      <c r="R2298" s="199"/>
      <c r="S2298" s="119"/>
      <c r="T2298" s="129"/>
      <c r="U2298" s="127"/>
      <c r="V2298" s="127"/>
      <c r="W2298" s="126"/>
      <c r="X2298" s="119"/>
      <c r="Y2298" s="119"/>
      <c r="Z2298" s="131"/>
      <c r="AA2298" s="124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2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4"/>
      <c r="EM2298" s="1"/>
      <c r="EN2298" s="1"/>
      <c r="EO2298" s="1"/>
      <c r="EP2298" s="1"/>
      <c r="EQ2298" s="1"/>
      <c r="ER2298" s="1"/>
    </row>
    <row r="2299" spans="1:148" ht="12.75" x14ac:dyDescent="0.2">
      <c r="A2299" s="118"/>
      <c r="B2299" s="119"/>
      <c r="C2299" s="119"/>
      <c r="D2299" s="120"/>
      <c r="E2299" s="120"/>
      <c r="F2299" s="172"/>
      <c r="G2299" s="123"/>
      <c r="H2299" s="124"/>
      <c r="I2299" s="124"/>
      <c r="J2299" s="125"/>
      <c r="K2299" s="125"/>
      <c r="L2299" s="8"/>
      <c r="M2299" s="126"/>
      <c r="N2299" s="126"/>
      <c r="O2299" s="119"/>
      <c r="P2299" s="119"/>
      <c r="Q2299" s="158"/>
      <c r="R2299" s="199"/>
      <c r="S2299" s="119"/>
      <c r="T2299" s="129"/>
      <c r="U2299" s="127"/>
      <c r="V2299" s="127"/>
      <c r="W2299" s="126"/>
      <c r="X2299" s="119"/>
      <c r="Y2299" s="119"/>
      <c r="Z2299" s="131"/>
      <c r="AA2299" s="124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2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4"/>
      <c r="EM2299" s="1"/>
      <c r="EN2299" s="1"/>
      <c r="EO2299" s="1"/>
      <c r="EP2299" s="1"/>
      <c r="EQ2299" s="1"/>
      <c r="ER2299" s="1"/>
    </row>
    <row r="2300" spans="1:148" ht="12.75" x14ac:dyDescent="0.2">
      <c r="A2300" s="118"/>
      <c r="B2300" s="119"/>
      <c r="C2300" s="119"/>
      <c r="D2300" s="120"/>
      <c r="E2300" s="120"/>
      <c r="F2300" s="172"/>
      <c r="G2300" s="123"/>
      <c r="H2300" s="124"/>
      <c r="I2300" s="124"/>
      <c r="J2300" s="125"/>
      <c r="K2300" s="125"/>
      <c r="L2300" s="8"/>
      <c r="M2300" s="126"/>
      <c r="N2300" s="126"/>
      <c r="O2300" s="119"/>
      <c r="P2300" s="119"/>
      <c r="Q2300" s="158"/>
      <c r="R2300" s="199"/>
      <c r="S2300" s="119"/>
      <c r="T2300" s="129"/>
      <c r="U2300" s="127"/>
      <c r="V2300" s="127"/>
      <c r="W2300" s="126"/>
      <c r="X2300" s="119"/>
      <c r="Y2300" s="119"/>
      <c r="Z2300" s="131"/>
      <c r="AA2300" s="124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2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4"/>
      <c r="EM2300" s="1"/>
      <c r="EN2300" s="1"/>
      <c r="EO2300" s="1"/>
      <c r="EP2300" s="1"/>
      <c r="EQ2300" s="1"/>
      <c r="ER2300" s="1"/>
    </row>
    <row r="2301" spans="1:148" ht="12.75" x14ac:dyDescent="0.2">
      <c r="A2301" s="118"/>
      <c r="B2301" s="119"/>
      <c r="C2301" s="119"/>
      <c r="D2301" s="120"/>
      <c r="E2301" s="120"/>
      <c r="F2301" s="172"/>
      <c r="G2301" s="123"/>
      <c r="H2301" s="124"/>
      <c r="I2301" s="124"/>
      <c r="J2301" s="125"/>
      <c r="K2301" s="125"/>
      <c r="L2301" s="8"/>
      <c r="M2301" s="126"/>
      <c r="N2301" s="126"/>
      <c r="O2301" s="119"/>
      <c r="P2301" s="119"/>
      <c r="Q2301" s="158"/>
      <c r="R2301" s="199"/>
      <c r="S2301" s="119"/>
      <c r="T2301" s="129"/>
      <c r="U2301" s="127"/>
      <c r="V2301" s="127"/>
      <c r="W2301" s="126"/>
      <c r="X2301" s="119"/>
      <c r="Y2301" s="119"/>
      <c r="Z2301" s="131"/>
      <c r="AA2301" s="124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2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4"/>
      <c r="EM2301" s="1"/>
      <c r="EN2301" s="1"/>
      <c r="EO2301" s="1"/>
      <c r="EP2301" s="1"/>
      <c r="EQ2301" s="1"/>
      <c r="ER2301" s="1"/>
    </row>
    <row r="2302" spans="1:148" ht="12.75" x14ac:dyDescent="0.2">
      <c r="A2302" s="118"/>
      <c r="B2302" s="119"/>
      <c r="C2302" s="119"/>
      <c r="D2302" s="120"/>
      <c r="E2302" s="120"/>
      <c r="F2302" s="172"/>
      <c r="G2302" s="123"/>
      <c r="H2302" s="124"/>
      <c r="I2302" s="124"/>
      <c r="J2302" s="125"/>
      <c r="K2302" s="125"/>
      <c r="L2302" s="8"/>
      <c r="M2302" s="126"/>
      <c r="N2302" s="126"/>
      <c r="O2302" s="119"/>
      <c r="P2302" s="119"/>
      <c r="Q2302" s="158"/>
      <c r="R2302" s="199"/>
      <c r="S2302" s="119"/>
      <c r="T2302" s="129"/>
      <c r="U2302" s="127"/>
      <c r="V2302" s="127"/>
      <c r="W2302" s="126"/>
      <c r="X2302" s="119"/>
      <c r="Y2302" s="119"/>
      <c r="Z2302" s="131"/>
      <c r="AA2302" s="124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2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4"/>
      <c r="EM2302" s="1"/>
      <c r="EN2302" s="1"/>
      <c r="EO2302" s="1"/>
      <c r="EP2302" s="1"/>
      <c r="EQ2302" s="1"/>
      <c r="ER2302" s="1"/>
    </row>
    <row r="2303" spans="1:148" ht="12.75" x14ac:dyDescent="0.2">
      <c r="A2303" s="118"/>
      <c r="B2303" s="119"/>
      <c r="C2303" s="119"/>
      <c r="D2303" s="120"/>
      <c r="E2303" s="120"/>
      <c r="F2303" s="172"/>
      <c r="G2303" s="123"/>
      <c r="H2303" s="124"/>
      <c r="I2303" s="124"/>
      <c r="J2303" s="125"/>
      <c r="K2303" s="125"/>
      <c r="L2303" s="8"/>
      <c r="M2303" s="126"/>
      <c r="N2303" s="126"/>
      <c r="O2303" s="119"/>
      <c r="P2303" s="119"/>
      <c r="Q2303" s="158"/>
      <c r="R2303" s="199"/>
      <c r="S2303" s="119"/>
      <c r="T2303" s="129"/>
      <c r="U2303" s="127"/>
      <c r="V2303" s="127"/>
      <c r="W2303" s="126"/>
      <c r="X2303" s="119"/>
      <c r="Y2303" s="119"/>
      <c r="Z2303" s="131"/>
      <c r="AA2303" s="124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2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4"/>
      <c r="EM2303" s="1"/>
      <c r="EN2303" s="1"/>
      <c r="EO2303" s="1"/>
      <c r="EP2303" s="1"/>
      <c r="EQ2303" s="1"/>
      <c r="ER2303" s="1"/>
    </row>
    <row r="2304" spans="1:148" ht="12.75" x14ac:dyDescent="0.2">
      <c r="A2304" s="118"/>
      <c r="B2304" s="119"/>
      <c r="C2304" s="119"/>
      <c r="D2304" s="120"/>
      <c r="E2304" s="120"/>
      <c r="F2304" s="172"/>
      <c r="G2304" s="123"/>
      <c r="H2304" s="124"/>
      <c r="I2304" s="124"/>
      <c r="J2304" s="125"/>
      <c r="K2304" s="125"/>
      <c r="L2304" s="8"/>
      <c r="M2304" s="126"/>
      <c r="N2304" s="126"/>
      <c r="O2304" s="119"/>
      <c r="P2304" s="119"/>
      <c r="Q2304" s="158"/>
      <c r="R2304" s="199"/>
      <c r="S2304" s="119"/>
      <c r="T2304" s="129"/>
      <c r="U2304" s="127"/>
      <c r="V2304" s="127"/>
      <c r="W2304" s="126"/>
      <c r="X2304" s="119"/>
      <c r="Y2304" s="119"/>
      <c r="Z2304" s="131"/>
      <c r="AA2304" s="124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2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4"/>
      <c r="EM2304" s="1"/>
      <c r="EN2304" s="1"/>
      <c r="EO2304" s="1"/>
      <c r="EP2304" s="1"/>
      <c r="EQ2304" s="1"/>
      <c r="ER2304" s="1"/>
    </row>
    <row r="2305" spans="1:148" ht="12.75" x14ac:dyDescent="0.2">
      <c r="A2305" s="118"/>
      <c r="B2305" s="119"/>
      <c r="C2305" s="119"/>
      <c r="D2305" s="120"/>
      <c r="E2305" s="120"/>
      <c r="F2305" s="172"/>
      <c r="G2305" s="123"/>
      <c r="H2305" s="124"/>
      <c r="I2305" s="124"/>
      <c r="J2305" s="125"/>
      <c r="K2305" s="125"/>
      <c r="L2305" s="8"/>
      <c r="M2305" s="126"/>
      <c r="N2305" s="126"/>
      <c r="O2305" s="119"/>
      <c r="P2305" s="119"/>
      <c r="Q2305" s="158"/>
      <c r="R2305" s="199"/>
      <c r="S2305" s="119"/>
      <c r="T2305" s="129"/>
      <c r="U2305" s="127"/>
      <c r="V2305" s="127"/>
      <c r="W2305" s="126"/>
      <c r="X2305" s="119"/>
      <c r="Y2305" s="119"/>
      <c r="Z2305" s="131"/>
      <c r="AA2305" s="124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2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4"/>
      <c r="EM2305" s="1"/>
      <c r="EN2305" s="1"/>
      <c r="EO2305" s="1"/>
      <c r="EP2305" s="1"/>
      <c r="EQ2305" s="1"/>
      <c r="ER2305" s="1"/>
    </row>
    <row r="2306" spans="1:148" ht="12.75" x14ac:dyDescent="0.2">
      <c r="A2306" s="118"/>
      <c r="B2306" s="119"/>
      <c r="C2306" s="119"/>
      <c r="D2306" s="120"/>
      <c r="E2306" s="120"/>
      <c r="F2306" s="172"/>
      <c r="G2306" s="123"/>
      <c r="H2306" s="124"/>
      <c r="I2306" s="124"/>
      <c r="J2306" s="125"/>
      <c r="K2306" s="125"/>
      <c r="L2306" s="8"/>
      <c r="M2306" s="126"/>
      <c r="N2306" s="126"/>
      <c r="O2306" s="119"/>
      <c r="P2306" s="119"/>
      <c r="Q2306" s="158"/>
      <c r="R2306" s="199"/>
      <c r="S2306" s="119"/>
      <c r="T2306" s="129"/>
      <c r="U2306" s="127"/>
      <c r="V2306" s="127"/>
      <c r="W2306" s="126"/>
      <c r="X2306" s="119"/>
      <c r="Y2306" s="119"/>
      <c r="Z2306" s="131"/>
      <c r="AA2306" s="124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2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4"/>
      <c r="EM2306" s="1"/>
      <c r="EN2306" s="1"/>
      <c r="EO2306" s="1"/>
      <c r="EP2306" s="1"/>
      <c r="EQ2306" s="1"/>
      <c r="ER2306" s="1"/>
    </row>
    <row r="2307" spans="1:148" ht="12.75" x14ac:dyDescent="0.2">
      <c r="A2307" s="118"/>
      <c r="B2307" s="119"/>
      <c r="C2307" s="119"/>
      <c r="D2307" s="120"/>
      <c r="E2307" s="120"/>
      <c r="F2307" s="172"/>
      <c r="G2307" s="123"/>
      <c r="H2307" s="124"/>
      <c r="I2307" s="124"/>
      <c r="J2307" s="125"/>
      <c r="K2307" s="125"/>
      <c r="L2307" s="8"/>
      <c r="M2307" s="126"/>
      <c r="N2307" s="126"/>
      <c r="O2307" s="119"/>
      <c r="P2307" s="119"/>
      <c r="Q2307" s="158"/>
      <c r="R2307" s="199"/>
      <c r="S2307" s="119"/>
      <c r="T2307" s="129"/>
      <c r="U2307" s="127"/>
      <c r="V2307" s="127"/>
      <c r="W2307" s="126"/>
      <c r="X2307" s="119"/>
      <c r="Y2307" s="119"/>
      <c r="Z2307" s="131"/>
      <c r="AA2307" s="124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2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4"/>
      <c r="EM2307" s="1"/>
      <c r="EN2307" s="1"/>
      <c r="EO2307" s="1"/>
      <c r="EP2307" s="1"/>
      <c r="EQ2307" s="1"/>
      <c r="ER2307" s="1"/>
    </row>
    <row r="2308" spans="1:148" ht="12.75" x14ac:dyDescent="0.2">
      <c r="A2308" s="118"/>
      <c r="B2308" s="119"/>
      <c r="C2308" s="119"/>
      <c r="D2308" s="120"/>
      <c r="E2308" s="120"/>
      <c r="F2308" s="172"/>
      <c r="G2308" s="123"/>
      <c r="H2308" s="124"/>
      <c r="I2308" s="124"/>
      <c r="J2308" s="125"/>
      <c r="K2308" s="125"/>
      <c r="L2308" s="8"/>
      <c r="M2308" s="126"/>
      <c r="N2308" s="126"/>
      <c r="O2308" s="119"/>
      <c r="P2308" s="119"/>
      <c r="Q2308" s="158"/>
      <c r="R2308" s="199"/>
      <c r="S2308" s="119"/>
      <c r="T2308" s="129"/>
      <c r="U2308" s="127"/>
      <c r="V2308" s="127"/>
      <c r="W2308" s="126"/>
      <c r="X2308" s="119"/>
      <c r="Y2308" s="119"/>
      <c r="Z2308" s="131"/>
      <c r="AA2308" s="124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2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4"/>
      <c r="EM2308" s="1"/>
      <c r="EN2308" s="1"/>
      <c r="EO2308" s="1"/>
      <c r="EP2308" s="1"/>
      <c r="EQ2308" s="1"/>
      <c r="ER2308" s="1"/>
    </row>
    <row r="2309" spans="1:148" ht="12.75" x14ac:dyDescent="0.2">
      <c r="A2309" s="118"/>
      <c r="B2309" s="119"/>
      <c r="C2309" s="119"/>
      <c r="D2309" s="120"/>
      <c r="E2309" s="120"/>
      <c r="F2309" s="172"/>
      <c r="G2309" s="123"/>
      <c r="H2309" s="124"/>
      <c r="I2309" s="124"/>
      <c r="J2309" s="125"/>
      <c r="K2309" s="125"/>
      <c r="L2309" s="8"/>
      <c r="M2309" s="126"/>
      <c r="N2309" s="126"/>
      <c r="O2309" s="119"/>
      <c r="P2309" s="119"/>
      <c r="Q2309" s="158"/>
      <c r="R2309" s="199"/>
      <c r="S2309" s="119"/>
      <c r="T2309" s="129"/>
      <c r="U2309" s="127"/>
      <c r="V2309" s="127"/>
      <c r="W2309" s="126"/>
      <c r="X2309" s="119"/>
      <c r="Y2309" s="119"/>
      <c r="Z2309" s="131"/>
      <c r="AA2309" s="124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2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4"/>
      <c r="EM2309" s="1"/>
      <c r="EN2309" s="1"/>
      <c r="EO2309" s="1"/>
      <c r="EP2309" s="1"/>
      <c r="EQ2309" s="1"/>
      <c r="ER2309" s="1"/>
    </row>
    <row r="2310" spans="1:148" ht="12.75" x14ac:dyDescent="0.2">
      <c r="A2310" s="118"/>
      <c r="B2310" s="119"/>
      <c r="C2310" s="119"/>
      <c r="D2310" s="120"/>
      <c r="E2310" s="120"/>
      <c r="F2310" s="172"/>
      <c r="G2310" s="123"/>
      <c r="H2310" s="124"/>
      <c r="I2310" s="124"/>
      <c r="J2310" s="125"/>
      <c r="K2310" s="125"/>
      <c r="L2310" s="8"/>
      <c r="M2310" s="126"/>
      <c r="N2310" s="126"/>
      <c r="O2310" s="119"/>
      <c r="P2310" s="119"/>
      <c r="Q2310" s="158"/>
      <c r="R2310" s="199"/>
      <c r="S2310" s="119"/>
      <c r="T2310" s="129"/>
      <c r="U2310" s="127"/>
      <c r="V2310" s="127"/>
      <c r="W2310" s="126"/>
      <c r="X2310" s="119"/>
      <c r="Y2310" s="119"/>
      <c r="Z2310" s="131"/>
      <c r="AA2310" s="124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2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4"/>
      <c r="EM2310" s="1"/>
      <c r="EN2310" s="1"/>
      <c r="EO2310" s="1"/>
      <c r="EP2310" s="1"/>
      <c r="EQ2310" s="1"/>
      <c r="ER2310" s="1"/>
    </row>
    <row r="2311" spans="1:148" ht="12.75" x14ac:dyDescent="0.2">
      <c r="A2311" s="118"/>
      <c r="B2311" s="119"/>
      <c r="C2311" s="119"/>
      <c r="D2311" s="120"/>
      <c r="E2311" s="120"/>
      <c r="F2311" s="172"/>
      <c r="G2311" s="123"/>
      <c r="H2311" s="124"/>
      <c r="I2311" s="124"/>
      <c r="J2311" s="125"/>
      <c r="K2311" s="125"/>
      <c r="L2311" s="8"/>
      <c r="M2311" s="126"/>
      <c r="N2311" s="126"/>
      <c r="O2311" s="119"/>
      <c r="P2311" s="119"/>
      <c r="Q2311" s="158"/>
      <c r="R2311" s="199"/>
      <c r="S2311" s="119"/>
      <c r="T2311" s="129"/>
      <c r="U2311" s="127"/>
      <c r="V2311" s="127"/>
      <c r="W2311" s="126"/>
      <c r="X2311" s="119"/>
      <c r="Y2311" s="119"/>
      <c r="Z2311" s="131"/>
      <c r="AA2311" s="124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2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4"/>
      <c r="EM2311" s="1"/>
      <c r="EN2311" s="1"/>
      <c r="EO2311" s="1"/>
      <c r="EP2311" s="1"/>
      <c r="EQ2311" s="1"/>
      <c r="ER2311" s="1"/>
    </row>
    <row r="2312" spans="1:148" ht="12.75" x14ac:dyDescent="0.2">
      <c r="A2312" s="118"/>
      <c r="B2312" s="119"/>
      <c r="C2312" s="119"/>
      <c r="D2312" s="120"/>
      <c r="E2312" s="120"/>
      <c r="F2312" s="172"/>
      <c r="G2312" s="123"/>
      <c r="H2312" s="124"/>
      <c r="I2312" s="124"/>
      <c r="J2312" s="125"/>
      <c r="K2312" s="125"/>
      <c r="L2312" s="8"/>
      <c r="M2312" s="126"/>
      <c r="N2312" s="126"/>
      <c r="O2312" s="119"/>
      <c r="P2312" s="119"/>
      <c r="Q2312" s="158"/>
      <c r="R2312" s="199"/>
      <c r="S2312" s="119"/>
      <c r="T2312" s="129"/>
      <c r="U2312" s="127"/>
      <c r="V2312" s="127"/>
      <c r="W2312" s="126"/>
      <c r="X2312" s="119"/>
      <c r="Y2312" s="119"/>
      <c r="Z2312" s="131"/>
      <c r="AA2312" s="124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2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4"/>
      <c r="EM2312" s="1"/>
      <c r="EN2312" s="1"/>
      <c r="EO2312" s="1"/>
      <c r="EP2312" s="1"/>
      <c r="EQ2312" s="1"/>
      <c r="ER2312" s="1"/>
    </row>
    <row r="2313" spans="1:148" ht="12.75" x14ac:dyDescent="0.2">
      <c r="A2313" s="118"/>
      <c r="B2313" s="119"/>
      <c r="C2313" s="119"/>
      <c r="D2313" s="120"/>
      <c r="E2313" s="120"/>
      <c r="F2313" s="172"/>
      <c r="G2313" s="123"/>
      <c r="H2313" s="124"/>
      <c r="I2313" s="124"/>
      <c r="J2313" s="125"/>
      <c r="K2313" s="125"/>
      <c r="L2313" s="8"/>
      <c r="M2313" s="126"/>
      <c r="N2313" s="126"/>
      <c r="O2313" s="119"/>
      <c r="P2313" s="119"/>
      <c r="Q2313" s="158"/>
      <c r="R2313" s="199"/>
      <c r="S2313" s="119"/>
      <c r="T2313" s="129"/>
      <c r="U2313" s="127"/>
      <c r="V2313" s="127"/>
      <c r="W2313" s="126"/>
      <c r="X2313" s="119"/>
      <c r="Y2313" s="119"/>
      <c r="Z2313" s="131"/>
      <c r="AA2313" s="124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2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4"/>
      <c r="EM2313" s="1"/>
      <c r="EN2313" s="1"/>
      <c r="EO2313" s="1"/>
      <c r="EP2313" s="1"/>
      <c r="EQ2313" s="1"/>
      <c r="ER2313" s="1"/>
    </row>
    <row r="2314" spans="1:148" ht="12.75" x14ac:dyDescent="0.2">
      <c r="A2314" s="118"/>
      <c r="B2314" s="119"/>
      <c r="C2314" s="119"/>
      <c r="D2314" s="120"/>
      <c r="E2314" s="120"/>
      <c r="F2314" s="172"/>
      <c r="G2314" s="123"/>
      <c r="H2314" s="124"/>
      <c r="I2314" s="124"/>
      <c r="J2314" s="125"/>
      <c r="K2314" s="125"/>
      <c r="L2314" s="8"/>
      <c r="M2314" s="126"/>
      <c r="N2314" s="126"/>
      <c r="O2314" s="119"/>
      <c r="P2314" s="119"/>
      <c r="Q2314" s="158"/>
      <c r="R2314" s="199"/>
      <c r="S2314" s="119"/>
      <c r="T2314" s="129"/>
      <c r="U2314" s="127"/>
      <c r="V2314" s="127"/>
      <c r="W2314" s="126"/>
      <c r="X2314" s="119"/>
      <c r="Y2314" s="119"/>
      <c r="Z2314" s="131"/>
      <c r="AA2314" s="124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2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4"/>
      <c r="EM2314" s="1"/>
      <c r="EN2314" s="1"/>
      <c r="EO2314" s="1"/>
      <c r="EP2314" s="1"/>
      <c r="EQ2314" s="1"/>
      <c r="ER2314" s="1"/>
    </row>
    <row r="2315" spans="1:148" ht="12.75" x14ac:dyDescent="0.2">
      <c r="A2315" s="118"/>
      <c r="B2315" s="119"/>
      <c r="C2315" s="119"/>
      <c r="D2315" s="120"/>
      <c r="E2315" s="120"/>
      <c r="F2315" s="172"/>
      <c r="G2315" s="123"/>
      <c r="H2315" s="124"/>
      <c r="I2315" s="124"/>
      <c r="J2315" s="125"/>
      <c r="K2315" s="125"/>
      <c r="L2315" s="8"/>
      <c r="M2315" s="126"/>
      <c r="N2315" s="126"/>
      <c r="O2315" s="119"/>
      <c r="P2315" s="119"/>
      <c r="Q2315" s="158"/>
      <c r="R2315" s="199"/>
      <c r="S2315" s="119"/>
      <c r="T2315" s="129"/>
      <c r="U2315" s="127"/>
      <c r="V2315" s="127"/>
      <c r="W2315" s="126"/>
      <c r="X2315" s="119"/>
      <c r="Y2315" s="119"/>
      <c r="Z2315" s="131"/>
      <c r="AA2315" s="124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2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4"/>
      <c r="EM2315" s="1"/>
      <c r="EN2315" s="1"/>
      <c r="EO2315" s="1"/>
      <c r="EP2315" s="1"/>
      <c r="EQ2315" s="1"/>
      <c r="ER2315" s="1"/>
    </row>
    <row r="2316" spans="1:148" ht="12.75" x14ac:dyDescent="0.2">
      <c r="A2316" s="118"/>
      <c r="B2316" s="119"/>
      <c r="C2316" s="119"/>
      <c r="D2316" s="120"/>
      <c r="E2316" s="120"/>
      <c r="F2316" s="172"/>
      <c r="G2316" s="123"/>
      <c r="H2316" s="124"/>
      <c r="I2316" s="124"/>
      <c r="J2316" s="125"/>
      <c r="K2316" s="125"/>
      <c r="L2316" s="8"/>
      <c r="M2316" s="126"/>
      <c r="N2316" s="126"/>
      <c r="O2316" s="119"/>
      <c r="P2316" s="119"/>
      <c r="Q2316" s="158"/>
      <c r="R2316" s="199"/>
      <c r="S2316" s="119"/>
      <c r="T2316" s="129"/>
      <c r="U2316" s="127"/>
      <c r="V2316" s="127"/>
      <c r="W2316" s="126"/>
      <c r="X2316" s="119"/>
      <c r="Y2316" s="119"/>
      <c r="Z2316" s="131"/>
      <c r="AA2316" s="124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2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4"/>
      <c r="EM2316" s="1"/>
      <c r="EN2316" s="1"/>
      <c r="EO2316" s="1"/>
      <c r="EP2316" s="1"/>
      <c r="EQ2316" s="1"/>
      <c r="ER2316" s="1"/>
    </row>
    <row r="2317" spans="1:148" ht="12.75" x14ac:dyDescent="0.2">
      <c r="A2317" s="118"/>
      <c r="B2317" s="119"/>
      <c r="C2317" s="119"/>
      <c r="D2317" s="120"/>
      <c r="E2317" s="120"/>
      <c r="F2317" s="172"/>
      <c r="G2317" s="123"/>
      <c r="H2317" s="124"/>
      <c r="I2317" s="124"/>
      <c r="J2317" s="125"/>
      <c r="K2317" s="125"/>
      <c r="L2317" s="8"/>
      <c r="M2317" s="126"/>
      <c r="N2317" s="126"/>
      <c r="O2317" s="119"/>
      <c r="P2317" s="119"/>
      <c r="Q2317" s="158"/>
      <c r="R2317" s="199"/>
      <c r="S2317" s="119"/>
      <c r="T2317" s="129"/>
      <c r="U2317" s="127"/>
      <c r="V2317" s="127"/>
      <c r="W2317" s="126"/>
      <c r="X2317" s="119"/>
      <c r="Y2317" s="119"/>
      <c r="Z2317" s="131"/>
      <c r="AA2317" s="124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2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4"/>
      <c r="EM2317" s="1"/>
      <c r="EN2317" s="1"/>
      <c r="EO2317" s="1"/>
      <c r="EP2317" s="1"/>
      <c r="EQ2317" s="1"/>
      <c r="ER2317" s="1"/>
    </row>
    <row r="2318" spans="1:148" ht="12.75" x14ac:dyDescent="0.2">
      <c r="A2318" s="118"/>
      <c r="B2318" s="119"/>
      <c r="C2318" s="119"/>
      <c r="D2318" s="120"/>
      <c r="E2318" s="120"/>
      <c r="F2318" s="172"/>
      <c r="G2318" s="123"/>
      <c r="H2318" s="124"/>
      <c r="I2318" s="124"/>
      <c r="J2318" s="125"/>
      <c r="K2318" s="125"/>
      <c r="L2318" s="8"/>
      <c r="M2318" s="126"/>
      <c r="N2318" s="126"/>
      <c r="O2318" s="119"/>
      <c r="P2318" s="119"/>
      <c r="Q2318" s="158"/>
      <c r="R2318" s="199"/>
      <c r="S2318" s="119"/>
      <c r="T2318" s="129"/>
      <c r="U2318" s="127"/>
      <c r="V2318" s="127"/>
      <c r="W2318" s="126"/>
      <c r="X2318" s="119"/>
      <c r="Y2318" s="119"/>
      <c r="Z2318" s="131"/>
      <c r="AA2318" s="124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2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4"/>
      <c r="EM2318" s="1"/>
      <c r="EN2318" s="1"/>
      <c r="EO2318" s="1"/>
      <c r="EP2318" s="1"/>
      <c r="EQ2318" s="1"/>
      <c r="ER2318" s="1"/>
    </row>
    <row r="2319" spans="1:148" ht="12.75" x14ac:dyDescent="0.2">
      <c r="A2319" s="118"/>
      <c r="B2319" s="119"/>
      <c r="C2319" s="119"/>
      <c r="D2319" s="120"/>
      <c r="E2319" s="120"/>
      <c r="F2319" s="172"/>
      <c r="G2319" s="123"/>
      <c r="H2319" s="124"/>
      <c r="I2319" s="124"/>
      <c r="J2319" s="125"/>
      <c r="K2319" s="125"/>
      <c r="L2319" s="8"/>
      <c r="M2319" s="126"/>
      <c r="N2319" s="126"/>
      <c r="O2319" s="119"/>
      <c r="P2319" s="119"/>
      <c r="Q2319" s="158"/>
      <c r="R2319" s="199"/>
      <c r="S2319" s="119"/>
      <c r="T2319" s="129"/>
      <c r="U2319" s="127"/>
      <c r="V2319" s="127"/>
      <c r="W2319" s="126"/>
      <c r="X2319" s="119"/>
      <c r="Y2319" s="119"/>
      <c r="Z2319" s="131"/>
      <c r="AA2319" s="124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2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4"/>
      <c r="EM2319" s="1"/>
      <c r="EN2319" s="1"/>
      <c r="EO2319" s="1"/>
      <c r="EP2319" s="1"/>
      <c r="EQ2319" s="1"/>
      <c r="ER2319" s="1"/>
    </row>
    <row r="2320" spans="1:148" ht="12.75" x14ac:dyDescent="0.2">
      <c r="A2320" s="118"/>
      <c r="B2320" s="119"/>
      <c r="C2320" s="119"/>
      <c r="D2320" s="120"/>
      <c r="E2320" s="120"/>
      <c r="F2320" s="172"/>
      <c r="G2320" s="123"/>
      <c r="H2320" s="124"/>
      <c r="I2320" s="124"/>
      <c r="J2320" s="125"/>
      <c r="K2320" s="125"/>
      <c r="L2320" s="8"/>
      <c r="M2320" s="126"/>
      <c r="N2320" s="126"/>
      <c r="O2320" s="119"/>
      <c r="P2320" s="119"/>
      <c r="Q2320" s="158"/>
      <c r="R2320" s="199"/>
      <c r="S2320" s="119"/>
      <c r="T2320" s="129"/>
      <c r="U2320" s="127"/>
      <c r="V2320" s="127"/>
      <c r="W2320" s="126"/>
      <c r="X2320" s="119"/>
      <c r="Y2320" s="119"/>
      <c r="Z2320" s="131"/>
      <c r="AA2320" s="124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2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4"/>
      <c r="EM2320" s="1"/>
      <c r="EN2320" s="1"/>
      <c r="EO2320" s="1"/>
      <c r="EP2320" s="1"/>
      <c r="EQ2320" s="1"/>
      <c r="ER2320" s="1"/>
    </row>
    <row r="2321" spans="1:148" ht="12.75" x14ac:dyDescent="0.2">
      <c r="A2321" s="118"/>
      <c r="B2321" s="119"/>
      <c r="C2321" s="119"/>
      <c r="D2321" s="120"/>
      <c r="E2321" s="120"/>
      <c r="F2321" s="172"/>
      <c r="G2321" s="123"/>
      <c r="H2321" s="124"/>
      <c r="I2321" s="124"/>
      <c r="J2321" s="125"/>
      <c r="K2321" s="125"/>
      <c r="L2321" s="8"/>
      <c r="M2321" s="126"/>
      <c r="N2321" s="126"/>
      <c r="O2321" s="119"/>
      <c r="P2321" s="119"/>
      <c r="Q2321" s="158"/>
      <c r="R2321" s="199"/>
      <c r="S2321" s="119"/>
      <c r="T2321" s="129"/>
      <c r="U2321" s="127"/>
      <c r="V2321" s="127"/>
      <c r="W2321" s="126"/>
      <c r="X2321" s="119"/>
      <c r="Y2321" s="119"/>
      <c r="Z2321" s="131"/>
      <c r="AA2321" s="124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2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4"/>
      <c r="EM2321" s="1"/>
      <c r="EN2321" s="1"/>
      <c r="EO2321" s="1"/>
      <c r="EP2321" s="1"/>
      <c r="EQ2321" s="1"/>
      <c r="ER2321" s="1"/>
    </row>
    <row r="2322" spans="1:148" ht="12.75" x14ac:dyDescent="0.2">
      <c r="A2322" s="118"/>
      <c r="B2322" s="119"/>
      <c r="C2322" s="119"/>
      <c r="D2322" s="120"/>
      <c r="E2322" s="120"/>
      <c r="F2322" s="172"/>
      <c r="G2322" s="123"/>
      <c r="H2322" s="124"/>
      <c r="I2322" s="124"/>
      <c r="J2322" s="125"/>
      <c r="K2322" s="125"/>
      <c r="L2322" s="8"/>
      <c r="M2322" s="126"/>
      <c r="N2322" s="126"/>
      <c r="O2322" s="119"/>
      <c r="P2322" s="119"/>
      <c r="Q2322" s="158"/>
      <c r="R2322" s="199"/>
      <c r="S2322" s="119"/>
      <c r="T2322" s="129"/>
      <c r="U2322" s="127"/>
      <c r="V2322" s="127"/>
      <c r="W2322" s="126"/>
      <c r="X2322" s="119"/>
      <c r="Y2322" s="119"/>
      <c r="Z2322" s="131"/>
      <c r="AA2322" s="124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2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4"/>
      <c r="EM2322" s="1"/>
      <c r="EN2322" s="1"/>
      <c r="EO2322" s="1"/>
      <c r="EP2322" s="1"/>
      <c r="EQ2322" s="1"/>
      <c r="ER2322" s="1"/>
    </row>
    <row r="2323" spans="1:148" ht="12.75" x14ac:dyDescent="0.2">
      <c r="A2323" s="118"/>
      <c r="B2323" s="119"/>
      <c r="C2323" s="119"/>
      <c r="D2323" s="120"/>
      <c r="E2323" s="120"/>
      <c r="F2323" s="172"/>
      <c r="G2323" s="123"/>
      <c r="H2323" s="124"/>
      <c r="I2323" s="124"/>
      <c r="J2323" s="125"/>
      <c r="K2323" s="125"/>
      <c r="L2323" s="8"/>
      <c r="M2323" s="126"/>
      <c r="N2323" s="126"/>
      <c r="O2323" s="119"/>
      <c r="P2323" s="119"/>
      <c r="Q2323" s="158"/>
      <c r="R2323" s="199"/>
      <c r="S2323" s="119"/>
      <c r="T2323" s="129"/>
      <c r="U2323" s="127"/>
      <c r="V2323" s="127"/>
      <c r="W2323" s="126"/>
      <c r="X2323" s="119"/>
      <c r="Y2323" s="119"/>
      <c r="Z2323" s="131"/>
      <c r="AA2323" s="124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2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4"/>
      <c r="EM2323" s="1"/>
      <c r="EN2323" s="1"/>
      <c r="EO2323" s="1"/>
      <c r="EP2323" s="1"/>
      <c r="EQ2323" s="1"/>
      <c r="ER2323" s="1"/>
    </row>
    <row r="2324" spans="1:148" ht="12.75" x14ac:dyDescent="0.2">
      <c r="A2324" s="118"/>
      <c r="B2324" s="119"/>
      <c r="C2324" s="119"/>
      <c r="D2324" s="120"/>
      <c r="E2324" s="120"/>
      <c r="F2324" s="172"/>
      <c r="G2324" s="123"/>
      <c r="H2324" s="124"/>
      <c r="I2324" s="124"/>
      <c r="J2324" s="125"/>
      <c r="K2324" s="125"/>
      <c r="L2324" s="8"/>
      <c r="M2324" s="126"/>
      <c r="N2324" s="126"/>
      <c r="O2324" s="119"/>
      <c r="P2324" s="119"/>
      <c r="Q2324" s="158"/>
      <c r="R2324" s="199"/>
      <c r="S2324" s="119"/>
      <c r="T2324" s="129"/>
      <c r="U2324" s="127"/>
      <c r="V2324" s="127"/>
      <c r="W2324" s="126"/>
      <c r="X2324" s="119"/>
      <c r="Y2324" s="119"/>
      <c r="Z2324" s="131"/>
      <c r="AA2324" s="124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2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4"/>
      <c r="EM2324" s="1"/>
      <c r="EN2324" s="1"/>
      <c r="EO2324" s="1"/>
      <c r="EP2324" s="1"/>
      <c r="EQ2324" s="1"/>
      <c r="ER2324" s="1"/>
    </row>
    <row r="2325" spans="1:148" ht="12.75" x14ac:dyDescent="0.2">
      <c r="A2325" s="118"/>
      <c r="B2325" s="119"/>
      <c r="C2325" s="119"/>
      <c r="D2325" s="120"/>
      <c r="E2325" s="120"/>
      <c r="F2325" s="172"/>
      <c r="G2325" s="123"/>
      <c r="H2325" s="124"/>
      <c r="I2325" s="124"/>
      <c r="J2325" s="125"/>
      <c r="K2325" s="125"/>
      <c r="L2325" s="8"/>
      <c r="M2325" s="126"/>
      <c r="N2325" s="126"/>
      <c r="O2325" s="119"/>
      <c r="P2325" s="119"/>
      <c r="Q2325" s="158"/>
      <c r="R2325" s="199"/>
      <c r="S2325" s="119"/>
      <c r="T2325" s="129"/>
      <c r="U2325" s="127"/>
      <c r="V2325" s="127"/>
      <c r="W2325" s="126"/>
      <c r="X2325" s="119"/>
      <c r="Y2325" s="119"/>
      <c r="Z2325" s="131"/>
      <c r="AA2325" s="124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2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4"/>
      <c r="EM2325" s="1"/>
      <c r="EN2325" s="1"/>
      <c r="EO2325" s="1"/>
      <c r="EP2325" s="1"/>
      <c r="EQ2325" s="1"/>
      <c r="ER2325" s="1"/>
    </row>
    <row r="2326" spans="1:148" ht="12.75" x14ac:dyDescent="0.2">
      <c r="A2326" s="118"/>
      <c r="B2326" s="119"/>
      <c r="C2326" s="119"/>
      <c r="D2326" s="120"/>
      <c r="E2326" s="120"/>
      <c r="F2326" s="172"/>
      <c r="G2326" s="123"/>
      <c r="H2326" s="124"/>
      <c r="I2326" s="124"/>
      <c r="J2326" s="125"/>
      <c r="K2326" s="125"/>
      <c r="L2326" s="8"/>
      <c r="M2326" s="126"/>
      <c r="N2326" s="126"/>
      <c r="O2326" s="119"/>
      <c r="P2326" s="119"/>
      <c r="Q2326" s="158"/>
      <c r="R2326" s="199"/>
      <c r="S2326" s="119"/>
      <c r="T2326" s="129"/>
      <c r="U2326" s="127"/>
      <c r="V2326" s="127"/>
      <c r="W2326" s="126"/>
      <c r="X2326" s="119"/>
      <c r="Y2326" s="119"/>
      <c r="Z2326" s="131"/>
      <c r="AA2326" s="124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2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4"/>
      <c r="EM2326" s="1"/>
      <c r="EN2326" s="1"/>
      <c r="EO2326" s="1"/>
      <c r="EP2326" s="1"/>
      <c r="EQ2326" s="1"/>
      <c r="ER2326" s="1"/>
    </row>
    <row r="2327" spans="1:148" ht="12.75" x14ac:dyDescent="0.2">
      <c r="A2327" s="118"/>
      <c r="B2327" s="119"/>
      <c r="C2327" s="119"/>
      <c r="D2327" s="120"/>
      <c r="E2327" s="120"/>
      <c r="F2327" s="172"/>
      <c r="G2327" s="123"/>
      <c r="H2327" s="124"/>
      <c r="I2327" s="124"/>
      <c r="J2327" s="125"/>
      <c r="K2327" s="125"/>
      <c r="L2327" s="8"/>
      <c r="M2327" s="126"/>
      <c r="N2327" s="126"/>
      <c r="O2327" s="119"/>
      <c r="P2327" s="119"/>
      <c r="Q2327" s="158"/>
      <c r="R2327" s="199"/>
      <c r="S2327" s="119"/>
      <c r="T2327" s="129"/>
      <c r="U2327" s="127"/>
      <c r="V2327" s="127"/>
      <c r="W2327" s="126"/>
      <c r="X2327" s="119"/>
      <c r="Y2327" s="119"/>
      <c r="Z2327" s="131"/>
      <c r="AA2327" s="124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2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4"/>
      <c r="EM2327" s="1"/>
      <c r="EN2327" s="1"/>
      <c r="EO2327" s="1"/>
      <c r="EP2327" s="1"/>
      <c r="EQ2327" s="1"/>
      <c r="ER2327" s="1"/>
    </row>
    <row r="2328" spans="1:148" ht="12.75" x14ac:dyDescent="0.2">
      <c r="A2328" s="118"/>
      <c r="B2328" s="119"/>
      <c r="C2328" s="119"/>
      <c r="D2328" s="120"/>
      <c r="E2328" s="120"/>
      <c r="F2328" s="172"/>
      <c r="G2328" s="123"/>
      <c r="H2328" s="124"/>
      <c r="I2328" s="124"/>
      <c r="J2328" s="125"/>
      <c r="K2328" s="125"/>
      <c r="L2328" s="8"/>
      <c r="M2328" s="126"/>
      <c r="N2328" s="126"/>
      <c r="O2328" s="119"/>
      <c r="P2328" s="119"/>
      <c r="Q2328" s="158"/>
      <c r="R2328" s="199"/>
      <c r="S2328" s="119"/>
      <c r="T2328" s="129"/>
      <c r="U2328" s="127"/>
      <c r="V2328" s="127"/>
      <c r="W2328" s="126"/>
      <c r="X2328" s="119"/>
      <c r="Y2328" s="119"/>
      <c r="Z2328" s="131"/>
      <c r="AA2328" s="124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2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4"/>
      <c r="EM2328" s="1"/>
      <c r="EN2328" s="1"/>
      <c r="EO2328" s="1"/>
      <c r="EP2328" s="1"/>
      <c r="EQ2328" s="1"/>
      <c r="ER2328" s="1"/>
    </row>
    <row r="2329" spans="1:148" ht="12.75" x14ac:dyDescent="0.2">
      <c r="A2329" s="118"/>
      <c r="B2329" s="119"/>
      <c r="C2329" s="119"/>
      <c r="D2329" s="120"/>
      <c r="E2329" s="120"/>
      <c r="F2329" s="172"/>
      <c r="G2329" s="123"/>
      <c r="H2329" s="124"/>
      <c r="I2329" s="124"/>
      <c r="J2329" s="125"/>
      <c r="K2329" s="125"/>
      <c r="L2329" s="8"/>
      <c r="M2329" s="126"/>
      <c r="N2329" s="126"/>
      <c r="O2329" s="119"/>
      <c r="P2329" s="119"/>
      <c r="Q2329" s="158"/>
      <c r="R2329" s="199"/>
      <c r="S2329" s="119"/>
      <c r="T2329" s="129"/>
      <c r="U2329" s="127"/>
      <c r="V2329" s="127"/>
      <c r="W2329" s="126"/>
      <c r="X2329" s="119"/>
      <c r="Y2329" s="119"/>
      <c r="Z2329" s="131"/>
      <c r="AA2329" s="124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2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4"/>
      <c r="EM2329" s="1"/>
      <c r="EN2329" s="1"/>
      <c r="EO2329" s="1"/>
      <c r="EP2329" s="1"/>
      <c r="EQ2329" s="1"/>
      <c r="ER2329" s="1"/>
    </row>
    <row r="2330" spans="1:148" ht="12.75" x14ac:dyDescent="0.2">
      <c r="A2330" s="118"/>
      <c r="B2330" s="119"/>
      <c r="C2330" s="119"/>
      <c r="D2330" s="120"/>
      <c r="E2330" s="120"/>
      <c r="F2330" s="172"/>
      <c r="G2330" s="123"/>
      <c r="H2330" s="124"/>
      <c r="I2330" s="124"/>
      <c r="J2330" s="125"/>
      <c r="K2330" s="125"/>
      <c r="L2330" s="8"/>
      <c r="M2330" s="126"/>
      <c r="N2330" s="126"/>
      <c r="O2330" s="119"/>
      <c r="P2330" s="119"/>
      <c r="Q2330" s="158"/>
      <c r="R2330" s="199"/>
      <c r="S2330" s="119"/>
      <c r="T2330" s="129"/>
      <c r="U2330" s="127"/>
      <c r="V2330" s="127"/>
      <c r="W2330" s="126"/>
      <c r="X2330" s="119"/>
      <c r="Y2330" s="119"/>
      <c r="Z2330" s="131"/>
      <c r="AA2330" s="124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2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4"/>
      <c r="EM2330" s="1"/>
      <c r="EN2330" s="1"/>
      <c r="EO2330" s="1"/>
      <c r="EP2330" s="1"/>
      <c r="EQ2330" s="1"/>
      <c r="ER2330" s="1"/>
    </row>
    <row r="2331" spans="1:148" ht="12.75" x14ac:dyDescent="0.2">
      <c r="A2331" s="118"/>
      <c r="B2331" s="119"/>
      <c r="C2331" s="119"/>
      <c r="D2331" s="120"/>
      <c r="E2331" s="120"/>
      <c r="F2331" s="172"/>
      <c r="G2331" s="123"/>
      <c r="H2331" s="124"/>
      <c r="I2331" s="124"/>
      <c r="J2331" s="125"/>
      <c r="K2331" s="125"/>
      <c r="L2331" s="8"/>
      <c r="M2331" s="126"/>
      <c r="N2331" s="126"/>
      <c r="O2331" s="119"/>
      <c r="P2331" s="119"/>
      <c r="Q2331" s="158"/>
      <c r="R2331" s="199"/>
      <c r="S2331" s="119"/>
      <c r="T2331" s="129"/>
      <c r="U2331" s="127"/>
      <c r="V2331" s="127"/>
      <c r="W2331" s="126"/>
      <c r="X2331" s="119"/>
      <c r="Y2331" s="119"/>
      <c r="Z2331" s="131"/>
      <c r="AA2331" s="124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2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4"/>
      <c r="EM2331" s="1"/>
      <c r="EN2331" s="1"/>
      <c r="EO2331" s="1"/>
      <c r="EP2331" s="1"/>
      <c r="EQ2331" s="1"/>
      <c r="ER2331" s="1"/>
    </row>
    <row r="2332" spans="1:148" ht="12.75" x14ac:dyDescent="0.2">
      <c r="A2332" s="118"/>
      <c r="B2332" s="119"/>
      <c r="C2332" s="119"/>
      <c r="D2332" s="120"/>
      <c r="E2332" s="120"/>
      <c r="F2332" s="172"/>
      <c r="G2332" s="123"/>
      <c r="H2332" s="124"/>
      <c r="I2332" s="124"/>
      <c r="J2332" s="125"/>
      <c r="K2332" s="125"/>
      <c r="L2332" s="8"/>
      <c r="M2332" s="126"/>
      <c r="N2332" s="126"/>
      <c r="O2332" s="119"/>
      <c r="P2332" s="119"/>
      <c r="Q2332" s="158"/>
      <c r="R2332" s="199"/>
      <c r="S2332" s="119"/>
      <c r="T2332" s="129"/>
      <c r="U2332" s="127"/>
      <c r="V2332" s="127"/>
      <c r="W2332" s="126"/>
      <c r="X2332" s="119"/>
      <c r="Y2332" s="119"/>
      <c r="Z2332" s="131"/>
      <c r="AA2332" s="124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2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4"/>
      <c r="EM2332" s="1"/>
      <c r="EN2332" s="1"/>
      <c r="EO2332" s="1"/>
      <c r="EP2332" s="1"/>
      <c r="EQ2332" s="1"/>
      <c r="ER2332" s="1"/>
    </row>
    <row r="2333" spans="1:148" ht="12.75" x14ac:dyDescent="0.2">
      <c r="A2333" s="118"/>
      <c r="B2333" s="119"/>
      <c r="C2333" s="119"/>
      <c r="D2333" s="120"/>
      <c r="E2333" s="120"/>
      <c r="F2333" s="172"/>
      <c r="G2333" s="123"/>
      <c r="H2333" s="124"/>
      <c r="I2333" s="124"/>
      <c r="J2333" s="125"/>
      <c r="K2333" s="125"/>
      <c r="L2333" s="8"/>
      <c r="M2333" s="126"/>
      <c r="N2333" s="126"/>
      <c r="O2333" s="119"/>
      <c r="P2333" s="119"/>
      <c r="Q2333" s="158"/>
      <c r="R2333" s="199"/>
      <c r="S2333" s="119"/>
      <c r="T2333" s="129"/>
      <c r="U2333" s="127"/>
      <c r="V2333" s="127"/>
      <c r="W2333" s="126"/>
      <c r="X2333" s="119"/>
      <c r="Y2333" s="119"/>
      <c r="Z2333" s="131"/>
      <c r="AA2333" s="124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2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4"/>
      <c r="EM2333" s="1"/>
      <c r="EN2333" s="1"/>
      <c r="EO2333" s="1"/>
      <c r="EP2333" s="1"/>
      <c r="EQ2333" s="1"/>
      <c r="ER2333" s="1"/>
    </row>
    <row r="2334" spans="1:148" ht="12.75" x14ac:dyDescent="0.2">
      <c r="A2334" s="118"/>
      <c r="B2334" s="119"/>
      <c r="C2334" s="119"/>
      <c r="D2334" s="120"/>
      <c r="E2334" s="120"/>
      <c r="F2334" s="172"/>
      <c r="G2334" s="123"/>
      <c r="H2334" s="124"/>
      <c r="I2334" s="124"/>
      <c r="J2334" s="125"/>
      <c r="K2334" s="125"/>
      <c r="L2334" s="8"/>
      <c r="M2334" s="126"/>
      <c r="N2334" s="126"/>
      <c r="O2334" s="119"/>
      <c r="P2334" s="119"/>
      <c r="Q2334" s="158"/>
      <c r="R2334" s="199"/>
      <c r="S2334" s="119"/>
      <c r="T2334" s="129"/>
      <c r="U2334" s="127"/>
      <c r="V2334" s="127"/>
      <c r="W2334" s="126"/>
      <c r="X2334" s="119"/>
      <c r="Y2334" s="119"/>
      <c r="Z2334" s="131"/>
      <c r="AA2334" s="124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2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4"/>
      <c r="EM2334" s="1"/>
      <c r="EN2334" s="1"/>
      <c r="EO2334" s="1"/>
      <c r="EP2334" s="1"/>
      <c r="EQ2334" s="1"/>
      <c r="ER2334" s="1"/>
    </row>
    <row r="2335" spans="1:148" ht="12.75" x14ac:dyDescent="0.2">
      <c r="A2335" s="118"/>
      <c r="B2335" s="119"/>
      <c r="C2335" s="119"/>
      <c r="D2335" s="120"/>
      <c r="E2335" s="120"/>
      <c r="F2335" s="172"/>
      <c r="G2335" s="123"/>
      <c r="H2335" s="124"/>
      <c r="I2335" s="124"/>
      <c r="J2335" s="125"/>
      <c r="K2335" s="125"/>
      <c r="L2335" s="8"/>
      <c r="M2335" s="126"/>
      <c r="N2335" s="126"/>
      <c r="O2335" s="119"/>
      <c r="P2335" s="119"/>
      <c r="Q2335" s="158"/>
      <c r="R2335" s="199"/>
      <c r="S2335" s="119"/>
      <c r="T2335" s="129"/>
      <c r="U2335" s="127"/>
      <c r="V2335" s="127"/>
      <c r="W2335" s="126"/>
      <c r="X2335" s="119"/>
      <c r="Y2335" s="119"/>
      <c r="Z2335" s="131"/>
      <c r="AA2335" s="124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2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4"/>
      <c r="EM2335" s="1"/>
      <c r="EN2335" s="1"/>
      <c r="EO2335" s="1"/>
      <c r="EP2335" s="1"/>
      <c r="EQ2335" s="1"/>
      <c r="ER2335" s="1"/>
    </row>
    <row r="2336" spans="1:148" ht="12.75" x14ac:dyDescent="0.2">
      <c r="A2336" s="118"/>
      <c r="B2336" s="119"/>
      <c r="C2336" s="119"/>
      <c r="D2336" s="120"/>
      <c r="E2336" s="120"/>
      <c r="F2336" s="172"/>
      <c r="G2336" s="123"/>
      <c r="H2336" s="124"/>
      <c r="I2336" s="124"/>
      <c r="J2336" s="125"/>
      <c r="K2336" s="125"/>
      <c r="L2336" s="8"/>
      <c r="M2336" s="126"/>
      <c r="N2336" s="126"/>
      <c r="O2336" s="119"/>
      <c r="P2336" s="119"/>
      <c r="Q2336" s="158"/>
      <c r="R2336" s="199"/>
      <c r="S2336" s="119"/>
      <c r="T2336" s="129"/>
      <c r="U2336" s="127"/>
      <c r="V2336" s="127"/>
      <c r="W2336" s="126"/>
      <c r="X2336" s="119"/>
      <c r="Y2336" s="119"/>
      <c r="Z2336" s="131"/>
      <c r="AA2336" s="124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2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4"/>
      <c r="EM2336" s="1"/>
      <c r="EN2336" s="1"/>
      <c r="EO2336" s="1"/>
      <c r="EP2336" s="1"/>
      <c r="EQ2336" s="1"/>
      <c r="ER2336" s="1"/>
    </row>
    <row r="2337" spans="1:148" ht="12.75" x14ac:dyDescent="0.2">
      <c r="A2337" s="118"/>
      <c r="B2337" s="119"/>
      <c r="C2337" s="119"/>
      <c r="D2337" s="120"/>
      <c r="E2337" s="120"/>
      <c r="F2337" s="172"/>
      <c r="G2337" s="123"/>
      <c r="H2337" s="124"/>
      <c r="I2337" s="124"/>
      <c r="J2337" s="125"/>
      <c r="K2337" s="125"/>
      <c r="L2337" s="8"/>
      <c r="M2337" s="126"/>
      <c r="N2337" s="126"/>
      <c r="O2337" s="119"/>
      <c r="P2337" s="119"/>
      <c r="Q2337" s="158"/>
      <c r="R2337" s="199"/>
      <c r="S2337" s="119"/>
      <c r="T2337" s="129"/>
      <c r="U2337" s="127"/>
      <c r="V2337" s="127"/>
      <c r="W2337" s="126"/>
      <c r="X2337" s="119"/>
      <c r="Y2337" s="119"/>
      <c r="Z2337" s="131"/>
      <c r="AA2337" s="124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2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4"/>
      <c r="EM2337" s="1"/>
      <c r="EN2337" s="1"/>
      <c r="EO2337" s="1"/>
      <c r="EP2337" s="1"/>
      <c r="EQ2337" s="1"/>
      <c r="ER2337" s="1"/>
    </row>
    <row r="2338" spans="1:148" ht="12.75" x14ac:dyDescent="0.2">
      <c r="A2338" s="118"/>
      <c r="B2338" s="119"/>
      <c r="C2338" s="119"/>
      <c r="D2338" s="120"/>
      <c r="E2338" s="120"/>
      <c r="F2338" s="172"/>
      <c r="G2338" s="123"/>
      <c r="H2338" s="124"/>
      <c r="I2338" s="124"/>
      <c r="J2338" s="125"/>
      <c r="K2338" s="125"/>
      <c r="L2338" s="8"/>
      <c r="M2338" s="126"/>
      <c r="N2338" s="126"/>
      <c r="O2338" s="119"/>
      <c r="P2338" s="119"/>
      <c r="Q2338" s="158"/>
      <c r="R2338" s="199"/>
      <c r="S2338" s="119"/>
      <c r="T2338" s="129"/>
      <c r="U2338" s="127"/>
      <c r="V2338" s="127"/>
      <c r="W2338" s="126"/>
      <c r="X2338" s="119"/>
      <c r="Y2338" s="119"/>
      <c r="Z2338" s="131"/>
      <c r="AA2338" s="124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2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4"/>
      <c r="EM2338" s="1"/>
      <c r="EN2338" s="1"/>
      <c r="EO2338" s="1"/>
      <c r="EP2338" s="1"/>
      <c r="EQ2338" s="1"/>
      <c r="ER2338" s="1"/>
    </row>
    <row r="2339" spans="1:148" ht="12.75" x14ac:dyDescent="0.2">
      <c r="A2339" s="118"/>
      <c r="B2339" s="119"/>
      <c r="C2339" s="119"/>
      <c r="D2339" s="120"/>
      <c r="E2339" s="120"/>
      <c r="F2339" s="172"/>
      <c r="G2339" s="123"/>
      <c r="H2339" s="124"/>
      <c r="I2339" s="124"/>
      <c r="J2339" s="125"/>
      <c r="K2339" s="125"/>
      <c r="L2339" s="8"/>
      <c r="M2339" s="126"/>
      <c r="N2339" s="126"/>
      <c r="O2339" s="119"/>
      <c r="P2339" s="119"/>
      <c r="Q2339" s="158"/>
      <c r="R2339" s="199"/>
      <c r="S2339" s="119"/>
      <c r="T2339" s="129"/>
      <c r="U2339" s="127"/>
      <c r="V2339" s="127"/>
      <c r="W2339" s="126"/>
      <c r="X2339" s="119"/>
      <c r="Y2339" s="119"/>
      <c r="Z2339" s="131"/>
      <c r="AA2339" s="124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2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4"/>
      <c r="EM2339" s="1"/>
      <c r="EN2339" s="1"/>
      <c r="EO2339" s="1"/>
      <c r="EP2339" s="1"/>
      <c r="EQ2339" s="1"/>
      <c r="ER2339" s="1"/>
    </row>
    <row r="2340" spans="1:148" ht="12.75" x14ac:dyDescent="0.2">
      <c r="A2340" s="118"/>
      <c r="B2340" s="119"/>
      <c r="C2340" s="119"/>
      <c r="D2340" s="120"/>
      <c r="E2340" s="120"/>
      <c r="F2340" s="172"/>
      <c r="G2340" s="123"/>
      <c r="H2340" s="124"/>
      <c r="I2340" s="124"/>
      <c r="J2340" s="125"/>
      <c r="K2340" s="125"/>
      <c r="L2340" s="8"/>
      <c r="M2340" s="126"/>
      <c r="N2340" s="126"/>
      <c r="O2340" s="119"/>
      <c r="P2340" s="119"/>
      <c r="Q2340" s="158"/>
      <c r="R2340" s="199"/>
      <c r="S2340" s="119"/>
      <c r="T2340" s="129"/>
      <c r="U2340" s="127"/>
      <c r="V2340" s="127"/>
      <c r="W2340" s="126"/>
      <c r="X2340" s="119"/>
      <c r="Y2340" s="119"/>
      <c r="Z2340" s="131"/>
      <c r="AA2340" s="124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2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4"/>
      <c r="EM2340" s="1"/>
      <c r="EN2340" s="1"/>
      <c r="EO2340" s="1"/>
      <c r="EP2340" s="1"/>
      <c r="EQ2340" s="1"/>
      <c r="ER2340" s="1"/>
    </row>
    <row r="2341" spans="1:148" ht="12.75" x14ac:dyDescent="0.2">
      <c r="A2341" s="118"/>
      <c r="B2341" s="119"/>
      <c r="C2341" s="119"/>
      <c r="D2341" s="120"/>
      <c r="E2341" s="120"/>
      <c r="F2341" s="172"/>
      <c r="G2341" s="123"/>
      <c r="H2341" s="124"/>
      <c r="I2341" s="124"/>
      <c r="J2341" s="125"/>
      <c r="K2341" s="125"/>
      <c r="L2341" s="8"/>
      <c r="M2341" s="126"/>
      <c r="N2341" s="126"/>
      <c r="O2341" s="119"/>
      <c r="P2341" s="119"/>
      <c r="Q2341" s="158"/>
      <c r="R2341" s="199"/>
      <c r="S2341" s="119"/>
      <c r="T2341" s="129"/>
      <c r="U2341" s="127"/>
      <c r="V2341" s="127"/>
      <c r="W2341" s="126"/>
      <c r="X2341" s="119"/>
      <c r="Y2341" s="119"/>
      <c r="Z2341" s="131"/>
      <c r="AA2341" s="124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2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4"/>
      <c r="EM2341" s="1"/>
      <c r="EN2341" s="1"/>
      <c r="EO2341" s="1"/>
      <c r="EP2341" s="1"/>
      <c r="EQ2341" s="1"/>
      <c r="ER2341" s="1"/>
    </row>
    <row r="2342" spans="1:148" ht="12.75" x14ac:dyDescent="0.2">
      <c r="A2342" s="118"/>
      <c r="B2342" s="119"/>
      <c r="C2342" s="119"/>
      <c r="D2342" s="120"/>
      <c r="E2342" s="120"/>
      <c r="F2342" s="172"/>
      <c r="G2342" s="123"/>
      <c r="H2342" s="124"/>
      <c r="I2342" s="124"/>
      <c r="J2342" s="125"/>
      <c r="K2342" s="125"/>
      <c r="L2342" s="8"/>
      <c r="M2342" s="126"/>
      <c r="N2342" s="126"/>
      <c r="O2342" s="119"/>
      <c r="P2342" s="119"/>
      <c r="Q2342" s="158"/>
      <c r="R2342" s="199"/>
      <c r="S2342" s="119"/>
      <c r="T2342" s="129"/>
      <c r="U2342" s="127"/>
      <c r="V2342" s="127"/>
      <c r="W2342" s="126"/>
      <c r="X2342" s="119"/>
      <c r="Y2342" s="119"/>
      <c r="Z2342" s="131"/>
      <c r="AA2342" s="124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2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4"/>
      <c r="EM2342" s="1"/>
      <c r="EN2342" s="1"/>
      <c r="EO2342" s="1"/>
      <c r="EP2342" s="1"/>
      <c r="EQ2342" s="1"/>
      <c r="ER2342" s="1"/>
    </row>
    <row r="2343" spans="1:148" ht="12.75" x14ac:dyDescent="0.2">
      <c r="A2343" s="118"/>
      <c r="B2343" s="119"/>
      <c r="C2343" s="119"/>
      <c r="D2343" s="120"/>
      <c r="E2343" s="120"/>
      <c r="F2343" s="172"/>
      <c r="G2343" s="123"/>
      <c r="H2343" s="124"/>
      <c r="I2343" s="124"/>
      <c r="J2343" s="125"/>
      <c r="K2343" s="125"/>
      <c r="L2343" s="8"/>
      <c r="M2343" s="126"/>
      <c r="N2343" s="126"/>
      <c r="O2343" s="119"/>
      <c r="P2343" s="119"/>
      <c r="Q2343" s="158"/>
      <c r="R2343" s="199"/>
      <c r="S2343" s="119"/>
      <c r="T2343" s="129"/>
      <c r="U2343" s="127"/>
      <c r="V2343" s="127"/>
      <c r="W2343" s="126"/>
      <c r="X2343" s="119"/>
      <c r="Y2343" s="119"/>
      <c r="Z2343" s="131"/>
      <c r="AA2343" s="124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2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4"/>
      <c r="EM2343" s="1"/>
      <c r="EN2343" s="1"/>
      <c r="EO2343" s="1"/>
      <c r="EP2343" s="1"/>
      <c r="EQ2343" s="1"/>
      <c r="ER2343" s="1"/>
    </row>
    <row r="2344" spans="1:148" ht="12.75" x14ac:dyDescent="0.2">
      <c r="A2344" s="118"/>
      <c r="B2344" s="119"/>
      <c r="C2344" s="119"/>
      <c r="D2344" s="120"/>
      <c r="E2344" s="120"/>
      <c r="F2344" s="172"/>
      <c r="G2344" s="123"/>
      <c r="H2344" s="124"/>
      <c r="I2344" s="124"/>
      <c r="J2344" s="125"/>
      <c r="K2344" s="125"/>
      <c r="L2344" s="8"/>
      <c r="M2344" s="126"/>
      <c r="N2344" s="126"/>
      <c r="O2344" s="119"/>
      <c r="P2344" s="119"/>
      <c r="Q2344" s="158"/>
      <c r="R2344" s="199"/>
      <c r="S2344" s="119"/>
      <c r="T2344" s="129"/>
      <c r="U2344" s="127"/>
      <c r="V2344" s="127"/>
      <c r="W2344" s="126"/>
      <c r="X2344" s="119"/>
      <c r="Y2344" s="119"/>
      <c r="Z2344" s="131"/>
      <c r="AA2344" s="124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2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4"/>
      <c r="EM2344" s="1"/>
      <c r="EN2344" s="1"/>
      <c r="EO2344" s="1"/>
      <c r="EP2344" s="1"/>
      <c r="EQ2344" s="1"/>
      <c r="ER2344" s="1"/>
    </row>
    <row r="2345" spans="1:148" ht="12.75" x14ac:dyDescent="0.2">
      <c r="A2345" s="118"/>
      <c r="B2345" s="119"/>
      <c r="C2345" s="119"/>
      <c r="D2345" s="120"/>
      <c r="E2345" s="120"/>
      <c r="F2345" s="172"/>
      <c r="G2345" s="123"/>
      <c r="H2345" s="124"/>
      <c r="I2345" s="124"/>
      <c r="J2345" s="125"/>
      <c r="K2345" s="125"/>
      <c r="L2345" s="8"/>
      <c r="M2345" s="126"/>
      <c r="N2345" s="126"/>
      <c r="O2345" s="119"/>
      <c r="P2345" s="119"/>
      <c r="Q2345" s="158"/>
      <c r="R2345" s="199"/>
      <c r="S2345" s="119"/>
      <c r="T2345" s="129"/>
      <c r="U2345" s="127"/>
      <c r="V2345" s="127"/>
      <c r="W2345" s="126"/>
      <c r="X2345" s="119"/>
      <c r="Y2345" s="119"/>
      <c r="Z2345" s="131"/>
      <c r="AA2345" s="124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2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4"/>
      <c r="EM2345" s="1"/>
      <c r="EN2345" s="1"/>
      <c r="EO2345" s="1"/>
      <c r="EP2345" s="1"/>
      <c r="EQ2345" s="1"/>
      <c r="ER2345" s="1"/>
    </row>
    <row r="2346" spans="1:148" ht="12.75" x14ac:dyDescent="0.2">
      <c r="A2346" s="118"/>
      <c r="B2346" s="119"/>
      <c r="C2346" s="119"/>
      <c r="D2346" s="120"/>
      <c r="E2346" s="120"/>
      <c r="F2346" s="172"/>
      <c r="G2346" s="123"/>
      <c r="H2346" s="124"/>
      <c r="I2346" s="124"/>
      <c r="J2346" s="125"/>
      <c r="K2346" s="125"/>
      <c r="L2346" s="8"/>
      <c r="M2346" s="126"/>
      <c r="N2346" s="126"/>
      <c r="O2346" s="119"/>
      <c r="P2346" s="119"/>
      <c r="Q2346" s="158"/>
      <c r="R2346" s="199"/>
      <c r="S2346" s="119"/>
      <c r="T2346" s="129"/>
      <c r="U2346" s="127"/>
      <c r="V2346" s="127"/>
      <c r="W2346" s="126"/>
      <c r="X2346" s="119"/>
      <c r="Y2346" s="119"/>
      <c r="Z2346" s="131"/>
      <c r="AA2346" s="124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2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4"/>
      <c r="EM2346" s="1"/>
      <c r="EN2346" s="1"/>
      <c r="EO2346" s="1"/>
      <c r="EP2346" s="1"/>
      <c r="EQ2346" s="1"/>
      <c r="ER2346" s="1"/>
    </row>
    <row r="2347" spans="1:148" ht="12.75" x14ac:dyDescent="0.2">
      <c r="A2347" s="118"/>
      <c r="B2347" s="119"/>
      <c r="C2347" s="119"/>
      <c r="D2347" s="120"/>
      <c r="E2347" s="120"/>
      <c r="F2347" s="172"/>
      <c r="G2347" s="123"/>
      <c r="H2347" s="124"/>
      <c r="I2347" s="124"/>
      <c r="J2347" s="125"/>
      <c r="K2347" s="125"/>
      <c r="L2347" s="8"/>
      <c r="M2347" s="126"/>
      <c r="N2347" s="126"/>
      <c r="O2347" s="119"/>
      <c r="P2347" s="119"/>
      <c r="Q2347" s="158"/>
      <c r="R2347" s="199"/>
      <c r="S2347" s="119"/>
      <c r="T2347" s="129"/>
      <c r="U2347" s="127"/>
      <c r="V2347" s="127"/>
      <c r="W2347" s="126"/>
      <c r="X2347" s="119"/>
      <c r="Y2347" s="119"/>
      <c r="Z2347" s="131"/>
      <c r="AA2347" s="124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2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4"/>
      <c r="EM2347" s="1"/>
      <c r="EN2347" s="1"/>
      <c r="EO2347" s="1"/>
      <c r="EP2347" s="1"/>
      <c r="EQ2347" s="1"/>
      <c r="ER2347" s="1"/>
    </row>
    <row r="2348" spans="1:148" ht="12.75" x14ac:dyDescent="0.2">
      <c r="A2348" s="118"/>
      <c r="B2348" s="119"/>
      <c r="C2348" s="119"/>
      <c r="D2348" s="120"/>
      <c r="E2348" s="120"/>
      <c r="F2348" s="172"/>
      <c r="G2348" s="123"/>
      <c r="H2348" s="124"/>
      <c r="I2348" s="124"/>
      <c r="J2348" s="125"/>
      <c r="K2348" s="125"/>
      <c r="L2348" s="8"/>
      <c r="M2348" s="126"/>
      <c r="N2348" s="126"/>
      <c r="O2348" s="119"/>
      <c r="P2348" s="119"/>
      <c r="Q2348" s="158"/>
      <c r="R2348" s="199"/>
      <c r="S2348" s="119"/>
      <c r="T2348" s="129"/>
      <c r="U2348" s="127"/>
      <c r="V2348" s="127"/>
      <c r="W2348" s="126"/>
      <c r="X2348" s="119"/>
      <c r="Y2348" s="119"/>
      <c r="Z2348" s="131"/>
      <c r="AA2348" s="124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2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4"/>
      <c r="EM2348" s="1"/>
      <c r="EN2348" s="1"/>
      <c r="EO2348" s="1"/>
      <c r="EP2348" s="1"/>
      <c r="EQ2348" s="1"/>
      <c r="ER2348" s="1"/>
    </row>
    <row r="2349" spans="1:148" ht="12.75" x14ac:dyDescent="0.2">
      <c r="A2349" s="118"/>
      <c r="B2349" s="119"/>
      <c r="C2349" s="119"/>
      <c r="D2349" s="120"/>
      <c r="E2349" s="120"/>
      <c r="F2349" s="172"/>
      <c r="G2349" s="123"/>
      <c r="H2349" s="124"/>
      <c r="I2349" s="124"/>
      <c r="J2349" s="125"/>
      <c r="K2349" s="125"/>
      <c r="L2349" s="8"/>
      <c r="M2349" s="126"/>
      <c r="N2349" s="126"/>
      <c r="O2349" s="119"/>
      <c r="P2349" s="119"/>
      <c r="Q2349" s="158"/>
      <c r="R2349" s="199"/>
      <c r="S2349" s="119"/>
      <c r="T2349" s="129"/>
      <c r="U2349" s="127"/>
      <c r="V2349" s="127"/>
      <c r="W2349" s="126"/>
      <c r="X2349" s="119"/>
      <c r="Y2349" s="119"/>
      <c r="Z2349" s="131"/>
      <c r="AA2349" s="124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2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4"/>
      <c r="EM2349" s="1"/>
      <c r="EN2349" s="1"/>
      <c r="EO2349" s="1"/>
      <c r="EP2349" s="1"/>
      <c r="EQ2349" s="1"/>
      <c r="ER2349" s="1"/>
    </row>
    <row r="2350" spans="1:148" ht="12.75" x14ac:dyDescent="0.2">
      <c r="A2350" s="118"/>
      <c r="B2350" s="119"/>
      <c r="C2350" s="119"/>
      <c r="D2350" s="120"/>
      <c r="E2350" s="120"/>
      <c r="F2350" s="172"/>
      <c r="G2350" s="123"/>
      <c r="H2350" s="124"/>
      <c r="I2350" s="124"/>
      <c r="J2350" s="125"/>
      <c r="K2350" s="125"/>
      <c r="L2350" s="8"/>
      <c r="M2350" s="126"/>
      <c r="N2350" s="126"/>
      <c r="O2350" s="119"/>
      <c r="P2350" s="119"/>
      <c r="Q2350" s="158"/>
      <c r="R2350" s="199"/>
      <c r="S2350" s="119"/>
      <c r="T2350" s="129"/>
      <c r="U2350" s="127"/>
      <c r="V2350" s="127"/>
      <c r="W2350" s="126"/>
      <c r="X2350" s="119"/>
      <c r="Y2350" s="119"/>
      <c r="Z2350" s="131"/>
      <c r="AA2350" s="124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2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4"/>
      <c r="EM2350" s="1"/>
      <c r="EN2350" s="1"/>
      <c r="EO2350" s="1"/>
      <c r="EP2350" s="1"/>
      <c r="EQ2350" s="1"/>
      <c r="ER2350" s="1"/>
    </row>
    <row r="2351" spans="1:148" ht="12.75" x14ac:dyDescent="0.2">
      <c r="A2351" s="118"/>
      <c r="B2351" s="119"/>
      <c r="C2351" s="119"/>
      <c r="D2351" s="120"/>
      <c r="E2351" s="120"/>
      <c r="F2351" s="172"/>
      <c r="G2351" s="123"/>
      <c r="H2351" s="124"/>
      <c r="I2351" s="124"/>
      <c r="J2351" s="125"/>
      <c r="K2351" s="125"/>
      <c r="L2351" s="8"/>
      <c r="M2351" s="126"/>
      <c r="N2351" s="126"/>
      <c r="O2351" s="119"/>
      <c r="P2351" s="119"/>
      <c r="Q2351" s="158"/>
      <c r="R2351" s="199"/>
      <c r="S2351" s="119"/>
      <c r="T2351" s="129"/>
      <c r="U2351" s="127"/>
      <c r="V2351" s="127"/>
      <c r="W2351" s="126"/>
      <c r="X2351" s="119"/>
      <c r="Y2351" s="119"/>
      <c r="Z2351" s="131"/>
      <c r="AA2351" s="124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2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4"/>
      <c r="EM2351" s="1"/>
      <c r="EN2351" s="1"/>
      <c r="EO2351" s="1"/>
      <c r="EP2351" s="1"/>
      <c r="EQ2351" s="1"/>
      <c r="ER2351" s="1"/>
    </row>
    <row r="2352" spans="1:148" ht="12.75" x14ac:dyDescent="0.2">
      <c r="A2352" s="118"/>
      <c r="B2352" s="119"/>
      <c r="C2352" s="119"/>
      <c r="D2352" s="120"/>
      <c r="E2352" s="120"/>
      <c r="F2352" s="172"/>
      <c r="G2352" s="123"/>
      <c r="H2352" s="124"/>
      <c r="I2352" s="124"/>
      <c r="J2352" s="125"/>
      <c r="K2352" s="125"/>
      <c r="L2352" s="8"/>
      <c r="M2352" s="126"/>
      <c r="N2352" s="126"/>
      <c r="O2352" s="119"/>
      <c r="P2352" s="119"/>
      <c r="Q2352" s="158"/>
      <c r="R2352" s="199"/>
      <c r="S2352" s="119"/>
      <c r="T2352" s="129"/>
      <c r="U2352" s="127"/>
      <c r="V2352" s="127"/>
      <c r="W2352" s="126"/>
      <c r="X2352" s="119"/>
      <c r="Y2352" s="119"/>
      <c r="Z2352" s="131"/>
      <c r="AA2352" s="124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2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4"/>
      <c r="EM2352" s="1"/>
      <c r="EN2352" s="1"/>
      <c r="EO2352" s="1"/>
      <c r="EP2352" s="1"/>
      <c r="EQ2352" s="1"/>
      <c r="ER2352" s="1"/>
    </row>
    <row r="2353" spans="1:148" ht="12.75" x14ac:dyDescent="0.2">
      <c r="A2353" s="118"/>
      <c r="B2353" s="119"/>
      <c r="C2353" s="119"/>
      <c r="D2353" s="120"/>
      <c r="E2353" s="120"/>
      <c r="F2353" s="172"/>
      <c r="G2353" s="123"/>
      <c r="H2353" s="124"/>
      <c r="I2353" s="124"/>
      <c r="J2353" s="125"/>
      <c r="K2353" s="125"/>
      <c r="L2353" s="8"/>
      <c r="M2353" s="126"/>
      <c r="N2353" s="126"/>
      <c r="O2353" s="119"/>
      <c r="P2353" s="119"/>
      <c r="Q2353" s="158"/>
      <c r="R2353" s="199"/>
      <c r="S2353" s="119"/>
      <c r="T2353" s="129"/>
      <c r="U2353" s="127"/>
      <c r="V2353" s="127"/>
      <c r="W2353" s="126"/>
      <c r="X2353" s="119"/>
      <c r="Y2353" s="119"/>
      <c r="Z2353" s="131"/>
      <c r="AA2353" s="124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2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4"/>
      <c r="EM2353" s="1"/>
      <c r="EN2353" s="1"/>
      <c r="EO2353" s="1"/>
      <c r="EP2353" s="1"/>
      <c r="EQ2353" s="1"/>
      <c r="ER2353" s="1"/>
    </row>
    <row r="2354" spans="1:148" ht="12.75" x14ac:dyDescent="0.2">
      <c r="A2354" s="118"/>
      <c r="B2354" s="119"/>
      <c r="C2354" s="119"/>
      <c r="D2354" s="120"/>
      <c r="E2354" s="120"/>
      <c r="F2354" s="172"/>
      <c r="G2354" s="123"/>
      <c r="H2354" s="124"/>
      <c r="I2354" s="124"/>
      <c r="J2354" s="125"/>
      <c r="K2354" s="125"/>
      <c r="L2354" s="8"/>
      <c r="M2354" s="126"/>
      <c r="N2354" s="126"/>
      <c r="O2354" s="119"/>
      <c r="P2354" s="119"/>
      <c r="Q2354" s="158"/>
      <c r="R2354" s="199"/>
      <c r="S2354" s="119"/>
      <c r="T2354" s="129"/>
      <c r="U2354" s="127"/>
      <c r="V2354" s="127"/>
      <c r="W2354" s="126"/>
      <c r="X2354" s="119"/>
      <c r="Y2354" s="119"/>
      <c r="Z2354" s="131"/>
      <c r="AA2354" s="124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2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4"/>
      <c r="EM2354" s="1"/>
      <c r="EN2354" s="1"/>
      <c r="EO2354" s="1"/>
      <c r="EP2354" s="1"/>
      <c r="EQ2354" s="1"/>
      <c r="ER2354" s="1"/>
    </row>
    <row r="2355" spans="1:148" ht="12.75" x14ac:dyDescent="0.2">
      <c r="A2355" s="118"/>
      <c r="B2355" s="119"/>
      <c r="C2355" s="119"/>
      <c r="D2355" s="120"/>
      <c r="E2355" s="120"/>
      <c r="F2355" s="172"/>
      <c r="G2355" s="123"/>
      <c r="H2355" s="124"/>
      <c r="I2355" s="124"/>
      <c r="J2355" s="125"/>
      <c r="K2355" s="125"/>
      <c r="L2355" s="8"/>
      <c r="M2355" s="126"/>
      <c r="N2355" s="126"/>
      <c r="O2355" s="119"/>
      <c r="P2355" s="119"/>
      <c r="Q2355" s="158"/>
      <c r="R2355" s="199"/>
      <c r="S2355" s="119"/>
      <c r="T2355" s="129"/>
      <c r="U2355" s="127"/>
      <c r="V2355" s="127"/>
      <c r="W2355" s="126"/>
      <c r="X2355" s="119"/>
      <c r="Y2355" s="119"/>
      <c r="Z2355" s="131"/>
      <c r="AA2355" s="124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2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4"/>
      <c r="EM2355" s="1"/>
      <c r="EN2355" s="1"/>
      <c r="EO2355" s="1"/>
      <c r="EP2355" s="1"/>
      <c r="EQ2355" s="1"/>
      <c r="ER2355" s="1"/>
    </row>
    <row r="2356" spans="1:148" ht="12.75" x14ac:dyDescent="0.2">
      <c r="A2356" s="118"/>
      <c r="B2356" s="119"/>
      <c r="C2356" s="119"/>
      <c r="D2356" s="120"/>
      <c r="E2356" s="120"/>
      <c r="F2356" s="172"/>
      <c r="G2356" s="123"/>
      <c r="H2356" s="124"/>
      <c r="I2356" s="124"/>
      <c r="J2356" s="125"/>
      <c r="K2356" s="125"/>
      <c r="L2356" s="8"/>
      <c r="M2356" s="126"/>
      <c r="N2356" s="126"/>
      <c r="O2356" s="119"/>
      <c r="P2356" s="119"/>
      <c r="Q2356" s="158"/>
      <c r="R2356" s="199"/>
      <c r="S2356" s="119"/>
      <c r="T2356" s="129"/>
      <c r="U2356" s="127"/>
      <c r="V2356" s="127"/>
      <c r="W2356" s="126"/>
      <c r="X2356" s="119"/>
      <c r="Y2356" s="119"/>
      <c r="Z2356" s="131"/>
      <c r="AA2356" s="124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2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4"/>
      <c r="EM2356" s="1"/>
      <c r="EN2356" s="1"/>
      <c r="EO2356" s="1"/>
      <c r="EP2356" s="1"/>
      <c r="EQ2356" s="1"/>
      <c r="ER2356" s="1"/>
    </row>
    <row r="2357" spans="1:148" ht="12.75" x14ac:dyDescent="0.2">
      <c r="A2357" s="118"/>
      <c r="B2357" s="119"/>
      <c r="C2357" s="119"/>
      <c r="D2357" s="120"/>
      <c r="E2357" s="120"/>
      <c r="F2357" s="172"/>
      <c r="G2357" s="123"/>
      <c r="H2357" s="124"/>
      <c r="I2357" s="124"/>
      <c r="J2357" s="125"/>
      <c r="K2357" s="125"/>
      <c r="L2357" s="8"/>
      <c r="M2357" s="126"/>
      <c r="N2357" s="126"/>
      <c r="O2357" s="119"/>
      <c r="P2357" s="119"/>
      <c r="Q2357" s="158"/>
      <c r="R2357" s="199"/>
      <c r="S2357" s="119"/>
      <c r="T2357" s="129"/>
      <c r="U2357" s="127"/>
      <c r="V2357" s="127"/>
      <c r="W2357" s="126"/>
      <c r="X2357" s="119"/>
      <c r="Y2357" s="119"/>
      <c r="Z2357" s="131"/>
      <c r="AA2357" s="124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2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4"/>
      <c r="EM2357" s="1"/>
      <c r="EN2357" s="1"/>
      <c r="EO2357" s="1"/>
      <c r="EP2357" s="1"/>
      <c r="EQ2357" s="1"/>
      <c r="ER2357" s="1"/>
    </row>
    <row r="2358" spans="1:148" ht="12.75" x14ac:dyDescent="0.2">
      <c r="A2358" s="118"/>
      <c r="B2358" s="119"/>
      <c r="C2358" s="119"/>
      <c r="D2358" s="120"/>
      <c r="E2358" s="120"/>
      <c r="F2358" s="172"/>
      <c r="G2358" s="123"/>
      <c r="H2358" s="124"/>
      <c r="I2358" s="124"/>
      <c r="J2358" s="125"/>
      <c r="K2358" s="125"/>
      <c r="L2358" s="8"/>
      <c r="M2358" s="126"/>
      <c r="N2358" s="126"/>
      <c r="O2358" s="119"/>
      <c r="P2358" s="119"/>
      <c r="Q2358" s="158"/>
      <c r="R2358" s="199"/>
      <c r="S2358" s="119"/>
      <c r="T2358" s="129"/>
      <c r="U2358" s="127"/>
      <c r="V2358" s="127"/>
      <c r="W2358" s="126"/>
      <c r="X2358" s="119"/>
      <c r="Y2358" s="119"/>
      <c r="Z2358" s="131"/>
      <c r="AA2358" s="124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2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4"/>
      <c r="EM2358" s="1"/>
      <c r="EN2358" s="1"/>
      <c r="EO2358" s="1"/>
      <c r="EP2358" s="1"/>
      <c r="EQ2358" s="1"/>
      <c r="ER2358" s="1"/>
    </row>
    <row r="2359" spans="1:148" ht="12.75" x14ac:dyDescent="0.2">
      <c r="A2359" s="118"/>
      <c r="B2359" s="119"/>
      <c r="C2359" s="119"/>
      <c r="D2359" s="120"/>
      <c r="E2359" s="120"/>
      <c r="F2359" s="172"/>
      <c r="G2359" s="123"/>
      <c r="H2359" s="124"/>
      <c r="I2359" s="124"/>
      <c r="J2359" s="125"/>
      <c r="K2359" s="125"/>
      <c r="L2359" s="8"/>
      <c r="M2359" s="126"/>
      <c r="N2359" s="126"/>
      <c r="O2359" s="119"/>
      <c r="P2359" s="119"/>
      <c r="Q2359" s="158"/>
      <c r="R2359" s="199"/>
      <c r="S2359" s="119"/>
      <c r="T2359" s="129"/>
      <c r="U2359" s="127"/>
      <c r="V2359" s="127"/>
      <c r="W2359" s="126"/>
      <c r="X2359" s="119"/>
      <c r="Y2359" s="119"/>
      <c r="Z2359" s="131"/>
      <c r="AA2359" s="124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2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4"/>
      <c r="EM2359" s="1"/>
      <c r="EN2359" s="1"/>
      <c r="EO2359" s="1"/>
      <c r="EP2359" s="1"/>
      <c r="EQ2359" s="1"/>
      <c r="ER2359" s="1"/>
    </row>
    <row r="2360" spans="1:148" ht="12.75" x14ac:dyDescent="0.2">
      <c r="A2360" s="118"/>
      <c r="B2360" s="119"/>
      <c r="C2360" s="119"/>
      <c r="D2360" s="120"/>
      <c r="E2360" s="120"/>
      <c r="F2360" s="172"/>
      <c r="G2360" s="123"/>
      <c r="H2360" s="124"/>
      <c r="I2360" s="124"/>
      <c r="J2360" s="125"/>
      <c r="K2360" s="125"/>
      <c r="L2360" s="8"/>
      <c r="M2360" s="126"/>
      <c r="N2360" s="126"/>
      <c r="O2360" s="119"/>
      <c r="P2360" s="119"/>
      <c r="Q2360" s="158"/>
      <c r="R2360" s="199"/>
      <c r="S2360" s="119"/>
      <c r="T2360" s="129"/>
      <c r="U2360" s="127"/>
      <c r="V2360" s="127"/>
      <c r="W2360" s="126"/>
      <c r="X2360" s="119"/>
      <c r="Y2360" s="119"/>
      <c r="Z2360" s="131"/>
      <c r="AA2360" s="124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2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4"/>
      <c r="EM2360" s="1"/>
      <c r="EN2360" s="1"/>
      <c r="EO2360" s="1"/>
      <c r="EP2360" s="1"/>
      <c r="EQ2360" s="1"/>
      <c r="ER2360" s="1"/>
    </row>
    <row r="2361" spans="1:148" ht="12.75" x14ac:dyDescent="0.2">
      <c r="A2361" s="118"/>
      <c r="B2361" s="119"/>
      <c r="C2361" s="119"/>
      <c r="D2361" s="120"/>
      <c r="E2361" s="120"/>
      <c r="F2361" s="172"/>
      <c r="G2361" s="123"/>
      <c r="H2361" s="124"/>
      <c r="I2361" s="124"/>
      <c r="J2361" s="125"/>
      <c r="K2361" s="125"/>
      <c r="L2361" s="8"/>
      <c r="M2361" s="126"/>
      <c r="N2361" s="126"/>
      <c r="O2361" s="119"/>
      <c r="P2361" s="119"/>
      <c r="Q2361" s="158"/>
      <c r="R2361" s="199"/>
      <c r="S2361" s="119"/>
      <c r="T2361" s="129"/>
      <c r="U2361" s="127"/>
      <c r="V2361" s="127"/>
      <c r="W2361" s="126"/>
      <c r="X2361" s="119"/>
      <c r="Y2361" s="119"/>
      <c r="Z2361" s="131"/>
      <c r="AA2361" s="124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2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4"/>
      <c r="EM2361" s="1"/>
      <c r="EN2361" s="1"/>
      <c r="EO2361" s="1"/>
      <c r="EP2361" s="1"/>
      <c r="EQ2361" s="1"/>
      <c r="ER2361" s="1"/>
    </row>
    <row r="2362" spans="1:148" ht="12.75" x14ac:dyDescent="0.2">
      <c r="A2362" s="118"/>
      <c r="B2362" s="119"/>
      <c r="C2362" s="119"/>
      <c r="D2362" s="120"/>
      <c r="E2362" s="120"/>
      <c r="F2362" s="172"/>
      <c r="G2362" s="123"/>
      <c r="H2362" s="124"/>
      <c r="I2362" s="124"/>
      <c r="J2362" s="125"/>
      <c r="K2362" s="125"/>
      <c r="L2362" s="8"/>
      <c r="M2362" s="126"/>
      <c r="N2362" s="126"/>
      <c r="O2362" s="119"/>
      <c r="P2362" s="119"/>
      <c r="Q2362" s="158"/>
      <c r="R2362" s="199"/>
      <c r="S2362" s="119"/>
      <c r="T2362" s="129"/>
      <c r="U2362" s="127"/>
      <c r="V2362" s="127"/>
      <c r="W2362" s="126"/>
      <c r="X2362" s="119"/>
      <c r="Y2362" s="119"/>
      <c r="Z2362" s="131"/>
      <c r="AA2362" s="124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2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4"/>
      <c r="EM2362" s="1"/>
      <c r="EN2362" s="1"/>
      <c r="EO2362" s="1"/>
      <c r="EP2362" s="1"/>
      <c r="EQ2362" s="1"/>
      <c r="ER2362" s="1"/>
    </row>
    <row r="2363" spans="1:148" ht="12.75" x14ac:dyDescent="0.2">
      <c r="A2363" s="118"/>
      <c r="B2363" s="119"/>
      <c r="C2363" s="119"/>
      <c r="D2363" s="120"/>
      <c r="E2363" s="120"/>
      <c r="F2363" s="172"/>
      <c r="G2363" s="123"/>
      <c r="H2363" s="124"/>
      <c r="I2363" s="124"/>
      <c r="J2363" s="125"/>
      <c r="K2363" s="125"/>
      <c r="L2363" s="8"/>
      <c r="M2363" s="126"/>
      <c r="N2363" s="126"/>
      <c r="O2363" s="119"/>
      <c r="P2363" s="119"/>
      <c r="Q2363" s="158"/>
      <c r="R2363" s="199"/>
      <c r="S2363" s="119"/>
      <c r="T2363" s="129"/>
      <c r="U2363" s="127"/>
      <c r="V2363" s="127"/>
      <c r="W2363" s="126"/>
      <c r="X2363" s="119"/>
      <c r="Y2363" s="119"/>
      <c r="Z2363" s="131"/>
      <c r="AA2363" s="124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2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4"/>
      <c r="EM2363" s="1"/>
      <c r="EN2363" s="1"/>
      <c r="EO2363" s="1"/>
      <c r="EP2363" s="1"/>
      <c r="EQ2363" s="1"/>
      <c r="ER2363" s="1"/>
    </row>
    <row r="2364" spans="1:148" ht="12.75" x14ac:dyDescent="0.2">
      <c r="A2364" s="118"/>
      <c r="B2364" s="119"/>
      <c r="C2364" s="119"/>
      <c r="D2364" s="120"/>
      <c r="E2364" s="120"/>
      <c r="F2364" s="172"/>
      <c r="G2364" s="123"/>
      <c r="H2364" s="124"/>
      <c r="I2364" s="124"/>
      <c r="J2364" s="125"/>
      <c r="K2364" s="125"/>
      <c r="L2364" s="8"/>
      <c r="M2364" s="126"/>
      <c r="N2364" s="126"/>
      <c r="O2364" s="119"/>
      <c r="P2364" s="119"/>
      <c r="Q2364" s="158"/>
      <c r="R2364" s="199"/>
      <c r="S2364" s="119"/>
      <c r="T2364" s="129"/>
      <c r="U2364" s="127"/>
      <c r="V2364" s="127"/>
      <c r="W2364" s="126"/>
      <c r="X2364" s="119"/>
      <c r="Y2364" s="119"/>
      <c r="Z2364" s="131"/>
      <c r="AA2364" s="124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2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4"/>
      <c r="EM2364" s="1"/>
      <c r="EN2364" s="1"/>
      <c r="EO2364" s="1"/>
      <c r="EP2364" s="1"/>
      <c r="EQ2364" s="1"/>
      <c r="ER2364" s="1"/>
    </row>
    <row r="2365" spans="1:148" ht="12.75" x14ac:dyDescent="0.2">
      <c r="A2365" s="118"/>
      <c r="B2365" s="119"/>
      <c r="C2365" s="119"/>
      <c r="D2365" s="120"/>
      <c r="E2365" s="120"/>
      <c r="F2365" s="172"/>
      <c r="G2365" s="123"/>
      <c r="H2365" s="124"/>
      <c r="I2365" s="124"/>
      <c r="J2365" s="125"/>
      <c r="K2365" s="125"/>
      <c r="L2365" s="8"/>
      <c r="M2365" s="126"/>
      <c r="N2365" s="126"/>
      <c r="O2365" s="119"/>
      <c r="P2365" s="119"/>
      <c r="Q2365" s="158"/>
      <c r="R2365" s="199"/>
      <c r="S2365" s="119"/>
      <c r="T2365" s="129"/>
      <c r="U2365" s="127"/>
      <c r="V2365" s="127"/>
      <c r="W2365" s="126"/>
      <c r="X2365" s="119"/>
      <c r="Y2365" s="119"/>
      <c r="Z2365" s="131"/>
      <c r="AA2365" s="124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2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4"/>
      <c r="EM2365" s="1"/>
      <c r="EN2365" s="1"/>
      <c r="EO2365" s="1"/>
      <c r="EP2365" s="1"/>
      <c r="EQ2365" s="1"/>
      <c r="ER2365" s="1"/>
    </row>
    <row r="2366" spans="1:148" ht="12.75" x14ac:dyDescent="0.2">
      <c r="A2366" s="118"/>
      <c r="B2366" s="119"/>
      <c r="C2366" s="119"/>
      <c r="D2366" s="120"/>
      <c r="E2366" s="120"/>
      <c r="F2366" s="172"/>
      <c r="G2366" s="123"/>
      <c r="H2366" s="124"/>
      <c r="I2366" s="124"/>
      <c r="J2366" s="125"/>
      <c r="K2366" s="125"/>
      <c r="L2366" s="8"/>
      <c r="M2366" s="126"/>
      <c r="N2366" s="126"/>
      <c r="O2366" s="119"/>
      <c r="P2366" s="119"/>
      <c r="Q2366" s="158"/>
      <c r="R2366" s="199"/>
      <c r="S2366" s="119"/>
      <c r="T2366" s="129"/>
      <c r="U2366" s="127"/>
      <c r="V2366" s="127"/>
      <c r="W2366" s="126"/>
      <c r="X2366" s="119"/>
      <c r="Y2366" s="119"/>
      <c r="Z2366" s="131"/>
      <c r="AA2366" s="124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2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4"/>
      <c r="EM2366" s="1"/>
      <c r="EN2366" s="1"/>
      <c r="EO2366" s="1"/>
      <c r="EP2366" s="1"/>
      <c r="EQ2366" s="1"/>
      <c r="ER2366" s="1"/>
    </row>
    <row r="2367" spans="1:148" ht="12.75" x14ac:dyDescent="0.2">
      <c r="A2367" s="118"/>
      <c r="B2367" s="119"/>
      <c r="C2367" s="119"/>
      <c r="D2367" s="120"/>
      <c r="E2367" s="120"/>
      <c r="F2367" s="172"/>
      <c r="G2367" s="123"/>
      <c r="H2367" s="124"/>
      <c r="I2367" s="124"/>
      <c r="J2367" s="125"/>
      <c r="K2367" s="125"/>
      <c r="L2367" s="8"/>
      <c r="M2367" s="126"/>
      <c r="N2367" s="126"/>
      <c r="O2367" s="119"/>
      <c r="P2367" s="119"/>
      <c r="Q2367" s="158"/>
      <c r="R2367" s="199"/>
      <c r="S2367" s="119"/>
      <c r="T2367" s="129"/>
      <c r="U2367" s="127"/>
      <c r="V2367" s="127"/>
      <c r="W2367" s="126"/>
      <c r="X2367" s="119"/>
      <c r="Y2367" s="119"/>
      <c r="Z2367" s="131"/>
      <c r="AA2367" s="124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2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4"/>
      <c r="EM2367" s="1"/>
      <c r="EN2367" s="1"/>
      <c r="EO2367" s="1"/>
      <c r="EP2367" s="1"/>
      <c r="EQ2367" s="1"/>
      <c r="ER2367" s="1"/>
    </row>
    <row r="2368" spans="1:148" ht="12.75" x14ac:dyDescent="0.2">
      <c r="A2368" s="118"/>
      <c r="B2368" s="119"/>
      <c r="C2368" s="119"/>
      <c r="D2368" s="120"/>
      <c r="E2368" s="120"/>
      <c r="F2368" s="172"/>
      <c r="G2368" s="123"/>
      <c r="H2368" s="124"/>
      <c r="I2368" s="124"/>
      <c r="J2368" s="125"/>
      <c r="K2368" s="125"/>
      <c r="L2368" s="8"/>
      <c r="M2368" s="126"/>
      <c r="N2368" s="126"/>
      <c r="O2368" s="119"/>
      <c r="P2368" s="119"/>
      <c r="Q2368" s="158"/>
      <c r="R2368" s="199"/>
      <c r="S2368" s="119"/>
      <c r="T2368" s="129"/>
      <c r="U2368" s="127"/>
      <c r="V2368" s="127"/>
      <c r="W2368" s="126"/>
      <c r="X2368" s="119"/>
      <c r="Y2368" s="119"/>
      <c r="Z2368" s="131"/>
      <c r="AA2368" s="124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2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4"/>
      <c r="EM2368" s="1"/>
      <c r="EN2368" s="1"/>
      <c r="EO2368" s="1"/>
      <c r="EP2368" s="1"/>
      <c r="EQ2368" s="1"/>
      <c r="ER2368" s="1"/>
    </row>
    <row r="2369" spans="1:148" ht="12.75" x14ac:dyDescent="0.2">
      <c r="A2369" s="118"/>
      <c r="B2369" s="119"/>
      <c r="C2369" s="119"/>
      <c r="D2369" s="120"/>
      <c r="E2369" s="120"/>
      <c r="F2369" s="172"/>
      <c r="G2369" s="123"/>
      <c r="H2369" s="124"/>
      <c r="I2369" s="124"/>
      <c r="J2369" s="125"/>
      <c r="K2369" s="125"/>
      <c r="L2369" s="8"/>
      <c r="M2369" s="126"/>
      <c r="N2369" s="126"/>
      <c r="O2369" s="119"/>
      <c r="P2369" s="119"/>
      <c r="Q2369" s="158"/>
      <c r="R2369" s="199"/>
      <c r="S2369" s="119"/>
      <c r="T2369" s="129"/>
      <c r="U2369" s="127"/>
      <c r="V2369" s="127"/>
      <c r="W2369" s="126"/>
      <c r="X2369" s="119"/>
      <c r="Y2369" s="119"/>
      <c r="Z2369" s="131"/>
      <c r="AA2369" s="124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2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4"/>
      <c r="EM2369" s="1"/>
      <c r="EN2369" s="1"/>
      <c r="EO2369" s="1"/>
      <c r="EP2369" s="1"/>
      <c r="EQ2369" s="1"/>
      <c r="ER2369" s="1"/>
    </row>
    <row r="2370" spans="1:148" ht="12.75" x14ac:dyDescent="0.2">
      <c r="A2370" s="118"/>
      <c r="B2370" s="119"/>
      <c r="C2370" s="119"/>
      <c r="D2370" s="120"/>
      <c r="E2370" s="120"/>
      <c r="F2370" s="172"/>
      <c r="G2370" s="123"/>
      <c r="H2370" s="124"/>
      <c r="I2370" s="124"/>
      <c r="J2370" s="125"/>
      <c r="K2370" s="125"/>
      <c r="L2370" s="8"/>
      <c r="M2370" s="126"/>
      <c r="N2370" s="126"/>
      <c r="O2370" s="119"/>
      <c r="P2370" s="119"/>
      <c r="Q2370" s="158"/>
      <c r="R2370" s="199"/>
      <c r="S2370" s="119"/>
      <c r="T2370" s="129"/>
      <c r="U2370" s="127"/>
      <c r="V2370" s="127"/>
      <c r="W2370" s="126"/>
      <c r="X2370" s="119"/>
      <c r="Y2370" s="119"/>
      <c r="Z2370" s="131"/>
      <c r="AA2370" s="124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2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4"/>
      <c r="EM2370" s="1"/>
      <c r="EN2370" s="1"/>
      <c r="EO2370" s="1"/>
      <c r="EP2370" s="1"/>
      <c r="EQ2370" s="1"/>
      <c r="ER2370" s="1"/>
    </row>
    <row r="2371" spans="1:148" ht="12.75" x14ac:dyDescent="0.2">
      <c r="A2371" s="118"/>
      <c r="B2371" s="119"/>
      <c r="C2371" s="119"/>
      <c r="D2371" s="120"/>
      <c r="E2371" s="120"/>
      <c r="F2371" s="172"/>
      <c r="G2371" s="123"/>
      <c r="H2371" s="124"/>
      <c r="I2371" s="124"/>
      <c r="J2371" s="125"/>
      <c r="K2371" s="125"/>
      <c r="L2371" s="8"/>
      <c r="M2371" s="126"/>
      <c r="N2371" s="126"/>
      <c r="O2371" s="119"/>
      <c r="P2371" s="119"/>
      <c r="Q2371" s="158"/>
      <c r="R2371" s="199"/>
      <c r="S2371" s="119"/>
      <c r="T2371" s="129"/>
      <c r="U2371" s="127"/>
      <c r="V2371" s="127"/>
      <c r="W2371" s="126"/>
      <c r="X2371" s="119"/>
      <c r="Y2371" s="119"/>
      <c r="Z2371" s="131"/>
      <c r="AA2371" s="124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2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4"/>
      <c r="EM2371" s="1"/>
      <c r="EN2371" s="1"/>
      <c r="EO2371" s="1"/>
      <c r="EP2371" s="1"/>
      <c r="EQ2371" s="1"/>
      <c r="ER2371" s="1"/>
    </row>
    <row r="2372" spans="1:148" ht="12.75" x14ac:dyDescent="0.2">
      <c r="A2372" s="118"/>
      <c r="B2372" s="119"/>
      <c r="C2372" s="119"/>
      <c r="D2372" s="120"/>
      <c r="E2372" s="120"/>
      <c r="F2372" s="172"/>
      <c r="G2372" s="123"/>
      <c r="H2372" s="124"/>
      <c r="I2372" s="124"/>
      <c r="J2372" s="125"/>
      <c r="K2372" s="125"/>
      <c r="L2372" s="8"/>
      <c r="M2372" s="126"/>
      <c r="N2372" s="126"/>
      <c r="O2372" s="119"/>
      <c r="P2372" s="119"/>
      <c r="Q2372" s="158"/>
      <c r="R2372" s="199"/>
      <c r="S2372" s="119"/>
      <c r="T2372" s="129"/>
      <c r="U2372" s="127"/>
      <c r="V2372" s="127"/>
      <c r="W2372" s="126"/>
      <c r="X2372" s="119"/>
      <c r="Y2372" s="119"/>
      <c r="Z2372" s="131"/>
      <c r="AA2372" s="124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2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4"/>
      <c r="EM2372" s="1"/>
      <c r="EN2372" s="1"/>
      <c r="EO2372" s="1"/>
      <c r="EP2372" s="1"/>
      <c r="EQ2372" s="1"/>
      <c r="ER2372" s="1"/>
    </row>
    <row r="2373" spans="1:148" ht="12.75" x14ac:dyDescent="0.2">
      <c r="A2373" s="118"/>
      <c r="B2373" s="119"/>
      <c r="C2373" s="119"/>
      <c r="D2373" s="120"/>
      <c r="E2373" s="120"/>
      <c r="F2373" s="172"/>
      <c r="G2373" s="123"/>
      <c r="H2373" s="124"/>
      <c r="I2373" s="124"/>
      <c r="J2373" s="125"/>
      <c r="K2373" s="125"/>
      <c r="L2373" s="8"/>
      <c r="M2373" s="126"/>
      <c r="N2373" s="126"/>
      <c r="O2373" s="119"/>
      <c r="P2373" s="119"/>
      <c r="Q2373" s="158"/>
      <c r="R2373" s="199"/>
      <c r="S2373" s="119"/>
      <c r="T2373" s="129"/>
      <c r="U2373" s="127"/>
      <c r="V2373" s="127"/>
      <c r="W2373" s="126"/>
      <c r="X2373" s="119"/>
      <c r="Y2373" s="119"/>
      <c r="Z2373" s="131"/>
      <c r="AA2373" s="124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2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4"/>
      <c r="EM2373" s="1"/>
      <c r="EN2373" s="1"/>
      <c r="EO2373" s="1"/>
      <c r="EP2373" s="1"/>
      <c r="EQ2373" s="1"/>
      <c r="ER2373" s="1"/>
    </row>
    <row r="2374" spans="1:148" ht="12.75" x14ac:dyDescent="0.2">
      <c r="A2374" s="118"/>
      <c r="B2374" s="119"/>
      <c r="C2374" s="119"/>
      <c r="D2374" s="120"/>
      <c r="E2374" s="120"/>
      <c r="F2374" s="172"/>
      <c r="G2374" s="123"/>
      <c r="H2374" s="124"/>
      <c r="I2374" s="124"/>
      <c r="J2374" s="125"/>
      <c r="K2374" s="125"/>
      <c r="L2374" s="8"/>
      <c r="M2374" s="126"/>
      <c r="N2374" s="126"/>
      <c r="O2374" s="119"/>
      <c r="P2374" s="119"/>
      <c r="Q2374" s="158"/>
      <c r="R2374" s="199"/>
      <c r="S2374" s="119"/>
      <c r="T2374" s="129"/>
      <c r="U2374" s="127"/>
      <c r="V2374" s="127"/>
      <c r="W2374" s="126"/>
      <c r="X2374" s="119"/>
      <c r="Y2374" s="119"/>
      <c r="Z2374" s="131"/>
      <c r="AA2374" s="124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2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4"/>
      <c r="EM2374" s="1"/>
      <c r="EN2374" s="1"/>
      <c r="EO2374" s="1"/>
      <c r="EP2374" s="1"/>
      <c r="EQ2374" s="1"/>
      <c r="ER2374" s="1"/>
    </row>
    <row r="2375" spans="1:148" ht="12.75" x14ac:dyDescent="0.2">
      <c r="A2375" s="118"/>
      <c r="B2375" s="119"/>
      <c r="C2375" s="119"/>
      <c r="D2375" s="120"/>
      <c r="E2375" s="120"/>
      <c r="F2375" s="172"/>
      <c r="G2375" s="123"/>
      <c r="H2375" s="124"/>
      <c r="I2375" s="124"/>
      <c r="J2375" s="125"/>
      <c r="K2375" s="125"/>
      <c r="L2375" s="8"/>
      <c r="M2375" s="126"/>
      <c r="N2375" s="126"/>
      <c r="O2375" s="119"/>
      <c r="P2375" s="119"/>
      <c r="Q2375" s="158"/>
      <c r="R2375" s="199"/>
      <c r="S2375" s="119"/>
      <c r="T2375" s="129"/>
      <c r="U2375" s="127"/>
      <c r="V2375" s="127"/>
      <c r="W2375" s="126"/>
      <c r="X2375" s="119"/>
      <c r="Y2375" s="119"/>
      <c r="Z2375" s="131"/>
      <c r="AA2375" s="124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2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4"/>
      <c r="EM2375" s="1"/>
      <c r="EN2375" s="1"/>
      <c r="EO2375" s="1"/>
      <c r="EP2375" s="1"/>
      <c r="EQ2375" s="1"/>
      <c r="ER2375" s="1"/>
    </row>
    <row r="2376" spans="1:148" ht="12.75" x14ac:dyDescent="0.2">
      <c r="A2376" s="118"/>
      <c r="B2376" s="119"/>
      <c r="C2376" s="119"/>
      <c r="D2376" s="120"/>
      <c r="E2376" s="120"/>
      <c r="F2376" s="172"/>
      <c r="G2376" s="123"/>
      <c r="H2376" s="124"/>
      <c r="I2376" s="124"/>
      <c r="J2376" s="125"/>
      <c r="K2376" s="125"/>
      <c r="L2376" s="8"/>
      <c r="M2376" s="126"/>
      <c r="N2376" s="126"/>
      <c r="O2376" s="119"/>
      <c r="P2376" s="119"/>
      <c r="Q2376" s="158"/>
      <c r="R2376" s="199"/>
      <c r="S2376" s="119"/>
      <c r="T2376" s="129"/>
      <c r="U2376" s="127"/>
      <c r="V2376" s="127"/>
      <c r="W2376" s="126"/>
      <c r="X2376" s="119"/>
      <c r="Y2376" s="119"/>
      <c r="Z2376" s="131"/>
      <c r="AA2376" s="124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2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4"/>
      <c r="EM2376" s="1"/>
      <c r="EN2376" s="1"/>
      <c r="EO2376" s="1"/>
      <c r="EP2376" s="1"/>
      <c r="EQ2376" s="1"/>
      <c r="ER2376" s="1"/>
    </row>
    <row r="2377" spans="1:148" ht="12.75" x14ac:dyDescent="0.2">
      <c r="A2377" s="118"/>
      <c r="B2377" s="119"/>
      <c r="C2377" s="119"/>
      <c r="D2377" s="120"/>
      <c r="E2377" s="120"/>
      <c r="F2377" s="172"/>
      <c r="G2377" s="123"/>
      <c r="H2377" s="124"/>
      <c r="I2377" s="124"/>
      <c r="J2377" s="125"/>
      <c r="K2377" s="125"/>
      <c r="L2377" s="8"/>
      <c r="M2377" s="126"/>
      <c r="N2377" s="126"/>
      <c r="O2377" s="119"/>
      <c r="P2377" s="119"/>
      <c r="Q2377" s="158"/>
      <c r="R2377" s="199"/>
      <c r="S2377" s="119"/>
      <c r="T2377" s="129"/>
      <c r="U2377" s="127"/>
      <c r="V2377" s="127"/>
      <c r="W2377" s="126"/>
      <c r="X2377" s="119"/>
      <c r="Y2377" s="119"/>
      <c r="Z2377" s="131"/>
      <c r="AA2377" s="124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2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4"/>
      <c r="EM2377" s="1"/>
      <c r="EN2377" s="1"/>
      <c r="EO2377" s="1"/>
      <c r="EP2377" s="1"/>
      <c r="EQ2377" s="1"/>
      <c r="ER2377" s="1"/>
    </row>
    <row r="2378" spans="1:148" ht="12.75" x14ac:dyDescent="0.2">
      <c r="A2378" s="118"/>
      <c r="B2378" s="119"/>
      <c r="C2378" s="119"/>
      <c r="D2378" s="120"/>
      <c r="E2378" s="120"/>
      <c r="F2378" s="172"/>
      <c r="G2378" s="123"/>
      <c r="H2378" s="124"/>
      <c r="I2378" s="124"/>
      <c r="J2378" s="125"/>
      <c r="K2378" s="125"/>
      <c r="L2378" s="8"/>
      <c r="M2378" s="126"/>
      <c r="N2378" s="126"/>
      <c r="O2378" s="119"/>
      <c r="P2378" s="119"/>
      <c r="Q2378" s="158"/>
      <c r="R2378" s="199"/>
      <c r="S2378" s="119"/>
      <c r="T2378" s="129"/>
      <c r="U2378" s="127"/>
      <c r="V2378" s="127"/>
      <c r="W2378" s="126"/>
      <c r="X2378" s="119"/>
      <c r="Y2378" s="119"/>
      <c r="Z2378" s="131"/>
      <c r="AA2378" s="124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2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4"/>
      <c r="EM2378" s="1"/>
      <c r="EN2378" s="1"/>
      <c r="EO2378" s="1"/>
      <c r="EP2378" s="1"/>
      <c r="EQ2378" s="1"/>
      <c r="ER2378" s="1"/>
    </row>
    <row r="2379" spans="1:148" ht="12.75" x14ac:dyDescent="0.2">
      <c r="A2379" s="118"/>
      <c r="B2379" s="119"/>
      <c r="C2379" s="119"/>
      <c r="D2379" s="120"/>
      <c r="E2379" s="120"/>
      <c r="F2379" s="172"/>
      <c r="G2379" s="123"/>
      <c r="H2379" s="124"/>
      <c r="I2379" s="124"/>
      <c r="J2379" s="125"/>
      <c r="K2379" s="125"/>
      <c r="L2379" s="8"/>
      <c r="M2379" s="126"/>
      <c r="N2379" s="126"/>
      <c r="O2379" s="119"/>
      <c r="P2379" s="119"/>
      <c r="Q2379" s="158"/>
      <c r="R2379" s="199"/>
      <c r="S2379" s="119"/>
      <c r="T2379" s="129"/>
      <c r="U2379" s="127"/>
      <c r="V2379" s="127"/>
      <c r="W2379" s="126"/>
      <c r="X2379" s="119"/>
      <c r="Y2379" s="119"/>
      <c r="Z2379" s="131"/>
      <c r="AA2379" s="124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2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4"/>
      <c r="EM2379" s="1"/>
      <c r="EN2379" s="1"/>
      <c r="EO2379" s="1"/>
      <c r="EP2379" s="1"/>
      <c r="EQ2379" s="1"/>
      <c r="ER2379" s="1"/>
    </row>
    <row r="2380" spans="1:148" ht="12.75" x14ac:dyDescent="0.2">
      <c r="A2380" s="118"/>
      <c r="B2380" s="119"/>
      <c r="C2380" s="119"/>
      <c r="D2380" s="120"/>
      <c r="E2380" s="120"/>
      <c r="F2380" s="172"/>
      <c r="G2380" s="123"/>
      <c r="H2380" s="124"/>
      <c r="I2380" s="124"/>
      <c r="J2380" s="125"/>
      <c r="K2380" s="125"/>
      <c r="L2380" s="8"/>
      <c r="M2380" s="126"/>
      <c r="N2380" s="126"/>
      <c r="O2380" s="119"/>
      <c r="P2380" s="119"/>
      <c r="Q2380" s="158"/>
      <c r="R2380" s="199"/>
      <c r="S2380" s="119"/>
      <c r="T2380" s="129"/>
      <c r="U2380" s="127"/>
      <c r="V2380" s="127"/>
      <c r="W2380" s="126"/>
      <c r="X2380" s="119"/>
      <c r="Y2380" s="119"/>
      <c r="Z2380" s="131"/>
      <c r="AA2380" s="124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2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4"/>
      <c r="EM2380" s="1"/>
      <c r="EN2380" s="1"/>
      <c r="EO2380" s="1"/>
      <c r="EP2380" s="1"/>
      <c r="EQ2380" s="1"/>
      <c r="ER2380" s="1"/>
    </row>
    <row r="2381" spans="1:148" ht="12.75" x14ac:dyDescent="0.2">
      <c r="A2381" s="118"/>
      <c r="B2381" s="119"/>
      <c r="C2381" s="119"/>
      <c r="D2381" s="120"/>
      <c r="E2381" s="120"/>
      <c r="F2381" s="172"/>
      <c r="G2381" s="123"/>
      <c r="H2381" s="124"/>
      <c r="I2381" s="124"/>
      <c r="J2381" s="125"/>
      <c r="K2381" s="125"/>
      <c r="L2381" s="8"/>
      <c r="M2381" s="126"/>
      <c r="N2381" s="126"/>
      <c r="O2381" s="119"/>
      <c r="P2381" s="119"/>
      <c r="Q2381" s="158"/>
      <c r="R2381" s="199"/>
      <c r="S2381" s="119"/>
      <c r="T2381" s="129"/>
      <c r="U2381" s="127"/>
      <c r="V2381" s="127"/>
      <c r="W2381" s="126"/>
      <c r="X2381" s="119"/>
      <c r="Y2381" s="119"/>
      <c r="Z2381" s="131"/>
      <c r="AA2381" s="124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2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4"/>
      <c r="EM2381" s="1"/>
      <c r="EN2381" s="1"/>
      <c r="EO2381" s="1"/>
      <c r="EP2381" s="1"/>
      <c r="EQ2381" s="1"/>
      <c r="ER2381" s="1"/>
    </row>
    <row r="2382" spans="1:148" ht="12.75" x14ac:dyDescent="0.2">
      <c r="A2382" s="118"/>
      <c r="B2382" s="119"/>
      <c r="C2382" s="119"/>
      <c r="D2382" s="120"/>
      <c r="E2382" s="120"/>
      <c r="F2382" s="172"/>
      <c r="G2382" s="123"/>
      <c r="H2382" s="124"/>
      <c r="I2382" s="124"/>
      <c r="J2382" s="125"/>
      <c r="K2382" s="125"/>
      <c r="L2382" s="8"/>
      <c r="M2382" s="126"/>
      <c r="N2382" s="126"/>
      <c r="O2382" s="119"/>
      <c r="P2382" s="119"/>
      <c r="Q2382" s="158"/>
      <c r="R2382" s="199"/>
      <c r="S2382" s="119"/>
      <c r="T2382" s="129"/>
      <c r="U2382" s="127"/>
      <c r="V2382" s="127"/>
      <c r="W2382" s="126"/>
      <c r="X2382" s="119"/>
      <c r="Y2382" s="119"/>
      <c r="Z2382" s="131"/>
      <c r="AA2382" s="124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2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4"/>
      <c r="EM2382" s="1"/>
      <c r="EN2382" s="1"/>
      <c r="EO2382" s="1"/>
      <c r="EP2382" s="1"/>
      <c r="EQ2382" s="1"/>
      <c r="ER2382" s="1"/>
    </row>
    <row r="2383" spans="1:148" ht="12.75" x14ac:dyDescent="0.2">
      <c r="A2383" s="118"/>
      <c r="B2383" s="119"/>
      <c r="C2383" s="119"/>
      <c r="D2383" s="120"/>
      <c r="E2383" s="120"/>
      <c r="F2383" s="172"/>
      <c r="G2383" s="123"/>
      <c r="H2383" s="124"/>
      <c r="I2383" s="124"/>
      <c r="J2383" s="125"/>
      <c r="K2383" s="125"/>
      <c r="L2383" s="8"/>
      <c r="M2383" s="126"/>
      <c r="N2383" s="126"/>
      <c r="O2383" s="119"/>
      <c r="P2383" s="119"/>
      <c r="Q2383" s="158"/>
      <c r="R2383" s="199"/>
      <c r="S2383" s="119"/>
      <c r="T2383" s="129"/>
      <c r="U2383" s="127"/>
      <c r="V2383" s="127"/>
      <c r="W2383" s="126"/>
      <c r="X2383" s="119"/>
      <c r="Y2383" s="119"/>
      <c r="Z2383" s="131"/>
      <c r="AA2383" s="124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2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4"/>
      <c r="EM2383" s="1"/>
      <c r="EN2383" s="1"/>
      <c r="EO2383" s="1"/>
      <c r="EP2383" s="1"/>
      <c r="EQ2383" s="1"/>
      <c r="ER2383" s="1"/>
    </row>
    <row r="2384" spans="1:148" ht="12.75" x14ac:dyDescent="0.2">
      <c r="A2384" s="118"/>
      <c r="B2384" s="119"/>
      <c r="C2384" s="119"/>
      <c r="D2384" s="120"/>
      <c r="E2384" s="120"/>
      <c r="F2384" s="172"/>
      <c r="G2384" s="123"/>
      <c r="H2384" s="124"/>
      <c r="I2384" s="124"/>
      <c r="J2384" s="125"/>
      <c r="K2384" s="125"/>
      <c r="L2384" s="8"/>
      <c r="M2384" s="126"/>
      <c r="N2384" s="126"/>
      <c r="O2384" s="119"/>
      <c r="P2384" s="119"/>
      <c r="Q2384" s="158"/>
      <c r="R2384" s="199"/>
      <c r="S2384" s="119"/>
      <c r="T2384" s="129"/>
      <c r="U2384" s="127"/>
      <c r="V2384" s="127"/>
      <c r="W2384" s="126"/>
      <c r="X2384" s="119"/>
      <c r="Y2384" s="119"/>
      <c r="Z2384" s="131"/>
      <c r="AA2384" s="124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2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4"/>
      <c r="EM2384" s="1"/>
      <c r="EN2384" s="1"/>
      <c r="EO2384" s="1"/>
      <c r="EP2384" s="1"/>
      <c r="EQ2384" s="1"/>
      <c r="ER2384" s="1"/>
    </row>
    <row r="2385" spans="1:148" ht="12.75" x14ac:dyDescent="0.2">
      <c r="A2385" s="118"/>
      <c r="B2385" s="119"/>
      <c r="C2385" s="119"/>
      <c r="D2385" s="120"/>
      <c r="E2385" s="120"/>
      <c r="F2385" s="172"/>
      <c r="G2385" s="123"/>
      <c r="H2385" s="124"/>
      <c r="I2385" s="124"/>
      <c r="J2385" s="125"/>
      <c r="K2385" s="125"/>
      <c r="L2385" s="8"/>
      <c r="M2385" s="126"/>
      <c r="N2385" s="126"/>
      <c r="O2385" s="119"/>
      <c r="P2385" s="119"/>
      <c r="Q2385" s="158"/>
      <c r="R2385" s="199"/>
      <c r="S2385" s="119"/>
      <c r="T2385" s="129"/>
      <c r="U2385" s="127"/>
      <c r="V2385" s="127"/>
      <c r="W2385" s="126"/>
      <c r="X2385" s="119"/>
      <c r="Y2385" s="119"/>
      <c r="Z2385" s="131"/>
      <c r="AA2385" s="124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2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4"/>
      <c r="EM2385" s="1"/>
      <c r="EN2385" s="1"/>
      <c r="EO2385" s="1"/>
      <c r="EP2385" s="1"/>
      <c r="EQ2385" s="1"/>
      <c r="ER2385" s="1"/>
    </row>
    <row r="2386" spans="1:148" ht="12.75" x14ac:dyDescent="0.2">
      <c r="A2386" s="118"/>
      <c r="B2386" s="119"/>
      <c r="C2386" s="119"/>
      <c r="D2386" s="120"/>
      <c r="E2386" s="120"/>
      <c r="F2386" s="172"/>
      <c r="G2386" s="123"/>
      <c r="H2386" s="124"/>
      <c r="I2386" s="124"/>
      <c r="J2386" s="125"/>
      <c r="K2386" s="125"/>
      <c r="L2386" s="8"/>
      <c r="M2386" s="126"/>
      <c r="N2386" s="126"/>
      <c r="O2386" s="119"/>
      <c r="P2386" s="119"/>
      <c r="Q2386" s="158"/>
      <c r="R2386" s="199"/>
      <c r="S2386" s="119"/>
      <c r="T2386" s="129"/>
      <c r="U2386" s="127"/>
      <c r="V2386" s="127"/>
      <c r="W2386" s="126"/>
      <c r="X2386" s="119"/>
      <c r="Y2386" s="119"/>
      <c r="Z2386" s="131"/>
      <c r="AA2386" s="124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2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4"/>
      <c r="EM2386" s="1"/>
      <c r="EN2386" s="1"/>
      <c r="EO2386" s="1"/>
      <c r="EP2386" s="1"/>
      <c r="EQ2386" s="1"/>
      <c r="ER2386" s="1"/>
    </row>
    <row r="2387" spans="1:148" ht="12.75" x14ac:dyDescent="0.2">
      <c r="A2387" s="118"/>
      <c r="B2387" s="119"/>
      <c r="C2387" s="119"/>
      <c r="D2387" s="120"/>
      <c r="E2387" s="120"/>
      <c r="F2387" s="172"/>
      <c r="G2387" s="123"/>
      <c r="H2387" s="124"/>
      <c r="I2387" s="124"/>
      <c r="J2387" s="125"/>
      <c r="K2387" s="125"/>
      <c r="L2387" s="8"/>
      <c r="M2387" s="126"/>
      <c r="N2387" s="126"/>
      <c r="O2387" s="119"/>
      <c r="P2387" s="119"/>
      <c r="Q2387" s="158"/>
      <c r="R2387" s="199"/>
      <c r="S2387" s="119"/>
      <c r="T2387" s="129"/>
      <c r="U2387" s="127"/>
      <c r="V2387" s="127"/>
      <c r="W2387" s="126"/>
      <c r="X2387" s="119"/>
      <c r="Y2387" s="119"/>
      <c r="Z2387" s="131"/>
      <c r="AA2387" s="124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2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4"/>
      <c r="EM2387" s="1"/>
      <c r="EN2387" s="1"/>
      <c r="EO2387" s="1"/>
      <c r="EP2387" s="1"/>
      <c r="EQ2387" s="1"/>
      <c r="ER2387" s="1"/>
    </row>
    <row r="2388" spans="1:148" ht="12.75" x14ac:dyDescent="0.2">
      <c r="A2388" s="118"/>
      <c r="B2388" s="119"/>
      <c r="C2388" s="119"/>
      <c r="D2388" s="120"/>
      <c r="E2388" s="120"/>
      <c r="F2388" s="172"/>
      <c r="G2388" s="123"/>
      <c r="H2388" s="124"/>
      <c r="I2388" s="124"/>
      <c r="J2388" s="125"/>
      <c r="K2388" s="125"/>
      <c r="L2388" s="8"/>
      <c r="M2388" s="126"/>
      <c r="N2388" s="126"/>
      <c r="O2388" s="119"/>
      <c r="P2388" s="119"/>
      <c r="Q2388" s="158"/>
      <c r="R2388" s="199"/>
      <c r="S2388" s="119"/>
      <c r="T2388" s="129"/>
      <c r="U2388" s="127"/>
      <c r="V2388" s="127"/>
      <c r="W2388" s="126"/>
      <c r="X2388" s="119"/>
      <c r="Y2388" s="119"/>
      <c r="Z2388" s="131"/>
      <c r="AA2388" s="124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2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4"/>
      <c r="EM2388" s="1"/>
      <c r="EN2388" s="1"/>
      <c r="EO2388" s="1"/>
      <c r="EP2388" s="1"/>
      <c r="EQ2388" s="1"/>
      <c r="ER2388" s="1"/>
    </row>
    <row r="2389" spans="1:148" ht="12.75" x14ac:dyDescent="0.2">
      <c r="A2389" s="118"/>
      <c r="B2389" s="119"/>
      <c r="C2389" s="119"/>
      <c r="D2389" s="120"/>
      <c r="E2389" s="120"/>
      <c r="F2389" s="172"/>
      <c r="G2389" s="123"/>
      <c r="H2389" s="124"/>
      <c r="I2389" s="124"/>
      <c r="J2389" s="125"/>
      <c r="K2389" s="125"/>
      <c r="L2389" s="8"/>
      <c r="M2389" s="126"/>
      <c r="N2389" s="126"/>
      <c r="O2389" s="119"/>
      <c r="P2389" s="119"/>
      <c r="Q2389" s="158"/>
      <c r="R2389" s="199"/>
      <c r="S2389" s="119"/>
      <c r="T2389" s="129"/>
      <c r="U2389" s="127"/>
      <c r="V2389" s="127"/>
      <c r="W2389" s="126"/>
      <c r="X2389" s="119"/>
      <c r="Y2389" s="119"/>
      <c r="Z2389" s="131"/>
      <c r="AA2389" s="124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2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4"/>
      <c r="EM2389" s="1"/>
      <c r="EN2389" s="1"/>
      <c r="EO2389" s="1"/>
      <c r="EP2389" s="1"/>
      <c r="EQ2389" s="1"/>
      <c r="ER2389" s="1"/>
    </row>
    <row r="2390" spans="1:148" ht="12.75" x14ac:dyDescent="0.2">
      <c r="A2390" s="118"/>
      <c r="B2390" s="119"/>
      <c r="C2390" s="119"/>
      <c r="D2390" s="120"/>
      <c r="E2390" s="120"/>
      <c r="F2390" s="172"/>
      <c r="G2390" s="123"/>
      <c r="H2390" s="124"/>
      <c r="I2390" s="124"/>
      <c r="J2390" s="125"/>
      <c r="K2390" s="125"/>
      <c r="L2390" s="8"/>
      <c r="M2390" s="126"/>
      <c r="N2390" s="126"/>
      <c r="O2390" s="119"/>
      <c r="P2390" s="119"/>
      <c r="Q2390" s="158"/>
      <c r="R2390" s="199"/>
      <c r="S2390" s="119"/>
      <c r="T2390" s="129"/>
      <c r="U2390" s="127"/>
      <c r="V2390" s="127"/>
      <c r="W2390" s="126"/>
      <c r="X2390" s="119"/>
      <c r="Y2390" s="119"/>
      <c r="Z2390" s="131"/>
      <c r="AA2390" s="124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2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4"/>
      <c r="EM2390" s="1"/>
      <c r="EN2390" s="1"/>
      <c r="EO2390" s="1"/>
      <c r="EP2390" s="1"/>
      <c r="EQ2390" s="1"/>
      <c r="ER2390" s="1"/>
    </row>
    <row r="2391" spans="1:148" ht="12.75" x14ac:dyDescent="0.2">
      <c r="A2391" s="118"/>
      <c r="B2391" s="119"/>
      <c r="C2391" s="119"/>
      <c r="D2391" s="120"/>
      <c r="E2391" s="120"/>
      <c r="F2391" s="172"/>
      <c r="G2391" s="123"/>
      <c r="H2391" s="124"/>
      <c r="I2391" s="124"/>
      <c r="J2391" s="125"/>
      <c r="K2391" s="125"/>
      <c r="L2391" s="8"/>
      <c r="M2391" s="126"/>
      <c r="N2391" s="126"/>
      <c r="O2391" s="119"/>
      <c r="P2391" s="119"/>
      <c r="Q2391" s="158"/>
      <c r="R2391" s="199"/>
      <c r="S2391" s="119"/>
      <c r="T2391" s="129"/>
      <c r="U2391" s="127"/>
      <c r="V2391" s="127"/>
      <c r="W2391" s="126"/>
      <c r="X2391" s="119"/>
      <c r="Y2391" s="119"/>
      <c r="Z2391" s="131"/>
      <c r="AA2391" s="124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2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4"/>
      <c r="EM2391" s="1"/>
      <c r="EN2391" s="1"/>
      <c r="EO2391" s="1"/>
      <c r="EP2391" s="1"/>
      <c r="EQ2391" s="1"/>
      <c r="ER2391" s="1"/>
    </row>
    <row r="2392" spans="1:148" ht="12.75" x14ac:dyDescent="0.2">
      <c r="A2392" s="118"/>
      <c r="B2392" s="119"/>
      <c r="C2392" s="119"/>
      <c r="D2392" s="120"/>
      <c r="E2392" s="120"/>
      <c r="F2392" s="172"/>
      <c r="G2392" s="123"/>
      <c r="H2392" s="124"/>
      <c r="I2392" s="124"/>
      <c r="J2392" s="125"/>
      <c r="K2392" s="125"/>
      <c r="L2392" s="8"/>
      <c r="M2392" s="126"/>
      <c r="N2392" s="126"/>
      <c r="O2392" s="119"/>
      <c r="P2392" s="119"/>
      <c r="Q2392" s="158"/>
      <c r="R2392" s="199"/>
      <c r="S2392" s="119"/>
      <c r="T2392" s="129"/>
      <c r="U2392" s="127"/>
      <c r="V2392" s="127"/>
      <c r="W2392" s="126"/>
      <c r="X2392" s="119"/>
      <c r="Y2392" s="119"/>
      <c r="Z2392" s="131"/>
      <c r="AA2392" s="124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2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4"/>
      <c r="EM2392" s="1"/>
      <c r="EN2392" s="1"/>
      <c r="EO2392" s="1"/>
      <c r="EP2392" s="1"/>
      <c r="EQ2392" s="1"/>
      <c r="ER2392" s="1"/>
    </row>
    <row r="2393" spans="1:148" ht="12.75" x14ac:dyDescent="0.2">
      <c r="A2393" s="118"/>
      <c r="B2393" s="119"/>
      <c r="C2393" s="119"/>
      <c r="D2393" s="120"/>
      <c r="E2393" s="120"/>
      <c r="F2393" s="172"/>
      <c r="G2393" s="123"/>
      <c r="H2393" s="124"/>
      <c r="I2393" s="124"/>
      <c r="J2393" s="125"/>
      <c r="K2393" s="125"/>
      <c r="L2393" s="8"/>
      <c r="M2393" s="126"/>
      <c r="N2393" s="126"/>
      <c r="O2393" s="119"/>
      <c r="P2393" s="119"/>
      <c r="Q2393" s="158"/>
      <c r="R2393" s="199"/>
      <c r="S2393" s="119"/>
      <c r="T2393" s="129"/>
      <c r="U2393" s="127"/>
      <c r="V2393" s="127"/>
      <c r="W2393" s="126"/>
      <c r="X2393" s="119"/>
      <c r="Y2393" s="119"/>
      <c r="Z2393" s="131"/>
      <c r="AA2393" s="124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2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4"/>
      <c r="EM2393" s="1"/>
      <c r="EN2393" s="1"/>
      <c r="EO2393" s="1"/>
      <c r="EP2393" s="1"/>
      <c r="EQ2393" s="1"/>
      <c r="ER2393" s="1"/>
    </row>
    <row r="2394" spans="1:148" ht="12.75" x14ac:dyDescent="0.2">
      <c r="A2394" s="118"/>
      <c r="B2394" s="119"/>
      <c r="C2394" s="119"/>
      <c r="D2394" s="120"/>
      <c r="E2394" s="120"/>
      <c r="F2394" s="172"/>
      <c r="G2394" s="123"/>
      <c r="H2394" s="124"/>
      <c r="I2394" s="124"/>
      <c r="J2394" s="125"/>
      <c r="K2394" s="125"/>
      <c r="L2394" s="8"/>
      <c r="M2394" s="126"/>
      <c r="N2394" s="126"/>
      <c r="O2394" s="119"/>
      <c r="P2394" s="119"/>
      <c r="Q2394" s="158"/>
      <c r="R2394" s="199"/>
      <c r="S2394" s="119"/>
      <c r="T2394" s="129"/>
      <c r="U2394" s="127"/>
      <c r="V2394" s="127"/>
      <c r="W2394" s="126"/>
      <c r="X2394" s="119"/>
      <c r="Y2394" s="119"/>
      <c r="Z2394" s="131"/>
      <c r="AA2394" s="124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2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4"/>
      <c r="EM2394" s="1"/>
      <c r="EN2394" s="1"/>
      <c r="EO2394" s="1"/>
      <c r="EP2394" s="1"/>
      <c r="EQ2394" s="1"/>
      <c r="ER2394" s="1"/>
    </row>
    <row r="2395" spans="1:148" ht="12.75" x14ac:dyDescent="0.2">
      <c r="A2395" s="118"/>
      <c r="B2395" s="119"/>
      <c r="C2395" s="119"/>
      <c r="D2395" s="120"/>
      <c r="E2395" s="120"/>
      <c r="F2395" s="172"/>
      <c r="G2395" s="123"/>
      <c r="H2395" s="124"/>
      <c r="I2395" s="124"/>
      <c r="J2395" s="125"/>
      <c r="K2395" s="125"/>
      <c r="L2395" s="8"/>
      <c r="M2395" s="126"/>
      <c r="N2395" s="126"/>
      <c r="O2395" s="119"/>
      <c r="P2395" s="119"/>
      <c r="Q2395" s="158"/>
      <c r="R2395" s="199"/>
      <c r="S2395" s="119"/>
      <c r="T2395" s="129"/>
      <c r="U2395" s="127"/>
      <c r="V2395" s="127"/>
      <c r="W2395" s="126"/>
      <c r="X2395" s="119"/>
      <c r="Y2395" s="119"/>
      <c r="Z2395" s="131"/>
      <c r="AA2395" s="124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2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4"/>
      <c r="EM2395" s="1"/>
      <c r="EN2395" s="1"/>
      <c r="EO2395" s="1"/>
      <c r="EP2395" s="1"/>
      <c r="EQ2395" s="1"/>
      <c r="ER2395" s="1"/>
    </row>
    <row r="2396" spans="1:148" ht="12.75" x14ac:dyDescent="0.2">
      <c r="A2396" s="118"/>
      <c r="B2396" s="119"/>
      <c r="C2396" s="119"/>
      <c r="D2396" s="120"/>
      <c r="E2396" s="120"/>
      <c r="F2396" s="172"/>
      <c r="G2396" s="123"/>
      <c r="H2396" s="124"/>
      <c r="I2396" s="124"/>
      <c r="J2396" s="125"/>
      <c r="K2396" s="125"/>
      <c r="L2396" s="8"/>
      <c r="M2396" s="126"/>
      <c r="N2396" s="126"/>
      <c r="O2396" s="119"/>
      <c r="P2396" s="119"/>
      <c r="Q2396" s="158"/>
      <c r="R2396" s="199"/>
      <c r="S2396" s="119"/>
      <c r="T2396" s="129"/>
      <c r="U2396" s="127"/>
      <c r="V2396" s="127"/>
      <c r="W2396" s="126"/>
      <c r="X2396" s="119"/>
      <c r="Y2396" s="119"/>
      <c r="Z2396" s="131"/>
      <c r="AA2396" s="124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2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4"/>
      <c r="EM2396" s="1"/>
      <c r="EN2396" s="1"/>
      <c r="EO2396" s="1"/>
      <c r="EP2396" s="1"/>
      <c r="EQ2396" s="1"/>
      <c r="ER2396" s="1"/>
    </row>
    <row r="2397" spans="1:148" ht="12.75" x14ac:dyDescent="0.2">
      <c r="A2397" s="118"/>
      <c r="B2397" s="119"/>
      <c r="C2397" s="119"/>
      <c r="D2397" s="120"/>
      <c r="E2397" s="120"/>
      <c r="F2397" s="172"/>
      <c r="G2397" s="123"/>
      <c r="H2397" s="124"/>
      <c r="I2397" s="124"/>
      <c r="J2397" s="125"/>
      <c r="K2397" s="125"/>
      <c r="L2397" s="8"/>
      <c r="M2397" s="126"/>
      <c r="N2397" s="126"/>
      <c r="O2397" s="119"/>
      <c r="P2397" s="119"/>
      <c r="Q2397" s="158"/>
      <c r="R2397" s="199"/>
      <c r="S2397" s="119"/>
      <c r="T2397" s="129"/>
      <c r="U2397" s="127"/>
      <c r="V2397" s="127"/>
      <c r="W2397" s="126"/>
      <c r="X2397" s="119"/>
      <c r="Y2397" s="119"/>
      <c r="Z2397" s="131"/>
      <c r="AA2397" s="124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2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4"/>
      <c r="EM2397" s="1"/>
      <c r="EN2397" s="1"/>
      <c r="EO2397" s="1"/>
      <c r="EP2397" s="1"/>
      <c r="EQ2397" s="1"/>
      <c r="ER2397" s="1"/>
    </row>
    <row r="2398" spans="1:148" ht="12.75" x14ac:dyDescent="0.2">
      <c r="A2398" s="118"/>
      <c r="B2398" s="119"/>
      <c r="C2398" s="119"/>
      <c r="D2398" s="120"/>
      <c r="E2398" s="120"/>
      <c r="F2398" s="172"/>
      <c r="G2398" s="123"/>
      <c r="H2398" s="124"/>
      <c r="I2398" s="124"/>
      <c r="J2398" s="125"/>
      <c r="K2398" s="125"/>
      <c r="L2398" s="8"/>
      <c r="M2398" s="126"/>
      <c r="N2398" s="126"/>
      <c r="O2398" s="119"/>
      <c r="P2398" s="119"/>
      <c r="Q2398" s="158"/>
      <c r="R2398" s="199"/>
      <c r="S2398" s="119"/>
      <c r="T2398" s="129"/>
      <c r="U2398" s="127"/>
      <c r="V2398" s="127"/>
      <c r="W2398" s="126"/>
      <c r="X2398" s="119"/>
      <c r="Y2398" s="119"/>
      <c r="Z2398" s="131"/>
      <c r="AA2398" s="124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2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4"/>
      <c r="EM2398" s="1"/>
      <c r="EN2398" s="1"/>
      <c r="EO2398" s="1"/>
      <c r="EP2398" s="1"/>
      <c r="EQ2398" s="1"/>
      <c r="ER2398" s="1"/>
    </row>
    <row r="2399" spans="1:148" ht="12.75" x14ac:dyDescent="0.2">
      <c r="A2399" s="118"/>
      <c r="B2399" s="119"/>
      <c r="C2399" s="119"/>
      <c r="D2399" s="120"/>
      <c r="E2399" s="120"/>
      <c r="F2399" s="172"/>
      <c r="G2399" s="123"/>
      <c r="H2399" s="124"/>
      <c r="I2399" s="124"/>
      <c r="J2399" s="125"/>
      <c r="K2399" s="125"/>
      <c r="L2399" s="8"/>
      <c r="M2399" s="126"/>
      <c r="N2399" s="126"/>
      <c r="O2399" s="119"/>
      <c r="P2399" s="119"/>
      <c r="Q2399" s="158"/>
      <c r="R2399" s="199"/>
      <c r="S2399" s="119"/>
      <c r="T2399" s="129"/>
      <c r="U2399" s="127"/>
      <c r="V2399" s="127"/>
      <c r="W2399" s="126"/>
      <c r="X2399" s="119"/>
      <c r="Y2399" s="119"/>
      <c r="Z2399" s="131"/>
      <c r="AA2399" s="124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2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4"/>
      <c r="EM2399" s="1"/>
      <c r="EN2399" s="1"/>
      <c r="EO2399" s="1"/>
      <c r="EP2399" s="1"/>
      <c r="EQ2399" s="1"/>
      <c r="ER2399" s="1"/>
    </row>
    <row r="2400" spans="1:148" ht="12.75" x14ac:dyDescent="0.2">
      <c r="A2400" s="118"/>
      <c r="B2400" s="119"/>
      <c r="C2400" s="119"/>
      <c r="D2400" s="120"/>
      <c r="E2400" s="120"/>
      <c r="F2400" s="172"/>
      <c r="G2400" s="123"/>
      <c r="H2400" s="124"/>
      <c r="I2400" s="124"/>
      <c r="J2400" s="125"/>
      <c r="K2400" s="125"/>
      <c r="L2400" s="8"/>
      <c r="M2400" s="126"/>
      <c r="N2400" s="126"/>
      <c r="O2400" s="119"/>
      <c r="P2400" s="119"/>
      <c r="Q2400" s="158"/>
      <c r="R2400" s="199"/>
      <c r="S2400" s="119"/>
      <c r="T2400" s="129"/>
      <c r="U2400" s="127"/>
      <c r="V2400" s="127"/>
      <c r="W2400" s="126"/>
      <c r="X2400" s="119"/>
      <c r="Y2400" s="119"/>
      <c r="Z2400" s="131"/>
      <c r="AA2400" s="124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2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4"/>
      <c r="EM2400" s="1"/>
      <c r="EN2400" s="1"/>
      <c r="EO2400" s="1"/>
      <c r="EP2400" s="1"/>
      <c r="EQ2400" s="1"/>
      <c r="ER2400" s="1"/>
    </row>
    <row r="2401" spans="1:148" ht="12.75" x14ac:dyDescent="0.2">
      <c r="A2401" s="118"/>
      <c r="B2401" s="119"/>
      <c r="C2401" s="119"/>
      <c r="D2401" s="120"/>
      <c r="E2401" s="120"/>
      <c r="F2401" s="172"/>
      <c r="G2401" s="123"/>
      <c r="H2401" s="124"/>
      <c r="I2401" s="124"/>
      <c r="J2401" s="125"/>
      <c r="K2401" s="125"/>
      <c r="L2401" s="8"/>
      <c r="M2401" s="126"/>
      <c r="N2401" s="126"/>
      <c r="O2401" s="119"/>
      <c r="P2401" s="119"/>
      <c r="Q2401" s="158"/>
      <c r="R2401" s="199"/>
      <c r="S2401" s="119"/>
      <c r="T2401" s="129"/>
      <c r="U2401" s="127"/>
      <c r="V2401" s="127"/>
      <c r="W2401" s="126"/>
      <c r="X2401" s="119"/>
      <c r="Y2401" s="119"/>
      <c r="Z2401" s="131"/>
      <c r="AA2401" s="124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2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4"/>
      <c r="EM2401" s="1"/>
      <c r="EN2401" s="1"/>
      <c r="EO2401" s="1"/>
      <c r="EP2401" s="1"/>
      <c r="EQ2401" s="1"/>
      <c r="ER2401" s="1"/>
    </row>
    <row r="2402" spans="1:148" ht="12.75" x14ac:dyDescent="0.2">
      <c r="A2402" s="118"/>
      <c r="B2402" s="119"/>
      <c r="C2402" s="119"/>
      <c r="D2402" s="120"/>
      <c r="E2402" s="120"/>
      <c r="F2402" s="172"/>
      <c r="G2402" s="123"/>
      <c r="H2402" s="124"/>
      <c r="I2402" s="124"/>
      <c r="J2402" s="125"/>
      <c r="K2402" s="125"/>
      <c r="L2402" s="8"/>
      <c r="M2402" s="126"/>
      <c r="N2402" s="126"/>
      <c r="O2402" s="119"/>
      <c r="P2402" s="119"/>
      <c r="Q2402" s="158"/>
      <c r="R2402" s="199"/>
      <c r="S2402" s="119"/>
      <c r="T2402" s="129"/>
      <c r="U2402" s="127"/>
      <c r="V2402" s="127"/>
      <c r="W2402" s="126"/>
      <c r="X2402" s="119"/>
      <c r="Y2402" s="119"/>
      <c r="Z2402" s="131"/>
      <c r="AA2402" s="124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2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4"/>
      <c r="EM2402" s="1"/>
      <c r="EN2402" s="1"/>
      <c r="EO2402" s="1"/>
      <c r="EP2402" s="1"/>
      <c r="EQ2402" s="1"/>
      <c r="ER2402" s="1"/>
    </row>
    <row r="2403" spans="1:148" ht="12.75" x14ac:dyDescent="0.2">
      <c r="A2403" s="118"/>
      <c r="B2403" s="119"/>
      <c r="C2403" s="119"/>
      <c r="D2403" s="120"/>
      <c r="E2403" s="120"/>
      <c r="F2403" s="172"/>
      <c r="G2403" s="123"/>
      <c r="H2403" s="124"/>
      <c r="I2403" s="124"/>
      <c r="J2403" s="125"/>
      <c r="K2403" s="125"/>
      <c r="L2403" s="8"/>
      <c r="M2403" s="126"/>
      <c r="N2403" s="126"/>
      <c r="O2403" s="119"/>
      <c r="P2403" s="119"/>
      <c r="Q2403" s="158"/>
      <c r="R2403" s="199"/>
      <c r="S2403" s="119"/>
      <c r="T2403" s="129"/>
      <c r="U2403" s="127"/>
      <c r="V2403" s="127"/>
      <c r="W2403" s="126"/>
      <c r="X2403" s="119"/>
      <c r="Y2403" s="119"/>
      <c r="Z2403" s="131"/>
      <c r="AA2403" s="124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2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4"/>
      <c r="EM2403" s="1"/>
      <c r="EN2403" s="1"/>
      <c r="EO2403" s="1"/>
      <c r="EP2403" s="1"/>
      <c r="EQ2403" s="1"/>
      <c r="ER2403" s="1"/>
    </row>
    <row r="2404" spans="1:148" ht="12.75" x14ac:dyDescent="0.2">
      <c r="A2404" s="118"/>
      <c r="B2404" s="119"/>
      <c r="C2404" s="119"/>
      <c r="D2404" s="120"/>
      <c r="E2404" s="120"/>
      <c r="F2404" s="172"/>
      <c r="G2404" s="123"/>
      <c r="H2404" s="124"/>
      <c r="I2404" s="124"/>
      <c r="J2404" s="125"/>
      <c r="K2404" s="125"/>
      <c r="L2404" s="8"/>
      <c r="M2404" s="126"/>
      <c r="N2404" s="126"/>
      <c r="O2404" s="119"/>
      <c r="P2404" s="119"/>
      <c r="Q2404" s="158"/>
      <c r="R2404" s="199"/>
      <c r="S2404" s="119"/>
      <c r="T2404" s="129"/>
      <c r="U2404" s="127"/>
      <c r="V2404" s="127"/>
      <c r="W2404" s="126"/>
      <c r="X2404" s="119"/>
      <c r="Y2404" s="119"/>
      <c r="Z2404" s="131"/>
      <c r="AA2404" s="124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2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4"/>
      <c r="EM2404" s="1"/>
      <c r="EN2404" s="1"/>
      <c r="EO2404" s="1"/>
      <c r="EP2404" s="1"/>
      <c r="EQ2404" s="1"/>
      <c r="ER2404" s="1"/>
    </row>
    <row r="2405" spans="1:148" ht="12.75" x14ac:dyDescent="0.2">
      <c r="A2405" s="118"/>
      <c r="B2405" s="119"/>
      <c r="C2405" s="119"/>
      <c r="D2405" s="120"/>
      <c r="E2405" s="120"/>
      <c r="F2405" s="172"/>
      <c r="G2405" s="123"/>
      <c r="H2405" s="124"/>
      <c r="I2405" s="124"/>
      <c r="J2405" s="125"/>
      <c r="K2405" s="125"/>
      <c r="L2405" s="8"/>
      <c r="M2405" s="126"/>
      <c r="N2405" s="126"/>
      <c r="O2405" s="119"/>
      <c r="P2405" s="119"/>
      <c r="Q2405" s="158"/>
      <c r="R2405" s="199"/>
      <c r="S2405" s="119"/>
      <c r="T2405" s="129"/>
      <c r="U2405" s="127"/>
      <c r="V2405" s="127"/>
      <c r="W2405" s="126"/>
      <c r="X2405" s="119"/>
      <c r="Y2405" s="119"/>
      <c r="Z2405" s="131"/>
      <c r="AA2405" s="124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2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4"/>
      <c r="EM2405" s="1"/>
      <c r="EN2405" s="1"/>
      <c r="EO2405" s="1"/>
      <c r="EP2405" s="1"/>
      <c r="EQ2405" s="1"/>
      <c r="ER2405" s="1"/>
    </row>
    <row r="2406" spans="1:148" ht="12.75" x14ac:dyDescent="0.2">
      <c r="A2406" s="118"/>
      <c r="B2406" s="119"/>
      <c r="C2406" s="119"/>
      <c r="D2406" s="120"/>
      <c r="E2406" s="120"/>
      <c r="F2406" s="172"/>
      <c r="G2406" s="123"/>
      <c r="H2406" s="124"/>
      <c r="I2406" s="124"/>
      <c r="J2406" s="125"/>
      <c r="K2406" s="125"/>
      <c r="L2406" s="8"/>
      <c r="M2406" s="126"/>
      <c r="N2406" s="126"/>
      <c r="O2406" s="119"/>
      <c r="P2406" s="119"/>
      <c r="Q2406" s="158"/>
      <c r="R2406" s="199"/>
      <c r="S2406" s="119"/>
      <c r="T2406" s="129"/>
      <c r="U2406" s="127"/>
      <c r="V2406" s="127"/>
      <c r="W2406" s="126"/>
      <c r="X2406" s="119"/>
      <c r="Y2406" s="119"/>
      <c r="Z2406" s="131"/>
      <c r="AA2406" s="124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2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4"/>
      <c r="EM2406" s="1"/>
      <c r="EN2406" s="1"/>
      <c r="EO2406" s="1"/>
      <c r="EP2406" s="1"/>
      <c r="EQ2406" s="1"/>
      <c r="ER2406" s="1"/>
    </row>
    <row r="2407" spans="1:148" ht="12.75" x14ac:dyDescent="0.2">
      <c r="A2407" s="118"/>
      <c r="B2407" s="119"/>
      <c r="C2407" s="119"/>
      <c r="D2407" s="120"/>
      <c r="E2407" s="120"/>
      <c r="F2407" s="172"/>
      <c r="G2407" s="123"/>
      <c r="H2407" s="124"/>
      <c r="I2407" s="124"/>
      <c r="J2407" s="125"/>
      <c r="K2407" s="125"/>
      <c r="L2407" s="8"/>
      <c r="M2407" s="126"/>
      <c r="N2407" s="126"/>
      <c r="O2407" s="119"/>
      <c r="P2407" s="119"/>
      <c r="Q2407" s="158"/>
      <c r="R2407" s="199"/>
      <c r="S2407" s="119"/>
      <c r="T2407" s="129"/>
      <c r="U2407" s="127"/>
      <c r="V2407" s="127"/>
      <c r="W2407" s="126"/>
      <c r="X2407" s="119"/>
      <c r="Y2407" s="119"/>
      <c r="Z2407" s="131"/>
      <c r="AA2407" s="124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2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4"/>
      <c r="EM2407" s="1"/>
      <c r="EN2407" s="1"/>
      <c r="EO2407" s="1"/>
      <c r="EP2407" s="1"/>
      <c r="EQ2407" s="1"/>
      <c r="ER2407" s="1"/>
    </row>
    <row r="2408" spans="1:148" ht="12.75" x14ac:dyDescent="0.2">
      <c r="A2408" s="118"/>
      <c r="B2408" s="119"/>
      <c r="C2408" s="119"/>
      <c r="D2408" s="120"/>
      <c r="E2408" s="120"/>
      <c r="F2408" s="172"/>
      <c r="G2408" s="123"/>
      <c r="H2408" s="124"/>
      <c r="I2408" s="124"/>
      <c r="J2408" s="125"/>
      <c r="K2408" s="125"/>
      <c r="L2408" s="8"/>
      <c r="M2408" s="126"/>
      <c r="N2408" s="126"/>
      <c r="O2408" s="119"/>
      <c r="P2408" s="119"/>
      <c r="Q2408" s="158"/>
      <c r="R2408" s="199"/>
      <c r="S2408" s="119"/>
      <c r="T2408" s="129"/>
      <c r="U2408" s="127"/>
      <c r="V2408" s="127"/>
      <c r="W2408" s="126"/>
      <c r="X2408" s="119"/>
      <c r="Y2408" s="119"/>
      <c r="Z2408" s="131"/>
      <c r="AA2408" s="124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2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4"/>
      <c r="EM2408" s="1"/>
      <c r="EN2408" s="1"/>
      <c r="EO2408" s="1"/>
      <c r="EP2408" s="1"/>
      <c r="EQ2408" s="1"/>
      <c r="ER2408" s="1"/>
    </row>
    <row r="2409" spans="1:148" ht="12.75" x14ac:dyDescent="0.2">
      <c r="A2409" s="118"/>
      <c r="B2409" s="119"/>
      <c r="C2409" s="119"/>
      <c r="D2409" s="120"/>
      <c r="E2409" s="120"/>
      <c r="F2409" s="172"/>
      <c r="G2409" s="123"/>
      <c r="H2409" s="124"/>
      <c r="I2409" s="124"/>
      <c r="J2409" s="125"/>
      <c r="K2409" s="125"/>
      <c r="L2409" s="8"/>
      <c r="M2409" s="126"/>
      <c r="N2409" s="126"/>
      <c r="O2409" s="119"/>
      <c r="P2409" s="119"/>
      <c r="Q2409" s="158"/>
      <c r="R2409" s="199"/>
      <c r="S2409" s="119"/>
      <c r="T2409" s="129"/>
      <c r="U2409" s="127"/>
      <c r="V2409" s="127"/>
      <c r="W2409" s="126"/>
      <c r="X2409" s="119"/>
      <c r="Y2409" s="119"/>
      <c r="Z2409" s="131"/>
      <c r="AA2409" s="124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2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4"/>
      <c r="EM2409" s="1"/>
      <c r="EN2409" s="1"/>
      <c r="EO2409" s="1"/>
      <c r="EP2409" s="1"/>
      <c r="EQ2409" s="1"/>
      <c r="ER2409" s="1"/>
    </row>
    <row r="2410" spans="1:148" ht="12.75" x14ac:dyDescent="0.2">
      <c r="A2410" s="118"/>
      <c r="B2410" s="119"/>
      <c r="C2410" s="119"/>
      <c r="D2410" s="120"/>
      <c r="E2410" s="120"/>
      <c r="F2410" s="172"/>
      <c r="G2410" s="123"/>
      <c r="H2410" s="124"/>
      <c r="I2410" s="124"/>
      <c r="J2410" s="125"/>
      <c r="K2410" s="125"/>
      <c r="L2410" s="8"/>
      <c r="M2410" s="126"/>
      <c r="N2410" s="126"/>
      <c r="O2410" s="119"/>
      <c r="P2410" s="119"/>
      <c r="Q2410" s="158"/>
      <c r="R2410" s="199"/>
      <c r="S2410" s="119"/>
      <c r="T2410" s="129"/>
      <c r="U2410" s="127"/>
      <c r="V2410" s="127"/>
      <c r="W2410" s="126"/>
      <c r="X2410" s="119"/>
      <c r="Y2410" s="119"/>
      <c r="Z2410" s="131"/>
      <c r="AA2410" s="124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2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4"/>
      <c r="EM2410" s="1"/>
      <c r="EN2410" s="1"/>
      <c r="EO2410" s="1"/>
      <c r="EP2410" s="1"/>
      <c r="EQ2410" s="1"/>
      <c r="ER2410" s="1"/>
    </row>
    <row r="2411" spans="1:148" ht="12.75" x14ac:dyDescent="0.2">
      <c r="A2411" s="118"/>
      <c r="B2411" s="119"/>
      <c r="C2411" s="119"/>
      <c r="D2411" s="120"/>
      <c r="E2411" s="120"/>
      <c r="F2411" s="172"/>
      <c r="G2411" s="123"/>
      <c r="H2411" s="124"/>
      <c r="I2411" s="124"/>
      <c r="J2411" s="125"/>
      <c r="K2411" s="125"/>
      <c r="L2411" s="8"/>
      <c r="M2411" s="126"/>
      <c r="N2411" s="126"/>
      <c r="O2411" s="119"/>
      <c r="P2411" s="119"/>
      <c r="Q2411" s="158"/>
      <c r="R2411" s="199"/>
      <c r="S2411" s="119"/>
      <c r="T2411" s="129"/>
      <c r="U2411" s="127"/>
      <c r="V2411" s="127"/>
      <c r="W2411" s="126"/>
      <c r="X2411" s="119"/>
      <c r="Y2411" s="119"/>
      <c r="Z2411" s="131"/>
      <c r="AA2411" s="124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2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4"/>
      <c r="EM2411" s="1"/>
      <c r="EN2411" s="1"/>
      <c r="EO2411" s="1"/>
      <c r="EP2411" s="1"/>
      <c r="EQ2411" s="1"/>
      <c r="ER2411" s="1"/>
    </row>
    <row r="2412" spans="1:148" ht="12.75" x14ac:dyDescent="0.2">
      <c r="A2412" s="118"/>
      <c r="B2412" s="119"/>
      <c r="C2412" s="119"/>
      <c r="D2412" s="120"/>
      <c r="E2412" s="120"/>
      <c r="F2412" s="172"/>
      <c r="G2412" s="123"/>
      <c r="H2412" s="124"/>
      <c r="I2412" s="124"/>
      <c r="J2412" s="125"/>
      <c r="K2412" s="125"/>
      <c r="L2412" s="8"/>
      <c r="M2412" s="126"/>
      <c r="N2412" s="126"/>
      <c r="O2412" s="119"/>
      <c r="P2412" s="119"/>
      <c r="Q2412" s="158"/>
      <c r="R2412" s="199"/>
      <c r="S2412" s="119"/>
      <c r="T2412" s="129"/>
      <c r="U2412" s="127"/>
      <c r="V2412" s="127"/>
      <c r="W2412" s="126"/>
      <c r="X2412" s="119"/>
      <c r="Y2412" s="119"/>
      <c r="Z2412" s="131"/>
      <c r="AA2412" s="124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2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4"/>
      <c r="EM2412" s="1"/>
      <c r="EN2412" s="1"/>
      <c r="EO2412" s="1"/>
      <c r="EP2412" s="1"/>
      <c r="EQ2412" s="1"/>
      <c r="ER2412" s="1"/>
    </row>
    <row r="2413" spans="1:148" ht="12.75" x14ac:dyDescent="0.2">
      <c r="A2413" s="118"/>
      <c r="B2413" s="119"/>
      <c r="C2413" s="119"/>
      <c r="D2413" s="120"/>
      <c r="E2413" s="120"/>
      <c r="F2413" s="172"/>
      <c r="G2413" s="123"/>
      <c r="H2413" s="124"/>
      <c r="I2413" s="124"/>
      <c r="J2413" s="125"/>
      <c r="K2413" s="125"/>
      <c r="L2413" s="8"/>
      <c r="M2413" s="126"/>
      <c r="N2413" s="126"/>
      <c r="O2413" s="119"/>
      <c r="P2413" s="119"/>
      <c r="Q2413" s="158"/>
      <c r="R2413" s="199"/>
      <c r="S2413" s="119"/>
      <c r="T2413" s="129"/>
      <c r="U2413" s="127"/>
      <c r="V2413" s="127"/>
      <c r="W2413" s="126"/>
      <c r="X2413" s="119"/>
      <c r="Y2413" s="119"/>
      <c r="Z2413" s="131"/>
      <c r="AA2413" s="124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2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4"/>
      <c r="EM2413" s="1"/>
      <c r="EN2413" s="1"/>
      <c r="EO2413" s="1"/>
      <c r="EP2413" s="1"/>
      <c r="EQ2413" s="1"/>
      <c r="ER2413" s="1"/>
    </row>
    <row r="2414" spans="1:148" ht="12.75" x14ac:dyDescent="0.2">
      <c r="A2414" s="118"/>
      <c r="B2414" s="119"/>
      <c r="C2414" s="119"/>
      <c r="D2414" s="120"/>
      <c r="E2414" s="120"/>
      <c r="F2414" s="172"/>
      <c r="G2414" s="123"/>
      <c r="H2414" s="124"/>
      <c r="I2414" s="124"/>
      <c r="J2414" s="125"/>
      <c r="K2414" s="125"/>
      <c r="L2414" s="8"/>
      <c r="M2414" s="126"/>
      <c r="N2414" s="126"/>
      <c r="O2414" s="119"/>
      <c r="P2414" s="119"/>
      <c r="Q2414" s="158"/>
      <c r="R2414" s="199"/>
      <c r="S2414" s="119"/>
      <c r="T2414" s="129"/>
      <c r="U2414" s="127"/>
      <c r="V2414" s="127"/>
      <c r="W2414" s="126"/>
      <c r="X2414" s="119"/>
      <c r="Y2414" s="119"/>
      <c r="Z2414" s="131"/>
      <c r="AA2414" s="124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2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4"/>
      <c r="EM2414" s="1"/>
      <c r="EN2414" s="1"/>
      <c r="EO2414" s="1"/>
      <c r="EP2414" s="1"/>
      <c r="EQ2414" s="1"/>
      <c r="ER2414" s="1"/>
    </row>
    <row r="2415" spans="1:148" ht="12.75" x14ac:dyDescent="0.2">
      <c r="A2415" s="118"/>
      <c r="B2415" s="119"/>
      <c r="C2415" s="119"/>
      <c r="D2415" s="120"/>
      <c r="E2415" s="120"/>
      <c r="F2415" s="172"/>
      <c r="G2415" s="123"/>
      <c r="H2415" s="124"/>
      <c r="I2415" s="124"/>
      <c r="J2415" s="125"/>
      <c r="K2415" s="125"/>
      <c r="L2415" s="8"/>
      <c r="M2415" s="126"/>
      <c r="N2415" s="126"/>
      <c r="O2415" s="119"/>
      <c r="P2415" s="119"/>
      <c r="Q2415" s="158"/>
      <c r="R2415" s="199"/>
      <c r="S2415" s="119"/>
      <c r="T2415" s="129"/>
      <c r="U2415" s="127"/>
      <c r="V2415" s="127"/>
      <c r="W2415" s="126"/>
      <c r="X2415" s="119"/>
      <c r="Y2415" s="119"/>
      <c r="Z2415" s="131"/>
      <c r="AA2415" s="124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2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4"/>
      <c r="EM2415" s="1"/>
      <c r="EN2415" s="1"/>
      <c r="EO2415" s="1"/>
      <c r="EP2415" s="1"/>
      <c r="EQ2415" s="1"/>
      <c r="ER2415" s="1"/>
    </row>
    <row r="2416" spans="1:148" ht="12.75" x14ac:dyDescent="0.2">
      <c r="A2416" s="118"/>
      <c r="B2416" s="119"/>
      <c r="C2416" s="119"/>
      <c r="D2416" s="120"/>
      <c r="E2416" s="120"/>
      <c r="F2416" s="172"/>
      <c r="G2416" s="123"/>
      <c r="H2416" s="124"/>
      <c r="I2416" s="124"/>
      <c r="J2416" s="125"/>
      <c r="K2416" s="125"/>
      <c r="L2416" s="8"/>
      <c r="M2416" s="126"/>
      <c r="N2416" s="126"/>
      <c r="O2416" s="119"/>
      <c r="P2416" s="119"/>
      <c r="Q2416" s="158"/>
      <c r="R2416" s="199"/>
      <c r="S2416" s="119"/>
      <c r="T2416" s="129"/>
      <c r="U2416" s="127"/>
      <c r="V2416" s="127"/>
      <c r="W2416" s="126"/>
      <c r="X2416" s="119"/>
      <c r="Y2416" s="119"/>
      <c r="Z2416" s="131"/>
      <c r="AA2416" s="124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2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4"/>
      <c r="EM2416" s="1"/>
      <c r="EN2416" s="1"/>
      <c r="EO2416" s="1"/>
      <c r="EP2416" s="1"/>
      <c r="EQ2416" s="1"/>
      <c r="ER2416" s="1"/>
    </row>
    <row r="2417" spans="1:148" ht="12.75" x14ac:dyDescent="0.2">
      <c r="A2417" s="118"/>
      <c r="B2417" s="119"/>
      <c r="C2417" s="119"/>
      <c r="D2417" s="120"/>
      <c r="E2417" s="120"/>
      <c r="F2417" s="172"/>
      <c r="G2417" s="123"/>
      <c r="H2417" s="124"/>
      <c r="I2417" s="124"/>
      <c r="J2417" s="125"/>
      <c r="K2417" s="125"/>
      <c r="L2417" s="8"/>
      <c r="M2417" s="126"/>
      <c r="N2417" s="126"/>
      <c r="O2417" s="119"/>
      <c r="P2417" s="119"/>
      <c r="Q2417" s="158"/>
      <c r="R2417" s="199"/>
      <c r="S2417" s="119"/>
      <c r="T2417" s="129"/>
      <c r="U2417" s="127"/>
      <c r="V2417" s="127"/>
      <c r="W2417" s="126"/>
      <c r="X2417" s="119"/>
      <c r="Y2417" s="119"/>
      <c r="Z2417" s="131"/>
      <c r="AA2417" s="124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2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4"/>
      <c r="EM2417" s="1"/>
      <c r="EN2417" s="1"/>
      <c r="EO2417" s="1"/>
      <c r="EP2417" s="1"/>
      <c r="EQ2417" s="1"/>
      <c r="ER2417" s="1"/>
    </row>
    <row r="2418" spans="1:148" ht="12.75" x14ac:dyDescent="0.2">
      <c r="A2418" s="118"/>
      <c r="B2418" s="119"/>
      <c r="C2418" s="119"/>
      <c r="D2418" s="120"/>
      <c r="E2418" s="120"/>
      <c r="F2418" s="172"/>
      <c r="G2418" s="123"/>
      <c r="H2418" s="124"/>
      <c r="I2418" s="124"/>
      <c r="J2418" s="125"/>
      <c r="K2418" s="125"/>
      <c r="L2418" s="8"/>
      <c r="M2418" s="126"/>
      <c r="N2418" s="126"/>
      <c r="O2418" s="119"/>
      <c r="P2418" s="119"/>
      <c r="Q2418" s="158"/>
      <c r="R2418" s="199"/>
      <c r="S2418" s="119"/>
      <c r="T2418" s="129"/>
      <c r="U2418" s="127"/>
      <c r="V2418" s="127"/>
      <c r="W2418" s="126"/>
      <c r="X2418" s="119"/>
      <c r="Y2418" s="119"/>
      <c r="Z2418" s="131"/>
      <c r="AA2418" s="124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2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4"/>
      <c r="EM2418" s="1"/>
      <c r="EN2418" s="1"/>
      <c r="EO2418" s="1"/>
      <c r="EP2418" s="1"/>
      <c r="EQ2418" s="1"/>
      <c r="ER2418" s="1"/>
    </row>
    <row r="2419" spans="1:148" ht="12.75" x14ac:dyDescent="0.2">
      <c r="A2419" s="118"/>
      <c r="B2419" s="119"/>
      <c r="C2419" s="119"/>
      <c r="D2419" s="120"/>
      <c r="E2419" s="120"/>
      <c r="F2419" s="172"/>
      <c r="G2419" s="123"/>
      <c r="H2419" s="124"/>
      <c r="I2419" s="124"/>
      <c r="J2419" s="125"/>
      <c r="K2419" s="125"/>
      <c r="L2419" s="8"/>
      <c r="M2419" s="126"/>
      <c r="N2419" s="126"/>
      <c r="O2419" s="119"/>
      <c r="P2419" s="119"/>
      <c r="Q2419" s="158"/>
      <c r="R2419" s="199"/>
      <c r="S2419" s="119"/>
      <c r="T2419" s="129"/>
      <c r="U2419" s="127"/>
      <c r="V2419" s="127"/>
      <c r="W2419" s="126"/>
      <c r="X2419" s="119"/>
      <c r="Y2419" s="119"/>
      <c r="Z2419" s="131"/>
      <c r="AA2419" s="124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2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4"/>
      <c r="EM2419" s="1"/>
      <c r="EN2419" s="1"/>
      <c r="EO2419" s="1"/>
      <c r="EP2419" s="1"/>
      <c r="EQ2419" s="1"/>
      <c r="ER2419" s="1"/>
    </row>
    <row r="2420" spans="1:148" ht="12.75" x14ac:dyDescent="0.2">
      <c r="A2420" s="118"/>
      <c r="B2420" s="119"/>
      <c r="C2420" s="119"/>
      <c r="D2420" s="120"/>
      <c r="E2420" s="120"/>
      <c r="F2420" s="172"/>
      <c r="G2420" s="123"/>
      <c r="H2420" s="124"/>
      <c r="I2420" s="124"/>
      <c r="J2420" s="125"/>
      <c r="K2420" s="125"/>
      <c r="L2420" s="8"/>
      <c r="M2420" s="126"/>
      <c r="N2420" s="126"/>
      <c r="O2420" s="119"/>
      <c r="P2420" s="119"/>
      <c r="Q2420" s="158"/>
      <c r="R2420" s="199"/>
      <c r="S2420" s="119"/>
      <c r="T2420" s="129"/>
      <c r="U2420" s="127"/>
      <c r="V2420" s="127"/>
      <c r="W2420" s="126"/>
      <c r="X2420" s="119"/>
      <c r="Y2420" s="119"/>
      <c r="Z2420" s="131"/>
      <c r="AA2420" s="124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2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4"/>
      <c r="EM2420" s="1"/>
      <c r="EN2420" s="1"/>
      <c r="EO2420" s="1"/>
      <c r="EP2420" s="1"/>
      <c r="EQ2420" s="1"/>
      <c r="ER2420" s="1"/>
    </row>
    <row r="2421" spans="1:148" ht="12.75" x14ac:dyDescent="0.2">
      <c r="A2421" s="118"/>
      <c r="B2421" s="119"/>
      <c r="C2421" s="119"/>
      <c r="D2421" s="120"/>
      <c r="E2421" s="120"/>
      <c r="F2421" s="172"/>
      <c r="G2421" s="123"/>
      <c r="H2421" s="124"/>
      <c r="I2421" s="124"/>
      <c r="J2421" s="125"/>
      <c r="K2421" s="125"/>
      <c r="L2421" s="8"/>
      <c r="M2421" s="126"/>
      <c r="N2421" s="126"/>
      <c r="O2421" s="119"/>
      <c r="P2421" s="119"/>
      <c r="Q2421" s="158"/>
      <c r="R2421" s="199"/>
      <c r="S2421" s="119"/>
      <c r="T2421" s="129"/>
      <c r="U2421" s="127"/>
      <c r="V2421" s="127"/>
      <c r="W2421" s="126"/>
      <c r="X2421" s="119"/>
      <c r="Y2421" s="119"/>
      <c r="Z2421" s="131"/>
      <c r="AA2421" s="124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2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4"/>
      <c r="EM2421" s="1"/>
      <c r="EN2421" s="1"/>
      <c r="EO2421" s="1"/>
      <c r="EP2421" s="1"/>
      <c r="EQ2421" s="1"/>
      <c r="ER2421" s="1"/>
    </row>
    <row r="2422" spans="1:148" ht="12.75" x14ac:dyDescent="0.2">
      <c r="A2422" s="118"/>
      <c r="B2422" s="119"/>
      <c r="C2422" s="119"/>
      <c r="D2422" s="120"/>
      <c r="E2422" s="120"/>
      <c r="F2422" s="172"/>
      <c r="G2422" s="123"/>
      <c r="H2422" s="124"/>
      <c r="I2422" s="124"/>
      <c r="J2422" s="125"/>
      <c r="K2422" s="125"/>
      <c r="L2422" s="8"/>
      <c r="M2422" s="126"/>
      <c r="N2422" s="126"/>
      <c r="O2422" s="119"/>
      <c r="P2422" s="119"/>
      <c r="Q2422" s="158"/>
      <c r="R2422" s="199"/>
      <c r="S2422" s="119"/>
      <c r="T2422" s="129"/>
      <c r="U2422" s="127"/>
      <c r="V2422" s="127"/>
      <c r="W2422" s="126"/>
      <c r="X2422" s="119"/>
      <c r="Y2422" s="119"/>
      <c r="Z2422" s="131"/>
      <c r="AA2422" s="124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2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4"/>
      <c r="EM2422" s="1"/>
      <c r="EN2422" s="1"/>
      <c r="EO2422" s="1"/>
      <c r="EP2422" s="1"/>
      <c r="EQ2422" s="1"/>
      <c r="ER2422" s="1"/>
    </row>
    <row r="2423" spans="1:148" ht="12.75" x14ac:dyDescent="0.2">
      <c r="A2423" s="118"/>
      <c r="B2423" s="119"/>
      <c r="C2423" s="119"/>
      <c r="D2423" s="120"/>
      <c r="E2423" s="120"/>
      <c r="F2423" s="172"/>
      <c r="G2423" s="123"/>
      <c r="H2423" s="124"/>
      <c r="I2423" s="124"/>
      <c r="J2423" s="125"/>
      <c r="K2423" s="125"/>
      <c r="L2423" s="8"/>
      <c r="M2423" s="126"/>
      <c r="N2423" s="126"/>
      <c r="O2423" s="119"/>
      <c r="P2423" s="119"/>
      <c r="Q2423" s="158"/>
      <c r="R2423" s="199"/>
      <c r="S2423" s="119"/>
      <c r="T2423" s="129"/>
      <c r="U2423" s="127"/>
      <c r="V2423" s="127"/>
      <c r="W2423" s="126"/>
      <c r="X2423" s="119"/>
      <c r="Y2423" s="119"/>
      <c r="Z2423" s="131"/>
      <c r="AA2423" s="124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2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4"/>
      <c r="EM2423" s="1"/>
      <c r="EN2423" s="1"/>
      <c r="EO2423" s="1"/>
      <c r="EP2423" s="1"/>
      <c r="EQ2423" s="1"/>
      <c r="ER2423" s="1"/>
    </row>
    <row r="2424" spans="1:148" ht="12.75" x14ac:dyDescent="0.2">
      <c r="A2424" s="118"/>
      <c r="B2424" s="119"/>
      <c r="C2424" s="119"/>
      <c r="D2424" s="120"/>
      <c r="E2424" s="120"/>
      <c r="F2424" s="172"/>
      <c r="G2424" s="123"/>
      <c r="H2424" s="124"/>
      <c r="I2424" s="124"/>
      <c r="J2424" s="125"/>
      <c r="K2424" s="125"/>
      <c r="L2424" s="8"/>
      <c r="M2424" s="126"/>
      <c r="N2424" s="126"/>
      <c r="O2424" s="119"/>
      <c r="P2424" s="119"/>
      <c r="Q2424" s="158"/>
      <c r="R2424" s="199"/>
      <c r="S2424" s="119"/>
      <c r="T2424" s="129"/>
      <c r="U2424" s="127"/>
      <c r="V2424" s="127"/>
      <c r="W2424" s="126"/>
      <c r="X2424" s="119"/>
      <c r="Y2424" s="119"/>
      <c r="Z2424" s="131"/>
      <c r="AA2424" s="124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2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4"/>
      <c r="EM2424" s="1"/>
      <c r="EN2424" s="1"/>
      <c r="EO2424" s="1"/>
      <c r="EP2424" s="1"/>
      <c r="EQ2424" s="1"/>
      <c r="ER2424" s="1"/>
    </row>
    <row r="2425" spans="1:148" ht="12.75" x14ac:dyDescent="0.2">
      <c r="A2425" s="118"/>
      <c r="B2425" s="119"/>
      <c r="C2425" s="119"/>
      <c r="D2425" s="120"/>
      <c r="E2425" s="120"/>
      <c r="F2425" s="172"/>
      <c r="G2425" s="123"/>
      <c r="H2425" s="124"/>
      <c r="I2425" s="124"/>
      <c r="J2425" s="125"/>
      <c r="K2425" s="125"/>
      <c r="L2425" s="8"/>
      <c r="M2425" s="126"/>
      <c r="N2425" s="126"/>
      <c r="O2425" s="119"/>
      <c r="P2425" s="119"/>
      <c r="Q2425" s="158"/>
      <c r="R2425" s="199"/>
      <c r="S2425" s="119"/>
      <c r="T2425" s="129"/>
      <c r="U2425" s="127"/>
      <c r="V2425" s="127"/>
      <c r="W2425" s="126"/>
      <c r="X2425" s="119"/>
      <c r="Y2425" s="119"/>
      <c r="Z2425" s="131"/>
      <c r="AA2425" s="124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2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4"/>
      <c r="EM2425" s="1"/>
      <c r="EN2425" s="1"/>
      <c r="EO2425" s="1"/>
      <c r="EP2425" s="1"/>
      <c r="EQ2425" s="1"/>
      <c r="ER2425" s="1"/>
    </row>
    <row r="2426" spans="1:148" ht="12.75" x14ac:dyDescent="0.2">
      <c r="A2426" s="118"/>
      <c r="B2426" s="119"/>
      <c r="C2426" s="119"/>
      <c r="D2426" s="120"/>
      <c r="E2426" s="120"/>
      <c r="F2426" s="172"/>
      <c r="G2426" s="123"/>
      <c r="H2426" s="124"/>
      <c r="I2426" s="124"/>
      <c r="J2426" s="125"/>
      <c r="K2426" s="125"/>
      <c r="L2426" s="8"/>
      <c r="M2426" s="126"/>
      <c r="N2426" s="126"/>
      <c r="O2426" s="119"/>
      <c r="P2426" s="119"/>
      <c r="Q2426" s="158"/>
      <c r="R2426" s="199"/>
      <c r="S2426" s="119"/>
      <c r="T2426" s="129"/>
      <c r="U2426" s="127"/>
      <c r="V2426" s="127"/>
      <c r="W2426" s="126"/>
      <c r="X2426" s="119"/>
      <c r="Y2426" s="119"/>
      <c r="Z2426" s="131"/>
      <c r="AA2426" s="124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2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4"/>
      <c r="EM2426" s="1"/>
      <c r="EN2426" s="1"/>
      <c r="EO2426" s="1"/>
      <c r="EP2426" s="1"/>
      <c r="EQ2426" s="1"/>
      <c r="ER2426" s="1"/>
    </row>
    <row r="2427" spans="1:148" ht="12.75" x14ac:dyDescent="0.2">
      <c r="A2427" s="118"/>
      <c r="B2427" s="119"/>
      <c r="C2427" s="119"/>
      <c r="D2427" s="120"/>
      <c r="E2427" s="120"/>
      <c r="F2427" s="172"/>
      <c r="G2427" s="123"/>
      <c r="H2427" s="124"/>
      <c r="I2427" s="124"/>
      <c r="J2427" s="125"/>
      <c r="K2427" s="125"/>
      <c r="L2427" s="8"/>
      <c r="M2427" s="126"/>
      <c r="N2427" s="126"/>
      <c r="O2427" s="119"/>
      <c r="P2427" s="119"/>
      <c r="Q2427" s="158"/>
      <c r="R2427" s="199"/>
      <c r="S2427" s="119"/>
      <c r="T2427" s="129"/>
      <c r="U2427" s="127"/>
      <c r="V2427" s="127"/>
      <c r="W2427" s="126"/>
      <c r="X2427" s="119"/>
      <c r="Y2427" s="119"/>
      <c r="Z2427" s="131"/>
      <c r="AA2427" s="124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2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4"/>
      <c r="EM2427" s="1"/>
      <c r="EN2427" s="1"/>
      <c r="EO2427" s="1"/>
      <c r="EP2427" s="1"/>
      <c r="EQ2427" s="1"/>
      <c r="ER2427" s="1"/>
    </row>
    <row r="2428" spans="1:148" ht="12.75" x14ac:dyDescent="0.2">
      <c r="A2428" s="118"/>
      <c r="B2428" s="119"/>
      <c r="C2428" s="119"/>
      <c r="D2428" s="120"/>
      <c r="E2428" s="120"/>
      <c r="F2428" s="172"/>
      <c r="G2428" s="123"/>
      <c r="H2428" s="124"/>
      <c r="I2428" s="124"/>
      <c r="J2428" s="125"/>
      <c r="K2428" s="125"/>
      <c r="L2428" s="8"/>
      <c r="M2428" s="126"/>
      <c r="N2428" s="126"/>
      <c r="O2428" s="119"/>
      <c r="P2428" s="119"/>
      <c r="Q2428" s="158"/>
      <c r="R2428" s="199"/>
      <c r="S2428" s="119"/>
      <c r="T2428" s="129"/>
      <c r="U2428" s="127"/>
      <c r="V2428" s="127"/>
      <c r="W2428" s="126"/>
      <c r="X2428" s="119"/>
      <c r="Y2428" s="119"/>
      <c r="Z2428" s="131"/>
      <c r="AA2428" s="124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2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4"/>
      <c r="EM2428" s="1"/>
      <c r="EN2428" s="1"/>
      <c r="EO2428" s="1"/>
      <c r="EP2428" s="1"/>
      <c r="EQ2428" s="1"/>
      <c r="ER2428" s="1"/>
    </row>
    <row r="2429" spans="1:148" ht="12.75" x14ac:dyDescent="0.2">
      <c r="A2429" s="118"/>
      <c r="B2429" s="119"/>
      <c r="C2429" s="119"/>
      <c r="D2429" s="120"/>
      <c r="E2429" s="120"/>
      <c r="F2429" s="172"/>
      <c r="G2429" s="123"/>
      <c r="H2429" s="124"/>
      <c r="I2429" s="124"/>
      <c r="J2429" s="125"/>
      <c r="K2429" s="125"/>
      <c r="L2429" s="8"/>
      <c r="M2429" s="126"/>
      <c r="N2429" s="126"/>
      <c r="O2429" s="119"/>
      <c r="P2429" s="119"/>
      <c r="Q2429" s="158"/>
      <c r="R2429" s="199"/>
      <c r="S2429" s="119"/>
      <c r="T2429" s="129"/>
      <c r="U2429" s="127"/>
      <c r="V2429" s="127"/>
      <c r="W2429" s="126"/>
      <c r="X2429" s="119"/>
      <c r="Y2429" s="119"/>
      <c r="Z2429" s="131"/>
      <c r="AA2429" s="124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2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4"/>
      <c r="EM2429" s="1"/>
      <c r="EN2429" s="1"/>
      <c r="EO2429" s="1"/>
      <c r="EP2429" s="1"/>
      <c r="EQ2429" s="1"/>
      <c r="ER2429" s="1"/>
    </row>
    <row r="2430" spans="1:148" ht="12.75" x14ac:dyDescent="0.2">
      <c r="A2430" s="118"/>
      <c r="B2430" s="119"/>
      <c r="C2430" s="119"/>
      <c r="D2430" s="120"/>
      <c r="E2430" s="120"/>
      <c r="F2430" s="172"/>
      <c r="G2430" s="123"/>
      <c r="H2430" s="124"/>
      <c r="I2430" s="124"/>
      <c r="J2430" s="125"/>
      <c r="K2430" s="125"/>
      <c r="L2430" s="8"/>
      <c r="M2430" s="126"/>
      <c r="N2430" s="126"/>
      <c r="O2430" s="119"/>
      <c r="P2430" s="119"/>
      <c r="Q2430" s="158"/>
      <c r="R2430" s="199"/>
      <c r="S2430" s="119"/>
      <c r="T2430" s="129"/>
      <c r="U2430" s="127"/>
      <c r="V2430" s="127"/>
      <c r="W2430" s="126"/>
      <c r="X2430" s="119"/>
      <c r="Y2430" s="119"/>
      <c r="Z2430" s="131"/>
      <c r="AA2430" s="124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2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4"/>
      <c r="EM2430" s="1"/>
      <c r="EN2430" s="1"/>
      <c r="EO2430" s="1"/>
      <c r="EP2430" s="1"/>
      <c r="EQ2430" s="1"/>
      <c r="ER2430" s="1"/>
    </row>
    <row r="2431" spans="1:148" ht="12.75" x14ac:dyDescent="0.2">
      <c r="A2431" s="118"/>
      <c r="B2431" s="119"/>
      <c r="C2431" s="119"/>
      <c r="D2431" s="120"/>
      <c r="E2431" s="120"/>
      <c r="F2431" s="172"/>
      <c r="G2431" s="123"/>
      <c r="H2431" s="124"/>
      <c r="I2431" s="124"/>
      <c r="J2431" s="125"/>
      <c r="K2431" s="125"/>
      <c r="L2431" s="8"/>
      <c r="M2431" s="126"/>
      <c r="N2431" s="126"/>
      <c r="O2431" s="119"/>
      <c r="P2431" s="119"/>
      <c r="Q2431" s="158"/>
      <c r="R2431" s="199"/>
      <c r="S2431" s="119"/>
      <c r="T2431" s="129"/>
      <c r="U2431" s="127"/>
      <c r="V2431" s="127"/>
      <c r="W2431" s="126"/>
      <c r="X2431" s="119"/>
      <c r="Y2431" s="119"/>
      <c r="Z2431" s="131"/>
      <c r="AA2431" s="124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2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4"/>
      <c r="EM2431" s="1"/>
      <c r="EN2431" s="1"/>
      <c r="EO2431" s="1"/>
      <c r="EP2431" s="1"/>
      <c r="EQ2431" s="1"/>
      <c r="ER2431" s="1"/>
    </row>
    <row r="2432" spans="1:148" ht="12.75" x14ac:dyDescent="0.2">
      <c r="A2432" s="118"/>
      <c r="B2432" s="119"/>
      <c r="C2432" s="119"/>
      <c r="D2432" s="120"/>
      <c r="E2432" s="120"/>
      <c r="F2432" s="172"/>
      <c r="G2432" s="123"/>
      <c r="H2432" s="124"/>
      <c r="I2432" s="124"/>
      <c r="J2432" s="125"/>
      <c r="K2432" s="125"/>
      <c r="L2432" s="8"/>
      <c r="M2432" s="126"/>
      <c r="N2432" s="126"/>
      <c r="O2432" s="119"/>
      <c r="P2432" s="119"/>
      <c r="Q2432" s="158"/>
      <c r="R2432" s="199"/>
      <c r="S2432" s="119"/>
      <c r="T2432" s="129"/>
      <c r="U2432" s="127"/>
      <c r="V2432" s="127"/>
      <c r="W2432" s="126"/>
      <c r="X2432" s="119"/>
      <c r="Y2432" s="119"/>
      <c r="Z2432" s="131"/>
      <c r="AA2432" s="124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2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4"/>
      <c r="EM2432" s="1"/>
      <c r="EN2432" s="1"/>
      <c r="EO2432" s="1"/>
      <c r="EP2432" s="1"/>
      <c r="EQ2432" s="1"/>
      <c r="ER2432" s="1"/>
    </row>
    <row r="2433" spans="1:148" ht="12.75" x14ac:dyDescent="0.2">
      <c r="A2433" s="118"/>
      <c r="B2433" s="119"/>
      <c r="C2433" s="119"/>
      <c r="D2433" s="120"/>
      <c r="E2433" s="120"/>
      <c r="F2433" s="172"/>
      <c r="G2433" s="123"/>
      <c r="H2433" s="124"/>
      <c r="I2433" s="124"/>
      <c r="J2433" s="125"/>
      <c r="K2433" s="125"/>
      <c r="L2433" s="8"/>
      <c r="M2433" s="126"/>
      <c r="N2433" s="126"/>
      <c r="O2433" s="119"/>
      <c r="P2433" s="119"/>
      <c r="Q2433" s="158"/>
      <c r="R2433" s="199"/>
      <c r="S2433" s="119"/>
      <c r="T2433" s="129"/>
      <c r="U2433" s="127"/>
      <c r="V2433" s="127"/>
      <c r="W2433" s="126"/>
      <c r="X2433" s="119"/>
      <c r="Y2433" s="119"/>
      <c r="Z2433" s="131"/>
      <c r="AA2433" s="124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2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4"/>
      <c r="EM2433" s="1"/>
      <c r="EN2433" s="1"/>
      <c r="EO2433" s="1"/>
      <c r="EP2433" s="1"/>
      <c r="EQ2433" s="1"/>
      <c r="ER2433" s="1"/>
    </row>
    <row r="2434" spans="1:148" ht="12.75" x14ac:dyDescent="0.2">
      <c r="A2434" s="118"/>
      <c r="B2434" s="119"/>
      <c r="C2434" s="119"/>
      <c r="D2434" s="120"/>
      <c r="E2434" s="120"/>
      <c r="F2434" s="172"/>
      <c r="G2434" s="123"/>
      <c r="H2434" s="124"/>
      <c r="I2434" s="124"/>
      <c r="J2434" s="125"/>
      <c r="K2434" s="125"/>
      <c r="L2434" s="8"/>
      <c r="M2434" s="126"/>
      <c r="N2434" s="126"/>
      <c r="O2434" s="119"/>
      <c r="P2434" s="119"/>
      <c r="Q2434" s="158"/>
      <c r="R2434" s="199"/>
      <c r="S2434" s="119"/>
      <c r="T2434" s="129"/>
      <c r="U2434" s="127"/>
      <c r="V2434" s="127"/>
      <c r="W2434" s="126"/>
      <c r="X2434" s="119"/>
      <c r="Y2434" s="119"/>
      <c r="Z2434" s="131"/>
      <c r="AA2434" s="124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2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4"/>
      <c r="EM2434" s="1"/>
      <c r="EN2434" s="1"/>
      <c r="EO2434" s="1"/>
      <c r="EP2434" s="1"/>
      <c r="EQ2434" s="1"/>
      <c r="ER2434" s="1"/>
    </row>
    <row r="2435" spans="1:148" ht="12.75" x14ac:dyDescent="0.2">
      <c r="A2435" s="118"/>
      <c r="B2435" s="119"/>
      <c r="C2435" s="119"/>
      <c r="D2435" s="120"/>
      <c r="E2435" s="120"/>
      <c r="F2435" s="172"/>
      <c r="G2435" s="123"/>
      <c r="H2435" s="124"/>
      <c r="I2435" s="124"/>
      <c r="J2435" s="125"/>
      <c r="K2435" s="125"/>
      <c r="L2435" s="8"/>
      <c r="M2435" s="126"/>
      <c r="N2435" s="126"/>
      <c r="O2435" s="119"/>
      <c r="P2435" s="119"/>
      <c r="Q2435" s="158"/>
      <c r="R2435" s="199"/>
      <c r="S2435" s="119"/>
      <c r="T2435" s="129"/>
      <c r="U2435" s="127"/>
      <c r="V2435" s="127"/>
      <c r="W2435" s="126"/>
      <c r="X2435" s="119"/>
      <c r="Y2435" s="119"/>
      <c r="Z2435" s="131"/>
      <c r="AA2435" s="124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2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4"/>
      <c r="EM2435" s="1"/>
      <c r="EN2435" s="1"/>
      <c r="EO2435" s="1"/>
      <c r="EP2435" s="1"/>
      <c r="EQ2435" s="1"/>
      <c r="ER2435" s="1"/>
    </row>
    <row r="2436" spans="1:148" ht="12.75" x14ac:dyDescent="0.2">
      <c r="A2436" s="118"/>
      <c r="B2436" s="119"/>
      <c r="C2436" s="119"/>
      <c r="D2436" s="120"/>
      <c r="E2436" s="120"/>
      <c r="F2436" s="172"/>
      <c r="G2436" s="123"/>
      <c r="H2436" s="124"/>
      <c r="I2436" s="124"/>
      <c r="J2436" s="125"/>
      <c r="K2436" s="125"/>
      <c r="L2436" s="8"/>
      <c r="M2436" s="126"/>
      <c r="N2436" s="126"/>
      <c r="O2436" s="119"/>
      <c r="P2436" s="119"/>
      <c r="Q2436" s="158"/>
      <c r="R2436" s="199"/>
      <c r="S2436" s="119"/>
      <c r="T2436" s="129"/>
      <c r="U2436" s="127"/>
      <c r="V2436" s="127"/>
      <c r="W2436" s="126"/>
      <c r="X2436" s="119"/>
      <c r="Y2436" s="119"/>
      <c r="Z2436" s="131"/>
      <c r="AA2436" s="124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2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4"/>
      <c r="EM2436" s="1"/>
      <c r="EN2436" s="1"/>
      <c r="EO2436" s="1"/>
      <c r="EP2436" s="1"/>
      <c r="EQ2436" s="1"/>
      <c r="ER2436" s="1"/>
    </row>
    <row r="2437" spans="1:148" ht="12.75" x14ac:dyDescent="0.2">
      <c r="A2437" s="118"/>
      <c r="B2437" s="119"/>
      <c r="C2437" s="119"/>
      <c r="D2437" s="120"/>
      <c r="E2437" s="120"/>
      <c r="F2437" s="172"/>
      <c r="G2437" s="123"/>
      <c r="H2437" s="124"/>
      <c r="I2437" s="124"/>
      <c r="J2437" s="125"/>
      <c r="K2437" s="125"/>
      <c r="L2437" s="8"/>
      <c r="M2437" s="126"/>
      <c r="N2437" s="126"/>
      <c r="O2437" s="119"/>
      <c r="P2437" s="119"/>
      <c r="Q2437" s="158"/>
      <c r="R2437" s="199"/>
      <c r="S2437" s="119"/>
      <c r="T2437" s="129"/>
      <c r="U2437" s="127"/>
      <c r="V2437" s="127"/>
      <c r="W2437" s="126"/>
      <c r="X2437" s="119"/>
      <c r="Y2437" s="119"/>
      <c r="Z2437" s="131"/>
      <c r="AA2437" s="124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2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4"/>
      <c r="EM2437" s="1"/>
      <c r="EN2437" s="1"/>
      <c r="EO2437" s="1"/>
      <c r="EP2437" s="1"/>
      <c r="EQ2437" s="1"/>
      <c r="ER2437" s="1"/>
    </row>
    <row r="2438" spans="1:148" ht="12.75" x14ac:dyDescent="0.2">
      <c r="A2438" s="118"/>
      <c r="B2438" s="119"/>
      <c r="C2438" s="119"/>
      <c r="D2438" s="120"/>
      <c r="E2438" s="120"/>
      <c r="F2438" s="172"/>
      <c r="G2438" s="123"/>
      <c r="H2438" s="124"/>
      <c r="I2438" s="124"/>
      <c r="J2438" s="125"/>
      <c r="K2438" s="125"/>
      <c r="L2438" s="8"/>
      <c r="M2438" s="126"/>
      <c r="N2438" s="126"/>
      <c r="O2438" s="119"/>
      <c r="P2438" s="119"/>
      <c r="Q2438" s="158"/>
      <c r="R2438" s="199"/>
      <c r="S2438" s="119"/>
      <c r="T2438" s="129"/>
      <c r="U2438" s="127"/>
      <c r="V2438" s="127"/>
      <c r="W2438" s="126"/>
      <c r="X2438" s="119"/>
      <c r="Y2438" s="119"/>
      <c r="Z2438" s="131"/>
      <c r="AA2438" s="124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2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4"/>
      <c r="EM2438" s="1"/>
      <c r="EN2438" s="1"/>
      <c r="EO2438" s="1"/>
      <c r="EP2438" s="1"/>
      <c r="EQ2438" s="1"/>
      <c r="ER2438" s="1"/>
    </row>
    <row r="2439" spans="1:148" ht="12.75" x14ac:dyDescent="0.2">
      <c r="A2439" s="118"/>
      <c r="B2439" s="119"/>
      <c r="C2439" s="119"/>
      <c r="D2439" s="120"/>
      <c r="E2439" s="120"/>
      <c r="F2439" s="172"/>
      <c r="G2439" s="123"/>
      <c r="H2439" s="124"/>
      <c r="I2439" s="124"/>
      <c r="J2439" s="125"/>
      <c r="K2439" s="125"/>
      <c r="L2439" s="8"/>
      <c r="M2439" s="126"/>
      <c r="N2439" s="126"/>
      <c r="O2439" s="119"/>
      <c r="P2439" s="119"/>
      <c r="Q2439" s="158"/>
      <c r="R2439" s="199"/>
      <c r="S2439" s="119"/>
      <c r="T2439" s="129"/>
      <c r="U2439" s="127"/>
      <c r="V2439" s="127"/>
      <c r="W2439" s="126"/>
      <c r="X2439" s="119"/>
      <c r="Y2439" s="119"/>
      <c r="Z2439" s="131"/>
      <c r="AA2439" s="124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2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4"/>
      <c r="EM2439" s="1"/>
      <c r="EN2439" s="1"/>
      <c r="EO2439" s="1"/>
      <c r="EP2439" s="1"/>
      <c r="EQ2439" s="1"/>
      <c r="ER2439" s="1"/>
    </row>
    <row r="2440" spans="1:148" ht="12.75" x14ac:dyDescent="0.2">
      <c r="A2440" s="118"/>
      <c r="B2440" s="119"/>
      <c r="C2440" s="119"/>
      <c r="D2440" s="120"/>
      <c r="E2440" s="120"/>
      <c r="F2440" s="172"/>
      <c r="G2440" s="123"/>
      <c r="H2440" s="124"/>
      <c r="I2440" s="124"/>
      <c r="J2440" s="125"/>
      <c r="K2440" s="125"/>
      <c r="L2440" s="8"/>
      <c r="M2440" s="126"/>
      <c r="N2440" s="126"/>
      <c r="O2440" s="119"/>
      <c r="P2440" s="119"/>
      <c r="Q2440" s="158"/>
      <c r="R2440" s="199"/>
      <c r="S2440" s="119"/>
      <c r="T2440" s="129"/>
      <c r="U2440" s="127"/>
      <c r="V2440" s="127"/>
      <c r="W2440" s="126"/>
      <c r="X2440" s="119"/>
      <c r="Y2440" s="119"/>
      <c r="Z2440" s="131"/>
      <c r="AA2440" s="124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2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4"/>
      <c r="EM2440" s="1"/>
      <c r="EN2440" s="1"/>
      <c r="EO2440" s="1"/>
      <c r="EP2440" s="1"/>
      <c r="EQ2440" s="1"/>
      <c r="ER2440" s="1"/>
    </row>
    <row r="2441" spans="1:148" ht="12.75" x14ac:dyDescent="0.2">
      <c r="A2441" s="118"/>
      <c r="B2441" s="119"/>
      <c r="C2441" s="119"/>
      <c r="D2441" s="120"/>
      <c r="E2441" s="120"/>
      <c r="F2441" s="172"/>
      <c r="G2441" s="123"/>
      <c r="H2441" s="124"/>
      <c r="I2441" s="124"/>
      <c r="J2441" s="125"/>
      <c r="K2441" s="125"/>
      <c r="L2441" s="8"/>
      <c r="M2441" s="126"/>
      <c r="N2441" s="126"/>
      <c r="O2441" s="119"/>
      <c r="P2441" s="119"/>
      <c r="Q2441" s="158"/>
      <c r="R2441" s="199"/>
      <c r="S2441" s="119"/>
      <c r="T2441" s="129"/>
      <c r="U2441" s="127"/>
      <c r="V2441" s="127"/>
      <c r="W2441" s="126"/>
      <c r="X2441" s="119"/>
      <c r="Y2441" s="119"/>
      <c r="Z2441" s="131"/>
      <c r="AA2441" s="124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2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4"/>
      <c r="EM2441" s="1"/>
      <c r="EN2441" s="1"/>
      <c r="EO2441" s="1"/>
      <c r="EP2441" s="1"/>
      <c r="EQ2441" s="1"/>
      <c r="ER2441" s="1"/>
    </row>
    <row r="2442" spans="1:148" ht="12.75" x14ac:dyDescent="0.2">
      <c r="A2442" s="118"/>
      <c r="B2442" s="119"/>
      <c r="C2442" s="119"/>
      <c r="D2442" s="120"/>
      <c r="E2442" s="120"/>
      <c r="F2442" s="172"/>
      <c r="G2442" s="123"/>
      <c r="H2442" s="124"/>
      <c r="I2442" s="124"/>
      <c r="J2442" s="125"/>
      <c r="K2442" s="125"/>
      <c r="L2442" s="8"/>
      <c r="M2442" s="126"/>
      <c r="N2442" s="126"/>
      <c r="O2442" s="119"/>
      <c r="P2442" s="119"/>
      <c r="Q2442" s="158"/>
      <c r="R2442" s="199"/>
      <c r="S2442" s="119"/>
      <c r="T2442" s="129"/>
      <c r="U2442" s="127"/>
      <c r="V2442" s="127"/>
      <c r="W2442" s="126"/>
      <c r="X2442" s="119"/>
      <c r="Y2442" s="119"/>
      <c r="Z2442" s="131"/>
      <c r="AA2442" s="124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2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4"/>
      <c r="EM2442" s="1"/>
      <c r="EN2442" s="1"/>
      <c r="EO2442" s="1"/>
      <c r="EP2442" s="1"/>
      <c r="EQ2442" s="1"/>
      <c r="ER2442" s="1"/>
    </row>
    <row r="2443" spans="1:148" ht="12.75" x14ac:dyDescent="0.2">
      <c r="A2443" s="118"/>
      <c r="B2443" s="119"/>
      <c r="C2443" s="119"/>
      <c r="D2443" s="120"/>
      <c r="E2443" s="120"/>
      <c r="F2443" s="172"/>
      <c r="G2443" s="123"/>
      <c r="H2443" s="124"/>
      <c r="I2443" s="124"/>
      <c r="J2443" s="125"/>
      <c r="K2443" s="125"/>
      <c r="L2443" s="8"/>
      <c r="M2443" s="126"/>
      <c r="N2443" s="126"/>
      <c r="O2443" s="119"/>
      <c r="P2443" s="119"/>
      <c r="Q2443" s="158"/>
      <c r="R2443" s="199"/>
      <c r="S2443" s="119"/>
      <c r="T2443" s="129"/>
      <c r="U2443" s="127"/>
      <c r="V2443" s="127"/>
      <c r="W2443" s="126"/>
      <c r="X2443" s="119"/>
      <c r="Y2443" s="119"/>
      <c r="Z2443" s="131"/>
      <c r="AA2443" s="124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2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4"/>
      <c r="EM2443" s="1"/>
      <c r="EN2443" s="1"/>
      <c r="EO2443" s="1"/>
      <c r="EP2443" s="1"/>
      <c r="EQ2443" s="1"/>
      <c r="ER2443" s="1"/>
    </row>
    <row r="2444" spans="1:148" ht="12.75" x14ac:dyDescent="0.2">
      <c r="A2444" s="118"/>
      <c r="B2444" s="119"/>
      <c r="C2444" s="119"/>
      <c r="D2444" s="120"/>
      <c r="E2444" s="120"/>
      <c r="F2444" s="172"/>
      <c r="G2444" s="123"/>
      <c r="H2444" s="124"/>
      <c r="I2444" s="124"/>
      <c r="J2444" s="125"/>
      <c r="K2444" s="125"/>
      <c r="L2444" s="8"/>
      <c r="M2444" s="126"/>
      <c r="N2444" s="126"/>
      <c r="O2444" s="119"/>
      <c r="P2444" s="119"/>
      <c r="Q2444" s="158"/>
      <c r="R2444" s="199"/>
      <c r="S2444" s="119"/>
      <c r="T2444" s="129"/>
      <c r="U2444" s="127"/>
      <c r="V2444" s="127"/>
      <c r="W2444" s="126"/>
      <c r="X2444" s="119"/>
      <c r="Y2444" s="119"/>
      <c r="Z2444" s="131"/>
      <c r="AA2444" s="124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2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4"/>
      <c r="EM2444" s="1"/>
      <c r="EN2444" s="1"/>
      <c r="EO2444" s="1"/>
      <c r="EP2444" s="1"/>
      <c r="EQ2444" s="1"/>
      <c r="ER2444" s="1"/>
    </row>
    <row r="2445" spans="1:148" ht="12.75" x14ac:dyDescent="0.2">
      <c r="A2445" s="118"/>
      <c r="B2445" s="119"/>
      <c r="C2445" s="119"/>
      <c r="D2445" s="120"/>
      <c r="E2445" s="120"/>
      <c r="F2445" s="172"/>
      <c r="G2445" s="123"/>
      <c r="H2445" s="124"/>
      <c r="I2445" s="124"/>
      <c r="J2445" s="125"/>
      <c r="K2445" s="125"/>
      <c r="L2445" s="8"/>
      <c r="M2445" s="126"/>
      <c r="N2445" s="126"/>
      <c r="O2445" s="119"/>
      <c r="P2445" s="119"/>
      <c r="Q2445" s="158"/>
      <c r="R2445" s="199"/>
      <c r="S2445" s="119"/>
      <c r="T2445" s="129"/>
      <c r="U2445" s="127"/>
      <c r="V2445" s="127"/>
      <c r="W2445" s="126"/>
      <c r="X2445" s="119"/>
      <c r="Y2445" s="119"/>
      <c r="Z2445" s="131"/>
      <c r="AA2445" s="124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2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4"/>
      <c r="EM2445" s="1"/>
      <c r="EN2445" s="1"/>
      <c r="EO2445" s="1"/>
      <c r="EP2445" s="1"/>
      <c r="EQ2445" s="1"/>
      <c r="ER2445" s="1"/>
    </row>
    <row r="2446" spans="1:148" ht="12.75" x14ac:dyDescent="0.2">
      <c r="A2446" s="118"/>
      <c r="B2446" s="119"/>
      <c r="C2446" s="119"/>
      <c r="D2446" s="120"/>
      <c r="E2446" s="120"/>
      <c r="F2446" s="172"/>
      <c r="G2446" s="123"/>
      <c r="H2446" s="124"/>
      <c r="I2446" s="124"/>
      <c r="J2446" s="125"/>
      <c r="K2446" s="125"/>
      <c r="L2446" s="8"/>
      <c r="M2446" s="126"/>
      <c r="N2446" s="126"/>
      <c r="O2446" s="119"/>
      <c r="P2446" s="119"/>
      <c r="Q2446" s="158"/>
      <c r="R2446" s="199"/>
      <c r="S2446" s="119"/>
      <c r="T2446" s="129"/>
      <c r="U2446" s="127"/>
      <c r="V2446" s="127"/>
      <c r="W2446" s="126"/>
      <c r="X2446" s="119"/>
      <c r="Y2446" s="119"/>
      <c r="Z2446" s="131"/>
      <c r="AA2446" s="124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2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4"/>
      <c r="EM2446" s="1"/>
      <c r="EN2446" s="1"/>
      <c r="EO2446" s="1"/>
      <c r="EP2446" s="1"/>
      <c r="EQ2446" s="1"/>
      <c r="ER2446" s="1"/>
    </row>
    <row r="2447" spans="1:148" ht="12.75" x14ac:dyDescent="0.2">
      <c r="A2447" s="118"/>
      <c r="B2447" s="119"/>
      <c r="C2447" s="119"/>
      <c r="D2447" s="120"/>
      <c r="E2447" s="120"/>
      <c r="F2447" s="172"/>
      <c r="G2447" s="123"/>
      <c r="H2447" s="124"/>
      <c r="I2447" s="124"/>
      <c r="J2447" s="125"/>
      <c r="K2447" s="125"/>
      <c r="L2447" s="8"/>
      <c r="M2447" s="126"/>
      <c r="N2447" s="126"/>
      <c r="O2447" s="119"/>
      <c r="P2447" s="119"/>
      <c r="Q2447" s="158"/>
      <c r="R2447" s="199"/>
      <c r="S2447" s="119"/>
      <c r="T2447" s="129"/>
      <c r="U2447" s="127"/>
      <c r="V2447" s="127"/>
      <c r="W2447" s="126"/>
      <c r="X2447" s="119"/>
      <c r="Y2447" s="119"/>
      <c r="Z2447" s="131"/>
      <c r="AA2447" s="124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2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4"/>
      <c r="EM2447" s="1"/>
      <c r="EN2447" s="1"/>
      <c r="EO2447" s="1"/>
      <c r="EP2447" s="1"/>
      <c r="EQ2447" s="1"/>
      <c r="ER2447" s="1"/>
    </row>
    <row r="2448" spans="1:148" ht="12.75" x14ac:dyDescent="0.2">
      <c r="A2448" s="118"/>
      <c r="B2448" s="119"/>
      <c r="C2448" s="119"/>
      <c r="D2448" s="120"/>
      <c r="E2448" s="120"/>
      <c r="F2448" s="172"/>
      <c r="G2448" s="123"/>
      <c r="H2448" s="124"/>
      <c r="I2448" s="124"/>
      <c r="J2448" s="125"/>
      <c r="K2448" s="125"/>
      <c r="L2448" s="8"/>
      <c r="M2448" s="126"/>
      <c r="N2448" s="126"/>
      <c r="O2448" s="119"/>
      <c r="P2448" s="119"/>
      <c r="Q2448" s="158"/>
      <c r="R2448" s="199"/>
      <c r="S2448" s="119"/>
      <c r="T2448" s="129"/>
      <c r="U2448" s="127"/>
      <c r="V2448" s="127"/>
      <c r="W2448" s="126"/>
      <c r="X2448" s="119"/>
      <c r="Y2448" s="119"/>
      <c r="Z2448" s="131"/>
      <c r="AA2448" s="124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2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4"/>
      <c r="EM2448" s="1"/>
      <c r="EN2448" s="1"/>
      <c r="EO2448" s="1"/>
      <c r="EP2448" s="1"/>
      <c r="EQ2448" s="1"/>
      <c r="ER2448" s="1"/>
    </row>
    <row r="2449" spans="1:148" ht="12.75" x14ac:dyDescent="0.2">
      <c r="A2449" s="118"/>
      <c r="B2449" s="119"/>
      <c r="C2449" s="119"/>
      <c r="D2449" s="120"/>
      <c r="E2449" s="120"/>
      <c r="F2449" s="172"/>
      <c r="G2449" s="123"/>
      <c r="H2449" s="124"/>
      <c r="I2449" s="124"/>
      <c r="J2449" s="125"/>
      <c r="K2449" s="125"/>
      <c r="L2449" s="8"/>
      <c r="M2449" s="126"/>
      <c r="N2449" s="126"/>
      <c r="O2449" s="119"/>
      <c r="P2449" s="119"/>
      <c r="Q2449" s="158"/>
      <c r="R2449" s="199"/>
      <c r="S2449" s="119"/>
      <c r="T2449" s="129"/>
      <c r="U2449" s="127"/>
      <c r="V2449" s="127"/>
      <c r="W2449" s="126"/>
      <c r="X2449" s="119"/>
      <c r="Y2449" s="119"/>
      <c r="Z2449" s="131"/>
      <c r="AA2449" s="124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2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4"/>
      <c r="EM2449" s="1"/>
      <c r="EN2449" s="1"/>
      <c r="EO2449" s="1"/>
      <c r="EP2449" s="1"/>
      <c r="EQ2449" s="1"/>
      <c r="ER2449" s="1"/>
    </row>
    <row r="2450" spans="1:148" ht="12.75" x14ac:dyDescent="0.2">
      <c r="A2450" s="118"/>
      <c r="B2450" s="119"/>
      <c r="C2450" s="119"/>
      <c r="D2450" s="120"/>
      <c r="E2450" s="120"/>
      <c r="F2450" s="172"/>
      <c r="G2450" s="123"/>
      <c r="H2450" s="124"/>
      <c r="I2450" s="124"/>
      <c r="J2450" s="125"/>
      <c r="K2450" s="125"/>
      <c r="L2450" s="8"/>
      <c r="M2450" s="126"/>
      <c r="N2450" s="126"/>
      <c r="O2450" s="119"/>
      <c r="P2450" s="119"/>
      <c r="Q2450" s="158"/>
      <c r="R2450" s="199"/>
      <c r="S2450" s="119"/>
      <c r="T2450" s="129"/>
      <c r="U2450" s="127"/>
      <c r="V2450" s="127"/>
      <c r="W2450" s="126"/>
      <c r="X2450" s="119"/>
      <c r="Y2450" s="119"/>
      <c r="Z2450" s="131"/>
      <c r="AA2450" s="124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2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4"/>
      <c r="EM2450" s="1"/>
      <c r="EN2450" s="1"/>
      <c r="EO2450" s="1"/>
      <c r="EP2450" s="1"/>
      <c r="EQ2450" s="1"/>
      <c r="ER2450" s="1"/>
    </row>
    <row r="2451" spans="1:148" ht="12.75" x14ac:dyDescent="0.2">
      <c r="A2451" s="118"/>
      <c r="B2451" s="119"/>
      <c r="C2451" s="119"/>
      <c r="D2451" s="120"/>
      <c r="E2451" s="120"/>
      <c r="F2451" s="172"/>
      <c r="G2451" s="123"/>
      <c r="H2451" s="124"/>
      <c r="I2451" s="124"/>
      <c r="J2451" s="125"/>
      <c r="K2451" s="125"/>
      <c r="L2451" s="8"/>
      <c r="M2451" s="126"/>
      <c r="N2451" s="126"/>
      <c r="O2451" s="119"/>
      <c r="P2451" s="119"/>
      <c r="Q2451" s="158"/>
      <c r="R2451" s="199"/>
      <c r="S2451" s="119"/>
      <c r="T2451" s="129"/>
      <c r="U2451" s="127"/>
      <c r="V2451" s="127"/>
      <c r="W2451" s="126"/>
      <c r="X2451" s="119"/>
      <c r="Y2451" s="119"/>
      <c r="Z2451" s="131"/>
      <c r="AA2451" s="124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2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4"/>
      <c r="EM2451" s="1"/>
      <c r="EN2451" s="1"/>
      <c r="EO2451" s="1"/>
      <c r="EP2451" s="1"/>
      <c r="EQ2451" s="1"/>
      <c r="ER2451" s="1"/>
    </row>
    <row r="2452" spans="1:148" ht="12.75" x14ac:dyDescent="0.2">
      <c r="A2452" s="118"/>
      <c r="B2452" s="119"/>
      <c r="C2452" s="119"/>
      <c r="D2452" s="120"/>
      <c r="E2452" s="120"/>
      <c r="F2452" s="172"/>
      <c r="G2452" s="123"/>
      <c r="H2452" s="124"/>
      <c r="I2452" s="124"/>
      <c r="J2452" s="125"/>
      <c r="K2452" s="125"/>
      <c r="L2452" s="8"/>
      <c r="M2452" s="126"/>
      <c r="N2452" s="126"/>
      <c r="O2452" s="119"/>
      <c r="P2452" s="119"/>
      <c r="Q2452" s="158"/>
      <c r="R2452" s="199"/>
      <c r="S2452" s="119"/>
      <c r="T2452" s="129"/>
      <c r="U2452" s="127"/>
      <c r="V2452" s="127"/>
      <c r="W2452" s="126"/>
      <c r="X2452" s="119"/>
      <c r="Y2452" s="119"/>
      <c r="Z2452" s="131"/>
      <c r="AA2452" s="124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2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4"/>
      <c r="EM2452" s="1"/>
      <c r="EN2452" s="1"/>
      <c r="EO2452" s="1"/>
      <c r="EP2452" s="1"/>
      <c r="EQ2452" s="1"/>
      <c r="ER2452" s="1"/>
    </row>
    <row r="2453" spans="1:148" ht="12.75" x14ac:dyDescent="0.2">
      <c r="A2453" s="118"/>
      <c r="B2453" s="119"/>
      <c r="C2453" s="119"/>
      <c r="D2453" s="120"/>
      <c r="E2453" s="120"/>
      <c r="F2453" s="172"/>
      <c r="G2453" s="123"/>
      <c r="H2453" s="124"/>
      <c r="I2453" s="124"/>
      <c r="J2453" s="125"/>
      <c r="K2453" s="125"/>
      <c r="L2453" s="8"/>
      <c r="M2453" s="126"/>
      <c r="N2453" s="126"/>
      <c r="O2453" s="119"/>
      <c r="P2453" s="119"/>
      <c r="Q2453" s="158"/>
      <c r="R2453" s="199"/>
      <c r="S2453" s="119"/>
      <c r="T2453" s="129"/>
      <c r="U2453" s="127"/>
      <c r="V2453" s="127"/>
      <c r="W2453" s="126"/>
      <c r="X2453" s="119"/>
      <c r="Y2453" s="119"/>
      <c r="Z2453" s="131"/>
      <c r="AA2453" s="124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2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4"/>
      <c r="EM2453" s="1"/>
      <c r="EN2453" s="1"/>
      <c r="EO2453" s="1"/>
      <c r="EP2453" s="1"/>
      <c r="EQ2453" s="1"/>
      <c r="ER2453" s="1"/>
    </row>
    <row r="2454" spans="1:148" ht="12.75" x14ac:dyDescent="0.2">
      <c r="A2454" s="118"/>
      <c r="B2454" s="119"/>
      <c r="C2454" s="119"/>
      <c r="D2454" s="120"/>
      <c r="E2454" s="120"/>
      <c r="F2454" s="172"/>
      <c r="G2454" s="123"/>
      <c r="H2454" s="124"/>
      <c r="I2454" s="124"/>
      <c r="J2454" s="125"/>
      <c r="K2454" s="125"/>
      <c r="L2454" s="8"/>
      <c r="M2454" s="126"/>
      <c r="N2454" s="126"/>
      <c r="O2454" s="119"/>
      <c r="P2454" s="119"/>
      <c r="Q2454" s="158"/>
      <c r="R2454" s="199"/>
      <c r="S2454" s="119"/>
      <c r="T2454" s="129"/>
      <c r="U2454" s="127"/>
      <c r="V2454" s="127"/>
      <c r="W2454" s="126"/>
      <c r="X2454" s="119"/>
      <c r="Y2454" s="119"/>
      <c r="Z2454" s="131"/>
      <c r="AA2454" s="124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2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4"/>
      <c r="EM2454" s="1"/>
      <c r="EN2454" s="1"/>
      <c r="EO2454" s="1"/>
      <c r="EP2454" s="1"/>
      <c r="EQ2454" s="1"/>
      <c r="ER2454" s="1"/>
    </row>
    <row r="2455" spans="1:148" ht="12.75" x14ac:dyDescent="0.2">
      <c r="A2455" s="118"/>
      <c r="B2455" s="119"/>
      <c r="C2455" s="119"/>
      <c r="D2455" s="120"/>
      <c r="E2455" s="120"/>
      <c r="F2455" s="172"/>
      <c r="G2455" s="123"/>
      <c r="H2455" s="124"/>
      <c r="I2455" s="124"/>
      <c r="J2455" s="125"/>
      <c r="K2455" s="125"/>
      <c r="L2455" s="8"/>
      <c r="M2455" s="126"/>
      <c r="N2455" s="126"/>
      <c r="O2455" s="119"/>
      <c r="P2455" s="119"/>
      <c r="Q2455" s="158"/>
      <c r="R2455" s="199"/>
      <c r="S2455" s="119"/>
      <c r="T2455" s="129"/>
      <c r="U2455" s="127"/>
      <c r="V2455" s="127"/>
      <c r="W2455" s="126"/>
      <c r="X2455" s="119"/>
      <c r="Y2455" s="119"/>
      <c r="Z2455" s="131"/>
      <c r="AA2455" s="124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2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4"/>
      <c r="EM2455" s="1"/>
      <c r="EN2455" s="1"/>
      <c r="EO2455" s="1"/>
      <c r="EP2455" s="1"/>
      <c r="EQ2455" s="1"/>
      <c r="ER2455" s="1"/>
    </row>
    <row r="2456" spans="1:148" ht="12.75" x14ac:dyDescent="0.2">
      <c r="A2456" s="118"/>
      <c r="B2456" s="119"/>
      <c r="C2456" s="119"/>
      <c r="D2456" s="120"/>
      <c r="E2456" s="120"/>
      <c r="F2456" s="172"/>
      <c r="G2456" s="123"/>
      <c r="H2456" s="124"/>
      <c r="I2456" s="124"/>
      <c r="J2456" s="125"/>
      <c r="K2456" s="125"/>
      <c r="L2456" s="8"/>
      <c r="M2456" s="126"/>
      <c r="N2456" s="126"/>
      <c r="O2456" s="119"/>
      <c r="P2456" s="119"/>
      <c r="Q2456" s="158"/>
      <c r="R2456" s="199"/>
      <c r="S2456" s="119"/>
      <c r="T2456" s="129"/>
      <c r="U2456" s="127"/>
      <c r="V2456" s="127"/>
      <c r="W2456" s="126"/>
      <c r="X2456" s="119"/>
      <c r="Y2456" s="119"/>
      <c r="Z2456" s="131"/>
      <c r="AA2456" s="124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2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4"/>
      <c r="EM2456" s="1"/>
      <c r="EN2456" s="1"/>
      <c r="EO2456" s="1"/>
      <c r="EP2456" s="1"/>
      <c r="EQ2456" s="1"/>
      <c r="ER2456" s="1"/>
    </row>
    <row r="2457" spans="1:148" ht="12.75" x14ac:dyDescent="0.2">
      <c r="A2457" s="118"/>
      <c r="B2457" s="119"/>
      <c r="C2457" s="119"/>
      <c r="D2457" s="120"/>
      <c r="E2457" s="120"/>
      <c r="F2457" s="172"/>
      <c r="G2457" s="123"/>
      <c r="H2457" s="124"/>
      <c r="I2457" s="124"/>
      <c r="J2457" s="125"/>
      <c r="K2457" s="125"/>
      <c r="L2457" s="8"/>
      <c r="M2457" s="126"/>
      <c r="N2457" s="126"/>
      <c r="O2457" s="119"/>
      <c r="P2457" s="119"/>
      <c r="Q2457" s="158"/>
      <c r="R2457" s="199"/>
      <c r="S2457" s="119"/>
      <c r="T2457" s="129"/>
      <c r="U2457" s="127"/>
      <c r="V2457" s="127"/>
      <c r="W2457" s="126"/>
      <c r="X2457" s="119"/>
      <c r="Y2457" s="119"/>
      <c r="Z2457" s="131"/>
      <c r="AA2457" s="124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2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4"/>
      <c r="EM2457" s="1"/>
      <c r="EN2457" s="1"/>
      <c r="EO2457" s="1"/>
      <c r="EP2457" s="1"/>
      <c r="EQ2457" s="1"/>
      <c r="ER2457" s="1"/>
    </row>
    <row r="2458" spans="1:148" ht="12.75" x14ac:dyDescent="0.2">
      <c r="A2458" s="118"/>
      <c r="B2458" s="119"/>
      <c r="C2458" s="119"/>
      <c r="D2458" s="120"/>
      <c r="E2458" s="120"/>
      <c r="F2458" s="172"/>
      <c r="G2458" s="123"/>
      <c r="H2458" s="124"/>
      <c r="I2458" s="124"/>
      <c r="J2458" s="125"/>
      <c r="K2458" s="125"/>
      <c r="L2458" s="8"/>
      <c r="M2458" s="126"/>
      <c r="N2458" s="126"/>
      <c r="O2458" s="119"/>
      <c r="P2458" s="119"/>
      <c r="Q2458" s="158"/>
      <c r="R2458" s="199"/>
      <c r="S2458" s="119"/>
      <c r="T2458" s="129"/>
      <c r="U2458" s="127"/>
      <c r="V2458" s="127"/>
      <c r="W2458" s="126"/>
      <c r="X2458" s="119"/>
      <c r="Y2458" s="119"/>
      <c r="Z2458" s="131"/>
      <c r="AA2458" s="124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2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4"/>
      <c r="EM2458" s="1"/>
      <c r="EN2458" s="1"/>
      <c r="EO2458" s="1"/>
      <c r="EP2458" s="1"/>
      <c r="EQ2458" s="1"/>
      <c r="ER2458" s="1"/>
    </row>
    <row r="2459" spans="1:148" ht="12.75" x14ac:dyDescent="0.2">
      <c r="A2459" s="118"/>
      <c r="B2459" s="119"/>
      <c r="C2459" s="119"/>
      <c r="D2459" s="120"/>
      <c r="E2459" s="120"/>
      <c r="F2459" s="172"/>
      <c r="G2459" s="123"/>
      <c r="H2459" s="124"/>
      <c r="I2459" s="124"/>
      <c r="J2459" s="125"/>
      <c r="K2459" s="125"/>
      <c r="L2459" s="8"/>
      <c r="M2459" s="126"/>
      <c r="N2459" s="126"/>
      <c r="O2459" s="119"/>
      <c r="P2459" s="119"/>
      <c r="Q2459" s="158"/>
      <c r="R2459" s="199"/>
      <c r="S2459" s="119"/>
      <c r="T2459" s="129"/>
      <c r="U2459" s="127"/>
      <c r="V2459" s="127"/>
      <c r="W2459" s="126"/>
      <c r="X2459" s="119"/>
      <c r="Y2459" s="119"/>
      <c r="Z2459" s="131"/>
      <c r="AA2459" s="124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2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4"/>
      <c r="EM2459" s="1"/>
      <c r="EN2459" s="1"/>
      <c r="EO2459" s="1"/>
      <c r="EP2459" s="1"/>
      <c r="EQ2459" s="1"/>
      <c r="ER2459" s="1"/>
    </row>
    <row r="2460" spans="1:148" ht="12.75" x14ac:dyDescent="0.2">
      <c r="A2460" s="118"/>
      <c r="B2460" s="119"/>
      <c r="C2460" s="119"/>
      <c r="D2460" s="120"/>
      <c r="E2460" s="120"/>
      <c r="F2460" s="172"/>
      <c r="G2460" s="123"/>
      <c r="H2460" s="124"/>
      <c r="I2460" s="124"/>
      <c r="J2460" s="125"/>
      <c r="K2460" s="125"/>
      <c r="L2460" s="8"/>
      <c r="M2460" s="126"/>
      <c r="N2460" s="126"/>
      <c r="O2460" s="119"/>
      <c r="P2460" s="119"/>
      <c r="Q2460" s="158"/>
      <c r="R2460" s="199"/>
      <c r="S2460" s="119"/>
      <c r="T2460" s="129"/>
      <c r="U2460" s="127"/>
      <c r="V2460" s="127"/>
      <c r="W2460" s="126"/>
      <c r="X2460" s="119"/>
      <c r="Y2460" s="119"/>
      <c r="Z2460" s="131"/>
      <c r="AA2460" s="124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2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4"/>
      <c r="EM2460" s="1"/>
      <c r="EN2460" s="1"/>
      <c r="EO2460" s="1"/>
      <c r="EP2460" s="1"/>
      <c r="EQ2460" s="1"/>
      <c r="ER2460" s="1"/>
    </row>
    <row r="2461" spans="1:148" ht="12.75" x14ac:dyDescent="0.2">
      <c r="A2461" s="118"/>
      <c r="B2461" s="119"/>
      <c r="C2461" s="119"/>
      <c r="D2461" s="120"/>
      <c r="E2461" s="120"/>
      <c r="F2461" s="172"/>
      <c r="G2461" s="123"/>
      <c r="H2461" s="124"/>
      <c r="I2461" s="124"/>
      <c r="J2461" s="125"/>
      <c r="K2461" s="125"/>
      <c r="L2461" s="8"/>
      <c r="M2461" s="126"/>
      <c r="N2461" s="126"/>
      <c r="O2461" s="119"/>
      <c r="P2461" s="119"/>
      <c r="Q2461" s="158"/>
      <c r="R2461" s="199"/>
      <c r="S2461" s="119"/>
      <c r="T2461" s="129"/>
      <c r="U2461" s="127"/>
      <c r="V2461" s="127"/>
      <c r="W2461" s="126"/>
      <c r="X2461" s="119"/>
      <c r="Y2461" s="119"/>
      <c r="Z2461" s="131"/>
      <c r="AA2461" s="124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2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4"/>
      <c r="EM2461" s="1"/>
      <c r="EN2461" s="1"/>
      <c r="EO2461" s="1"/>
      <c r="EP2461" s="1"/>
      <c r="EQ2461" s="1"/>
      <c r="ER2461" s="1"/>
    </row>
    <row r="2462" spans="1:148" ht="12.75" x14ac:dyDescent="0.2">
      <c r="A2462" s="118"/>
      <c r="B2462" s="119"/>
      <c r="C2462" s="119"/>
      <c r="D2462" s="120"/>
      <c r="E2462" s="120"/>
      <c r="F2462" s="172"/>
      <c r="G2462" s="123"/>
      <c r="H2462" s="124"/>
      <c r="I2462" s="124"/>
      <c r="J2462" s="125"/>
      <c r="K2462" s="125"/>
      <c r="L2462" s="8"/>
      <c r="M2462" s="126"/>
      <c r="N2462" s="126"/>
      <c r="O2462" s="119"/>
      <c r="P2462" s="119"/>
      <c r="Q2462" s="158"/>
      <c r="R2462" s="199"/>
      <c r="S2462" s="119"/>
      <c r="T2462" s="129"/>
      <c r="U2462" s="127"/>
      <c r="V2462" s="127"/>
      <c r="W2462" s="126"/>
      <c r="X2462" s="119"/>
      <c r="Y2462" s="119"/>
      <c r="Z2462" s="131"/>
      <c r="AA2462" s="124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2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4"/>
      <c r="EM2462" s="1"/>
      <c r="EN2462" s="1"/>
      <c r="EO2462" s="1"/>
      <c r="EP2462" s="1"/>
      <c r="EQ2462" s="1"/>
      <c r="ER2462" s="1"/>
    </row>
    <row r="2463" spans="1:148" ht="12.75" x14ac:dyDescent="0.2">
      <c r="A2463" s="118"/>
      <c r="B2463" s="119"/>
      <c r="C2463" s="119"/>
      <c r="D2463" s="120"/>
      <c r="E2463" s="120"/>
      <c r="F2463" s="172"/>
      <c r="G2463" s="123"/>
      <c r="H2463" s="124"/>
      <c r="I2463" s="124"/>
      <c r="J2463" s="125"/>
      <c r="K2463" s="125"/>
      <c r="L2463" s="8"/>
      <c r="M2463" s="126"/>
      <c r="N2463" s="126"/>
      <c r="O2463" s="119"/>
      <c r="P2463" s="119"/>
      <c r="Q2463" s="158"/>
      <c r="R2463" s="199"/>
      <c r="S2463" s="119"/>
      <c r="T2463" s="129"/>
      <c r="U2463" s="127"/>
      <c r="V2463" s="127"/>
      <c r="W2463" s="126"/>
      <c r="X2463" s="119"/>
      <c r="Y2463" s="119"/>
      <c r="Z2463" s="131"/>
      <c r="AA2463" s="124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2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4"/>
      <c r="EM2463" s="1"/>
      <c r="EN2463" s="1"/>
      <c r="EO2463" s="1"/>
      <c r="EP2463" s="1"/>
      <c r="EQ2463" s="1"/>
      <c r="ER2463" s="1"/>
    </row>
    <row r="2464" spans="1:148" ht="12.75" x14ac:dyDescent="0.2">
      <c r="A2464" s="118"/>
      <c r="B2464" s="119"/>
      <c r="C2464" s="119"/>
      <c r="D2464" s="120"/>
      <c r="E2464" s="120"/>
      <c r="F2464" s="172"/>
      <c r="G2464" s="123"/>
      <c r="H2464" s="124"/>
      <c r="I2464" s="124"/>
      <c r="J2464" s="125"/>
      <c r="K2464" s="125"/>
      <c r="L2464" s="8"/>
      <c r="M2464" s="126"/>
      <c r="N2464" s="126"/>
      <c r="O2464" s="119"/>
      <c r="P2464" s="119"/>
      <c r="Q2464" s="158"/>
      <c r="R2464" s="199"/>
      <c r="S2464" s="119"/>
      <c r="T2464" s="129"/>
      <c r="U2464" s="127"/>
      <c r="V2464" s="127"/>
      <c r="W2464" s="126"/>
      <c r="X2464" s="119"/>
      <c r="Y2464" s="119"/>
      <c r="Z2464" s="131"/>
      <c r="AA2464" s="124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2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4"/>
      <c r="EM2464" s="1"/>
      <c r="EN2464" s="1"/>
      <c r="EO2464" s="1"/>
      <c r="EP2464" s="1"/>
      <c r="EQ2464" s="1"/>
      <c r="ER2464" s="1"/>
    </row>
    <row r="2465" spans="1:148" ht="12.75" x14ac:dyDescent="0.2">
      <c r="A2465" s="118"/>
      <c r="B2465" s="119"/>
      <c r="C2465" s="119"/>
      <c r="D2465" s="120"/>
      <c r="E2465" s="120"/>
      <c r="F2465" s="172"/>
      <c r="G2465" s="123"/>
      <c r="H2465" s="124"/>
      <c r="I2465" s="124"/>
      <c r="J2465" s="125"/>
      <c r="K2465" s="125"/>
      <c r="L2465" s="8"/>
      <c r="M2465" s="126"/>
      <c r="N2465" s="126"/>
      <c r="O2465" s="119"/>
      <c r="P2465" s="119"/>
      <c r="Q2465" s="158"/>
      <c r="R2465" s="199"/>
      <c r="S2465" s="119"/>
      <c r="T2465" s="129"/>
      <c r="U2465" s="127"/>
      <c r="V2465" s="127"/>
      <c r="W2465" s="126"/>
      <c r="X2465" s="119"/>
      <c r="Y2465" s="119"/>
      <c r="Z2465" s="131"/>
      <c r="AA2465" s="124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2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4"/>
      <c r="EM2465" s="1"/>
      <c r="EN2465" s="1"/>
      <c r="EO2465" s="1"/>
      <c r="EP2465" s="1"/>
      <c r="EQ2465" s="1"/>
      <c r="ER2465" s="1"/>
    </row>
    <row r="2466" spans="1:148" ht="12.75" x14ac:dyDescent="0.2">
      <c r="A2466" s="118"/>
      <c r="B2466" s="119"/>
      <c r="C2466" s="119"/>
      <c r="D2466" s="120"/>
      <c r="E2466" s="120"/>
      <c r="F2466" s="172"/>
      <c r="G2466" s="123"/>
      <c r="H2466" s="124"/>
      <c r="I2466" s="124"/>
      <c r="J2466" s="125"/>
      <c r="K2466" s="125"/>
      <c r="L2466" s="8"/>
      <c r="M2466" s="126"/>
      <c r="N2466" s="126"/>
      <c r="O2466" s="119"/>
      <c r="P2466" s="119"/>
      <c r="Q2466" s="158"/>
      <c r="R2466" s="199"/>
      <c r="S2466" s="119"/>
      <c r="T2466" s="129"/>
      <c r="U2466" s="127"/>
      <c r="V2466" s="127"/>
      <c r="W2466" s="126"/>
      <c r="X2466" s="119"/>
      <c r="Y2466" s="119"/>
      <c r="Z2466" s="131"/>
      <c r="AA2466" s="124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2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4"/>
      <c r="EM2466" s="1"/>
      <c r="EN2466" s="1"/>
      <c r="EO2466" s="1"/>
      <c r="EP2466" s="1"/>
      <c r="EQ2466" s="1"/>
      <c r="ER2466" s="1"/>
    </row>
    <row r="2467" spans="1:148" ht="12.75" x14ac:dyDescent="0.2">
      <c r="A2467" s="118"/>
      <c r="B2467" s="119"/>
      <c r="C2467" s="119"/>
      <c r="D2467" s="120"/>
      <c r="E2467" s="120"/>
      <c r="F2467" s="172"/>
      <c r="G2467" s="123"/>
      <c r="H2467" s="124"/>
      <c r="I2467" s="124"/>
      <c r="J2467" s="125"/>
      <c r="K2467" s="125"/>
      <c r="L2467" s="8"/>
      <c r="M2467" s="126"/>
      <c r="N2467" s="126"/>
      <c r="O2467" s="119"/>
      <c r="P2467" s="119"/>
      <c r="Q2467" s="158"/>
      <c r="R2467" s="199"/>
      <c r="S2467" s="119"/>
      <c r="T2467" s="129"/>
      <c r="U2467" s="127"/>
      <c r="V2467" s="127"/>
      <c r="W2467" s="126"/>
      <c r="X2467" s="119"/>
      <c r="Y2467" s="119"/>
      <c r="Z2467" s="131"/>
      <c r="AA2467" s="124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2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4"/>
      <c r="EM2467" s="1"/>
      <c r="EN2467" s="1"/>
      <c r="EO2467" s="1"/>
      <c r="EP2467" s="1"/>
      <c r="EQ2467" s="1"/>
      <c r="ER2467" s="1"/>
    </row>
    <row r="2468" spans="1:148" ht="12.75" x14ac:dyDescent="0.2">
      <c r="A2468" s="118"/>
      <c r="B2468" s="119"/>
      <c r="C2468" s="119"/>
      <c r="D2468" s="120"/>
      <c r="E2468" s="120"/>
      <c r="F2468" s="172"/>
      <c r="G2468" s="123"/>
      <c r="H2468" s="124"/>
      <c r="I2468" s="124"/>
      <c r="J2468" s="125"/>
      <c r="K2468" s="125"/>
      <c r="L2468" s="8"/>
      <c r="M2468" s="126"/>
      <c r="N2468" s="126"/>
      <c r="O2468" s="119"/>
      <c r="P2468" s="119"/>
      <c r="Q2468" s="158"/>
      <c r="R2468" s="199"/>
      <c r="S2468" s="119"/>
      <c r="T2468" s="129"/>
      <c r="U2468" s="127"/>
      <c r="V2468" s="127"/>
      <c r="W2468" s="126"/>
      <c r="X2468" s="119"/>
      <c r="Y2468" s="119"/>
      <c r="Z2468" s="131"/>
      <c r="AA2468" s="124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2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4"/>
      <c r="EM2468" s="1"/>
      <c r="EN2468" s="1"/>
      <c r="EO2468" s="1"/>
      <c r="EP2468" s="1"/>
      <c r="EQ2468" s="1"/>
      <c r="ER2468" s="1"/>
    </row>
    <row r="2469" spans="1:148" ht="12.75" x14ac:dyDescent="0.2">
      <c r="A2469" s="118"/>
      <c r="B2469" s="119"/>
      <c r="C2469" s="119"/>
      <c r="D2469" s="120"/>
      <c r="E2469" s="120"/>
      <c r="F2469" s="172"/>
      <c r="G2469" s="123"/>
      <c r="H2469" s="124"/>
      <c r="I2469" s="124"/>
      <c r="J2469" s="125"/>
      <c r="K2469" s="125"/>
      <c r="L2469" s="8"/>
      <c r="M2469" s="126"/>
      <c r="N2469" s="126"/>
      <c r="O2469" s="119"/>
      <c r="P2469" s="119"/>
      <c r="Q2469" s="158"/>
      <c r="R2469" s="199"/>
      <c r="S2469" s="119"/>
      <c r="T2469" s="129"/>
      <c r="U2469" s="127"/>
      <c r="V2469" s="127"/>
      <c r="W2469" s="126"/>
      <c r="X2469" s="119"/>
      <c r="Y2469" s="119"/>
      <c r="Z2469" s="131"/>
      <c r="AA2469" s="124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2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4"/>
      <c r="EM2469" s="1"/>
      <c r="EN2469" s="1"/>
      <c r="EO2469" s="1"/>
      <c r="EP2469" s="1"/>
      <c r="EQ2469" s="1"/>
      <c r="ER2469" s="1"/>
    </row>
    <row r="2470" spans="1:148" ht="12.75" x14ac:dyDescent="0.2">
      <c r="A2470" s="118"/>
      <c r="B2470" s="119"/>
      <c r="C2470" s="119"/>
      <c r="D2470" s="120"/>
      <c r="E2470" s="120"/>
      <c r="F2470" s="172"/>
      <c r="G2470" s="123"/>
      <c r="H2470" s="124"/>
      <c r="I2470" s="124"/>
      <c r="J2470" s="125"/>
      <c r="K2470" s="125"/>
      <c r="L2470" s="8"/>
      <c r="M2470" s="126"/>
      <c r="N2470" s="126"/>
      <c r="O2470" s="119"/>
      <c r="P2470" s="119"/>
      <c r="Q2470" s="158"/>
      <c r="R2470" s="199"/>
      <c r="S2470" s="119"/>
      <c r="T2470" s="129"/>
      <c r="U2470" s="127"/>
      <c r="V2470" s="127"/>
      <c r="W2470" s="126"/>
      <c r="X2470" s="119"/>
      <c r="Y2470" s="119"/>
      <c r="Z2470" s="131"/>
      <c r="AA2470" s="124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2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4"/>
      <c r="EM2470" s="1"/>
      <c r="EN2470" s="1"/>
      <c r="EO2470" s="1"/>
      <c r="EP2470" s="1"/>
      <c r="EQ2470" s="1"/>
      <c r="ER2470" s="1"/>
    </row>
    <row r="2471" spans="1:148" ht="12.75" x14ac:dyDescent="0.2">
      <c r="A2471" s="118"/>
      <c r="B2471" s="119"/>
      <c r="C2471" s="119"/>
      <c r="D2471" s="120"/>
      <c r="E2471" s="120"/>
      <c r="F2471" s="172"/>
      <c r="G2471" s="123"/>
      <c r="H2471" s="124"/>
      <c r="I2471" s="124"/>
      <c r="J2471" s="125"/>
      <c r="K2471" s="125"/>
      <c r="L2471" s="8"/>
      <c r="M2471" s="126"/>
      <c r="N2471" s="126"/>
      <c r="O2471" s="119"/>
      <c r="P2471" s="119"/>
      <c r="Q2471" s="158"/>
      <c r="R2471" s="199"/>
      <c r="S2471" s="119"/>
      <c r="T2471" s="129"/>
      <c r="U2471" s="127"/>
      <c r="V2471" s="127"/>
      <c r="W2471" s="126"/>
      <c r="X2471" s="119"/>
      <c r="Y2471" s="119"/>
      <c r="Z2471" s="131"/>
      <c r="AA2471" s="124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2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4"/>
      <c r="EM2471" s="1"/>
      <c r="EN2471" s="1"/>
      <c r="EO2471" s="1"/>
      <c r="EP2471" s="1"/>
      <c r="EQ2471" s="1"/>
      <c r="ER2471" s="1"/>
    </row>
    <row r="2472" spans="1:148" ht="12.75" x14ac:dyDescent="0.2">
      <c r="A2472" s="118"/>
      <c r="B2472" s="119"/>
      <c r="C2472" s="119"/>
      <c r="D2472" s="120"/>
      <c r="E2472" s="120"/>
      <c r="F2472" s="172"/>
      <c r="G2472" s="123"/>
      <c r="H2472" s="124"/>
      <c r="I2472" s="124"/>
      <c r="J2472" s="125"/>
      <c r="K2472" s="125"/>
      <c r="L2472" s="8"/>
      <c r="M2472" s="126"/>
      <c r="N2472" s="126"/>
      <c r="O2472" s="119"/>
      <c r="P2472" s="119"/>
      <c r="Q2472" s="158"/>
      <c r="R2472" s="199"/>
      <c r="S2472" s="119"/>
      <c r="T2472" s="129"/>
      <c r="U2472" s="127"/>
      <c r="V2472" s="127"/>
      <c r="W2472" s="126"/>
      <c r="X2472" s="119"/>
      <c r="Y2472" s="119"/>
      <c r="Z2472" s="131"/>
      <c r="AA2472" s="124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2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4"/>
      <c r="EM2472" s="1"/>
      <c r="EN2472" s="1"/>
      <c r="EO2472" s="1"/>
      <c r="EP2472" s="1"/>
      <c r="EQ2472" s="1"/>
      <c r="ER2472" s="1"/>
    </row>
    <row r="2473" spans="1:148" ht="12.75" x14ac:dyDescent="0.2">
      <c r="A2473" s="118"/>
      <c r="B2473" s="119"/>
      <c r="C2473" s="119"/>
      <c r="D2473" s="120"/>
      <c r="E2473" s="120"/>
      <c r="F2473" s="172"/>
      <c r="G2473" s="123"/>
      <c r="H2473" s="124"/>
      <c r="I2473" s="124"/>
      <c r="J2473" s="125"/>
      <c r="K2473" s="125"/>
      <c r="L2473" s="8"/>
      <c r="M2473" s="126"/>
      <c r="N2473" s="126"/>
      <c r="O2473" s="119"/>
      <c r="P2473" s="119"/>
      <c r="Q2473" s="158"/>
      <c r="R2473" s="199"/>
      <c r="S2473" s="119"/>
      <c r="T2473" s="129"/>
      <c r="U2473" s="127"/>
      <c r="V2473" s="127"/>
      <c r="W2473" s="126"/>
      <c r="X2473" s="119"/>
      <c r="Y2473" s="119"/>
      <c r="Z2473" s="131"/>
      <c r="AA2473" s="124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2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4"/>
      <c r="EM2473" s="1"/>
      <c r="EN2473" s="1"/>
      <c r="EO2473" s="1"/>
      <c r="EP2473" s="1"/>
      <c r="EQ2473" s="1"/>
      <c r="ER2473" s="1"/>
    </row>
    <row r="2474" spans="1:148" ht="12.75" x14ac:dyDescent="0.2">
      <c r="A2474" s="118"/>
      <c r="B2474" s="119"/>
      <c r="C2474" s="119"/>
      <c r="D2474" s="120"/>
      <c r="E2474" s="120"/>
      <c r="F2474" s="172"/>
      <c r="G2474" s="123"/>
      <c r="H2474" s="124"/>
      <c r="I2474" s="124"/>
      <c r="J2474" s="125"/>
      <c r="K2474" s="125"/>
      <c r="L2474" s="8"/>
      <c r="M2474" s="126"/>
      <c r="N2474" s="126"/>
      <c r="O2474" s="119"/>
      <c r="P2474" s="119"/>
      <c r="Q2474" s="158"/>
      <c r="R2474" s="199"/>
      <c r="S2474" s="119"/>
      <c r="T2474" s="129"/>
      <c r="U2474" s="127"/>
      <c r="V2474" s="127"/>
      <c r="W2474" s="126"/>
      <c r="X2474" s="119"/>
      <c r="Y2474" s="119"/>
      <c r="Z2474" s="131"/>
      <c r="AA2474" s="124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2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4"/>
      <c r="EM2474" s="1"/>
      <c r="EN2474" s="1"/>
      <c r="EO2474" s="1"/>
      <c r="EP2474" s="1"/>
      <c r="EQ2474" s="1"/>
      <c r="ER2474" s="1"/>
    </row>
    <row r="2475" spans="1:148" ht="12.75" x14ac:dyDescent="0.2">
      <c r="A2475" s="118"/>
      <c r="B2475" s="119"/>
      <c r="C2475" s="119"/>
      <c r="D2475" s="120"/>
      <c r="E2475" s="120"/>
      <c r="F2475" s="172"/>
      <c r="G2475" s="123"/>
      <c r="H2475" s="124"/>
      <c r="I2475" s="124"/>
      <c r="J2475" s="125"/>
      <c r="K2475" s="125"/>
      <c r="L2475" s="8"/>
      <c r="M2475" s="126"/>
      <c r="N2475" s="126"/>
      <c r="O2475" s="119"/>
      <c r="P2475" s="119"/>
      <c r="Q2475" s="158"/>
      <c r="R2475" s="199"/>
      <c r="S2475" s="119"/>
      <c r="T2475" s="129"/>
      <c r="U2475" s="127"/>
      <c r="V2475" s="127"/>
      <c r="W2475" s="126"/>
      <c r="X2475" s="119"/>
      <c r="Y2475" s="119"/>
      <c r="Z2475" s="131"/>
      <c r="AA2475" s="124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2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4"/>
      <c r="EM2475" s="1"/>
      <c r="EN2475" s="1"/>
      <c r="EO2475" s="1"/>
      <c r="EP2475" s="1"/>
      <c r="EQ2475" s="1"/>
      <c r="ER2475" s="1"/>
    </row>
    <row r="2476" spans="1:148" ht="12.75" x14ac:dyDescent="0.2">
      <c r="A2476" s="118"/>
      <c r="B2476" s="119"/>
      <c r="C2476" s="119"/>
      <c r="D2476" s="120"/>
      <c r="E2476" s="120"/>
      <c r="F2476" s="172"/>
      <c r="G2476" s="123"/>
      <c r="H2476" s="124"/>
      <c r="I2476" s="124"/>
      <c r="J2476" s="125"/>
      <c r="K2476" s="125"/>
      <c r="L2476" s="8"/>
      <c r="M2476" s="126"/>
      <c r="N2476" s="126"/>
      <c r="O2476" s="119"/>
      <c r="P2476" s="119"/>
      <c r="Q2476" s="158"/>
      <c r="R2476" s="199"/>
      <c r="S2476" s="119"/>
      <c r="T2476" s="129"/>
      <c r="U2476" s="127"/>
      <c r="V2476" s="127"/>
      <c r="W2476" s="126"/>
      <c r="X2476" s="119"/>
      <c r="Y2476" s="119"/>
      <c r="Z2476" s="131"/>
      <c r="AA2476" s="124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2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4"/>
      <c r="EM2476" s="1"/>
      <c r="EN2476" s="1"/>
      <c r="EO2476" s="1"/>
      <c r="EP2476" s="1"/>
      <c r="EQ2476" s="1"/>
      <c r="ER2476" s="1"/>
    </row>
    <row r="2477" spans="1:148" ht="12.75" x14ac:dyDescent="0.2">
      <c r="A2477" s="118"/>
      <c r="B2477" s="119"/>
      <c r="C2477" s="119"/>
      <c r="D2477" s="120"/>
      <c r="E2477" s="120"/>
      <c r="F2477" s="172"/>
      <c r="G2477" s="123"/>
      <c r="H2477" s="124"/>
      <c r="I2477" s="124"/>
      <c r="J2477" s="125"/>
      <c r="K2477" s="125"/>
      <c r="L2477" s="8"/>
      <c r="M2477" s="126"/>
      <c r="N2477" s="126"/>
      <c r="O2477" s="119"/>
      <c r="P2477" s="119"/>
      <c r="Q2477" s="158"/>
      <c r="R2477" s="199"/>
      <c r="S2477" s="119"/>
      <c r="T2477" s="129"/>
      <c r="U2477" s="127"/>
      <c r="V2477" s="127"/>
      <c r="W2477" s="126"/>
      <c r="X2477" s="119"/>
      <c r="Y2477" s="119"/>
      <c r="Z2477" s="131"/>
      <c r="AA2477" s="124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2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4"/>
      <c r="EM2477" s="1"/>
      <c r="EN2477" s="1"/>
      <c r="EO2477" s="1"/>
      <c r="EP2477" s="1"/>
      <c r="EQ2477" s="1"/>
      <c r="ER2477" s="1"/>
    </row>
    <row r="2478" spans="1:148" ht="12.75" x14ac:dyDescent="0.2">
      <c r="A2478" s="118"/>
      <c r="B2478" s="119"/>
      <c r="C2478" s="119"/>
      <c r="D2478" s="120"/>
      <c r="E2478" s="120"/>
      <c r="F2478" s="172"/>
      <c r="G2478" s="123"/>
      <c r="H2478" s="124"/>
      <c r="I2478" s="124"/>
      <c r="J2478" s="125"/>
      <c r="K2478" s="125"/>
      <c r="L2478" s="8"/>
      <c r="M2478" s="126"/>
      <c r="N2478" s="126"/>
      <c r="O2478" s="119"/>
      <c r="P2478" s="119"/>
      <c r="Q2478" s="158"/>
      <c r="R2478" s="199"/>
      <c r="S2478" s="119"/>
      <c r="T2478" s="129"/>
      <c r="U2478" s="127"/>
      <c r="V2478" s="127"/>
      <c r="W2478" s="126"/>
      <c r="X2478" s="119"/>
      <c r="Y2478" s="119"/>
      <c r="Z2478" s="131"/>
      <c r="AA2478" s="124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2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4"/>
      <c r="EM2478" s="1"/>
      <c r="EN2478" s="1"/>
      <c r="EO2478" s="1"/>
      <c r="EP2478" s="1"/>
      <c r="EQ2478" s="1"/>
      <c r="ER2478" s="1"/>
    </row>
    <row r="2479" spans="1:148" ht="12.75" x14ac:dyDescent="0.2">
      <c r="A2479" s="118"/>
      <c r="B2479" s="119"/>
      <c r="C2479" s="119"/>
      <c r="D2479" s="120"/>
      <c r="E2479" s="120"/>
      <c r="F2479" s="172"/>
      <c r="G2479" s="123"/>
      <c r="H2479" s="124"/>
      <c r="I2479" s="124"/>
      <c r="J2479" s="125"/>
      <c r="K2479" s="125"/>
      <c r="L2479" s="8"/>
      <c r="M2479" s="126"/>
      <c r="N2479" s="126"/>
      <c r="O2479" s="119"/>
      <c r="P2479" s="119"/>
      <c r="Q2479" s="158"/>
      <c r="R2479" s="199"/>
      <c r="S2479" s="119"/>
      <c r="T2479" s="129"/>
      <c r="U2479" s="127"/>
      <c r="V2479" s="127"/>
      <c r="W2479" s="126"/>
      <c r="X2479" s="119"/>
      <c r="Y2479" s="119"/>
      <c r="Z2479" s="131"/>
      <c r="AA2479" s="124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2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4"/>
      <c r="EM2479" s="1"/>
      <c r="EN2479" s="1"/>
      <c r="EO2479" s="1"/>
      <c r="EP2479" s="1"/>
      <c r="EQ2479" s="1"/>
      <c r="ER2479" s="1"/>
    </row>
    <row r="2480" spans="1:148" ht="12.75" x14ac:dyDescent="0.2">
      <c r="A2480" s="118"/>
      <c r="B2480" s="119"/>
      <c r="C2480" s="119"/>
      <c r="D2480" s="120"/>
      <c r="E2480" s="120"/>
      <c r="F2480" s="172"/>
      <c r="G2480" s="123"/>
      <c r="H2480" s="124"/>
      <c r="I2480" s="124"/>
      <c r="J2480" s="125"/>
      <c r="K2480" s="125"/>
      <c r="L2480" s="8"/>
      <c r="M2480" s="126"/>
      <c r="N2480" s="126"/>
      <c r="O2480" s="119"/>
      <c r="P2480" s="119"/>
      <c r="Q2480" s="158"/>
      <c r="R2480" s="199"/>
      <c r="S2480" s="119"/>
      <c r="T2480" s="129"/>
      <c r="U2480" s="127"/>
      <c r="V2480" s="127"/>
      <c r="W2480" s="126"/>
      <c r="X2480" s="119"/>
      <c r="Y2480" s="119"/>
      <c r="Z2480" s="131"/>
      <c r="AA2480" s="124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2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4"/>
      <c r="EM2480" s="1"/>
      <c r="EN2480" s="1"/>
      <c r="EO2480" s="1"/>
      <c r="EP2480" s="1"/>
      <c r="EQ2480" s="1"/>
      <c r="ER2480" s="1"/>
    </row>
    <row r="2481" spans="1:148" ht="12.75" x14ac:dyDescent="0.2">
      <c r="A2481" s="118"/>
      <c r="B2481" s="119"/>
      <c r="C2481" s="119"/>
      <c r="D2481" s="120"/>
      <c r="E2481" s="120"/>
      <c r="F2481" s="172"/>
      <c r="G2481" s="123"/>
      <c r="H2481" s="124"/>
      <c r="I2481" s="124"/>
      <c r="J2481" s="125"/>
      <c r="K2481" s="125"/>
      <c r="L2481" s="8"/>
      <c r="M2481" s="126"/>
      <c r="N2481" s="126"/>
      <c r="O2481" s="119"/>
      <c r="P2481" s="119"/>
      <c r="Q2481" s="158"/>
      <c r="R2481" s="199"/>
      <c r="S2481" s="119"/>
      <c r="T2481" s="129"/>
      <c r="U2481" s="127"/>
      <c r="V2481" s="127"/>
      <c r="W2481" s="126"/>
      <c r="X2481" s="119"/>
      <c r="Y2481" s="119"/>
      <c r="Z2481" s="131"/>
      <c r="AA2481" s="124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2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4"/>
      <c r="EM2481" s="1"/>
      <c r="EN2481" s="1"/>
      <c r="EO2481" s="1"/>
      <c r="EP2481" s="1"/>
      <c r="EQ2481" s="1"/>
      <c r="ER2481" s="1"/>
    </row>
    <row r="2482" spans="1:148" ht="12.75" x14ac:dyDescent="0.2">
      <c r="A2482" s="118"/>
      <c r="B2482" s="119"/>
      <c r="C2482" s="119"/>
      <c r="D2482" s="120"/>
      <c r="E2482" s="120"/>
      <c r="F2482" s="172"/>
      <c r="G2482" s="123"/>
      <c r="H2482" s="124"/>
      <c r="I2482" s="124"/>
      <c r="J2482" s="125"/>
      <c r="K2482" s="125"/>
      <c r="L2482" s="8"/>
      <c r="M2482" s="126"/>
      <c r="N2482" s="126"/>
      <c r="O2482" s="119"/>
      <c r="P2482" s="119"/>
      <c r="Q2482" s="158"/>
      <c r="R2482" s="199"/>
      <c r="S2482" s="119"/>
      <c r="T2482" s="129"/>
      <c r="U2482" s="127"/>
      <c r="V2482" s="127"/>
      <c r="W2482" s="126"/>
      <c r="X2482" s="119"/>
      <c r="Y2482" s="119"/>
      <c r="Z2482" s="131"/>
      <c r="AA2482" s="124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2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4"/>
      <c r="EM2482" s="1"/>
      <c r="EN2482" s="1"/>
      <c r="EO2482" s="1"/>
      <c r="EP2482" s="1"/>
      <c r="EQ2482" s="1"/>
      <c r="ER2482" s="1"/>
    </row>
    <row r="2483" spans="1:148" ht="12.75" x14ac:dyDescent="0.2">
      <c r="A2483" s="118"/>
      <c r="B2483" s="119"/>
      <c r="C2483" s="119"/>
      <c r="D2483" s="120"/>
      <c r="E2483" s="120"/>
      <c r="F2483" s="172"/>
      <c r="G2483" s="123"/>
      <c r="H2483" s="124"/>
      <c r="I2483" s="124"/>
      <c r="J2483" s="125"/>
      <c r="K2483" s="125"/>
      <c r="L2483" s="8"/>
      <c r="M2483" s="126"/>
      <c r="N2483" s="126"/>
      <c r="O2483" s="119"/>
      <c r="P2483" s="119"/>
      <c r="Q2483" s="158"/>
      <c r="R2483" s="199"/>
      <c r="S2483" s="119"/>
      <c r="T2483" s="129"/>
      <c r="U2483" s="127"/>
      <c r="V2483" s="127"/>
      <c r="W2483" s="126"/>
      <c r="X2483" s="119"/>
      <c r="Y2483" s="119"/>
      <c r="Z2483" s="131"/>
      <c r="AA2483" s="124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2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4"/>
      <c r="EM2483" s="1"/>
      <c r="EN2483" s="1"/>
      <c r="EO2483" s="1"/>
      <c r="EP2483" s="1"/>
      <c r="EQ2483" s="1"/>
      <c r="ER2483" s="1"/>
    </row>
    <row r="2484" spans="1:148" ht="12.75" x14ac:dyDescent="0.2">
      <c r="A2484" s="118"/>
      <c r="B2484" s="119"/>
      <c r="C2484" s="119"/>
      <c r="D2484" s="120"/>
      <c r="E2484" s="120"/>
      <c r="F2484" s="172"/>
      <c r="G2484" s="123"/>
      <c r="H2484" s="124"/>
      <c r="I2484" s="124"/>
      <c r="J2484" s="125"/>
      <c r="K2484" s="125"/>
      <c r="L2484" s="8"/>
      <c r="M2484" s="126"/>
      <c r="N2484" s="126"/>
      <c r="O2484" s="119"/>
      <c r="P2484" s="119"/>
      <c r="Q2484" s="158"/>
      <c r="R2484" s="199"/>
      <c r="S2484" s="119"/>
      <c r="T2484" s="129"/>
      <c r="U2484" s="127"/>
      <c r="V2484" s="127"/>
      <c r="W2484" s="126"/>
      <c r="X2484" s="119"/>
      <c r="Y2484" s="119"/>
      <c r="Z2484" s="131"/>
      <c r="AA2484" s="124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2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4"/>
      <c r="EM2484" s="1"/>
      <c r="EN2484" s="1"/>
      <c r="EO2484" s="1"/>
      <c r="EP2484" s="1"/>
      <c r="EQ2484" s="1"/>
      <c r="ER2484" s="1"/>
    </row>
    <row r="2485" spans="1:148" ht="12.75" x14ac:dyDescent="0.2">
      <c r="A2485" s="118"/>
      <c r="B2485" s="119"/>
      <c r="C2485" s="119"/>
      <c r="D2485" s="120"/>
      <c r="E2485" s="120"/>
      <c r="F2485" s="172"/>
      <c r="G2485" s="123"/>
      <c r="H2485" s="124"/>
      <c r="I2485" s="124"/>
      <c r="J2485" s="125"/>
      <c r="K2485" s="125"/>
      <c r="L2485" s="8"/>
      <c r="M2485" s="126"/>
      <c r="N2485" s="126"/>
      <c r="O2485" s="119"/>
      <c r="P2485" s="119"/>
      <c r="Q2485" s="158"/>
      <c r="R2485" s="199"/>
      <c r="S2485" s="119"/>
      <c r="T2485" s="129"/>
      <c r="U2485" s="127"/>
      <c r="V2485" s="127"/>
      <c r="W2485" s="126"/>
      <c r="X2485" s="119"/>
      <c r="Y2485" s="119"/>
      <c r="Z2485" s="131"/>
      <c r="AA2485" s="124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2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4"/>
      <c r="EM2485" s="1"/>
      <c r="EN2485" s="1"/>
      <c r="EO2485" s="1"/>
      <c r="EP2485" s="1"/>
      <c r="EQ2485" s="1"/>
      <c r="ER2485" s="1"/>
    </row>
    <row r="2486" spans="1:148" ht="12.75" x14ac:dyDescent="0.2">
      <c r="A2486" s="118"/>
      <c r="B2486" s="119"/>
      <c r="C2486" s="119"/>
      <c r="D2486" s="120"/>
      <c r="E2486" s="120"/>
      <c r="F2486" s="172"/>
      <c r="G2486" s="123"/>
      <c r="H2486" s="124"/>
      <c r="I2486" s="124"/>
      <c r="J2486" s="125"/>
      <c r="K2486" s="125"/>
      <c r="L2486" s="8"/>
      <c r="M2486" s="126"/>
      <c r="N2486" s="126"/>
      <c r="O2486" s="119"/>
      <c r="P2486" s="119"/>
      <c r="Q2486" s="158"/>
      <c r="R2486" s="199"/>
      <c r="S2486" s="119"/>
      <c r="T2486" s="129"/>
      <c r="U2486" s="127"/>
      <c r="V2486" s="127"/>
      <c r="W2486" s="126"/>
      <c r="X2486" s="119"/>
      <c r="Y2486" s="119"/>
      <c r="Z2486" s="131"/>
      <c r="AA2486" s="124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2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4"/>
      <c r="EM2486" s="1"/>
      <c r="EN2486" s="1"/>
      <c r="EO2486" s="1"/>
      <c r="EP2486" s="1"/>
      <c r="EQ2486" s="1"/>
      <c r="ER2486" s="1"/>
    </row>
    <row r="2487" spans="1:148" ht="12.75" x14ac:dyDescent="0.2">
      <c r="A2487" s="118"/>
      <c r="B2487" s="119"/>
      <c r="C2487" s="119"/>
      <c r="D2487" s="120"/>
      <c r="E2487" s="120"/>
      <c r="F2487" s="172"/>
      <c r="G2487" s="123"/>
      <c r="H2487" s="124"/>
      <c r="I2487" s="124"/>
      <c r="J2487" s="125"/>
      <c r="K2487" s="125"/>
      <c r="L2487" s="8"/>
      <c r="M2487" s="126"/>
      <c r="N2487" s="126"/>
      <c r="O2487" s="119"/>
      <c r="P2487" s="119"/>
      <c r="Q2487" s="158"/>
      <c r="R2487" s="199"/>
      <c r="S2487" s="119"/>
      <c r="T2487" s="129"/>
      <c r="U2487" s="127"/>
      <c r="V2487" s="127"/>
      <c r="W2487" s="126"/>
      <c r="X2487" s="119"/>
      <c r="Y2487" s="119"/>
      <c r="Z2487" s="131"/>
      <c r="AA2487" s="124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2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4"/>
      <c r="EM2487" s="1"/>
      <c r="EN2487" s="1"/>
      <c r="EO2487" s="1"/>
      <c r="EP2487" s="1"/>
      <c r="EQ2487" s="1"/>
      <c r="ER2487" s="1"/>
    </row>
    <row r="2488" spans="1:148" ht="12.75" x14ac:dyDescent="0.2">
      <c r="A2488" s="118"/>
      <c r="B2488" s="119"/>
      <c r="C2488" s="119"/>
      <c r="D2488" s="120"/>
      <c r="E2488" s="120"/>
      <c r="F2488" s="172"/>
      <c r="G2488" s="123"/>
      <c r="H2488" s="124"/>
      <c r="I2488" s="124"/>
      <c r="J2488" s="125"/>
      <c r="K2488" s="125"/>
      <c r="L2488" s="8"/>
      <c r="M2488" s="126"/>
      <c r="N2488" s="126"/>
      <c r="O2488" s="119"/>
      <c r="P2488" s="119"/>
      <c r="Q2488" s="158"/>
      <c r="R2488" s="199"/>
      <c r="S2488" s="119"/>
      <c r="T2488" s="129"/>
      <c r="U2488" s="127"/>
      <c r="V2488" s="127"/>
      <c r="W2488" s="126"/>
      <c r="X2488" s="119"/>
      <c r="Y2488" s="119"/>
      <c r="Z2488" s="131"/>
      <c r="AA2488" s="124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2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4"/>
      <c r="EM2488" s="1"/>
      <c r="EN2488" s="1"/>
      <c r="EO2488" s="1"/>
      <c r="EP2488" s="1"/>
      <c r="EQ2488" s="1"/>
      <c r="ER2488" s="1"/>
    </row>
    <row r="2489" spans="1:148" ht="12.75" x14ac:dyDescent="0.2">
      <c r="A2489" s="118"/>
      <c r="B2489" s="119"/>
      <c r="C2489" s="119"/>
      <c r="D2489" s="120"/>
      <c r="E2489" s="120"/>
      <c r="F2489" s="172"/>
      <c r="G2489" s="123"/>
      <c r="H2489" s="124"/>
      <c r="I2489" s="124"/>
      <c r="J2489" s="125"/>
      <c r="K2489" s="125"/>
      <c r="L2489" s="8"/>
      <c r="M2489" s="126"/>
      <c r="N2489" s="126"/>
      <c r="O2489" s="119"/>
      <c r="P2489" s="119"/>
      <c r="Q2489" s="158"/>
      <c r="R2489" s="199"/>
      <c r="S2489" s="119"/>
      <c r="T2489" s="129"/>
      <c r="U2489" s="127"/>
      <c r="V2489" s="127"/>
      <c r="W2489" s="126"/>
      <c r="X2489" s="119"/>
      <c r="Y2489" s="119"/>
      <c r="Z2489" s="131"/>
      <c r="AA2489" s="124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2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4"/>
      <c r="EM2489" s="1"/>
      <c r="EN2489" s="1"/>
      <c r="EO2489" s="1"/>
      <c r="EP2489" s="1"/>
      <c r="EQ2489" s="1"/>
      <c r="ER2489" s="1"/>
    </row>
    <row r="2490" spans="1:148" ht="12.75" x14ac:dyDescent="0.2">
      <c r="A2490" s="118"/>
      <c r="B2490" s="119"/>
      <c r="C2490" s="119"/>
      <c r="D2490" s="120"/>
      <c r="E2490" s="120"/>
      <c r="F2490" s="172"/>
      <c r="G2490" s="123"/>
      <c r="H2490" s="124"/>
      <c r="I2490" s="124"/>
      <c r="J2490" s="125"/>
      <c r="K2490" s="125"/>
      <c r="L2490" s="8"/>
      <c r="M2490" s="126"/>
      <c r="N2490" s="126"/>
      <c r="O2490" s="119"/>
      <c r="P2490" s="119"/>
      <c r="Q2490" s="158"/>
      <c r="R2490" s="199"/>
      <c r="S2490" s="119"/>
      <c r="T2490" s="129"/>
      <c r="U2490" s="127"/>
      <c r="V2490" s="127"/>
      <c r="W2490" s="126"/>
      <c r="X2490" s="119"/>
      <c r="Y2490" s="119"/>
      <c r="Z2490" s="131"/>
      <c r="AA2490" s="124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2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4"/>
      <c r="EM2490" s="1"/>
      <c r="EN2490" s="1"/>
      <c r="EO2490" s="1"/>
      <c r="EP2490" s="1"/>
      <c r="EQ2490" s="1"/>
      <c r="ER2490" s="1"/>
    </row>
    <row r="2491" spans="1:148" ht="12.75" x14ac:dyDescent="0.2">
      <c r="A2491" s="118"/>
      <c r="B2491" s="119"/>
      <c r="C2491" s="119"/>
      <c r="D2491" s="120"/>
      <c r="E2491" s="120"/>
      <c r="F2491" s="172"/>
      <c r="G2491" s="123"/>
      <c r="H2491" s="124"/>
      <c r="I2491" s="124"/>
      <c r="J2491" s="125"/>
      <c r="K2491" s="125"/>
      <c r="L2491" s="8"/>
      <c r="M2491" s="126"/>
      <c r="N2491" s="126"/>
      <c r="O2491" s="119"/>
      <c r="P2491" s="119"/>
      <c r="Q2491" s="158"/>
      <c r="R2491" s="199"/>
      <c r="S2491" s="119"/>
      <c r="T2491" s="129"/>
      <c r="U2491" s="127"/>
      <c r="V2491" s="127"/>
      <c r="W2491" s="126"/>
      <c r="X2491" s="119"/>
      <c r="Y2491" s="119"/>
      <c r="Z2491" s="131"/>
      <c r="AA2491" s="124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2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4"/>
      <c r="EM2491" s="1"/>
      <c r="EN2491" s="1"/>
      <c r="EO2491" s="1"/>
      <c r="EP2491" s="1"/>
      <c r="EQ2491" s="1"/>
      <c r="ER2491" s="1"/>
    </row>
    <row r="2492" spans="1:148" ht="12.75" x14ac:dyDescent="0.2">
      <c r="A2492" s="118"/>
      <c r="B2492" s="119"/>
      <c r="C2492" s="119"/>
      <c r="D2492" s="120"/>
      <c r="E2492" s="120"/>
      <c r="F2492" s="172"/>
      <c r="G2492" s="123"/>
      <c r="H2492" s="124"/>
      <c r="I2492" s="124"/>
      <c r="J2492" s="125"/>
      <c r="K2492" s="125"/>
      <c r="L2492" s="8"/>
      <c r="M2492" s="126"/>
      <c r="N2492" s="126"/>
      <c r="O2492" s="119"/>
      <c r="P2492" s="119"/>
      <c r="Q2492" s="158"/>
      <c r="R2492" s="199"/>
      <c r="S2492" s="119"/>
      <c r="T2492" s="129"/>
      <c r="U2492" s="127"/>
      <c r="V2492" s="127"/>
      <c r="W2492" s="126"/>
      <c r="X2492" s="119"/>
      <c r="Y2492" s="119"/>
      <c r="Z2492" s="131"/>
      <c r="AA2492" s="124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2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4"/>
      <c r="EM2492" s="1"/>
      <c r="EN2492" s="1"/>
      <c r="EO2492" s="1"/>
      <c r="EP2492" s="1"/>
      <c r="EQ2492" s="1"/>
      <c r="ER2492" s="1"/>
    </row>
    <row r="2493" spans="1:148" ht="12.75" x14ac:dyDescent="0.2">
      <c r="A2493" s="118"/>
      <c r="B2493" s="119"/>
      <c r="C2493" s="119"/>
      <c r="D2493" s="120"/>
      <c r="E2493" s="120"/>
      <c r="F2493" s="172"/>
      <c r="G2493" s="123"/>
      <c r="H2493" s="124"/>
      <c r="I2493" s="124"/>
      <c r="J2493" s="125"/>
      <c r="K2493" s="125"/>
      <c r="L2493" s="8"/>
      <c r="M2493" s="126"/>
      <c r="N2493" s="126"/>
      <c r="O2493" s="119"/>
      <c r="P2493" s="119"/>
      <c r="Q2493" s="158"/>
      <c r="R2493" s="199"/>
      <c r="S2493" s="119"/>
      <c r="T2493" s="129"/>
      <c r="U2493" s="127"/>
      <c r="V2493" s="127"/>
      <c r="W2493" s="126"/>
      <c r="X2493" s="119"/>
      <c r="Y2493" s="119"/>
      <c r="Z2493" s="131"/>
      <c r="AA2493" s="124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2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4"/>
      <c r="EM2493" s="1"/>
      <c r="EN2493" s="1"/>
      <c r="EO2493" s="1"/>
      <c r="EP2493" s="1"/>
      <c r="EQ2493" s="1"/>
      <c r="ER2493" s="1"/>
    </row>
    <row r="2494" spans="1:148" ht="12.75" x14ac:dyDescent="0.2">
      <c r="A2494" s="118"/>
      <c r="B2494" s="119"/>
      <c r="C2494" s="119"/>
      <c r="D2494" s="120"/>
      <c r="E2494" s="120"/>
      <c r="F2494" s="172"/>
      <c r="G2494" s="123"/>
      <c r="H2494" s="124"/>
      <c r="I2494" s="124"/>
      <c r="J2494" s="125"/>
      <c r="K2494" s="125"/>
      <c r="L2494" s="8"/>
      <c r="M2494" s="126"/>
      <c r="N2494" s="126"/>
      <c r="O2494" s="119"/>
      <c r="P2494" s="119"/>
      <c r="Q2494" s="158"/>
      <c r="R2494" s="199"/>
      <c r="S2494" s="119"/>
      <c r="T2494" s="129"/>
      <c r="U2494" s="127"/>
      <c r="V2494" s="127"/>
      <c r="W2494" s="126"/>
      <c r="X2494" s="119"/>
      <c r="Y2494" s="119"/>
      <c r="Z2494" s="131"/>
      <c r="AA2494" s="124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2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4"/>
      <c r="EM2494" s="1"/>
      <c r="EN2494" s="1"/>
      <c r="EO2494" s="1"/>
      <c r="EP2494" s="1"/>
      <c r="EQ2494" s="1"/>
      <c r="ER2494" s="1"/>
    </row>
    <row r="2495" spans="1:148" ht="12.75" x14ac:dyDescent="0.2">
      <c r="A2495" s="118"/>
      <c r="B2495" s="119"/>
      <c r="C2495" s="119"/>
      <c r="D2495" s="120"/>
      <c r="E2495" s="120"/>
      <c r="F2495" s="172"/>
      <c r="G2495" s="123"/>
      <c r="H2495" s="124"/>
      <c r="I2495" s="124"/>
      <c r="J2495" s="125"/>
      <c r="K2495" s="125"/>
      <c r="L2495" s="8"/>
      <c r="M2495" s="126"/>
      <c r="N2495" s="126"/>
      <c r="O2495" s="119"/>
      <c r="P2495" s="119"/>
      <c r="Q2495" s="158"/>
      <c r="R2495" s="199"/>
      <c r="S2495" s="119"/>
      <c r="T2495" s="129"/>
      <c r="U2495" s="127"/>
      <c r="V2495" s="127"/>
      <c r="W2495" s="126"/>
      <c r="X2495" s="119"/>
      <c r="Y2495" s="119"/>
      <c r="Z2495" s="131"/>
      <c r="AA2495" s="124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2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4"/>
      <c r="EM2495" s="1"/>
      <c r="EN2495" s="1"/>
      <c r="EO2495" s="1"/>
      <c r="EP2495" s="1"/>
      <c r="EQ2495" s="1"/>
      <c r="ER2495" s="1"/>
    </row>
    <row r="2496" spans="1:148" ht="12.75" x14ac:dyDescent="0.2">
      <c r="A2496" s="118"/>
      <c r="B2496" s="119"/>
      <c r="C2496" s="119"/>
      <c r="D2496" s="120"/>
      <c r="E2496" s="120"/>
      <c r="F2496" s="172"/>
      <c r="G2496" s="123"/>
      <c r="H2496" s="124"/>
      <c r="I2496" s="124"/>
      <c r="J2496" s="125"/>
      <c r="K2496" s="125"/>
      <c r="L2496" s="8"/>
      <c r="M2496" s="126"/>
      <c r="N2496" s="126"/>
      <c r="O2496" s="119"/>
      <c r="P2496" s="119"/>
      <c r="Q2496" s="158"/>
      <c r="R2496" s="199"/>
      <c r="S2496" s="119"/>
      <c r="T2496" s="129"/>
      <c r="U2496" s="127"/>
      <c r="V2496" s="127"/>
      <c r="W2496" s="126"/>
      <c r="X2496" s="119"/>
      <c r="Y2496" s="119"/>
      <c r="Z2496" s="131"/>
      <c r="AA2496" s="124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2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4"/>
      <c r="EM2496" s="1"/>
      <c r="EN2496" s="1"/>
      <c r="EO2496" s="1"/>
      <c r="EP2496" s="1"/>
      <c r="EQ2496" s="1"/>
      <c r="ER2496" s="1"/>
    </row>
    <row r="2497" spans="1:148" ht="12.75" x14ac:dyDescent="0.2">
      <c r="A2497" s="118"/>
      <c r="B2497" s="119"/>
      <c r="C2497" s="119"/>
      <c r="D2497" s="120"/>
      <c r="E2497" s="120"/>
      <c r="F2497" s="172"/>
      <c r="G2497" s="123"/>
      <c r="H2497" s="124"/>
      <c r="I2497" s="124"/>
      <c r="J2497" s="125"/>
      <c r="K2497" s="125"/>
      <c r="L2497" s="8"/>
      <c r="M2497" s="126"/>
      <c r="N2497" s="126"/>
      <c r="O2497" s="119"/>
      <c r="P2497" s="119"/>
      <c r="Q2497" s="158"/>
      <c r="R2497" s="199"/>
      <c r="S2497" s="119"/>
      <c r="T2497" s="129"/>
      <c r="U2497" s="127"/>
      <c r="V2497" s="127"/>
      <c r="W2497" s="126"/>
      <c r="X2497" s="119"/>
      <c r="Y2497" s="119"/>
      <c r="Z2497" s="131"/>
      <c r="AA2497" s="124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2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4"/>
      <c r="EM2497" s="1"/>
      <c r="EN2497" s="1"/>
      <c r="EO2497" s="1"/>
      <c r="EP2497" s="1"/>
      <c r="EQ2497" s="1"/>
      <c r="ER2497" s="1"/>
    </row>
    <row r="2498" spans="1:148" ht="12.75" x14ac:dyDescent="0.2">
      <c r="A2498" s="118"/>
      <c r="B2498" s="119"/>
      <c r="C2498" s="119"/>
      <c r="D2498" s="120"/>
      <c r="E2498" s="120"/>
      <c r="F2498" s="172"/>
      <c r="G2498" s="123"/>
      <c r="H2498" s="124"/>
      <c r="I2498" s="124"/>
      <c r="J2498" s="125"/>
      <c r="K2498" s="125"/>
      <c r="L2498" s="8"/>
      <c r="M2498" s="126"/>
      <c r="N2498" s="126"/>
      <c r="O2498" s="119"/>
      <c r="P2498" s="119"/>
      <c r="Q2498" s="158"/>
      <c r="R2498" s="199"/>
      <c r="S2498" s="119"/>
      <c r="T2498" s="129"/>
      <c r="U2498" s="127"/>
      <c r="V2498" s="127"/>
      <c r="W2498" s="126"/>
      <c r="X2498" s="119"/>
      <c r="Y2498" s="119"/>
      <c r="Z2498" s="131"/>
      <c r="AA2498" s="124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2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4"/>
      <c r="EM2498" s="1"/>
      <c r="EN2498" s="1"/>
      <c r="EO2498" s="1"/>
      <c r="EP2498" s="1"/>
      <c r="EQ2498" s="1"/>
      <c r="ER2498" s="1"/>
    </row>
    <row r="2499" spans="1:148" ht="12.75" x14ac:dyDescent="0.2">
      <c r="A2499" s="118"/>
      <c r="B2499" s="119"/>
      <c r="C2499" s="119"/>
      <c r="D2499" s="120"/>
      <c r="E2499" s="120"/>
      <c r="F2499" s="172"/>
      <c r="G2499" s="123"/>
      <c r="H2499" s="124"/>
      <c r="I2499" s="124"/>
      <c r="J2499" s="125"/>
      <c r="K2499" s="125"/>
      <c r="L2499" s="8"/>
      <c r="M2499" s="126"/>
      <c r="N2499" s="126"/>
      <c r="O2499" s="119"/>
      <c r="P2499" s="119"/>
      <c r="Q2499" s="158"/>
      <c r="R2499" s="199"/>
      <c r="S2499" s="119"/>
      <c r="T2499" s="129"/>
      <c r="U2499" s="127"/>
      <c r="V2499" s="127"/>
      <c r="W2499" s="126"/>
      <c r="X2499" s="119"/>
      <c r="Y2499" s="119"/>
      <c r="Z2499" s="131"/>
      <c r="AA2499" s="124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2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4"/>
      <c r="EM2499" s="1"/>
      <c r="EN2499" s="1"/>
      <c r="EO2499" s="1"/>
      <c r="EP2499" s="1"/>
      <c r="EQ2499" s="1"/>
      <c r="ER2499" s="1"/>
    </row>
    <row r="2500" spans="1:148" ht="12.75" x14ac:dyDescent="0.2">
      <c r="A2500" s="118"/>
      <c r="B2500" s="119"/>
      <c r="C2500" s="119"/>
      <c r="D2500" s="120"/>
      <c r="E2500" s="120"/>
      <c r="F2500" s="172"/>
      <c r="G2500" s="123"/>
      <c r="H2500" s="124"/>
      <c r="I2500" s="124"/>
      <c r="J2500" s="125"/>
      <c r="K2500" s="125"/>
      <c r="L2500" s="8"/>
      <c r="M2500" s="126"/>
      <c r="N2500" s="126"/>
      <c r="O2500" s="119"/>
      <c r="P2500" s="119"/>
      <c r="Q2500" s="158"/>
      <c r="R2500" s="199"/>
      <c r="S2500" s="119"/>
      <c r="T2500" s="129"/>
      <c r="U2500" s="127"/>
      <c r="V2500" s="127"/>
      <c r="W2500" s="126"/>
      <c r="X2500" s="119"/>
      <c r="Y2500" s="119"/>
      <c r="Z2500" s="131"/>
      <c r="AA2500" s="124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2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4"/>
      <c r="EM2500" s="1"/>
      <c r="EN2500" s="1"/>
      <c r="EO2500" s="1"/>
      <c r="EP2500" s="1"/>
      <c r="EQ2500" s="1"/>
      <c r="ER2500" s="1"/>
    </row>
    <row r="2501" spans="1:148" ht="12.75" x14ac:dyDescent="0.2">
      <c r="A2501" s="118"/>
      <c r="B2501" s="119"/>
      <c r="C2501" s="119"/>
      <c r="D2501" s="120"/>
      <c r="E2501" s="120"/>
      <c r="F2501" s="172"/>
      <c r="G2501" s="123"/>
      <c r="H2501" s="124"/>
      <c r="I2501" s="124"/>
      <c r="J2501" s="125"/>
      <c r="K2501" s="125"/>
      <c r="L2501" s="8"/>
      <c r="M2501" s="126"/>
      <c r="N2501" s="126"/>
      <c r="O2501" s="119"/>
      <c r="P2501" s="119"/>
      <c r="Q2501" s="158"/>
      <c r="R2501" s="199"/>
      <c r="S2501" s="119"/>
      <c r="T2501" s="129"/>
      <c r="U2501" s="127"/>
      <c r="V2501" s="127"/>
      <c r="W2501" s="126"/>
      <c r="X2501" s="119"/>
      <c r="Y2501" s="119"/>
      <c r="Z2501" s="131"/>
      <c r="AA2501" s="124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2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4"/>
      <c r="EM2501" s="1"/>
      <c r="EN2501" s="1"/>
      <c r="EO2501" s="1"/>
      <c r="EP2501" s="1"/>
      <c r="EQ2501" s="1"/>
      <c r="ER2501" s="1"/>
    </row>
    <row r="2502" spans="1:148" ht="12.75" x14ac:dyDescent="0.2">
      <c r="A2502" s="118"/>
      <c r="B2502" s="119"/>
      <c r="C2502" s="119"/>
      <c r="D2502" s="120"/>
      <c r="E2502" s="120"/>
      <c r="F2502" s="172"/>
      <c r="G2502" s="123"/>
      <c r="H2502" s="124"/>
      <c r="I2502" s="124"/>
      <c r="J2502" s="125"/>
      <c r="K2502" s="125"/>
      <c r="L2502" s="8"/>
      <c r="M2502" s="126"/>
      <c r="N2502" s="126"/>
      <c r="O2502" s="119"/>
      <c r="P2502" s="119"/>
      <c r="Q2502" s="158"/>
      <c r="R2502" s="199"/>
      <c r="S2502" s="119"/>
      <c r="T2502" s="129"/>
      <c r="U2502" s="127"/>
      <c r="V2502" s="127"/>
      <c r="W2502" s="126"/>
      <c r="X2502" s="119"/>
      <c r="Y2502" s="119"/>
      <c r="Z2502" s="131"/>
      <c r="AA2502" s="124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2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4"/>
      <c r="EM2502" s="1"/>
      <c r="EN2502" s="1"/>
      <c r="EO2502" s="1"/>
      <c r="EP2502" s="1"/>
      <c r="EQ2502" s="1"/>
      <c r="ER2502" s="1"/>
    </row>
    <row r="2503" spans="1:148" ht="12.75" x14ac:dyDescent="0.2">
      <c r="A2503" s="118"/>
      <c r="B2503" s="119"/>
      <c r="C2503" s="119"/>
      <c r="D2503" s="120"/>
      <c r="E2503" s="120"/>
      <c r="F2503" s="172"/>
      <c r="G2503" s="123"/>
      <c r="H2503" s="124"/>
      <c r="I2503" s="124"/>
      <c r="J2503" s="125"/>
      <c r="K2503" s="125"/>
      <c r="L2503" s="8"/>
      <c r="M2503" s="126"/>
      <c r="N2503" s="126"/>
      <c r="O2503" s="119"/>
      <c r="P2503" s="119"/>
      <c r="Q2503" s="158"/>
      <c r="R2503" s="199"/>
      <c r="S2503" s="119"/>
      <c r="T2503" s="129"/>
      <c r="U2503" s="127"/>
      <c r="V2503" s="127"/>
      <c r="W2503" s="126"/>
      <c r="X2503" s="119"/>
      <c r="Y2503" s="119"/>
      <c r="Z2503" s="131"/>
      <c r="AA2503" s="124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2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4"/>
      <c r="EM2503" s="1"/>
      <c r="EN2503" s="1"/>
      <c r="EO2503" s="1"/>
      <c r="EP2503" s="1"/>
      <c r="EQ2503" s="1"/>
      <c r="ER2503" s="1"/>
    </row>
    <row r="2504" spans="1:148" ht="12.75" x14ac:dyDescent="0.2">
      <c r="A2504" s="118"/>
      <c r="B2504" s="119"/>
      <c r="C2504" s="119"/>
      <c r="D2504" s="120"/>
      <c r="E2504" s="120"/>
      <c r="F2504" s="172"/>
      <c r="G2504" s="123"/>
      <c r="H2504" s="124"/>
      <c r="I2504" s="124"/>
      <c r="J2504" s="125"/>
      <c r="K2504" s="125"/>
      <c r="L2504" s="8"/>
      <c r="M2504" s="126"/>
      <c r="N2504" s="126"/>
      <c r="O2504" s="119"/>
      <c r="P2504" s="119"/>
      <c r="Q2504" s="158"/>
      <c r="R2504" s="199"/>
      <c r="S2504" s="119"/>
      <c r="T2504" s="129"/>
      <c r="U2504" s="127"/>
      <c r="V2504" s="127"/>
      <c r="W2504" s="126"/>
      <c r="X2504" s="119"/>
      <c r="Y2504" s="119"/>
      <c r="Z2504" s="131"/>
      <c r="AA2504" s="124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2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4"/>
      <c r="EM2504" s="1"/>
      <c r="EN2504" s="1"/>
      <c r="EO2504" s="1"/>
      <c r="EP2504" s="1"/>
      <c r="EQ2504" s="1"/>
      <c r="ER2504" s="1"/>
    </row>
    <row r="2505" spans="1:148" ht="12.75" x14ac:dyDescent="0.2">
      <c r="A2505" s="118"/>
      <c r="B2505" s="119"/>
      <c r="C2505" s="119"/>
      <c r="D2505" s="120"/>
      <c r="E2505" s="120"/>
      <c r="F2505" s="172"/>
      <c r="G2505" s="123"/>
      <c r="H2505" s="124"/>
      <c r="I2505" s="124"/>
      <c r="J2505" s="125"/>
      <c r="K2505" s="125"/>
      <c r="L2505" s="8"/>
      <c r="M2505" s="126"/>
      <c r="N2505" s="126"/>
      <c r="O2505" s="119"/>
      <c r="P2505" s="119"/>
      <c r="Q2505" s="158"/>
      <c r="R2505" s="199"/>
      <c r="S2505" s="119"/>
      <c r="T2505" s="129"/>
      <c r="U2505" s="127"/>
      <c r="V2505" s="127"/>
      <c r="W2505" s="126"/>
      <c r="X2505" s="119"/>
      <c r="Y2505" s="119"/>
      <c r="Z2505" s="131"/>
      <c r="AA2505" s="124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2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4"/>
      <c r="EM2505" s="1"/>
      <c r="EN2505" s="1"/>
      <c r="EO2505" s="1"/>
      <c r="EP2505" s="1"/>
      <c r="EQ2505" s="1"/>
      <c r="ER2505" s="1"/>
    </row>
    <row r="2506" spans="1:148" ht="12.75" x14ac:dyDescent="0.2">
      <c r="A2506" s="118"/>
      <c r="B2506" s="119"/>
      <c r="C2506" s="119"/>
      <c r="D2506" s="120"/>
      <c r="E2506" s="120"/>
      <c r="F2506" s="172"/>
      <c r="G2506" s="123"/>
      <c r="H2506" s="124"/>
      <c r="I2506" s="124"/>
      <c r="J2506" s="125"/>
      <c r="K2506" s="125"/>
      <c r="L2506" s="8"/>
      <c r="M2506" s="126"/>
      <c r="N2506" s="126"/>
      <c r="O2506" s="119"/>
      <c r="P2506" s="119"/>
      <c r="Q2506" s="158"/>
      <c r="R2506" s="199"/>
      <c r="S2506" s="119"/>
      <c r="T2506" s="129"/>
      <c r="U2506" s="127"/>
      <c r="V2506" s="127"/>
      <c r="W2506" s="126"/>
      <c r="X2506" s="119"/>
      <c r="Y2506" s="119"/>
      <c r="Z2506" s="131"/>
      <c r="AA2506" s="124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2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4"/>
      <c r="EM2506" s="1"/>
      <c r="EN2506" s="1"/>
      <c r="EO2506" s="1"/>
      <c r="EP2506" s="1"/>
      <c r="EQ2506" s="1"/>
      <c r="ER2506" s="1"/>
    </row>
    <row r="2507" spans="1:148" ht="12.75" x14ac:dyDescent="0.2">
      <c r="A2507" s="118"/>
      <c r="B2507" s="119"/>
      <c r="C2507" s="119"/>
      <c r="D2507" s="120"/>
      <c r="E2507" s="120"/>
      <c r="F2507" s="172"/>
      <c r="G2507" s="123"/>
      <c r="H2507" s="124"/>
      <c r="I2507" s="124"/>
      <c r="J2507" s="125"/>
      <c r="K2507" s="125"/>
      <c r="L2507" s="8"/>
      <c r="M2507" s="126"/>
      <c r="N2507" s="126"/>
      <c r="O2507" s="119"/>
      <c r="P2507" s="119"/>
      <c r="Q2507" s="158"/>
      <c r="R2507" s="199"/>
      <c r="S2507" s="119"/>
      <c r="T2507" s="129"/>
      <c r="U2507" s="127"/>
      <c r="V2507" s="127"/>
      <c r="W2507" s="126"/>
      <c r="X2507" s="119"/>
      <c r="Y2507" s="119"/>
      <c r="Z2507" s="131"/>
      <c r="AA2507" s="124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2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4"/>
      <c r="EM2507" s="1"/>
      <c r="EN2507" s="1"/>
      <c r="EO2507" s="1"/>
      <c r="EP2507" s="1"/>
      <c r="EQ2507" s="1"/>
      <c r="ER2507" s="1"/>
    </row>
    <row r="2508" spans="1:148" ht="12.75" x14ac:dyDescent="0.2">
      <c r="A2508" s="118"/>
      <c r="B2508" s="119"/>
      <c r="C2508" s="119"/>
      <c r="D2508" s="120"/>
      <c r="E2508" s="120"/>
      <c r="F2508" s="172"/>
      <c r="G2508" s="123"/>
      <c r="H2508" s="124"/>
      <c r="I2508" s="124"/>
      <c r="J2508" s="125"/>
      <c r="K2508" s="125"/>
      <c r="L2508" s="8"/>
      <c r="M2508" s="126"/>
      <c r="N2508" s="126"/>
      <c r="O2508" s="119"/>
      <c r="P2508" s="119"/>
      <c r="Q2508" s="158"/>
      <c r="R2508" s="199"/>
      <c r="S2508" s="119"/>
      <c r="T2508" s="129"/>
      <c r="U2508" s="127"/>
      <c r="V2508" s="127"/>
      <c r="W2508" s="126"/>
      <c r="X2508" s="119"/>
      <c r="Y2508" s="119"/>
      <c r="Z2508" s="131"/>
      <c r="AA2508" s="124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2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4"/>
      <c r="EM2508" s="1"/>
      <c r="EN2508" s="1"/>
      <c r="EO2508" s="1"/>
      <c r="EP2508" s="1"/>
      <c r="EQ2508" s="1"/>
      <c r="ER2508" s="1"/>
    </row>
    <row r="2509" spans="1:148" ht="12.75" x14ac:dyDescent="0.2">
      <c r="A2509" s="118"/>
      <c r="B2509" s="119"/>
      <c r="C2509" s="119"/>
      <c r="D2509" s="120"/>
      <c r="E2509" s="120"/>
      <c r="F2509" s="172"/>
      <c r="G2509" s="123"/>
      <c r="H2509" s="124"/>
      <c r="I2509" s="124"/>
      <c r="J2509" s="125"/>
      <c r="K2509" s="125"/>
      <c r="L2509" s="8"/>
      <c r="M2509" s="126"/>
      <c r="N2509" s="126"/>
      <c r="O2509" s="119"/>
      <c r="P2509" s="119"/>
      <c r="Q2509" s="158"/>
      <c r="R2509" s="199"/>
      <c r="S2509" s="119"/>
      <c r="T2509" s="129"/>
      <c r="U2509" s="127"/>
      <c r="V2509" s="127"/>
      <c r="W2509" s="126"/>
      <c r="X2509" s="119"/>
      <c r="Y2509" s="119"/>
      <c r="Z2509" s="131"/>
      <c r="AA2509" s="124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2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4"/>
      <c r="EM2509" s="1"/>
      <c r="EN2509" s="1"/>
      <c r="EO2509" s="1"/>
      <c r="EP2509" s="1"/>
      <c r="EQ2509" s="1"/>
      <c r="ER2509" s="1"/>
    </row>
    <row r="2510" spans="1:148" ht="12.75" x14ac:dyDescent="0.2">
      <c r="A2510" s="118"/>
      <c r="B2510" s="119"/>
      <c r="C2510" s="119"/>
      <c r="D2510" s="120"/>
      <c r="E2510" s="120"/>
      <c r="F2510" s="172"/>
      <c r="G2510" s="123"/>
      <c r="H2510" s="124"/>
      <c r="I2510" s="124"/>
      <c r="J2510" s="125"/>
      <c r="K2510" s="125"/>
      <c r="L2510" s="8"/>
      <c r="M2510" s="126"/>
      <c r="N2510" s="126"/>
      <c r="O2510" s="119"/>
      <c r="P2510" s="119"/>
      <c r="Q2510" s="158"/>
      <c r="R2510" s="199"/>
      <c r="S2510" s="119"/>
      <c r="T2510" s="129"/>
      <c r="U2510" s="127"/>
      <c r="V2510" s="127"/>
      <c r="W2510" s="126"/>
      <c r="X2510" s="119"/>
      <c r="Y2510" s="119"/>
      <c r="Z2510" s="131"/>
      <c r="AA2510" s="124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2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4"/>
      <c r="EM2510" s="1"/>
      <c r="EN2510" s="1"/>
      <c r="EO2510" s="1"/>
      <c r="EP2510" s="1"/>
      <c r="EQ2510" s="1"/>
      <c r="ER2510" s="1"/>
    </row>
    <row r="2511" spans="1:148" ht="12.75" x14ac:dyDescent="0.2">
      <c r="A2511" s="118"/>
      <c r="B2511" s="119"/>
      <c r="C2511" s="119"/>
      <c r="D2511" s="120"/>
      <c r="E2511" s="120"/>
      <c r="F2511" s="172"/>
      <c r="G2511" s="123"/>
      <c r="H2511" s="124"/>
      <c r="I2511" s="124"/>
      <c r="J2511" s="125"/>
      <c r="K2511" s="125"/>
      <c r="L2511" s="8"/>
      <c r="M2511" s="126"/>
      <c r="N2511" s="126"/>
      <c r="O2511" s="119"/>
      <c r="P2511" s="119"/>
      <c r="Q2511" s="158"/>
      <c r="R2511" s="199"/>
      <c r="S2511" s="119"/>
      <c r="T2511" s="129"/>
      <c r="U2511" s="127"/>
      <c r="V2511" s="127"/>
      <c r="W2511" s="126"/>
      <c r="X2511" s="119"/>
      <c r="Y2511" s="119"/>
      <c r="Z2511" s="131"/>
      <c r="AA2511" s="124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2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4"/>
      <c r="EM2511" s="1"/>
      <c r="EN2511" s="1"/>
      <c r="EO2511" s="1"/>
      <c r="EP2511" s="1"/>
      <c r="EQ2511" s="1"/>
      <c r="ER2511" s="1"/>
    </row>
    <row r="2512" spans="1:148" ht="12.75" x14ac:dyDescent="0.2">
      <c r="A2512" s="118"/>
      <c r="B2512" s="119"/>
      <c r="C2512" s="119"/>
      <c r="D2512" s="120"/>
      <c r="E2512" s="120"/>
      <c r="F2512" s="172"/>
      <c r="G2512" s="123"/>
      <c r="H2512" s="124"/>
      <c r="I2512" s="124"/>
      <c r="J2512" s="125"/>
      <c r="K2512" s="125"/>
      <c r="L2512" s="8"/>
      <c r="M2512" s="126"/>
      <c r="N2512" s="126"/>
      <c r="O2512" s="119"/>
      <c r="P2512" s="119"/>
      <c r="Q2512" s="158"/>
      <c r="R2512" s="199"/>
      <c r="S2512" s="119"/>
      <c r="T2512" s="129"/>
      <c r="U2512" s="127"/>
      <c r="V2512" s="127"/>
      <c r="W2512" s="126"/>
      <c r="X2512" s="119"/>
      <c r="Y2512" s="119"/>
      <c r="Z2512" s="131"/>
      <c r="AA2512" s="124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2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4"/>
      <c r="EM2512" s="1"/>
      <c r="EN2512" s="1"/>
      <c r="EO2512" s="1"/>
      <c r="EP2512" s="1"/>
      <c r="EQ2512" s="1"/>
      <c r="ER2512" s="1"/>
    </row>
    <row r="2513" spans="1:148" ht="12.75" x14ac:dyDescent="0.2">
      <c r="A2513" s="118"/>
      <c r="B2513" s="119"/>
      <c r="C2513" s="119"/>
      <c r="D2513" s="120"/>
      <c r="E2513" s="120"/>
      <c r="F2513" s="172"/>
      <c r="G2513" s="123"/>
      <c r="H2513" s="124"/>
      <c r="I2513" s="124"/>
      <c r="J2513" s="125"/>
      <c r="K2513" s="125"/>
      <c r="L2513" s="8"/>
      <c r="M2513" s="126"/>
      <c r="N2513" s="126"/>
      <c r="O2513" s="119"/>
      <c r="P2513" s="119"/>
      <c r="Q2513" s="158"/>
      <c r="R2513" s="199"/>
      <c r="S2513" s="119"/>
      <c r="T2513" s="129"/>
      <c r="U2513" s="127"/>
      <c r="V2513" s="127"/>
      <c r="W2513" s="126"/>
      <c r="X2513" s="119"/>
      <c r="Y2513" s="119"/>
      <c r="Z2513" s="131"/>
      <c r="AA2513" s="124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2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4"/>
      <c r="EM2513" s="1"/>
      <c r="EN2513" s="1"/>
      <c r="EO2513" s="1"/>
      <c r="EP2513" s="1"/>
      <c r="EQ2513" s="1"/>
      <c r="ER2513" s="1"/>
    </row>
    <row r="2514" spans="1:148" ht="12.75" x14ac:dyDescent="0.2">
      <c r="A2514" s="118"/>
      <c r="B2514" s="119"/>
      <c r="C2514" s="119"/>
      <c r="D2514" s="120"/>
      <c r="E2514" s="120"/>
      <c r="F2514" s="172"/>
      <c r="G2514" s="123"/>
      <c r="H2514" s="124"/>
      <c r="I2514" s="124"/>
      <c r="J2514" s="125"/>
      <c r="K2514" s="125"/>
      <c r="L2514" s="8"/>
      <c r="M2514" s="126"/>
      <c r="N2514" s="126"/>
      <c r="O2514" s="119"/>
      <c r="P2514" s="119"/>
      <c r="Q2514" s="158"/>
      <c r="R2514" s="199"/>
      <c r="S2514" s="119"/>
      <c r="T2514" s="129"/>
      <c r="U2514" s="127"/>
      <c r="V2514" s="127"/>
      <c r="W2514" s="126"/>
      <c r="X2514" s="119"/>
      <c r="Y2514" s="119"/>
      <c r="Z2514" s="131"/>
      <c r="AA2514" s="124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2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4"/>
      <c r="EM2514" s="1"/>
      <c r="EN2514" s="1"/>
      <c r="EO2514" s="1"/>
      <c r="EP2514" s="1"/>
      <c r="EQ2514" s="1"/>
      <c r="ER2514" s="1"/>
    </row>
    <row r="2515" spans="1:148" ht="12.75" x14ac:dyDescent="0.2">
      <c r="A2515" s="118"/>
      <c r="B2515" s="119"/>
      <c r="C2515" s="119"/>
      <c r="D2515" s="120"/>
      <c r="E2515" s="120"/>
      <c r="F2515" s="172"/>
      <c r="G2515" s="123"/>
      <c r="H2515" s="124"/>
      <c r="I2515" s="124"/>
      <c r="J2515" s="125"/>
      <c r="K2515" s="125"/>
      <c r="L2515" s="8"/>
      <c r="M2515" s="126"/>
      <c r="N2515" s="126"/>
      <c r="O2515" s="119"/>
      <c r="P2515" s="119"/>
      <c r="Q2515" s="158"/>
      <c r="R2515" s="199"/>
      <c r="S2515" s="119"/>
      <c r="T2515" s="129"/>
      <c r="U2515" s="127"/>
      <c r="V2515" s="127"/>
      <c r="W2515" s="126"/>
      <c r="X2515" s="119"/>
      <c r="Y2515" s="119"/>
      <c r="Z2515" s="131"/>
      <c r="AA2515" s="124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2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4"/>
      <c r="EM2515" s="1"/>
      <c r="EN2515" s="1"/>
      <c r="EO2515" s="1"/>
      <c r="EP2515" s="1"/>
      <c r="EQ2515" s="1"/>
      <c r="ER2515" s="1"/>
    </row>
    <row r="2516" spans="1:148" ht="12.75" x14ac:dyDescent="0.2">
      <c r="A2516" s="118"/>
      <c r="B2516" s="119"/>
      <c r="C2516" s="119"/>
      <c r="D2516" s="120"/>
      <c r="E2516" s="120"/>
      <c r="F2516" s="172"/>
      <c r="G2516" s="123"/>
      <c r="H2516" s="124"/>
      <c r="I2516" s="124"/>
      <c r="J2516" s="125"/>
      <c r="K2516" s="125"/>
      <c r="L2516" s="8"/>
      <c r="M2516" s="126"/>
      <c r="N2516" s="126"/>
      <c r="O2516" s="119"/>
      <c r="P2516" s="119"/>
      <c r="Q2516" s="158"/>
      <c r="R2516" s="199"/>
      <c r="S2516" s="119"/>
      <c r="T2516" s="129"/>
      <c r="U2516" s="127"/>
      <c r="V2516" s="127"/>
      <c r="W2516" s="126"/>
      <c r="X2516" s="119"/>
      <c r="Y2516" s="119"/>
      <c r="Z2516" s="131"/>
      <c r="AA2516" s="124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2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4"/>
      <c r="EM2516" s="1"/>
      <c r="EN2516" s="1"/>
      <c r="EO2516" s="1"/>
      <c r="EP2516" s="1"/>
      <c r="EQ2516" s="1"/>
      <c r="ER2516" s="1"/>
    </row>
    <row r="2517" spans="1:148" ht="12.75" x14ac:dyDescent="0.2">
      <c r="A2517" s="118"/>
      <c r="B2517" s="119"/>
      <c r="C2517" s="119"/>
      <c r="D2517" s="120"/>
      <c r="E2517" s="120"/>
      <c r="F2517" s="172"/>
      <c r="G2517" s="123"/>
      <c r="H2517" s="124"/>
      <c r="I2517" s="124"/>
      <c r="J2517" s="125"/>
      <c r="K2517" s="125"/>
      <c r="L2517" s="8"/>
      <c r="M2517" s="126"/>
      <c r="N2517" s="126"/>
      <c r="O2517" s="119"/>
      <c r="P2517" s="119"/>
      <c r="Q2517" s="158"/>
      <c r="R2517" s="199"/>
      <c r="S2517" s="119"/>
      <c r="T2517" s="129"/>
      <c r="U2517" s="127"/>
      <c r="V2517" s="127"/>
      <c r="W2517" s="126"/>
      <c r="X2517" s="119"/>
      <c r="Y2517" s="119"/>
      <c r="Z2517" s="131"/>
      <c r="AA2517" s="124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2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4"/>
      <c r="EM2517" s="1"/>
      <c r="EN2517" s="1"/>
      <c r="EO2517" s="1"/>
      <c r="EP2517" s="1"/>
      <c r="EQ2517" s="1"/>
      <c r="ER2517" s="1"/>
    </row>
    <row r="2518" spans="1:148" ht="12.75" x14ac:dyDescent="0.2">
      <c r="A2518" s="118"/>
      <c r="B2518" s="119"/>
      <c r="C2518" s="119"/>
      <c r="D2518" s="120"/>
      <c r="E2518" s="120"/>
      <c r="F2518" s="172"/>
      <c r="G2518" s="123"/>
      <c r="H2518" s="124"/>
      <c r="I2518" s="124"/>
      <c r="J2518" s="125"/>
      <c r="K2518" s="125"/>
      <c r="L2518" s="8"/>
      <c r="M2518" s="126"/>
      <c r="N2518" s="126"/>
      <c r="O2518" s="119"/>
      <c r="P2518" s="119"/>
      <c r="Q2518" s="158"/>
      <c r="R2518" s="199"/>
      <c r="S2518" s="119"/>
      <c r="T2518" s="129"/>
      <c r="U2518" s="127"/>
      <c r="V2518" s="127"/>
      <c r="W2518" s="126"/>
      <c r="X2518" s="119"/>
      <c r="Y2518" s="119"/>
      <c r="Z2518" s="131"/>
      <c r="AA2518" s="124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2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4"/>
      <c r="EM2518" s="1"/>
      <c r="EN2518" s="1"/>
      <c r="EO2518" s="1"/>
      <c r="EP2518" s="1"/>
      <c r="EQ2518" s="1"/>
      <c r="ER2518" s="1"/>
    </row>
    <row r="2519" spans="1:148" ht="12.75" x14ac:dyDescent="0.2">
      <c r="A2519" s="118"/>
      <c r="B2519" s="119"/>
      <c r="C2519" s="119"/>
      <c r="D2519" s="120"/>
      <c r="E2519" s="120"/>
      <c r="F2519" s="172"/>
      <c r="G2519" s="123"/>
      <c r="H2519" s="124"/>
      <c r="I2519" s="124"/>
      <c r="J2519" s="125"/>
      <c r="K2519" s="125"/>
      <c r="L2519" s="8"/>
      <c r="M2519" s="126"/>
      <c r="N2519" s="126"/>
      <c r="O2519" s="119"/>
      <c r="P2519" s="119"/>
      <c r="Q2519" s="158"/>
      <c r="R2519" s="199"/>
      <c r="S2519" s="119"/>
      <c r="T2519" s="129"/>
      <c r="U2519" s="127"/>
      <c r="V2519" s="127"/>
      <c r="W2519" s="126"/>
      <c r="X2519" s="119"/>
      <c r="Y2519" s="119"/>
      <c r="Z2519" s="131"/>
      <c r="AA2519" s="124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2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4"/>
      <c r="EM2519" s="1"/>
      <c r="EN2519" s="1"/>
      <c r="EO2519" s="1"/>
      <c r="EP2519" s="1"/>
      <c r="EQ2519" s="1"/>
      <c r="ER2519" s="1"/>
    </row>
    <row r="2520" spans="1:148" ht="12.75" x14ac:dyDescent="0.2">
      <c r="A2520" s="118"/>
      <c r="B2520" s="119"/>
      <c r="C2520" s="119"/>
      <c r="D2520" s="120"/>
      <c r="E2520" s="120"/>
      <c r="F2520" s="172"/>
      <c r="G2520" s="123"/>
      <c r="H2520" s="124"/>
      <c r="I2520" s="124"/>
      <c r="J2520" s="125"/>
      <c r="K2520" s="125"/>
      <c r="L2520" s="8"/>
      <c r="M2520" s="126"/>
      <c r="N2520" s="126"/>
      <c r="O2520" s="119"/>
      <c r="P2520" s="119"/>
      <c r="Q2520" s="158"/>
      <c r="R2520" s="199"/>
      <c r="S2520" s="119"/>
      <c r="T2520" s="129"/>
      <c r="U2520" s="127"/>
      <c r="V2520" s="127"/>
      <c r="W2520" s="126"/>
      <c r="X2520" s="119"/>
      <c r="Y2520" s="119"/>
      <c r="Z2520" s="131"/>
      <c r="AA2520" s="124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2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4"/>
      <c r="EM2520" s="1"/>
      <c r="EN2520" s="1"/>
      <c r="EO2520" s="1"/>
      <c r="EP2520" s="1"/>
      <c r="EQ2520" s="1"/>
      <c r="ER2520" s="1"/>
    </row>
    <row r="2521" spans="1:148" ht="12.75" x14ac:dyDescent="0.2">
      <c r="A2521" s="118"/>
      <c r="B2521" s="119"/>
      <c r="C2521" s="119"/>
      <c r="D2521" s="120"/>
      <c r="E2521" s="120"/>
      <c r="F2521" s="172"/>
      <c r="G2521" s="123"/>
      <c r="H2521" s="124"/>
      <c r="I2521" s="124"/>
      <c r="J2521" s="125"/>
      <c r="K2521" s="125"/>
      <c r="L2521" s="8"/>
      <c r="M2521" s="126"/>
      <c r="N2521" s="126"/>
      <c r="O2521" s="119"/>
      <c r="P2521" s="119"/>
      <c r="Q2521" s="158"/>
      <c r="R2521" s="199"/>
      <c r="S2521" s="119"/>
      <c r="T2521" s="129"/>
      <c r="U2521" s="127"/>
      <c r="V2521" s="127"/>
      <c r="W2521" s="126"/>
      <c r="X2521" s="119"/>
      <c r="Y2521" s="119"/>
      <c r="Z2521" s="131"/>
      <c r="AA2521" s="124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2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4"/>
      <c r="EM2521" s="1"/>
      <c r="EN2521" s="1"/>
      <c r="EO2521" s="1"/>
      <c r="EP2521" s="1"/>
      <c r="EQ2521" s="1"/>
      <c r="ER2521" s="1"/>
    </row>
    <row r="2522" spans="1:148" ht="12.75" x14ac:dyDescent="0.2">
      <c r="A2522" s="118"/>
      <c r="B2522" s="119"/>
      <c r="C2522" s="119"/>
      <c r="D2522" s="120"/>
      <c r="E2522" s="120"/>
      <c r="F2522" s="172"/>
      <c r="G2522" s="123"/>
      <c r="H2522" s="124"/>
      <c r="I2522" s="124"/>
      <c r="J2522" s="125"/>
      <c r="K2522" s="125"/>
      <c r="L2522" s="8"/>
      <c r="M2522" s="126"/>
      <c r="N2522" s="126"/>
      <c r="O2522" s="119"/>
      <c r="P2522" s="119"/>
      <c r="Q2522" s="158"/>
      <c r="R2522" s="199"/>
      <c r="S2522" s="119"/>
      <c r="T2522" s="129"/>
      <c r="U2522" s="127"/>
      <c r="V2522" s="127"/>
      <c r="W2522" s="126"/>
      <c r="X2522" s="119"/>
      <c r="Y2522" s="119"/>
      <c r="Z2522" s="131"/>
      <c r="AA2522" s="124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2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4"/>
      <c r="EM2522" s="1"/>
      <c r="EN2522" s="1"/>
      <c r="EO2522" s="1"/>
      <c r="EP2522" s="1"/>
      <c r="EQ2522" s="1"/>
      <c r="ER2522" s="1"/>
    </row>
    <row r="2523" spans="1:148" ht="12.75" x14ac:dyDescent="0.2">
      <c r="A2523" s="118"/>
      <c r="B2523" s="119"/>
      <c r="C2523" s="119"/>
      <c r="D2523" s="120"/>
      <c r="E2523" s="120"/>
      <c r="F2523" s="172"/>
      <c r="G2523" s="123"/>
      <c r="H2523" s="124"/>
      <c r="I2523" s="124"/>
      <c r="J2523" s="125"/>
      <c r="K2523" s="125"/>
      <c r="L2523" s="8"/>
      <c r="M2523" s="126"/>
      <c r="N2523" s="126"/>
      <c r="O2523" s="119"/>
      <c r="P2523" s="119"/>
      <c r="Q2523" s="158"/>
      <c r="R2523" s="199"/>
      <c r="S2523" s="119"/>
      <c r="T2523" s="129"/>
      <c r="U2523" s="127"/>
      <c r="V2523" s="127"/>
      <c r="W2523" s="126"/>
      <c r="X2523" s="119"/>
      <c r="Y2523" s="119"/>
      <c r="Z2523" s="131"/>
      <c r="AA2523" s="124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2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4"/>
      <c r="EM2523" s="1"/>
      <c r="EN2523" s="1"/>
      <c r="EO2523" s="1"/>
      <c r="EP2523" s="1"/>
      <c r="EQ2523" s="1"/>
      <c r="ER2523" s="1"/>
    </row>
    <row r="2524" spans="1:148" ht="12.75" x14ac:dyDescent="0.2">
      <c r="A2524" s="118"/>
      <c r="B2524" s="119"/>
      <c r="C2524" s="119"/>
      <c r="D2524" s="120"/>
      <c r="E2524" s="120"/>
      <c r="F2524" s="172"/>
      <c r="G2524" s="123"/>
      <c r="H2524" s="124"/>
      <c r="I2524" s="124"/>
      <c r="J2524" s="125"/>
      <c r="K2524" s="125"/>
      <c r="L2524" s="8"/>
      <c r="M2524" s="126"/>
      <c r="N2524" s="126"/>
      <c r="O2524" s="119"/>
      <c r="P2524" s="119"/>
      <c r="Q2524" s="158"/>
      <c r="R2524" s="199"/>
      <c r="S2524" s="119"/>
      <c r="T2524" s="129"/>
      <c r="U2524" s="127"/>
      <c r="V2524" s="127"/>
      <c r="W2524" s="126"/>
      <c r="X2524" s="119"/>
      <c r="Y2524" s="119"/>
      <c r="Z2524" s="131"/>
      <c r="AA2524" s="124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2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4"/>
      <c r="EM2524" s="1"/>
      <c r="EN2524" s="1"/>
      <c r="EO2524" s="1"/>
      <c r="EP2524" s="1"/>
      <c r="EQ2524" s="1"/>
      <c r="ER2524" s="1"/>
    </row>
    <row r="2525" spans="1:148" ht="12.75" x14ac:dyDescent="0.2">
      <c r="A2525" s="118"/>
      <c r="B2525" s="119"/>
      <c r="C2525" s="119"/>
      <c r="D2525" s="120"/>
      <c r="E2525" s="120"/>
      <c r="F2525" s="172"/>
      <c r="G2525" s="123"/>
      <c r="H2525" s="124"/>
      <c r="I2525" s="124"/>
      <c r="J2525" s="125"/>
      <c r="K2525" s="125"/>
      <c r="L2525" s="8"/>
      <c r="M2525" s="126"/>
      <c r="N2525" s="126"/>
      <c r="O2525" s="119"/>
      <c r="P2525" s="119"/>
      <c r="Q2525" s="158"/>
      <c r="R2525" s="199"/>
      <c r="S2525" s="119"/>
      <c r="T2525" s="129"/>
      <c r="U2525" s="127"/>
      <c r="V2525" s="127"/>
      <c r="W2525" s="126"/>
      <c r="X2525" s="119"/>
      <c r="Y2525" s="119"/>
      <c r="Z2525" s="131"/>
      <c r="AA2525" s="124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2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4"/>
      <c r="EM2525" s="1"/>
      <c r="EN2525" s="1"/>
      <c r="EO2525" s="1"/>
      <c r="EP2525" s="1"/>
      <c r="EQ2525" s="1"/>
      <c r="ER2525" s="1"/>
    </row>
    <row r="2526" spans="1:148" ht="12.75" x14ac:dyDescent="0.2">
      <c r="A2526" s="118"/>
      <c r="B2526" s="119"/>
      <c r="C2526" s="119"/>
      <c r="D2526" s="120"/>
      <c r="E2526" s="120"/>
      <c r="F2526" s="172"/>
      <c r="G2526" s="123"/>
      <c r="H2526" s="124"/>
      <c r="I2526" s="124"/>
      <c r="J2526" s="125"/>
      <c r="K2526" s="125"/>
      <c r="L2526" s="8"/>
      <c r="M2526" s="126"/>
      <c r="N2526" s="126"/>
      <c r="O2526" s="119"/>
      <c r="P2526" s="119"/>
      <c r="Q2526" s="158"/>
      <c r="R2526" s="199"/>
      <c r="S2526" s="119"/>
      <c r="T2526" s="129"/>
      <c r="U2526" s="127"/>
      <c r="V2526" s="127"/>
      <c r="W2526" s="126"/>
      <c r="X2526" s="119"/>
      <c r="Y2526" s="119"/>
      <c r="Z2526" s="131"/>
      <c r="AA2526" s="124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2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4"/>
      <c r="EM2526" s="1"/>
      <c r="EN2526" s="1"/>
      <c r="EO2526" s="1"/>
      <c r="EP2526" s="1"/>
      <c r="EQ2526" s="1"/>
      <c r="ER2526" s="1"/>
    </row>
    <row r="2527" spans="1:148" ht="12.75" x14ac:dyDescent="0.2">
      <c r="A2527" s="118"/>
      <c r="B2527" s="119"/>
      <c r="C2527" s="119"/>
      <c r="D2527" s="120"/>
      <c r="E2527" s="120"/>
      <c r="F2527" s="172"/>
      <c r="G2527" s="123"/>
      <c r="H2527" s="124"/>
      <c r="I2527" s="124"/>
      <c r="J2527" s="125"/>
      <c r="K2527" s="125"/>
      <c r="L2527" s="8"/>
      <c r="M2527" s="126"/>
      <c r="N2527" s="126"/>
      <c r="O2527" s="119"/>
      <c r="P2527" s="119"/>
      <c r="Q2527" s="158"/>
      <c r="R2527" s="199"/>
      <c r="S2527" s="119"/>
      <c r="T2527" s="129"/>
      <c r="U2527" s="127"/>
      <c r="V2527" s="127"/>
      <c r="W2527" s="126"/>
      <c r="X2527" s="119"/>
      <c r="Y2527" s="119"/>
      <c r="Z2527" s="131"/>
      <c r="AA2527" s="124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2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4"/>
      <c r="EM2527" s="1"/>
      <c r="EN2527" s="1"/>
      <c r="EO2527" s="1"/>
      <c r="EP2527" s="1"/>
      <c r="EQ2527" s="1"/>
      <c r="ER2527" s="1"/>
    </row>
    <row r="2528" spans="1:148" ht="12.75" x14ac:dyDescent="0.2">
      <c r="A2528" s="118"/>
      <c r="B2528" s="119"/>
      <c r="C2528" s="119"/>
      <c r="D2528" s="120"/>
      <c r="E2528" s="120"/>
      <c r="F2528" s="172"/>
      <c r="G2528" s="123"/>
      <c r="H2528" s="124"/>
      <c r="I2528" s="124"/>
      <c r="J2528" s="125"/>
      <c r="K2528" s="125"/>
      <c r="L2528" s="8"/>
      <c r="M2528" s="126"/>
      <c r="N2528" s="126"/>
      <c r="O2528" s="119"/>
      <c r="P2528" s="119"/>
      <c r="Q2528" s="158"/>
      <c r="R2528" s="199"/>
      <c r="S2528" s="119"/>
      <c r="T2528" s="129"/>
      <c r="U2528" s="127"/>
      <c r="V2528" s="127"/>
      <c r="W2528" s="126"/>
      <c r="X2528" s="119"/>
      <c r="Y2528" s="119"/>
      <c r="Z2528" s="131"/>
      <c r="AA2528" s="124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2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4"/>
      <c r="EM2528" s="1"/>
      <c r="EN2528" s="1"/>
      <c r="EO2528" s="1"/>
      <c r="EP2528" s="1"/>
      <c r="EQ2528" s="1"/>
      <c r="ER2528" s="1"/>
    </row>
    <row r="2529" spans="1:148" ht="12.75" x14ac:dyDescent="0.2">
      <c r="A2529" s="118"/>
      <c r="B2529" s="119"/>
      <c r="C2529" s="119"/>
      <c r="D2529" s="120"/>
      <c r="E2529" s="120"/>
      <c r="F2529" s="172"/>
      <c r="G2529" s="123"/>
      <c r="H2529" s="124"/>
      <c r="I2529" s="124"/>
      <c r="J2529" s="125"/>
      <c r="K2529" s="125"/>
      <c r="L2529" s="8"/>
      <c r="M2529" s="126"/>
      <c r="N2529" s="126"/>
      <c r="O2529" s="119"/>
      <c r="P2529" s="119"/>
      <c r="Q2529" s="158"/>
      <c r="R2529" s="199"/>
      <c r="S2529" s="119"/>
      <c r="T2529" s="129"/>
      <c r="U2529" s="127"/>
      <c r="V2529" s="127"/>
      <c r="W2529" s="126"/>
      <c r="X2529" s="119"/>
      <c r="Y2529" s="119"/>
      <c r="Z2529" s="131"/>
      <c r="AA2529" s="124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2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4"/>
      <c r="EM2529" s="1"/>
      <c r="EN2529" s="1"/>
      <c r="EO2529" s="1"/>
      <c r="EP2529" s="1"/>
      <c r="EQ2529" s="1"/>
      <c r="ER2529" s="1"/>
    </row>
    <row r="2530" spans="1:148" ht="12.75" x14ac:dyDescent="0.2">
      <c r="A2530" s="118"/>
      <c r="B2530" s="119"/>
      <c r="C2530" s="119"/>
      <c r="D2530" s="120"/>
      <c r="E2530" s="120"/>
      <c r="F2530" s="172"/>
      <c r="G2530" s="123"/>
      <c r="H2530" s="124"/>
      <c r="I2530" s="124"/>
      <c r="J2530" s="125"/>
      <c r="K2530" s="125"/>
      <c r="L2530" s="8"/>
      <c r="M2530" s="126"/>
      <c r="N2530" s="126"/>
      <c r="O2530" s="119"/>
      <c r="P2530" s="119"/>
      <c r="Q2530" s="158"/>
      <c r="R2530" s="199"/>
      <c r="S2530" s="119"/>
      <c r="T2530" s="129"/>
      <c r="U2530" s="127"/>
      <c r="V2530" s="127"/>
      <c r="W2530" s="126"/>
      <c r="X2530" s="119"/>
      <c r="Y2530" s="119"/>
      <c r="Z2530" s="131"/>
      <c r="AA2530" s="124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2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4"/>
      <c r="EM2530" s="1"/>
      <c r="EN2530" s="1"/>
      <c r="EO2530" s="1"/>
      <c r="EP2530" s="1"/>
      <c r="EQ2530" s="1"/>
      <c r="ER2530" s="1"/>
    </row>
    <row r="2531" spans="1:148" ht="12.75" x14ac:dyDescent="0.2">
      <c r="A2531" s="118"/>
      <c r="B2531" s="119"/>
      <c r="C2531" s="119"/>
      <c r="D2531" s="120"/>
      <c r="E2531" s="120"/>
      <c r="F2531" s="172"/>
      <c r="G2531" s="123"/>
      <c r="H2531" s="124"/>
      <c r="I2531" s="124"/>
      <c r="J2531" s="125"/>
      <c r="K2531" s="125"/>
      <c r="L2531" s="8"/>
      <c r="M2531" s="126"/>
      <c r="N2531" s="126"/>
      <c r="O2531" s="119"/>
      <c r="P2531" s="119"/>
      <c r="Q2531" s="158"/>
      <c r="R2531" s="199"/>
      <c r="S2531" s="119"/>
      <c r="T2531" s="129"/>
      <c r="U2531" s="127"/>
      <c r="V2531" s="127"/>
      <c r="W2531" s="126"/>
      <c r="X2531" s="119"/>
      <c r="Y2531" s="119"/>
      <c r="Z2531" s="131"/>
      <c r="AA2531" s="124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2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4"/>
      <c r="EM2531" s="1"/>
      <c r="EN2531" s="1"/>
      <c r="EO2531" s="1"/>
      <c r="EP2531" s="1"/>
      <c r="EQ2531" s="1"/>
      <c r="ER2531" s="1"/>
    </row>
    <row r="2532" spans="1:148" ht="12.75" x14ac:dyDescent="0.2">
      <c r="A2532" s="118"/>
      <c r="B2532" s="119"/>
      <c r="C2532" s="119"/>
      <c r="D2532" s="120"/>
      <c r="E2532" s="120"/>
      <c r="F2532" s="172"/>
      <c r="G2532" s="123"/>
      <c r="H2532" s="124"/>
      <c r="I2532" s="124"/>
      <c r="J2532" s="125"/>
      <c r="K2532" s="125"/>
      <c r="L2532" s="8"/>
      <c r="M2532" s="126"/>
      <c r="N2532" s="126"/>
      <c r="O2532" s="119"/>
      <c r="P2532" s="119"/>
      <c r="Q2532" s="158"/>
      <c r="R2532" s="199"/>
      <c r="S2532" s="119"/>
      <c r="T2532" s="129"/>
      <c r="U2532" s="127"/>
      <c r="V2532" s="127"/>
      <c r="W2532" s="126"/>
      <c r="X2532" s="119"/>
      <c r="Y2532" s="119"/>
      <c r="Z2532" s="131"/>
      <c r="AA2532" s="124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2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4"/>
      <c r="EM2532" s="1"/>
      <c r="EN2532" s="1"/>
      <c r="EO2532" s="1"/>
      <c r="EP2532" s="1"/>
      <c r="EQ2532" s="1"/>
      <c r="ER2532" s="1"/>
    </row>
    <row r="2533" spans="1:148" ht="12.75" x14ac:dyDescent="0.2">
      <c r="A2533" s="118"/>
      <c r="B2533" s="119"/>
      <c r="C2533" s="119"/>
      <c r="D2533" s="120"/>
      <c r="E2533" s="120"/>
      <c r="F2533" s="172"/>
      <c r="G2533" s="123"/>
      <c r="H2533" s="124"/>
      <c r="I2533" s="124"/>
      <c r="J2533" s="125"/>
      <c r="K2533" s="125"/>
      <c r="L2533" s="8"/>
      <c r="M2533" s="126"/>
      <c r="N2533" s="126"/>
      <c r="O2533" s="119"/>
      <c r="P2533" s="119"/>
      <c r="Q2533" s="158"/>
      <c r="R2533" s="199"/>
      <c r="S2533" s="119"/>
      <c r="T2533" s="129"/>
      <c r="U2533" s="127"/>
      <c r="V2533" s="127"/>
      <c r="W2533" s="126"/>
      <c r="X2533" s="119"/>
      <c r="Y2533" s="119"/>
      <c r="Z2533" s="131"/>
      <c r="AA2533" s="124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2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4"/>
      <c r="EM2533" s="1"/>
      <c r="EN2533" s="1"/>
      <c r="EO2533" s="1"/>
      <c r="EP2533" s="1"/>
      <c r="EQ2533" s="1"/>
      <c r="ER2533" s="1"/>
    </row>
    <row r="2534" spans="1:148" ht="12.75" x14ac:dyDescent="0.2">
      <c r="A2534" s="118"/>
      <c r="B2534" s="119"/>
      <c r="C2534" s="119"/>
      <c r="D2534" s="120"/>
      <c r="E2534" s="120"/>
      <c r="F2534" s="172"/>
      <c r="G2534" s="123"/>
      <c r="H2534" s="124"/>
      <c r="I2534" s="124"/>
      <c r="J2534" s="125"/>
      <c r="K2534" s="125"/>
      <c r="L2534" s="8"/>
      <c r="M2534" s="126"/>
      <c r="N2534" s="126"/>
      <c r="O2534" s="119"/>
      <c r="P2534" s="119"/>
      <c r="Q2534" s="158"/>
      <c r="R2534" s="199"/>
      <c r="S2534" s="119"/>
      <c r="T2534" s="129"/>
      <c r="U2534" s="127"/>
      <c r="V2534" s="127"/>
      <c r="W2534" s="126"/>
      <c r="X2534" s="119"/>
      <c r="Y2534" s="119"/>
      <c r="Z2534" s="131"/>
      <c r="AA2534" s="124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2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4"/>
      <c r="EM2534" s="1"/>
      <c r="EN2534" s="1"/>
      <c r="EO2534" s="1"/>
      <c r="EP2534" s="1"/>
      <c r="EQ2534" s="1"/>
      <c r="ER2534" s="1"/>
    </row>
    <row r="2535" spans="1:148" ht="12.75" x14ac:dyDescent="0.2">
      <c r="A2535" s="118"/>
      <c r="B2535" s="119"/>
      <c r="C2535" s="119"/>
      <c r="D2535" s="120"/>
      <c r="E2535" s="120"/>
      <c r="F2535" s="172"/>
      <c r="G2535" s="123"/>
      <c r="H2535" s="124"/>
      <c r="I2535" s="124"/>
      <c r="J2535" s="125"/>
      <c r="K2535" s="125"/>
      <c r="L2535" s="8"/>
      <c r="M2535" s="126"/>
      <c r="N2535" s="126"/>
      <c r="O2535" s="119"/>
      <c r="P2535" s="119"/>
      <c r="Q2535" s="158"/>
      <c r="R2535" s="199"/>
      <c r="S2535" s="119"/>
      <c r="T2535" s="129"/>
      <c r="U2535" s="127"/>
      <c r="V2535" s="127"/>
      <c r="W2535" s="126"/>
      <c r="X2535" s="119"/>
      <c r="Y2535" s="119"/>
      <c r="Z2535" s="131"/>
      <c r="AA2535" s="124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2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4"/>
      <c r="EM2535" s="1"/>
      <c r="EN2535" s="1"/>
      <c r="EO2535" s="1"/>
      <c r="EP2535" s="1"/>
      <c r="EQ2535" s="1"/>
      <c r="ER2535" s="1"/>
    </row>
    <row r="2536" spans="1:148" ht="12.75" x14ac:dyDescent="0.2">
      <c r="A2536" s="118"/>
      <c r="B2536" s="119"/>
      <c r="C2536" s="119"/>
      <c r="D2536" s="120"/>
      <c r="E2536" s="120"/>
      <c r="F2536" s="172"/>
      <c r="G2536" s="123"/>
      <c r="H2536" s="124"/>
      <c r="I2536" s="124"/>
      <c r="J2536" s="125"/>
      <c r="K2536" s="125"/>
      <c r="L2536" s="8"/>
      <c r="M2536" s="126"/>
      <c r="N2536" s="126"/>
      <c r="O2536" s="119"/>
      <c r="P2536" s="119"/>
      <c r="Q2536" s="158"/>
      <c r="R2536" s="199"/>
      <c r="S2536" s="119"/>
      <c r="T2536" s="129"/>
      <c r="U2536" s="127"/>
      <c r="V2536" s="127"/>
      <c r="W2536" s="126"/>
      <c r="X2536" s="119"/>
      <c r="Y2536" s="119"/>
      <c r="Z2536" s="131"/>
      <c r="AA2536" s="124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2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4"/>
      <c r="EM2536" s="1"/>
      <c r="EN2536" s="1"/>
      <c r="EO2536" s="1"/>
      <c r="EP2536" s="1"/>
      <c r="EQ2536" s="1"/>
      <c r="ER2536" s="1"/>
    </row>
    <row r="2537" spans="1:148" ht="12.75" x14ac:dyDescent="0.2">
      <c r="A2537" s="118"/>
      <c r="B2537" s="119"/>
      <c r="C2537" s="119"/>
      <c r="D2537" s="120"/>
      <c r="E2537" s="120"/>
      <c r="F2537" s="172"/>
      <c r="G2537" s="123"/>
      <c r="H2537" s="124"/>
      <c r="I2537" s="124"/>
      <c r="J2537" s="125"/>
      <c r="K2537" s="125"/>
      <c r="L2537" s="8"/>
      <c r="M2537" s="126"/>
      <c r="N2537" s="126"/>
      <c r="O2537" s="119"/>
      <c r="P2537" s="119"/>
      <c r="Q2537" s="158"/>
      <c r="R2537" s="199"/>
      <c r="S2537" s="119"/>
      <c r="T2537" s="129"/>
      <c r="U2537" s="127"/>
      <c r="V2537" s="127"/>
      <c r="W2537" s="126"/>
      <c r="X2537" s="119"/>
      <c r="Y2537" s="119"/>
      <c r="Z2537" s="131"/>
      <c r="AA2537" s="124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2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4"/>
      <c r="EM2537" s="1"/>
      <c r="EN2537" s="1"/>
      <c r="EO2537" s="1"/>
      <c r="EP2537" s="1"/>
      <c r="EQ2537" s="1"/>
      <c r="ER2537" s="1"/>
    </row>
    <row r="2538" spans="1:148" ht="12.75" x14ac:dyDescent="0.2">
      <c r="A2538" s="118"/>
      <c r="B2538" s="119"/>
      <c r="C2538" s="119"/>
      <c r="D2538" s="120"/>
      <c r="E2538" s="120"/>
      <c r="F2538" s="172"/>
      <c r="G2538" s="123"/>
      <c r="H2538" s="124"/>
      <c r="I2538" s="124"/>
      <c r="J2538" s="125"/>
      <c r="K2538" s="125"/>
      <c r="L2538" s="8"/>
      <c r="M2538" s="126"/>
      <c r="N2538" s="126"/>
      <c r="O2538" s="119"/>
      <c r="P2538" s="119"/>
      <c r="Q2538" s="158"/>
      <c r="R2538" s="199"/>
      <c r="S2538" s="119"/>
      <c r="T2538" s="129"/>
      <c r="U2538" s="127"/>
      <c r="V2538" s="127"/>
      <c r="W2538" s="126"/>
      <c r="X2538" s="119"/>
      <c r="Y2538" s="119"/>
      <c r="Z2538" s="131"/>
      <c r="AA2538" s="124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2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4"/>
      <c r="EM2538" s="1"/>
      <c r="EN2538" s="1"/>
      <c r="EO2538" s="1"/>
      <c r="EP2538" s="1"/>
      <c r="EQ2538" s="1"/>
      <c r="ER2538" s="1"/>
    </row>
    <row r="2539" spans="1:148" ht="12.75" x14ac:dyDescent="0.2">
      <c r="A2539" s="118"/>
      <c r="B2539" s="119"/>
      <c r="C2539" s="119"/>
      <c r="D2539" s="120"/>
      <c r="E2539" s="120"/>
      <c r="F2539" s="172"/>
      <c r="G2539" s="123"/>
      <c r="H2539" s="124"/>
      <c r="I2539" s="124"/>
      <c r="J2539" s="125"/>
      <c r="K2539" s="125"/>
      <c r="L2539" s="8"/>
      <c r="M2539" s="126"/>
      <c r="N2539" s="126"/>
      <c r="O2539" s="119"/>
      <c r="P2539" s="119"/>
      <c r="Q2539" s="158"/>
      <c r="R2539" s="199"/>
      <c r="S2539" s="119"/>
      <c r="T2539" s="129"/>
      <c r="U2539" s="127"/>
      <c r="V2539" s="127"/>
      <c r="W2539" s="126"/>
      <c r="X2539" s="119"/>
      <c r="Y2539" s="119"/>
      <c r="Z2539" s="131"/>
      <c r="AA2539" s="124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2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4"/>
      <c r="EM2539" s="1"/>
      <c r="EN2539" s="1"/>
      <c r="EO2539" s="1"/>
      <c r="EP2539" s="1"/>
      <c r="EQ2539" s="1"/>
      <c r="ER2539" s="1"/>
    </row>
    <row r="2540" spans="1:148" ht="12.75" x14ac:dyDescent="0.2">
      <c r="A2540" s="118"/>
      <c r="B2540" s="119"/>
      <c r="C2540" s="119"/>
      <c r="D2540" s="120"/>
      <c r="E2540" s="120"/>
      <c r="F2540" s="172"/>
      <c r="G2540" s="123"/>
      <c r="H2540" s="124"/>
      <c r="I2540" s="124"/>
      <c r="J2540" s="125"/>
      <c r="K2540" s="125"/>
      <c r="L2540" s="8"/>
      <c r="M2540" s="126"/>
      <c r="N2540" s="126"/>
      <c r="O2540" s="119"/>
      <c r="P2540" s="119"/>
      <c r="Q2540" s="158"/>
      <c r="R2540" s="199"/>
      <c r="S2540" s="119"/>
      <c r="T2540" s="129"/>
      <c r="U2540" s="127"/>
      <c r="V2540" s="127"/>
      <c r="W2540" s="126"/>
      <c r="X2540" s="119"/>
      <c r="Y2540" s="119"/>
      <c r="Z2540" s="131"/>
      <c r="AA2540" s="124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2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4"/>
      <c r="EM2540" s="1"/>
      <c r="EN2540" s="1"/>
      <c r="EO2540" s="1"/>
      <c r="EP2540" s="1"/>
      <c r="EQ2540" s="1"/>
      <c r="ER2540" s="1"/>
    </row>
    <row r="2541" spans="1:148" ht="12.75" x14ac:dyDescent="0.2">
      <c r="A2541" s="118"/>
      <c r="B2541" s="119"/>
      <c r="C2541" s="119"/>
      <c r="D2541" s="120"/>
      <c r="E2541" s="120"/>
      <c r="F2541" s="172"/>
      <c r="G2541" s="123"/>
      <c r="H2541" s="124"/>
      <c r="I2541" s="124"/>
      <c r="J2541" s="125"/>
      <c r="K2541" s="125"/>
      <c r="L2541" s="8"/>
      <c r="M2541" s="126"/>
      <c r="N2541" s="126"/>
      <c r="O2541" s="119"/>
      <c r="P2541" s="119"/>
      <c r="Q2541" s="158"/>
      <c r="R2541" s="199"/>
      <c r="S2541" s="119"/>
      <c r="T2541" s="129"/>
      <c r="U2541" s="127"/>
      <c r="V2541" s="127"/>
      <c r="W2541" s="126"/>
      <c r="X2541" s="119"/>
      <c r="Y2541" s="119"/>
      <c r="Z2541" s="131"/>
      <c r="AA2541" s="124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2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4"/>
      <c r="EM2541" s="1"/>
      <c r="EN2541" s="1"/>
      <c r="EO2541" s="1"/>
      <c r="EP2541" s="1"/>
      <c r="EQ2541" s="1"/>
      <c r="ER2541" s="1"/>
    </row>
    <row r="2542" spans="1:148" ht="12.75" x14ac:dyDescent="0.2">
      <c r="A2542" s="118"/>
      <c r="B2542" s="119"/>
      <c r="C2542" s="119"/>
      <c r="D2542" s="120"/>
      <c r="E2542" s="120"/>
      <c r="F2542" s="172"/>
      <c r="G2542" s="123"/>
      <c r="H2542" s="124"/>
      <c r="I2542" s="124"/>
      <c r="J2542" s="125"/>
      <c r="K2542" s="125"/>
      <c r="L2542" s="8"/>
      <c r="M2542" s="126"/>
      <c r="N2542" s="126"/>
      <c r="O2542" s="119"/>
      <c r="P2542" s="119"/>
      <c r="Q2542" s="158"/>
      <c r="R2542" s="199"/>
      <c r="S2542" s="119"/>
      <c r="T2542" s="129"/>
      <c r="U2542" s="127"/>
      <c r="V2542" s="127"/>
      <c r="W2542" s="126"/>
      <c r="X2542" s="119"/>
      <c r="Y2542" s="119"/>
      <c r="Z2542" s="131"/>
      <c r="AA2542" s="124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2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4"/>
      <c r="EM2542" s="1"/>
      <c r="EN2542" s="1"/>
      <c r="EO2542" s="1"/>
      <c r="EP2542" s="1"/>
      <c r="EQ2542" s="1"/>
      <c r="ER2542" s="1"/>
    </row>
    <row r="2543" spans="1:148" ht="12.75" x14ac:dyDescent="0.2">
      <c r="A2543" s="118"/>
      <c r="B2543" s="119"/>
      <c r="C2543" s="119"/>
      <c r="D2543" s="120"/>
      <c r="E2543" s="120"/>
      <c r="F2543" s="172"/>
      <c r="G2543" s="123"/>
      <c r="H2543" s="124"/>
      <c r="I2543" s="124"/>
      <c r="J2543" s="125"/>
      <c r="K2543" s="125"/>
      <c r="L2543" s="8"/>
      <c r="M2543" s="126"/>
      <c r="N2543" s="126"/>
      <c r="O2543" s="119"/>
      <c r="P2543" s="119"/>
      <c r="Q2543" s="158"/>
      <c r="R2543" s="199"/>
      <c r="S2543" s="119"/>
      <c r="T2543" s="129"/>
      <c r="U2543" s="127"/>
      <c r="V2543" s="127"/>
      <c r="W2543" s="126"/>
      <c r="X2543" s="119"/>
      <c r="Y2543" s="119"/>
      <c r="Z2543" s="131"/>
      <c r="AA2543" s="124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2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4"/>
      <c r="EM2543" s="1"/>
      <c r="EN2543" s="1"/>
      <c r="EO2543" s="1"/>
      <c r="EP2543" s="1"/>
      <c r="EQ2543" s="1"/>
      <c r="ER2543" s="1"/>
    </row>
    <row r="2544" spans="1:148" ht="12.75" x14ac:dyDescent="0.2">
      <c r="A2544" s="118"/>
      <c r="B2544" s="119"/>
      <c r="C2544" s="119"/>
      <c r="D2544" s="120"/>
      <c r="E2544" s="120"/>
      <c r="F2544" s="172"/>
      <c r="G2544" s="123"/>
      <c r="H2544" s="124"/>
      <c r="I2544" s="124"/>
      <c r="J2544" s="125"/>
      <c r="K2544" s="125"/>
      <c r="L2544" s="8"/>
      <c r="M2544" s="126"/>
      <c r="N2544" s="126"/>
      <c r="O2544" s="119"/>
      <c r="P2544" s="119"/>
      <c r="Q2544" s="158"/>
      <c r="R2544" s="199"/>
      <c r="S2544" s="119"/>
      <c r="T2544" s="129"/>
      <c r="U2544" s="127"/>
      <c r="V2544" s="127"/>
      <c r="W2544" s="126"/>
      <c r="X2544" s="119"/>
      <c r="Y2544" s="119"/>
      <c r="Z2544" s="131"/>
      <c r="AA2544" s="124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2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4"/>
      <c r="EM2544" s="1"/>
      <c r="EN2544" s="1"/>
      <c r="EO2544" s="1"/>
      <c r="EP2544" s="1"/>
      <c r="EQ2544" s="1"/>
      <c r="ER2544" s="1"/>
    </row>
    <row r="2545" spans="1:148" ht="12.75" x14ac:dyDescent="0.2">
      <c r="A2545" s="118"/>
      <c r="B2545" s="119"/>
      <c r="C2545" s="119"/>
      <c r="D2545" s="120"/>
      <c r="E2545" s="120"/>
      <c r="F2545" s="172"/>
      <c r="G2545" s="123"/>
      <c r="H2545" s="124"/>
      <c r="I2545" s="124"/>
      <c r="J2545" s="125"/>
      <c r="K2545" s="125"/>
      <c r="L2545" s="8"/>
      <c r="M2545" s="126"/>
      <c r="N2545" s="126"/>
      <c r="O2545" s="119"/>
      <c r="P2545" s="119"/>
      <c r="Q2545" s="158"/>
      <c r="R2545" s="199"/>
      <c r="S2545" s="119"/>
      <c r="T2545" s="129"/>
      <c r="U2545" s="127"/>
      <c r="V2545" s="127"/>
      <c r="W2545" s="126"/>
      <c r="X2545" s="119"/>
      <c r="Y2545" s="119"/>
      <c r="Z2545" s="131"/>
      <c r="AA2545" s="124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2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4"/>
      <c r="EM2545" s="1"/>
      <c r="EN2545" s="1"/>
      <c r="EO2545" s="1"/>
      <c r="EP2545" s="1"/>
      <c r="EQ2545" s="1"/>
      <c r="ER2545" s="1"/>
    </row>
    <row r="2546" spans="1:148" ht="12.75" x14ac:dyDescent="0.2">
      <c r="A2546" s="118"/>
      <c r="B2546" s="119"/>
      <c r="C2546" s="119"/>
      <c r="D2546" s="120"/>
      <c r="E2546" s="120"/>
      <c r="F2546" s="172"/>
      <c r="G2546" s="123"/>
      <c r="H2546" s="124"/>
      <c r="I2546" s="124"/>
      <c r="J2546" s="125"/>
      <c r="K2546" s="125"/>
      <c r="L2546" s="8"/>
      <c r="M2546" s="126"/>
      <c r="N2546" s="126"/>
      <c r="O2546" s="119"/>
      <c r="P2546" s="119"/>
      <c r="Q2546" s="158"/>
      <c r="R2546" s="199"/>
      <c r="S2546" s="119"/>
      <c r="T2546" s="129"/>
      <c r="U2546" s="127"/>
      <c r="V2546" s="127"/>
      <c r="W2546" s="126"/>
      <c r="X2546" s="119"/>
      <c r="Y2546" s="119"/>
      <c r="Z2546" s="131"/>
      <c r="AA2546" s="124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2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4"/>
      <c r="EM2546" s="1"/>
      <c r="EN2546" s="1"/>
      <c r="EO2546" s="1"/>
      <c r="EP2546" s="1"/>
      <c r="EQ2546" s="1"/>
      <c r="ER2546" s="1"/>
    </row>
    <row r="2547" spans="1:148" ht="12.75" x14ac:dyDescent="0.2">
      <c r="A2547" s="118"/>
      <c r="B2547" s="119"/>
      <c r="C2547" s="119"/>
      <c r="D2547" s="120"/>
      <c r="E2547" s="120"/>
      <c r="F2547" s="172"/>
      <c r="G2547" s="123"/>
      <c r="H2547" s="124"/>
      <c r="I2547" s="124"/>
      <c r="J2547" s="125"/>
      <c r="K2547" s="125"/>
      <c r="L2547" s="8"/>
      <c r="M2547" s="126"/>
      <c r="N2547" s="126"/>
      <c r="O2547" s="119"/>
      <c r="P2547" s="119"/>
      <c r="Q2547" s="158"/>
      <c r="R2547" s="199"/>
      <c r="S2547" s="119"/>
      <c r="T2547" s="129"/>
      <c r="U2547" s="127"/>
      <c r="V2547" s="127"/>
      <c r="W2547" s="126"/>
      <c r="X2547" s="119"/>
      <c r="Y2547" s="119"/>
      <c r="Z2547" s="131"/>
      <c r="AA2547" s="124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2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4"/>
      <c r="EM2547" s="1"/>
      <c r="EN2547" s="1"/>
      <c r="EO2547" s="1"/>
      <c r="EP2547" s="1"/>
      <c r="EQ2547" s="1"/>
      <c r="ER2547" s="1"/>
    </row>
    <row r="2548" spans="1:148" ht="12.75" x14ac:dyDescent="0.2">
      <c r="A2548" s="118"/>
      <c r="B2548" s="119"/>
      <c r="C2548" s="119"/>
      <c r="D2548" s="120"/>
      <c r="E2548" s="120"/>
      <c r="F2548" s="172"/>
      <c r="G2548" s="123"/>
      <c r="H2548" s="124"/>
      <c r="I2548" s="124"/>
      <c r="J2548" s="125"/>
      <c r="K2548" s="125"/>
      <c r="L2548" s="8"/>
      <c r="M2548" s="126"/>
      <c r="N2548" s="126"/>
      <c r="O2548" s="119"/>
      <c r="P2548" s="119"/>
      <c r="Q2548" s="158"/>
      <c r="R2548" s="199"/>
      <c r="S2548" s="119"/>
      <c r="T2548" s="129"/>
      <c r="U2548" s="127"/>
      <c r="V2548" s="127"/>
      <c r="W2548" s="126"/>
      <c r="X2548" s="119"/>
      <c r="Y2548" s="119"/>
      <c r="Z2548" s="131"/>
      <c r="AA2548" s="124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2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4"/>
      <c r="EM2548" s="1"/>
      <c r="EN2548" s="1"/>
      <c r="EO2548" s="1"/>
      <c r="EP2548" s="1"/>
      <c r="EQ2548" s="1"/>
      <c r="ER2548" s="1"/>
    </row>
    <row r="2549" spans="1:148" ht="12.75" x14ac:dyDescent="0.2">
      <c r="A2549" s="118"/>
      <c r="B2549" s="119"/>
      <c r="C2549" s="119"/>
      <c r="D2549" s="120"/>
      <c r="E2549" s="120"/>
      <c r="F2549" s="172"/>
      <c r="G2549" s="123"/>
      <c r="H2549" s="124"/>
      <c r="I2549" s="124"/>
      <c r="J2549" s="125"/>
      <c r="K2549" s="125"/>
      <c r="L2549" s="8"/>
      <c r="M2549" s="126"/>
      <c r="N2549" s="126"/>
      <c r="O2549" s="119"/>
      <c r="P2549" s="119"/>
      <c r="Q2549" s="158"/>
      <c r="R2549" s="199"/>
      <c r="S2549" s="119"/>
      <c r="T2549" s="129"/>
      <c r="U2549" s="127"/>
      <c r="V2549" s="127"/>
      <c r="W2549" s="126"/>
      <c r="X2549" s="119"/>
      <c r="Y2549" s="119"/>
      <c r="Z2549" s="131"/>
      <c r="AA2549" s="124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2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4"/>
      <c r="EM2549" s="1"/>
      <c r="EN2549" s="1"/>
      <c r="EO2549" s="1"/>
      <c r="EP2549" s="1"/>
      <c r="EQ2549" s="1"/>
      <c r="ER2549" s="1"/>
    </row>
    <row r="2550" spans="1:148" ht="12.75" x14ac:dyDescent="0.2">
      <c r="A2550" s="118"/>
      <c r="B2550" s="119"/>
      <c r="C2550" s="119"/>
      <c r="D2550" s="120"/>
      <c r="E2550" s="120"/>
      <c r="F2550" s="172"/>
      <c r="G2550" s="123"/>
      <c r="H2550" s="124"/>
      <c r="I2550" s="124"/>
      <c r="J2550" s="125"/>
      <c r="K2550" s="125"/>
      <c r="L2550" s="8"/>
      <c r="M2550" s="126"/>
      <c r="N2550" s="126"/>
      <c r="O2550" s="119"/>
      <c r="P2550" s="119"/>
      <c r="Q2550" s="158"/>
      <c r="R2550" s="199"/>
      <c r="S2550" s="119"/>
      <c r="T2550" s="129"/>
      <c r="U2550" s="127"/>
      <c r="V2550" s="127"/>
      <c r="W2550" s="126"/>
      <c r="X2550" s="119"/>
      <c r="Y2550" s="119"/>
      <c r="Z2550" s="131"/>
      <c r="AA2550" s="124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2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4"/>
      <c r="EM2550" s="1"/>
      <c r="EN2550" s="1"/>
      <c r="EO2550" s="1"/>
      <c r="EP2550" s="1"/>
      <c r="EQ2550" s="1"/>
      <c r="ER2550" s="1"/>
    </row>
    <row r="2551" spans="1:148" ht="12.75" x14ac:dyDescent="0.2">
      <c r="A2551" s="118"/>
      <c r="B2551" s="119"/>
      <c r="C2551" s="119"/>
      <c r="D2551" s="120"/>
      <c r="E2551" s="120"/>
      <c r="F2551" s="172"/>
      <c r="G2551" s="123"/>
      <c r="H2551" s="124"/>
      <c r="I2551" s="124"/>
      <c r="J2551" s="125"/>
      <c r="K2551" s="125"/>
      <c r="L2551" s="8"/>
      <c r="M2551" s="126"/>
      <c r="N2551" s="126"/>
      <c r="O2551" s="119"/>
      <c r="P2551" s="119"/>
      <c r="Q2551" s="158"/>
      <c r="R2551" s="199"/>
      <c r="S2551" s="119"/>
      <c r="T2551" s="129"/>
      <c r="U2551" s="127"/>
      <c r="V2551" s="127"/>
      <c r="W2551" s="126"/>
      <c r="X2551" s="119"/>
      <c r="Y2551" s="119"/>
      <c r="Z2551" s="131"/>
      <c r="AA2551" s="124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2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4"/>
      <c r="EM2551" s="1"/>
      <c r="EN2551" s="1"/>
      <c r="EO2551" s="1"/>
      <c r="EP2551" s="1"/>
      <c r="EQ2551" s="1"/>
      <c r="ER2551" s="1"/>
    </row>
    <row r="2552" spans="1:148" ht="12.75" x14ac:dyDescent="0.2">
      <c r="A2552" s="118"/>
      <c r="B2552" s="119"/>
      <c r="C2552" s="119"/>
      <c r="D2552" s="120"/>
      <c r="E2552" s="120"/>
      <c r="F2552" s="172"/>
      <c r="G2552" s="123"/>
      <c r="H2552" s="124"/>
      <c r="I2552" s="124"/>
      <c r="J2552" s="125"/>
      <c r="K2552" s="125"/>
      <c r="L2552" s="8"/>
      <c r="M2552" s="126"/>
      <c r="N2552" s="126"/>
      <c r="O2552" s="119"/>
      <c r="P2552" s="119"/>
      <c r="Q2552" s="158"/>
      <c r="R2552" s="199"/>
      <c r="S2552" s="119"/>
      <c r="T2552" s="129"/>
      <c r="U2552" s="127"/>
      <c r="V2552" s="127"/>
      <c r="W2552" s="126"/>
      <c r="X2552" s="119"/>
      <c r="Y2552" s="119"/>
      <c r="Z2552" s="131"/>
      <c r="AA2552" s="124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2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4"/>
      <c r="EM2552" s="1"/>
      <c r="EN2552" s="1"/>
      <c r="EO2552" s="1"/>
      <c r="EP2552" s="1"/>
      <c r="EQ2552" s="1"/>
      <c r="ER2552" s="1"/>
    </row>
    <row r="2553" spans="1:148" ht="12.75" x14ac:dyDescent="0.2">
      <c r="A2553" s="118"/>
      <c r="B2553" s="119"/>
      <c r="C2553" s="119"/>
      <c r="D2553" s="120"/>
      <c r="E2553" s="120"/>
      <c r="F2553" s="172"/>
      <c r="G2553" s="123"/>
      <c r="H2553" s="124"/>
      <c r="I2553" s="124"/>
      <c r="J2553" s="125"/>
      <c r="K2553" s="125"/>
      <c r="L2553" s="8"/>
      <c r="M2553" s="126"/>
      <c r="N2553" s="126"/>
      <c r="O2553" s="119"/>
      <c r="P2553" s="119"/>
      <c r="Q2553" s="158"/>
      <c r="R2553" s="199"/>
      <c r="S2553" s="119"/>
      <c r="T2553" s="129"/>
      <c r="U2553" s="127"/>
      <c r="V2553" s="127"/>
      <c r="W2553" s="126"/>
      <c r="X2553" s="119"/>
      <c r="Y2553" s="119"/>
      <c r="Z2553" s="131"/>
      <c r="AA2553" s="124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2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4"/>
      <c r="EM2553" s="1"/>
      <c r="EN2553" s="1"/>
      <c r="EO2553" s="1"/>
      <c r="EP2553" s="1"/>
      <c r="EQ2553" s="1"/>
      <c r="ER2553" s="1"/>
    </row>
    <row r="2554" spans="1:148" ht="12.75" x14ac:dyDescent="0.2">
      <c r="A2554" s="118"/>
      <c r="B2554" s="119"/>
      <c r="C2554" s="119"/>
      <c r="D2554" s="120"/>
      <c r="E2554" s="120"/>
      <c r="F2554" s="172"/>
      <c r="G2554" s="123"/>
      <c r="H2554" s="124"/>
      <c r="I2554" s="124"/>
      <c r="J2554" s="125"/>
      <c r="K2554" s="125"/>
      <c r="L2554" s="8"/>
      <c r="M2554" s="126"/>
      <c r="N2554" s="126"/>
      <c r="O2554" s="119"/>
      <c r="P2554" s="119"/>
      <c r="Q2554" s="158"/>
      <c r="R2554" s="199"/>
      <c r="S2554" s="119"/>
      <c r="T2554" s="129"/>
      <c r="U2554" s="127"/>
      <c r="V2554" s="127"/>
      <c r="W2554" s="126"/>
      <c r="X2554" s="119"/>
      <c r="Y2554" s="119"/>
      <c r="Z2554" s="131"/>
      <c r="AA2554" s="124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2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4"/>
      <c r="EM2554" s="1"/>
      <c r="EN2554" s="1"/>
      <c r="EO2554" s="1"/>
      <c r="EP2554" s="1"/>
      <c r="EQ2554" s="1"/>
      <c r="ER2554" s="1"/>
    </row>
    <row r="2555" spans="1:148" ht="12.75" x14ac:dyDescent="0.2">
      <c r="A2555" s="118"/>
      <c r="B2555" s="119"/>
      <c r="C2555" s="119"/>
      <c r="D2555" s="120"/>
      <c r="E2555" s="120"/>
      <c r="F2555" s="172"/>
      <c r="G2555" s="123"/>
      <c r="H2555" s="124"/>
      <c r="I2555" s="124"/>
      <c r="J2555" s="125"/>
      <c r="K2555" s="125"/>
      <c r="L2555" s="8"/>
      <c r="M2555" s="126"/>
      <c r="N2555" s="126"/>
      <c r="O2555" s="119"/>
      <c r="P2555" s="119"/>
      <c r="Q2555" s="158"/>
      <c r="R2555" s="199"/>
      <c r="S2555" s="119"/>
      <c r="T2555" s="129"/>
      <c r="U2555" s="127"/>
      <c r="V2555" s="127"/>
      <c r="W2555" s="126"/>
      <c r="X2555" s="119"/>
      <c r="Y2555" s="119"/>
      <c r="Z2555" s="131"/>
      <c r="AA2555" s="124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2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4"/>
      <c r="EM2555" s="1"/>
      <c r="EN2555" s="1"/>
      <c r="EO2555" s="1"/>
      <c r="EP2555" s="1"/>
      <c r="EQ2555" s="1"/>
      <c r="ER2555" s="1"/>
    </row>
    <row r="2556" spans="1:148" ht="12.75" x14ac:dyDescent="0.2">
      <c r="A2556" s="118"/>
      <c r="B2556" s="119"/>
      <c r="C2556" s="119"/>
      <c r="D2556" s="120"/>
      <c r="E2556" s="120"/>
      <c r="F2556" s="172"/>
      <c r="G2556" s="123"/>
      <c r="H2556" s="124"/>
      <c r="I2556" s="124"/>
      <c r="J2556" s="125"/>
      <c r="K2556" s="125"/>
      <c r="L2556" s="8"/>
      <c r="M2556" s="126"/>
      <c r="N2556" s="126"/>
      <c r="O2556" s="119"/>
      <c r="P2556" s="119"/>
      <c r="Q2556" s="158"/>
      <c r="R2556" s="199"/>
      <c r="S2556" s="119"/>
      <c r="T2556" s="129"/>
      <c r="U2556" s="127"/>
      <c r="V2556" s="127"/>
      <c r="W2556" s="126"/>
      <c r="X2556" s="119"/>
      <c r="Y2556" s="119"/>
      <c r="Z2556" s="131"/>
      <c r="AA2556" s="124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2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4"/>
      <c r="EM2556" s="1"/>
      <c r="EN2556" s="1"/>
      <c r="EO2556" s="1"/>
      <c r="EP2556" s="1"/>
      <c r="EQ2556" s="1"/>
      <c r="ER2556" s="1"/>
    </row>
    <row r="2557" spans="1:148" ht="12.75" x14ac:dyDescent="0.2">
      <c r="A2557" s="118"/>
      <c r="B2557" s="119"/>
      <c r="C2557" s="119"/>
      <c r="D2557" s="120"/>
      <c r="E2557" s="120"/>
      <c r="F2557" s="172"/>
      <c r="G2557" s="123"/>
      <c r="H2557" s="124"/>
      <c r="I2557" s="124"/>
      <c r="J2557" s="125"/>
      <c r="K2557" s="125"/>
      <c r="L2557" s="8"/>
      <c r="M2557" s="126"/>
      <c r="N2557" s="126"/>
      <c r="O2557" s="119"/>
      <c r="P2557" s="119"/>
      <c r="Q2557" s="158"/>
      <c r="R2557" s="199"/>
      <c r="S2557" s="119"/>
      <c r="T2557" s="129"/>
      <c r="U2557" s="127"/>
      <c r="V2557" s="127"/>
      <c r="W2557" s="126"/>
      <c r="X2557" s="119"/>
      <c r="Y2557" s="119"/>
      <c r="Z2557" s="131"/>
      <c r="AA2557" s="124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2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4"/>
      <c r="EM2557" s="1"/>
      <c r="EN2557" s="1"/>
      <c r="EO2557" s="1"/>
      <c r="EP2557" s="1"/>
      <c r="EQ2557" s="1"/>
      <c r="ER2557" s="1"/>
    </row>
    <row r="2558" spans="1:148" ht="12.75" x14ac:dyDescent="0.2">
      <c r="A2558" s="118"/>
      <c r="B2558" s="119"/>
      <c r="C2558" s="119"/>
      <c r="D2558" s="120"/>
      <c r="E2558" s="120"/>
      <c r="F2558" s="172"/>
      <c r="G2558" s="123"/>
      <c r="H2558" s="124"/>
      <c r="I2558" s="124"/>
      <c r="J2558" s="125"/>
      <c r="K2558" s="125"/>
      <c r="L2558" s="8"/>
      <c r="M2558" s="126"/>
      <c r="N2558" s="126"/>
      <c r="O2558" s="119"/>
      <c r="P2558" s="119"/>
      <c r="Q2558" s="158"/>
      <c r="R2558" s="199"/>
      <c r="S2558" s="119"/>
      <c r="T2558" s="129"/>
      <c r="U2558" s="127"/>
      <c r="V2558" s="127"/>
      <c r="W2558" s="126"/>
      <c r="X2558" s="119"/>
      <c r="Y2558" s="119"/>
      <c r="Z2558" s="131"/>
      <c r="AA2558" s="124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2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4"/>
      <c r="EM2558" s="1"/>
      <c r="EN2558" s="1"/>
      <c r="EO2558" s="1"/>
      <c r="EP2558" s="1"/>
      <c r="EQ2558" s="1"/>
      <c r="ER2558" s="1"/>
    </row>
    <row r="2559" spans="1:148" ht="12.75" x14ac:dyDescent="0.2">
      <c r="A2559" s="118"/>
      <c r="B2559" s="119"/>
      <c r="C2559" s="119"/>
      <c r="D2559" s="120"/>
      <c r="E2559" s="120"/>
      <c r="F2559" s="172"/>
      <c r="G2559" s="123"/>
      <c r="H2559" s="124"/>
      <c r="I2559" s="124"/>
      <c r="J2559" s="125"/>
      <c r="K2559" s="125"/>
      <c r="L2559" s="8"/>
      <c r="M2559" s="126"/>
      <c r="N2559" s="126"/>
      <c r="O2559" s="119"/>
      <c r="P2559" s="119"/>
      <c r="Q2559" s="158"/>
      <c r="R2559" s="199"/>
      <c r="S2559" s="119"/>
      <c r="T2559" s="129"/>
      <c r="U2559" s="127"/>
      <c r="V2559" s="127"/>
      <c r="W2559" s="126"/>
      <c r="X2559" s="119"/>
      <c r="Y2559" s="119"/>
      <c r="Z2559" s="131"/>
      <c r="AA2559" s="124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2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4"/>
      <c r="EM2559" s="1"/>
      <c r="EN2559" s="1"/>
      <c r="EO2559" s="1"/>
      <c r="EP2559" s="1"/>
      <c r="EQ2559" s="1"/>
      <c r="ER2559" s="1"/>
    </row>
    <row r="2560" spans="1:148" ht="12.75" x14ac:dyDescent="0.2">
      <c r="A2560" s="118"/>
      <c r="B2560" s="119"/>
      <c r="C2560" s="119"/>
      <c r="D2560" s="120"/>
      <c r="E2560" s="120"/>
      <c r="F2560" s="172"/>
      <c r="G2560" s="123"/>
      <c r="H2560" s="124"/>
      <c r="I2560" s="124"/>
      <c r="J2560" s="125"/>
      <c r="K2560" s="125"/>
      <c r="L2560" s="8"/>
      <c r="M2560" s="126"/>
      <c r="N2560" s="126"/>
      <c r="O2560" s="119"/>
      <c r="P2560" s="119"/>
      <c r="Q2560" s="158"/>
      <c r="R2560" s="199"/>
      <c r="S2560" s="119"/>
      <c r="T2560" s="129"/>
      <c r="U2560" s="127"/>
      <c r="V2560" s="127"/>
      <c r="W2560" s="126"/>
      <c r="X2560" s="119"/>
      <c r="Y2560" s="119"/>
      <c r="Z2560" s="131"/>
      <c r="AA2560" s="124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2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4"/>
      <c r="EM2560" s="1"/>
      <c r="EN2560" s="1"/>
      <c r="EO2560" s="1"/>
      <c r="EP2560" s="1"/>
      <c r="EQ2560" s="1"/>
      <c r="ER2560" s="1"/>
    </row>
    <row r="2561" spans="1:148" ht="12.75" x14ac:dyDescent="0.2">
      <c r="A2561" s="118"/>
      <c r="B2561" s="119"/>
      <c r="C2561" s="119"/>
      <c r="D2561" s="120"/>
      <c r="E2561" s="120"/>
      <c r="F2561" s="172"/>
      <c r="G2561" s="123"/>
      <c r="H2561" s="124"/>
      <c r="I2561" s="124"/>
      <c r="J2561" s="125"/>
      <c r="K2561" s="125"/>
      <c r="L2561" s="8"/>
      <c r="M2561" s="126"/>
      <c r="N2561" s="126"/>
      <c r="O2561" s="119"/>
      <c r="P2561" s="119"/>
      <c r="Q2561" s="158"/>
      <c r="R2561" s="199"/>
      <c r="S2561" s="119"/>
      <c r="T2561" s="129"/>
      <c r="U2561" s="127"/>
      <c r="V2561" s="127"/>
      <c r="W2561" s="126"/>
      <c r="X2561" s="119"/>
      <c r="Y2561" s="119"/>
      <c r="Z2561" s="131"/>
      <c r="AA2561" s="124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2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4"/>
      <c r="EM2561" s="1"/>
      <c r="EN2561" s="1"/>
      <c r="EO2561" s="1"/>
      <c r="EP2561" s="1"/>
      <c r="EQ2561" s="1"/>
      <c r="ER2561" s="1"/>
    </row>
    <row r="2562" spans="1:148" ht="12.75" x14ac:dyDescent="0.2">
      <c r="A2562" s="118"/>
      <c r="B2562" s="119"/>
      <c r="C2562" s="119"/>
      <c r="D2562" s="120"/>
      <c r="E2562" s="120"/>
      <c r="F2562" s="172"/>
      <c r="G2562" s="123"/>
      <c r="H2562" s="124"/>
      <c r="I2562" s="124"/>
      <c r="J2562" s="125"/>
      <c r="K2562" s="125"/>
      <c r="L2562" s="8"/>
      <c r="M2562" s="126"/>
      <c r="N2562" s="126"/>
      <c r="O2562" s="119"/>
      <c r="P2562" s="119"/>
      <c r="Q2562" s="158"/>
      <c r="R2562" s="199"/>
      <c r="S2562" s="119"/>
      <c r="T2562" s="129"/>
      <c r="U2562" s="127"/>
      <c r="V2562" s="127"/>
      <c r="W2562" s="126"/>
      <c r="X2562" s="119"/>
      <c r="Y2562" s="119"/>
      <c r="Z2562" s="131"/>
      <c r="AA2562" s="124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2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4"/>
      <c r="EM2562" s="1"/>
      <c r="EN2562" s="1"/>
      <c r="EO2562" s="1"/>
      <c r="EP2562" s="1"/>
      <c r="EQ2562" s="1"/>
      <c r="ER2562" s="1"/>
    </row>
    <row r="2563" spans="1:148" ht="12.75" x14ac:dyDescent="0.2">
      <c r="A2563" s="118"/>
      <c r="B2563" s="119"/>
      <c r="C2563" s="119"/>
      <c r="D2563" s="120"/>
      <c r="E2563" s="120"/>
      <c r="F2563" s="172"/>
      <c r="G2563" s="123"/>
      <c r="H2563" s="124"/>
      <c r="I2563" s="124"/>
      <c r="J2563" s="125"/>
      <c r="K2563" s="125"/>
      <c r="L2563" s="8"/>
      <c r="M2563" s="126"/>
      <c r="N2563" s="126"/>
      <c r="O2563" s="119"/>
      <c r="P2563" s="119"/>
      <c r="Q2563" s="158"/>
      <c r="R2563" s="199"/>
      <c r="S2563" s="119"/>
      <c r="T2563" s="129"/>
      <c r="U2563" s="127"/>
      <c r="V2563" s="127"/>
      <c r="W2563" s="126"/>
      <c r="X2563" s="119"/>
      <c r="Y2563" s="119"/>
      <c r="Z2563" s="131"/>
      <c r="AA2563" s="124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2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4"/>
      <c r="EM2563" s="1"/>
      <c r="EN2563" s="1"/>
      <c r="EO2563" s="1"/>
      <c r="EP2563" s="1"/>
      <c r="EQ2563" s="1"/>
      <c r="ER2563" s="1"/>
    </row>
    <row r="2564" spans="1:148" ht="12.75" x14ac:dyDescent="0.2">
      <c r="A2564" s="118"/>
      <c r="B2564" s="119"/>
      <c r="C2564" s="119"/>
      <c r="D2564" s="120"/>
      <c r="E2564" s="120"/>
      <c r="F2564" s="172"/>
      <c r="G2564" s="123"/>
      <c r="H2564" s="124"/>
      <c r="I2564" s="124"/>
      <c r="J2564" s="125"/>
      <c r="K2564" s="125"/>
      <c r="L2564" s="8"/>
      <c r="M2564" s="126"/>
      <c r="N2564" s="126"/>
      <c r="O2564" s="119"/>
      <c r="P2564" s="119"/>
      <c r="Q2564" s="158"/>
      <c r="R2564" s="199"/>
      <c r="S2564" s="119"/>
      <c r="T2564" s="129"/>
      <c r="U2564" s="127"/>
      <c r="V2564" s="127"/>
      <c r="W2564" s="126"/>
      <c r="X2564" s="119"/>
      <c r="Y2564" s="119"/>
      <c r="Z2564" s="131"/>
      <c r="AA2564" s="124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2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4"/>
      <c r="EM2564" s="1"/>
      <c r="EN2564" s="1"/>
      <c r="EO2564" s="1"/>
      <c r="EP2564" s="1"/>
      <c r="EQ2564" s="1"/>
      <c r="ER2564" s="1"/>
    </row>
    <row r="2565" spans="1:148" ht="12.75" x14ac:dyDescent="0.2">
      <c r="A2565" s="118"/>
      <c r="B2565" s="119"/>
      <c r="C2565" s="119"/>
      <c r="D2565" s="120"/>
      <c r="E2565" s="120"/>
      <c r="F2565" s="172"/>
      <c r="G2565" s="123"/>
      <c r="H2565" s="124"/>
      <c r="I2565" s="124"/>
      <c r="J2565" s="125"/>
      <c r="K2565" s="125"/>
      <c r="L2565" s="8"/>
      <c r="M2565" s="126"/>
      <c r="N2565" s="126"/>
      <c r="O2565" s="119"/>
      <c r="P2565" s="119"/>
      <c r="Q2565" s="158"/>
      <c r="R2565" s="199"/>
      <c r="S2565" s="119"/>
      <c r="T2565" s="129"/>
      <c r="U2565" s="127"/>
      <c r="V2565" s="127"/>
      <c r="W2565" s="126"/>
      <c r="X2565" s="119"/>
      <c r="Y2565" s="119"/>
      <c r="Z2565" s="131"/>
      <c r="AA2565" s="124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2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4"/>
      <c r="EM2565" s="1"/>
      <c r="EN2565" s="1"/>
      <c r="EO2565" s="1"/>
      <c r="EP2565" s="1"/>
      <c r="EQ2565" s="1"/>
      <c r="ER2565" s="1"/>
    </row>
    <row r="2566" spans="1:148" ht="12.75" x14ac:dyDescent="0.2">
      <c r="A2566" s="118"/>
      <c r="B2566" s="119"/>
      <c r="C2566" s="119"/>
      <c r="D2566" s="120"/>
      <c r="E2566" s="120"/>
      <c r="F2566" s="172"/>
      <c r="G2566" s="123"/>
      <c r="H2566" s="124"/>
      <c r="I2566" s="124"/>
      <c r="J2566" s="125"/>
      <c r="K2566" s="125"/>
      <c r="L2566" s="8"/>
      <c r="M2566" s="126"/>
      <c r="N2566" s="126"/>
      <c r="O2566" s="119"/>
      <c r="P2566" s="119"/>
      <c r="Q2566" s="158"/>
      <c r="R2566" s="199"/>
      <c r="S2566" s="119"/>
      <c r="T2566" s="129"/>
      <c r="U2566" s="127"/>
      <c r="V2566" s="127"/>
      <c r="W2566" s="126"/>
      <c r="X2566" s="119"/>
      <c r="Y2566" s="119"/>
      <c r="Z2566" s="131"/>
      <c r="AA2566" s="124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2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4"/>
      <c r="EM2566" s="1"/>
      <c r="EN2566" s="1"/>
      <c r="EO2566" s="1"/>
      <c r="EP2566" s="1"/>
      <c r="EQ2566" s="1"/>
      <c r="ER2566" s="1"/>
    </row>
    <row r="2567" spans="1:148" ht="12.75" x14ac:dyDescent="0.2">
      <c r="A2567" s="118"/>
      <c r="B2567" s="119"/>
      <c r="C2567" s="119"/>
      <c r="D2567" s="120"/>
      <c r="E2567" s="120"/>
      <c r="F2567" s="172"/>
      <c r="G2567" s="123"/>
      <c r="H2567" s="124"/>
      <c r="I2567" s="124"/>
      <c r="J2567" s="125"/>
      <c r="K2567" s="125"/>
      <c r="L2567" s="8"/>
      <c r="M2567" s="126"/>
      <c r="N2567" s="126"/>
      <c r="O2567" s="119"/>
      <c r="P2567" s="119"/>
      <c r="Q2567" s="158"/>
      <c r="R2567" s="199"/>
      <c r="S2567" s="119"/>
      <c r="T2567" s="129"/>
      <c r="U2567" s="127"/>
      <c r="V2567" s="127"/>
      <c r="W2567" s="126"/>
      <c r="X2567" s="119"/>
      <c r="Y2567" s="119"/>
      <c r="Z2567" s="131"/>
      <c r="AA2567" s="124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2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4"/>
      <c r="EM2567" s="1"/>
      <c r="EN2567" s="1"/>
      <c r="EO2567" s="1"/>
      <c r="EP2567" s="1"/>
      <c r="EQ2567" s="1"/>
      <c r="ER2567" s="1"/>
    </row>
    <row r="2568" spans="1:148" ht="12.75" x14ac:dyDescent="0.2">
      <c r="A2568" s="118"/>
      <c r="B2568" s="119"/>
      <c r="C2568" s="119"/>
      <c r="D2568" s="120"/>
      <c r="E2568" s="120"/>
      <c r="F2568" s="172"/>
      <c r="G2568" s="123"/>
      <c r="H2568" s="124"/>
      <c r="I2568" s="124"/>
      <c r="J2568" s="125"/>
      <c r="K2568" s="125"/>
      <c r="L2568" s="8"/>
      <c r="M2568" s="126"/>
      <c r="N2568" s="126"/>
      <c r="O2568" s="119"/>
      <c r="P2568" s="119"/>
      <c r="Q2568" s="158"/>
      <c r="R2568" s="199"/>
      <c r="S2568" s="119"/>
      <c r="T2568" s="129"/>
      <c r="U2568" s="127"/>
      <c r="V2568" s="127"/>
      <c r="W2568" s="126"/>
      <c r="X2568" s="119"/>
      <c r="Y2568" s="119"/>
      <c r="Z2568" s="131"/>
      <c r="AA2568" s="12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2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4"/>
      <c r="EM2568" s="1"/>
      <c r="EN2568" s="1"/>
      <c r="EO2568" s="1"/>
      <c r="EP2568" s="1"/>
      <c r="EQ2568" s="1"/>
      <c r="ER2568" s="1"/>
    </row>
    <row r="2569" spans="1:148" ht="12.75" x14ac:dyDescent="0.2">
      <c r="A2569" s="118"/>
      <c r="B2569" s="119"/>
      <c r="C2569" s="119"/>
      <c r="D2569" s="120"/>
      <c r="E2569" s="120"/>
      <c r="F2569" s="172"/>
      <c r="G2569" s="123"/>
      <c r="H2569" s="124"/>
      <c r="I2569" s="124"/>
      <c r="J2569" s="125"/>
      <c r="K2569" s="125"/>
      <c r="L2569" s="8"/>
      <c r="M2569" s="126"/>
      <c r="N2569" s="126"/>
      <c r="O2569" s="119"/>
      <c r="P2569" s="119"/>
      <c r="Q2569" s="158"/>
      <c r="R2569" s="199"/>
      <c r="S2569" s="119"/>
      <c r="T2569" s="129"/>
      <c r="U2569" s="127"/>
      <c r="V2569" s="127"/>
      <c r="W2569" s="126"/>
      <c r="X2569" s="119"/>
      <c r="Y2569" s="119"/>
      <c r="Z2569" s="131"/>
      <c r="AA2569" s="12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2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4"/>
      <c r="EM2569" s="1"/>
      <c r="EN2569" s="1"/>
      <c r="EO2569" s="1"/>
      <c r="EP2569" s="1"/>
      <c r="EQ2569" s="1"/>
      <c r="ER2569" s="1"/>
    </row>
    <row r="2570" spans="1:148" ht="12.75" x14ac:dyDescent="0.2">
      <c r="A2570" s="118"/>
      <c r="B2570" s="119"/>
      <c r="C2570" s="119"/>
      <c r="D2570" s="120"/>
      <c r="E2570" s="120"/>
      <c r="F2570" s="172"/>
      <c r="G2570" s="123"/>
      <c r="H2570" s="124"/>
      <c r="I2570" s="124"/>
      <c r="J2570" s="125"/>
      <c r="K2570" s="125"/>
      <c r="L2570" s="8"/>
      <c r="M2570" s="126"/>
      <c r="N2570" s="126"/>
      <c r="O2570" s="119"/>
      <c r="P2570" s="119"/>
      <c r="Q2570" s="158"/>
      <c r="R2570" s="199"/>
      <c r="S2570" s="119"/>
      <c r="T2570" s="129"/>
      <c r="U2570" s="127"/>
      <c r="V2570" s="127"/>
      <c r="W2570" s="126"/>
      <c r="X2570" s="119"/>
      <c r="Y2570" s="119"/>
      <c r="Z2570" s="131"/>
      <c r="AA2570" s="12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2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4"/>
      <c r="EM2570" s="1"/>
      <c r="EN2570" s="1"/>
      <c r="EO2570" s="1"/>
      <c r="EP2570" s="1"/>
      <c r="EQ2570" s="1"/>
      <c r="ER2570" s="1"/>
    </row>
    <row r="2571" spans="1:148" ht="12.75" x14ac:dyDescent="0.2">
      <c r="A2571" s="118"/>
      <c r="B2571" s="119"/>
      <c r="C2571" s="119"/>
      <c r="D2571" s="120"/>
      <c r="E2571" s="120"/>
      <c r="F2571" s="172"/>
      <c r="G2571" s="123"/>
      <c r="H2571" s="124"/>
      <c r="I2571" s="124"/>
      <c r="J2571" s="125"/>
      <c r="K2571" s="125"/>
      <c r="L2571" s="8"/>
      <c r="M2571" s="126"/>
      <c r="N2571" s="126"/>
      <c r="O2571" s="119"/>
      <c r="P2571" s="119"/>
      <c r="Q2571" s="158"/>
      <c r="R2571" s="199"/>
      <c r="S2571" s="119"/>
      <c r="T2571" s="129"/>
      <c r="U2571" s="127"/>
      <c r="V2571" s="127"/>
      <c r="W2571" s="126"/>
      <c r="X2571" s="119"/>
      <c r="Y2571" s="119"/>
      <c r="Z2571" s="131"/>
      <c r="AA2571" s="12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2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4"/>
      <c r="EM2571" s="1"/>
      <c r="EN2571" s="1"/>
      <c r="EO2571" s="1"/>
      <c r="EP2571" s="1"/>
      <c r="EQ2571" s="1"/>
      <c r="ER2571" s="1"/>
    </row>
    <row r="2572" spans="1:148" ht="12.75" x14ac:dyDescent="0.2">
      <c r="A2572" s="118"/>
      <c r="B2572" s="119"/>
      <c r="C2572" s="119"/>
      <c r="D2572" s="120"/>
      <c r="E2572" s="120"/>
      <c r="F2572" s="172"/>
      <c r="G2572" s="123"/>
      <c r="H2572" s="124"/>
      <c r="I2572" s="124"/>
      <c r="J2572" s="125"/>
      <c r="K2572" s="125"/>
      <c r="L2572" s="8"/>
      <c r="M2572" s="126"/>
      <c r="N2572" s="126"/>
      <c r="O2572" s="119"/>
      <c r="P2572" s="119"/>
      <c r="Q2572" s="158"/>
      <c r="R2572" s="199"/>
      <c r="S2572" s="119"/>
      <c r="T2572" s="129"/>
      <c r="U2572" s="127"/>
      <c r="V2572" s="127"/>
      <c r="W2572" s="126"/>
      <c r="X2572" s="119"/>
      <c r="Y2572" s="119"/>
      <c r="Z2572" s="131"/>
      <c r="AA2572" s="12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2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4"/>
      <c r="EM2572" s="1"/>
      <c r="EN2572" s="1"/>
      <c r="EO2572" s="1"/>
      <c r="EP2572" s="1"/>
      <c r="EQ2572" s="1"/>
      <c r="ER2572" s="1"/>
    </row>
    <row r="2573" spans="1:148" ht="12.75" x14ac:dyDescent="0.2">
      <c r="A2573" s="118"/>
      <c r="B2573" s="119"/>
      <c r="C2573" s="119"/>
      <c r="D2573" s="120"/>
      <c r="E2573" s="120"/>
      <c r="F2573" s="172"/>
      <c r="G2573" s="123"/>
      <c r="H2573" s="124"/>
      <c r="I2573" s="124"/>
      <c r="J2573" s="125"/>
      <c r="K2573" s="125"/>
      <c r="L2573" s="8"/>
      <c r="M2573" s="126"/>
      <c r="N2573" s="126"/>
      <c r="O2573" s="119"/>
      <c r="P2573" s="119"/>
      <c r="Q2573" s="158"/>
      <c r="R2573" s="199"/>
      <c r="S2573" s="119"/>
      <c r="T2573" s="129"/>
      <c r="U2573" s="127"/>
      <c r="V2573" s="127"/>
      <c r="W2573" s="126"/>
      <c r="X2573" s="119"/>
      <c r="Y2573" s="119"/>
      <c r="Z2573" s="131"/>
      <c r="AA2573" s="12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2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4"/>
      <c r="EM2573" s="1"/>
      <c r="EN2573" s="1"/>
      <c r="EO2573" s="1"/>
      <c r="EP2573" s="1"/>
      <c r="EQ2573" s="1"/>
      <c r="ER2573" s="1"/>
    </row>
    <row r="2574" spans="1:148" ht="12.75" x14ac:dyDescent="0.2">
      <c r="A2574" s="118"/>
      <c r="B2574" s="119"/>
      <c r="C2574" s="119"/>
      <c r="D2574" s="120"/>
      <c r="E2574" s="120"/>
      <c r="F2574" s="172"/>
      <c r="G2574" s="123"/>
      <c r="H2574" s="124"/>
      <c r="I2574" s="124"/>
      <c r="J2574" s="125"/>
      <c r="K2574" s="125"/>
      <c r="L2574" s="8"/>
      <c r="M2574" s="126"/>
      <c r="N2574" s="126"/>
      <c r="O2574" s="119"/>
      <c r="P2574" s="119"/>
      <c r="Q2574" s="158"/>
      <c r="R2574" s="199"/>
      <c r="S2574" s="119"/>
      <c r="T2574" s="129"/>
      <c r="U2574" s="127"/>
      <c r="V2574" s="127"/>
      <c r="W2574" s="126"/>
      <c r="X2574" s="119"/>
      <c r="Y2574" s="119"/>
      <c r="Z2574" s="131"/>
      <c r="AA2574" s="12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2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4"/>
      <c r="EM2574" s="1"/>
      <c r="EN2574" s="1"/>
      <c r="EO2574" s="1"/>
      <c r="EP2574" s="1"/>
      <c r="EQ2574" s="1"/>
      <c r="ER2574" s="1"/>
    </row>
    <row r="2575" spans="1:148" ht="12.75" x14ac:dyDescent="0.2">
      <c r="A2575" s="118"/>
      <c r="B2575" s="119"/>
      <c r="C2575" s="119"/>
      <c r="D2575" s="120"/>
      <c r="E2575" s="120"/>
      <c r="F2575" s="172"/>
      <c r="G2575" s="123"/>
      <c r="H2575" s="124"/>
      <c r="I2575" s="124"/>
      <c r="J2575" s="125"/>
      <c r="K2575" s="125"/>
      <c r="L2575" s="8"/>
      <c r="M2575" s="126"/>
      <c r="N2575" s="126"/>
      <c r="O2575" s="119"/>
      <c r="P2575" s="119"/>
      <c r="Q2575" s="158"/>
      <c r="R2575" s="199"/>
      <c r="S2575" s="119"/>
      <c r="T2575" s="129"/>
      <c r="U2575" s="127"/>
      <c r="V2575" s="127"/>
      <c r="W2575" s="126"/>
      <c r="X2575" s="119"/>
      <c r="Y2575" s="119"/>
      <c r="Z2575" s="131"/>
      <c r="AA2575" s="12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2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4"/>
      <c r="EM2575" s="1"/>
      <c r="EN2575" s="1"/>
      <c r="EO2575" s="1"/>
      <c r="EP2575" s="1"/>
      <c r="EQ2575" s="1"/>
      <c r="ER2575" s="1"/>
    </row>
    <row r="2576" spans="1:148" ht="12.75" x14ac:dyDescent="0.2">
      <c r="A2576" s="118"/>
      <c r="B2576" s="119"/>
      <c r="C2576" s="119"/>
      <c r="D2576" s="120"/>
      <c r="E2576" s="120"/>
      <c r="F2576" s="172"/>
      <c r="G2576" s="123"/>
      <c r="H2576" s="124"/>
      <c r="I2576" s="124"/>
      <c r="J2576" s="125"/>
      <c r="K2576" s="125"/>
      <c r="L2576" s="8"/>
      <c r="M2576" s="126"/>
      <c r="N2576" s="126"/>
      <c r="O2576" s="119"/>
      <c r="P2576" s="119"/>
      <c r="Q2576" s="158"/>
      <c r="R2576" s="199"/>
      <c r="S2576" s="119"/>
      <c r="T2576" s="129"/>
      <c r="U2576" s="127"/>
      <c r="V2576" s="127"/>
      <c r="W2576" s="126"/>
      <c r="X2576" s="119"/>
      <c r="Y2576" s="119"/>
      <c r="Z2576" s="131"/>
      <c r="AA2576" s="12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2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4"/>
      <c r="EM2576" s="1"/>
      <c r="EN2576" s="1"/>
      <c r="EO2576" s="1"/>
      <c r="EP2576" s="1"/>
      <c r="EQ2576" s="1"/>
      <c r="ER2576" s="1"/>
    </row>
    <row r="2577" spans="1:148" ht="12.75" x14ac:dyDescent="0.2">
      <c r="A2577" s="118"/>
      <c r="B2577" s="119"/>
      <c r="C2577" s="119"/>
      <c r="D2577" s="120"/>
      <c r="E2577" s="120"/>
      <c r="F2577" s="172"/>
      <c r="G2577" s="123"/>
      <c r="H2577" s="124"/>
      <c r="I2577" s="124"/>
      <c r="J2577" s="125"/>
      <c r="K2577" s="125"/>
      <c r="L2577" s="8"/>
      <c r="M2577" s="126"/>
      <c r="N2577" s="126"/>
      <c r="O2577" s="119"/>
      <c r="P2577" s="119"/>
      <c r="Q2577" s="158"/>
      <c r="R2577" s="199"/>
      <c r="S2577" s="119"/>
      <c r="T2577" s="129"/>
      <c r="U2577" s="127"/>
      <c r="V2577" s="127"/>
      <c r="W2577" s="126"/>
      <c r="X2577" s="119"/>
      <c r="Y2577" s="119"/>
      <c r="Z2577" s="131"/>
      <c r="AA2577" s="12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2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4"/>
      <c r="EM2577" s="1"/>
      <c r="EN2577" s="1"/>
      <c r="EO2577" s="1"/>
      <c r="EP2577" s="1"/>
      <c r="EQ2577" s="1"/>
      <c r="ER2577" s="1"/>
    </row>
    <row r="2578" spans="1:148" ht="12.75" x14ac:dyDescent="0.2">
      <c r="A2578" s="118"/>
      <c r="B2578" s="119"/>
      <c r="C2578" s="119"/>
      <c r="D2578" s="120"/>
      <c r="E2578" s="120"/>
      <c r="F2578" s="172"/>
      <c r="G2578" s="123"/>
      <c r="H2578" s="124"/>
      <c r="I2578" s="124"/>
      <c r="J2578" s="125"/>
      <c r="K2578" s="125"/>
      <c r="L2578" s="8"/>
      <c r="M2578" s="126"/>
      <c r="N2578" s="126"/>
      <c r="O2578" s="119"/>
      <c r="P2578" s="119"/>
      <c r="Q2578" s="158"/>
      <c r="R2578" s="199"/>
      <c r="S2578" s="119"/>
      <c r="T2578" s="129"/>
      <c r="U2578" s="127"/>
      <c r="V2578" s="127"/>
      <c r="W2578" s="126"/>
      <c r="X2578" s="119"/>
      <c r="Y2578" s="119"/>
      <c r="Z2578" s="131"/>
      <c r="AA2578" s="12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2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4"/>
      <c r="EM2578" s="1"/>
      <c r="EN2578" s="1"/>
      <c r="EO2578" s="1"/>
      <c r="EP2578" s="1"/>
      <c r="EQ2578" s="1"/>
      <c r="ER2578" s="1"/>
    </row>
    <row r="2579" spans="1:148" ht="12.75" x14ac:dyDescent="0.2">
      <c r="A2579" s="118"/>
      <c r="B2579" s="119"/>
      <c r="C2579" s="119"/>
      <c r="D2579" s="120"/>
      <c r="E2579" s="120"/>
      <c r="F2579" s="172"/>
      <c r="G2579" s="123"/>
      <c r="H2579" s="124"/>
      <c r="I2579" s="124"/>
      <c r="J2579" s="125"/>
      <c r="K2579" s="125"/>
      <c r="L2579" s="8"/>
      <c r="M2579" s="126"/>
      <c r="N2579" s="126"/>
      <c r="O2579" s="119"/>
      <c r="P2579" s="119"/>
      <c r="Q2579" s="158"/>
      <c r="R2579" s="199"/>
      <c r="S2579" s="119"/>
      <c r="T2579" s="129"/>
      <c r="U2579" s="127"/>
      <c r="V2579" s="127"/>
      <c r="W2579" s="126"/>
      <c r="X2579" s="119"/>
      <c r="Y2579" s="119"/>
      <c r="Z2579" s="131"/>
      <c r="AA2579" s="12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2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4"/>
      <c r="EM2579" s="1"/>
      <c r="EN2579" s="1"/>
      <c r="EO2579" s="1"/>
      <c r="EP2579" s="1"/>
      <c r="EQ2579" s="1"/>
      <c r="ER2579" s="1"/>
    </row>
    <row r="2580" spans="1:148" ht="12.75" x14ac:dyDescent="0.2">
      <c r="A2580" s="118"/>
      <c r="B2580" s="119"/>
      <c r="C2580" s="119"/>
      <c r="D2580" s="120"/>
      <c r="E2580" s="120"/>
      <c r="F2580" s="172"/>
      <c r="G2580" s="123"/>
      <c r="H2580" s="124"/>
      <c r="I2580" s="124"/>
      <c r="J2580" s="125"/>
      <c r="K2580" s="125"/>
      <c r="L2580" s="8"/>
      <c r="M2580" s="126"/>
      <c r="N2580" s="126"/>
      <c r="O2580" s="119"/>
      <c r="P2580" s="119"/>
      <c r="Q2580" s="158"/>
      <c r="R2580" s="199"/>
      <c r="S2580" s="119"/>
      <c r="T2580" s="129"/>
      <c r="U2580" s="127"/>
      <c r="V2580" s="127"/>
      <c r="W2580" s="126"/>
      <c r="X2580" s="119"/>
      <c r="Y2580" s="119"/>
      <c r="Z2580" s="131"/>
      <c r="AA2580" s="12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2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4"/>
      <c r="EM2580" s="1"/>
      <c r="EN2580" s="1"/>
      <c r="EO2580" s="1"/>
      <c r="EP2580" s="1"/>
      <c r="EQ2580" s="1"/>
      <c r="ER2580" s="1"/>
    </row>
    <row r="2581" spans="1:148" ht="12.75" x14ac:dyDescent="0.2">
      <c r="A2581" s="118"/>
      <c r="B2581" s="119"/>
      <c r="C2581" s="119"/>
      <c r="D2581" s="120"/>
      <c r="E2581" s="120"/>
      <c r="F2581" s="172"/>
      <c r="G2581" s="123"/>
      <c r="H2581" s="124"/>
      <c r="I2581" s="124"/>
      <c r="J2581" s="125"/>
      <c r="K2581" s="125"/>
      <c r="L2581" s="8"/>
      <c r="M2581" s="126"/>
      <c r="N2581" s="126"/>
      <c r="O2581" s="119"/>
      <c r="P2581" s="119"/>
      <c r="Q2581" s="158"/>
      <c r="R2581" s="199"/>
      <c r="S2581" s="119"/>
      <c r="T2581" s="129"/>
      <c r="U2581" s="127"/>
      <c r="V2581" s="127"/>
      <c r="W2581" s="126"/>
      <c r="X2581" s="119"/>
      <c r="Y2581" s="119"/>
      <c r="Z2581" s="131"/>
      <c r="AA2581" s="12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2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4"/>
      <c r="EM2581" s="1"/>
      <c r="EN2581" s="1"/>
      <c r="EO2581" s="1"/>
      <c r="EP2581" s="1"/>
      <c r="EQ2581" s="1"/>
      <c r="ER2581" s="1"/>
    </row>
    <row r="2582" spans="1:148" ht="12.75" x14ac:dyDescent="0.2">
      <c r="A2582" s="118"/>
      <c r="B2582" s="119"/>
      <c r="C2582" s="119"/>
      <c r="D2582" s="120"/>
      <c r="E2582" s="120"/>
      <c r="F2582" s="172"/>
      <c r="G2582" s="123"/>
      <c r="H2582" s="124"/>
      <c r="I2582" s="124"/>
      <c r="J2582" s="125"/>
      <c r="K2582" s="125"/>
      <c r="L2582" s="8"/>
      <c r="M2582" s="126"/>
      <c r="N2582" s="126"/>
      <c r="O2582" s="119"/>
      <c r="P2582" s="119"/>
      <c r="Q2582" s="158"/>
      <c r="R2582" s="199"/>
      <c r="S2582" s="119"/>
      <c r="T2582" s="129"/>
      <c r="U2582" s="127"/>
      <c r="V2582" s="127"/>
      <c r="W2582" s="126"/>
      <c r="X2582" s="119"/>
      <c r="Y2582" s="119"/>
      <c r="Z2582" s="131"/>
      <c r="AA2582" s="12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2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4"/>
      <c r="EM2582" s="1"/>
      <c r="EN2582" s="1"/>
      <c r="EO2582" s="1"/>
      <c r="EP2582" s="1"/>
      <c r="EQ2582" s="1"/>
      <c r="ER2582" s="1"/>
    </row>
    <row r="2583" spans="1:148" ht="12.75" x14ac:dyDescent="0.2">
      <c r="A2583" s="118"/>
      <c r="B2583" s="119"/>
      <c r="C2583" s="119"/>
      <c r="D2583" s="120"/>
      <c r="E2583" s="120"/>
      <c r="F2583" s="172"/>
      <c r="G2583" s="123"/>
      <c r="H2583" s="124"/>
      <c r="I2583" s="124"/>
      <c r="J2583" s="125"/>
      <c r="K2583" s="125"/>
      <c r="L2583" s="8"/>
      <c r="M2583" s="126"/>
      <c r="N2583" s="126"/>
      <c r="O2583" s="119"/>
      <c r="P2583" s="119"/>
      <c r="Q2583" s="158"/>
      <c r="R2583" s="199"/>
      <c r="S2583" s="119"/>
      <c r="T2583" s="129"/>
      <c r="U2583" s="127"/>
      <c r="V2583" s="127"/>
      <c r="W2583" s="126"/>
      <c r="X2583" s="119"/>
      <c r="Y2583" s="119"/>
      <c r="Z2583" s="131"/>
      <c r="AA2583" s="12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2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4"/>
      <c r="EM2583" s="1"/>
      <c r="EN2583" s="1"/>
      <c r="EO2583" s="1"/>
      <c r="EP2583" s="1"/>
      <c r="EQ2583" s="1"/>
      <c r="ER2583" s="1"/>
    </row>
    <row r="2584" spans="1:148" ht="12.75" x14ac:dyDescent="0.2">
      <c r="A2584" s="118"/>
      <c r="B2584" s="119"/>
      <c r="C2584" s="119"/>
      <c r="D2584" s="120"/>
      <c r="E2584" s="120"/>
      <c r="F2584" s="172"/>
      <c r="G2584" s="123"/>
      <c r="H2584" s="124"/>
      <c r="I2584" s="124"/>
      <c r="J2584" s="125"/>
      <c r="K2584" s="125"/>
      <c r="L2584" s="8"/>
      <c r="M2584" s="126"/>
      <c r="N2584" s="126"/>
      <c r="O2584" s="119"/>
      <c r="P2584" s="119"/>
      <c r="Q2584" s="158"/>
      <c r="R2584" s="199"/>
      <c r="S2584" s="119"/>
      <c r="T2584" s="129"/>
      <c r="U2584" s="127"/>
      <c r="V2584" s="127"/>
      <c r="W2584" s="126"/>
      <c r="X2584" s="119"/>
      <c r="Y2584" s="119"/>
      <c r="Z2584" s="131"/>
      <c r="AA2584" s="12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2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4"/>
      <c r="EM2584" s="1"/>
      <c r="EN2584" s="1"/>
      <c r="EO2584" s="1"/>
      <c r="EP2584" s="1"/>
      <c r="EQ2584" s="1"/>
      <c r="ER2584" s="1"/>
    </row>
    <row r="2585" spans="1:148" ht="12.75" x14ac:dyDescent="0.2">
      <c r="A2585" s="118"/>
      <c r="B2585" s="119"/>
      <c r="C2585" s="119"/>
      <c r="D2585" s="120"/>
      <c r="E2585" s="120"/>
      <c r="F2585" s="172"/>
      <c r="G2585" s="123"/>
      <c r="H2585" s="124"/>
      <c r="I2585" s="124"/>
      <c r="J2585" s="125"/>
      <c r="K2585" s="125"/>
      <c r="L2585" s="8"/>
      <c r="M2585" s="126"/>
      <c r="N2585" s="126"/>
      <c r="O2585" s="119"/>
      <c r="P2585" s="119"/>
      <c r="Q2585" s="158"/>
      <c r="R2585" s="199"/>
      <c r="S2585" s="119"/>
      <c r="T2585" s="129"/>
      <c r="U2585" s="127"/>
      <c r="V2585" s="127"/>
      <c r="W2585" s="126"/>
      <c r="X2585" s="119"/>
      <c r="Y2585" s="119"/>
      <c r="Z2585" s="131"/>
      <c r="AA2585" s="12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2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4"/>
      <c r="EM2585" s="1"/>
      <c r="EN2585" s="1"/>
      <c r="EO2585" s="1"/>
      <c r="EP2585" s="1"/>
      <c r="EQ2585" s="1"/>
      <c r="ER2585" s="1"/>
    </row>
    <row r="2586" spans="1:148" ht="12.75" x14ac:dyDescent="0.2">
      <c r="A2586" s="118"/>
      <c r="B2586" s="119"/>
      <c r="C2586" s="119"/>
      <c r="D2586" s="120"/>
      <c r="E2586" s="120"/>
      <c r="F2586" s="172"/>
      <c r="G2586" s="123"/>
      <c r="H2586" s="124"/>
      <c r="I2586" s="124"/>
      <c r="J2586" s="125"/>
      <c r="K2586" s="125"/>
      <c r="L2586" s="8"/>
      <c r="M2586" s="126"/>
      <c r="N2586" s="126"/>
      <c r="O2586" s="119"/>
      <c r="P2586" s="119"/>
      <c r="Q2586" s="158"/>
      <c r="R2586" s="199"/>
      <c r="S2586" s="119"/>
      <c r="T2586" s="129"/>
      <c r="U2586" s="127"/>
      <c r="V2586" s="127"/>
      <c r="W2586" s="126"/>
      <c r="X2586" s="119"/>
      <c r="Y2586" s="119"/>
      <c r="Z2586" s="131"/>
      <c r="AA2586" s="12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2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4"/>
      <c r="EM2586" s="1"/>
      <c r="EN2586" s="1"/>
      <c r="EO2586" s="1"/>
      <c r="EP2586" s="1"/>
      <c r="EQ2586" s="1"/>
      <c r="ER2586" s="1"/>
    </row>
    <row r="2587" spans="1:148" ht="12.75" x14ac:dyDescent="0.2">
      <c r="A2587" s="118"/>
      <c r="B2587" s="119"/>
      <c r="C2587" s="119"/>
      <c r="D2587" s="120"/>
      <c r="E2587" s="120"/>
      <c r="F2587" s="172"/>
      <c r="G2587" s="123"/>
      <c r="H2587" s="124"/>
      <c r="I2587" s="124"/>
      <c r="J2587" s="125"/>
      <c r="K2587" s="125"/>
      <c r="L2587" s="8"/>
      <c r="M2587" s="126"/>
      <c r="N2587" s="126"/>
      <c r="O2587" s="119"/>
      <c r="P2587" s="119"/>
      <c r="Q2587" s="158"/>
      <c r="R2587" s="199"/>
      <c r="S2587" s="119"/>
      <c r="T2587" s="129"/>
      <c r="U2587" s="127"/>
      <c r="V2587" s="127"/>
      <c r="W2587" s="126"/>
      <c r="X2587" s="119"/>
      <c r="Y2587" s="119"/>
      <c r="Z2587" s="131"/>
      <c r="AA2587" s="12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2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4"/>
      <c r="EM2587" s="1"/>
      <c r="EN2587" s="1"/>
      <c r="EO2587" s="1"/>
      <c r="EP2587" s="1"/>
      <c r="EQ2587" s="1"/>
      <c r="ER2587" s="1"/>
    </row>
    <row r="2588" spans="1:148" ht="12.75" x14ac:dyDescent="0.2">
      <c r="A2588" s="118"/>
      <c r="B2588" s="119"/>
      <c r="C2588" s="119"/>
      <c r="D2588" s="120"/>
      <c r="E2588" s="120"/>
      <c r="F2588" s="172"/>
      <c r="G2588" s="123"/>
      <c r="H2588" s="124"/>
      <c r="I2588" s="124"/>
      <c r="J2588" s="125"/>
      <c r="K2588" s="125"/>
      <c r="L2588" s="8"/>
      <c r="M2588" s="126"/>
      <c r="N2588" s="126"/>
      <c r="O2588" s="119"/>
      <c r="P2588" s="119"/>
      <c r="Q2588" s="158"/>
      <c r="R2588" s="199"/>
      <c r="S2588" s="119"/>
      <c r="T2588" s="129"/>
      <c r="U2588" s="127"/>
      <c r="V2588" s="127"/>
      <c r="W2588" s="126"/>
      <c r="X2588" s="119"/>
      <c r="Y2588" s="119"/>
      <c r="Z2588" s="131"/>
      <c r="AA2588" s="12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2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4"/>
      <c r="EM2588" s="1"/>
      <c r="EN2588" s="1"/>
      <c r="EO2588" s="1"/>
      <c r="EP2588" s="1"/>
      <c r="EQ2588" s="1"/>
      <c r="ER2588" s="1"/>
    </row>
    <row r="2589" spans="1:148" ht="12.75" x14ac:dyDescent="0.2">
      <c r="A2589" s="118"/>
      <c r="B2589" s="119"/>
      <c r="C2589" s="119"/>
      <c r="D2589" s="120"/>
      <c r="E2589" s="120"/>
      <c r="F2589" s="172"/>
      <c r="G2589" s="123"/>
      <c r="H2589" s="124"/>
      <c r="I2589" s="124"/>
      <c r="J2589" s="125"/>
      <c r="K2589" s="125"/>
      <c r="L2589" s="8"/>
      <c r="M2589" s="126"/>
      <c r="N2589" s="126"/>
      <c r="O2589" s="119"/>
      <c r="P2589" s="119"/>
      <c r="Q2589" s="158"/>
      <c r="R2589" s="199"/>
      <c r="S2589" s="119"/>
      <c r="T2589" s="129"/>
      <c r="U2589" s="127"/>
      <c r="V2589" s="127"/>
      <c r="W2589" s="126"/>
      <c r="X2589" s="119"/>
      <c r="Y2589" s="119"/>
      <c r="Z2589" s="131"/>
      <c r="AA2589" s="12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2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4"/>
      <c r="EM2589" s="1"/>
      <c r="EN2589" s="1"/>
      <c r="EO2589" s="1"/>
      <c r="EP2589" s="1"/>
      <c r="EQ2589" s="1"/>
      <c r="ER2589" s="1"/>
    </row>
    <row r="2590" spans="1:148" ht="12.75" x14ac:dyDescent="0.2">
      <c r="A2590" s="118"/>
      <c r="B2590" s="119"/>
      <c r="C2590" s="119"/>
      <c r="D2590" s="120"/>
      <c r="E2590" s="120"/>
      <c r="F2590" s="172"/>
      <c r="G2590" s="123"/>
      <c r="H2590" s="124"/>
      <c r="I2590" s="124"/>
      <c r="J2590" s="125"/>
      <c r="K2590" s="125"/>
      <c r="L2590" s="8"/>
      <c r="M2590" s="126"/>
      <c r="N2590" s="126"/>
      <c r="O2590" s="119"/>
      <c r="P2590" s="119"/>
      <c r="Q2590" s="158"/>
      <c r="R2590" s="199"/>
      <c r="S2590" s="119"/>
      <c r="T2590" s="129"/>
      <c r="U2590" s="127"/>
      <c r="V2590" s="127"/>
      <c r="W2590" s="126"/>
      <c r="X2590" s="119"/>
      <c r="Y2590" s="119"/>
      <c r="Z2590" s="131"/>
      <c r="AA2590" s="12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2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4"/>
      <c r="EM2590" s="1"/>
      <c r="EN2590" s="1"/>
      <c r="EO2590" s="1"/>
      <c r="EP2590" s="1"/>
      <c r="EQ2590" s="1"/>
      <c r="ER2590" s="1"/>
    </row>
    <row r="2591" spans="1:148" ht="12.75" x14ac:dyDescent="0.2">
      <c r="A2591" s="118"/>
      <c r="B2591" s="119"/>
      <c r="C2591" s="119"/>
      <c r="D2591" s="120"/>
      <c r="E2591" s="120"/>
      <c r="F2591" s="172"/>
      <c r="G2591" s="123"/>
      <c r="H2591" s="124"/>
      <c r="I2591" s="124"/>
      <c r="J2591" s="125"/>
      <c r="K2591" s="125"/>
      <c r="L2591" s="8"/>
      <c r="M2591" s="126"/>
      <c r="N2591" s="126"/>
      <c r="O2591" s="119"/>
      <c r="P2591" s="119"/>
      <c r="Q2591" s="158"/>
      <c r="R2591" s="199"/>
      <c r="S2591" s="119"/>
      <c r="T2591" s="129"/>
      <c r="U2591" s="127"/>
      <c r="V2591" s="127"/>
      <c r="W2591" s="126"/>
      <c r="X2591" s="119"/>
      <c r="Y2591" s="119"/>
      <c r="Z2591" s="131"/>
      <c r="AA2591" s="12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2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4"/>
      <c r="EM2591" s="1"/>
      <c r="EN2591" s="1"/>
      <c r="EO2591" s="1"/>
      <c r="EP2591" s="1"/>
      <c r="EQ2591" s="1"/>
      <c r="ER2591" s="1"/>
    </row>
    <row r="2592" spans="1:148" ht="12.75" x14ac:dyDescent="0.2">
      <c r="A2592" s="118"/>
      <c r="B2592" s="119"/>
      <c r="C2592" s="119"/>
      <c r="D2592" s="120"/>
      <c r="E2592" s="120"/>
      <c r="F2592" s="172"/>
      <c r="G2592" s="123"/>
      <c r="H2592" s="124"/>
      <c r="I2592" s="124"/>
      <c r="J2592" s="125"/>
      <c r="K2592" s="125"/>
      <c r="L2592" s="8"/>
      <c r="M2592" s="126"/>
      <c r="N2592" s="126"/>
      <c r="O2592" s="119"/>
      <c r="P2592" s="119"/>
      <c r="Q2592" s="158"/>
      <c r="R2592" s="199"/>
      <c r="S2592" s="119"/>
      <c r="T2592" s="129"/>
      <c r="U2592" s="127"/>
      <c r="V2592" s="127"/>
      <c r="W2592" s="126"/>
      <c r="X2592" s="119"/>
      <c r="Y2592" s="119"/>
      <c r="Z2592" s="131"/>
      <c r="AA2592" s="12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2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4"/>
      <c r="EM2592" s="1"/>
      <c r="EN2592" s="1"/>
      <c r="EO2592" s="1"/>
      <c r="EP2592" s="1"/>
      <c r="EQ2592" s="1"/>
      <c r="ER2592" s="1"/>
    </row>
    <row r="2593" spans="1:148" ht="12.75" x14ac:dyDescent="0.2">
      <c r="A2593" s="118"/>
      <c r="B2593" s="119"/>
      <c r="C2593" s="119"/>
      <c r="D2593" s="120"/>
      <c r="E2593" s="120"/>
      <c r="F2593" s="172"/>
      <c r="G2593" s="123"/>
      <c r="H2593" s="124"/>
      <c r="I2593" s="124"/>
      <c r="J2593" s="125"/>
      <c r="K2593" s="125"/>
      <c r="L2593" s="8"/>
      <c r="M2593" s="126"/>
      <c r="N2593" s="126"/>
      <c r="O2593" s="119"/>
      <c r="P2593" s="119"/>
      <c r="Q2593" s="158"/>
      <c r="R2593" s="199"/>
      <c r="S2593" s="119"/>
      <c r="T2593" s="129"/>
      <c r="U2593" s="127"/>
      <c r="V2593" s="127"/>
      <c r="W2593" s="126"/>
      <c r="X2593" s="119"/>
      <c r="Y2593" s="119"/>
      <c r="Z2593" s="131"/>
      <c r="AA2593" s="12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2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4"/>
      <c r="EM2593" s="1"/>
      <c r="EN2593" s="1"/>
      <c r="EO2593" s="1"/>
      <c r="EP2593" s="1"/>
      <c r="EQ2593" s="1"/>
      <c r="ER2593" s="1"/>
    </row>
    <row r="2594" spans="1:148" ht="12.75" x14ac:dyDescent="0.2">
      <c r="A2594" s="118"/>
      <c r="B2594" s="119"/>
      <c r="C2594" s="119"/>
      <c r="D2594" s="120"/>
      <c r="E2594" s="120"/>
      <c r="F2594" s="172"/>
      <c r="G2594" s="123"/>
      <c r="H2594" s="124"/>
      <c r="I2594" s="124"/>
      <c r="J2594" s="125"/>
      <c r="K2594" s="125"/>
      <c r="L2594" s="8"/>
      <c r="M2594" s="126"/>
      <c r="N2594" s="126"/>
      <c r="O2594" s="119"/>
      <c r="P2594" s="119"/>
      <c r="Q2594" s="158"/>
      <c r="R2594" s="199"/>
      <c r="S2594" s="119"/>
      <c r="T2594" s="129"/>
      <c r="U2594" s="127"/>
      <c r="V2594" s="127"/>
      <c r="W2594" s="126"/>
      <c r="X2594" s="119"/>
      <c r="Y2594" s="119"/>
      <c r="Z2594" s="131"/>
      <c r="AA2594" s="12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2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4"/>
      <c r="EM2594" s="1"/>
      <c r="EN2594" s="1"/>
      <c r="EO2594" s="1"/>
      <c r="EP2594" s="1"/>
      <c r="EQ2594" s="1"/>
      <c r="ER2594" s="1"/>
    </row>
    <row r="2595" spans="1:148" ht="12.75" x14ac:dyDescent="0.2">
      <c r="A2595" s="118"/>
      <c r="B2595" s="119"/>
      <c r="C2595" s="119"/>
      <c r="D2595" s="120"/>
      <c r="E2595" s="120"/>
      <c r="F2595" s="172"/>
      <c r="G2595" s="123"/>
      <c r="H2595" s="124"/>
      <c r="I2595" s="124"/>
      <c r="J2595" s="125"/>
      <c r="K2595" s="125"/>
      <c r="L2595" s="8"/>
      <c r="M2595" s="126"/>
      <c r="N2595" s="126"/>
      <c r="O2595" s="119"/>
      <c r="P2595" s="119"/>
      <c r="Q2595" s="158"/>
      <c r="R2595" s="199"/>
      <c r="S2595" s="119"/>
      <c r="T2595" s="129"/>
      <c r="U2595" s="127"/>
      <c r="V2595" s="127"/>
      <c r="W2595" s="126"/>
      <c r="X2595" s="119"/>
      <c r="Y2595" s="119"/>
      <c r="Z2595" s="131"/>
      <c r="AA2595" s="12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2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4"/>
      <c r="EM2595" s="1"/>
      <c r="EN2595" s="1"/>
      <c r="EO2595" s="1"/>
      <c r="EP2595" s="1"/>
      <c r="EQ2595" s="1"/>
      <c r="ER2595" s="1"/>
    </row>
    <row r="2596" spans="1:148" ht="12.75" x14ac:dyDescent="0.2">
      <c r="A2596" s="118"/>
      <c r="B2596" s="119"/>
      <c r="C2596" s="119"/>
      <c r="D2596" s="120"/>
      <c r="E2596" s="120"/>
      <c r="F2596" s="172"/>
      <c r="G2596" s="123"/>
      <c r="H2596" s="124"/>
      <c r="I2596" s="124"/>
      <c r="J2596" s="125"/>
      <c r="K2596" s="125"/>
      <c r="L2596" s="8"/>
      <c r="M2596" s="126"/>
      <c r="N2596" s="126"/>
      <c r="O2596" s="119"/>
      <c r="P2596" s="119"/>
      <c r="Q2596" s="158"/>
      <c r="R2596" s="199"/>
      <c r="S2596" s="119"/>
      <c r="T2596" s="129"/>
      <c r="U2596" s="127"/>
      <c r="V2596" s="127"/>
      <c r="W2596" s="126"/>
      <c r="X2596" s="119"/>
      <c r="Y2596" s="119"/>
      <c r="Z2596" s="131"/>
      <c r="AA2596" s="12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2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4"/>
      <c r="EM2596" s="1"/>
      <c r="EN2596" s="1"/>
      <c r="EO2596" s="1"/>
      <c r="EP2596" s="1"/>
      <c r="EQ2596" s="1"/>
      <c r="ER2596" s="1"/>
    </row>
    <row r="2597" spans="1:148" ht="12.75" x14ac:dyDescent="0.2">
      <c r="A2597" s="118"/>
      <c r="B2597" s="119"/>
      <c r="C2597" s="119"/>
      <c r="D2597" s="120"/>
      <c r="E2597" s="120"/>
      <c r="F2597" s="172"/>
      <c r="G2597" s="123"/>
      <c r="H2597" s="124"/>
      <c r="I2597" s="124"/>
      <c r="J2597" s="125"/>
      <c r="K2597" s="125"/>
      <c r="L2597" s="8"/>
      <c r="M2597" s="126"/>
      <c r="N2597" s="126"/>
      <c r="O2597" s="119"/>
      <c r="P2597" s="119"/>
      <c r="Q2597" s="158"/>
      <c r="R2597" s="199"/>
      <c r="S2597" s="119"/>
      <c r="T2597" s="129"/>
      <c r="U2597" s="127"/>
      <c r="V2597" s="127"/>
      <c r="W2597" s="126"/>
      <c r="X2597" s="119"/>
      <c r="Y2597" s="119"/>
      <c r="Z2597" s="131"/>
      <c r="AA2597" s="12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2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4"/>
      <c r="EM2597" s="1"/>
      <c r="EN2597" s="1"/>
      <c r="EO2597" s="1"/>
      <c r="EP2597" s="1"/>
      <c r="EQ2597" s="1"/>
      <c r="ER2597" s="1"/>
    </row>
    <row r="2598" spans="1:148" ht="12.75" x14ac:dyDescent="0.2">
      <c r="A2598" s="118"/>
      <c r="B2598" s="119"/>
      <c r="C2598" s="119"/>
      <c r="D2598" s="120"/>
      <c r="E2598" s="120"/>
      <c r="F2598" s="172"/>
      <c r="G2598" s="123"/>
      <c r="H2598" s="124"/>
      <c r="I2598" s="124"/>
      <c r="J2598" s="125"/>
      <c r="K2598" s="125"/>
      <c r="L2598" s="8"/>
      <c r="M2598" s="126"/>
      <c r="N2598" s="126"/>
      <c r="O2598" s="119"/>
      <c r="P2598" s="119"/>
      <c r="Q2598" s="158"/>
      <c r="R2598" s="199"/>
      <c r="S2598" s="119"/>
      <c r="T2598" s="129"/>
      <c r="U2598" s="127"/>
      <c r="V2598" s="127"/>
      <c r="W2598" s="126"/>
      <c r="X2598" s="119"/>
      <c r="Y2598" s="119"/>
      <c r="Z2598" s="131"/>
      <c r="AA2598" s="12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2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4"/>
      <c r="EM2598" s="1"/>
      <c r="EN2598" s="1"/>
      <c r="EO2598" s="1"/>
      <c r="EP2598" s="1"/>
      <c r="EQ2598" s="1"/>
      <c r="ER2598" s="1"/>
    </row>
    <row r="2599" spans="1:148" ht="12.75" x14ac:dyDescent="0.2">
      <c r="A2599" s="118"/>
      <c r="B2599" s="119"/>
      <c r="C2599" s="119"/>
      <c r="D2599" s="120"/>
      <c r="E2599" s="120"/>
      <c r="F2599" s="172"/>
      <c r="G2599" s="123"/>
      <c r="H2599" s="124"/>
      <c r="I2599" s="124"/>
      <c r="J2599" s="125"/>
      <c r="K2599" s="125"/>
      <c r="L2599" s="8"/>
      <c r="M2599" s="126"/>
      <c r="N2599" s="126"/>
      <c r="O2599" s="119"/>
      <c r="P2599" s="119"/>
      <c r="Q2599" s="158"/>
      <c r="R2599" s="199"/>
      <c r="S2599" s="119"/>
      <c r="T2599" s="129"/>
      <c r="U2599" s="127"/>
      <c r="V2599" s="127"/>
      <c r="W2599" s="126"/>
      <c r="X2599" s="119"/>
      <c r="Y2599" s="119"/>
      <c r="Z2599" s="131"/>
      <c r="AA2599" s="12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2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4"/>
      <c r="EM2599" s="1"/>
      <c r="EN2599" s="1"/>
      <c r="EO2599" s="1"/>
      <c r="EP2599" s="1"/>
      <c r="EQ2599" s="1"/>
      <c r="ER2599" s="1"/>
    </row>
    <row r="2600" spans="1:148" ht="12.75" x14ac:dyDescent="0.2">
      <c r="A2600" s="118"/>
      <c r="B2600" s="119"/>
      <c r="C2600" s="119"/>
      <c r="D2600" s="120"/>
      <c r="E2600" s="120"/>
      <c r="F2600" s="172"/>
      <c r="G2600" s="123"/>
      <c r="H2600" s="124"/>
      <c r="I2600" s="124"/>
      <c r="J2600" s="125"/>
      <c r="K2600" s="125"/>
      <c r="L2600" s="8"/>
      <c r="M2600" s="126"/>
      <c r="N2600" s="126"/>
      <c r="O2600" s="119"/>
      <c r="P2600" s="119"/>
      <c r="Q2600" s="158"/>
      <c r="R2600" s="199"/>
      <c r="S2600" s="119"/>
      <c r="T2600" s="129"/>
      <c r="U2600" s="127"/>
      <c r="V2600" s="127"/>
      <c r="W2600" s="126"/>
      <c r="X2600" s="119"/>
      <c r="Y2600" s="119"/>
      <c r="Z2600" s="131"/>
      <c r="AA2600" s="12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2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4"/>
      <c r="EM2600" s="1"/>
      <c r="EN2600" s="1"/>
      <c r="EO2600" s="1"/>
      <c r="EP2600" s="1"/>
      <c r="EQ2600" s="1"/>
      <c r="ER2600" s="1"/>
    </row>
    <row r="2601" spans="1:148" ht="12.75" x14ac:dyDescent="0.2">
      <c r="A2601" s="118"/>
      <c r="B2601" s="119"/>
      <c r="C2601" s="119"/>
      <c r="D2601" s="120"/>
      <c r="E2601" s="120"/>
      <c r="F2601" s="172"/>
      <c r="G2601" s="123"/>
      <c r="H2601" s="124"/>
      <c r="I2601" s="124"/>
      <c r="J2601" s="125"/>
      <c r="K2601" s="125"/>
      <c r="L2601" s="8"/>
      <c r="M2601" s="126"/>
      <c r="N2601" s="126"/>
      <c r="O2601" s="119"/>
      <c r="P2601" s="119"/>
      <c r="Q2601" s="158"/>
      <c r="R2601" s="199"/>
      <c r="S2601" s="119"/>
      <c r="T2601" s="129"/>
      <c r="U2601" s="127"/>
      <c r="V2601" s="127"/>
      <c r="W2601" s="126"/>
      <c r="X2601" s="119"/>
      <c r="Y2601" s="119"/>
      <c r="Z2601" s="131"/>
      <c r="AA2601" s="12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2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4"/>
      <c r="EM2601" s="1"/>
      <c r="EN2601" s="1"/>
      <c r="EO2601" s="1"/>
      <c r="EP2601" s="1"/>
      <c r="EQ2601" s="1"/>
      <c r="ER2601" s="1"/>
    </row>
    <row r="2602" spans="1:148" ht="12.75" x14ac:dyDescent="0.2">
      <c r="A2602" s="118"/>
      <c r="B2602" s="119"/>
      <c r="C2602" s="119"/>
      <c r="D2602" s="120"/>
      <c r="E2602" s="120"/>
      <c r="F2602" s="172"/>
      <c r="G2602" s="123"/>
      <c r="H2602" s="124"/>
      <c r="I2602" s="124"/>
      <c r="J2602" s="125"/>
      <c r="K2602" s="125"/>
      <c r="L2602" s="8"/>
      <c r="M2602" s="126"/>
      <c r="N2602" s="126"/>
      <c r="O2602" s="119"/>
      <c r="P2602" s="119"/>
      <c r="Q2602" s="158"/>
      <c r="R2602" s="199"/>
      <c r="S2602" s="119"/>
      <c r="T2602" s="129"/>
      <c r="U2602" s="127"/>
      <c r="V2602" s="127"/>
      <c r="W2602" s="126"/>
      <c r="X2602" s="119"/>
      <c r="Y2602" s="119"/>
      <c r="Z2602" s="131"/>
      <c r="AA2602" s="12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2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4"/>
      <c r="EM2602" s="1"/>
      <c r="EN2602" s="1"/>
      <c r="EO2602" s="1"/>
      <c r="EP2602" s="1"/>
      <c r="EQ2602" s="1"/>
      <c r="ER2602" s="1"/>
    </row>
    <row r="2603" spans="1:148" ht="12.75" x14ac:dyDescent="0.2">
      <c r="A2603" s="118"/>
      <c r="B2603" s="119"/>
      <c r="C2603" s="119"/>
      <c r="D2603" s="120"/>
      <c r="E2603" s="120"/>
      <c r="F2603" s="172"/>
      <c r="G2603" s="123"/>
      <c r="H2603" s="124"/>
      <c r="I2603" s="124"/>
      <c r="J2603" s="125"/>
      <c r="K2603" s="125"/>
      <c r="L2603" s="8"/>
      <c r="M2603" s="126"/>
      <c r="N2603" s="126"/>
      <c r="O2603" s="119"/>
      <c r="P2603" s="119"/>
      <c r="Q2603" s="158"/>
      <c r="R2603" s="199"/>
      <c r="S2603" s="119"/>
      <c r="T2603" s="129"/>
      <c r="U2603" s="127"/>
      <c r="V2603" s="127"/>
      <c r="W2603" s="126"/>
      <c r="X2603" s="119"/>
      <c r="Y2603" s="119"/>
      <c r="Z2603" s="131"/>
      <c r="AA2603" s="12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2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4"/>
      <c r="EM2603" s="1"/>
      <c r="EN2603" s="1"/>
      <c r="EO2603" s="1"/>
      <c r="EP2603" s="1"/>
      <c r="EQ2603" s="1"/>
      <c r="ER2603" s="1"/>
    </row>
    <row r="2604" spans="1:148" ht="12.75" x14ac:dyDescent="0.2">
      <c r="A2604" s="118"/>
      <c r="B2604" s="119"/>
      <c r="C2604" s="119"/>
      <c r="D2604" s="120"/>
      <c r="E2604" s="120"/>
      <c r="F2604" s="172"/>
      <c r="G2604" s="123"/>
      <c r="H2604" s="124"/>
      <c r="I2604" s="124"/>
      <c r="J2604" s="125"/>
      <c r="K2604" s="125"/>
      <c r="L2604" s="8"/>
      <c r="M2604" s="126"/>
      <c r="N2604" s="126"/>
      <c r="O2604" s="119"/>
      <c r="P2604" s="119"/>
      <c r="Q2604" s="158"/>
      <c r="R2604" s="199"/>
      <c r="S2604" s="119"/>
      <c r="T2604" s="129"/>
      <c r="U2604" s="127"/>
      <c r="V2604" s="127"/>
      <c r="W2604" s="126"/>
      <c r="X2604" s="119"/>
      <c r="Y2604" s="119"/>
      <c r="Z2604" s="131"/>
      <c r="AA2604" s="12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2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4"/>
      <c r="EM2604" s="1"/>
      <c r="EN2604" s="1"/>
      <c r="EO2604" s="1"/>
      <c r="EP2604" s="1"/>
      <c r="EQ2604" s="1"/>
      <c r="ER2604" s="1"/>
    </row>
    <row r="2605" spans="1:148" ht="12.75" x14ac:dyDescent="0.2">
      <c r="A2605" s="118"/>
      <c r="B2605" s="119"/>
      <c r="C2605" s="119"/>
      <c r="D2605" s="120"/>
      <c r="E2605" s="120"/>
      <c r="F2605" s="172"/>
      <c r="G2605" s="123"/>
      <c r="H2605" s="124"/>
      <c r="I2605" s="124"/>
      <c r="J2605" s="125"/>
      <c r="K2605" s="125"/>
      <c r="L2605" s="8"/>
      <c r="M2605" s="126"/>
      <c r="N2605" s="126"/>
      <c r="O2605" s="119"/>
      <c r="P2605" s="119"/>
      <c r="Q2605" s="158"/>
      <c r="R2605" s="199"/>
      <c r="S2605" s="119"/>
      <c r="T2605" s="129"/>
      <c r="U2605" s="127"/>
      <c r="V2605" s="127"/>
      <c r="W2605" s="126"/>
      <c r="X2605" s="119"/>
      <c r="Y2605" s="119"/>
      <c r="Z2605" s="131"/>
      <c r="AA2605" s="12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2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4"/>
      <c r="EM2605" s="1"/>
      <c r="EN2605" s="1"/>
      <c r="EO2605" s="1"/>
      <c r="EP2605" s="1"/>
      <c r="EQ2605" s="1"/>
      <c r="ER2605" s="1"/>
    </row>
    <row r="2606" spans="1:148" ht="12.75" x14ac:dyDescent="0.2">
      <c r="A2606" s="118"/>
      <c r="B2606" s="119"/>
      <c r="C2606" s="119"/>
      <c r="D2606" s="120"/>
      <c r="E2606" s="120"/>
      <c r="F2606" s="172"/>
      <c r="G2606" s="123"/>
      <c r="H2606" s="124"/>
      <c r="I2606" s="124"/>
      <c r="J2606" s="125"/>
      <c r="K2606" s="125"/>
      <c r="L2606" s="8"/>
      <c r="M2606" s="126"/>
      <c r="N2606" s="126"/>
      <c r="O2606" s="119"/>
      <c r="P2606" s="119"/>
      <c r="Q2606" s="158"/>
      <c r="R2606" s="199"/>
      <c r="S2606" s="119"/>
      <c r="T2606" s="129"/>
      <c r="U2606" s="127"/>
      <c r="V2606" s="127"/>
      <c r="W2606" s="126"/>
      <c r="X2606" s="119"/>
      <c r="Y2606" s="119"/>
      <c r="Z2606" s="131"/>
      <c r="AA2606" s="12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2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4"/>
      <c r="EM2606" s="1"/>
      <c r="EN2606" s="1"/>
      <c r="EO2606" s="1"/>
      <c r="EP2606" s="1"/>
      <c r="EQ2606" s="1"/>
      <c r="ER2606" s="1"/>
    </row>
    <row r="2607" spans="1:148" ht="12.75" x14ac:dyDescent="0.2">
      <c r="A2607" s="118"/>
      <c r="B2607" s="119"/>
      <c r="C2607" s="119"/>
      <c r="D2607" s="120"/>
      <c r="E2607" s="120"/>
      <c r="F2607" s="172"/>
      <c r="G2607" s="123"/>
      <c r="H2607" s="124"/>
      <c r="I2607" s="124"/>
      <c r="J2607" s="125"/>
      <c r="K2607" s="125"/>
      <c r="L2607" s="8"/>
      <c r="M2607" s="126"/>
      <c r="N2607" s="126"/>
      <c r="O2607" s="119"/>
      <c r="P2607" s="119"/>
      <c r="Q2607" s="158"/>
      <c r="R2607" s="199"/>
      <c r="S2607" s="119"/>
      <c r="T2607" s="129"/>
      <c r="U2607" s="127"/>
      <c r="V2607" s="127"/>
      <c r="W2607" s="126"/>
      <c r="X2607" s="119"/>
      <c r="Y2607" s="119"/>
      <c r="Z2607" s="131"/>
      <c r="AA2607" s="12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2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4"/>
      <c r="EM2607" s="1"/>
      <c r="EN2607" s="1"/>
      <c r="EO2607" s="1"/>
      <c r="EP2607" s="1"/>
      <c r="EQ2607" s="1"/>
      <c r="ER2607" s="1"/>
    </row>
    <row r="2608" spans="1:148" ht="12.75" x14ac:dyDescent="0.2">
      <c r="A2608" s="118"/>
      <c r="B2608" s="119"/>
      <c r="C2608" s="119"/>
      <c r="D2608" s="120"/>
      <c r="E2608" s="120"/>
      <c r="F2608" s="172"/>
      <c r="G2608" s="123"/>
      <c r="H2608" s="124"/>
      <c r="I2608" s="124"/>
      <c r="J2608" s="125"/>
      <c r="K2608" s="125"/>
      <c r="L2608" s="8"/>
      <c r="M2608" s="126"/>
      <c r="N2608" s="126"/>
      <c r="O2608" s="119"/>
      <c r="P2608" s="119"/>
      <c r="Q2608" s="158"/>
      <c r="R2608" s="199"/>
      <c r="S2608" s="119"/>
      <c r="T2608" s="129"/>
      <c r="U2608" s="127"/>
      <c r="V2608" s="127"/>
      <c r="W2608" s="126"/>
      <c r="X2608" s="119"/>
      <c r="Y2608" s="119"/>
      <c r="Z2608" s="131"/>
      <c r="AA2608" s="12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2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4"/>
      <c r="EM2608" s="1"/>
      <c r="EN2608" s="1"/>
      <c r="EO2608" s="1"/>
      <c r="EP2608" s="1"/>
      <c r="EQ2608" s="1"/>
      <c r="ER2608" s="1"/>
    </row>
    <row r="2609" spans="1:148" ht="12.75" x14ac:dyDescent="0.2">
      <c r="A2609" s="118"/>
      <c r="B2609" s="119"/>
      <c r="C2609" s="119"/>
      <c r="D2609" s="120"/>
      <c r="E2609" s="120"/>
      <c r="F2609" s="172"/>
      <c r="G2609" s="123"/>
      <c r="H2609" s="124"/>
      <c r="I2609" s="124"/>
      <c r="J2609" s="125"/>
      <c r="K2609" s="125"/>
      <c r="L2609" s="8"/>
      <c r="M2609" s="126"/>
      <c r="N2609" s="126"/>
      <c r="O2609" s="119"/>
      <c r="P2609" s="119"/>
      <c r="Q2609" s="158"/>
      <c r="R2609" s="199"/>
      <c r="S2609" s="119"/>
      <c r="T2609" s="129"/>
      <c r="U2609" s="127"/>
      <c r="V2609" s="127"/>
      <c r="W2609" s="126"/>
      <c r="X2609" s="119"/>
      <c r="Y2609" s="119"/>
      <c r="Z2609" s="131"/>
      <c r="AA2609" s="12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2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4"/>
      <c r="EM2609" s="1"/>
      <c r="EN2609" s="1"/>
      <c r="EO2609" s="1"/>
      <c r="EP2609" s="1"/>
      <c r="EQ2609" s="1"/>
      <c r="ER2609" s="1"/>
    </row>
    <row r="2610" spans="1:148" ht="12.75" x14ac:dyDescent="0.2">
      <c r="A2610" s="118"/>
      <c r="B2610" s="119"/>
      <c r="C2610" s="119"/>
      <c r="D2610" s="120"/>
      <c r="E2610" s="120"/>
      <c r="F2610" s="172"/>
      <c r="G2610" s="123"/>
      <c r="H2610" s="124"/>
      <c r="I2610" s="124"/>
      <c r="J2610" s="125"/>
      <c r="K2610" s="125"/>
      <c r="L2610" s="8"/>
      <c r="M2610" s="126"/>
      <c r="N2610" s="126"/>
      <c r="O2610" s="119"/>
      <c r="P2610" s="119"/>
      <c r="Q2610" s="158"/>
      <c r="R2610" s="199"/>
      <c r="S2610" s="119"/>
      <c r="T2610" s="129"/>
      <c r="U2610" s="127"/>
      <c r="V2610" s="127"/>
      <c r="W2610" s="126"/>
      <c r="X2610" s="119"/>
      <c r="Y2610" s="119"/>
      <c r="Z2610" s="131"/>
      <c r="AA2610" s="12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2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4"/>
      <c r="EM2610" s="1"/>
      <c r="EN2610" s="1"/>
      <c r="EO2610" s="1"/>
      <c r="EP2610" s="1"/>
      <c r="EQ2610" s="1"/>
      <c r="ER2610" s="1"/>
    </row>
    <row r="2611" spans="1:148" ht="12.75" x14ac:dyDescent="0.2">
      <c r="A2611" s="118"/>
      <c r="B2611" s="119"/>
      <c r="C2611" s="119"/>
      <c r="D2611" s="120"/>
      <c r="E2611" s="120"/>
      <c r="F2611" s="172"/>
      <c r="G2611" s="123"/>
      <c r="H2611" s="124"/>
      <c r="I2611" s="124"/>
      <c r="J2611" s="125"/>
      <c r="K2611" s="125"/>
      <c r="L2611" s="8"/>
      <c r="M2611" s="126"/>
      <c r="N2611" s="126"/>
      <c r="O2611" s="119"/>
      <c r="P2611" s="119"/>
      <c r="Q2611" s="158"/>
      <c r="R2611" s="199"/>
      <c r="S2611" s="119"/>
      <c r="T2611" s="129"/>
      <c r="U2611" s="127"/>
      <c r="V2611" s="127"/>
      <c r="W2611" s="126"/>
      <c r="X2611" s="119"/>
      <c r="Y2611" s="119"/>
      <c r="Z2611" s="131"/>
      <c r="AA2611" s="12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2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4"/>
      <c r="EM2611" s="1"/>
      <c r="EN2611" s="1"/>
      <c r="EO2611" s="1"/>
      <c r="EP2611" s="1"/>
      <c r="EQ2611" s="1"/>
      <c r="ER2611" s="1"/>
    </row>
    <row r="2612" spans="1:148" ht="12.75" x14ac:dyDescent="0.2">
      <c r="A2612" s="118"/>
      <c r="B2612" s="119"/>
      <c r="C2612" s="119"/>
      <c r="D2612" s="120"/>
      <c r="E2612" s="120"/>
      <c r="F2612" s="172"/>
      <c r="G2612" s="123"/>
      <c r="H2612" s="124"/>
      <c r="I2612" s="124"/>
      <c r="J2612" s="125"/>
      <c r="K2612" s="125"/>
      <c r="L2612" s="8"/>
      <c r="M2612" s="126"/>
      <c r="N2612" s="126"/>
      <c r="O2612" s="119"/>
      <c r="P2612" s="119"/>
      <c r="Q2612" s="158"/>
      <c r="R2612" s="199"/>
      <c r="S2612" s="119"/>
      <c r="T2612" s="129"/>
      <c r="U2612" s="127"/>
      <c r="V2612" s="127"/>
      <c r="W2612" s="126"/>
      <c r="X2612" s="119"/>
      <c r="Y2612" s="119"/>
      <c r="Z2612" s="131"/>
      <c r="AA2612" s="12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2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4"/>
      <c r="EM2612" s="1"/>
      <c r="EN2612" s="1"/>
      <c r="EO2612" s="1"/>
      <c r="EP2612" s="1"/>
      <c r="EQ2612" s="1"/>
      <c r="ER2612" s="1"/>
    </row>
    <row r="2613" spans="1:148" ht="12.75" x14ac:dyDescent="0.2">
      <c r="A2613" s="118"/>
      <c r="B2613" s="119"/>
      <c r="C2613" s="119"/>
      <c r="D2613" s="120"/>
      <c r="E2613" s="120"/>
      <c r="F2613" s="172"/>
      <c r="G2613" s="123"/>
      <c r="H2613" s="124"/>
      <c r="I2613" s="124"/>
      <c r="J2613" s="125"/>
      <c r="K2613" s="125"/>
      <c r="L2613" s="8"/>
      <c r="M2613" s="126"/>
      <c r="N2613" s="126"/>
      <c r="O2613" s="119"/>
      <c r="P2613" s="119"/>
      <c r="Q2613" s="158"/>
      <c r="R2613" s="199"/>
      <c r="S2613" s="119"/>
      <c r="T2613" s="129"/>
      <c r="U2613" s="127"/>
      <c r="V2613" s="127"/>
      <c r="W2613" s="126"/>
      <c r="X2613" s="119"/>
      <c r="Y2613" s="119"/>
      <c r="Z2613" s="131"/>
      <c r="AA2613" s="12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2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4"/>
      <c r="EM2613" s="1"/>
      <c r="EN2613" s="1"/>
      <c r="EO2613" s="1"/>
      <c r="EP2613" s="1"/>
      <c r="EQ2613" s="1"/>
      <c r="ER2613" s="1"/>
    </row>
    <row r="2614" spans="1:148" ht="12.75" x14ac:dyDescent="0.2">
      <c r="A2614" s="118"/>
      <c r="B2614" s="119"/>
      <c r="C2614" s="119"/>
      <c r="D2614" s="120"/>
      <c r="E2614" s="120"/>
      <c r="F2614" s="172"/>
      <c r="G2614" s="123"/>
      <c r="H2614" s="124"/>
      <c r="I2614" s="124"/>
      <c r="J2614" s="125"/>
      <c r="K2614" s="125"/>
      <c r="L2614" s="8"/>
      <c r="M2614" s="126"/>
      <c r="N2614" s="126"/>
      <c r="O2614" s="119"/>
      <c r="P2614" s="119"/>
      <c r="Q2614" s="158"/>
      <c r="R2614" s="199"/>
      <c r="S2614" s="119"/>
      <c r="T2614" s="129"/>
      <c r="U2614" s="127"/>
      <c r="V2614" s="127"/>
      <c r="W2614" s="126"/>
      <c r="X2614" s="119"/>
      <c r="Y2614" s="119"/>
      <c r="Z2614" s="131"/>
      <c r="AA2614" s="12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2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4"/>
      <c r="EM2614" s="1"/>
      <c r="EN2614" s="1"/>
      <c r="EO2614" s="1"/>
      <c r="EP2614" s="1"/>
      <c r="EQ2614" s="1"/>
      <c r="ER2614" s="1"/>
    </row>
    <row r="2615" spans="1:148" ht="12.75" x14ac:dyDescent="0.2">
      <c r="A2615" s="118"/>
      <c r="B2615" s="119"/>
      <c r="C2615" s="119"/>
      <c r="D2615" s="120"/>
      <c r="E2615" s="120"/>
      <c r="F2615" s="172"/>
      <c r="G2615" s="123"/>
      <c r="H2615" s="124"/>
      <c r="I2615" s="124"/>
      <c r="J2615" s="125"/>
      <c r="K2615" s="125"/>
      <c r="L2615" s="8"/>
      <c r="M2615" s="126"/>
      <c r="N2615" s="126"/>
      <c r="O2615" s="119"/>
      <c r="P2615" s="119"/>
      <c r="Q2615" s="158"/>
      <c r="R2615" s="199"/>
      <c r="S2615" s="119"/>
      <c r="T2615" s="129"/>
      <c r="U2615" s="127"/>
      <c r="V2615" s="127"/>
      <c r="W2615" s="126"/>
      <c r="X2615" s="119"/>
      <c r="Y2615" s="119"/>
      <c r="Z2615" s="131"/>
      <c r="AA2615" s="12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2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4"/>
      <c r="EM2615" s="1"/>
      <c r="EN2615" s="1"/>
      <c r="EO2615" s="1"/>
      <c r="EP2615" s="1"/>
      <c r="EQ2615" s="1"/>
      <c r="ER2615" s="1"/>
    </row>
    <row r="2616" spans="1:148" ht="12.75" x14ac:dyDescent="0.2">
      <c r="A2616" s="118"/>
      <c r="B2616" s="119"/>
      <c r="C2616" s="119"/>
      <c r="D2616" s="120"/>
      <c r="E2616" s="120"/>
      <c r="F2616" s="172"/>
      <c r="G2616" s="123"/>
      <c r="H2616" s="124"/>
      <c r="I2616" s="124"/>
      <c r="J2616" s="125"/>
      <c r="K2616" s="125"/>
      <c r="L2616" s="8"/>
      <c r="M2616" s="126"/>
      <c r="N2616" s="126"/>
      <c r="O2616" s="119"/>
      <c r="P2616" s="119"/>
      <c r="Q2616" s="158"/>
      <c r="R2616" s="199"/>
      <c r="S2616" s="119"/>
      <c r="T2616" s="129"/>
      <c r="U2616" s="127"/>
      <c r="V2616" s="127"/>
      <c r="W2616" s="126"/>
      <c r="X2616" s="119"/>
      <c r="Y2616" s="119"/>
      <c r="Z2616" s="131"/>
      <c r="AA2616" s="12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2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4"/>
      <c r="EM2616" s="1"/>
      <c r="EN2616" s="1"/>
      <c r="EO2616" s="1"/>
      <c r="EP2616" s="1"/>
      <c r="EQ2616" s="1"/>
      <c r="ER2616" s="1"/>
    </row>
    <row r="2617" spans="1:148" ht="12.75" x14ac:dyDescent="0.2">
      <c r="A2617" s="118"/>
      <c r="B2617" s="119"/>
      <c r="C2617" s="119"/>
      <c r="D2617" s="120"/>
      <c r="E2617" s="120"/>
      <c r="F2617" s="172"/>
      <c r="G2617" s="123"/>
      <c r="H2617" s="124"/>
      <c r="I2617" s="124"/>
      <c r="J2617" s="125"/>
      <c r="K2617" s="125"/>
      <c r="L2617" s="8"/>
      <c r="M2617" s="126"/>
      <c r="N2617" s="126"/>
      <c r="O2617" s="119"/>
      <c r="P2617" s="119"/>
      <c r="Q2617" s="158"/>
      <c r="R2617" s="199"/>
      <c r="S2617" s="119"/>
      <c r="T2617" s="129"/>
      <c r="U2617" s="127"/>
      <c r="V2617" s="127"/>
      <c r="W2617" s="126"/>
      <c r="X2617" s="119"/>
      <c r="Y2617" s="119"/>
      <c r="Z2617" s="131"/>
      <c r="AA2617" s="12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2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4"/>
      <c r="EM2617" s="1"/>
      <c r="EN2617" s="1"/>
      <c r="EO2617" s="1"/>
      <c r="EP2617" s="1"/>
      <c r="EQ2617" s="1"/>
      <c r="ER2617" s="1"/>
    </row>
    <row r="2618" spans="1:148" ht="12.75" x14ac:dyDescent="0.2">
      <c r="A2618" s="118"/>
      <c r="B2618" s="119"/>
      <c r="C2618" s="119"/>
      <c r="D2618" s="120"/>
      <c r="E2618" s="120"/>
      <c r="F2618" s="172"/>
      <c r="G2618" s="123"/>
      <c r="H2618" s="124"/>
      <c r="I2618" s="124"/>
      <c r="J2618" s="125"/>
      <c r="K2618" s="125"/>
      <c r="L2618" s="8"/>
      <c r="M2618" s="126"/>
      <c r="N2618" s="126"/>
      <c r="O2618" s="119"/>
      <c r="P2618" s="119"/>
      <c r="Q2618" s="158"/>
      <c r="R2618" s="199"/>
      <c r="S2618" s="119"/>
      <c r="T2618" s="129"/>
      <c r="U2618" s="127"/>
      <c r="V2618" s="127"/>
      <c r="W2618" s="126"/>
      <c r="X2618" s="119"/>
      <c r="Y2618" s="119"/>
      <c r="Z2618" s="131"/>
      <c r="AA2618" s="12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2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4"/>
      <c r="EM2618" s="1"/>
      <c r="EN2618" s="1"/>
      <c r="EO2618" s="1"/>
      <c r="EP2618" s="1"/>
      <c r="EQ2618" s="1"/>
      <c r="ER2618" s="1"/>
    </row>
    <row r="2619" spans="1:148" ht="12.75" x14ac:dyDescent="0.2">
      <c r="A2619" s="118"/>
      <c r="B2619" s="119"/>
      <c r="C2619" s="119"/>
      <c r="D2619" s="120"/>
      <c r="E2619" s="120"/>
      <c r="F2619" s="172"/>
      <c r="G2619" s="123"/>
      <c r="H2619" s="124"/>
      <c r="I2619" s="124"/>
      <c r="J2619" s="125"/>
      <c r="K2619" s="125"/>
      <c r="L2619" s="8"/>
      <c r="M2619" s="126"/>
      <c r="N2619" s="126"/>
      <c r="O2619" s="119"/>
      <c r="P2619" s="119"/>
      <c r="Q2619" s="158"/>
      <c r="R2619" s="199"/>
      <c r="S2619" s="119"/>
      <c r="T2619" s="129"/>
      <c r="U2619" s="127"/>
      <c r="V2619" s="127"/>
      <c r="W2619" s="126"/>
      <c r="X2619" s="119"/>
      <c r="Y2619" s="119"/>
      <c r="Z2619" s="131"/>
      <c r="AA2619" s="12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2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4"/>
      <c r="EM2619" s="1"/>
      <c r="EN2619" s="1"/>
      <c r="EO2619" s="1"/>
      <c r="EP2619" s="1"/>
      <c r="EQ2619" s="1"/>
      <c r="ER2619" s="1"/>
    </row>
    <row r="2620" spans="1:148" ht="12.75" x14ac:dyDescent="0.2">
      <c r="A2620" s="118"/>
      <c r="B2620" s="119"/>
      <c r="C2620" s="119"/>
      <c r="D2620" s="120"/>
      <c r="E2620" s="120"/>
      <c r="F2620" s="172"/>
      <c r="G2620" s="123"/>
      <c r="H2620" s="124"/>
      <c r="I2620" s="124"/>
      <c r="J2620" s="125"/>
      <c r="K2620" s="125"/>
      <c r="L2620" s="8"/>
      <c r="M2620" s="126"/>
      <c r="N2620" s="126"/>
      <c r="O2620" s="119"/>
      <c r="P2620" s="119"/>
      <c r="Q2620" s="158"/>
      <c r="R2620" s="199"/>
      <c r="S2620" s="119"/>
      <c r="T2620" s="129"/>
      <c r="U2620" s="127"/>
      <c r="V2620" s="127"/>
      <c r="W2620" s="126"/>
      <c r="X2620" s="119"/>
      <c r="Y2620" s="119"/>
      <c r="Z2620" s="131"/>
      <c r="AA2620" s="12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2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4"/>
      <c r="EM2620" s="1"/>
      <c r="EN2620" s="1"/>
      <c r="EO2620" s="1"/>
      <c r="EP2620" s="1"/>
      <c r="EQ2620" s="1"/>
      <c r="ER2620" s="1"/>
    </row>
    <row r="2621" spans="1:148" ht="12.75" x14ac:dyDescent="0.2">
      <c r="A2621" s="118"/>
      <c r="B2621" s="119"/>
      <c r="C2621" s="119"/>
      <c r="D2621" s="120"/>
      <c r="E2621" s="120"/>
      <c r="F2621" s="172"/>
      <c r="G2621" s="123"/>
      <c r="H2621" s="124"/>
      <c r="I2621" s="124"/>
      <c r="J2621" s="125"/>
      <c r="K2621" s="125"/>
      <c r="L2621" s="8"/>
      <c r="M2621" s="126"/>
      <c r="N2621" s="126"/>
      <c r="O2621" s="119"/>
      <c r="P2621" s="119"/>
      <c r="Q2621" s="158"/>
      <c r="R2621" s="199"/>
      <c r="S2621" s="119"/>
      <c r="T2621" s="129"/>
      <c r="U2621" s="127"/>
      <c r="V2621" s="127"/>
      <c r="W2621" s="126"/>
      <c r="X2621" s="119"/>
      <c r="Y2621" s="119"/>
      <c r="Z2621" s="131"/>
      <c r="AA2621" s="12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2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4"/>
      <c r="EM2621" s="1"/>
      <c r="EN2621" s="1"/>
      <c r="EO2621" s="1"/>
      <c r="EP2621" s="1"/>
      <c r="EQ2621" s="1"/>
      <c r="ER2621" s="1"/>
    </row>
    <row r="2622" spans="1:148" ht="12.75" x14ac:dyDescent="0.2">
      <c r="A2622" s="118"/>
      <c r="B2622" s="119"/>
      <c r="C2622" s="119"/>
      <c r="D2622" s="120"/>
      <c r="E2622" s="120"/>
      <c r="F2622" s="172"/>
      <c r="G2622" s="123"/>
      <c r="H2622" s="124"/>
      <c r="I2622" s="124"/>
      <c r="J2622" s="125"/>
      <c r="K2622" s="125"/>
      <c r="L2622" s="8"/>
      <c r="M2622" s="126"/>
      <c r="N2622" s="126"/>
      <c r="O2622" s="119"/>
      <c r="P2622" s="119"/>
      <c r="Q2622" s="158"/>
      <c r="R2622" s="199"/>
      <c r="S2622" s="119"/>
      <c r="T2622" s="129"/>
      <c r="U2622" s="127"/>
      <c r="V2622" s="127"/>
      <c r="W2622" s="126"/>
      <c r="X2622" s="119"/>
      <c r="Y2622" s="119"/>
      <c r="Z2622" s="131"/>
      <c r="AA2622" s="12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2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4"/>
      <c r="EM2622" s="1"/>
      <c r="EN2622" s="1"/>
      <c r="EO2622" s="1"/>
      <c r="EP2622" s="1"/>
      <c r="EQ2622" s="1"/>
      <c r="ER2622" s="1"/>
    </row>
    <row r="2623" spans="1:148" ht="12.75" x14ac:dyDescent="0.2">
      <c r="A2623" s="118"/>
      <c r="B2623" s="119"/>
      <c r="C2623" s="119"/>
      <c r="D2623" s="120"/>
      <c r="E2623" s="120"/>
      <c r="F2623" s="172"/>
      <c r="G2623" s="123"/>
      <c r="H2623" s="124"/>
      <c r="I2623" s="124"/>
      <c r="J2623" s="125"/>
      <c r="K2623" s="125"/>
      <c r="L2623" s="8"/>
      <c r="M2623" s="126"/>
      <c r="N2623" s="126"/>
      <c r="O2623" s="119"/>
      <c r="P2623" s="119"/>
      <c r="Q2623" s="158"/>
      <c r="R2623" s="199"/>
      <c r="S2623" s="119"/>
      <c r="T2623" s="129"/>
      <c r="U2623" s="127"/>
      <c r="V2623" s="127"/>
      <c r="W2623" s="126"/>
      <c r="X2623" s="119"/>
      <c r="Y2623" s="119"/>
      <c r="Z2623" s="131"/>
      <c r="AA2623" s="12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2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4"/>
      <c r="EM2623" s="1"/>
      <c r="EN2623" s="1"/>
      <c r="EO2623" s="1"/>
      <c r="EP2623" s="1"/>
      <c r="EQ2623" s="1"/>
      <c r="ER2623" s="1"/>
    </row>
    <row r="2624" spans="1:148" ht="12.75" x14ac:dyDescent="0.2">
      <c r="A2624" s="118"/>
      <c r="B2624" s="119"/>
      <c r="C2624" s="119"/>
      <c r="D2624" s="120"/>
      <c r="E2624" s="120"/>
      <c r="F2624" s="172"/>
      <c r="G2624" s="123"/>
      <c r="H2624" s="124"/>
      <c r="I2624" s="124"/>
      <c r="J2624" s="125"/>
      <c r="K2624" s="125"/>
      <c r="L2624" s="8"/>
      <c r="M2624" s="126"/>
      <c r="N2624" s="126"/>
      <c r="O2624" s="119"/>
      <c r="P2624" s="119"/>
      <c r="Q2624" s="158"/>
      <c r="R2624" s="199"/>
      <c r="S2624" s="119"/>
      <c r="T2624" s="129"/>
      <c r="U2624" s="127"/>
      <c r="V2624" s="127"/>
      <c r="W2624" s="126"/>
      <c r="X2624" s="119"/>
      <c r="Y2624" s="119"/>
      <c r="Z2624" s="131"/>
      <c r="AA2624" s="12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2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4"/>
      <c r="EM2624" s="1"/>
      <c r="EN2624" s="1"/>
      <c r="EO2624" s="1"/>
      <c r="EP2624" s="1"/>
      <c r="EQ2624" s="1"/>
      <c r="ER2624" s="1"/>
    </row>
    <row r="2625" spans="1:148" ht="12.75" x14ac:dyDescent="0.2">
      <c r="A2625" s="118"/>
      <c r="B2625" s="119"/>
      <c r="C2625" s="119"/>
      <c r="D2625" s="120"/>
      <c r="E2625" s="120"/>
      <c r="F2625" s="172"/>
      <c r="G2625" s="123"/>
      <c r="H2625" s="124"/>
      <c r="I2625" s="124"/>
      <c r="J2625" s="125"/>
      <c r="K2625" s="125"/>
      <c r="L2625" s="8"/>
      <c r="M2625" s="126"/>
      <c r="N2625" s="126"/>
      <c r="O2625" s="119"/>
      <c r="P2625" s="119"/>
      <c r="Q2625" s="158"/>
      <c r="R2625" s="199"/>
      <c r="S2625" s="119"/>
      <c r="T2625" s="129"/>
      <c r="U2625" s="127"/>
      <c r="V2625" s="127"/>
      <c r="W2625" s="126"/>
      <c r="X2625" s="119"/>
      <c r="Y2625" s="119"/>
      <c r="Z2625" s="131"/>
      <c r="AA2625" s="12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2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4"/>
      <c r="EM2625" s="1"/>
      <c r="EN2625" s="1"/>
      <c r="EO2625" s="1"/>
      <c r="EP2625" s="1"/>
      <c r="EQ2625" s="1"/>
      <c r="ER2625" s="1"/>
    </row>
    <row r="2626" spans="1:148" ht="12.75" x14ac:dyDescent="0.2">
      <c r="A2626" s="118"/>
      <c r="B2626" s="119"/>
      <c r="C2626" s="119"/>
      <c r="D2626" s="120"/>
      <c r="E2626" s="120"/>
      <c r="F2626" s="172"/>
      <c r="G2626" s="123"/>
      <c r="H2626" s="124"/>
      <c r="I2626" s="124"/>
      <c r="J2626" s="125"/>
      <c r="K2626" s="125"/>
      <c r="L2626" s="8"/>
      <c r="M2626" s="126"/>
      <c r="N2626" s="126"/>
      <c r="O2626" s="119"/>
      <c r="P2626" s="119"/>
      <c r="Q2626" s="158"/>
      <c r="R2626" s="199"/>
      <c r="S2626" s="119"/>
      <c r="T2626" s="129"/>
      <c r="U2626" s="127"/>
      <c r="V2626" s="127"/>
      <c r="W2626" s="126"/>
      <c r="X2626" s="119"/>
      <c r="Y2626" s="119"/>
      <c r="Z2626" s="131"/>
      <c r="AA2626" s="12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2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4"/>
      <c r="EM2626" s="1"/>
      <c r="EN2626" s="1"/>
      <c r="EO2626" s="1"/>
      <c r="EP2626" s="1"/>
      <c r="EQ2626" s="1"/>
      <c r="ER2626" s="1"/>
    </row>
    <row r="2627" spans="1:148" ht="12.75" x14ac:dyDescent="0.2">
      <c r="A2627" s="118"/>
      <c r="B2627" s="119"/>
      <c r="C2627" s="119"/>
      <c r="D2627" s="120"/>
      <c r="E2627" s="120"/>
      <c r="F2627" s="172"/>
      <c r="G2627" s="123"/>
      <c r="H2627" s="124"/>
      <c r="I2627" s="124"/>
      <c r="J2627" s="125"/>
      <c r="K2627" s="125"/>
      <c r="L2627" s="8"/>
      <c r="M2627" s="126"/>
      <c r="N2627" s="126"/>
      <c r="O2627" s="119"/>
      <c r="P2627" s="119"/>
      <c r="Q2627" s="158"/>
      <c r="R2627" s="199"/>
      <c r="S2627" s="119"/>
      <c r="T2627" s="129"/>
      <c r="U2627" s="127"/>
      <c r="V2627" s="127"/>
      <c r="W2627" s="126"/>
      <c r="X2627" s="119"/>
      <c r="Y2627" s="119"/>
      <c r="Z2627" s="131"/>
      <c r="AA2627" s="12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2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4"/>
      <c r="EM2627" s="1"/>
      <c r="EN2627" s="1"/>
      <c r="EO2627" s="1"/>
      <c r="EP2627" s="1"/>
      <c r="EQ2627" s="1"/>
      <c r="ER2627" s="1"/>
    </row>
    <row r="2628" spans="1:148" ht="12.75" x14ac:dyDescent="0.2">
      <c r="A2628" s="118"/>
      <c r="B2628" s="119"/>
      <c r="C2628" s="119"/>
      <c r="D2628" s="120"/>
      <c r="E2628" s="120"/>
      <c r="F2628" s="172"/>
      <c r="G2628" s="123"/>
      <c r="H2628" s="124"/>
      <c r="I2628" s="124"/>
      <c r="J2628" s="125"/>
      <c r="K2628" s="125"/>
      <c r="L2628" s="8"/>
      <c r="M2628" s="126"/>
      <c r="N2628" s="126"/>
      <c r="O2628" s="119"/>
      <c r="P2628" s="119"/>
      <c r="Q2628" s="158"/>
      <c r="R2628" s="199"/>
      <c r="S2628" s="119"/>
      <c r="T2628" s="129"/>
      <c r="U2628" s="127"/>
      <c r="V2628" s="127"/>
      <c r="W2628" s="126"/>
      <c r="X2628" s="119"/>
      <c r="Y2628" s="119"/>
      <c r="Z2628" s="131"/>
      <c r="AA2628" s="12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2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4"/>
      <c r="EM2628" s="1"/>
      <c r="EN2628" s="1"/>
      <c r="EO2628" s="1"/>
      <c r="EP2628" s="1"/>
      <c r="EQ2628" s="1"/>
      <c r="ER2628" s="1"/>
    </row>
    <row r="2629" spans="1:148" ht="12.75" x14ac:dyDescent="0.2">
      <c r="A2629" s="118"/>
      <c r="B2629" s="119"/>
      <c r="C2629" s="119"/>
      <c r="D2629" s="120"/>
      <c r="E2629" s="120"/>
      <c r="F2629" s="172"/>
      <c r="G2629" s="123"/>
      <c r="H2629" s="124"/>
      <c r="I2629" s="124"/>
      <c r="J2629" s="125"/>
      <c r="K2629" s="125"/>
      <c r="L2629" s="8"/>
      <c r="M2629" s="126"/>
      <c r="N2629" s="126"/>
      <c r="O2629" s="119"/>
      <c r="P2629" s="119"/>
      <c r="Q2629" s="158"/>
      <c r="R2629" s="199"/>
      <c r="S2629" s="119"/>
      <c r="T2629" s="129"/>
      <c r="U2629" s="127"/>
      <c r="V2629" s="127"/>
      <c r="W2629" s="126"/>
      <c r="X2629" s="119"/>
      <c r="Y2629" s="119"/>
      <c r="Z2629" s="131"/>
      <c r="AA2629" s="12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2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4"/>
      <c r="EM2629" s="1"/>
      <c r="EN2629" s="1"/>
      <c r="EO2629" s="1"/>
      <c r="EP2629" s="1"/>
      <c r="EQ2629" s="1"/>
      <c r="ER2629" s="1"/>
    </row>
    <row r="2630" spans="1:148" ht="12.75" x14ac:dyDescent="0.2">
      <c r="A2630" s="118"/>
      <c r="B2630" s="119"/>
      <c r="C2630" s="119"/>
      <c r="D2630" s="120"/>
      <c r="E2630" s="120"/>
      <c r="F2630" s="172"/>
      <c r="G2630" s="123"/>
      <c r="H2630" s="124"/>
      <c r="I2630" s="124"/>
      <c r="J2630" s="125"/>
      <c r="K2630" s="125"/>
      <c r="L2630" s="8"/>
      <c r="M2630" s="126"/>
      <c r="N2630" s="126"/>
      <c r="O2630" s="119"/>
      <c r="P2630" s="119"/>
      <c r="Q2630" s="158"/>
      <c r="R2630" s="199"/>
      <c r="S2630" s="119"/>
      <c r="T2630" s="129"/>
      <c r="U2630" s="127"/>
      <c r="V2630" s="127"/>
      <c r="W2630" s="126"/>
      <c r="X2630" s="119"/>
      <c r="Y2630" s="119"/>
      <c r="Z2630" s="131"/>
      <c r="AA2630" s="12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2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4"/>
      <c r="EM2630" s="1"/>
      <c r="EN2630" s="1"/>
      <c r="EO2630" s="1"/>
      <c r="EP2630" s="1"/>
      <c r="EQ2630" s="1"/>
      <c r="ER2630" s="1"/>
    </row>
    <row r="2631" spans="1:148" ht="12.75" x14ac:dyDescent="0.2">
      <c r="A2631" s="118"/>
      <c r="B2631" s="119"/>
      <c r="C2631" s="119"/>
      <c r="D2631" s="120"/>
      <c r="E2631" s="120"/>
      <c r="F2631" s="172"/>
      <c r="G2631" s="123"/>
      <c r="H2631" s="124"/>
      <c r="I2631" s="124"/>
      <c r="J2631" s="125"/>
      <c r="K2631" s="125"/>
      <c r="L2631" s="8"/>
      <c r="M2631" s="126"/>
      <c r="N2631" s="126"/>
      <c r="O2631" s="119"/>
      <c r="P2631" s="119"/>
      <c r="Q2631" s="158"/>
      <c r="R2631" s="199"/>
      <c r="S2631" s="119"/>
      <c r="T2631" s="129"/>
      <c r="U2631" s="127"/>
      <c r="V2631" s="127"/>
      <c r="W2631" s="126"/>
      <c r="X2631" s="119"/>
      <c r="Y2631" s="119"/>
      <c r="Z2631" s="131"/>
      <c r="AA2631" s="12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2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4"/>
      <c r="EM2631" s="1"/>
      <c r="EN2631" s="1"/>
      <c r="EO2631" s="1"/>
      <c r="EP2631" s="1"/>
      <c r="EQ2631" s="1"/>
      <c r="ER2631" s="1"/>
    </row>
    <row r="2632" spans="1:148" ht="12.75" x14ac:dyDescent="0.2">
      <c r="A2632" s="118"/>
      <c r="B2632" s="119"/>
      <c r="C2632" s="119"/>
      <c r="D2632" s="120"/>
      <c r="E2632" s="120"/>
      <c r="F2632" s="172"/>
      <c r="G2632" s="123"/>
      <c r="H2632" s="124"/>
      <c r="I2632" s="124"/>
      <c r="J2632" s="125"/>
      <c r="K2632" s="125"/>
      <c r="L2632" s="8"/>
      <c r="M2632" s="126"/>
      <c r="N2632" s="126"/>
      <c r="O2632" s="119"/>
      <c r="P2632" s="119"/>
      <c r="Q2632" s="158"/>
      <c r="R2632" s="199"/>
      <c r="S2632" s="119"/>
      <c r="T2632" s="129"/>
      <c r="U2632" s="127"/>
      <c r="V2632" s="127"/>
      <c r="W2632" s="126"/>
      <c r="X2632" s="119"/>
      <c r="Y2632" s="119"/>
      <c r="Z2632" s="131"/>
      <c r="AA2632" s="12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2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4"/>
      <c r="EM2632" s="1"/>
      <c r="EN2632" s="1"/>
      <c r="EO2632" s="1"/>
      <c r="EP2632" s="1"/>
      <c r="EQ2632" s="1"/>
      <c r="ER2632" s="1"/>
    </row>
    <row r="2633" spans="1:148" ht="12.75" x14ac:dyDescent="0.2">
      <c r="A2633" s="118"/>
      <c r="B2633" s="119"/>
      <c r="C2633" s="119"/>
      <c r="D2633" s="120"/>
      <c r="E2633" s="120"/>
      <c r="F2633" s="172"/>
      <c r="G2633" s="123"/>
      <c r="H2633" s="124"/>
      <c r="I2633" s="124"/>
      <c r="J2633" s="125"/>
      <c r="K2633" s="125"/>
      <c r="L2633" s="8"/>
      <c r="M2633" s="126"/>
      <c r="N2633" s="126"/>
      <c r="O2633" s="119"/>
      <c r="P2633" s="119"/>
      <c r="Q2633" s="158"/>
      <c r="R2633" s="199"/>
      <c r="S2633" s="119"/>
      <c r="T2633" s="129"/>
      <c r="U2633" s="127"/>
      <c r="V2633" s="127"/>
      <c r="W2633" s="126"/>
      <c r="X2633" s="119"/>
      <c r="Y2633" s="119"/>
      <c r="Z2633" s="131"/>
      <c r="AA2633" s="12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2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4"/>
      <c r="EM2633" s="1"/>
      <c r="EN2633" s="1"/>
      <c r="EO2633" s="1"/>
      <c r="EP2633" s="1"/>
      <c r="EQ2633" s="1"/>
      <c r="ER2633" s="1"/>
    </row>
    <row r="2634" spans="1:148" ht="12.75" x14ac:dyDescent="0.2">
      <c r="A2634" s="118"/>
      <c r="B2634" s="119"/>
      <c r="C2634" s="119"/>
      <c r="D2634" s="120"/>
      <c r="E2634" s="120"/>
      <c r="F2634" s="172"/>
      <c r="G2634" s="123"/>
      <c r="H2634" s="124"/>
      <c r="I2634" s="124"/>
      <c r="J2634" s="125"/>
      <c r="K2634" s="125"/>
      <c r="L2634" s="8"/>
      <c r="M2634" s="126"/>
      <c r="N2634" s="126"/>
      <c r="O2634" s="119"/>
      <c r="P2634" s="119"/>
      <c r="Q2634" s="158"/>
      <c r="R2634" s="199"/>
      <c r="S2634" s="119"/>
      <c r="T2634" s="129"/>
      <c r="U2634" s="127"/>
      <c r="V2634" s="127"/>
      <c r="W2634" s="126"/>
      <c r="X2634" s="119"/>
      <c r="Y2634" s="119"/>
      <c r="Z2634" s="131"/>
      <c r="AA2634" s="12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2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4"/>
      <c r="EM2634" s="1"/>
      <c r="EN2634" s="1"/>
      <c r="EO2634" s="1"/>
      <c r="EP2634" s="1"/>
      <c r="EQ2634" s="1"/>
      <c r="ER2634" s="1"/>
    </row>
    <row r="2635" spans="1:148" ht="12.75" x14ac:dyDescent="0.2">
      <c r="A2635" s="118"/>
      <c r="B2635" s="119"/>
      <c r="C2635" s="119"/>
      <c r="D2635" s="120"/>
      <c r="E2635" s="120"/>
      <c r="F2635" s="172"/>
      <c r="G2635" s="123"/>
      <c r="H2635" s="124"/>
      <c r="I2635" s="124"/>
      <c r="J2635" s="125"/>
      <c r="K2635" s="125"/>
      <c r="L2635" s="8"/>
      <c r="M2635" s="126"/>
      <c r="N2635" s="126"/>
      <c r="O2635" s="119"/>
      <c r="P2635" s="119"/>
      <c r="Q2635" s="158"/>
      <c r="R2635" s="199"/>
      <c r="S2635" s="119"/>
      <c r="T2635" s="129"/>
      <c r="U2635" s="127"/>
      <c r="V2635" s="127"/>
      <c r="W2635" s="126"/>
      <c r="X2635" s="119"/>
      <c r="Y2635" s="119"/>
      <c r="Z2635" s="131"/>
      <c r="AA2635" s="12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2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4"/>
      <c r="EM2635" s="1"/>
      <c r="EN2635" s="1"/>
      <c r="EO2635" s="1"/>
      <c r="EP2635" s="1"/>
      <c r="EQ2635" s="1"/>
      <c r="ER2635" s="1"/>
    </row>
    <row r="2636" spans="1:148" ht="12.75" x14ac:dyDescent="0.2">
      <c r="A2636" s="118"/>
      <c r="B2636" s="119"/>
      <c r="C2636" s="119"/>
      <c r="D2636" s="120"/>
      <c r="E2636" s="120"/>
      <c r="F2636" s="172"/>
      <c r="G2636" s="123"/>
      <c r="H2636" s="124"/>
      <c r="I2636" s="124"/>
      <c r="J2636" s="125"/>
      <c r="K2636" s="125"/>
      <c r="L2636" s="8"/>
      <c r="M2636" s="126"/>
      <c r="N2636" s="126"/>
      <c r="O2636" s="119"/>
      <c r="P2636" s="119"/>
      <c r="Q2636" s="158"/>
      <c r="R2636" s="199"/>
      <c r="S2636" s="119"/>
      <c r="T2636" s="129"/>
      <c r="U2636" s="127"/>
      <c r="V2636" s="127"/>
      <c r="W2636" s="126"/>
      <c r="X2636" s="119"/>
      <c r="Y2636" s="119"/>
      <c r="Z2636" s="131"/>
      <c r="AA2636" s="12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2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4"/>
      <c r="EM2636" s="1"/>
      <c r="EN2636" s="1"/>
      <c r="EO2636" s="1"/>
      <c r="EP2636" s="1"/>
      <c r="EQ2636" s="1"/>
      <c r="ER2636" s="1"/>
    </row>
    <row r="2637" spans="1:148" ht="12.75" x14ac:dyDescent="0.2">
      <c r="A2637" s="118"/>
      <c r="B2637" s="119"/>
      <c r="C2637" s="119"/>
      <c r="D2637" s="120"/>
      <c r="E2637" s="120"/>
      <c r="F2637" s="172"/>
      <c r="G2637" s="123"/>
      <c r="H2637" s="124"/>
      <c r="I2637" s="124"/>
      <c r="J2637" s="125"/>
      <c r="K2637" s="125"/>
      <c r="L2637" s="8"/>
      <c r="M2637" s="126"/>
      <c r="N2637" s="126"/>
      <c r="O2637" s="119"/>
      <c r="P2637" s="119"/>
      <c r="Q2637" s="158"/>
      <c r="R2637" s="199"/>
      <c r="S2637" s="119"/>
      <c r="T2637" s="129"/>
      <c r="U2637" s="127"/>
      <c r="V2637" s="127"/>
      <c r="W2637" s="126"/>
      <c r="X2637" s="119"/>
      <c r="Y2637" s="119"/>
      <c r="Z2637" s="131"/>
      <c r="AA2637" s="12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2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4"/>
      <c r="EM2637" s="1"/>
      <c r="EN2637" s="1"/>
      <c r="EO2637" s="1"/>
      <c r="EP2637" s="1"/>
      <c r="EQ2637" s="1"/>
      <c r="ER2637" s="1"/>
    </row>
    <row r="2638" spans="1:148" ht="12.75" x14ac:dyDescent="0.2">
      <c r="A2638" s="118"/>
      <c r="B2638" s="119"/>
      <c r="C2638" s="119"/>
      <c r="D2638" s="120"/>
      <c r="E2638" s="120"/>
      <c r="F2638" s="172"/>
      <c r="G2638" s="123"/>
      <c r="H2638" s="124"/>
      <c r="I2638" s="124"/>
      <c r="J2638" s="125"/>
      <c r="K2638" s="125"/>
      <c r="L2638" s="8"/>
      <c r="M2638" s="126"/>
      <c r="N2638" s="126"/>
      <c r="O2638" s="119"/>
      <c r="P2638" s="119"/>
      <c r="Q2638" s="158"/>
      <c r="R2638" s="199"/>
      <c r="S2638" s="119"/>
      <c r="T2638" s="129"/>
      <c r="U2638" s="127"/>
      <c r="V2638" s="127"/>
      <c r="W2638" s="126"/>
      <c r="X2638" s="119"/>
      <c r="Y2638" s="119"/>
      <c r="Z2638" s="131"/>
      <c r="AA2638" s="12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2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4"/>
      <c r="EM2638" s="1"/>
      <c r="EN2638" s="1"/>
      <c r="EO2638" s="1"/>
      <c r="EP2638" s="1"/>
      <c r="EQ2638" s="1"/>
      <c r="ER2638" s="1"/>
    </row>
    <row r="2639" spans="1:148" ht="12.75" x14ac:dyDescent="0.2">
      <c r="A2639" s="118"/>
      <c r="B2639" s="119"/>
      <c r="C2639" s="119"/>
      <c r="D2639" s="120"/>
      <c r="E2639" s="120"/>
      <c r="F2639" s="172"/>
      <c r="G2639" s="123"/>
      <c r="H2639" s="124"/>
      <c r="I2639" s="124"/>
      <c r="J2639" s="125"/>
      <c r="K2639" s="125"/>
      <c r="L2639" s="8"/>
      <c r="M2639" s="126"/>
      <c r="N2639" s="126"/>
      <c r="O2639" s="119"/>
      <c r="P2639" s="119"/>
      <c r="Q2639" s="158"/>
      <c r="R2639" s="199"/>
      <c r="S2639" s="119"/>
      <c r="T2639" s="129"/>
      <c r="U2639" s="127"/>
      <c r="V2639" s="127"/>
      <c r="W2639" s="126"/>
      <c r="X2639" s="119"/>
      <c r="Y2639" s="119"/>
      <c r="Z2639" s="131"/>
      <c r="AA2639" s="12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2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4"/>
      <c r="EM2639" s="1"/>
      <c r="EN2639" s="1"/>
      <c r="EO2639" s="1"/>
      <c r="EP2639" s="1"/>
      <c r="EQ2639" s="1"/>
      <c r="ER2639" s="1"/>
    </row>
    <row r="2640" spans="1:148" ht="12.75" x14ac:dyDescent="0.2">
      <c r="A2640" s="118"/>
      <c r="B2640" s="119"/>
      <c r="C2640" s="119"/>
      <c r="D2640" s="120"/>
      <c r="E2640" s="120"/>
      <c r="F2640" s="172"/>
      <c r="G2640" s="123"/>
      <c r="H2640" s="124"/>
      <c r="I2640" s="124"/>
      <c r="J2640" s="125"/>
      <c r="K2640" s="125"/>
      <c r="L2640" s="8"/>
      <c r="M2640" s="126"/>
      <c r="N2640" s="126"/>
      <c r="O2640" s="119"/>
      <c r="P2640" s="119"/>
      <c r="Q2640" s="158"/>
      <c r="R2640" s="199"/>
      <c r="S2640" s="119"/>
      <c r="T2640" s="129"/>
      <c r="U2640" s="127"/>
      <c r="V2640" s="127"/>
      <c r="W2640" s="126"/>
      <c r="X2640" s="119"/>
      <c r="Y2640" s="119"/>
      <c r="Z2640" s="131"/>
      <c r="AA2640" s="12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2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4"/>
      <c r="EM2640" s="1"/>
      <c r="EN2640" s="1"/>
      <c r="EO2640" s="1"/>
      <c r="EP2640" s="1"/>
      <c r="EQ2640" s="1"/>
      <c r="ER2640" s="1"/>
    </row>
    <row r="2641" spans="1:148" ht="12.75" x14ac:dyDescent="0.2">
      <c r="A2641" s="118"/>
      <c r="B2641" s="119"/>
      <c r="C2641" s="119"/>
      <c r="D2641" s="120"/>
      <c r="E2641" s="120"/>
      <c r="F2641" s="172"/>
      <c r="G2641" s="123"/>
      <c r="H2641" s="124"/>
      <c r="I2641" s="124"/>
      <c r="J2641" s="125"/>
      <c r="K2641" s="125"/>
      <c r="L2641" s="8"/>
      <c r="M2641" s="126"/>
      <c r="N2641" s="126"/>
      <c r="O2641" s="119"/>
      <c r="P2641" s="119"/>
      <c r="Q2641" s="158"/>
      <c r="R2641" s="199"/>
      <c r="S2641" s="119"/>
      <c r="T2641" s="129"/>
      <c r="U2641" s="127"/>
      <c r="V2641" s="127"/>
      <c r="W2641" s="126"/>
      <c r="X2641" s="119"/>
      <c r="Y2641" s="119"/>
      <c r="Z2641" s="131"/>
      <c r="AA2641" s="12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2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4"/>
      <c r="EM2641" s="1"/>
      <c r="EN2641" s="1"/>
      <c r="EO2641" s="1"/>
      <c r="EP2641" s="1"/>
      <c r="EQ2641" s="1"/>
      <c r="ER2641" s="1"/>
    </row>
    <row r="2642" spans="1:148" ht="12.75" x14ac:dyDescent="0.2">
      <c r="A2642" s="118"/>
      <c r="B2642" s="119"/>
      <c r="C2642" s="119"/>
      <c r="D2642" s="120"/>
      <c r="E2642" s="120"/>
      <c r="F2642" s="172"/>
      <c r="G2642" s="123"/>
      <c r="H2642" s="124"/>
      <c r="I2642" s="124"/>
      <c r="J2642" s="125"/>
      <c r="K2642" s="125"/>
      <c r="L2642" s="8"/>
      <c r="M2642" s="126"/>
      <c r="N2642" s="126"/>
      <c r="O2642" s="119"/>
      <c r="P2642" s="119"/>
      <c r="Q2642" s="158"/>
      <c r="R2642" s="199"/>
      <c r="S2642" s="119"/>
      <c r="T2642" s="129"/>
      <c r="U2642" s="127"/>
      <c r="V2642" s="127"/>
      <c r="W2642" s="126"/>
      <c r="X2642" s="119"/>
      <c r="Y2642" s="119"/>
      <c r="Z2642" s="131"/>
      <c r="AA2642" s="12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2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4"/>
      <c r="EM2642" s="1"/>
      <c r="EN2642" s="1"/>
      <c r="EO2642" s="1"/>
      <c r="EP2642" s="1"/>
      <c r="EQ2642" s="1"/>
      <c r="ER2642" s="1"/>
    </row>
    <row r="2643" spans="1:148" ht="12.75" x14ac:dyDescent="0.2">
      <c r="A2643" s="118"/>
      <c r="B2643" s="119"/>
      <c r="C2643" s="119"/>
      <c r="D2643" s="120"/>
      <c r="E2643" s="120"/>
      <c r="F2643" s="172"/>
      <c r="G2643" s="123"/>
      <c r="H2643" s="124"/>
      <c r="I2643" s="124"/>
      <c r="J2643" s="125"/>
      <c r="K2643" s="125"/>
      <c r="L2643" s="8"/>
      <c r="M2643" s="126"/>
      <c r="N2643" s="126"/>
      <c r="O2643" s="119"/>
      <c r="P2643" s="119"/>
      <c r="Q2643" s="158"/>
      <c r="R2643" s="199"/>
      <c r="S2643" s="119"/>
      <c r="T2643" s="129"/>
      <c r="U2643" s="127"/>
      <c r="V2643" s="127"/>
      <c r="W2643" s="126"/>
      <c r="X2643" s="119"/>
      <c r="Y2643" s="119"/>
      <c r="Z2643" s="131"/>
      <c r="AA2643" s="12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2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4"/>
      <c r="EM2643" s="1"/>
      <c r="EN2643" s="1"/>
      <c r="EO2643" s="1"/>
      <c r="EP2643" s="1"/>
      <c r="EQ2643" s="1"/>
      <c r="ER2643" s="1"/>
    </row>
    <row r="2644" spans="1:148" ht="12.75" x14ac:dyDescent="0.2">
      <c r="A2644" s="118"/>
      <c r="B2644" s="119"/>
      <c r="C2644" s="119"/>
      <c r="D2644" s="120"/>
      <c r="E2644" s="120"/>
      <c r="F2644" s="172"/>
      <c r="G2644" s="123"/>
      <c r="H2644" s="124"/>
      <c r="I2644" s="124"/>
      <c r="J2644" s="125"/>
      <c r="K2644" s="125"/>
      <c r="L2644" s="8"/>
      <c r="M2644" s="126"/>
      <c r="N2644" s="126"/>
      <c r="O2644" s="119"/>
      <c r="P2644" s="119"/>
      <c r="Q2644" s="158"/>
      <c r="R2644" s="199"/>
      <c r="S2644" s="119"/>
      <c r="T2644" s="129"/>
      <c r="U2644" s="127"/>
      <c r="V2644" s="127"/>
      <c r="W2644" s="126"/>
      <c r="X2644" s="119"/>
      <c r="Y2644" s="119"/>
      <c r="Z2644" s="131"/>
      <c r="AA2644" s="12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2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4"/>
      <c r="EM2644" s="1"/>
      <c r="EN2644" s="1"/>
      <c r="EO2644" s="1"/>
      <c r="EP2644" s="1"/>
      <c r="EQ2644" s="1"/>
      <c r="ER2644" s="1"/>
    </row>
    <row r="2645" spans="1:148" ht="12.75" x14ac:dyDescent="0.2">
      <c r="A2645" s="118"/>
      <c r="B2645" s="119"/>
      <c r="C2645" s="119"/>
      <c r="D2645" s="120"/>
      <c r="E2645" s="120"/>
      <c r="F2645" s="172"/>
      <c r="G2645" s="123"/>
      <c r="H2645" s="124"/>
      <c r="I2645" s="124"/>
      <c r="J2645" s="125"/>
      <c r="K2645" s="125"/>
      <c r="L2645" s="8"/>
      <c r="M2645" s="126"/>
      <c r="N2645" s="126"/>
      <c r="O2645" s="119"/>
      <c r="P2645" s="119"/>
      <c r="Q2645" s="158"/>
      <c r="R2645" s="199"/>
      <c r="S2645" s="119"/>
      <c r="T2645" s="129"/>
      <c r="U2645" s="127"/>
      <c r="V2645" s="127"/>
      <c r="W2645" s="126"/>
      <c r="X2645" s="119"/>
      <c r="Y2645" s="119"/>
      <c r="Z2645" s="131"/>
      <c r="AA2645" s="12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2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4"/>
      <c r="EM2645" s="1"/>
      <c r="EN2645" s="1"/>
      <c r="EO2645" s="1"/>
      <c r="EP2645" s="1"/>
      <c r="EQ2645" s="1"/>
      <c r="ER2645" s="1"/>
    </row>
    <row r="2646" spans="1:148" ht="12.75" x14ac:dyDescent="0.2">
      <c r="A2646" s="118"/>
      <c r="B2646" s="119"/>
      <c r="C2646" s="119"/>
      <c r="D2646" s="120"/>
      <c r="E2646" s="120"/>
      <c r="F2646" s="172"/>
      <c r="G2646" s="123"/>
      <c r="H2646" s="124"/>
      <c r="I2646" s="124"/>
      <c r="J2646" s="125"/>
      <c r="K2646" s="125"/>
      <c r="L2646" s="8"/>
      <c r="M2646" s="126"/>
      <c r="N2646" s="126"/>
      <c r="O2646" s="119"/>
      <c r="P2646" s="119"/>
      <c r="Q2646" s="158"/>
      <c r="R2646" s="199"/>
      <c r="S2646" s="119"/>
      <c r="T2646" s="129"/>
      <c r="U2646" s="127"/>
      <c r="V2646" s="127"/>
      <c r="W2646" s="126"/>
      <c r="X2646" s="119"/>
      <c r="Y2646" s="119"/>
      <c r="Z2646" s="131"/>
      <c r="AA2646" s="12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2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4"/>
      <c r="EM2646" s="1"/>
      <c r="EN2646" s="1"/>
      <c r="EO2646" s="1"/>
      <c r="EP2646" s="1"/>
      <c r="EQ2646" s="1"/>
      <c r="ER2646" s="1"/>
    </row>
    <row r="2647" spans="1:148" ht="12.75" x14ac:dyDescent="0.2">
      <c r="A2647" s="118"/>
      <c r="B2647" s="119"/>
      <c r="C2647" s="119"/>
      <c r="D2647" s="120"/>
      <c r="E2647" s="120"/>
      <c r="F2647" s="172"/>
      <c r="G2647" s="123"/>
      <c r="H2647" s="124"/>
      <c r="I2647" s="124"/>
      <c r="J2647" s="125"/>
      <c r="K2647" s="125"/>
      <c r="L2647" s="8"/>
      <c r="M2647" s="126"/>
      <c r="N2647" s="126"/>
      <c r="O2647" s="119"/>
      <c r="P2647" s="119"/>
      <c r="Q2647" s="158"/>
      <c r="R2647" s="199"/>
      <c r="S2647" s="119"/>
      <c r="T2647" s="129"/>
      <c r="U2647" s="127"/>
      <c r="V2647" s="127"/>
      <c r="W2647" s="126"/>
      <c r="X2647" s="119"/>
      <c r="Y2647" s="119"/>
      <c r="Z2647" s="131"/>
      <c r="AA2647" s="12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2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4"/>
      <c r="EM2647" s="1"/>
      <c r="EN2647" s="1"/>
      <c r="EO2647" s="1"/>
      <c r="EP2647" s="1"/>
      <c r="EQ2647" s="1"/>
      <c r="ER2647" s="1"/>
    </row>
    <row r="2648" spans="1:148" ht="12.75" x14ac:dyDescent="0.2">
      <c r="A2648" s="118"/>
      <c r="B2648" s="119"/>
      <c r="C2648" s="119"/>
      <c r="D2648" s="120"/>
      <c r="E2648" s="120"/>
      <c r="F2648" s="172"/>
      <c r="G2648" s="123"/>
      <c r="H2648" s="124"/>
      <c r="I2648" s="124"/>
      <c r="J2648" s="125"/>
      <c r="K2648" s="125"/>
      <c r="L2648" s="8"/>
      <c r="M2648" s="126"/>
      <c r="N2648" s="126"/>
      <c r="O2648" s="119"/>
      <c r="P2648" s="119"/>
      <c r="Q2648" s="158"/>
      <c r="R2648" s="199"/>
      <c r="S2648" s="119"/>
      <c r="T2648" s="129"/>
      <c r="U2648" s="127"/>
      <c r="V2648" s="127"/>
      <c r="W2648" s="126"/>
      <c r="X2648" s="119"/>
      <c r="Y2648" s="119"/>
      <c r="Z2648" s="131"/>
      <c r="AA2648" s="12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2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4"/>
      <c r="EM2648" s="1"/>
      <c r="EN2648" s="1"/>
      <c r="EO2648" s="1"/>
      <c r="EP2648" s="1"/>
      <c r="EQ2648" s="1"/>
      <c r="ER2648" s="1"/>
    </row>
    <row r="2649" spans="1:148" ht="12.75" x14ac:dyDescent="0.2">
      <c r="A2649" s="118"/>
      <c r="B2649" s="119"/>
      <c r="C2649" s="119"/>
      <c r="D2649" s="120"/>
      <c r="E2649" s="120"/>
      <c r="F2649" s="172"/>
      <c r="G2649" s="123"/>
      <c r="H2649" s="124"/>
      <c r="I2649" s="124"/>
      <c r="J2649" s="125"/>
      <c r="K2649" s="125"/>
      <c r="L2649" s="8"/>
      <c r="M2649" s="126"/>
      <c r="N2649" s="126"/>
      <c r="O2649" s="119"/>
      <c r="P2649" s="119"/>
      <c r="Q2649" s="158"/>
      <c r="R2649" s="199"/>
      <c r="S2649" s="119"/>
      <c r="T2649" s="129"/>
      <c r="U2649" s="127"/>
      <c r="V2649" s="127"/>
      <c r="W2649" s="126"/>
      <c r="X2649" s="119"/>
      <c r="Y2649" s="119"/>
      <c r="Z2649" s="131"/>
      <c r="AA2649" s="12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2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4"/>
      <c r="EM2649" s="1"/>
      <c r="EN2649" s="1"/>
      <c r="EO2649" s="1"/>
      <c r="EP2649" s="1"/>
      <c r="EQ2649" s="1"/>
      <c r="ER2649" s="1"/>
    </row>
    <row r="2650" spans="1:148" ht="12.75" x14ac:dyDescent="0.2">
      <c r="A2650" s="118"/>
      <c r="B2650" s="119"/>
      <c r="C2650" s="119"/>
      <c r="D2650" s="120"/>
      <c r="E2650" s="120"/>
      <c r="F2650" s="172"/>
      <c r="G2650" s="123"/>
      <c r="H2650" s="124"/>
      <c r="I2650" s="124"/>
      <c r="J2650" s="125"/>
      <c r="K2650" s="125"/>
      <c r="L2650" s="8"/>
      <c r="M2650" s="126"/>
      <c r="N2650" s="126"/>
      <c r="O2650" s="119"/>
      <c r="P2650" s="119"/>
      <c r="Q2650" s="158"/>
      <c r="R2650" s="199"/>
      <c r="S2650" s="119"/>
      <c r="T2650" s="129"/>
      <c r="U2650" s="127"/>
      <c r="V2650" s="127"/>
      <c r="W2650" s="126"/>
      <c r="X2650" s="119"/>
      <c r="Y2650" s="119"/>
      <c r="Z2650" s="131"/>
      <c r="AA2650" s="12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2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4"/>
      <c r="EM2650" s="1"/>
      <c r="EN2650" s="1"/>
      <c r="EO2650" s="1"/>
      <c r="EP2650" s="1"/>
      <c r="EQ2650" s="1"/>
      <c r="ER2650" s="1"/>
    </row>
    <row r="2651" spans="1:148" ht="12.75" x14ac:dyDescent="0.2">
      <c r="A2651" s="118"/>
      <c r="B2651" s="119"/>
      <c r="C2651" s="119"/>
      <c r="D2651" s="120"/>
      <c r="E2651" s="120"/>
      <c r="F2651" s="172"/>
      <c r="G2651" s="123"/>
      <c r="H2651" s="124"/>
      <c r="I2651" s="124"/>
      <c r="J2651" s="125"/>
      <c r="K2651" s="125"/>
      <c r="L2651" s="8"/>
      <c r="M2651" s="126"/>
      <c r="N2651" s="126"/>
      <c r="O2651" s="119"/>
      <c r="P2651" s="119"/>
      <c r="Q2651" s="158"/>
      <c r="R2651" s="199"/>
      <c r="S2651" s="119"/>
      <c r="T2651" s="129"/>
      <c r="U2651" s="127"/>
      <c r="V2651" s="127"/>
      <c r="W2651" s="126"/>
      <c r="X2651" s="119"/>
      <c r="Y2651" s="119"/>
      <c r="Z2651" s="131"/>
      <c r="AA2651" s="12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2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4"/>
      <c r="EM2651" s="1"/>
      <c r="EN2651" s="1"/>
      <c r="EO2651" s="1"/>
      <c r="EP2651" s="1"/>
      <c r="EQ2651" s="1"/>
      <c r="ER2651" s="1"/>
    </row>
    <row r="2652" spans="1:148" ht="12.75" x14ac:dyDescent="0.2">
      <c r="A2652" s="118"/>
      <c r="B2652" s="119"/>
      <c r="C2652" s="119"/>
      <c r="D2652" s="120"/>
      <c r="E2652" s="120"/>
      <c r="F2652" s="172"/>
      <c r="G2652" s="123"/>
      <c r="H2652" s="124"/>
      <c r="I2652" s="124"/>
      <c r="J2652" s="125"/>
      <c r="K2652" s="125"/>
      <c r="L2652" s="8"/>
      <c r="M2652" s="126"/>
      <c r="N2652" s="126"/>
      <c r="O2652" s="119"/>
      <c r="P2652" s="119"/>
      <c r="Q2652" s="158"/>
      <c r="R2652" s="199"/>
      <c r="S2652" s="119"/>
      <c r="T2652" s="129"/>
      <c r="U2652" s="127"/>
      <c r="V2652" s="127"/>
      <c r="W2652" s="126"/>
      <c r="X2652" s="119"/>
      <c r="Y2652" s="119"/>
      <c r="Z2652" s="131"/>
      <c r="AA2652" s="12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2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4"/>
      <c r="EM2652" s="1"/>
      <c r="EN2652" s="1"/>
      <c r="EO2652" s="1"/>
      <c r="EP2652" s="1"/>
      <c r="EQ2652" s="1"/>
      <c r="ER2652" s="1"/>
    </row>
    <row r="2653" spans="1:148" ht="12.75" x14ac:dyDescent="0.2">
      <c r="A2653" s="118"/>
      <c r="B2653" s="119"/>
      <c r="C2653" s="119"/>
      <c r="D2653" s="120"/>
      <c r="E2653" s="120"/>
      <c r="F2653" s="172"/>
      <c r="G2653" s="123"/>
      <c r="H2653" s="124"/>
      <c r="I2653" s="124"/>
      <c r="J2653" s="125"/>
      <c r="K2653" s="125"/>
      <c r="L2653" s="8"/>
      <c r="M2653" s="126"/>
      <c r="N2653" s="126"/>
      <c r="O2653" s="119"/>
      <c r="P2653" s="119"/>
      <c r="Q2653" s="158"/>
      <c r="R2653" s="199"/>
      <c r="S2653" s="119"/>
      <c r="T2653" s="129"/>
      <c r="U2653" s="127"/>
      <c r="V2653" s="127"/>
      <c r="W2653" s="126"/>
      <c r="X2653" s="119"/>
      <c r="Y2653" s="119"/>
      <c r="Z2653" s="131"/>
      <c r="AA2653" s="12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2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4"/>
      <c r="EM2653" s="1"/>
      <c r="EN2653" s="1"/>
      <c r="EO2653" s="1"/>
      <c r="EP2653" s="1"/>
      <c r="EQ2653" s="1"/>
      <c r="ER2653" s="1"/>
    </row>
    <row r="2654" spans="1:148" ht="12.75" x14ac:dyDescent="0.2">
      <c r="A2654" s="118"/>
      <c r="B2654" s="119"/>
      <c r="C2654" s="119"/>
      <c r="D2654" s="120"/>
      <c r="E2654" s="120"/>
      <c r="F2654" s="172"/>
      <c r="G2654" s="123"/>
      <c r="H2654" s="124"/>
      <c r="I2654" s="124"/>
      <c r="J2654" s="125"/>
      <c r="K2654" s="125"/>
      <c r="L2654" s="8"/>
      <c r="M2654" s="126"/>
      <c r="N2654" s="126"/>
      <c r="O2654" s="119"/>
      <c r="P2654" s="119"/>
      <c r="Q2654" s="158"/>
      <c r="R2654" s="199"/>
      <c r="S2654" s="119"/>
      <c r="T2654" s="129"/>
      <c r="U2654" s="127"/>
      <c r="V2654" s="127"/>
      <c r="W2654" s="126"/>
      <c r="X2654" s="119"/>
      <c r="Y2654" s="119"/>
      <c r="Z2654" s="131"/>
      <c r="AA2654" s="12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2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4"/>
      <c r="EM2654" s="1"/>
      <c r="EN2654" s="1"/>
      <c r="EO2654" s="1"/>
      <c r="EP2654" s="1"/>
      <c r="EQ2654" s="1"/>
      <c r="ER2654" s="1"/>
    </row>
    <row r="2655" spans="1:148" ht="12.75" x14ac:dyDescent="0.2">
      <c r="A2655" s="118"/>
      <c r="B2655" s="119"/>
      <c r="C2655" s="119"/>
      <c r="D2655" s="120"/>
      <c r="E2655" s="120"/>
      <c r="F2655" s="172"/>
      <c r="G2655" s="123"/>
      <c r="H2655" s="124"/>
      <c r="I2655" s="124"/>
      <c r="J2655" s="125"/>
      <c r="K2655" s="125"/>
      <c r="L2655" s="8"/>
      <c r="M2655" s="126"/>
      <c r="N2655" s="126"/>
      <c r="O2655" s="119"/>
      <c r="P2655" s="119"/>
      <c r="Q2655" s="158"/>
      <c r="R2655" s="199"/>
      <c r="S2655" s="119"/>
      <c r="T2655" s="129"/>
      <c r="U2655" s="127"/>
      <c r="V2655" s="127"/>
      <c r="W2655" s="126"/>
      <c r="X2655" s="119"/>
      <c r="Y2655" s="119"/>
      <c r="Z2655" s="131"/>
      <c r="AA2655" s="12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2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4"/>
      <c r="EM2655" s="1"/>
      <c r="EN2655" s="1"/>
      <c r="EO2655" s="1"/>
      <c r="EP2655" s="1"/>
      <c r="EQ2655" s="1"/>
      <c r="ER2655" s="1"/>
    </row>
    <row r="2656" spans="1:148" ht="12.75" x14ac:dyDescent="0.2">
      <c r="A2656" s="118"/>
      <c r="B2656" s="119"/>
      <c r="C2656" s="119"/>
      <c r="D2656" s="120"/>
      <c r="E2656" s="120"/>
      <c r="F2656" s="172"/>
      <c r="G2656" s="123"/>
      <c r="H2656" s="124"/>
      <c r="I2656" s="124"/>
      <c r="J2656" s="125"/>
      <c r="K2656" s="125"/>
      <c r="L2656" s="8"/>
      <c r="M2656" s="126"/>
      <c r="N2656" s="126"/>
      <c r="O2656" s="119"/>
      <c r="P2656" s="119"/>
      <c r="Q2656" s="158"/>
      <c r="R2656" s="199"/>
      <c r="S2656" s="119"/>
      <c r="T2656" s="129"/>
      <c r="U2656" s="127"/>
      <c r="V2656" s="127"/>
      <c r="W2656" s="126"/>
      <c r="X2656" s="119"/>
      <c r="Y2656" s="119"/>
      <c r="Z2656" s="131"/>
      <c r="AA2656" s="12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2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4"/>
      <c r="EM2656" s="1"/>
      <c r="EN2656" s="1"/>
      <c r="EO2656" s="1"/>
      <c r="EP2656" s="1"/>
      <c r="EQ2656" s="1"/>
      <c r="ER2656" s="1"/>
    </row>
    <row r="2657" spans="1:148" ht="12.75" x14ac:dyDescent="0.2">
      <c r="A2657" s="118"/>
      <c r="B2657" s="119"/>
      <c r="C2657" s="119"/>
      <c r="D2657" s="120"/>
      <c r="E2657" s="120"/>
      <c r="F2657" s="172"/>
      <c r="G2657" s="123"/>
      <c r="H2657" s="124"/>
      <c r="I2657" s="124"/>
      <c r="J2657" s="125"/>
      <c r="K2657" s="125"/>
      <c r="L2657" s="8"/>
      <c r="M2657" s="126"/>
      <c r="N2657" s="126"/>
      <c r="O2657" s="119"/>
      <c r="P2657" s="119"/>
      <c r="Q2657" s="158"/>
      <c r="R2657" s="199"/>
      <c r="S2657" s="119"/>
      <c r="T2657" s="129"/>
      <c r="U2657" s="127"/>
      <c r="V2657" s="127"/>
      <c r="W2657" s="126"/>
      <c r="X2657" s="119"/>
      <c r="Y2657" s="119"/>
      <c r="Z2657" s="131"/>
      <c r="AA2657" s="12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2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4"/>
      <c r="EM2657" s="1"/>
      <c r="EN2657" s="1"/>
      <c r="EO2657" s="1"/>
      <c r="EP2657" s="1"/>
      <c r="EQ2657" s="1"/>
      <c r="ER2657" s="1"/>
    </row>
    <row r="2658" spans="1:148" ht="12.75" x14ac:dyDescent="0.2">
      <c r="A2658" s="118"/>
      <c r="B2658" s="119"/>
      <c r="C2658" s="119"/>
      <c r="D2658" s="120"/>
      <c r="E2658" s="120"/>
      <c r="F2658" s="172"/>
      <c r="G2658" s="123"/>
      <c r="H2658" s="124"/>
      <c r="I2658" s="124"/>
      <c r="J2658" s="125"/>
      <c r="K2658" s="125"/>
      <c r="L2658" s="8"/>
      <c r="M2658" s="126"/>
      <c r="N2658" s="126"/>
      <c r="O2658" s="119"/>
      <c r="P2658" s="119"/>
      <c r="Q2658" s="158"/>
      <c r="R2658" s="199"/>
      <c r="S2658" s="119"/>
      <c r="T2658" s="129"/>
      <c r="U2658" s="127"/>
      <c r="V2658" s="127"/>
      <c r="W2658" s="126"/>
      <c r="X2658" s="119"/>
      <c r="Y2658" s="119"/>
      <c r="Z2658" s="131"/>
      <c r="AA2658" s="12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2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4"/>
      <c r="EM2658" s="1"/>
      <c r="EN2658" s="1"/>
      <c r="EO2658" s="1"/>
      <c r="EP2658" s="1"/>
      <c r="EQ2658" s="1"/>
      <c r="ER2658" s="1"/>
    </row>
    <row r="2659" spans="1:148" ht="12.75" x14ac:dyDescent="0.2">
      <c r="A2659" s="118"/>
      <c r="B2659" s="119"/>
      <c r="C2659" s="119"/>
      <c r="D2659" s="120"/>
      <c r="E2659" s="120"/>
      <c r="F2659" s="172"/>
      <c r="G2659" s="123"/>
      <c r="H2659" s="124"/>
      <c r="I2659" s="124"/>
      <c r="J2659" s="125"/>
      <c r="K2659" s="125"/>
      <c r="L2659" s="8"/>
      <c r="M2659" s="126"/>
      <c r="N2659" s="126"/>
      <c r="O2659" s="119"/>
      <c r="P2659" s="119"/>
      <c r="Q2659" s="158"/>
      <c r="R2659" s="199"/>
      <c r="S2659" s="119"/>
      <c r="T2659" s="129"/>
      <c r="U2659" s="127"/>
      <c r="V2659" s="127"/>
      <c r="W2659" s="126"/>
      <c r="X2659" s="119"/>
      <c r="Y2659" s="119"/>
      <c r="Z2659" s="131"/>
      <c r="AA2659" s="12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2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4"/>
      <c r="EM2659" s="1"/>
      <c r="EN2659" s="1"/>
      <c r="EO2659" s="1"/>
      <c r="EP2659" s="1"/>
      <c r="EQ2659" s="1"/>
      <c r="ER2659" s="1"/>
    </row>
    <row r="2660" spans="1:148" ht="12.75" x14ac:dyDescent="0.2">
      <c r="A2660" s="118"/>
      <c r="B2660" s="119"/>
      <c r="C2660" s="119"/>
      <c r="D2660" s="120"/>
      <c r="E2660" s="120"/>
      <c r="F2660" s="172"/>
      <c r="G2660" s="123"/>
      <c r="H2660" s="124"/>
      <c r="I2660" s="124"/>
      <c r="J2660" s="125"/>
      <c r="K2660" s="125"/>
      <c r="L2660" s="8"/>
      <c r="M2660" s="126"/>
      <c r="N2660" s="126"/>
      <c r="O2660" s="119"/>
      <c r="P2660" s="119"/>
      <c r="Q2660" s="158"/>
      <c r="R2660" s="199"/>
      <c r="S2660" s="119"/>
      <c r="T2660" s="129"/>
      <c r="U2660" s="127"/>
      <c r="V2660" s="127"/>
      <c r="W2660" s="126"/>
      <c r="X2660" s="119"/>
      <c r="Y2660" s="119"/>
      <c r="Z2660" s="131"/>
      <c r="AA2660" s="12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2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4"/>
      <c r="EM2660" s="1"/>
      <c r="EN2660" s="1"/>
      <c r="EO2660" s="1"/>
      <c r="EP2660" s="1"/>
      <c r="EQ2660" s="1"/>
      <c r="ER2660" s="1"/>
    </row>
    <row r="2661" spans="1:148" ht="12.75" x14ac:dyDescent="0.2">
      <c r="A2661" s="118"/>
      <c r="B2661" s="119"/>
      <c r="C2661" s="119"/>
      <c r="D2661" s="120"/>
      <c r="E2661" s="120"/>
      <c r="F2661" s="172"/>
      <c r="G2661" s="123"/>
      <c r="H2661" s="124"/>
      <c r="I2661" s="124"/>
      <c r="J2661" s="125"/>
      <c r="K2661" s="125"/>
      <c r="L2661" s="8"/>
      <c r="M2661" s="126"/>
      <c r="N2661" s="126"/>
      <c r="O2661" s="119"/>
      <c r="P2661" s="119"/>
      <c r="Q2661" s="158"/>
      <c r="R2661" s="199"/>
      <c r="S2661" s="119"/>
      <c r="T2661" s="129"/>
      <c r="U2661" s="127"/>
      <c r="V2661" s="127"/>
      <c r="W2661" s="126"/>
      <c r="X2661" s="119"/>
      <c r="Y2661" s="119"/>
      <c r="Z2661" s="131"/>
      <c r="AA2661" s="12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2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4"/>
      <c r="EM2661" s="1"/>
      <c r="EN2661" s="1"/>
      <c r="EO2661" s="1"/>
      <c r="EP2661" s="1"/>
      <c r="EQ2661" s="1"/>
      <c r="ER2661" s="1"/>
    </row>
    <row r="2662" spans="1:148" ht="12.75" x14ac:dyDescent="0.2">
      <c r="A2662" s="118"/>
      <c r="B2662" s="119"/>
      <c r="C2662" s="119"/>
      <c r="D2662" s="120"/>
      <c r="E2662" s="120"/>
      <c r="F2662" s="172"/>
      <c r="G2662" s="123"/>
      <c r="H2662" s="124"/>
      <c r="I2662" s="124"/>
      <c r="J2662" s="125"/>
      <c r="K2662" s="125"/>
      <c r="L2662" s="8"/>
      <c r="M2662" s="126"/>
      <c r="N2662" s="126"/>
      <c r="O2662" s="119"/>
      <c r="P2662" s="119"/>
      <c r="Q2662" s="158"/>
      <c r="R2662" s="199"/>
      <c r="S2662" s="119"/>
      <c r="T2662" s="129"/>
      <c r="U2662" s="127"/>
      <c r="V2662" s="127"/>
      <c r="W2662" s="126"/>
      <c r="X2662" s="119"/>
      <c r="Y2662" s="119"/>
      <c r="Z2662" s="131"/>
      <c r="AA2662" s="12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2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4"/>
      <c r="EM2662" s="1"/>
      <c r="EN2662" s="1"/>
      <c r="EO2662" s="1"/>
      <c r="EP2662" s="1"/>
      <c r="EQ2662" s="1"/>
      <c r="ER2662" s="1"/>
    </row>
    <row r="2663" spans="1:148" ht="12.75" x14ac:dyDescent="0.2">
      <c r="A2663" s="118"/>
      <c r="B2663" s="119"/>
      <c r="C2663" s="119"/>
      <c r="D2663" s="120"/>
      <c r="E2663" s="120"/>
      <c r="F2663" s="172"/>
      <c r="G2663" s="123"/>
      <c r="H2663" s="124"/>
      <c r="I2663" s="124"/>
      <c r="J2663" s="125"/>
      <c r="K2663" s="125"/>
      <c r="L2663" s="8"/>
      <c r="M2663" s="126"/>
      <c r="N2663" s="126"/>
      <c r="O2663" s="119"/>
      <c r="P2663" s="119"/>
      <c r="Q2663" s="158"/>
      <c r="R2663" s="199"/>
      <c r="S2663" s="119"/>
      <c r="T2663" s="129"/>
      <c r="U2663" s="127"/>
      <c r="V2663" s="127"/>
      <c r="W2663" s="126"/>
      <c r="X2663" s="119"/>
      <c r="Y2663" s="119"/>
      <c r="Z2663" s="131"/>
      <c r="AA2663" s="12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2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4"/>
      <c r="EM2663" s="1"/>
      <c r="EN2663" s="1"/>
      <c r="EO2663" s="1"/>
      <c r="EP2663" s="1"/>
      <c r="EQ2663" s="1"/>
      <c r="ER2663" s="1"/>
    </row>
    <row r="2664" spans="1:148" ht="12.75" x14ac:dyDescent="0.2">
      <c r="A2664" s="118"/>
      <c r="B2664" s="119"/>
      <c r="C2664" s="119"/>
      <c r="D2664" s="120"/>
      <c r="E2664" s="120"/>
      <c r="F2664" s="172"/>
      <c r="G2664" s="123"/>
      <c r="H2664" s="124"/>
      <c r="I2664" s="124"/>
      <c r="J2664" s="125"/>
      <c r="K2664" s="125"/>
      <c r="L2664" s="8"/>
      <c r="M2664" s="126"/>
      <c r="N2664" s="126"/>
      <c r="O2664" s="119"/>
      <c r="P2664" s="119"/>
      <c r="Q2664" s="158"/>
      <c r="R2664" s="199"/>
      <c r="S2664" s="119"/>
      <c r="T2664" s="129"/>
      <c r="U2664" s="127"/>
      <c r="V2664" s="127"/>
      <c r="W2664" s="126"/>
      <c r="X2664" s="119"/>
      <c r="Y2664" s="119"/>
      <c r="Z2664" s="131"/>
      <c r="AA2664" s="12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2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4"/>
      <c r="EM2664" s="1"/>
      <c r="EN2664" s="1"/>
      <c r="EO2664" s="1"/>
      <c r="EP2664" s="1"/>
      <c r="EQ2664" s="1"/>
      <c r="ER2664" s="1"/>
    </row>
    <row r="2665" spans="1:148" ht="12.75" x14ac:dyDescent="0.2">
      <c r="A2665" s="118"/>
      <c r="B2665" s="119"/>
      <c r="C2665" s="119"/>
      <c r="D2665" s="120"/>
      <c r="E2665" s="120"/>
      <c r="F2665" s="172"/>
      <c r="G2665" s="123"/>
      <c r="H2665" s="124"/>
      <c r="I2665" s="124"/>
      <c r="J2665" s="125"/>
      <c r="K2665" s="125"/>
      <c r="L2665" s="8"/>
      <c r="M2665" s="126"/>
      <c r="N2665" s="126"/>
      <c r="O2665" s="119"/>
      <c r="P2665" s="119"/>
      <c r="Q2665" s="158"/>
      <c r="R2665" s="199"/>
      <c r="S2665" s="119"/>
      <c r="T2665" s="129"/>
      <c r="U2665" s="127"/>
      <c r="V2665" s="127"/>
      <c r="W2665" s="126"/>
      <c r="X2665" s="119"/>
      <c r="Y2665" s="119"/>
      <c r="Z2665" s="131"/>
      <c r="AA2665" s="12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2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4"/>
      <c r="EM2665" s="1"/>
      <c r="EN2665" s="1"/>
      <c r="EO2665" s="1"/>
      <c r="EP2665" s="1"/>
      <c r="EQ2665" s="1"/>
      <c r="ER2665" s="1"/>
    </row>
    <row r="2666" spans="1:148" ht="12.75" x14ac:dyDescent="0.2">
      <c r="A2666" s="118"/>
      <c r="B2666" s="119"/>
      <c r="C2666" s="119"/>
      <c r="D2666" s="120"/>
      <c r="E2666" s="120"/>
      <c r="F2666" s="172"/>
      <c r="G2666" s="123"/>
      <c r="H2666" s="124"/>
      <c r="I2666" s="124"/>
      <c r="J2666" s="125"/>
      <c r="K2666" s="125"/>
      <c r="L2666" s="8"/>
      <c r="M2666" s="126"/>
      <c r="N2666" s="126"/>
      <c r="O2666" s="119"/>
      <c r="P2666" s="119"/>
      <c r="Q2666" s="158"/>
      <c r="R2666" s="199"/>
      <c r="S2666" s="119"/>
      <c r="T2666" s="129"/>
      <c r="U2666" s="127"/>
      <c r="V2666" s="127"/>
      <c r="W2666" s="126"/>
      <c r="X2666" s="119"/>
      <c r="Y2666" s="119"/>
      <c r="Z2666" s="131"/>
      <c r="AA2666" s="12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2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4"/>
      <c r="EM2666" s="1"/>
      <c r="EN2666" s="1"/>
      <c r="EO2666" s="1"/>
      <c r="EP2666" s="1"/>
      <c r="EQ2666" s="1"/>
      <c r="ER2666" s="1"/>
    </row>
    <row r="2667" spans="1:148" ht="12.75" x14ac:dyDescent="0.2">
      <c r="A2667" s="118"/>
      <c r="B2667" s="119"/>
      <c r="C2667" s="119"/>
      <c r="D2667" s="120"/>
      <c r="E2667" s="120"/>
      <c r="F2667" s="172"/>
      <c r="G2667" s="123"/>
      <c r="H2667" s="124"/>
      <c r="I2667" s="124"/>
      <c r="J2667" s="125"/>
      <c r="K2667" s="125"/>
      <c r="L2667" s="8"/>
      <c r="M2667" s="126"/>
      <c r="N2667" s="126"/>
      <c r="O2667" s="119"/>
      <c r="P2667" s="119"/>
      <c r="Q2667" s="158"/>
      <c r="R2667" s="199"/>
      <c r="S2667" s="119"/>
      <c r="T2667" s="129"/>
      <c r="U2667" s="127"/>
      <c r="V2667" s="127"/>
      <c r="W2667" s="126"/>
      <c r="X2667" s="119"/>
      <c r="Y2667" s="119"/>
      <c r="Z2667" s="131"/>
      <c r="AA2667" s="12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2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4"/>
      <c r="EM2667" s="1"/>
      <c r="EN2667" s="1"/>
      <c r="EO2667" s="1"/>
      <c r="EP2667" s="1"/>
      <c r="EQ2667" s="1"/>
      <c r="ER2667" s="1"/>
    </row>
    <row r="2668" spans="1:148" ht="12.75" x14ac:dyDescent="0.2">
      <c r="A2668" s="118"/>
      <c r="B2668" s="119"/>
      <c r="C2668" s="119"/>
      <c r="D2668" s="120"/>
      <c r="E2668" s="120"/>
      <c r="F2668" s="172"/>
      <c r="G2668" s="123"/>
      <c r="H2668" s="124"/>
      <c r="I2668" s="124"/>
      <c r="J2668" s="125"/>
      <c r="K2668" s="125"/>
      <c r="L2668" s="8"/>
      <c r="M2668" s="126"/>
      <c r="N2668" s="126"/>
      <c r="O2668" s="119"/>
      <c r="P2668" s="119"/>
      <c r="Q2668" s="158"/>
      <c r="R2668" s="199"/>
      <c r="S2668" s="119"/>
      <c r="T2668" s="129"/>
      <c r="U2668" s="127"/>
      <c r="V2668" s="127"/>
      <c r="W2668" s="126"/>
      <c r="X2668" s="119"/>
      <c r="Y2668" s="119"/>
      <c r="Z2668" s="131"/>
      <c r="AA2668" s="12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2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4"/>
      <c r="EM2668" s="1"/>
      <c r="EN2668" s="1"/>
      <c r="EO2668" s="1"/>
      <c r="EP2668" s="1"/>
      <c r="EQ2668" s="1"/>
      <c r="ER2668" s="1"/>
    </row>
    <row r="2669" spans="1:148" ht="12.75" x14ac:dyDescent="0.2">
      <c r="A2669" s="118"/>
      <c r="B2669" s="119"/>
      <c r="C2669" s="119"/>
      <c r="D2669" s="120"/>
      <c r="E2669" s="120"/>
      <c r="F2669" s="172"/>
      <c r="G2669" s="123"/>
      <c r="H2669" s="124"/>
      <c r="I2669" s="124"/>
      <c r="J2669" s="125"/>
      <c r="K2669" s="125"/>
      <c r="L2669" s="8"/>
      <c r="M2669" s="126"/>
      <c r="N2669" s="126"/>
      <c r="O2669" s="119"/>
      <c r="P2669" s="119"/>
      <c r="Q2669" s="158"/>
      <c r="R2669" s="199"/>
      <c r="S2669" s="119"/>
      <c r="T2669" s="129"/>
      <c r="U2669" s="127"/>
      <c r="V2669" s="127"/>
      <c r="W2669" s="126"/>
      <c r="X2669" s="119"/>
      <c r="Y2669" s="119"/>
      <c r="Z2669" s="131"/>
      <c r="AA2669" s="12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2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4"/>
      <c r="EM2669" s="1"/>
      <c r="EN2669" s="1"/>
      <c r="EO2669" s="1"/>
      <c r="EP2669" s="1"/>
      <c r="EQ2669" s="1"/>
      <c r="ER2669" s="1"/>
    </row>
    <row r="2670" spans="1:148" ht="12.75" x14ac:dyDescent="0.2">
      <c r="A2670" s="118"/>
      <c r="B2670" s="119"/>
      <c r="C2670" s="119"/>
      <c r="D2670" s="120"/>
      <c r="E2670" s="120"/>
      <c r="F2670" s="172"/>
      <c r="G2670" s="123"/>
      <c r="H2670" s="124"/>
      <c r="I2670" s="124"/>
      <c r="J2670" s="125"/>
      <c r="K2670" s="125"/>
      <c r="L2670" s="8"/>
      <c r="M2670" s="126"/>
      <c r="N2670" s="126"/>
      <c r="O2670" s="119"/>
      <c r="P2670" s="119"/>
      <c r="Q2670" s="158"/>
      <c r="R2670" s="199"/>
      <c r="S2670" s="119"/>
      <c r="T2670" s="129"/>
      <c r="U2670" s="127"/>
      <c r="V2670" s="127"/>
      <c r="W2670" s="126"/>
      <c r="X2670" s="119"/>
      <c r="Y2670" s="119"/>
      <c r="Z2670" s="131"/>
      <c r="AA2670" s="12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2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4"/>
      <c r="EM2670" s="1"/>
      <c r="EN2670" s="1"/>
      <c r="EO2670" s="1"/>
      <c r="EP2670" s="1"/>
      <c r="EQ2670" s="1"/>
      <c r="ER2670" s="1"/>
    </row>
    <row r="2671" spans="1:148" ht="12.75" x14ac:dyDescent="0.2">
      <c r="A2671" s="118"/>
      <c r="B2671" s="119"/>
      <c r="C2671" s="119"/>
      <c r="D2671" s="120"/>
      <c r="E2671" s="120"/>
      <c r="F2671" s="172"/>
      <c r="G2671" s="123"/>
      <c r="H2671" s="124"/>
      <c r="I2671" s="124"/>
      <c r="J2671" s="125"/>
      <c r="K2671" s="125"/>
      <c r="L2671" s="8"/>
      <c r="M2671" s="126"/>
      <c r="N2671" s="126"/>
      <c r="O2671" s="119"/>
      <c r="P2671" s="119"/>
      <c r="Q2671" s="158"/>
      <c r="R2671" s="199"/>
      <c r="S2671" s="119"/>
      <c r="T2671" s="129"/>
      <c r="U2671" s="127"/>
      <c r="V2671" s="127"/>
      <c r="W2671" s="126"/>
      <c r="X2671" s="119"/>
      <c r="Y2671" s="119"/>
      <c r="Z2671" s="131"/>
      <c r="AA2671" s="12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2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4"/>
      <c r="EM2671" s="1"/>
      <c r="EN2671" s="1"/>
      <c r="EO2671" s="1"/>
      <c r="EP2671" s="1"/>
      <c r="EQ2671" s="1"/>
      <c r="ER2671" s="1"/>
    </row>
    <row r="2672" spans="1:148" ht="12.75" x14ac:dyDescent="0.2">
      <c r="A2672" s="118"/>
      <c r="B2672" s="119"/>
      <c r="C2672" s="119"/>
      <c r="D2672" s="120"/>
      <c r="E2672" s="120"/>
      <c r="F2672" s="172"/>
      <c r="G2672" s="123"/>
      <c r="H2672" s="124"/>
      <c r="I2672" s="124"/>
      <c r="J2672" s="125"/>
      <c r="K2672" s="125"/>
      <c r="L2672" s="8"/>
      <c r="M2672" s="126"/>
      <c r="N2672" s="126"/>
      <c r="O2672" s="119"/>
      <c r="P2672" s="119"/>
      <c r="Q2672" s="158"/>
      <c r="R2672" s="199"/>
      <c r="S2672" s="119"/>
      <c r="T2672" s="129"/>
      <c r="U2672" s="127"/>
      <c r="V2672" s="127"/>
      <c r="W2672" s="126"/>
      <c r="X2672" s="119"/>
      <c r="Y2672" s="119"/>
      <c r="Z2672" s="131"/>
      <c r="AA2672" s="12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2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4"/>
      <c r="EM2672" s="1"/>
      <c r="EN2672" s="1"/>
      <c r="EO2672" s="1"/>
      <c r="EP2672" s="1"/>
      <c r="EQ2672" s="1"/>
      <c r="ER2672" s="1"/>
    </row>
    <row r="2673" spans="1:148" ht="12.75" x14ac:dyDescent="0.2">
      <c r="A2673" s="118"/>
      <c r="B2673" s="119"/>
      <c r="C2673" s="119"/>
      <c r="D2673" s="120"/>
      <c r="E2673" s="120"/>
      <c r="F2673" s="172"/>
      <c r="G2673" s="123"/>
      <c r="H2673" s="124"/>
      <c r="I2673" s="124"/>
      <c r="J2673" s="125"/>
      <c r="K2673" s="125"/>
      <c r="L2673" s="8"/>
      <c r="M2673" s="126"/>
      <c r="N2673" s="126"/>
      <c r="O2673" s="119"/>
      <c r="P2673" s="119"/>
      <c r="Q2673" s="158"/>
      <c r="R2673" s="199"/>
      <c r="S2673" s="119"/>
      <c r="T2673" s="129"/>
      <c r="U2673" s="127"/>
      <c r="V2673" s="127"/>
      <c r="W2673" s="126"/>
      <c r="X2673" s="119"/>
      <c r="Y2673" s="119"/>
      <c r="Z2673" s="131"/>
      <c r="AA2673" s="12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2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4"/>
      <c r="EM2673" s="1"/>
      <c r="EN2673" s="1"/>
      <c r="EO2673" s="1"/>
      <c r="EP2673" s="1"/>
      <c r="EQ2673" s="1"/>
      <c r="ER2673" s="1"/>
    </row>
    <row r="2674" spans="1:148" ht="12.75" x14ac:dyDescent="0.2">
      <c r="A2674" s="118"/>
      <c r="B2674" s="119"/>
      <c r="C2674" s="119"/>
      <c r="D2674" s="120"/>
      <c r="E2674" s="120"/>
      <c r="F2674" s="172"/>
      <c r="G2674" s="123"/>
      <c r="H2674" s="124"/>
      <c r="I2674" s="124"/>
      <c r="J2674" s="125"/>
      <c r="K2674" s="125"/>
      <c r="L2674" s="8"/>
      <c r="M2674" s="126"/>
      <c r="N2674" s="126"/>
      <c r="O2674" s="119"/>
      <c r="P2674" s="119"/>
      <c r="Q2674" s="158"/>
      <c r="R2674" s="199"/>
      <c r="S2674" s="119"/>
      <c r="T2674" s="129"/>
      <c r="U2674" s="127"/>
      <c r="V2674" s="127"/>
      <c r="W2674" s="126"/>
      <c r="X2674" s="119"/>
      <c r="Y2674" s="119"/>
      <c r="Z2674" s="131"/>
      <c r="AA2674" s="12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2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4"/>
      <c r="EM2674" s="1"/>
      <c r="EN2674" s="1"/>
      <c r="EO2674" s="1"/>
      <c r="EP2674" s="1"/>
      <c r="EQ2674" s="1"/>
      <c r="ER2674" s="1"/>
    </row>
    <row r="2675" spans="1:148" ht="12.75" x14ac:dyDescent="0.2">
      <c r="A2675" s="118"/>
      <c r="B2675" s="119"/>
      <c r="C2675" s="119"/>
      <c r="D2675" s="120"/>
      <c r="E2675" s="120"/>
      <c r="F2675" s="172"/>
      <c r="G2675" s="123"/>
      <c r="H2675" s="124"/>
      <c r="I2675" s="124"/>
      <c r="J2675" s="125"/>
      <c r="K2675" s="125"/>
      <c r="L2675" s="8"/>
      <c r="M2675" s="126"/>
      <c r="N2675" s="126"/>
      <c r="O2675" s="119"/>
      <c r="P2675" s="119"/>
      <c r="Q2675" s="158"/>
      <c r="R2675" s="199"/>
      <c r="S2675" s="119"/>
      <c r="T2675" s="129"/>
      <c r="U2675" s="127"/>
      <c r="V2675" s="127"/>
      <c r="W2675" s="126"/>
      <c r="X2675" s="119"/>
      <c r="Y2675" s="119"/>
      <c r="Z2675" s="131"/>
      <c r="AA2675" s="12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2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4"/>
      <c r="EM2675" s="1"/>
      <c r="EN2675" s="1"/>
      <c r="EO2675" s="1"/>
      <c r="EP2675" s="1"/>
      <c r="EQ2675" s="1"/>
      <c r="ER2675" s="1"/>
    </row>
    <row r="2676" spans="1:148" ht="12.75" x14ac:dyDescent="0.2">
      <c r="A2676" s="118"/>
      <c r="B2676" s="119"/>
      <c r="C2676" s="119"/>
      <c r="D2676" s="120"/>
      <c r="E2676" s="120"/>
      <c r="F2676" s="172"/>
      <c r="G2676" s="123"/>
      <c r="H2676" s="124"/>
      <c r="I2676" s="124"/>
      <c r="J2676" s="125"/>
      <c r="K2676" s="125"/>
      <c r="L2676" s="8"/>
      <c r="M2676" s="126"/>
      <c r="N2676" s="126"/>
      <c r="O2676" s="119"/>
      <c r="P2676" s="119"/>
      <c r="Q2676" s="158"/>
      <c r="R2676" s="199"/>
      <c r="S2676" s="119"/>
      <c r="T2676" s="129"/>
      <c r="U2676" s="127"/>
      <c r="V2676" s="127"/>
      <c r="W2676" s="126"/>
      <c r="X2676" s="119"/>
      <c r="Y2676" s="119"/>
      <c r="Z2676" s="131"/>
      <c r="AA2676" s="12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2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4"/>
      <c r="EM2676" s="1"/>
      <c r="EN2676" s="1"/>
      <c r="EO2676" s="1"/>
      <c r="EP2676" s="1"/>
      <c r="EQ2676" s="1"/>
      <c r="ER2676" s="1"/>
    </row>
    <row r="2677" spans="1:148" ht="12.75" x14ac:dyDescent="0.2">
      <c r="A2677" s="118"/>
      <c r="B2677" s="119"/>
      <c r="C2677" s="119"/>
      <c r="D2677" s="120"/>
      <c r="E2677" s="120"/>
      <c r="F2677" s="172"/>
      <c r="G2677" s="123"/>
      <c r="H2677" s="124"/>
      <c r="I2677" s="124"/>
      <c r="J2677" s="125"/>
      <c r="K2677" s="125"/>
      <c r="L2677" s="8"/>
      <c r="M2677" s="126"/>
      <c r="N2677" s="126"/>
      <c r="O2677" s="119"/>
      <c r="P2677" s="119"/>
      <c r="Q2677" s="158"/>
      <c r="R2677" s="199"/>
      <c r="S2677" s="119"/>
      <c r="T2677" s="129"/>
      <c r="U2677" s="127"/>
      <c r="V2677" s="127"/>
      <c r="W2677" s="126"/>
      <c r="X2677" s="119"/>
      <c r="Y2677" s="119"/>
      <c r="Z2677" s="131"/>
      <c r="AA2677" s="12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2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4"/>
      <c r="EM2677" s="1"/>
      <c r="EN2677" s="1"/>
      <c r="EO2677" s="1"/>
      <c r="EP2677" s="1"/>
      <c r="EQ2677" s="1"/>
      <c r="ER2677" s="1"/>
    </row>
    <row r="2678" spans="1:148" ht="12.75" x14ac:dyDescent="0.2">
      <c r="A2678" s="118"/>
      <c r="B2678" s="119"/>
      <c r="C2678" s="119"/>
      <c r="D2678" s="120"/>
      <c r="E2678" s="120"/>
      <c r="F2678" s="172"/>
      <c r="G2678" s="123"/>
      <c r="H2678" s="124"/>
      <c r="I2678" s="124"/>
      <c r="J2678" s="125"/>
      <c r="K2678" s="125"/>
      <c r="L2678" s="8"/>
      <c r="M2678" s="126"/>
      <c r="N2678" s="126"/>
      <c r="O2678" s="119"/>
      <c r="P2678" s="119"/>
      <c r="Q2678" s="158"/>
      <c r="R2678" s="199"/>
      <c r="S2678" s="119"/>
      <c r="T2678" s="129"/>
      <c r="U2678" s="127"/>
      <c r="V2678" s="127"/>
      <c r="W2678" s="126"/>
      <c r="X2678" s="119"/>
      <c r="Y2678" s="119"/>
      <c r="Z2678" s="131"/>
      <c r="AA2678" s="12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2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4"/>
      <c r="EM2678" s="1"/>
      <c r="EN2678" s="1"/>
      <c r="EO2678" s="1"/>
      <c r="EP2678" s="1"/>
      <c r="EQ2678" s="1"/>
      <c r="ER2678" s="1"/>
    </row>
    <row r="2679" spans="1:148" ht="12.75" x14ac:dyDescent="0.2">
      <c r="A2679" s="118"/>
      <c r="B2679" s="119"/>
      <c r="C2679" s="119"/>
      <c r="D2679" s="120"/>
      <c r="E2679" s="120"/>
      <c r="F2679" s="172"/>
      <c r="G2679" s="123"/>
      <c r="H2679" s="124"/>
      <c r="I2679" s="124"/>
      <c r="J2679" s="125"/>
      <c r="K2679" s="125"/>
      <c r="L2679" s="8"/>
      <c r="M2679" s="126"/>
      <c r="N2679" s="126"/>
      <c r="O2679" s="119"/>
      <c r="P2679" s="119"/>
      <c r="Q2679" s="158"/>
      <c r="R2679" s="199"/>
      <c r="S2679" s="119"/>
      <c r="T2679" s="129"/>
      <c r="U2679" s="127"/>
      <c r="V2679" s="127"/>
      <c r="W2679" s="126"/>
      <c r="X2679" s="119"/>
      <c r="Y2679" s="119"/>
      <c r="Z2679" s="131"/>
      <c r="AA2679" s="12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2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4"/>
      <c r="EM2679" s="1"/>
      <c r="EN2679" s="1"/>
      <c r="EO2679" s="1"/>
      <c r="EP2679" s="1"/>
      <c r="EQ2679" s="1"/>
      <c r="ER2679" s="1"/>
    </row>
    <row r="2680" spans="1:148" ht="12.75" x14ac:dyDescent="0.2">
      <c r="A2680" s="118"/>
      <c r="B2680" s="119"/>
      <c r="C2680" s="119"/>
      <c r="D2680" s="120"/>
      <c r="E2680" s="120"/>
      <c r="F2680" s="172"/>
      <c r="G2680" s="123"/>
      <c r="H2680" s="124"/>
      <c r="I2680" s="124"/>
      <c r="J2680" s="125"/>
      <c r="K2680" s="125"/>
      <c r="L2680" s="8"/>
      <c r="M2680" s="126"/>
      <c r="N2680" s="126"/>
      <c r="O2680" s="119"/>
      <c r="P2680" s="119"/>
      <c r="Q2680" s="158"/>
      <c r="R2680" s="199"/>
      <c r="S2680" s="119"/>
      <c r="T2680" s="129"/>
      <c r="U2680" s="127"/>
      <c r="V2680" s="127"/>
      <c r="W2680" s="126"/>
      <c r="X2680" s="119"/>
      <c r="Y2680" s="119"/>
      <c r="Z2680" s="131"/>
      <c r="AA2680" s="12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2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4"/>
      <c r="EM2680" s="1"/>
      <c r="EN2680" s="1"/>
      <c r="EO2680" s="1"/>
      <c r="EP2680" s="1"/>
      <c r="EQ2680" s="1"/>
      <c r="ER2680" s="1"/>
    </row>
    <row r="2681" spans="1:148" ht="12.75" x14ac:dyDescent="0.2">
      <c r="A2681" s="118"/>
      <c r="B2681" s="119"/>
      <c r="C2681" s="119"/>
      <c r="D2681" s="120"/>
      <c r="E2681" s="120"/>
      <c r="F2681" s="172"/>
      <c r="G2681" s="123"/>
      <c r="H2681" s="124"/>
      <c r="I2681" s="124"/>
      <c r="J2681" s="125"/>
      <c r="K2681" s="125"/>
      <c r="L2681" s="8"/>
      <c r="M2681" s="126"/>
      <c r="N2681" s="126"/>
      <c r="O2681" s="119"/>
      <c r="P2681" s="119"/>
      <c r="Q2681" s="158"/>
      <c r="R2681" s="199"/>
      <c r="S2681" s="119"/>
      <c r="T2681" s="129"/>
      <c r="U2681" s="127"/>
      <c r="V2681" s="127"/>
      <c r="W2681" s="126"/>
      <c r="X2681" s="119"/>
      <c r="Y2681" s="119"/>
      <c r="Z2681" s="131"/>
      <c r="AA2681" s="12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2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4"/>
      <c r="EM2681" s="1"/>
      <c r="EN2681" s="1"/>
      <c r="EO2681" s="1"/>
      <c r="EP2681" s="1"/>
      <c r="EQ2681" s="1"/>
      <c r="ER2681" s="1"/>
    </row>
    <row r="2682" spans="1:148" ht="12.75" x14ac:dyDescent="0.2">
      <c r="A2682" s="118"/>
      <c r="B2682" s="119"/>
      <c r="C2682" s="119"/>
      <c r="D2682" s="120"/>
      <c r="E2682" s="120"/>
      <c r="F2682" s="172"/>
      <c r="G2682" s="123"/>
      <c r="H2682" s="124"/>
      <c r="I2682" s="124"/>
      <c r="J2682" s="125"/>
      <c r="K2682" s="125"/>
      <c r="L2682" s="8"/>
      <c r="M2682" s="126"/>
      <c r="N2682" s="126"/>
      <c r="O2682" s="119"/>
      <c r="P2682" s="119"/>
      <c r="Q2682" s="158"/>
      <c r="R2682" s="199"/>
      <c r="S2682" s="119"/>
      <c r="T2682" s="129"/>
      <c r="U2682" s="127"/>
      <c r="V2682" s="127"/>
      <c r="W2682" s="126"/>
      <c r="X2682" s="119"/>
      <c r="Y2682" s="119"/>
      <c r="Z2682" s="131"/>
      <c r="AA2682" s="12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2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4"/>
      <c r="EM2682" s="1"/>
      <c r="EN2682" s="1"/>
      <c r="EO2682" s="1"/>
      <c r="EP2682" s="1"/>
      <c r="EQ2682" s="1"/>
      <c r="ER2682" s="1"/>
    </row>
    <row r="2683" spans="1:148" ht="12.75" x14ac:dyDescent="0.2">
      <c r="A2683" s="118"/>
      <c r="B2683" s="119"/>
      <c r="C2683" s="119"/>
      <c r="D2683" s="120"/>
      <c r="E2683" s="120"/>
      <c r="F2683" s="172"/>
      <c r="G2683" s="123"/>
      <c r="H2683" s="124"/>
      <c r="I2683" s="124"/>
      <c r="J2683" s="125"/>
      <c r="K2683" s="125"/>
      <c r="L2683" s="8"/>
      <c r="M2683" s="126"/>
      <c r="N2683" s="126"/>
      <c r="O2683" s="119"/>
      <c r="P2683" s="119"/>
      <c r="Q2683" s="158"/>
      <c r="R2683" s="199"/>
      <c r="S2683" s="119"/>
      <c r="T2683" s="129"/>
      <c r="U2683" s="127"/>
      <c r="V2683" s="127"/>
      <c r="W2683" s="126"/>
      <c r="X2683" s="119"/>
      <c r="Y2683" s="119"/>
      <c r="Z2683" s="131"/>
      <c r="AA2683" s="12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2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4"/>
      <c r="EM2683" s="1"/>
      <c r="EN2683" s="1"/>
      <c r="EO2683" s="1"/>
      <c r="EP2683" s="1"/>
      <c r="EQ2683" s="1"/>
      <c r="ER2683" s="1"/>
    </row>
    <row r="2684" spans="1:148" ht="12.75" x14ac:dyDescent="0.2">
      <c r="A2684" s="118"/>
      <c r="B2684" s="119"/>
      <c r="C2684" s="119"/>
      <c r="D2684" s="120"/>
      <c r="E2684" s="120"/>
      <c r="F2684" s="172"/>
      <c r="G2684" s="123"/>
      <c r="H2684" s="124"/>
      <c r="I2684" s="124"/>
      <c r="J2684" s="125"/>
      <c r="K2684" s="125"/>
      <c r="L2684" s="8"/>
      <c r="M2684" s="126"/>
      <c r="N2684" s="126"/>
      <c r="O2684" s="119"/>
      <c r="P2684" s="119"/>
      <c r="Q2684" s="158"/>
      <c r="R2684" s="199"/>
      <c r="S2684" s="119"/>
      <c r="T2684" s="129"/>
      <c r="U2684" s="127"/>
      <c r="V2684" s="127"/>
      <c r="W2684" s="126"/>
      <c r="X2684" s="119"/>
      <c r="Y2684" s="119"/>
      <c r="Z2684" s="131"/>
      <c r="AA2684" s="12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2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4"/>
      <c r="EM2684" s="1"/>
      <c r="EN2684" s="1"/>
      <c r="EO2684" s="1"/>
      <c r="EP2684" s="1"/>
      <c r="EQ2684" s="1"/>
      <c r="ER2684" s="1"/>
    </row>
    <row r="2685" spans="1:148" ht="12.75" x14ac:dyDescent="0.2">
      <c r="A2685" s="118"/>
      <c r="B2685" s="119"/>
      <c r="C2685" s="119"/>
      <c r="D2685" s="120"/>
      <c r="E2685" s="120"/>
      <c r="F2685" s="172"/>
      <c r="G2685" s="123"/>
      <c r="H2685" s="124"/>
      <c r="I2685" s="124"/>
      <c r="J2685" s="125"/>
      <c r="K2685" s="125"/>
      <c r="L2685" s="8"/>
      <c r="M2685" s="126"/>
      <c r="N2685" s="126"/>
      <c r="O2685" s="119"/>
      <c r="P2685" s="119"/>
      <c r="Q2685" s="158"/>
      <c r="R2685" s="199"/>
      <c r="S2685" s="119"/>
      <c r="T2685" s="129"/>
      <c r="U2685" s="127"/>
      <c r="V2685" s="127"/>
      <c r="W2685" s="126"/>
      <c r="X2685" s="119"/>
      <c r="Y2685" s="119"/>
      <c r="Z2685" s="131"/>
      <c r="AA2685" s="12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2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4"/>
      <c r="EM2685" s="1"/>
      <c r="EN2685" s="1"/>
      <c r="EO2685" s="1"/>
      <c r="EP2685" s="1"/>
      <c r="EQ2685" s="1"/>
      <c r="ER2685" s="1"/>
    </row>
    <row r="2686" spans="1:148" ht="12.75" x14ac:dyDescent="0.2">
      <c r="A2686" s="118"/>
      <c r="B2686" s="119"/>
      <c r="C2686" s="119"/>
      <c r="D2686" s="120"/>
      <c r="E2686" s="120"/>
      <c r="F2686" s="172"/>
      <c r="G2686" s="123"/>
      <c r="H2686" s="124"/>
      <c r="I2686" s="124"/>
      <c r="J2686" s="125"/>
      <c r="K2686" s="125"/>
      <c r="L2686" s="8"/>
      <c r="M2686" s="126"/>
      <c r="N2686" s="126"/>
      <c r="O2686" s="119"/>
      <c r="P2686" s="119"/>
      <c r="Q2686" s="158"/>
      <c r="R2686" s="199"/>
      <c r="S2686" s="119"/>
      <c r="T2686" s="129"/>
      <c r="U2686" s="127"/>
      <c r="V2686" s="127"/>
      <c r="W2686" s="126"/>
      <c r="X2686" s="119"/>
      <c r="Y2686" s="119"/>
      <c r="Z2686" s="131"/>
      <c r="AA2686" s="12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2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4"/>
      <c r="EM2686" s="1"/>
      <c r="EN2686" s="1"/>
      <c r="EO2686" s="1"/>
      <c r="EP2686" s="1"/>
      <c r="EQ2686" s="1"/>
      <c r="ER2686" s="1"/>
    </row>
    <row r="2687" spans="1:148" ht="12.75" x14ac:dyDescent="0.2">
      <c r="A2687" s="118"/>
      <c r="B2687" s="119"/>
      <c r="C2687" s="119"/>
      <c r="D2687" s="120"/>
      <c r="E2687" s="120"/>
      <c r="F2687" s="172"/>
      <c r="G2687" s="123"/>
      <c r="H2687" s="124"/>
      <c r="I2687" s="124"/>
      <c r="J2687" s="125"/>
      <c r="K2687" s="125"/>
      <c r="L2687" s="8"/>
      <c r="M2687" s="126"/>
      <c r="N2687" s="126"/>
      <c r="O2687" s="119"/>
      <c r="P2687" s="119"/>
      <c r="Q2687" s="158"/>
      <c r="R2687" s="199"/>
      <c r="S2687" s="119"/>
      <c r="T2687" s="129"/>
      <c r="U2687" s="127"/>
      <c r="V2687" s="127"/>
      <c r="W2687" s="126"/>
      <c r="X2687" s="119"/>
      <c r="Y2687" s="119"/>
      <c r="Z2687" s="131"/>
      <c r="AA2687" s="12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2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4"/>
      <c r="EM2687" s="1"/>
      <c r="EN2687" s="1"/>
      <c r="EO2687" s="1"/>
      <c r="EP2687" s="1"/>
      <c r="EQ2687" s="1"/>
      <c r="ER2687" s="1"/>
    </row>
    <row r="2688" spans="1:148" ht="12.75" x14ac:dyDescent="0.2">
      <c r="A2688" s="118"/>
      <c r="B2688" s="119"/>
      <c r="C2688" s="119"/>
      <c r="D2688" s="120"/>
      <c r="E2688" s="120"/>
      <c r="F2688" s="172"/>
      <c r="G2688" s="123"/>
      <c r="H2688" s="124"/>
      <c r="I2688" s="124"/>
      <c r="J2688" s="125"/>
      <c r="K2688" s="125"/>
      <c r="L2688" s="8"/>
      <c r="M2688" s="126"/>
      <c r="N2688" s="126"/>
      <c r="O2688" s="119"/>
      <c r="P2688" s="119"/>
      <c r="Q2688" s="158"/>
      <c r="R2688" s="199"/>
      <c r="S2688" s="119"/>
      <c r="T2688" s="129"/>
      <c r="U2688" s="127"/>
      <c r="V2688" s="127"/>
      <c r="W2688" s="126"/>
      <c r="X2688" s="119"/>
      <c r="Y2688" s="119"/>
      <c r="Z2688" s="131"/>
      <c r="AA2688" s="12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2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4"/>
      <c r="EM2688" s="1"/>
      <c r="EN2688" s="1"/>
      <c r="EO2688" s="1"/>
      <c r="EP2688" s="1"/>
      <c r="EQ2688" s="1"/>
      <c r="ER2688" s="1"/>
    </row>
    <row r="2689" spans="1:148" ht="12.75" x14ac:dyDescent="0.2">
      <c r="A2689" s="118"/>
      <c r="B2689" s="119"/>
      <c r="C2689" s="119"/>
      <c r="D2689" s="120"/>
      <c r="E2689" s="120"/>
      <c r="F2689" s="172"/>
      <c r="G2689" s="123"/>
      <c r="H2689" s="124"/>
      <c r="I2689" s="124"/>
      <c r="J2689" s="125"/>
      <c r="K2689" s="125"/>
      <c r="L2689" s="8"/>
      <c r="M2689" s="126"/>
      <c r="N2689" s="126"/>
      <c r="O2689" s="119"/>
      <c r="P2689" s="119"/>
      <c r="Q2689" s="158"/>
      <c r="R2689" s="199"/>
      <c r="S2689" s="119"/>
      <c r="T2689" s="129"/>
      <c r="U2689" s="127"/>
      <c r="V2689" s="127"/>
      <c r="W2689" s="126"/>
      <c r="X2689" s="119"/>
      <c r="Y2689" s="119"/>
      <c r="Z2689" s="131"/>
      <c r="AA2689" s="12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2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4"/>
      <c r="EM2689" s="1"/>
      <c r="EN2689" s="1"/>
      <c r="EO2689" s="1"/>
      <c r="EP2689" s="1"/>
      <c r="EQ2689" s="1"/>
      <c r="ER2689" s="1"/>
    </row>
    <row r="2690" spans="1:148" ht="12.75" x14ac:dyDescent="0.2">
      <c r="A2690" s="118"/>
      <c r="B2690" s="119"/>
      <c r="C2690" s="119"/>
      <c r="D2690" s="120"/>
      <c r="E2690" s="120"/>
      <c r="F2690" s="172"/>
      <c r="G2690" s="123"/>
      <c r="H2690" s="124"/>
      <c r="I2690" s="124"/>
      <c r="J2690" s="125"/>
      <c r="K2690" s="125"/>
      <c r="L2690" s="8"/>
      <c r="M2690" s="126"/>
      <c r="N2690" s="126"/>
      <c r="O2690" s="119"/>
      <c r="P2690" s="119"/>
      <c r="Q2690" s="158"/>
      <c r="R2690" s="199"/>
      <c r="S2690" s="119"/>
      <c r="T2690" s="129"/>
      <c r="U2690" s="127"/>
      <c r="V2690" s="127"/>
      <c r="W2690" s="126"/>
      <c r="X2690" s="119"/>
      <c r="Y2690" s="119"/>
      <c r="Z2690" s="131"/>
      <c r="AA2690" s="12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2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4"/>
      <c r="EM2690" s="1"/>
      <c r="EN2690" s="1"/>
      <c r="EO2690" s="1"/>
      <c r="EP2690" s="1"/>
      <c r="EQ2690" s="1"/>
      <c r="ER2690" s="1"/>
    </row>
    <row r="2691" spans="1:148" ht="12.75" x14ac:dyDescent="0.2">
      <c r="A2691" s="118"/>
      <c r="B2691" s="119"/>
      <c r="C2691" s="119"/>
      <c r="D2691" s="120"/>
      <c r="E2691" s="120"/>
      <c r="F2691" s="172"/>
      <c r="G2691" s="123"/>
      <c r="H2691" s="124"/>
      <c r="I2691" s="124"/>
      <c r="J2691" s="125"/>
      <c r="K2691" s="125"/>
      <c r="L2691" s="8"/>
      <c r="M2691" s="126"/>
      <c r="N2691" s="126"/>
      <c r="O2691" s="119"/>
      <c r="P2691" s="119"/>
      <c r="Q2691" s="158"/>
      <c r="R2691" s="199"/>
      <c r="S2691" s="119"/>
      <c r="T2691" s="129"/>
      <c r="U2691" s="127"/>
      <c r="V2691" s="127"/>
      <c r="W2691" s="126"/>
      <c r="X2691" s="119"/>
      <c r="Y2691" s="119"/>
      <c r="Z2691" s="131"/>
      <c r="AA2691" s="12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2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4"/>
      <c r="EM2691" s="1"/>
      <c r="EN2691" s="1"/>
      <c r="EO2691" s="1"/>
      <c r="EP2691" s="1"/>
      <c r="EQ2691" s="1"/>
      <c r="ER2691" s="1"/>
    </row>
    <row r="2692" spans="1:148" ht="12.75" x14ac:dyDescent="0.2">
      <c r="A2692" s="118"/>
      <c r="B2692" s="119"/>
      <c r="C2692" s="119"/>
      <c r="D2692" s="120"/>
      <c r="E2692" s="120"/>
      <c r="F2692" s="172"/>
      <c r="G2692" s="123"/>
      <c r="H2692" s="124"/>
      <c r="I2692" s="124"/>
      <c r="J2692" s="125"/>
      <c r="K2692" s="125"/>
      <c r="L2692" s="8"/>
      <c r="M2692" s="126"/>
      <c r="N2692" s="126"/>
      <c r="O2692" s="119"/>
      <c r="P2692" s="119"/>
      <c r="Q2692" s="158"/>
      <c r="R2692" s="199"/>
      <c r="S2692" s="119"/>
      <c r="T2692" s="129"/>
      <c r="U2692" s="127"/>
      <c r="V2692" s="127"/>
      <c r="W2692" s="126"/>
      <c r="X2692" s="119"/>
      <c r="Y2692" s="119"/>
      <c r="Z2692" s="131"/>
      <c r="AA2692" s="12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2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4"/>
      <c r="EM2692" s="1"/>
      <c r="EN2692" s="1"/>
      <c r="EO2692" s="1"/>
      <c r="EP2692" s="1"/>
      <c r="EQ2692" s="1"/>
      <c r="ER2692" s="1"/>
    </row>
    <row r="2693" spans="1:148" ht="12.75" x14ac:dyDescent="0.2">
      <c r="A2693" s="118"/>
      <c r="B2693" s="119"/>
      <c r="C2693" s="119"/>
      <c r="D2693" s="120"/>
      <c r="E2693" s="120"/>
      <c r="F2693" s="172"/>
      <c r="G2693" s="123"/>
      <c r="H2693" s="124"/>
      <c r="I2693" s="124"/>
      <c r="J2693" s="125"/>
      <c r="K2693" s="125"/>
      <c r="L2693" s="8"/>
      <c r="M2693" s="126"/>
      <c r="N2693" s="126"/>
      <c r="O2693" s="119"/>
      <c r="P2693" s="119"/>
      <c r="Q2693" s="158"/>
      <c r="R2693" s="199"/>
      <c r="S2693" s="119"/>
      <c r="T2693" s="129"/>
      <c r="U2693" s="127"/>
      <c r="V2693" s="127"/>
      <c r="W2693" s="126"/>
      <c r="X2693" s="119"/>
      <c r="Y2693" s="119"/>
      <c r="Z2693" s="131"/>
      <c r="AA2693" s="12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2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4"/>
      <c r="EM2693" s="1"/>
      <c r="EN2693" s="1"/>
      <c r="EO2693" s="1"/>
      <c r="EP2693" s="1"/>
      <c r="EQ2693" s="1"/>
      <c r="ER2693" s="1"/>
    </row>
    <row r="2694" spans="1:148" ht="12.75" x14ac:dyDescent="0.2">
      <c r="A2694" s="118"/>
      <c r="B2694" s="119"/>
      <c r="C2694" s="119"/>
      <c r="D2694" s="120"/>
      <c r="E2694" s="120"/>
      <c r="F2694" s="172"/>
      <c r="G2694" s="123"/>
      <c r="H2694" s="124"/>
      <c r="I2694" s="124"/>
      <c r="J2694" s="125"/>
      <c r="K2694" s="125"/>
      <c r="L2694" s="8"/>
      <c r="M2694" s="126"/>
      <c r="N2694" s="126"/>
      <c r="O2694" s="119"/>
      <c r="P2694" s="119"/>
      <c r="Q2694" s="158"/>
      <c r="R2694" s="199"/>
      <c r="S2694" s="119"/>
      <c r="T2694" s="129"/>
      <c r="U2694" s="127"/>
      <c r="V2694" s="127"/>
      <c r="W2694" s="126"/>
      <c r="X2694" s="119"/>
      <c r="Y2694" s="119"/>
      <c r="Z2694" s="131"/>
      <c r="AA2694" s="12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2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4"/>
      <c r="EM2694" s="1"/>
      <c r="EN2694" s="1"/>
      <c r="EO2694" s="1"/>
      <c r="EP2694" s="1"/>
      <c r="EQ2694" s="1"/>
      <c r="ER2694" s="1"/>
    </row>
    <row r="2695" spans="1:148" ht="12.75" x14ac:dyDescent="0.2">
      <c r="A2695" s="118"/>
      <c r="B2695" s="119"/>
      <c r="C2695" s="119"/>
      <c r="D2695" s="120"/>
      <c r="E2695" s="120"/>
      <c r="F2695" s="172"/>
      <c r="G2695" s="123"/>
      <c r="H2695" s="124"/>
      <c r="I2695" s="124"/>
      <c r="J2695" s="125"/>
      <c r="K2695" s="125"/>
      <c r="L2695" s="8"/>
      <c r="M2695" s="126"/>
      <c r="N2695" s="126"/>
      <c r="O2695" s="119"/>
      <c r="P2695" s="119"/>
      <c r="Q2695" s="158"/>
      <c r="R2695" s="199"/>
      <c r="S2695" s="119"/>
      <c r="T2695" s="129"/>
      <c r="U2695" s="127"/>
      <c r="V2695" s="127"/>
      <c r="W2695" s="126"/>
      <c r="X2695" s="119"/>
      <c r="Y2695" s="119"/>
      <c r="Z2695" s="131"/>
      <c r="AA2695" s="12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2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4"/>
      <c r="EM2695" s="1"/>
      <c r="EN2695" s="1"/>
      <c r="EO2695" s="1"/>
      <c r="EP2695" s="1"/>
      <c r="EQ2695" s="1"/>
      <c r="ER2695" s="1"/>
    </row>
    <row r="2696" spans="1:148" ht="12.75" x14ac:dyDescent="0.2">
      <c r="A2696" s="118"/>
      <c r="B2696" s="119"/>
      <c r="C2696" s="119"/>
      <c r="D2696" s="120"/>
      <c r="E2696" s="120"/>
      <c r="F2696" s="172"/>
      <c r="G2696" s="123"/>
      <c r="H2696" s="124"/>
      <c r="I2696" s="124"/>
      <c r="J2696" s="125"/>
      <c r="K2696" s="125"/>
      <c r="L2696" s="8"/>
      <c r="M2696" s="126"/>
      <c r="N2696" s="126"/>
      <c r="O2696" s="119"/>
      <c r="P2696" s="119"/>
      <c r="Q2696" s="158"/>
      <c r="R2696" s="199"/>
      <c r="S2696" s="119"/>
      <c r="T2696" s="129"/>
      <c r="U2696" s="127"/>
      <c r="V2696" s="127"/>
      <c r="W2696" s="126"/>
      <c r="X2696" s="119"/>
      <c r="Y2696" s="119"/>
      <c r="Z2696" s="131"/>
      <c r="AA2696" s="12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2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4"/>
      <c r="EM2696" s="1"/>
      <c r="EN2696" s="1"/>
      <c r="EO2696" s="1"/>
      <c r="EP2696" s="1"/>
      <c r="EQ2696" s="1"/>
      <c r="ER2696" s="1"/>
    </row>
    <row r="2697" spans="1:148" ht="12.75" x14ac:dyDescent="0.2">
      <c r="A2697" s="118"/>
      <c r="B2697" s="119"/>
      <c r="C2697" s="119"/>
      <c r="D2697" s="120"/>
      <c r="E2697" s="120"/>
      <c r="F2697" s="172"/>
      <c r="G2697" s="123"/>
      <c r="H2697" s="124"/>
      <c r="I2697" s="124"/>
      <c r="J2697" s="125"/>
      <c r="K2697" s="125"/>
      <c r="L2697" s="8"/>
      <c r="M2697" s="126"/>
      <c r="N2697" s="126"/>
      <c r="O2697" s="119"/>
      <c r="P2697" s="119"/>
      <c r="Q2697" s="158"/>
      <c r="R2697" s="199"/>
      <c r="S2697" s="119"/>
      <c r="T2697" s="129"/>
      <c r="U2697" s="127"/>
      <c r="V2697" s="127"/>
      <c r="W2697" s="126"/>
      <c r="X2697" s="119"/>
      <c r="Y2697" s="119"/>
      <c r="Z2697" s="131"/>
      <c r="AA2697" s="12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2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4"/>
      <c r="EM2697" s="1"/>
      <c r="EN2697" s="1"/>
      <c r="EO2697" s="1"/>
      <c r="EP2697" s="1"/>
      <c r="EQ2697" s="1"/>
      <c r="ER2697" s="1"/>
    </row>
    <row r="2698" spans="1:148" ht="12.75" x14ac:dyDescent="0.2">
      <c r="A2698" s="118"/>
      <c r="B2698" s="119"/>
      <c r="C2698" s="119"/>
      <c r="D2698" s="120"/>
      <c r="E2698" s="120"/>
      <c r="F2698" s="172"/>
      <c r="G2698" s="123"/>
      <c r="H2698" s="124"/>
      <c r="I2698" s="124"/>
      <c r="J2698" s="125"/>
      <c r="K2698" s="125"/>
      <c r="L2698" s="8"/>
      <c r="M2698" s="126"/>
      <c r="N2698" s="126"/>
      <c r="O2698" s="119"/>
      <c r="P2698" s="119"/>
      <c r="Q2698" s="158"/>
      <c r="R2698" s="199"/>
      <c r="S2698" s="119"/>
      <c r="T2698" s="129"/>
      <c r="U2698" s="127"/>
      <c r="V2698" s="127"/>
      <c r="W2698" s="126"/>
      <c r="X2698" s="119"/>
      <c r="Y2698" s="119"/>
      <c r="Z2698" s="131"/>
      <c r="AA2698" s="12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2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4"/>
      <c r="EM2698" s="1"/>
      <c r="EN2698" s="1"/>
      <c r="EO2698" s="1"/>
      <c r="EP2698" s="1"/>
      <c r="EQ2698" s="1"/>
      <c r="ER2698" s="1"/>
    </row>
    <row r="2699" spans="1:148" ht="12.75" x14ac:dyDescent="0.2">
      <c r="A2699" s="118"/>
      <c r="B2699" s="119"/>
      <c r="C2699" s="119"/>
      <c r="D2699" s="120"/>
      <c r="E2699" s="120"/>
      <c r="F2699" s="172"/>
      <c r="G2699" s="123"/>
      <c r="H2699" s="124"/>
      <c r="I2699" s="124"/>
      <c r="J2699" s="125"/>
      <c r="K2699" s="125"/>
      <c r="L2699" s="8"/>
      <c r="M2699" s="126"/>
      <c r="N2699" s="126"/>
      <c r="O2699" s="119"/>
      <c r="P2699" s="119"/>
      <c r="Q2699" s="158"/>
      <c r="R2699" s="199"/>
      <c r="S2699" s="119"/>
      <c r="T2699" s="129"/>
      <c r="U2699" s="127"/>
      <c r="V2699" s="127"/>
      <c r="W2699" s="126"/>
      <c r="X2699" s="119"/>
      <c r="Y2699" s="119"/>
      <c r="Z2699" s="131"/>
      <c r="AA2699" s="12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2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4"/>
      <c r="EM2699" s="1"/>
      <c r="EN2699" s="1"/>
      <c r="EO2699" s="1"/>
      <c r="EP2699" s="1"/>
      <c r="EQ2699" s="1"/>
      <c r="ER2699" s="1"/>
    </row>
    <row r="2700" spans="1:148" ht="12.75" x14ac:dyDescent="0.2">
      <c r="A2700" s="118"/>
      <c r="B2700" s="119"/>
      <c r="C2700" s="119"/>
      <c r="D2700" s="120"/>
      <c r="E2700" s="120"/>
      <c r="F2700" s="172"/>
      <c r="G2700" s="123"/>
      <c r="H2700" s="124"/>
      <c r="I2700" s="124"/>
      <c r="J2700" s="125"/>
      <c r="K2700" s="125"/>
      <c r="L2700" s="8"/>
      <c r="M2700" s="126"/>
      <c r="N2700" s="126"/>
      <c r="O2700" s="119"/>
      <c r="P2700" s="119"/>
      <c r="Q2700" s="158"/>
      <c r="R2700" s="199"/>
      <c r="S2700" s="119"/>
      <c r="T2700" s="129"/>
      <c r="U2700" s="127"/>
      <c r="V2700" s="127"/>
      <c r="W2700" s="126"/>
      <c r="X2700" s="119"/>
      <c r="Y2700" s="119"/>
      <c r="Z2700" s="131"/>
      <c r="AA2700" s="12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2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4"/>
      <c r="EM2700" s="1"/>
      <c r="EN2700" s="1"/>
      <c r="EO2700" s="1"/>
      <c r="EP2700" s="1"/>
      <c r="EQ2700" s="1"/>
      <c r="ER2700" s="1"/>
    </row>
    <row r="2701" spans="1:148" ht="12.75" x14ac:dyDescent="0.2">
      <c r="A2701" s="118"/>
      <c r="B2701" s="119"/>
      <c r="C2701" s="119"/>
      <c r="D2701" s="120"/>
      <c r="E2701" s="120"/>
      <c r="F2701" s="172"/>
      <c r="G2701" s="123"/>
      <c r="H2701" s="124"/>
      <c r="I2701" s="124"/>
      <c r="J2701" s="125"/>
      <c r="K2701" s="125"/>
      <c r="L2701" s="8"/>
      <c r="M2701" s="126"/>
      <c r="N2701" s="126"/>
      <c r="O2701" s="119"/>
      <c r="P2701" s="119"/>
      <c r="Q2701" s="158"/>
      <c r="R2701" s="199"/>
      <c r="S2701" s="119"/>
      <c r="T2701" s="129"/>
      <c r="U2701" s="127"/>
      <c r="V2701" s="127"/>
      <c r="W2701" s="126"/>
      <c r="X2701" s="119"/>
      <c r="Y2701" s="119"/>
      <c r="Z2701" s="131"/>
      <c r="AA2701" s="12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2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4"/>
      <c r="EM2701" s="1"/>
      <c r="EN2701" s="1"/>
      <c r="EO2701" s="1"/>
      <c r="EP2701" s="1"/>
      <c r="EQ2701" s="1"/>
      <c r="ER2701" s="1"/>
    </row>
    <row r="2702" spans="1:148" ht="12.75" x14ac:dyDescent="0.2">
      <c r="A2702" s="118"/>
      <c r="B2702" s="119"/>
      <c r="C2702" s="119"/>
      <c r="D2702" s="120"/>
      <c r="E2702" s="120"/>
      <c r="F2702" s="172"/>
      <c r="G2702" s="123"/>
      <c r="H2702" s="124"/>
      <c r="I2702" s="124"/>
      <c r="J2702" s="125"/>
      <c r="K2702" s="125"/>
      <c r="L2702" s="8"/>
      <c r="M2702" s="126"/>
      <c r="N2702" s="126"/>
      <c r="O2702" s="119"/>
      <c r="P2702" s="119"/>
      <c r="Q2702" s="158"/>
      <c r="R2702" s="199"/>
      <c r="S2702" s="119"/>
      <c r="T2702" s="129"/>
      <c r="U2702" s="127"/>
      <c r="V2702" s="127"/>
      <c r="W2702" s="126"/>
      <c r="X2702" s="119"/>
      <c r="Y2702" s="119"/>
      <c r="Z2702" s="131"/>
      <c r="AA2702" s="12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2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4"/>
      <c r="EM2702" s="1"/>
      <c r="EN2702" s="1"/>
      <c r="EO2702" s="1"/>
      <c r="EP2702" s="1"/>
      <c r="EQ2702" s="1"/>
      <c r="ER2702" s="1"/>
    </row>
    <row r="2703" spans="1:148" ht="12.75" x14ac:dyDescent="0.2">
      <c r="A2703" s="118"/>
      <c r="B2703" s="119"/>
      <c r="C2703" s="119"/>
      <c r="D2703" s="120"/>
      <c r="E2703" s="120"/>
      <c r="F2703" s="172"/>
      <c r="G2703" s="123"/>
      <c r="H2703" s="124"/>
      <c r="I2703" s="124"/>
      <c r="J2703" s="125"/>
      <c r="K2703" s="125"/>
      <c r="L2703" s="8"/>
      <c r="M2703" s="126"/>
      <c r="N2703" s="126"/>
      <c r="O2703" s="119"/>
      <c r="P2703" s="119"/>
      <c r="Q2703" s="158"/>
      <c r="R2703" s="199"/>
      <c r="S2703" s="119"/>
      <c r="T2703" s="129"/>
      <c r="U2703" s="127"/>
      <c r="V2703" s="127"/>
      <c r="W2703" s="126"/>
      <c r="X2703" s="119"/>
      <c r="Y2703" s="119"/>
      <c r="Z2703" s="131"/>
      <c r="AA2703" s="12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2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4"/>
      <c r="EM2703" s="1"/>
      <c r="EN2703" s="1"/>
      <c r="EO2703" s="1"/>
      <c r="EP2703" s="1"/>
      <c r="EQ2703" s="1"/>
      <c r="ER2703" s="1"/>
    </row>
    <row r="2704" spans="1:148" ht="12.75" x14ac:dyDescent="0.2">
      <c r="A2704" s="118"/>
      <c r="B2704" s="119"/>
      <c r="C2704" s="119"/>
      <c r="D2704" s="120"/>
      <c r="E2704" s="120"/>
      <c r="F2704" s="172"/>
      <c r="G2704" s="123"/>
      <c r="H2704" s="124"/>
      <c r="I2704" s="124"/>
      <c r="J2704" s="125"/>
      <c r="K2704" s="125"/>
      <c r="L2704" s="8"/>
      <c r="M2704" s="126"/>
      <c r="N2704" s="126"/>
      <c r="O2704" s="119"/>
      <c r="P2704" s="119"/>
      <c r="Q2704" s="158"/>
      <c r="R2704" s="199"/>
      <c r="S2704" s="119"/>
      <c r="T2704" s="129"/>
      <c r="U2704" s="127"/>
      <c r="V2704" s="127"/>
      <c r="W2704" s="126"/>
      <c r="X2704" s="119"/>
      <c r="Y2704" s="119"/>
      <c r="Z2704" s="131"/>
      <c r="AA2704" s="12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2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4"/>
      <c r="EM2704" s="1"/>
      <c r="EN2704" s="1"/>
      <c r="EO2704" s="1"/>
      <c r="EP2704" s="1"/>
      <c r="EQ2704" s="1"/>
      <c r="ER2704" s="1"/>
    </row>
    <row r="2705" spans="1:148" ht="12.75" x14ac:dyDescent="0.2">
      <c r="A2705" s="118"/>
      <c r="B2705" s="119"/>
      <c r="C2705" s="119"/>
      <c r="D2705" s="120"/>
      <c r="E2705" s="120"/>
      <c r="F2705" s="172"/>
      <c r="G2705" s="123"/>
      <c r="H2705" s="124"/>
      <c r="I2705" s="124"/>
      <c r="J2705" s="125"/>
      <c r="K2705" s="125"/>
      <c r="L2705" s="8"/>
      <c r="M2705" s="126"/>
      <c r="N2705" s="126"/>
      <c r="O2705" s="119"/>
      <c r="P2705" s="119"/>
      <c r="Q2705" s="158"/>
      <c r="R2705" s="199"/>
      <c r="S2705" s="119"/>
      <c r="T2705" s="129"/>
      <c r="U2705" s="127"/>
      <c r="V2705" s="127"/>
      <c r="W2705" s="126"/>
      <c r="X2705" s="119"/>
      <c r="Y2705" s="119"/>
      <c r="Z2705" s="131"/>
      <c r="AA2705" s="12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2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4"/>
      <c r="EM2705" s="1"/>
      <c r="EN2705" s="1"/>
      <c r="EO2705" s="1"/>
      <c r="EP2705" s="1"/>
      <c r="EQ2705" s="1"/>
      <c r="ER2705" s="1"/>
    </row>
    <row r="2706" spans="1:148" ht="12.75" x14ac:dyDescent="0.2">
      <c r="A2706" s="118"/>
      <c r="B2706" s="119"/>
      <c r="C2706" s="119"/>
      <c r="D2706" s="120"/>
      <c r="E2706" s="120"/>
      <c r="F2706" s="172"/>
      <c r="G2706" s="123"/>
      <c r="H2706" s="124"/>
      <c r="I2706" s="124"/>
      <c r="J2706" s="125"/>
      <c r="K2706" s="125"/>
      <c r="L2706" s="8"/>
      <c r="M2706" s="126"/>
      <c r="N2706" s="126"/>
      <c r="O2706" s="119"/>
      <c r="P2706" s="119"/>
      <c r="Q2706" s="158"/>
      <c r="R2706" s="199"/>
      <c r="S2706" s="119"/>
      <c r="T2706" s="129"/>
      <c r="U2706" s="127"/>
      <c r="V2706" s="127"/>
      <c r="W2706" s="126"/>
      <c r="X2706" s="119"/>
      <c r="Y2706" s="119"/>
      <c r="Z2706" s="131"/>
      <c r="AA2706" s="12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2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4"/>
      <c r="EM2706" s="1"/>
      <c r="EN2706" s="1"/>
      <c r="EO2706" s="1"/>
      <c r="EP2706" s="1"/>
      <c r="EQ2706" s="1"/>
      <c r="ER2706" s="1"/>
    </row>
    <row r="2707" spans="1:148" ht="12.75" x14ac:dyDescent="0.2">
      <c r="A2707" s="118"/>
      <c r="B2707" s="119"/>
      <c r="C2707" s="119"/>
      <c r="D2707" s="120"/>
      <c r="E2707" s="120"/>
      <c r="F2707" s="172"/>
      <c r="G2707" s="123"/>
      <c r="H2707" s="124"/>
      <c r="I2707" s="124"/>
      <c r="J2707" s="125"/>
      <c r="K2707" s="125"/>
      <c r="L2707" s="8"/>
      <c r="M2707" s="126"/>
      <c r="N2707" s="126"/>
      <c r="O2707" s="119"/>
      <c r="P2707" s="119"/>
      <c r="Q2707" s="158"/>
      <c r="R2707" s="199"/>
      <c r="S2707" s="119"/>
      <c r="T2707" s="129"/>
      <c r="U2707" s="127"/>
      <c r="V2707" s="127"/>
      <c r="W2707" s="126"/>
      <c r="X2707" s="119"/>
      <c r="Y2707" s="119"/>
      <c r="Z2707" s="131"/>
      <c r="AA2707" s="12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2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4"/>
      <c r="EM2707" s="1"/>
      <c r="EN2707" s="1"/>
      <c r="EO2707" s="1"/>
      <c r="EP2707" s="1"/>
      <c r="EQ2707" s="1"/>
      <c r="ER2707" s="1"/>
    </row>
    <row r="2708" spans="1:148" ht="12.75" x14ac:dyDescent="0.2">
      <c r="A2708" s="118"/>
      <c r="B2708" s="119"/>
      <c r="C2708" s="119"/>
      <c r="D2708" s="120"/>
      <c r="E2708" s="120"/>
      <c r="F2708" s="172"/>
      <c r="G2708" s="123"/>
      <c r="H2708" s="124"/>
      <c r="I2708" s="124"/>
      <c r="J2708" s="125"/>
      <c r="K2708" s="125"/>
      <c r="L2708" s="8"/>
      <c r="M2708" s="126"/>
      <c r="N2708" s="126"/>
      <c r="O2708" s="119"/>
      <c r="P2708" s="119"/>
      <c r="Q2708" s="158"/>
      <c r="R2708" s="199"/>
      <c r="S2708" s="119"/>
      <c r="T2708" s="129"/>
      <c r="U2708" s="127"/>
      <c r="V2708" s="127"/>
      <c r="W2708" s="126"/>
      <c r="X2708" s="119"/>
      <c r="Y2708" s="119"/>
      <c r="Z2708" s="131"/>
      <c r="AA2708" s="12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2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4"/>
      <c r="EM2708" s="1"/>
      <c r="EN2708" s="1"/>
      <c r="EO2708" s="1"/>
      <c r="EP2708" s="1"/>
      <c r="EQ2708" s="1"/>
      <c r="ER2708" s="1"/>
    </row>
    <row r="2709" spans="1:148" ht="12.75" x14ac:dyDescent="0.2">
      <c r="A2709" s="118"/>
      <c r="B2709" s="119"/>
      <c r="C2709" s="119"/>
      <c r="D2709" s="120"/>
      <c r="E2709" s="120"/>
      <c r="F2709" s="172"/>
      <c r="G2709" s="123"/>
      <c r="H2709" s="124"/>
      <c r="I2709" s="124"/>
      <c r="J2709" s="125"/>
      <c r="K2709" s="125"/>
      <c r="L2709" s="8"/>
      <c r="M2709" s="126"/>
      <c r="N2709" s="126"/>
      <c r="O2709" s="119"/>
      <c r="P2709" s="119"/>
      <c r="Q2709" s="158"/>
      <c r="R2709" s="199"/>
      <c r="S2709" s="119"/>
      <c r="T2709" s="129"/>
      <c r="U2709" s="127"/>
      <c r="V2709" s="127"/>
      <c r="W2709" s="126"/>
      <c r="X2709" s="119"/>
      <c r="Y2709" s="119"/>
      <c r="Z2709" s="131"/>
      <c r="AA2709" s="12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2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4"/>
      <c r="EM2709" s="1"/>
      <c r="EN2709" s="1"/>
      <c r="EO2709" s="1"/>
      <c r="EP2709" s="1"/>
      <c r="EQ2709" s="1"/>
      <c r="ER2709" s="1"/>
    </row>
    <row r="2710" spans="1:148" ht="12.75" x14ac:dyDescent="0.2">
      <c r="A2710" s="118"/>
      <c r="B2710" s="119"/>
      <c r="C2710" s="119"/>
      <c r="D2710" s="120"/>
      <c r="E2710" s="120"/>
      <c r="F2710" s="172"/>
      <c r="G2710" s="123"/>
      <c r="H2710" s="124"/>
      <c r="I2710" s="124"/>
      <c r="J2710" s="125"/>
      <c r="K2710" s="125"/>
      <c r="L2710" s="8"/>
      <c r="M2710" s="126"/>
      <c r="N2710" s="126"/>
      <c r="O2710" s="119"/>
      <c r="P2710" s="119"/>
      <c r="Q2710" s="158"/>
      <c r="R2710" s="199"/>
      <c r="S2710" s="119"/>
      <c r="T2710" s="129"/>
      <c r="U2710" s="127"/>
      <c r="V2710" s="127"/>
      <c r="W2710" s="126"/>
      <c r="X2710" s="119"/>
      <c r="Y2710" s="119"/>
      <c r="Z2710" s="131"/>
      <c r="AA2710" s="12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2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4"/>
      <c r="EM2710" s="1"/>
      <c r="EN2710" s="1"/>
      <c r="EO2710" s="1"/>
      <c r="EP2710" s="1"/>
      <c r="EQ2710" s="1"/>
      <c r="ER2710" s="1"/>
    </row>
    <row r="2711" spans="1:148" ht="12.75" x14ac:dyDescent="0.2">
      <c r="A2711" s="118"/>
      <c r="B2711" s="119"/>
      <c r="C2711" s="119"/>
      <c r="D2711" s="120"/>
      <c r="E2711" s="120"/>
      <c r="F2711" s="172"/>
      <c r="G2711" s="123"/>
      <c r="H2711" s="124"/>
      <c r="I2711" s="124"/>
      <c r="J2711" s="125"/>
      <c r="K2711" s="125"/>
      <c r="L2711" s="8"/>
      <c r="M2711" s="126"/>
      <c r="N2711" s="126"/>
      <c r="O2711" s="119"/>
      <c r="P2711" s="119"/>
      <c r="Q2711" s="158"/>
      <c r="R2711" s="199"/>
      <c r="S2711" s="119"/>
      <c r="T2711" s="129"/>
      <c r="U2711" s="127"/>
      <c r="V2711" s="127"/>
      <c r="W2711" s="126"/>
      <c r="X2711" s="119"/>
      <c r="Y2711" s="119"/>
      <c r="Z2711" s="131"/>
      <c r="AA2711" s="12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2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4"/>
      <c r="EM2711" s="1"/>
      <c r="EN2711" s="1"/>
      <c r="EO2711" s="1"/>
      <c r="EP2711" s="1"/>
      <c r="EQ2711" s="1"/>
      <c r="ER2711" s="1"/>
    </row>
    <row r="2712" spans="1:148" ht="12.75" x14ac:dyDescent="0.2">
      <c r="A2712" s="118"/>
      <c r="B2712" s="119"/>
      <c r="C2712" s="119"/>
      <c r="D2712" s="120"/>
      <c r="E2712" s="120"/>
      <c r="F2712" s="172"/>
      <c r="G2712" s="123"/>
      <c r="H2712" s="124"/>
      <c r="I2712" s="124"/>
      <c r="J2712" s="125"/>
      <c r="K2712" s="125"/>
      <c r="L2712" s="8"/>
      <c r="M2712" s="126"/>
      <c r="N2712" s="126"/>
      <c r="O2712" s="119"/>
      <c r="P2712" s="119"/>
      <c r="Q2712" s="158"/>
      <c r="R2712" s="199"/>
      <c r="S2712" s="119"/>
      <c r="T2712" s="129"/>
      <c r="U2712" s="127"/>
      <c r="V2712" s="127"/>
      <c r="W2712" s="126"/>
      <c r="X2712" s="119"/>
      <c r="Y2712" s="119"/>
      <c r="Z2712" s="131"/>
      <c r="AA2712" s="12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2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4"/>
      <c r="EM2712" s="1"/>
      <c r="EN2712" s="1"/>
      <c r="EO2712" s="1"/>
      <c r="EP2712" s="1"/>
      <c r="EQ2712" s="1"/>
      <c r="ER2712" s="1"/>
    </row>
    <row r="2713" spans="1:148" ht="12.75" x14ac:dyDescent="0.2">
      <c r="A2713" s="118"/>
      <c r="B2713" s="119"/>
      <c r="C2713" s="119"/>
      <c r="D2713" s="120"/>
      <c r="E2713" s="120"/>
      <c r="F2713" s="172"/>
      <c r="G2713" s="123"/>
      <c r="H2713" s="124"/>
      <c r="I2713" s="124"/>
      <c r="J2713" s="125"/>
      <c r="K2713" s="125"/>
      <c r="L2713" s="8"/>
      <c r="M2713" s="126"/>
      <c r="N2713" s="126"/>
      <c r="O2713" s="119"/>
      <c r="P2713" s="119"/>
      <c r="Q2713" s="158"/>
      <c r="R2713" s="199"/>
      <c r="S2713" s="119"/>
      <c r="T2713" s="129"/>
      <c r="U2713" s="127"/>
      <c r="V2713" s="127"/>
      <c r="W2713" s="126"/>
      <c r="X2713" s="119"/>
      <c r="Y2713" s="119"/>
      <c r="Z2713" s="131"/>
      <c r="AA2713" s="12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2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4"/>
      <c r="EM2713" s="1"/>
      <c r="EN2713" s="1"/>
      <c r="EO2713" s="1"/>
      <c r="EP2713" s="1"/>
      <c r="EQ2713" s="1"/>
      <c r="ER2713" s="1"/>
    </row>
    <row r="2714" spans="1:148" ht="12.75" x14ac:dyDescent="0.2">
      <c r="A2714" s="118"/>
      <c r="B2714" s="119"/>
      <c r="C2714" s="119"/>
      <c r="D2714" s="120"/>
      <c r="E2714" s="120"/>
      <c r="F2714" s="172"/>
      <c r="G2714" s="123"/>
      <c r="H2714" s="124"/>
      <c r="I2714" s="124"/>
      <c r="J2714" s="125"/>
      <c r="K2714" s="125"/>
      <c r="L2714" s="8"/>
      <c r="M2714" s="126"/>
      <c r="N2714" s="126"/>
      <c r="O2714" s="119"/>
      <c r="P2714" s="119"/>
      <c r="Q2714" s="158"/>
      <c r="R2714" s="199"/>
      <c r="S2714" s="119"/>
      <c r="T2714" s="129"/>
      <c r="U2714" s="127"/>
      <c r="V2714" s="127"/>
      <c r="W2714" s="126"/>
      <c r="X2714" s="119"/>
      <c r="Y2714" s="119"/>
      <c r="Z2714" s="131"/>
      <c r="AA2714" s="12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2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4"/>
      <c r="EM2714" s="1"/>
      <c r="EN2714" s="1"/>
      <c r="EO2714" s="1"/>
      <c r="EP2714" s="1"/>
      <c r="EQ2714" s="1"/>
      <c r="ER2714" s="1"/>
    </row>
    <row r="2715" spans="1:148" ht="12.75" x14ac:dyDescent="0.2">
      <c r="A2715" s="118"/>
      <c r="B2715" s="119"/>
      <c r="C2715" s="119"/>
      <c r="D2715" s="120"/>
      <c r="E2715" s="120"/>
      <c r="F2715" s="172"/>
      <c r="G2715" s="123"/>
      <c r="H2715" s="124"/>
      <c r="I2715" s="124"/>
      <c r="J2715" s="125"/>
      <c r="K2715" s="125"/>
      <c r="L2715" s="8"/>
      <c r="M2715" s="126"/>
      <c r="N2715" s="126"/>
      <c r="O2715" s="119"/>
      <c r="P2715" s="119"/>
      <c r="Q2715" s="158"/>
      <c r="R2715" s="199"/>
      <c r="S2715" s="119"/>
      <c r="T2715" s="129"/>
      <c r="U2715" s="127"/>
      <c r="V2715" s="127"/>
      <c r="W2715" s="126"/>
      <c r="X2715" s="119"/>
      <c r="Y2715" s="119"/>
      <c r="Z2715" s="131"/>
      <c r="AA2715" s="12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2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4"/>
      <c r="EM2715" s="1"/>
      <c r="EN2715" s="1"/>
      <c r="EO2715" s="1"/>
      <c r="EP2715" s="1"/>
      <c r="EQ2715" s="1"/>
      <c r="ER2715" s="1"/>
    </row>
    <row r="2716" spans="1:148" ht="12.75" x14ac:dyDescent="0.2">
      <c r="A2716" s="118"/>
      <c r="B2716" s="119"/>
      <c r="C2716" s="119"/>
      <c r="D2716" s="120"/>
      <c r="E2716" s="120"/>
      <c r="F2716" s="172"/>
      <c r="G2716" s="123"/>
      <c r="H2716" s="124"/>
      <c r="I2716" s="124"/>
      <c r="J2716" s="125"/>
      <c r="K2716" s="125"/>
      <c r="L2716" s="8"/>
      <c r="M2716" s="126"/>
      <c r="N2716" s="126"/>
      <c r="O2716" s="119"/>
      <c r="P2716" s="119"/>
      <c r="Q2716" s="158"/>
      <c r="R2716" s="199"/>
      <c r="S2716" s="119"/>
      <c r="T2716" s="129"/>
      <c r="U2716" s="127"/>
      <c r="V2716" s="127"/>
      <c r="W2716" s="126"/>
      <c r="X2716" s="119"/>
      <c r="Y2716" s="119"/>
      <c r="Z2716" s="131"/>
      <c r="AA2716" s="12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2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4"/>
      <c r="EM2716" s="1"/>
      <c r="EN2716" s="1"/>
      <c r="EO2716" s="1"/>
      <c r="EP2716" s="1"/>
      <c r="EQ2716" s="1"/>
      <c r="ER2716" s="1"/>
    </row>
    <row r="2717" spans="1:148" ht="12.75" x14ac:dyDescent="0.2">
      <c r="A2717" s="118"/>
      <c r="B2717" s="119"/>
      <c r="C2717" s="119"/>
      <c r="D2717" s="120"/>
      <c r="E2717" s="120"/>
      <c r="F2717" s="172"/>
      <c r="G2717" s="123"/>
      <c r="H2717" s="124"/>
      <c r="I2717" s="124"/>
      <c r="J2717" s="125"/>
      <c r="K2717" s="125"/>
      <c r="L2717" s="8"/>
      <c r="M2717" s="126"/>
      <c r="N2717" s="126"/>
      <c r="O2717" s="119"/>
      <c r="P2717" s="119"/>
      <c r="Q2717" s="158"/>
      <c r="R2717" s="199"/>
      <c r="S2717" s="119"/>
      <c r="T2717" s="129"/>
      <c r="U2717" s="127"/>
      <c r="V2717" s="127"/>
      <c r="W2717" s="126"/>
      <c r="X2717" s="119"/>
      <c r="Y2717" s="119"/>
      <c r="Z2717" s="131"/>
      <c r="AA2717" s="12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2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4"/>
      <c r="EM2717" s="1"/>
      <c r="EN2717" s="1"/>
      <c r="EO2717" s="1"/>
      <c r="EP2717" s="1"/>
      <c r="EQ2717" s="1"/>
      <c r="ER2717" s="1"/>
    </row>
    <row r="2718" spans="1:148" ht="12.75" x14ac:dyDescent="0.2">
      <c r="A2718" s="118"/>
      <c r="B2718" s="119"/>
      <c r="C2718" s="119"/>
      <c r="D2718" s="120"/>
      <c r="E2718" s="120"/>
      <c r="F2718" s="172"/>
      <c r="G2718" s="123"/>
      <c r="H2718" s="124"/>
      <c r="I2718" s="124"/>
      <c r="J2718" s="125"/>
      <c r="K2718" s="125"/>
      <c r="L2718" s="8"/>
      <c r="M2718" s="126"/>
      <c r="N2718" s="126"/>
      <c r="O2718" s="119"/>
      <c r="P2718" s="119"/>
      <c r="Q2718" s="158"/>
      <c r="R2718" s="199"/>
      <c r="S2718" s="119"/>
      <c r="T2718" s="129"/>
      <c r="U2718" s="127"/>
      <c r="V2718" s="127"/>
      <c r="W2718" s="126"/>
      <c r="X2718" s="119"/>
      <c r="Y2718" s="119"/>
      <c r="Z2718" s="131"/>
      <c r="AA2718" s="12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2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4"/>
      <c r="EM2718" s="1"/>
      <c r="EN2718" s="1"/>
      <c r="EO2718" s="1"/>
      <c r="EP2718" s="1"/>
      <c r="EQ2718" s="1"/>
      <c r="ER2718" s="1"/>
    </row>
    <row r="2719" spans="1:148" ht="12.75" x14ac:dyDescent="0.2">
      <c r="A2719" s="118"/>
      <c r="B2719" s="119"/>
      <c r="C2719" s="119"/>
      <c r="D2719" s="120"/>
      <c r="E2719" s="120"/>
      <c r="F2719" s="172"/>
      <c r="G2719" s="123"/>
      <c r="H2719" s="124"/>
      <c r="I2719" s="124"/>
      <c r="J2719" s="125"/>
      <c r="K2719" s="125"/>
      <c r="L2719" s="8"/>
      <c r="M2719" s="126"/>
      <c r="N2719" s="126"/>
      <c r="O2719" s="119"/>
      <c r="P2719" s="119"/>
      <c r="Q2719" s="158"/>
      <c r="R2719" s="199"/>
      <c r="S2719" s="119"/>
      <c r="T2719" s="129"/>
      <c r="U2719" s="127"/>
      <c r="V2719" s="127"/>
      <c r="W2719" s="126"/>
      <c r="X2719" s="119"/>
      <c r="Y2719" s="119"/>
      <c r="Z2719" s="131"/>
      <c r="AA2719" s="12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2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4"/>
      <c r="EM2719" s="1"/>
      <c r="EN2719" s="1"/>
      <c r="EO2719" s="1"/>
      <c r="EP2719" s="1"/>
      <c r="EQ2719" s="1"/>
      <c r="ER2719" s="1"/>
    </row>
    <row r="2720" spans="1:148" ht="12.75" x14ac:dyDescent="0.2">
      <c r="A2720" s="118"/>
      <c r="B2720" s="119"/>
      <c r="C2720" s="119"/>
      <c r="D2720" s="120"/>
      <c r="E2720" s="120"/>
      <c r="F2720" s="172"/>
      <c r="G2720" s="123"/>
      <c r="H2720" s="124"/>
      <c r="I2720" s="124"/>
      <c r="J2720" s="125"/>
      <c r="K2720" s="125"/>
      <c r="L2720" s="8"/>
      <c r="M2720" s="126"/>
      <c r="N2720" s="126"/>
      <c r="O2720" s="119"/>
      <c r="P2720" s="119"/>
      <c r="Q2720" s="158"/>
      <c r="R2720" s="199"/>
      <c r="S2720" s="119"/>
      <c r="T2720" s="129"/>
      <c r="U2720" s="127"/>
      <c r="V2720" s="127"/>
      <c r="W2720" s="126"/>
      <c r="X2720" s="119"/>
      <c r="Y2720" s="119"/>
      <c r="Z2720" s="131"/>
      <c r="AA2720" s="12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2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4"/>
      <c r="EM2720" s="1"/>
      <c r="EN2720" s="1"/>
      <c r="EO2720" s="1"/>
      <c r="EP2720" s="1"/>
      <c r="EQ2720" s="1"/>
      <c r="ER2720" s="1"/>
    </row>
    <row r="2721" spans="1:148" ht="12.75" x14ac:dyDescent="0.2">
      <c r="A2721" s="118"/>
      <c r="B2721" s="119"/>
      <c r="C2721" s="119"/>
      <c r="D2721" s="120"/>
      <c r="E2721" s="120"/>
      <c r="F2721" s="172"/>
      <c r="G2721" s="123"/>
      <c r="H2721" s="124"/>
      <c r="I2721" s="124"/>
      <c r="J2721" s="125"/>
      <c r="K2721" s="125"/>
      <c r="L2721" s="8"/>
      <c r="M2721" s="126"/>
      <c r="N2721" s="126"/>
      <c r="O2721" s="119"/>
      <c r="P2721" s="119"/>
      <c r="Q2721" s="158"/>
      <c r="R2721" s="199"/>
      <c r="S2721" s="119"/>
      <c r="T2721" s="129"/>
      <c r="U2721" s="127"/>
      <c r="V2721" s="127"/>
      <c r="W2721" s="126"/>
      <c r="X2721" s="119"/>
      <c r="Y2721" s="119"/>
      <c r="Z2721" s="131"/>
      <c r="AA2721" s="12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2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4"/>
      <c r="EM2721" s="1"/>
      <c r="EN2721" s="1"/>
      <c r="EO2721" s="1"/>
      <c r="EP2721" s="1"/>
      <c r="EQ2721" s="1"/>
      <c r="ER2721" s="1"/>
    </row>
    <row r="2722" spans="1:148" ht="12.75" x14ac:dyDescent="0.2">
      <c r="A2722" s="118"/>
      <c r="B2722" s="119"/>
      <c r="C2722" s="119"/>
      <c r="D2722" s="120"/>
      <c r="E2722" s="120"/>
      <c r="F2722" s="172"/>
      <c r="G2722" s="123"/>
      <c r="H2722" s="124"/>
      <c r="I2722" s="124"/>
      <c r="J2722" s="125"/>
      <c r="K2722" s="125"/>
      <c r="L2722" s="8"/>
      <c r="M2722" s="126"/>
      <c r="N2722" s="126"/>
      <c r="O2722" s="119"/>
      <c r="P2722" s="119"/>
      <c r="Q2722" s="158"/>
      <c r="R2722" s="199"/>
      <c r="S2722" s="119"/>
      <c r="T2722" s="129"/>
      <c r="U2722" s="127"/>
      <c r="V2722" s="127"/>
      <c r="W2722" s="126"/>
      <c r="X2722" s="119"/>
      <c r="Y2722" s="119"/>
      <c r="Z2722" s="131"/>
      <c r="AA2722" s="12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2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4"/>
      <c r="EM2722" s="1"/>
      <c r="EN2722" s="1"/>
      <c r="EO2722" s="1"/>
      <c r="EP2722" s="1"/>
      <c r="EQ2722" s="1"/>
      <c r="ER2722" s="1"/>
    </row>
    <row r="2723" spans="1:148" ht="12.75" x14ac:dyDescent="0.2">
      <c r="A2723" s="118"/>
      <c r="B2723" s="119"/>
      <c r="C2723" s="119"/>
      <c r="D2723" s="120"/>
      <c r="E2723" s="120"/>
      <c r="F2723" s="172"/>
      <c r="G2723" s="123"/>
      <c r="H2723" s="124"/>
      <c r="I2723" s="124"/>
      <c r="J2723" s="125"/>
      <c r="K2723" s="125"/>
      <c r="L2723" s="8"/>
      <c r="M2723" s="126"/>
      <c r="N2723" s="126"/>
      <c r="O2723" s="119"/>
      <c r="P2723" s="119"/>
      <c r="Q2723" s="158"/>
      <c r="R2723" s="199"/>
      <c r="S2723" s="119"/>
      <c r="T2723" s="129"/>
      <c r="U2723" s="127"/>
      <c r="V2723" s="127"/>
      <c r="W2723" s="126"/>
      <c r="X2723" s="119"/>
      <c r="Y2723" s="119"/>
      <c r="Z2723" s="131"/>
      <c r="AA2723" s="12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2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4"/>
      <c r="EM2723" s="1"/>
      <c r="EN2723" s="1"/>
      <c r="EO2723" s="1"/>
      <c r="EP2723" s="1"/>
      <c r="EQ2723" s="1"/>
      <c r="ER2723" s="1"/>
    </row>
    <row r="2724" spans="1:148" ht="12.75" x14ac:dyDescent="0.2">
      <c r="A2724" s="118"/>
      <c r="B2724" s="119"/>
      <c r="C2724" s="119"/>
      <c r="D2724" s="120"/>
      <c r="E2724" s="120"/>
      <c r="F2724" s="172"/>
      <c r="G2724" s="123"/>
      <c r="H2724" s="124"/>
      <c r="I2724" s="124"/>
      <c r="J2724" s="125"/>
      <c r="K2724" s="125"/>
      <c r="L2724" s="8"/>
      <c r="M2724" s="126"/>
      <c r="N2724" s="126"/>
      <c r="O2724" s="119"/>
      <c r="P2724" s="119"/>
      <c r="Q2724" s="158"/>
      <c r="R2724" s="199"/>
      <c r="S2724" s="119"/>
      <c r="T2724" s="129"/>
      <c r="U2724" s="127"/>
      <c r="V2724" s="127"/>
      <c r="W2724" s="126"/>
      <c r="X2724" s="119"/>
      <c r="Y2724" s="119"/>
      <c r="Z2724" s="131"/>
      <c r="AA2724" s="12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2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4"/>
      <c r="EM2724" s="1"/>
      <c r="EN2724" s="1"/>
      <c r="EO2724" s="1"/>
      <c r="EP2724" s="1"/>
      <c r="EQ2724" s="1"/>
      <c r="ER2724" s="1"/>
    </row>
    <row r="2725" spans="1:148" ht="12.75" x14ac:dyDescent="0.2">
      <c r="A2725" s="118"/>
      <c r="B2725" s="119"/>
      <c r="C2725" s="119"/>
      <c r="D2725" s="120"/>
      <c r="E2725" s="120"/>
      <c r="F2725" s="172"/>
      <c r="G2725" s="123"/>
      <c r="H2725" s="124"/>
      <c r="I2725" s="124"/>
      <c r="J2725" s="125"/>
      <c r="K2725" s="125"/>
      <c r="L2725" s="8"/>
      <c r="M2725" s="126"/>
      <c r="N2725" s="126"/>
      <c r="O2725" s="119"/>
      <c r="P2725" s="119"/>
      <c r="Q2725" s="158"/>
      <c r="R2725" s="199"/>
      <c r="S2725" s="119"/>
      <c r="T2725" s="129"/>
      <c r="U2725" s="127"/>
      <c r="V2725" s="127"/>
      <c r="W2725" s="126"/>
      <c r="X2725" s="119"/>
      <c r="Y2725" s="119"/>
      <c r="Z2725" s="131"/>
      <c r="AA2725" s="12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2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4"/>
      <c r="EM2725" s="1"/>
      <c r="EN2725" s="1"/>
      <c r="EO2725" s="1"/>
      <c r="EP2725" s="1"/>
      <c r="EQ2725" s="1"/>
      <c r="ER2725" s="1"/>
    </row>
    <row r="2726" spans="1:148" ht="12.75" x14ac:dyDescent="0.2">
      <c r="A2726" s="118"/>
      <c r="B2726" s="119"/>
      <c r="C2726" s="119"/>
      <c r="D2726" s="120"/>
      <c r="E2726" s="120"/>
      <c r="F2726" s="172"/>
      <c r="G2726" s="123"/>
      <c r="H2726" s="124"/>
      <c r="I2726" s="124"/>
      <c r="J2726" s="125"/>
      <c r="K2726" s="125"/>
      <c r="L2726" s="8"/>
      <c r="M2726" s="126"/>
      <c r="N2726" s="126"/>
      <c r="O2726" s="119"/>
      <c r="P2726" s="119"/>
      <c r="Q2726" s="158"/>
      <c r="R2726" s="199"/>
      <c r="S2726" s="119"/>
      <c r="T2726" s="129"/>
      <c r="U2726" s="127"/>
      <c r="V2726" s="127"/>
      <c r="W2726" s="126"/>
      <c r="X2726" s="119"/>
      <c r="Y2726" s="119"/>
      <c r="Z2726" s="131"/>
      <c r="AA2726" s="12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2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4"/>
      <c r="EM2726" s="1"/>
      <c r="EN2726" s="1"/>
      <c r="EO2726" s="1"/>
      <c r="EP2726" s="1"/>
      <c r="EQ2726" s="1"/>
      <c r="ER2726" s="1"/>
    </row>
    <row r="2727" spans="1:148" ht="12.75" x14ac:dyDescent="0.2">
      <c r="A2727" s="118"/>
      <c r="B2727" s="119"/>
      <c r="C2727" s="119"/>
      <c r="D2727" s="120"/>
      <c r="E2727" s="120"/>
      <c r="F2727" s="172"/>
      <c r="G2727" s="123"/>
      <c r="H2727" s="124"/>
      <c r="I2727" s="124"/>
      <c r="J2727" s="125"/>
      <c r="K2727" s="125"/>
      <c r="L2727" s="8"/>
      <c r="M2727" s="126"/>
      <c r="N2727" s="126"/>
      <c r="O2727" s="119"/>
      <c r="P2727" s="119"/>
      <c r="Q2727" s="158"/>
      <c r="R2727" s="199"/>
      <c r="S2727" s="119"/>
      <c r="T2727" s="129"/>
      <c r="U2727" s="127"/>
      <c r="V2727" s="127"/>
      <c r="W2727" s="126"/>
      <c r="X2727" s="119"/>
      <c r="Y2727" s="119"/>
      <c r="Z2727" s="131"/>
      <c r="AA2727" s="12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2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4"/>
      <c r="EM2727" s="1"/>
      <c r="EN2727" s="1"/>
      <c r="EO2727" s="1"/>
      <c r="EP2727" s="1"/>
      <c r="EQ2727" s="1"/>
      <c r="ER2727" s="1"/>
    </row>
    <row r="2728" spans="1:148" ht="12.75" x14ac:dyDescent="0.2">
      <c r="A2728" s="118"/>
      <c r="B2728" s="119"/>
      <c r="C2728" s="119"/>
      <c r="D2728" s="120"/>
      <c r="E2728" s="120"/>
      <c r="F2728" s="172"/>
      <c r="G2728" s="123"/>
      <c r="H2728" s="124"/>
      <c r="I2728" s="124"/>
      <c r="J2728" s="125"/>
      <c r="K2728" s="125"/>
      <c r="L2728" s="8"/>
      <c r="M2728" s="126"/>
      <c r="N2728" s="126"/>
      <c r="O2728" s="119"/>
      <c r="P2728" s="119"/>
      <c r="Q2728" s="158"/>
      <c r="R2728" s="199"/>
      <c r="S2728" s="119"/>
      <c r="T2728" s="129"/>
      <c r="U2728" s="127"/>
      <c r="V2728" s="127"/>
      <c r="W2728" s="126"/>
      <c r="X2728" s="119"/>
      <c r="Y2728" s="119"/>
      <c r="Z2728" s="131"/>
      <c r="AA2728" s="12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2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4"/>
      <c r="EM2728" s="1"/>
      <c r="EN2728" s="1"/>
      <c r="EO2728" s="1"/>
      <c r="EP2728" s="1"/>
      <c r="EQ2728" s="1"/>
      <c r="ER2728" s="1"/>
    </row>
    <row r="2729" spans="1:148" ht="12.75" x14ac:dyDescent="0.2">
      <c r="A2729" s="118"/>
      <c r="B2729" s="119"/>
      <c r="C2729" s="119"/>
      <c r="D2729" s="120"/>
      <c r="E2729" s="120"/>
      <c r="F2729" s="172"/>
      <c r="G2729" s="123"/>
      <c r="H2729" s="124"/>
      <c r="I2729" s="124"/>
      <c r="J2729" s="125"/>
      <c r="K2729" s="125"/>
      <c r="L2729" s="8"/>
      <c r="M2729" s="126"/>
      <c r="N2729" s="126"/>
      <c r="O2729" s="119"/>
      <c r="P2729" s="119"/>
      <c r="Q2729" s="158"/>
      <c r="R2729" s="199"/>
      <c r="S2729" s="119"/>
      <c r="T2729" s="129"/>
      <c r="U2729" s="127"/>
      <c r="V2729" s="127"/>
      <c r="W2729" s="126"/>
      <c r="X2729" s="119"/>
      <c r="Y2729" s="119"/>
      <c r="Z2729" s="131"/>
      <c r="AA2729" s="12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2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4"/>
      <c r="EM2729" s="1"/>
      <c r="EN2729" s="1"/>
      <c r="EO2729" s="1"/>
      <c r="EP2729" s="1"/>
      <c r="EQ2729" s="1"/>
      <c r="ER2729" s="1"/>
    </row>
    <row r="2730" spans="1:148" ht="12.75" x14ac:dyDescent="0.2">
      <c r="A2730" s="118"/>
      <c r="B2730" s="119"/>
      <c r="C2730" s="119"/>
      <c r="D2730" s="120"/>
      <c r="E2730" s="120"/>
      <c r="F2730" s="172"/>
      <c r="G2730" s="123"/>
      <c r="H2730" s="124"/>
      <c r="I2730" s="124"/>
      <c r="J2730" s="125"/>
      <c r="K2730" s="125"/>
      <c r="L2730" s="8"/>
      <c r="M2730" s="126"/>
      <c r="N2730" s="126"/>
      <c r="O2730" s="119"/>
      <c r="P2730" s="119"/>
      <c r="Q2730" s="158"/>
      <c r="R2730" s="199"/>
      <c r="S2730" s="119"/>
      <c r="T2730" s="129"/>
      <c r="U2730" s="127"/>
      <c r="V2730" s="127"/>
      <c r="W2730" s="126"/>
      <c r="X2730" s="119"/>
      <c r="Y2730" s="119"/>
      <c r="Z2730" s="131"/>
      <c r="AA2730" s="12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2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4"/>
      <c r="EM2730" s="1"/>
      <c r="EN2730" s="1"/>
      <c r="EO2730" s="1"/>
      <c r="EP2730" s="1"/>
      <c r="EQ2730" s="1"/>
      <c r="ER2730" s="1"/>
    </row>
    <row r="2731" spans="1:148" ht="12.75" x14ac:dyDescent="0.2">
      <c r="A2731" s="118"/>
      <c r="B2731" s="119"/>
      <c r="C2731" s="119"/>
      <c r="D2731" s="120"/>
      <c r="E2731" s="120"/>
      <c r="F2731" s="172"/>
      <c r="G2731" s="123"/>
      <c r="H2731" s="124"/>
      <c r="I2731" s="124"/>
      <c r="J2731" s="125"/>
      <c r="K2731" s="125"/>
      <c r="L2731" s="8"/>
      <c r="M2731" s="126"/>
      <c r="N2731" s="126"/>
      <c r="O2731" s="119"/>
      <c r="P2731" s="119"/>
      <c r="Q2731" s="158"/>
      <c r="R2731" s="199"/>
      <c r="S2731" s="119"/>
      <c r="T2731" s="129"/>
      <c r="U2731" s="127"/>
      <c r="V2731" s="127"/>
      <c r="W2731" s="126"/>
      <c r="X2731" s="119"/>
      <c r="Y2731" s="119"/>
      <c r="Z2731" s="131"/>
      <c r="AA2731" s="12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2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4"/>
      <c r="EM2731" s="1"/>
      <c r="EN2731" s="1"/>
      <c r="EO2731" s="1"/>
      <c r="EP2731" s="1"/>
      <c r="EQ2731" s="1"/>
      <c r="ER2731" s="1"/>
    </row>
    <row r="2732" spans="1:148" ht="12.75" x14ac:dyDescent="0.2">
      <c r="A2732" s="118"/>
      <c r="B2732" s="119"/>
      <c r="C2732" s="119"/>
      <c r="D2732" s="120"/>
      <c r="E2732" s="120"/>
      <c r="F2732" s="172"/>
      <c r="G2732" s="123"/>
      <c r="H2732" s="124"/>
      <c r="I2732" s="124"/>
      <c r="J2732" s="125"/>
      <c r="K2732" s="125"/>
      <c r="L2732" s="8"/>
      <c r="M2732" s="126"/>
      <c r="N2732" s="126"/>
      <c r="O2732" s="119"/>
      <c r="P2732" s="119"/>
      <c r="Q2732" s="158"/>
      <c r="R2732" s="199"/>
      <c r="S2732" s="119"/>
      <c r="T2732" s="129"/>
      <c r="U2732" s="127"/>
      <c r="V2732" s="127"/>
      <c r="W2732" s="126"/>
      <c r="X2732" s="119"/>
      <c r="Y2732" s="119"/>
      <c r="Z2732" s="131"/>
      <c r="AA2732" s="12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2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4"/>
      <c r="EM2732" s="1"/>
      <c r="EN2732" s="1"/>
      <c r="EO2732" s="1"/>
      <c r="EP2732" s="1"/>
      <c r="EQ2732" s="1"/>
      <c r="ER2732" s="1"/>
    </row>
    <row r="2733" spans="1:148" ht="12.75" x14ac:dyDescent="0.2">
      <c r="A2733" s="118"/>
      <c r="B2733" s="119"/>
      <c r="C2733" s="119"/>
      <c r="D2733" s="120"/>
      <c r="E2733" s="120"/>
      <c r="F2733" s="172"/>
      <c r="G2733" s="123"/>
      <c r="H2733" s="124"/>
      <c r="I2733" s="124"/>
      <c r="J2733" s="125"/>
      <c r="K2733" s="125"/>
      <c r="L2733" s="8"/>
      <c r="M2733" s="126"/>
      <c r="N2733" s="126"/>
      <c r="O2733" s="119"/>
      <c r="P2733" s="119"/>
      <c r="Q2733" s="158"/>
      <c r="R2733" s="199"/>
      <c r="S2733" s="119"/>
      <c r="T2733" s="129"/>
      <c r="U2733" s="127"/>
      <c r="V2733" s="127"/>
      <c r="W2733" s="126"/>
      <c r="X2733" s="119"/>
      <c r="Y2733" s="119"/>
      <c r="Z2733" s="131"/>
      <c r="AA2733" s="12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2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4"/>
      <c r="EM2733" s="1"/>
      <c r="EN2733" s="1"/>
      <c r="EO2733" s="1"/>
      <c r="EP2733" s="1"/>
      <c r="EQ2733" s="1"/>
      <c r="ER2733" s="1"/>
    </row>
    <row r="2734" spans="1:148" ht="12.75" x14ac:dyDescent="0.2">
      <c r="A2734" s="118"/>
      <c r="B2734" s="119"/>
      <c r="C2734" s="119"/>
      <c r="D2734" s="120"/>
      <c r="E2734" s="120"/>
      <c r="F2734" s="172"/>
      <c r="G2734" s="123"/>
      <c r="H2734" s="124"/>
      <c r="I2734" s="124"/>
      <c r="J2734" s="125"/>
      <c r="K2734" s="125"/>
      <c r="L2734" s="8"/>
      <c r="M2734" s="126"/>
      <c r="N2734" s="126"/>
      <c r="O2734" s="119"/>
      <c r="P2734" s="119"/>
      <c r="Q2734" s="158"/>
      <c r="R2734" s="199"/>
      <c r="S2734" s="119"/>
      <c r="T2734" s="129"/>
      <c r="U2734" s="127"/>
      <c r="V2734" s="127"/>
      <c r="W2734" s="126"/>
      <c r="X2734" s="119"/>
      <c r="Y2734" s="119"/>
      <c r="Z2734" s="131"/>
      <c r="AA2734" s="12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2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4"/>
      <c r="EM2734" s="1"/>
      <c r="EN2734" s="1"/>
      <c r="EO2734" s="1"/>
      <c r="EP2734" s="1"/>
      <c r="EQ2734" s="1"/>
      <c r="ER2734" s="1"/>
    </row>
    <row r="2735" spans="1:148" ht="12.75" x14ac:dyDescent="0.2">
      <c r="A2735" s="118"/>
      <c r="B2735" s="119"/>
      <c r="C2735" s="119"/>
      <c r="D2735" s="120"/>
      <c r="E2735" s="120"/>
      <c r="F2735" s="172"/>
      <c r="G2735" s="123"/>
      <c r="H2735" s="124"/>
      <c r="I2735" s="124"/>
      <c r="J2735" s="125"/>
      <c r="K2735" s="125"/>
      <c r="L2735" s="8"/>
      <c r="M2735" s="126"/>
      <c r="N2735" s="126"/>
      <c r="O2735" s="119"/>
      <c r="P2735" s="119"/>
      <c r="Q2735" s="158"/>
      <c r="R2735" s="199"/>
      <c r="S2735" s="119"/>
      <c r="T2735" s="129"/>
      <c r="U2735" s="127"/>
      <c r="V2735" s="127"/>
      <c r="W2735" s="126"/>
      <c r="X2735" s="119"/>
      <c r="Y2735" s="119"/>
      <c r="Z2735" s="131"/>
      <c r="AA2735" s="12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2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4"/>
      <c r="EM2735" s="1"/>
      <c r="EN2735" s="1"/>
      <c r="EO2735" s="1"/>
      <c r="EP2735" s="1"/>
      <c r="EQ2735" s="1"/>
      <c r="ER2735" s="1"/>
    </row>
    <row r="2736" spans="1:148" ht="12.75" x14ac:dyDescent="0.2">
      <c r="A2736" s="118"/>
      <c r="B2736" s="119"/>
      <c r="C2736" s="119"/>
      <c r="D2736" s="120"/>
      <c r="E2736" s="120"/>
      <c r="F2736" s="172"/>
      <c r="G2736" s="123"/>
      <c r="H2736" s="124"/>
      <c r="I2736" s="124"/>
      <c r="J2736" s="125"/>
      <c r="K2736" s="125"/>
      <c r="L2736" s="8"/>
      <c r="M2736" s="126"/>
      <c r="N2736" s="126"/>
      <c r="O2736" s="119"/>
      <c r="P2736" s="119"/>
      <c r="Q2736" s="158"/>
      <c r="R2736" s="199"/>
      <c r="S2736" s="119"/>
      <c r="T2736" s="129"/>
      <c r="U2736" s="127"/>
      <c r="V2736" s="127"/>
      <c r="W2736" s="126"/>
      <c r="X2736" s="119"/>
      <c r="Y2736" s="119"/>
      <c r="Z2736" s="131"/>
      <c r="AA2736" s="12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2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4"/>
      <c r="EM2736" s="1"/>
      <c r="EN2736" s="1"/>
      <c r="EO2736" s="1"/>
      <c r="EP2736" s="1"/>
      <c r="EQ2736" s="1"/>
      <c r="ER2736" s="1"/>
    </row>
    <row r="2737" spans="1:148" ht="12.75" x14ac:dyDescent="0.2">
      <c r="A2737" s="118"/>
      <c r="B2737" s="119"/>
      <c r="C2737" s="119"/>
      <c r="D2737" s="120"/>
      <c r="E2737" s="120"/>
      <c r="F2737" s="172"/>
      <c r="G2737" s="123"/>
      <c r="H2737" s="124"/>
      <c r="I2737" s="124"/>
      <c r="J2737" s="125"/>
      <c r="K2737" s="125"/>
      <c r="L2737" s="8"/>
      <c r="M2737" s="126"/>
      <c r="N2737" s="126"/>
      <c r="O2737" s="119"/>
      <c r="P2737" s="119"/>
      <c r="Q2737" s="158"/>
      <c r="R2737" s="199"/>
      <c r="S2737" s="119"/>
      <c r="T2737" s="129"/>
      <c r="U2737" s="127"/>
      <c r="V2737" s="127"/>
      <c r="W2737" s="126"/>
      <c r="X2737" s="119"/>
      <c r="Y2737" s="119"/>
      <c r="Z2737" s="131"/>
      <c r="AA2737" s="12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2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4"/>
      <c r="EM2737" s="1"/>
      <c r="EN2737" s="1"/>
      <c r="EO2737" s="1"/>
      <c r="EP2737" s="1"/>
      <c r="EQ2737" s="1"/>
      <c r="ER2737" s="1"/>
    </row>
    <row r="2738" spans="1:148" ht="12.75" x14ac:dyDescent="0.2">
      <c r="A2738" s="118"/>
      <c r="B2738" s="119"/>
      <c r="C2738" s="119"/>
      <c r="D2738" s="120"/>
      <c r="E2738" s="120"/>
      <c r="F2738" s="172"/>
      <c r="G2738" s="123"/>
      <c r="H2738" s="124"/>
      <c r="I2738" s="124"/>
      <c r="J2738" s="125"/>
      <c r="K2738" s="125"/>
      <c r="L2738" s="8"/>
      <c r="M2738" s="126"/>
      <c r="N2738" s="126"/>
      <c r="O2738" s="119"/>
      <c r="P2738" s="119"/>
      <c r="Q2738" s="158"/>
      <c r="R2738" s="199"/>
      <c r="S2738" s="119"/>
      <c r="T2738" s="129"/>
      <c r="U2738" s="127"/>
      <c r="V2738" s="127"/>
      <c r="W2738" s="126"/>
      <c r="X2738" s="119"/>
      <c r="Y2738" s="119"/>
      <c r="Z2738" s="131"/>
      <c r="AA2738" s="12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2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4"/>
      <c r="EM2738" s="1"/>
      <c r="EN2738" s="1"/>
      <c r="EO2738" s="1"/>
      <c r="EP2738" s="1"/>
      <c r="EQ2738" s="1"/>
      <c r="ER2738" s="1"/>
    </row>
    <row r="2739" spans="1:148" ht="12.75" x14ac:dyDescent="0.2">
      <c r="A2739" s="118"/>
      <c r="B2739" s="119"/>
      <c r="C2739" s="119"/>
      <c r="D2739" s="120"/>
      <c r="E2739" s="120"/>
      <c r="F2739" s="172"/>
      <c r="G2739" s="123"/>
      <c r="H2739" s="124"/>
      <c r="I2739" s="124"/>
      <c r="J2739" s="125"/>
      <c r="K2739" s="125"/>
      <c r="L2739" s="8"/>
      <c r="M2739" s="126"/>
      <c r="N2739" s="126"/>
      <c r="O2739" s="119"/>
      <c r="P2739" s="119"/>
      <c r="Q2739" s="158"/>
      <c r="R2739" s="199"/>
      <c r="S2739" s="119"/>
      <c r="T2739" s="129"/>
      <c r="U2739" s="127"/>
      <c r="V2739" s="127"/>
      <c r="W2739" s="126"/>
      <c r="X2739" s="119"/>
      <c r="Y2739" s="119"/>
      <c r="Z2739" s="131"/>
      <c r="AA2739" s="12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2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4"/>
      <c r="EM2739" s="1"/>
      <c r="EN2739" s="1"/>
      <c r="EO2739" s="1"/>
      <c r="EP2739" s="1"/>
      <c r="EQ2739" s="1"/>
      <c r="ER2739" s="1"/>
    </row>
    <row r="2740" spans="1:148" ht="12.75" x14ac:dyDescent="0.2">
      <c r="A2740" s="118"/>
      <c r="B2740" s="119"/>
      <c r="C2740" s="119"/>
      <c r="D2740" s="120"/>
      <c r="E2740" s="120"/>
      <c r="F2740" s="172"/>
      <c r="G2740" s="123"/>
      <c r="H2740" s="124"/>
      <c r="I2740" s="124"/>
      <c r="J2740" s="125"/>
      <c r="K2740" s="125"/>
      <c r="L2740" s="8"/>
      <c r="M2740" s="126"/>
      <c r="N2740" s="126"/>
      <c r="O2740" s="119"/>
      <c r="P2740" s="119"/>
      <c r="Q2740" s="158"/>
      <c r="R2740" s="199"/>
      <c r="S2740" s="119"/>
      <c r="T2740" s="129"/>
      <c r="U2740" s="127"/>
      <c r="V2740" s="127"/>
      <c r="W2740" s="126"/>
      <c r="X2740" s="119"/>
      <c r="Y2740" s="119"/>
      <c r="Z2740" s="131"/>
      <c r="AA2740" s="12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2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4"/>
      <c r="EM2740" s="1"/>
      <c r="EN2740" s="1"/>
      <c r="EO2740" s="1"/>
      <c r="EP2740" s="1"/>
      <c r="EQ2740" s="1"/>
      <c r="ER2740" s="1"/>
    </row>
    <row r="2741" spans="1:148" ht="12.75" x14ac:dyDescent="0.2">
      <c r="A2741" s="118"/>
      <c r="B2741" s="119"/>
      <c r="C2741" s="119"/>
      <c r="D2741" s="120"/>
      <c r="E2741" s="120"/>
      <c r="F2741" s="172"/>
      <c r="G2741" s="123"/>
      <c r="H2741" s="124"/>
      <c r="I2741" s="124"/>
      <c r="J2741" s="125"/>
      <c r="K2741" s="125"/>
      <c r="L2741" s="8"/>
      <c r="M2741" s="126"/>
      <c r="N2741" s="126"/>
      <c r="O2741" s="119"/>
      <c r="P2741" s="119"/>
      <c r="Q2741" s="158"/>
      <c r="R2741" s="199"/>
      <c r="S2741" s="119"/>
      <c r="T2741" s="129"/>
      <c r="U2741" s="127"/>
      <c r="V2741" s="127"/>
      <c r="W2741" s="126"/>
      <c r="X2741" s="119"/>
      <c r="Y2741" s="119"/>
      <c r="Z2741" s="131"/>
      <c r="AA2741" s="12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2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4"/>
      <c r="EM2741" s="1"/>
      <c r="EN2741" s="1"/>
      <c r="EO2741" s="1"/>
      <c r="EP2741" s="1"/>
      <c r="EQ2741" s="1"/>
      <c r="ER2741" s="1"/>
    </row>
    <row r="2742" spans="1:148" ht="12.75" x14ac:dyDescent="0.2">
      <c r="A2742" s="118"/>
      <c r="B2742" s="119"/>
      <c r="C2742" s="119"/>
      <c r="D2742" s="120"/>
      <c r="E2742" s="120"/>
      <c r="F2742" s="172"/>
      <c r="G2742" s="123"/>
      <c r="H2742" s="124"/>
      <c r="I2742" s="124"/>
      <c r="J2742" s="125"/>
      <c r="K2742" s="125"/>
      <c r="L2742" s="8"/>
      <c r="M2742" s="126"/>
      <c r="N2742" s="126"/>
      <c r="O2742" s="119"/>
      <c r="P2742" s="119"/>
      <c r="Q2742" s="158"/>
      <c r="R2742" s="199"/>
      <c r="S2742" s="119"/>
      <c r="T2742" s="129"/>
      <c r="U2742" s="127"/>
      <c r="V2742" s="127"/>
      <c r="W2742" s="126"/>
      <c r="X2742" s="119"/>
      <c r="Y2742" s="119"/>
      <c r="Z2742" s="131"/>
      <c r="AA2742" s="12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2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4"/>
      <c r="EM2742" s="1"/>
      <c r="EN2742" s="1"/>
      <c r="EO2742" s="1"/>
      <c r="EP2742" s="1"/>
      <c r="EQ2742" s="1"/>
      <c r="ER2742" s="1"/>
    </row>
    <row r="2743" spans="1:148" ht="12.75" x14ac:dyDescent="0.2">
      <c r="A2743" s="118"/>
      <c r="B2743" s="119"/>
      <c r="C2743" s="119"/>
      <c r="D2743" s="120"/>
      <c r="E2743" s="120"/>
      <c r="F2743" s="172"/>
      <c r="G2743" s="123"/>
      <c r="H2743" s="124"/>
      <c r="I2743" s="124"/>
      <c r="J2743" s="125"/>
      <c r="K2743" s="125"/>
      <c r="L2743" s="8"/>
      <c r="M2743" s="126"/>
      <c r="N2743" s="126"/>
      <c r="O2743" s="119"/>
      <c r="P2743" s="119"/>
      <c r="Q2743" s="158"/>
      <c r="R2743" s="199"/>
      <c r="S2743" s="119"/>
      <c r="T2743" s="129"/>
      <c r="U2743" s="127"/>
      <c r="V2743" s="127"/>
      <c r="W2743" s="126"/>
      <c r="X2743" s="119"/>
      <c r="Y2743" s="119"/>
      <c r="Z2743" s="131"/>
      <c r="AA2743" s="12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2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4"/>
      <c r="EM2743" s="1"/>
      <c r="EN2743" s="1"/>
      <c r="EO2743" s="1"/>
      <c r="EP2743" s="1"/>
      <c r="EQ2743" s="1"/>
      <c r="ER2743" s="1"/>
    </row>
    <row r="2744" spans="1:148" ht="12.75" x14ac:dyDescent="0.2">
      <c r="A2744" s="118"/>
      <c r="B2744" s="119"/>
      <c r="C2744" s="119"/>
      <c r="D2744" s="120"/>
      <c r="E2744" s="120"/>
      <c r="F2744" s="172"/>
      <c r="G2744" s="123"/>
      <c r="H2744" s="124"/>
      <c r="I2744" s="124"/>
      <c r="J2744" s="125"/>
      <c r="K2744" s="125"/>
      <c r="L2744" s="8"/>
      <c r="M2744" s="126"/>
      <c r="N2744" s="126"/>
      <c r="O2744" s="119"/>
      <c r="P2744" s="119"/>
      <c r="Q2744" s="158"/>
      <c r="R2744" s="199"/>
      <c r="S2744" s="119"/>
      <c r="T2744" s="129"/>
      <c r="U2744" s="127"/>
      <c r="V2744" s="127"/>
      <c r="W2744" s="126"/>
      <c r="X2744" s="119"/>
      <c r="Y2744" s="119"/>
      <c r="Z2744" s="131"/>
      <c r="AA2744" s="12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2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4"/>
      <c r="EM2744" s="1"/>
      <c r="EN2744" s="1"/>
      <c r="EO2744" s="1"/>
      <c r="EP2744" s="1"/>
      <c r="EQ2744" s="1"/>
      <c r="ER2744" s="1"/>
    </row>
    <row r="2745" spans="1:148" ht="12.75" x14ac:dyDescent="0.2">
      <c r="A2745" s="118"/>
      <c r="B2745" s="119"/>
      <c r="C2745" s="119"/>
      <c r="D2745" s="120"/>
      <c r="E2745" s="120"/>
      <c r="F2745" s="172"/>
      <c r="G2745" s="123"/>
      <c r="H2745" s="124"/>
      <c r="I2745" s="124"/>
      <c r="J2745" s="125"/>
      <c r="K2745" s="125"/>
      <c r="L2745" s="8"/>
      <c r="M2745" s="126"/>
      <c r="N2745" s="126"/>
      <c r="O2745" s="119"/>
      <c r="P2745" s="119"/>
      <c r="Q2745" s="158"/>
      <c r="R2745" s="199"/>
      <c r="S2745" s="119"/>
      <c r="T2745" s="129"/>
      <c r="U2745" s="127"/>
      <c r="V2745" s="127"/>
      <c r="W2745" s="126"/>
      <c r="X2745" s="119"/>
      <c r="Y2745" s="119"/>
      <c r="Z2745" s="131"/>
      <c r="AA2745" s="12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2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4"/>
      <c r="EM2745" s="1"/>
      <c r="EN2745" s="1"/>
      <c r="EO2745" s="1"/>
      <c r="EP2745" s="1"/>
      <c r="EQ2745" s="1"/>
      <c r="ER2745" s="1"/>
    </row>
    <row r="2746" spans="1:148" ht="12.75" x14ac:dyDescent="0.2">
      <c r="A2746" s="118"/>
      <c r="B2746" s="119"/>
      <c r="C2746" s="119"/>
      <c r="D2746" s="120"/>
      <c r="E2746" s="120"/>
      <c r="F2746" s="172"/>
      <c r="G2746" s="123"/>
      <c r="H2746" s="124"/>
      <c r="I2746" s="124"/>
      <c r="J2746" s="125"/>
      <c r="K2746" s="125"/>
      <c r="L2746" s="8"/>
      <c r="M2746" s="126"/>
      <c r="N2746" s="126"/>
      <c r="O2746" s="119"/>
      <c r="P2746" s="119"/>
      <c r="Q2746" s="158"/>
      <c r="R2746" s="199"/>
      <c r="S2746" s="119"/>
      <c r="T2746" s="129"/>
      <c r="U2746" s="127"/>
      <c r="V2746" s="127"/>
      <c r="W2746" s="126"/>
      <c r="X2746" s="119"/>
      <c r="Y2746" s="119"/>
      <c r="Z2746" s="131"/>
      <c r="AA2746" s="12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2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4"/>
      <c r="EM2746" s="1"/>
      <c r="EN2746" s="1"/>
      <c r="EO2746" s="1"/>
      <c r="EP2746" s="1"/>
      <c r="EQ2746" s="1"/>
      <c r="ER2746" s="1"/>
    </row>
    <row r="2747" spans="1:148" ht="12.75" x14ac:dyDescent="0.2">
      <c r="A2747" s="118"/>
      <c r="B2747" s="119"/>
      <c r="C2747" s="119"/>
      <c r="D2747" s="120"/>
      <c r="E2747" s="120"/>
      <c r="F2747" s="172"/>
      <c r="G2747" s="123"/>
      <c r="H2747" s="124"/>
      <c r="I2747" s="124"/>
      <c r="J2747" s="125"/>
      <c r="K2747" s="125"/>
      <c r="L2747" s="8"/>
      <c r="M2747" s="126"/>
      <c r="N2747" s="126"/>
      <c r="O2747" s="119"/>
      <c r="P2747" s="119"/>
      <c r="Q2747" s="158"/>
      <c r="R2747" s="199"/>
      <c r="S2747" s="119"/>
      <c r="T2747" s="129"/>
      <c r="U2747" s="127"/>
      <c r="V2747" s="127"/>
      <c r="W2747" s="126"/>
      <c r="X2747" s="119"/>
      <c r="Y2747" s="119"/>
      <c r="Z2747" s="131"/>
      <c r="AA2747" s="12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2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4"/>
      <c r="EM2747" s="1"/>
      <c r="EN2747" s="1"/>
      <c r="EO2747" s="1"/>
      <c r="EP2747" s="1"/>
      <c r="EQ2747" s="1"/>
      <c r="ER2747" s="1"/>
    </row>
    <row r="2748" spans="1:148" ht="12.75" x14ac:dyDescent="0.2">
      <c r="A2748" s="118"/>
      <c r="B2748" s="119"/>
      <c r="C2748" s="119"/>
      <c r="D2748" s="120"/>
      <c r="E2748" s="120"/>
      <c r="F2748" s="172"/>
      <c r="G2748" s="123"/>
      <c r="H2748" s="124"/>
      <c r="I2748" s="124"/>
      <c r="J2748" s="125"/>
      <c r="K2748" s="125"/>
      <c r="L2748" s="8"/>
      <c r="M2748" s="126"/>
      <c r="N2748" s="126"/>
      <c r="O2748" s="119"/>
      <c r="P2748" s="119"/>
      <c r="Q2748" s="158"/>
      <c r="R2748" s="199"/>
      <c r="S2748" s="119"/>
      <c r="T2748" s="129"/>
      <c r="U2748" s="127"/>
      <c r="V2748" s="127"/>
      <c r="W2748" s="126"/>
      <c r="X2748" s="119"/>
      <c r="Y2748" s="119"/>
      <c r="Z2748" s="131"/>
      <c r="AA2748" s="12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2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4"/>
      <c r="EM2748" s="1"/>
      <c r="EN2748" s="1"/>
      <c r="EO2748" s="1"/>
      <c r="EP2748" s="1"/>
      <c r="EQ2748" s="1"/>
      <c r="ER2748" s="1"/>
    </row>
    <row r="2749" spans="1:148" ht="12.75" x14ac:dyDescent="0.2">
      <c r="A2749" s="118"/>
      <c r="B2749" s="119"/>
      <c r="C2749" s="119"/>
      <c r="D2749" s="120"/>
      <c r="E2749" s="120"/>
      <c r="F2749" s="172"/>
      <c r="G2749" s="123"/>
      <c r="H2749" s="124"/>
      <c r="I2749" s="124"/>
      <c r="J2749" s="125"/>
      <c r="K2749" s="125"/>
      <c r="L2749" s="8"/>
      <c r="M2749" s="126"/>
      <c r="N2749" s="126"/>
      <c r="O2749" s="119"/>
      <c r="P2749" s="119"/>
      <c r="Q2749" s="158"/>
      <c r="R2749" s="199"/>
      <c r="S2749" s="119"/>
      <c r="T2749" s="129"/>
      <c r="U2749" s="127"/>
      <c r="V2749" s="127"/>
      <c r="W2749" s="126"/>
      <c r="X2749" s="119"/>
      <c r="Y2749" s="119"/>
      <c r="Z2749" s="131"/>
      <c r="AA2749" s="12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2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4"/>
      <c r="EM2749" s="1"/>
      <c r="EN2749" s="1"/>
      <c r="EO2749" s="1"/>
      <c r="EP2749" s="1"/>
      <c r="EQ2749" s="1"/>
      <c r="ER2749" s="1"/>
    </row>
    <row r="2750" spans="1:148" ht="12.75" x14ac:dyDescent="0.2">
      <c r="A2750" s="118"/>
      <c r="B2750" s="119"/>
      <c r="C2750" s="119"/>
      <c r="D2750" s="120"/>
      <c r="E2750" s="120"/>
      <c r="F2750" s="172"/>
      <c r="G2750" s="123"/>
      <c r="H2750" s="124"/>
      <c r="I2750" s="124"/>
      <c r="J2750" s="125"/>
      <c r="K2750" s="125"/>
      <c r="L2750" s="8"/>
      <c r="M2750" s="126"/>
      <c r="N2750" s="126"/>
      <c r="O2750" s="119"/>
      <c r="P2750" s="119"/>
      <c r="Q2750" s="158"/>
      <c r="R2750" s="199"/>
      <c r="S2750" s="119"/>
      <c r="T2750" s="129"/>
      <c r="U2750" s="127"/>
      <c r="V2750" s="127"/>
      <c r="W2750" s="126"/>
      <c r="X2750" s="119"/>
      <c r="Y2750" s="119"/>
      <c r="Z2750" s="131"/>
      <c r="AA2750" s="12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2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4"/>
      <c r="EM2750" s="1"/>
      <c r="EN2750" s="1"/>
      <c r="EO2750" s="1"/>
      <c r="EP2750" s="1"/>
      <c r="EQ2750" s="1"/>
      <c r="ER2750" s="1"/>
    </row>
    <row r="2751" spans="1:148" ht="12.75" x14ac:dyDescent="0.2">
      <c r="A2751" s="118"/>
      <c r="B2751" s="119"/>
      <c r="C2751" s="119"/>
      <c r="D2751" s="120"/>
      <c r="E2751" s="120"/>
      <c r="F2751" s="172"/>
      <c r="G2751" s="123"/>
      <c r="H2751" s="124"/>
      <c r="I2751" s="124"/>
      <c r="J2751" s="125"/>
      <c r="K2751" s="125"/>
      <c r="L2751" s="8"/>
      <c r="M2751" s="126"/>
      <c r="N2751" s="126"/>
      <c r="O2751" s="119"/>
      <c r="P2751" s="119"/>
      <c r="Q2751" s="158"/>
      <c r="R2751" s="199"/>
      <c r="S2751" s="119"/>
      <c r="T2751" s="129"/>
      <c r="U2751" s="127"/>
      <c r="V2751" s="127"/>
      <c r="W2751" s="126"/>
      <c r="X2751" s="119"/>
      <c r="Y2751" s="119"/>
      <c r="Z2751" s="131"/>
      <c r="AA2751" s="12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2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4"/>
      <c r="EM2751" s="1"/>
      <c r="EN2751" s="1"/>
      <c r="EO2751" s="1"/>
      <c r="EP2751" s="1"/>
      <c r="EQ2751" s="1"/>
      <c r="ER2751" s="1"/>
    </row>
    <row r="2752" spans="1:148" ht="12.75" x14ac:dyDescent="0.2">
      <c r="A2752" s="118"/>
      <c r="B2752" s="119"/>
      <c r="C2752" s="119"/>
      <c r="D2752" s="120"/>
      <c r="E2752" s="120"/>
      <c r="F2752" s="172"/>
      <c r="G2752" s="123"/>
      <c r="H2752" s="124"/>
      <c r="I2752" s="124"/>
      <c r="J2752" s="125"/>
      <c r="K2752" s="125"/>
      <c r="L2752" s="8"/>
      <c r="M2752" s="126"/>
      <c r="N2752" s="126"/>
      <c r="O2752" s="119"/>
      <c r="P2752" s="119"/>
      <c r="Q2752" s="158"/>
      <c r="R2752" s="199"/>
      <c r="S2752" s="119"/>
      <c r="T2752" s="129"/>
      <c r="U2752" s="127"/>
      <c r="V2752" s="127"/>
      <c r="W2752" s="126"/>
      <c r="X2752" s="119"/>
      <c r="Y2752" s="119"/>
      <c r="Z2752" s="131"/>
      <c r="AA2752" s="12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2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4"/>
      <c r="EM2752" s="1"/>
      <c r="EN2752" s="1"/>
      <c r="EO2752" s="1"/>
      <c r="EP2752" s="1"/>
      <c r="EQ2752" s="1"/>
      <c r="ER2752" s="1"/>
    </row>
    <row r="2753" spans="1:148" ht="12.75" x14ac:dyDescent="0.2">
      <c r="A2753" s="118"/>
      <c r="B2753" s="119"/>
      <c r="C2753" s="119"/>
      <c r="D2753" s="120"/>
      <c r="E2753" s="120"/>
      <c r="F2753" s="172"/>
      <c r="G2753" s="123"/>
      <c r="H2753" s="124"/>
      <c r="I2753" s="124"/>
      <c r="J2753" s="125"/>
      <c r="K2753" s="125"/>
      <c r="L2753" s="8"/>
      <c r="M2753" s="126"/>
      <c r="N2753" s="126"/>
      <c r="O2753" s="119"/>
      <c r="P2753" s="119"/>
      <c r="Q2753" s="158"/>
      <c r="R2753" s="199"/>
      <c r="S2753" s="119"/>
      <c r="T2753" s="129"/>
      <c r="U2753" s="127"/>
      <c r="V2753" s="127"/>
      <c r="W2753" s="126"/>
      <c r="X2753" s="119"/>
      <c r="Y2753" s="119"/>
      <c r="Z2753" s="131"/>
      <c r="AA2753" s="12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2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4"/>
      <c r="EM2753" s="1"/>
      <c r="EN2753" s="1"/>
      <c r="EO2753" s="1"/>
      <c r="EP2753" s="1"/>
      <c r="EQ2753" s="1"/>
      <c r="ER2753" s="1"/>
    </row>
    <row r="2754" spans="1:148" ht="12.75" x14ac:dyDescent="0.2">
      <c r="A2754" s="118"/>
      <c r="B2754" s="119"/>
      <c r="C2754" s="119"/>
      <c r="D2754" s="120"/>
      <c r="E2754" s="120"/>
      <c r="F2754" s="172"/>
      <c r="G2754" s="123"/>
      <c r="H2754" s="124"/>
      <c r="I2754" s="124"/>
      <c r="J2754" s="125"/>
      <c r="K2754" s="125"/>
      <c r="L2754" s="8"/>
      <c r="M2754" s="126"/>
      <c r="N2754" s="126"/>
      <c r="O2754" s="119"/>
      <c r="P2754" s="119"/>
      <c r="Q2754" s="158"/>
      <c r="R2754" s="199"/>
      <c r="S2754" s="119"/>
      <c r="T2754" s="129"/>
      <c r="U2754" s="127"/>
      <c r="V2754" s="127"/>
      <c r="W2754" s="126"/>
      <c r="X2754" s="119"/>
      <c r="Y2754" s="119"/>
      <c r="Z2754" s="131"/>
      <c r="AA2754" s="12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2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4"/>
      <c r="EM2754" s="1"/>
      <c r="EN2754" s="1"/>
      <c r="EO2754" s="1"/>
      <c r="EP2754" s="1"/>
      <c r="EQ2754" s="1"/>
      <c r="ER2754" s="1"/>
    </row>
    <row r="2755" spans="1:148" ht="12.75" x14ac:dyDescent="0.2">
      <c r="A2755" s="118"/>
      <c r="B2755" s="119"/>
      <c r="C2755" s="119"/>
      <c r="D2755" s="120"/>
      <c r="E2755" s="120"/>
      <c r="F2755" s="172"/>
      <c r="G2755" s="123"/>
      <c r="H2755" s="124"/>
      <c r="I2755" s="124"/>
      <c r="J2755" s="125"/>
      <c r="K2755" s="125"/>
      <c r="L2755" s="8"/>
      <c r="M2755" s="126"/>
      <c r="N2755" s="126"/>
      <c r="O2755" s="119"/>
      <c r="P2755" s="119"/>
      <c r="Q2755" s="158"/>
      <c r="R2755" s="199"/>
      <c r="S2755" s="119"/>
      <c r="T2755" s="129"/>
      <c r="U2755" s="127"/>
      <c r="V2755" s="127"/>
      <c r="W2755" s="126"/>
      <c r="X2755" s="119"/>
      <c r="Y2755" s="119"/>
      <c r="Z2755" s="131"/>
      <c r="AA2755" s="12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2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4"/>
      <c r="EM2755" s="1"/>
      <c r="EN2755" s="1"/>
      <c r="EO2755" s="1"/>
      <c r="EP2755" s="1"/>
      <c r="EQ2755" s="1"/>
      <c r="ER2755" s="1"/>
    </row>
    <row r="2756" spans="1:148" ht="12.75" x14ac:dyDescent="0.2">
      <c r="A2756" s="118"/>
      <c r="B2756" s="119"/>
      <c r="C2756" s="119"/>
      <c r="D2756" s="120"/>
      <c r="E2756" s="120"/>
      <c r="F2756" s="172"/>
      <c r="G2756" s="123"/>
      <c r="H2756" s="124"/>
      <c r="I2756" s="124"/>
      <c r="J2756" s="125"/>
      <c r="K2756" s="125"/>
      <c r="L2756" s="8"/>
      <c r="M2756" s="126"/>
      <c r="N2756" s="126"/>
      <c r="O2756" s="119"/>
      <c r="P2756" s="119"/>
      <c r="Q2756" s="158"/>
      <c r="R2756" s="199"/>
      <c r="S2756" s="119"/>
      <c r="T2756" s="129"/>
      <c r="U2756" s="127"/>
      <c r="V2756" s="127"/>
      <c r="W2756" s="126"/>
      <c r="X2756" s="119"/>
      <c r="Y2756" s="119"/>
      <c r="Z2756" s="131"/>
      <c r="AA2756" s="12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2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4"/>
      <c r="EM2756" s="1"/>
      <c r="EN2756" s="1"/>
      <c r="EO2756" s="1"/>
      <c r="EP2756" s="1"/>
      <c r="EQ2756" s="1"/>
      <c r="ER2756" s="1"/>
    </row>
    <row r="2757" spans="1:148" ht="12.75" x14ac:dyDescent="0.2">
      <c r="A2757" s="118"/>
      <c r="B2757" s="119"/>
      <c r="C2757" s="119"/>
      <c r="D2757" s="120"/>
      <c r="E2757" s="120"/>
      <c r="F2757" s="172"/>
      <c r="G2757" s="123"/>
      <c r="H2757" s="124"/>
      <c r="I2757" s="124"/>
      <c r="J2757" s="125"/>
      <c r="K2757" s="125"/>
      <c r="L2757" s="8"/>
      <c r="M2757" s="126"/>
      <c r="N2757" s="126"/>
      <c r="O2757" s="119"/>
      <c r="P2757" s="119"/>
      <c r="Q2757" s="158"/>
      <c r="R2757" s="199"/>
      <c r="S2757" s="119"/>
      <c r="T2757" s="129"/>
      <c r="U2757" s="127"/>
      <c r="V2757" s="127"/>
      <c r="W2757" s="126"/>
      <c r="X2757" s="119"/>
      <c r="Y2757" s="119"/>
      <c r="Z2757" s="131"/>
      <c r="AA2757" s="12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2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4"/>
      <c r="EM2757" s="1"/>
      <c r="EN2757" s="1"/>
      <c r="EO2757" s="1"/>
      <c r="EP2757" s="1"/>
      <c r="EQ2757" s="1"/>
      <c r="ER2757" s="1"/>
    </row>
    <row r="2758" spans="1:148" ht="12.75" x14ac:dyDescent="0.2">
      <c r="A2758" s="118"/>
      <c r="B2758" s="119"/>
      <c r="C2758" s="119"/>
      <c r="D2758" s="120"/>
      <c r="E2758" s="120"/>
      <c r="F2758" s="172"/>
      <c r="G2758" s="123"/>
      <c r="H2758" s="124"/>
      <c r="I2758" s="124"/>
      <c r="J2758" s="125"/>
      <c r="K2758" s="125"/>
      <c r="L2758" s="8"/>
      <c r="M2758" s="126"/>
      <c r="N2758" s="126"/>
      <c r="O2758" s="119"/>
      <c r="P2758" s="119"/>
      <c r="Q2758" s="158"/>
      <c r="R2758" s="199"/>
      <c r="S2758" s="119"/>
      <c r="T2758" s="129"/>
      <c r="U2758" s="127"/>
      <c r="V2758" s="127"/>
      <c r="W2758" s="126"/>
      <c r="X2758" s="119"/>
      <c r="Y2758" s="119"/>
      <c r="Z2758" s="131"/>
      <c r="AA2758" s="12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2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4"/>
      <c r="EM2758" s="1"/>
      <c r="EN2758" s="1"/>
      <c r="EO2758" s="1"/>
      <c r="EP2758" s="1"/>
      <c r="EQ2758" s="1"/>
      <c r="ER2758" s="1"/>
    </row>
    <row r="2759" spans="1:148" ht="12.75" x14ac:dyDescent="0.2">
      <c r="A2759" s="118"/>
      <c r="B2759" s="119"/>
      <c r="C2759" s="119"/>
      <c r="D2759" s="120"/>
      <c r="E2759" s="120"/>
      <c r="F2759" s="172"/>
      <c r="G2759" s="123"/>
      <c r="H2759" s="124"/>
      <c r="I2759" s="124"/>
      <c r="J2759" s="125"/>
      <c r="K2759" s="125"/>
      <c r="L2759" s="8"/>
      <c r="M2759" s="126"/>
      <c r="N2759" s="126"/>
      <c r="O2759" s="119"/>
      <c r="P2759" s="119"/>
      <c r="Q2759" s="158"/>
      <c r="R2759" s="199"/>
      <c r="S2759" s="119"/>
      <c r="T2759" s="129"/>
      <c r="U2759" s="127"/>
      <c r="V2759" s="127"/>
      <c r="W2759" s="126"/>
      <c r="X2759" s="119"/>
      <c r="Y2759" s="119"/>
      <c r="Z2759" s="131"/>
      <c r="AA2759" s="12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2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4"/>
      <c r="EM2759" s="1"/>
      <c r="EN2759" s="1"/>
      <c r="EO2759" s="1"/>
      <c r="EP2759" s="1"/>
      <c r="EQ2759" s="1"/>
      <c r="ER2759" s="1"/>
    </row>
    <row r="2760" spans="1:148" ht="12.75" x14ac:dyDescent="0.2">
      <c r="A2760" s="118"/>
      <c r="B2760" s="119"/>
      <c r="C2760" s="119"/>
      <c r="D2760" s="120"/>
      <c r="E2760" s="120"/>
      <c r="F2760" s="172"/>
      <c r="G2760" s="123"/>
      <c r="H2760" s="124"/>
      <c r="I2760" s="124"/>
      <c r="J2760" s="125"/>
      <c r="K2760" s="125"/>
      <c r="L2760" s="8"/>
      <c r="M2760" s="126"/>
      <c r="N2760" s="126"/>
      <c r="O2760" s="119"/>
      <c r="P2760" s="119"/>
      <c r="Q2760" s="158"/>
      <c r="R2760" s="199"/>
      <c r="S2760" s="119"/>
      <c r="T2760" s="129"/>
      <c r="U2760" s="127"/>
      <c r="V2760" s="127"/>
      <c r="W2760" s="126"/>
      <c r="X2760" s="119"/>
      <c r="Y2760" s="119"/>
      <c r="Z2760" s="131"/>
      <c r="AA2760" s="12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2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4"/>
      <c r="EM2760" s="1"/>
      <c r="EN2760" s="1"/>
      <c r="EO2760" s="1"/>
      <c r="EP2760" s="1"/>
      <c r="EQ2760" s="1"/>
      <c r="ER2760" s="1"/>
    </row>
    <row r="2761" spans="1:148" ht="12.75" x14ac:dyDescent="0.2">
      <c r="A2761" s="118"/>
      <c r="B2761" s="119"/>
      <c r="C2761" s="119"/>
      <c r="D2761" s="120"/>
      <c r="E2761" s="120"/>
      <c r="F2761" s="172"/>
      <c r="G2761" s="123"/>
      <c r="H2761" s="124"/>
      <c r="I2761" s="124"/>
      <c r="J2761" s="125"/>
      <c r="K2761" s="125"/>
      <c r="L2761" s="8"/>
      <c r="M2761" s="126"/>
      <c r="N2761" s="126"/>
      <c r="O2761" s="119"/>
      <c r="P2761" s="119"/>
      <c r="Q2761" s="158"/>
      <c r="R2761" s="199"/>
      <c r="S2761" s="119"/>
      <c r="T2761" s="129"/>
      <c r="U2761" s="127"/>
      <c r="V2761" s="127"/>
      <c r="W2761" s="126"/>
      <c r="X2761" s="119"/>
      <c r="Y2761" s="119"/>
      <c r="Z2761" s="131"/>
      <c r="AA2761" s="12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2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4"/>
      <c r="EM2761" s="1"/>
      <c r="EN2761" s="1"/>
      <c r="EO2761" s="1"/>
      <c r="EP2761" s="1"/>
      <c r="EQ2761" s="1"/>
      <c r="ER2761" s="1"/>
    </row>
    <row r="2762" spans="1:148" ht="12.75" x14ac:dyDescent="0.2">
      <c r="A2762" s="118"/>
      <c r="B2762" s="119"/>
      <c r="C2762" s="119"/>
      <c r="D2762" s="120"/>
      <c r="E2762" s="120"/>
      <c r="F2762" s="172"/>
      <c r="G2762" s="123"/>
      <c r="H2762" s="124"/>
      <c r="I2762" s="124"/>
      <c r="J2762" s="125"/>
      <c r="K2762" s="125"/>
      <c r="L2762" s="8"/>
      <c r="M2762" s="126"/>
      <c r="N2762" s="126"/>
      <c r="O2762" s="119"/>
      <c r="P2762" s="119"/>
      <c r="Q2762" s="158"/>
      <c r="R2762" s="199"/>
      <c r="S2762" s="119"/>
      <c r="T2762" s="129"/>
      <c r="U2762" s="127"/>
      <c r="V2762" s="127"/>
      <c r="W2762" s="126"/>
      <c r="X2762" s="119"/>
      <c r="Y2762" s="119"/>
      <c r="Z2762" s="131"/>
      <c r="AA2762" s="12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2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4"/>
      <c r="EM2762" s="1"/>
      <c r="EN2762" s="1"/>
      <c r="EO2762" s="1"/>
      <c r="EP2762" s="1"/>
      <c r="EQ2762" s="1"/>
      <c r="ER2762" s="1"/>
    </row>
    <row r="2763" spans="1:148" ht="12.75" x14ac:dyDescent="0.2">
      <c r="A2763" s="118"/>
      <c r="B2763" s="119"/>
      <c r="C2763" s="119"/>
      <c r="D2763" s="120"/>
      <c r="E2763" s="120"/>
      <c r="F2763" s="172"/>
      <c r="G2763" s="123"/>
      <c r="H2763" s="124"/>
      <c r="I2763" s="124"/>
      <c r="J2763" s="125"/>
      <c r="K2763" s="125"/>
      <c r="L2763" s="8"/>
      <c r="M2763" s="126"/>
      <c r="N2763" s="126"/>
      <c r="O2763" s="119"/>
      <c r="P2763" s="119"/>
      <c r="Q2763" s="158"/>
      <c r="R2763" s="199"/>
      <c r="S2763" s="119"/>
      <c r="T2763" s="129"/>
      <c r="U2763" s="127"/>
      <c r="V2763" s="127"/>
      <c r="W2763" s="126"/>
      <c r="X2763" s="119"/>
      <c r="Y2763" s="119"/>
      <c r="Z2763" s="131"/>
      <c r="AA2763" s="12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2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4"/>
      <c r="EM2763" s="1"/>
      <c r="EN2763" s="1"/>
      <c r="EO2763" s="1"/>
      <c r="EP2763" s="1"/>
      <c r="EQ2763" s="1"/>
      <c r="ER2763" s="1"/>
    </row>
    <row r="2764" spans="1:148" ht="12.75" x14ac:dyDescent="0.2">
      <c r="A2764" s="118"/>
      <c r="B2764" s="119"/>
      <c r="C2764" s="119"/>
      <c r="D2764" s="120"/>
      <c r="E2764" s="120"/>
      <c r="F2764" s="172"/>
      <c r="G2764" s="123"/>
      <c r="H2764" s="124"/>
      <c r="I2764" s="124"/>
      <c r="J2764" s="125"/>
      <c r="K2764" s="125"/>
      <c r="L2764" s="8"/>
      <c r="M2764" s="126"/>
      <c r="N2764" s="126"/>
      <c r="O2764" s="119"/>
      <c r="P2764" s="119"/>
      <c r="Q2764" s="158"/>
      <c r="R2764" s="199"/>
      <c r="S2764" s="119"/>
      <c r="T2764" s="129"/>
      <c r="U2764" s="127"/>
      <c r="V2764" s="127"/>
      <c r="W2764" s="126"/>
      <c r="X2764" s="119"/>
      <c r="Y2764" s="119"/>
      <c r="Z2764" s="131"/>
      <c r="AA2764" s="12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2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4"/>
      <c r="EM2764" s="1"/>
      <c r="EN2764" s="1"/>
      <c r="EO2764" s="1"/>
      <c r="EP2764" s="1"/>
      <c r="EQ2764" s="1"/>
      <c r="ER2764" s="1"/>
    </row>
    <row r="2765" spans="1:148" ht="12.75" x14ac:dyDescent="0.2">
      <c r="A2765" s="118"/>
      <c r="B2765" s="119"/>
      <c r="C2765" s="119"/>
      <c r="D2765" s="120"/>
      <c r="E2765" s="120"/>
      <c r="F2765" s="172"/>
      <c r="G2765" s="123"/>
      <c r="H2765" s="124"/>
      <c r="I2765" s="124"/>
      <c r="J2765" s="125"/>
      <c r="K2765" s="125"/>
      <c r="L2765" s="8"/>
      <c r="M2765" s="126"/>
      <c r="N2765" s="126"/>
      <c r="O2765" s="119"/>
      <c r="P2765" s="119"/>
      <c r="Q2765" s="158"/>
      <c r="R2765" s="199"/>
      <c r="S2765" s="119"/>
      <c r="T2765" s="129"/>
      <c r="U2765" s="127"/>
      <c r="V2765" s="127"/>
      <c r="W2765" s="126"/>
      <c r="X2765" s="119"/>
      <c r="Y2765" s="119"/>
      <c r="Z2765" s="131"/>
      <c r="AA2765" s="12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2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4"/>
      <c r="EM2765" s="1"/>
      <c r="EN2765" s="1"/>
      <c r="EO2765" s="1"/>
      <c r="EP2765" s="1"/>
      <c r="EQ2765" s="1"/>
      <c r="ER2765" s="1"/>
    </row>
    <row r="2766" spans="1:148" ht="12.75" x14ac:dyDescent="0.2">
      <c r="A2766" s="118"/>
      <c r="B2766" s="119"/>
      <c r="C2766" s="119"/>
      <c r="D2766" s="120"/>
      <c r="E2766" s="120"/>
      <c r="F2766" s="172"/>
      <c r="G2766" s="123"/>
      <c r="H2766" s="124"/>
      <c r="I2766" s="124"/>
      <c r="J2766" s="125"/>
      <c r="K2766" s="125"/>
      <c r="L2766" s="8"/>
      <c r="M2766" s="126"/>
      <c r="N2766" s="126"/>
      <c r="O2766" s="119"/>
      <c r="P2766" s="119"/>
      <c r="Q2766" s="158"/>
      <c r="R2766" s="199"/>
      <c r="S2766" s="119"/>
      <c r="T2766" s="129"/>
      <c r="U2766" s="127"/>
      <c r="V2766" s="127"/>
      <c r="W2766" s="126"/>
      <c r="X2766" s="119"/>
      <c r="Y2766" s="119"/>
      <c r="Z2766" s="131"/>
      <c r="AA2766" s="12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2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4"/>
      <c r="EM2766" s="1"/>
      <c r="EN2766" s="1"/>
      <c r="EO2766" s="1"/>
      <c r="EP2766" s="1"/>
      <c r="EQ2766" s="1"/>
      <c r="ER2766" s="1"/>
    </row>
    <row r="2767" spans="1:148" ht="12.75" x14ac:dyDescent="0.2">
      <c r="A2767" s="118"/>
      <c r="B2767" s="119"/>
      <c r="C2767" s="119"/>
      <c r="D2767" s="120"/>
      <c r="E2767" s="120"/>
      <c r="F2767" s="172"/>
      <c r="G2767" s="123"/>
      <c r="H2767" s="124"/>
      <c r="I2767" s="124"/>
      <c r="J2767" s="125"/>
      <c r="K2767" s="125"/>
      <c r="L2767" s="8"/>
      <c r="M2767" s="126"/>
      <c r="N2767" s="126"/>
      <c r="O2767" s="119"/>
      <c r="P2767" s="119"/>
      <c r="Q2767" s="158"/>
      <c r="R2767" s="199"/>
      <c r="S2767" s="119"/>
      <c r="T2767" s="129"/>
      <c r="U2767" s="127"/>
      <c r="V2767" s="127"/>
      <c r="W2767" s="126"/>
      <c r="X2767" s="119"/>
      <c r="Y2767" s="119"/>
      <c r="Z2767" s="131"/>
      <c r="AA2767" s="12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2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4"/>
      <c r="EM2767" s="1"/>
      <c r="EN2767" s="1"/>
      <c r="EO2767" s="1"/>
      <c r="EP2767" s="1"/>
      <c r="EQ2767" s="1"/>
      <c r="ER2767" s="1"/>
    </row>
    <row r="2768" spans="1:148" ht="12.75" x14ac:dyDescent="0.2">
      <c r="A2768" s="118"/>
      <c r="B2768" s="119"/>
      <c r="C2768" s="119"/>
      <c r="D2768" s="120"/>
      <c r="E2768" s="120"/>
      <c r="F2768" s="172"/>
      <c r="G2768" s="123"/>
      <c r="H2768" s="124"/>
      <c r="I2768" s="124"/>
      <c r="J2768" s="125"/>
      <c r="K2768" s="125"/>
      <c r="L2768" s="8"/>
      <c r="M2768" s="126"/>
      <c r="N2768" s="126"/>
      <c r="O2768" s="119"/>
      <c r="P2768" s="119"/>
      <c r="Q2768" s="158"/>
      <c r="R2768" s="199"/>
      <c r="S2768" s="119"/>
      <c r="T2768" s="129"/>
      <c r="U2768" s="127"/>
      <c r="V2768" s="127"/>
      <c r="W2768" s="126"/>
      <c r="X2768" s="119"/>
      <c r="Y2768" s="119"/>
      <c r="Z2768" s="131"/>
      <c r="AA2768" s="12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2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4"/>
      <c r="EM2768" s="1"/>
      <c r="EN2768" s="1"/>
      <c r="EO2768" s="1"/>
      <c r="EP2768" s="1"/>
      <c r="EQ2768" s="1"/>
      <c r="ER2768" s="1"/>
    </row>
    <row r="2769" spans="1:148" ht="12.75" x14ac:dyDescent="0.2">
      <c r="A2769" s="118"/>
      <c r="B2769" s="119"/>
      <c r="C2769" s="119"/>
      <c r="D2769" s="120"/>
      <c r="E2769" s="120"/>
      <c r="F2769" s="172"/>
      <c r="G2769" s="123"/>
      <c r="H2769" s="124"/>
      <c r="I2769" s="124"/>
      <c r="J2769" s="125"/>
      <c r="K2769" s="125"/>
      <c r="L2769" s="8"/>
      <c r="M2769" s="126"/>
      <c r="N2769" s="126"/>
      <c r="O2769" s="119"/>
      <c r="P2769" s="119"/>
      <c r="Q2769" s="158"/>
      <c r="R2769" s="199"/>
      <c r="S2769" s="119"/>
      <c r="T2769" s="129"/>
      <c r="U2769" s="127"/>
      <c r="V2769" s="127"/>
      <c r="W2769" s="126"/>
      <c r="X2769" s="119"/>
      <c r="Y2769" s="119"/>
      <c r="Z2769" s="131"/>
      <c r="AA2769" s="12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2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4"/>
      <c r="EM2769" s="1"/>
      <c r="EN2769" s="1"/>
      <c r="EO2769" s="1"/>
      <c r="EP2769" s="1"/>
      <c r="EQ2769" s="1"/>
      <c r="ER2769" s="1"/>
    </row>
    <row r="2770" spans="1:148" ht="12.75" x14ac:dyDescent="0.2">
      <c r="A2770" s="118"/>
      <c r="B2770" s="119"/>
      <c r="C2770" s="119"/>
      <c r="D2770" s="120"/>
      <c r="E2770" s="120"/>
      <c r="F2770" s="172"/>
      <c r="G2770" s="123"/>
      <c r="H2770" s="124"/>
      <c r="I2770" s="124"/>
      <c r="J2770" s="125"/>
      <c r="K2770" s="125"/>
      <c r="L2770" s="8"/>
      <c r="M2770" s="126"/>
      <c r="N2770" s="126"/>
      <c r="O2770" s="119"/>
      <c r="P2770" s="119"/>
      <c r="Q2770" s="158"/>
      <c r="R2770" s="199"/>
      <c r="S2770" s="119"/>
      <c r="T2770" s="129"/>
      <c r="U2770" s="127"/>
      <c r="V2770" s="127"/>
      <c r="W2770" s="126"/>
      <c r="X2770" s="119"/>
      <c r="Y2770" s="119"/>
      <c r="Z2770" s="131"/>
      <c r="AA2770" s="12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2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4"/>
      <c r="EM2770" s="1"/>
      <c r="EN2770" s="1"/>
      <c r="EO2770" s="1"/>
      <c r="EP2770" s="1"/>
      <c r="EQ2770" s="1"/>
      <c r="ER2770" s="1"/>
    </row>
    <row r="2771" spans="1:148" ht="12.75" x14ac:dyDescent="0.2">
      <c r="A2771" s="118"/>
      <c r="B2771" s="119"/>
      <c r="C2771" s="119"/>
      <c r="D2771" s="120"/>
      <c r="E2771" s="120"/>
      <c r="F2771" s="172"/>
      <c r="G2771" s="123"/>
      <c r="H2771" s="124"/>
      <c r="I2771" s="124"/>
      <c r="J2771" s="125"/>
      <c r="K2771" s="125"/>
      <c r="L2771" s="8"/>
      <c r="M2771" s="126"/>
      <c r="N2771" s="126"/>
      <c r="O2771" s="119"/>
      <c r="P2771" s="119"/>
      <c r="Q2771" s="158"/>
      <c r="R2771" s="199"/>
      <c r="S2771" s="119"/>
      <c r="T2771" s="129"/>
      <c r="U2771" s="127"/>
      <c r="V2771" s="127"/>
      <c r="W2771" s="126"/>
      <c r="X2771" s="119"/>
      <c r="Y2771" s="119"/>
      <c r="Z2771" s="131"/>
      <c r="AA2771" s="12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2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4"/>
      <c r="EM2771" s="1"/>
      <c r="EN2771" s="1"/>
      <c r="EO2771" s="1"/>
      <c r="EP2771" s="1"/>
      <c r="EQ2771" s="1"/>
      <c r="ER2771" s="1"/>
    </row>
    <row r="2772" spans="1:148" ht="12.75" x14ac:dyDescent="0.2">
      <c r="A2772" s="118"/>
      <c r="B2772" s="119"/>
      <c r="C2772" s="119"/>
      <c r="D2772" s="120"/>
      <c r="E2772" s="120"/>
      <c r="F2772" s="172"/>
      <c r="G2772" s="123"/>
      <c r="H2772" s="124"/>
      <c r="I2772" s="124"/>
      <c r="J2772" s="125"/>
      <c r="K2772" s="125"/>
      <c r="L2772" s="8"/>
      <c r="M2772" s="126"/>
      <c r="N2772" s="126"/>
      <c r="O2772" s="119"/>
      <c r="P2772" s="119"/>
      <c r="Q2772" s="158"/>
      <c r="R2772" s="199"/>
      <c r="S2772" s="119"/>
      <c r="T2772" s="129"/>
      <c r="U2772" s="127"/>
      <c r="V2772" s="127"/>
      <c r="W2772" s="126"/>
      <c r="X2772" s="119"/>
      <c r="Y2772" s="119"/>
      <c r="Z2772" s="131"/>
      <c r="AA2772" s="12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2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4"/>
      <c r="EM2772" s="1"/>
      <c r="EN2772" s="1"/>
      <c r="EO2772" s="1"/>
      <c r="EP2772" s="1"/>
      <c r="EQ2772" s="1"/>
      <c r="ER2772" s="1"/>
    </row>
    <row r="2773" spans="1:148" ht="12.75" x14ac:dyDescent="0.2">
      <c r="A2773" s="118"/>
      <c r="B2773" s="119"/>
      <c r="C2773" s="119"/>
      <c r="D2773" s="120"/>
      <c r="E2773" s="120"/>
      <c r="F2773" s="172"/>
      <c r="G2773" s="123"/>
      <c r="H2773" s="124"/>
      <c r="I2773" s="124"/>
      <c r="J2773" s="125"/>
      <c r="K2773" s="125"/>
      <c r="L2773" s="8"/>
      <c r="M2773" s="126"/>
      <c r="N2773" s="126"/>
      <c r="O2773" s="119"/>
      <c r="P2773" s="119"/>
      <c r="Q2773" s="158"/>
      <c r="R2773" s="199"/>
      <c r="S2773" s="119"/>
      <c r="T2773" s="129"/>
      <c r="U2773" s="127"/>
      <c r="V2773" s="127"/>
      <c r="W2773" s="126"/>
      <c r="X2773" s="119"/>
      <c r="Y2773" s="119"/>
      <c r="Z2773" s="131"/>
      <c r="AA2773" s="12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2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4"/>
      <c r="EM2773" s="1"/>
      <c r="EN2773" s="1"/>
      <c r="EO2773" s="1"/>
      <c r="EP2773" s="1"/>
      <c r="EQ2773" s="1"/>
      <c r="ER2773" s="1"/>
    </row>
    <row r="2774" spans="1:148" ht="12.75" x14ac:dyDescent="0.2">
      <c r="A2774" s="118"/>
      <c r="B2774" s="119"/>
      <c r="C2774" s="119"/>
      <c r="D2774" s="120"/>
      <c r="E2774" s="120"/>
      <c r="F2774" s="172"/>
      <c r="G2774" s="123"/>
      <c r="H2774" s="124"/>
      <c r="I2774" s="124"/>
      <c r="J2774" s="125"/>
      <c r="K2774" s="125"/>
      <c r="L2774" s="8"/>
      <c r="M2774" s="126"/>
      <c r="N2774" s="126"/>
      <c r="O2774" s="119"/>
      <c r="P2774" s="119"/>
      <c r="Q2774" s="158"/>
      <c r="R2774" s="199"/>
      <c r="S2774" s="119"/>
      <c r="T2774" s="129"/>
      <c r="U2774" s="127"/>
      <c r="V2774" s="127"/>
      <c r="W2774" s="126"/>
      <c r="X2774" s="119"/>
      <c r="Y2774" s="119"/>
      <c r="Z2774" s="131"/>
      <c r="AA2774" s="12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2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4"/>
      <c r="EM2774" s="1"/>
      <c r="EN2774" s="1"/>
      <c r="EO2774" s="1"/>
      <c r="EP2774" s="1"/>
      <c r="EQ2774" s="1"/>
      <c r="ER2774" s="1"/>
    </row>
    <row r="2775" spans="1:148" ht="12.75" x14ac:dyDescent="0.2">
      <c r="A2775" s="118"/>
      <c r="B2775" s="119"/>
      <c r="C2775" s="119"/>
      <c r="D2775" s="120"/>
      <c r="E2775" s="120"/>
      <c r="F2775" s="172"/>
      <c r="G2775" s="123"/>
      <c r="H2775" s="124"/>
      <c r="I2775" s="124"/>
      <c r="J2775" s="125"/>
      <c r="K2775" s="125"/>
      <c r="L2775" s="8"/>
      <c r="M2775" s="126"/>
      <c r="N2775" s="126"/>
      <c r="O2775" s="119"/>
      <c r="P2775" s="119"/>
      <c r="Q2775" s="158"/>
      <c r="R2775" s="199"/>
      <c r="S2775" s="119"/>
      <c r="T2775" s="129"/>
      <c r="U2775" s="127"/>
      <c r="V2775" s="127"/>
      <c r="W2775" s="126"/>
      <c r="X2775" s="119"/>
      <c r="Y2775" s="119"/>
      <c r="Z2775" s="131"/>
      <c r="AA2775" s="12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2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4"/>
      <c r="EM2775" s="1"/>
      <c r="EN2775" s="1"/>
      <c r="EO2775" s="1"/>
      <c r="EP2775" s="1"/>
      <c r="EQ2775" s="1"/>
      <c r="ER2775" s="1"/>
    </row>
    <row r="2776" spans="1:148" ht="12.75" x14ac:dyDescent="0.2">
      <c r="A2776" s="118"/>
      <c r="B2776" s="119"/>
      <c r="C2776" s="119"/>
      <c r="D2776" s="120"/>
      <c r="E2776" s="120"/>
      <c r="F2776" s="172"/>
      <c r="G2776" s="123"/>
      <c r="H2776" s="124"/>
      <c r="I2776" s="124"/>
      <c r="J2776" s="125"/>
      <c r="K2776" s="125"/>
      <c r="L2776" s="8"/>
      <c r="M2776" s="126"/>
      <c r="N2776" s="126"/>
      <c r="O2776" s="119"/>
      <c r="P2776" s="119"/>
      <c r="Q2776" s="158"/>
      <c r="R2776" s="199"/>
      <c r="S2776" s="119"/>
      <c r="T2776" s="129"/>
      <c r="U2776" s="127"/>
      <c r="V2776" s="127"/>
      <c r="W2776" s="126"/>
      <c r="X2776" s="119"/>
      <c r="Y2776" s="119"/>
      <c r="Z2776" s="131"/>
      <c r="AA2776" s="12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2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4"/>
      <c r="EM2776" s="1"/>
      <c r="EN2776" s="1"/>
      <c r="EO2776" s="1"/>
      <c r="EP2776" s="1"/>
      <c r="EQ2776" s="1"/>
      <c r="ER2776" s="1"/>
    </row>
    <row r="2777" spans="1:148" ht="12.75" x14ac:dyDescent="0.2">
      <c r="A2777" s="118"/>
      <c r="B2777" s="119"/>
      <c r="C2777" s="119"/>
      <c r="D2777" s="120"/>
      <c r="E2777" s="120"/>
      <c r="F2777" s="172"/>
      <c r="G2777" s="123"/>
      <c r="H2777" s="124"/>
      <c r="I2777" s="124"/>
      <c r="J2777" s="125"/>
      <c r="K2777" s="125"/>
      <c r="L2777" s="8"/>
      <c r="M2777" s="126"/>
      <c r="N2777" s="126"/>
      <c r="O2777" s="119"/>
      <c r="P2777" s="119"/>
      <c r="Q2777" s="158"/>
      <c r="R2777" s="199"/>
      <c r="S2777" s="119"/>
      <c r="T2777" s="129"/>
      <c r="U2777" s="127"/>
      <c r="V2777" s="127"/>
      <c r="W2777" s="126"/>
      <c r="X2777" s="119"/>
      <c r="Y2777" s="119"/>
      <c r="Z2777" s="131"/>
      <c r="AA2777" s="12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2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4"/>
      <c r="EM2777" s="1"/>
      <c r="EN2777" s="1"/>
      <c r="EO2777" s="1"/>
      <c r="EP2777" s="1"/>
      <c r="EQ2777" s="1"/>
      <c r="ER2777" s="1"/>
    </row>
    <row r="2778" spans="1:148" ht="12.75" x14ac:dyDescent="0.2">
      <c r="A2778" s="118"/>
      <c r="B2778" s="119"/>
      <c r="C2778" s="119"/>
      <c r="D2778" s="120"/>
      <c r="E2778" s="120"/>
      <c r="F2778" s="172"/>
      <c r="G2778" s="123"/>
      <c r="H2778" s="124"/>
      <c r="I2778" s="124"/>
      <c r="J2778" s="125"/>
      <c r="K2778" s="125"/>
      <c r="L2778" s="8"/>
      <c r="M2778" s="126"/>
      <c r="N2778" s="126"/>
      <c r="O2778" s="119"/>
      <c r="P2778" s="119"/>
      <c r="Q2778" s="158"/>
      <c r="R2778" s="199"/>
      <c r="S2778" s="119"/>
      <c r="T2778" s="129"/>
      <c r="U2778" s="127"/>
      <c r="V2778" s="127"/>
      <c r="W2778" s="126"/>
      <c r="X2778" s="119"/>
      <c r="Y2778" s="119"/>
      <c r="Z2778" s="131"/>
      <c r="AA2778" s="12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2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4"/>
      <c r="EM2778" s="1"/>
      <c r="EN2778" s="1"/>
      <c r="EO2778" s="1"/>
      <c r="EP2778" s="1"/>
      <c r="EQ2778" s="1"/>
      <c r="ER2778" s="1"/>
    </row>
    <row r="2779" spans="1:148" ht="12.75" x14ac:dyDescent="0.2">
      <c r="A2779" s="118"/>
      <c r="B2779" s="119"/>
      <c r="C2779" s="119"/>
      <c r="D2779" s="120"/>
      <c r="E2779" s="120"/>
      <c r="F2779" s="172"/>
      <c r="G2779" s="123"/>
      <c r="H2779" s="124"/>
      <c r="I2779" s="124"/>
      <c r="J2779" s="125"/>
      <c r="K2779" s="125"/>
      <c r="L2779" s="8"/>
      <c r="M2779" s="126"/>
      <c r="N2779" s="126"/>
      <c r="O2779" s="119"/>
      <c r="P2779" s="119"/>
      <c r="Q2779" s="158"/>
      <c r="R2779" s="199"/>
      <c r="S2779" s="119"/>
      <c r="T2779" s="129"/>
      <c r="U2779" s="127"/>
      <c r="V2779" s="127"/>
      <c r="W2779" s="126"/>
      <c r="X2779" s="119"/>
      <c r="Y2779" s="119"/>
      <c r="Z2779" s="131"/>
      <c r="AA2779" s="12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2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4"/>
      <c r="EM2779" s="1"/>
      <c r="EN2779" s="1"/>
      <c r="EO2779" s="1"/>
      <c r="EP2779" s="1"/>
      <c r="EQ2779" s="1"/>
      <c r="ER2779" s="1"/>
    </row>
    <row r="2780" spans="1:148" ht="12.75" x14ac:dyDescent="0.2">
      <c r="A2780" s="118"/>
      <c r="B2780" s="119"/>
      <c r="C2780" s="119"/>
      <c r="D2780" s="120"/>
      <c r="E2780" s="120"/>
      <c r="F2780" s="172"/>
      <c r="G2780" s="123"/>
      <c r="H2780" s="124"/>
      <c r="I2780" s="124"/>
      <c r="J2780" s="125"/>
      <c r="K2780" s="125"/>
      <c r="L2780" s="8"/>
      <c r="M2780" s="126"/>
      <c r="N2780" s="126"/>
      <c r="O2780" s="119"/>
      <c r="P2780" s="119"/>
      <c r="Q2780" s="158"/>
      <c r="R2780" s="199"/>
      <c r="S2780" s="119"/>
      <c r="T2780" s="129"/>
      <c r="U2780" s="127"/>
      <c r="V2780" s="127"/>
      <c r="W2780" s="126"/>
      <c r="X2780" s="119"/>
      <c r="Y2780" s="119"/>
      <c r="Z2780" s="131"/>
      <c r="AA2780" s="12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2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4"/>
      <c r="EM2780" s="1"/>
      <c r="EN2780" s="1"/>
      <c r="EO2780" s="1"/>
      <c r="EP2780" s="1"/>
      <c r="EQ2780" s="1"/>
      <c r="ER2780" s="1"/>
    </row>
    <row r="2781" spans="1:148" ht="12.75" x14ac:dyDescent="0.2">
      <c r="A2781" s="118"/>
      <c r="B2781" s="119"/>
      <c r="C2781" s="119"/>
      <c r="D2781" s="120"/>
      <c r="E2781" s="120"/>
      <c r="F2781" s="172"/>
      <c r="G2781" s="123"/>
      <c r="H2781" s="124"/>
      <c r="I2781" s="124"/>
      <c r="J2781" s="125"/>
      <c r="K2781" s="125"/>
      <c r="L2781" s="8"/>
      <c r="M2781" s="126"/>
      <c r="N2781" s="126"/>
      <c r="O2781" s="119"/>
      <c r="P2781" s="119"/>
      <c r="Q2781" s="158"/>
      <c r="R2781" s="199"/>
      <c r="S2781" s="119"/>
      <c r="T2781" s="129"/>
      <c r="U2781" s="127"/>
      <c r="V2781" s="127"/>
      <c r="W2781" s="126"/>
      <c r="X2781" s="119"/>
      <c r="Y2781" s="119"/>
      <c r="Z2781" s="131"/>
      <c r="AA2781" s="12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2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4"/>
      <c r="EM2781" s="1"/>
      <c r="EN2781" s="1"/>
      <c r="EO2781" s="1"/>
      <c r="EP2781" s="1"/>
      <c r="EQ2781" s="1"/>
      <c r="ER2781" s="1"/>
    </row>
    <row r="2782" spans="1:148" ht="12.75" x14ac:dyDescent="0.2">
      <c r="A2782" s="118"/>
      <c r="B2782" s="119"/>
      <c r="C2782" s="119"/>
      <c r="D2782" s="120"/>
      <c r="E2782" s="120"/>
      <c r="F2782" s="172"/>
      <c r="G2782" s="123"/>
      <c r="H2782" s="124"/>
      <c r="I2782" s="124"/>
      <c r="J2782" s="125"/>
      <c r="K2782" s="125"/>
      <c r="L2782" s="8"/>
      <c r="M2782" s="126"/>
      <c r="N2782" s="126"/>
      <c r="O2782" s="119"/>
      <c r="P2782" s="119"/>
      <c r="Q2782" s="158"/>
      <c r="R2782" s="199"/>
      <c r="S2782" s="119"/>
      <c r="T2782" s="129"/>
      <c r="U2782" s="127"/>
      <c r="V2782" s="127"/>
      <c r="W2782" s="126"/>
      <c r="X2782" s="119"/>
      <c r="Y2782" s="119"/>
      <c r="Z2782" s="131"/>
      <c r="AA2782" s="12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2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4"/>
      <c r="EM2782" s="1"/>
      <c r="EN2782" s="1"/>
      <c r="EO2782" s="1"/>
      <c r="EP2782" s="1"/>
      <c r="EQ2782" s="1"/>
      <c r="ER2782" s="1"/>
    </row>
    <row r="2783" spans="1:148" ht="12.75" x14ac:dyDescent="0.2">
      <c r="A2783" s="118"/>
      <c r="B2783" s="119"/>
      <c r="C2783" s="119"/>
      <c r="D2783" s="120"/>
      <c r="E2783" s="120"/>
      <c r="F2783" s="172"/>
      <c r="G2783" s="123"/>
      <c r="H2783" s="124"/>
      <c r="I2783" s="124"/>
      <c r="J2783" s="125"/>
      <c r="K2783" s="125"/>
      <c r="L2783" s="8"/>
      <c r="M2783" s="126"/>
      <c r="N2783" s="126"/>
      <c r="O2783" s="119"/>
      <c r="P2783" s="119"/>
      <c r="Q2783" s="158"/>
      <c r="R2783" s="199"/>
      <c r="S2783" s="119"/>
      <c r="T2783" s="129"/>
      <c r="U2783" s="127"/>
      <c r="V2783" s="127"/>
      <c r="W2783" s="126"/>
      <c r="X2783" s="119"/>
      <c r="Y2783" s="119"/>
      <c r="Z2783" s="131"/>
      <c r="AA2783" s="12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2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4"/>
      <c r="EM2783" s="1"/>
      <c r="EN2783" s="1"/>
      <c r="EO2783" s="1"/>
      <c r="EP2783" s="1"/>
      <c r="EQ2783" s="1"/>
      <c r="ER2783" s="1"/>
    </row>
    <row r="2784" spans="1:148" ht="12.75" x14ac:dyDescent="0.2">
      <c r="A2784" s="118"/>
      <c r="B2784" s="119"/>
      <c r="C2784" s="119"/>
      <c r="D2784" s="120"/>
      <c r="E2784" s="120"/>
      <c r="F2784" s="172"/>
      <c r="G2784" s="123"/>
      <c r="H2784" s="124"/>
      <c r="I2784" s="124"/>
      <c r="J2784" s="125"/>
      <c r="K2784" s="125"/>
      <c r="L2784" s="8"/>
      <c r="M2784" s="126"/>
      <c r="N2784" s="126"/>
      <c r="O2784" s="119"/>
      <c r="P2784" s="119"/>
      <c r="Q2784" s="158"/>
      <c r="R2784" s="199"/>
      <c r="S2784" s="119"/>
      <c r="T2784" s="129"/>
      <c r="U2784" s="127"/>
      <c r="V2784" s="127"/>
      <c r="W2784" s="126"/>
      <c r="X2784" s="119"/>
      <c r="Y2784" s="119"/>
      <c r="Z2784" s="131"/>
      <c r="AA2784" s="12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2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4"/>
      <c r="EM2784" s="1"/>
      <c r="EN2784" s="1"/>
      <c r="EO2784" s="1"/>
      <c r="EP2784" s="1"/>
      <c r="EQ2784" s="1"/>
      <c r="ER2784" s="1"/>
    </row>
    <row r="2785" spans="1:148" ht="12.75" x14ac:dyDescent="0.2">
      <c r="A2785" s="118"/>
      <c r="B2785" s="119"/>
      <c r="C2785" s="119"/>
      <c r="D2785" s="120"/>
      <c r="E2785" s="120"/>
      <c r="F2785" s="172"/>
      <c r="G2785" s="123"/>
      <c r="H2785" s="124"/>
      <c r="I2785" s="124"/>
      <c r="J2785" s="125"/>
      <c r="K2785" s="125"/>
      <c r="L2785" s="8"/>
      <c r="M2785" s="126"/>
      <c r="N2785" s="126"/>
      <c r="O2785" s="119"/>
      <c r="P2785" s="119"/>
      <c r="Q2785" s="158"/>
      <c r="R2785" s="199"/>
      <c r="S2785" s="119"/>
      <c r="T2785" s="129"/>
      <c r="U2785" s="127"/>
      <c r="V2785" s="127"/>
      <c r="W2785" s="126"/>
      <c r="X2785" s="119"/>
      <c r="Y2785" s="119"/>
      <c r="Z2785" s="131"/>
      <c r="AA2785" s="12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2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4"/>
      <c r="EM2785" s="1"/>
      <c r="EN2785" s="1"/>
      <c r="EO2785" s="1"/>
      <c r="EP2785" s="1"/>
      <c r="EQ2785" s="1"/>
      <c r="ER2785" s="1"/>
    </row>
    <row r="2786" spans="1:148" ht="12.75" x14ac:dyDescent="0.2">
      <c r="A2786" s="118"/>
      <c r="B2786" s="119"/>
      <c r="C2786" s="119"/>
      <c r="D2786" s="120"/>
      <c r="E2786" s="120"/>
      <c r="F2786" s="172"/>
      <c r="G2786" s="123"/>
      <c r="H2786" s="124"/>
      <c r="I2786" s="124"/>
      <c r="J2786" s="125"/>
      <c r="K2786" s="125"/>
      <c r="L2786" s="8"/>
      <c r="M2786" s="126"/>
      <c r="N2786" s="126"/>
      <c r="O2786" s="119"/>
      <c r="P2786" s="119"/>
      <c r="Q2786" s="158"/>
      <c r="R2786" s="199"/>
      <c r="S2786" s="119"/>
      <c r="T2786" s="129"/>
      <c r="U2786" s="127"/>
      <c r="V2786" s="127"/>
      <c r="W2786" s="126"/>
      <c r="X2786" s="119"/>
      <c r="Y2786" s="119"/>
      <c r="Z2786" s="131"/>
      <c r="AA2786" s="12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2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4"/>
      <c r="EM2786" s="1"/>
      <c r="EN2786" s="1"/>
      <c r="EO2786" s="1"/>
      <c r="EP2786" s="1"/>
      <c r="EQ2786" s="1"/>
      <c r="ER2786" s="1"/>
    </row>
    <row r="2787" spans="1:148" ht="12.75" x14ac:dyDescent="0.2">
      <c r="A2787" s="118"/>
      <c r="B2787" s="119"/>
      <c r="C2787" s="119"/>
      <c r="D2787" s="120"/>
      <c r="E2787" s="120"/>
      <c r="F2787" s="172"/>
      <c r="G2787" s="123"/>
      <c r="H2787" s="124"/>
      <c r="I2787" s="124"/>
      <c r="J2787" s="125"/>
      <c r="K2787" s="125"/>
      <c r="L2787" s="8"/>
      <c r="M2787" s="126"/>
      <c r="N2787" s="126"/>
      <c r="O2787" s="119"/>
      <c r="P2787" s="119"/>
      <c r="Q2787" s="158"/>
      <c r="R2787" s="199"/>
      <c r="S2787" s="119"/>
      <c r="T2787" s="129"/>
      <c r="U2787" s="127"/>
      <c r="V2787" s="127"/>
      <c r="W2787" s="126"/>
      <c r="X2787" s="119"/>
      <c r="Y2787" s="119"/>
      <c r="Z2787" s="131"/>
      <c r="AA2787" s="12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2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4"/>
      <c r="EM2787" s="1"/>
      <c r="EN2787" s="1"/>
      <c r="EO2787" s="1"/>
      <c r="EP2787" s="1"/>
      <c r="EQ2787" s="1"/>
      <c r="ER2787" s="1"/>
    </row>
    <row r="2788" spans="1:148" ht="12.75" x14ac:dyDescent="0.2">
      <c r="A2788" s="118"/>
      <c r="B2788" s="119"/>
      <c r="C2788" s="119"/>
      <c r="D2788" s="120"/>
      <c r="E2788" s="120"/>
      <c r="F2788" s="172"/>
      <c r="G2788" s="123"/>
      <c r="H2788" s="124"/>
      <c r="I2788" s="124"/>
      <c r="J2788" s="125"/>
      <c r="K2788" s="125"/>
      <c r="L2788" s="8"/>
      <c r="M2788" s="126"/>
      <c r="N2788" s="126"/>
      <c r="O2788" s="119"/>
      <c r="P2788" s="119"/>
      <c r="Q2788" s="158"/>
      <c r="R2788" s="199"/>
      <c r="S2788" s="119"/>
      <c r="T2788" s="129"/>
      <c r="U2788" s="127"/>
      <c r="V2788" s="127"/>
      <c r="W2788" s="126"/>
      <c r="X2788" s="119"/>
      <c r="Y2788" s="119"/>
      <c r="Z2788" s="131"/>
      <c r="AA2788" s="12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2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4"/>
      <c r="EM2788" s="1"/>
      <c r="EN2788" s="1"/>
      <c r="EO2788" s="1"/>
      <c r="EP2788" s="1"/>
      <c r="EQ2788" s="1"/>
      <c r="ER2788" s="1"/>
    </row>
    <row r="2789" spans="1:148" ht="12.75" x14ac:dyDescent="0.2">
      <c r="A2789" s="118"/>
      <c r="B2789" s="119"/>
      <c r="C2789" s="119"/>
      <c r="D2789" s="120"/>
      <c r="E2789" s="120"/>
      <c r="F2789" s="172"/>
      <c r="G2789" s="123"/>
      <c r="H2789" s="124"/>
      <c r="I2789" s="124"/>
      <c r="J2789" s="125"/>
      <c r="K2789" s="125"/>
      <c r="L2789" s="8"/>
      <c r="M2789" s="126"/>
      <c r="N2789" s="126"/>
      <c r="O2789" s="119"/>
      <c r="P2789" s="119"/>
      <c r="Q2789" s="158"/>
      <c r="R2789" s="199"/>
      <c r="S2789" s="119"/>
      <c r="T2789" s="129"/>
      <c r="U2789" s="127"/>
      <c r="V2789" s="127"/>
      <c r="W2789" s="126"/>
      <c r="X2789" s="119"/>
      <c r="Y2789" s="119"/>
      <c r="Z2789" s="131"/>
      <c r="AA2789" s="12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2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4"/>
      <c r="EM2789" s="1"/>
      <c r="EN2789" s="1"/>
      <c r="EO2789" s="1"/>
      <c r="EP2789" s="1"/>
      <c r="EQ2789" s="1"/>
      <c r="ER2789" s="1"/>
    </row>
    <row r="2790" spans="1:148" ht="12.75" x14ac:dyDescent="0.2">
      <c r="A2790" s="118"/>
      <c r="B2790" s="119"/>
      <c r="C2790" s="119"/>
      <c r="D2790" s="120"/>
      <c r="E2790" s="120"/>
      <c r="F2790" s="172"/>
      <c r="G2790" s="123"/>
      <c r="H2790" s="124"/>
      <c r="I2790" s="124"/>
      <c r="J2790" s="125"/>
      <c r="K2790" s="125"/>
      <c r="L2790" s="8"/>
      <c r="M2790" s="126"/>
      <c r="N2790" s="126"/>
      <c r="O2790" s="119"/>
      <c r="P2790" s="119"/>
      <c r="Q2790" s="158"/>
      <c r="R2790" s="199"/>
      <c r="S2790" s="119"/>
      <c r="T2790" s="129"/>
      <c r="U2790" s="127"/>
      <c r="V2790" s="127"/>
      <c r="W2790" s="126"/>
      <c r="X2790" s="119"/>
      <c r="Y2790" s="119"/>
      <c r="Z2790" s="131"/>
      <c r="AA2790" s="12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2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4"/>
      <c r="EM2790" s="1"/>
      <c r="EN2790" s="1"/>
      <c r="EO2790" s="1"/>
      <c r="EP2790" s="1"/>
      <c r="EQ2790" s="1"/>
      <c r="ER2790" s="1"/>
    </row>
    <row r="2791" spans="1:148" ht="12.75" x14ac:dyDescent="0.2">
      <c r="A2791" s="118"/>
      <c r="B2791" s="119"/>
      <c r="C2791" s="119"/>
      <c r="D2791" s="120"/>
      <c r="E2791" s="120"/>
      <c r="F2791" s="172"/>
      <c r="G2791" s="123"/>
      <c r="H2791" s="124"/>
      <c r="I2791" s="124"/>
      <c r="J2791" s="125"/>
      <c r="K2791" s="125"/>
      <c r="L2791" s="8"/>
      <c r="M2791" s="126"/>
      <c r="N2791" s="126"/>
      <c r="O2791" s="119"/>
      <c r="P2791" s="119"/>
      <c r="Q2791" s="158"/>
      <c r="R2791" s="199"/>
      <c r="S2791" s="119"/>
      <c r="T2791" s="129"/>
      <c r="U2791" s="127"/>
      <c r="V2791" s="127"/>
      <c r="W2791" s="126"/>
      <c r="X2791" s="119"/>
      <c r="Y2791" s="119"/>
      <c r="Z2791" s="131"/>
      <c r="AA2791" s="12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2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4"/>
      <c r="EM2791" s="1"/>
      <c r="EN2791" s="1"/>
      <c r="EO2791" s="1"/>
      <c r="EP2791" s="1"/>
      <c r="EQ2791" s="1"/>
      <c r="ER2791" s="1"/>
    </row>
    <row r="2792" spans="1:148" ht="12.75" x14ac:dyDescent="0.2">
      <c r="A2792" s="118"/>
      <c r="B2792" s="119"/>
      <c r="C2792" s="119"/>
      <c r="D2792" s="120"/>
      <c r="E2792" s="120"/>
      <c r="F2792" s="172"/>
      <c r="G2792" s="123"/>
      <c r="H2792" s="124"/>
      <c r="I2792" s="124"/>
      <c r="J2792" s="125"/>
      <c r="K2792" s="125"/>
      <c r="L2792" s="8"/>
      <c r="M2792" s="126"/>
      <c r="N2792" s="126"/>
      <c r="O2792" s="119"/>
      <c r="P2792" s="119"/>
      <c r="Q2792" s="158"/>
      <c r="R2792" s="199"/>
      <c r="S2792" s="119"/>
      <c r="T2792" s="129"/>
      <c r="U2792" s="127"/>
      <c r="V2792" s="127"/>
      <c r="W2792" s="126"/>
      <c r="X2792" s="119"/>
      <c r="Y2792" s="119"/>
      <c r="Z2792" s="131"/>
      <c r="AA2792" s="12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2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4"/>
      <c r="EM2792" s="1"/>
      <c r="EN2792" s="1"/>
      <c r="EO2792" s="1"/>
      <c r="EP2792" s="1"/>
      <c r="EQ2792" s="1"/>
      <c r="ER2792" s="1"/>
    </row>
    <row r="2793" spans="1:148" ht="12.75" x14ac:dyDescent="0.2">
      <c r="A2793" s="118"/>
      <c r="B2793" s="119"/>
      <c r="C2793" s="119"/>
      <c r="D2793" s="120"/>
      <c r="E2793" s="120"/>
      <c r="F2793" s="172"/>
      <c r="G2793" s="123"/>
      <c r="H2793" s="124"/>
      <c r="I2793" s="124"/>
      <c r="J2793" s="125"/>
      <c r="K2793" s="125"/>
      <c r="L2793" s="8"/>
      <c r="M2793" s="126"/>
      <c r="N2793" s="126"/>
      <c r="O2793" s="119"/>
      <c r="P2793" s="119"/>
      <c r="Q2793" s="158"/>
      <c r="R2793" s="199"/>
      <c r="S2793" s="119"/>
      <c r="T2793" s="129"/>
      <c r="U2793" s="127"/>
      <c r="V2793" s="127"/>
      <c r="W2793" s="126"/>
      <c r="X2793" s="119"/>
      <c r="Y2793" s="119"/>
      <c r="Z2793" s="131"/>
      <c r="AA2793" s="12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2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4"/>
      <c r="EM2793" s="1"/>
      <c r="EN2793" s="1"/>
      <c r="EO2793" s="1"/>
      <c r="EP2793" s="1"/>
      <c r="EQ2793" s="1"/>
      <c r="ER2793" s="1"/>
    </row>
    <row r="2794" spans="1:148" ht="12.75" x14ac:dyDescent="0.2">
      <c r="A2794" s="118"/>
      <c r="B2794" s="119"/>
      <c r="C2794" s="119"/>
      <c r="D2794" s="120"/>
      <c r="E2794" s="120"/>
      <c r="F2794" s="172"/>
      <c r="G2794" s="123"/>
      <c r="H2794" s="124"/>
      <c r="I2794" s="124"/>
      <c r="J2794" s="125"/>
      <c r="K2794" s="125"/>
      <c r="L2794" s="8"/>
      <c r="M2794" s="126"/>
      <c r="N2794" s="126"/>
      <c r="O2794" s="119"/>
      <c r="P2794" s="119"/>
      <c r="Q2794" s="158"/>
      <c r="R2794" s="199"/>
      <c r="S2794" s="119"/>
      <c r="T2794" s="129"/>
      <c r="U2794" s="127"/>
      <c r="V2794" s="127"/>
      <c r="W2794" s="126"/>
      <c r="X2794" s="119"/>
      <c r="Y2794" s="119"/>
      <c r="Z2794" s="131"/>
      <c r="AA2794" s="12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2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4"/>
      <c r="EM2794" s="1"/>
      <c r="EN2794" s="1"/>
      <c r="EO2794" s="1"/>
      <c r="EP2794" s="1"/>
      <c r="EQ2794" s="1"/>
      <c r="ER2794" s="1"/>
    </row>
    <row r="2795" spans="1:148" ht="12.75" x14ac:dyDescent="0.2">
      <c r="A2795" s="118"/>
      <c r="B2795" s="119"/>
      <c r="C2795" s="119"/>
      <c r="D2795" s="120"/>
      <c r="E2795" s="120"/>
      <c r="F2795" s="172"/>
      <c r="G2795" s="123"/>
      <c r="H2795" s="124"/>
      <c r="I2795" s="124"/>
      <c r="J2795" s="125"/>
      <c r="K2795" s="125"/>
      <c r="L2795" s="8"/>
      <c r="M2795" s="126"/>
      <c r="N2795" s="126"/>
      <c r="O2795" s="119"/>
      <c r="P2795" s="119"/>
      <c r="Q2795" s="158"/>
      <c r="R2795" s="199"/>
      <c r="S2795" s="119"/>
      <c r="T2795" s="129"/>
      <c r="U2795" s="127"/>
      <c r="V2795" s="127"/>
      <c r="W2795" s="126"/>
      <c r="X2795" s="119"/>
      <c r="Y2795" s="119"/>
      <c r="Z2795" s="131"/>
      <c r="AA2795" s="12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2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4"/>
      <c r="EM2795" s="1"/>
      <c r="EN2795" s="1"/>
      <c r="EO2795" s="1"/>
      <c r="EP2795" s="1"/>
      <c r="EQ2795" s="1"/>
      <c r="ER2795" s="1"/>
    </row>
    <row r="2796" spans="1:148" ht="12.75" x14ac:dyDescent="0.2">
      <c r="A2796" s="118"/>
      <c r="B2796" s="119"/>
      <c r="C2796" s="119"/>
      <c r="D2796" s="120"/>
      <c r="E2796" s="120"/>
      <c r="F2796" s="172"/>
      <c r="G2796" s="123"/>
      <c r="H2796" s="124"/>
      <c r="I2796" s="124"/>
      <c r="J2796" s="125"/>
      <c r="K2796" s="125"/>
      <c r="L2796" s="8"/>
      <c r="M2796" s="126"/>
      <c r="N2796" s="126"/>
      <c r="O2796" s="119"/>
      <c r="P2796" s="119"/>
      <c r="Q2796" s="158"/>
      <c r="R2796" s="199"/>
      <c r="S2796" s="119"/>
      <c r="T2796" s="129"/>
      <c r="U2796" s="127"/>
      <c r="V2796" s="127"/>
      <c r="W2796" s="126"/>
      <c r="X2796" s="119"/>
      <c r="Y2796" s="119"/>
      <c r="Z2796" s="131"/>
      <c r="AA2796" s="12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2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4"/>
      <c r="EM2796" s="1"/>
      <c r="EN2796" s="1"/>
      <c r="EO2796" s="1"/>
      <c r="EP2796" s="1"/>
      <c r="EQ2796" s="1"/>
      <c r="ER2796" s="1"/>
    </row>
    <row r="2797" spans="1:148" ht="12.75" x14ac:dyDescent="0.2">
      <c r="A2797" s="118"/>
      <c r="B2797" s="119"/>
      <c r="C2797" s="119"/>
      <c r="D2797" s="120"/>
      <c r="E2797" s="120"/>
      <c r="F2797" s="172"/>
      <c r="G2797" s="123"/>
      <c r="H2797" s="124"/>
      <c r="I2797" s="124"/>
      <c r="J2797" s="125"/>
      <c r="K2797" s="125"/>
      <c r="L2797" s="8"/>
      <c r="M2797" s="126"/>
      <c r="N2797" s="126"/>
      <c r="O2797" s="119"/>
      <c r="P2797" s="119"/>
      <c r="Q2797" s="158"/>
      <c r="R2797" s="199"/>
      <c r="S2797" s="119"/>
      <c r="T2797" s="129"/>
      <c r="U2797" s="127"/>
      <c r="V2797" s="127"/>
      <c r="W2797" s="126"/>
      <c r="X2797" s="119"/>
      <c r="Y2797" s="119"/>
      <c r="Z2797" s="131"/>
      <c r="AA2797" s="12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2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4"/>
      <c r="EM2797" s="1"/>
      <c r="EN2797" s="1"/>
      <c r="EO2797" s="1"/>
      <c r="EP2797" s="1"/>
      <c r="EQ2797" s="1"/>
      <c r="ER2797" s="1"/>
    </row>
    <row r="2798" spans="1:148" ht="12.75" x14ac:dyDescent="0.2">
      <c r="A2798" s="118"/>
      <c r="B2798" s="119"/>
      <c r="C2798" s="119"/>
      <c r="D2798" s="120"/>
      <c r="E2798" s="120"/>
      <c r="F2798" s="172"/>
      <c r="G2798" s="123"/>
      <c r="H2798" s="124"/>
      <c r="I2798" s="124"/>
      <c r="J2798" s="125"/>
      <c r="K2798" s="125"/>
      <c r="L2798" s="8"/>
      <c r="M2798" s="126"/>
      <c r="N2798" s="126"/>
      <c r="O2798" s="119"/>
      <c r="P2798" s="119"/>
      <c r="Q2798" s="158"/>
      <c r="R2798" s="199"/>
      <c r="S2798" s="119"/>
      <c r="T2798" s="129"/>
      <c r="U2798" s="127"/>
      <c r="V2798" s="127"/>
      <c r="W2798" s="126"/>
      <c r="X2798" s="119"/>
      <c r="Y2798" s="119"/>
      <c r="Z2798" s="131"/>
      <c r="AA2798" s="12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2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4"/>
      <c r="EM2798" s="1"/>
      <c r="EN2798" s="1"/>
      <c r="EO2798" s="1"/>
      <c r="EP2798" s="1"/>
      <c r="EQ2798" s="1"/>
      <c r="ER2798" s="1"/>
    </row>
    <row r="2799" spans="1:148" ht="12.75" x14ac:dyDescent="0.2">
      <c r="A2799" s="118"/>
      <c r="B2799" s="119"/>
      <c r="C2799" s="119"/>
      <c r="D2799" s="120"/>
      <c r="E2799" s="120"/>
      <c r="F2799" s="172"/>
      <c r="G2799" s="123"/>
      <c r="H2799" s="124"/>
      <c r="I2799" s="124"/>
      <c r="J2799" s="125"/>
      <c r="K2799" s="125"/>
      <c r="L2799" s="8"/>
      <c r="M2799" s="126"/>
      <c r="N2799" s="126"/>
      <c r="O2799" s="119"/>
      <c r="P2799" s="119"/>
      <c r="Q2799" s="158"/>
      <c r="R2799" s="199"/>
      <c r="S2799" s="119"/>
      <c r="T2799" s="129"/>
      <c r="U2799" s="127"/>
      <c r="V2799" s="127"/>
      <c r="W2799" s="126"/>
      <c r="X2799" s="119"/>
      <c r="Y2799" s="119"/>
      <c r="Z2799" s="131"/>
      <c r="AA2799" s="12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2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4"/>
      <c r="EM2799" s="1"/>
      <c r="EN2799" s="1"/>
      <c r="EO2799" s="1"/>
      <c r="EP2799" s="1"/>
      <c r="EQ2799" s="1"/>
      <c r="ER2799" s="1"/>
    </row>
    <row r="2800" spans="1:148" ht="12.75" x14ac:dyDescent="0.2">
      <c r="A2800" s="118"/>
      <c r="B2800" s="119"/>
      <c r="C2800" s="119"/>
      <c r="D2800" s="120"/>
      <c r="E2800" s="120"/>
      <c r="F2800" s="172"/>
      <c r="G2800" s="123"/>
      <c r="H2800" s="124"/>
      <c r="I2800" s="124"/>
      <c r="J2800" s="125"/>
      <c r="K2800" s="125"/>
      <c r="L2800" s="8"/>
      <c r="M2800" s="126"/>
      <c r="N2800" s="126"/>
      <c r="O2800" s="119"/>
      <c r="P2800" s="119"/>
      <c r="Q2800" s="158"/>
      <c r="R2800" s="199"/>
      <c r="S2800" s="119"/>
      <c r="T2800" s="129"/>
      <c r="U2800" s="127"/>
      <c r="V2800" s="127"/>
      <c r="W2800" s="126"/>
      <c r="X2800" s="119"/>
      <c r="Y2800" s="119"/>
      <c r="Z2800" s="131"/>
      <c r="AA2800" s="12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2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4"/>
      <c r="EM2800" s="1"/>
      <c r="EN2800" s="1"/>
      <c r="EO2800" s="1"/>
      <c r="EP2800" s="1"/>
      <c r="EQ2800" s="1"/>
      <c r="ER2800" s="1"/>
    </row>
    <row r="2801" spans="1:148" ht="12.75" x14ac:dyDescent="0.2">
      <c r="A2801" s="118"/>
      <c r="B2801" s="119"/>
      <c r="C2801" s="119"/>
      <c r="D2801" s="120"/>
      <c r="E2801" s="120"/>
      <c r="F2801" s="172"/>
      <c r="G2801" s="123"/>
      <c r="H2801" s="124"/>
      <c r="I2801" s="124"/>
      <c r="J2801" s="125"/>
      <c r="K2801" s="125"/>
      <c r="L2801" s="8"/>
      <c r="M2801" s="126"/>
      <c r="N2801" s="126"/>
      <c r="O2801" s="119"/>
      <c r="P2801" s="119"/>
      <c r="Q2801" s="158"/>
      <c r="R2801" s="199"/>
      <c r="S2801" s="119"/>
      <c r="T2801" s="129"/>
      <c r="U2801" s="127"/>
      <c r="V2801" s="127"/>
      <c r="W2801" s="126"/>
      <c r="X2801" s="119"/>
      <c r="Y2801" s="119"/>
      <c r="Z2801" s="131"/>
      <c r="AA2801" s="12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2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4"/>
      <c r="EM2801" s="1"/>
      <c r="EN2801" s="1"/>
      <c r="EO2801" s="1"/>
      <c r="EP2801" s="1"/>
      <c r="EQ2801" s="1"/>
      <c r="ER2801" s="1"/>
    </row>
    <row r="2802" spans="1:148" ht="12.75" x14ac:dyDescent="0.2">
      <c r="A2802" s="118"/>
      <c r="B2802" s="119"/>
      <c r="C2802" s="119"/>
      <c r="D2802" s="120"/>
      <c r="E2802" s="120"/>
      <c r="F2802" s="172"/>
      <c r="G2802" s="123"/>
      <c r="H2802" s="124"/>
      <c r="I2802" s="124"/>
      <c r="J2802" s="125"/>
      <c r="K2802" s="125"/>
      <c r="L2802" s="8"/>
      <c r="M2802" s="126"/>
      <c r="N2802" s="126"/>
      <c r="O2802" s="119"/>
      <c r="P2802" s="119"/>
      <c r="Q2802" s="158"/>
      <c r="R2802" s="199"/>
      <c r="S2802" s="119"/>
      <c r="T2802" s="129"/>
      <c r="U2802" s="127"/>
      <c r="V2802" s="127"/>
      <c r="W2802" s="126"/>
      <c r="X2802" s="119"/>
      <c r="Y2802" s="119"/>
      <c r="Z2802" s="131"/>
      <c r="AA2802" s="12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2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4"/>
      <c r="EM2802" s="1"/>
      <c r="EN2802" s="1"/>
      <c r="EO2802" s="1"/>
      <c r="EP2802" s="1"/>
      <c r="EQ2802" s="1"/>
      <c r="ER2802" s="1"/>
    </row>
    <row r="2803" spans="1:148" ht="12.75" x14ac:dyDescent="0.2">
      <c r="A2803" s="118"/>
      <c r="B2803" s="119"/>
      <c r="C2803" s="119"/>
      <c r="D2803" s="120"/>
      <c r="E2803" s="120"/>
      <c r="F2803" s="172"/>
      <c r="G2803" s="123"/>
      <c r="H2803" s="124"/>
      <c r="I2803" s="124"/>
      <c r="J2803" s="125"/>
      <c r="K2803" s="125"/>
      <c r="L2803" s="8"/>
      <c r="M2803" s="126"/>
      <c r="N2803" s="126"/>
      <c r="O2803" s="119"/>
      <c r="P2803" s="119"/>
      <c r="Q2803" s="158"/>
      <c r="R2803" s="199"/>
      <c r="S2803" s="119"/>
      <c r="T2803" s="129"/>
      <c r="U2803" s="127"/>
      <c r="V2803" s="127"/>
      <c r="W2803" s="126"/>
      <c r="X2803" s="119"/>
      <c r="Y2803" s="119"/>
      <c r="Z2803" s="131"/>
      <c r="AA2803" s="12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2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4"/>
      <c r="EM2803" s="1"/>
      <c r="EN2803" s="1"/>
      <c r="EO2803" s="1"/>
      <c r="EP2803" s="1"/>
      <c r="EQ2803" s="1"/>
      <c r="ER2803" s="1"/>
    </row>
    <row r="2804" spans="1:148" ht="12.75" x14ac:dyDescent="0.2">
      <c r="A2804" s="118"/>
      <c r="B2804" s="119"/>
      <c r="C2804" s="119"/>
      <c r="D2804" s="120"/>
      <c r="E2804" s="120"/>
      <c r="F2804" s="172"/>
      <c r="G2804" s="123"/>
      <c r="H2804" s="124"/>
      <c r="I2804" s="124"/>
      <c r="J2804" s="125"/>
      <c r="K2804" s="125"/>
      <c r="L2804" s="8"/>
      <c r="M2804" s="126"/>
      <c r="N2804" s="126"/>
      <c r="O2804" s="119"/>
      <c r="P2804" s="119"/>
      <c r="Q2804" s="158"/>
      <c r="R2804" s="199"/>
      <c r="S2804" s="119"/>
      <c r="T2804" s="129"/>
      <c r="U2804" s="127"/>
      <c r="V2804" s="127"/>
      <c r="W2804" s="126"/>
      <c r="X2804" s="119"/>
      <c r="Y2804" s="119"/>
      <c r="Z2804" s="131"/>
      <c r="AA2804" s="12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2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4"/>
      <c r="EM2804" s="1"/>
      <c r="EN2804" s="1"/>
      <c r="EO2804" s="1"/>
      <c r="EP2804" s="1"/>
      <c r="EQ2804" s="1"/>
      <c r="ER2804" s="1"/>
    </row>
    <row r="2805" spans="1:148" ht="12.75" x14ac:dyDescent="0.2">
      <c r="A2805" s="118"/>
      <c r="B2805" s="119"/>
      <c r="C2805" s="119"/>
      <c r="D2805" s="120"/>
      <c r="E2805" s="120"/>
      <c r="F2805" s="172"/>
      <c r="G2805" s="123"/>
      <c r="H2805" s="124"/>
      <c r="I2805" s="124"/>
      <c r="J2805" s="125"/>
      <c r="K2805" s="125"/>
      <c r="L2805" s="8"/>
      <c r="M2805" s="126"/>
      <c r="N2805" s="126"/>
      <c r="O2805" s="119"/>
      <c r="P2805" s="119"/>
      <c r="Q2805" s="158"/>
      <c r="R2805" s="199"/>
      <c r="S2805" s="119"/>
      <c r="T2805" s="129"/>
      <c r="U2805" s="127"/>
      <c r="V2805" s="127"/>
      <c r="W2805" s="126"/>
      <c r="X2805" s="119"/>
      <c r="Y2805" s="119"/>
      <c r="Z2805" s="131"/>
      <c r="AA2805" s="12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2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4"/>
      <c r="EM2805" s="1"/>
      <c r="EN2805" s="1"/>
      <c r="EO2805" s="1"/>
      <c r="EP2805" s="1"/>
      <c r="EQ2805" s="1"/>
      <c r="ER2805" s="1"/>
    </row>
    <row r="2806" spans="1:148" ht="12.75" x14ac:dyDescent="0.2">
      <c r="A2806" s="118"/>
      <c r="B2806" s="119"/>
      <c r="C2806" s="119"/>
      <c r="D2806" s="120"/>
      <c r="E2806" s="120"/>
      <c r="F2806" s="172"/>
      <c r="G2806" s="123"/>
      <c r="H2806" s="124"/>
      <c r="I2806" s="124"/>
      <c r="J2806" s="125"/>
      <c r="K2806" s="125"/>
      <c r="L2806" s="8"/>
      <c r="M2806" s="126"/>
      <c r="N2806" s="126"/>
      <c r="O2806" s="119"/>
      <c r="P2806" s="119"/>
      <c r="Q2806" s="158"/>
      <c r="R2806" s="199"/>
      <c r="S2806" s="119"/>
      <c r="T2806" s="129"/>
      <c r="U2806" s="127"/>
      <c r="V2806" s="127"/>
      <c r="W2806" s="126"/>
      <c r="X2806" s="119"/>
      <c r="Y2806" s="119"/>
      <c r="Z2806" s="131"/>
      <c r="AA2806" s="12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2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4"/>
      <c r="EM2806" s="1"/>
      <c r="EN2806" s="1"/>
      <c r="EO2806" s="1"/>
      <c r="EP2806" s="1"/>
      <c r="EQ2806" s="1"/>
      <c r="ER2806" s="1"/>
    </row>
    <row r="2807" spans="1:148" ht="12.75" x14ac:dyDescent="0.2">
      <c r="A2807" s="118"/>
      <c r="B2807" s="119"/>
      <c r="C2807" s="119"/>
      <c r="D2807" s="120"/>
      <c r="E2807" s="120"/>
      <c r="F2807" s="172"/>
      <c r="G2807" s="123"/>
      <c r="H2807" s="124"/>
      <c r="I2807" s="124"/>
      <c r="J2807" s="125"/>
      <c r="K2807" s="125"/>
      <c r="L2807" s="8"/>
      <c r="M2807" s="126"/>
      <c r="N2807" s="126"/>
      <c r="O2807" s="119"/>
      <c r="P2807" s="119"/>
      <c r="Q2807" s="158"/>
      <c r="R2807" s="199"/>
      <c r="S2807" s="119"/>
      <c r="T2807" s="129"/>
      <c r="U2807" s="127"/>
      <c r="V2807" s="127"/>
      <c r="W2807" s="126"/>
      <c r="X2807" s="119"/>
      <c r="Y2807" s="119"/>
      <c r="Z2807" s="131"/>
      <c r="AA2807" s="12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2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4"/>
      <c r="EM2807" s="1"/>
      <c r="EN2807" s="1"/>
      <c r="EO2807" s="1"/>
      <c r="EP2807" s="1"/>
      <c r="EQ2807" s="1"/>
      <c r="ER2807" s="1"/>
    </row>
    <row r="2808" spans="1:148" ht="12.75" x14ac:dyDescent="0.2">
      <c r="A2808" s="118"/>
      <c r="B2808" s="119"/>
      <c r="C2808" s="119"/>
      <c r="D2808" s="120"/>
      <c r="E2808" s="120"/>
      <c r="F2808" s="172"/>
      <c r="G2808" s="123"/>
      <c r="H2808" s="124"/>
      <c r="I2808" s="124"/>
      <c r="J2808" s="125"/>
      <c r="K2808" s="125"/>
      <c r="L2808" s="8"/>
      <c r="M2808" s="126"/>
      <c r="N2808" s="126"/>
      <c r="O2808" s="119"/>
      <c r="P2808" s="119"/>
      <c r="Q2808" s="158"/>
      <c r="R2808" s="199"/>
      <c r="S2808" s="119"/>
      <c r="T2808" s="129"/>
      <c r="U2808" s="127"/>
      <c r="V2808" s="127"/>
      <c r="W2808" s="126"/>
      <c r="X2808" s="119"/>
      <c r="Y2808" s="119"/>
      <c r="Z2808" s="131"/>
      <c r="AA2808" s="12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2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4"/>
      <c r="EM2808" s="1"/>
      <c r="EN2808" s="1"/>
      <c r="EO2808" s="1"/>
      <c r="EP2808" s="1"/>
      <c r="EQ2808" s="1"/>
      <c r="ER2808" s="1"/>
    </row>
    <row r="2809" spans="1:148" ht="12.75" x14ac:dyDescent="0.2">
      <c r="A2809" s="118"/>
      <c r="B2809" s="119"/>
      <c r="C2809" s="119"/>
      <c r="D2809" s="120"/>
      <c r="E2809" s="120"/>
      <c r="F2809" s="172"/>
      <c r="G2809" s="123"/>
      <c r="H2809" s="124"/>
      <c r="I2809" s="124"/>
      <c r="J2809" s="125"/>
      <c r="K2809" s="125"/>
      <c r="L2809" s="8"/>
      <c r="M2809" s="126"/>
      <c r="N2809" s="126"/>
      <c r="O2809" s="119"/>
      <c r="P2809" s="119"/>
      <c r="Q2809" s="158"/>
      <c r="R2809" s="199"/>
      <c r="S2809" s="119"/>
      <c r="T2809" s="129"/>
      <c r="U2809" s="127"/>
      <c r="V2809" s="127"/>
      <c r="W2809" s="126"/>
      <c r="X2809" s="119"/>
      <c r="Y2809" s="119"/>
      <c r="Z2809" s="131"/>
      <c r="AA2809" s="12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2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4"/>
      <c r="EM2809" s="1"/>
      <c r="EN2809" s="1"/>
      <c r="EO2809" s="1"/>
      <c r="EP2809" s="1"/>
      <c r="EQ2809" s="1"/>
      <c r="ER2809" s="1"/>
    </row>
    <row r="2810" spans="1:148" ht="12.75" x14ac:dyDescent="0.2">
      <c r="A2810" s="118"/>
      <c r="B2810" s="119"/>
      <c r="C2810" s="119"/>
      <c r="D2810" s="120"/>
      <c r="E2810" s="120"/>
      <c r="F2810" s="172"/>
      <c r="G2810" s="123"/>
      <c r="H2810" s="124"/>
      <c r="I2810" s="124"/>
      <c r="J2810" s="125"/>
      <c r="K2810" s="125"/>
      <c r="L2810" s="8"/>
      <c r="M2810" s="126"/>
      <c r="N2810" s="126"/>
      <c r="O2810" s="119"/>
      <c r="P2810" s="119"/>
      <c r="Q2810" s="158"/>
      <c r="R2810" s="199"/>
      <c r="S2810" s="119"/>
      <c r="T2810" s="129"/>
      <c r="U2810" s="127"/>
      <c r="V2810" s="127"/>
      <c r="W2810" s="126"/>
      <c r="X2810" s="119"/>
      <c r="Y2810" s="119"/>
      <c r="Z2810" s="131"/>
      <c r="AA2810" s="12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2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4"/>
      <c r="EM2810" s="1"/>
      <c r="EN2810" s="1"/>
      <c r="EO2810" s="1"/>
      <c r="EP2810" s="1"/>
      <c r="EQ2810" s="1"/>
      <c r="ER2810" s="1"/>
    </row>
    <row r="2811" spans="1:148" ht="12.75" x14ac:dyDescent="0.2">
      <c r="A2811" s="118"/>
      <c r="B2811" s="119"/>
      <c r="C2811" s="119"/>
      <c r="D2811" s="120"/>
      <c r="E2811" s="120"/>
      <c r="F2811" s="172"/>
      <c r="G2811" s="123"/>
      <c r="H2811" s="124"/>
      <c r="I2811" s="124"/>
      <c r="J2811" s="125"/>
      <c r="K2811" s="125"/>
      <c r="L2811" s="8"/>
      <c r="M2811" s="126"/>
      <c r="N2811" s="126"/>
      <c r="O2811" s="119"/>
      <c r="P2811" s="119"/>
      <c r="Q2811" s="158"/>
      <c r="R2811" s="199"/>
      <c r="S2811" s="119"/>
      <c r="T2811" s="129"/>
      <c r="U2811" s="127"/>
      <c r="V2811" s="127"/>
      <c r="W2811" s="126"/>
      <c r="X2811" s="119"/>
      <c r="Y2811" s="119"/>
      <c r="Z2811" s="131"/>
      <c r="AA2811" s="12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2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4"/>
      <c r="EM2811" s="1"/>
      <c r="EN2811" s="1"/>
      <c r="EO2811" s="1"/>
      <c r="EP2811" s="1"/>
      <c r="EQ2811" s="1"/>
      <c r="ER2811" s="1"/>
    </row>
    <row r="2812" spans="1:148" ht="12.75" x14ac:dyDescent="0.2">
      <c r="A2812" s="118"/>
      <c r="B2812" s="119"/>
      <c r="C2812" s="119"/>
      <c r="D2812" s="120"/>
      <c r="E2812" s="120"/>
      <c r="F2812" s="172"/>
      <c r="G2812" s="123"/>
      <c r="H2812" s="124"/>
      <c r="I2812" s="124"/>
      <c r="J2812" s="125"/>
      <c r="K2812" s="125"/>
      <c r="L2812" s="8"/>
      <c r="M2812" s="126"/>
      <c r="N2812" s="126"/>
      <c r="O2812" s="119"/>
      <c r="P2812" s="119"/>
      <c r="Q2812" s="158"/>
      <c r="R2812" s="199"/>
      <c r="S2812" s="119"/>
      <c r="T2812" s="129"/>
      <c r="U2812" s="127"/>
      <c r="V2812" s="127"/>
      <c r="W2812" s="126"/>
      <c r="X2812" s="119"/>
      <c r="Y2812" s="119"/>
      <c r="Z2812" s="131"/>
      <c r="AA2812" s="12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2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4"/>
      <c r="EM2812" s="1"/>
      <c r="EN2812" s="1"/>
      <c r="EO2812" s="1"/>
      <c r="EP2812" s="1"/>
      <c r="EQ2812" s="1"/>
      <c r="ER2812" s="1"/>
    </row>
    <row r="2813" spans="1:148" ht="12.75" x14ac:dyDescent="0.2">
      <c r="A2813" s="118"/>
      <c r="B2813" s="119"/>
      <c r="C2813" s="119"/>
      <c r="D2813" s="120"/>
      <c r="E2813" s="120"/>
      <c r="F2813" s="172"/>
      <c r="G2813" s="123"/>
      <c r="H2813" s="124"/>
      <c r="I2813" s="124"/>
      <c r="J2813" s="125"/>
      <c r="K2813" s="125"/>
      <c r="L2813" s="8"/>
      <c r="M2813" s="126"/>
      <c r="N2813" s="126"/>
      <c r="O2813" s="119"/>
      <c r="P2813" s="119"/>
      <c r="Q2813" s="158"/>
      <c r="R2813" s="199"/>
      <c r="S2813" s="119"/>
      <c r="T2813" s="129"/>
      <c r="U2813" s="127"/>
      <c r="V2813" s="127"/>
      <c r="W2813" s="126"/>
      <c r="X2813" s="119"/>
      <c r="Y2813" s="119"/>
      <c r="Z2813" s="131"/>
      <c r="AA2813" s="12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2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4"/>
      <c r="EM2813" s="1"/>
      <c r="EN2813" s="1"/>
      <c r="EO2813" s="1"/>
      <c r="EP2813" s="1"/>
      <c r="EQ2813" s="1"/>
      <c r="ER2813" s="1"/>
    </row>
    <row r="2814" spans="1:148" ht="12.75" x14ac:dyDescent="0.2">
      <c r="A2814" s="118"/>
      <c r="B2814" s="119"/>
      <c r="C2814" s="119"/>
      <c r="D2814" s="120"/>
      <c r="E2814" s="120"/>
      <c r="F2814" s="172"/>
      <c r="G2814" s="123"/>
      <c r="H2814" s="124"/>
      <c r="I2814" s="124"/>
      <c r="J2814" s="125"/>
      <c r="K2814" s="125"/>
      <c r="L2814" s="8"/>
      <c r="M2814" s="126"/>
      <c r="N2814" s="126"/>
      <c r="O2814" s="119"/>
      <c r="P2814" s="119"/>
      <c r="Q2814" s="158"/>
      <c r="R2814" s="199"/>
      <c r="S2814" s="119"/>
      <c r="T2814" s="129"/>
      <c r="U2814" s="127"/>
      <c r="V2814" s="127"/>
      <c r="W2814" s="126"/>
      <c r="X2814" s="119"/>
      <c r="Y2814" s="119"/>
      <c r="Z2814" s="131"/>
      <c r="AA2814" s="12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2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4"/>
      <c r="EM2814" s="1"/>
      <c r="EN2814" s="1"/>
      <c r="EO2814" s="1"/>
      <c r="EP2814" s="1"/>
      <c r="EQ2814" s="1"/>
      <c r="ER2814" s="1"/>
    </row>
    <row r="2815" spans="1:148" ht="12.75" x14ac:dyDescent="0.2">
      <c r="A2815" s="118"/>
      <c r="B2815" s="119"/>
      <c r="C2815" s="119"/>
      <c r="D2815" s="120"/>
      <c r="E2815" s="120"/>
      <c r="F2815" s="172"/>
      <c r="G2815" s="123"/>
      <c r="H2815" s="124"/>
      <c r="I2815" s="124"/>
      <c r="J2815" s="125"/>
      <c r="K2815" s="125"/>
      <c r="L2815" s="8"/>
      <c r="M2815" s="126"/>
      <c r="N2815" s="126"/>
      <c r="O2815" s="119"/>
      <c r="P2815" s="119"/>
      <c r="Q2815" s="158"/>
      <c r="R2815" s="199"/>
      <c r="S2815" s="119"/>
      <c r="T2815" s="129"/>
      <c r="U2815" s="127"/>
      <c r="V2815" s="127"/>
      <c r="W2815" s="126"/>
      <c r="X2815" s="119"/>
      <c r="Y2815" s="119"/>
      <c r="Z2815" s="131"/>
      <c r="AA2815" s="12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2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4"/>
      <c r="EM2815" s="1"/>
      <c r="EN2815" s="1"/>
      <c r="EO2815" s="1"/>
      <c r="EP2815" s="1"/>
      <c r="EQ2815" s="1"/>
      <c r="ER2815" s="1"/>
    </row>
    <row r="2816" spans="1:148" ht="12.75" x14ac:dyDescent="0.2">
      <c r="A2816" s="118"/>
      <c r="B2816" s="119"/>
      <c r="C2816" s="119"/>
      <c r="D2816" s="120"/>
      <c r="E2816" s="120"/>
      <c r="F2816" s="172"/>
      <c r="G2816" s="123"/>
      <c r="H2816" s="124"/>
      <c r="I2816" s="124"/>
      <c r="J2816" s="125"/>
      <c r="K2816" s="125"/>
      <c r="L2816" s="8"/>
      <c r="M2816" s="126"/>
      <c r="N2816" s="126"/>
      <c r="O2816" s="119"/>
      <c r="P2816" s="119"/>
      <c r="Q2816" s="158"/>
      <c r="R2816" s="199"/>
      <c r="S2816" s="119"/>
      <c r="T2816" s="129"/>
      <c r="U2816" s="127"/>
      <c r="V2816" s="127"/>
      <c r="W2816" s="126"/>
      <c r="X2816" s="119"/>
      <c r="Y2816" s="119"/>
      <c r="Z2816" s="131"/>
      <c r="AA2816" s="12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2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4"/>
      <c r="EM2816" s="1"/>
      <c r="EN2816" s="1"/>
      <c r="EO2816" s="1"/>
      <c r="EP2816" s="1"/>
      <c r="EQ2816" s="1"/>
      <c r="ER2816" s="1"/>
    </row>
    <row r="2817" spans="1:148" ht="12.75" x14ac:dyDescent="0.2">
      <c r="A2817" s="118"/>
      <c r="B2817" s="119"/>
      <c r="C2817" s="119"/>
      <c r="D2817" s="120"/>
      <c r="E2817" s="120"/>
      <c r="F2817" s="172"/>
      <c r="G2817" s="123"/>
      <c r="H2817" s="124"/>
      <c r="I2817" s="124"/>
      <c r="J2817" s="125"/>
      <c r="K2817" s="125"/>
      <c r="L2817" s="8"/>
      <c r="M2817" s="126"/>
      <c r="N2817" s="126"/>
      <c r="O2817" s="119"/>
      <c r="P2817" s="119"/>
      <c r="Q2817" s="158"/>
      <c r="R2817" s="199"/>
      <c r="S2817" s="119"/>
      <c r="T2817" s="129"/>
      <c r="U2817" s="127"/>
      <c r="V2817" s="127"/>
      <c r="W2817" s="126"/>
      <c r="X2817" s="119"/>
      <c r="Y2817" s="119"/>
      <c r="Z2817" s="131"/>
      <c r="AA2817" s="12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2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4"/>
      <c r="EM2817" s="1"/>
      <c r="EN2817" s="1"/>
      <c r="EO2817" s="1"/>
      <c r="EP2817" s="1"/>
      <c r="EQ2817" s="1"/>
      <c r="ER2817" s="1"/>
    </row>
    <row r="2818" spans="1:148" ht="12.75" x14ac:dyDescent="0.2">
      <c r="A2818" s="118"/>
      <c r="B2818" s="119"/>
      <c r="C2818" s="119"/>
      <c r="D2818" s="120"/>
      <c r="E2818" s="120"/>
      <c r="F2818" s="172"/>
      <c r="G2818" s="123"/>
      <c r="H2818" s="124"/>
      <c r="I2818" s="124"/>
      <c r="J2818" s="125"/>
      <c r="K2818" s="125"/>
      <c r="L2818" s="8"/>
      <c r="M2818" s="126"/>
      <c r="N2818" s="126"/>
      <c r="O2818" s="119"/>
      <c r="P2818" s="119"/>
      <c r="Q2818" s="158"/>
      <c r="R2818" s="199"/>
      <c r="S2818" s="119"/>
      <c r="T2818" s="129"/>
      <c r="U2818" s="127"/>
      <c r="V2818" s="127"/>
      <c r="W2818" s="126"/>
      <c r="X2818" s="119"/>
      <c r="Y2818" s="119"/>
      <c r="Z2818" s="131"/>
      <c r="AA2818" s="12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2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4"/>
      <c r="EM2818" s="1"/>
      <c r="EN2818" s="1"/>
      <c r="EO2818" s="1"/>
      <c r="EP2818" s="1"/>
      <c r="EQ2818" s="1"/>
      <c r="ER2818" s="1"/>
    </row>
    <row r="2819" spans="1:148" ht="12.75" x14ac:dyDescent="0.2">
      <c r="A2819" s="118"/>
      <c r="B2819" s="119"/>
      <c r="C2819" s="119"/>
      <c r="D2819" s="120"/>
      <c r="E2819" s="120"/>
      <c r="F2819" s="172"/>
      <c r="G2819" s="123"/>
      <c r="H2819" s="124"/>
      <c r="I2819" s="124"/>
      <c r="J2819" s="125"/>
      <c r="K2819" s="125"/>
      <c r="L2819" s="8"/>
      <c r="M2819" s="126"/>
      <c r="N2819" s="126"/>
      <c r="O2819" s="119"/>
      <c r="P2819" s="119"/>
      <c r="Q2819" s="158"/>
      <c r="R2819" s="199"/>
      <c r="S2819" s="119"/>
      <c r="T2819" s="129"/>
      <c r="U2819" s="127"/>
      <c r="V2819" s="127"/>
      <c r="W2819" s="126"/>
      <c r="X2819" s="119"/>
      <c r="Y2819" s="119"/>
      <c r="Z2819" s="131"/>
      <c r="AA2819" s="12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2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4"/>
      <c r="EM2819" s="1"/>
      <c r="EN2819" s="1"/>
      <c r="EO2819" s="1"/>
      <c r="EP2819" s="1"/>
      <c r="EQ2819" s="1"/>
      <c r="ER2819" s="1"/>
    </row>
    <row r="2820" spans="1:148" ht="12.75" x14ac:dyDescent="0.2">
      <c r="A2820" s="118"/>
      <c r="B2820" s="119"/>
      <c r="C2820" s="119"/>
      <c r="D2820" s="120"/>
      <c r="E2820" s="120"/>
      <c r="F2820" s="172"/>
      <c r="G2820" s="123"/>
      <c r="H2820" s="124"/>
      <c r="I2820" s="124"/>
      <c r="J2820" s="125"/>
      <c r="K2820" s="125"/>
      <c r="L2820" s="8"/>
      <c r="M2820" s="126"/>
      <c r="N2820" s="126"/>
      <c r="O2820" s="119"/>
      <c r="P2820" s="119"/>
      <c r="Q2820" s="158"/>
      <c r="R2820" s="199"/>
      <c r="S2820" s="119"/>
      <c r="T2820" s="129"/>
      <c r="U2820" s="127"/>
      <c r="V2820" s="127"/>
      <c r="W2820" s="126"/>
      <c r="X2820" s="119"/>
      <c r="Y2820" s="119"/>
      <c r="Z2820" s="131"/>
      <c r="AA2820" s="12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2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4"/>
      <c r="EM2820" s="1"/>
      <c r="EN2820" s="1"/>
      <c r="EO2820" s="1"/>
      <c r="EP2820" s="1"/>
      <c r="EQ2820" s="1"/>
      <c r="ER2820" s="1"/>
    </row>
    <row r="2821" spans="1:148" ht="12.75" x14ac:dyDescent="0.2">
      <c r="A2821" s="118"/>
      <c r="B2821" s="119"/>
      <c r="C2821" s="119"/>
      <c r="D2821" s="120"/>
      <c r="E2821" s="120"/>
      <c r="F2821" s="172"/>
      <c r="G2821" s="123"/>
      <c r="H2821" s="124"/>
      <c r="I2821" s="124"/>
      <c r="J2821" s="125"/>
      <c r="K2821" s="125"/>
      <c r="L2821" s="8"/>
      <c r="M2821" s="126"/>
      <c r="N2821" s="126"/>
      <c r="O2821" s="119"/>
      <c r="P2821" s="119"/>
      <c r="Q2821" s="158"/>
      <c r="R2821" s="199"/>
      <c r="S2821" s="119"/>
      <c r="T2821" s="129"/>
      <c r="U2821" s="127"/>
      <c r="V2821" s="127"/>
      <c r="W2821" s="126"/>
      <c r="X2821" s="119"/>
      <c r="Y2821" s="119"/>
      <c r="Z2821" s="131"/>
      <c r="AA2821" s="12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2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4"/>
      <c r="EM2821" s="1"/>
      <c r="EN2821" s="1"/>
      <c r="EO2821" s="1"/>
      <c r="EP2821" s="1"/>
      <c r="EQ2821" s="1"/>
      <c r="ER2821" s="1"/>
    </row>
    <row r="2822" spans="1:148" ht="12.75" x14ac:dyDescent="0.2">
      <c r="A2822" s="118"/>
      <c r="B2822" s="119"/>
      <c r="C2822" s="119"/>
      <c r="D2822" s="120"/>
      <c r="E2822" s="120"/>
      <c r="F2822" s="172"/>
      <c r="G2822" s="123"/>
      <c r="H2822" s="124"/>
      <c r="I2822" s="124"/>
      <c r="J2822" s="125"/>
      <c r="K2822" s="125"/>
      <c r="L2822" s="8"/>
      <c r="M2822" s="126"/>
      <c r="N2822" s="126"/>
      <c r="O2822" s="119"/>
      <c r="P2822" s="119"/>
      <c r="Q2822" s="158"/>
      <c r="R2822" s="199"/>
      <c r="S2822" s="119"/>
      <c r="T2822" s="129"/>
      <c r="U2822" s="127"/>
      <c r="V2822" s="127"/>
      <c r="W2822" s="126"/>
      <c r="X2822" s="119"/>
      <c r="Y2822" s="119"/>
      <c r="Z2822" s="131"/>
      <c r="AA2822" s="12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2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4"/>
      <c r="EM2822" s="1"/>
      <c r="EN2822" s="1"/>
      <c r="EO2822" s="1"/>
      <c r="EP2822" s="1"/>
      <c r="EQ2822" s="1"/>
      <c r="ER2822" s="1"/>
    </row>
    <row r="2823" spans="1:148" ht="12.75" x14ac:dyDescent="0.2">
      <c r="A2823" s="118"/>
      <c r="B2823" s="119"/>
      <c r="C2823" s="119"/>
      <c r="D2823" s="120"/>
      <c r="E2823" s="120"/>
      <c r="F2823" s="172"/>
      <c r="G2823" s="123"/>
      <c r="H2823" s="124"/>
      <c r="I2823" s="124"/>
      <c r="J2823" s="125"/>
      <c r="K2823" s="125"/>
      <c r="L2823" s="8"/>
      <c r="M2823" s="126"/>
      <c r="N2823" s="126"/>
      <c r="O2823" s="119"/>
      <c r="P2823" s="119"/>
      <c r="Q2823" s="158"/>
      <c r="R2823" s="199"/>
      <c r="S2823" s="119"/>
      <c r="T2823" s="129"/>
      <c r="U2823" s="127"/>
      <c r="V2823" s="127"/>
      <c r="W2823" s="126"/>
      <c r="X2823" s="119"/>
      <c r="Y2823" s="119"/>
      <c r="Z2823" s="131"/>
      <c r="AA2823" s="12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2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4"/>
      <c r="EM2823" s="1"/>
      <c r="EN2823" s="1"/>
      <c r="EO2823" s="1"/>
      <c r="EP2823" s="1"/>
      <c r="EQ2823" s="1"/>
      <c r="ER2823" s="1"/>
    </row>
    <row r="2824" spans="1:148" ht="12.75" x14ac:dyDescent="0.2">
      <c r="A2824" s="118"/>
      <c r="B2824" s="119"/>
      <c r="C2824" s="119"/>
      <c r="D2824" s="120"/>
      <c r="E2824" s="120"/>
      <c r="F2824" s="172"/>
      <c r="G2824" s="123"/>
      <c r="H2824" s="124"/>
      <c r="I2824" s="124"/>
      <c r="J2824" s="125"/>
      <c r="K2824" s="125"/>
      <c r="L2824" s="8"/>
      <c r="M2824" s="126"/>
      <c r="N2824" s="126"/>
      <c r="O2824" s="119"/>
      <c r="P2824" s="119"/>
      <c r="Q2824" s="158"/>
      <c r="R2824" s="199"/>
      <c r="S2824" s="119"/>
      <c r="T2824" s="129"/>
      <c r="U2824" s="127"/>
      <c r="V2824" s="127"/>
      <c r="W2824" s="126"/>
      <c r="X2824" s="119"/>
      <c r="Y2824" s="119"/>
      <c r="Z2824" s="131"/>
      <c r="AA2824" s="12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2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4"/>
      <c r="EM2824" s="1"/>
      <c r="EN2824" s="1"/>
      <c r="EO2824" s="1"/>
      <c r="EP2824" s="1"/>
      <c r="EQ2824" s="1"/>
      <c r="ER2824" s="1"/>
    </row>
    <row r="2825" spans="1:148" ht="12.75" x14ac:dyDescent="0.2">
      <c r="A2825" s="118"/>
      <c r="B2825" s="119"/>
      <c r="C2825" s="119"/>
      <c r="D2825" s="120"/>
      <c r="E2825" s="120"/>
      <c r="F2825" s="172"/>
      <c r="G2825" s="123"/>
      <c r="H2825" s="124"/>
      <c r="I2825" s="124"/>
      <c r="J2825" s="125"/>
      <c r="K2825" s="125"/>
      <c r="L2825" s="8"/>
      <c r="M2825" s="126"/>
      <c r="N2825" s="126"/>
      <c r="O2825" s="119"/>
      <c r="P2825" s="119"/>
      <c r="Q2825" s="158"/>
      <c r="R2825" s="199"/>
      <c r="S2825" s="119"/>
      <c r="T2825" s="129"/>
      <c r="U2825" s="127"/>
      <c r="V2825" s="127"/>
      <c r="W2825" s="126"/>
      <c r="X2825" s="119"/>
      <c r="Y2825" s="119"/>
      <c r="Z2825" s="131"/>
      <c r="AA2825" s="12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2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4"/>
      <c r="EM2825" s="1"/>
      <c r="EN2825" s="1"/>
      <c r="EO2825" s="1"/>
      <c r="EP2825" s="1"/>
      <c r="EQ2825" s="1"/>
      <c r="ER2825" s="1"/>
    </row>
    <row r="2826" spans="1:148" ht="12.75" x14ac:dyDescent="0.2">
      <c r="A2826" s="118"/>
      <c r="B2826" s="119"/>
      <c r="C2826" s="119"/>
      <c r="D2826" s="120"/>
      <c r="E2826" s="120"/>
      <c r="F2826" s="172"/>
      <c r="G2826" s="123"/>
      <c r="H2826" s="124"/>
      <c r="I2826" s="124"/>
      <c r="J2826" s="125"/>
      <c r="K2826" s="125"/>
      <c r="L2826" s="8"/>
      <c r="M2826" s="126"/>
      <c r="N2826" s="126"/>
      <c r="O2826" s="119"/>
      <c r="P2826" s="119"/>
      <c r="Q2826" s="158"/>
      <c r="R2826" s="199"/>
      <c r="S2826" s="119"/>
      <c r="T2826" s="129"/>
      <c r="U2826" s="127"/>
      <c r="V2826" s="127"/>
      <c r="W2826" s="126"/>
      <c r="X2826" s="119"/>
      <c r="Y2826" s="119"/>
      <c r="Z2826" s="131"/>
      <c r="AA2826" s="12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2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4"/>
      <c r="EM2826" s="1"/>
      <c r="EN2826" s="1"/>
      <c r="EO2826" s="1"/>
      <c r="EP2826" s="1"/>
      <c r="EQ2826" s="1"/>
      <c r="ER2826" s="1"/>
    </row>
    <row r="2827" spans="1:148" ht="12.75" x14ac:dyDescent="0.2">
      <c r="A2827" s="118"/>
      <c r="B2827" s="119"/>
      <c r="C2827" s="119"/>
      <c r="D2827" s="120"/>
      <c r="E2827" s="120"/>
      <c r="F2827" s="172"/>
      <c r="G2827" s="123"/>
      <c r="H2827" s="124"/>
      <c r="I2827" s="124"/>
      <c r="J2827" s="125"/>
      <c r="K2827" s="125"/>
      <c r="L2827" s="8"/>
      <c r="M2827" s="126"/>
      <c r="N2827" s="126"/>
      <c r="O2827" s="119"/>
      <c r="P2827" s="119"/>
      <c r="Q2827" s="158"/>
      <c r="R2827" s="199"/>
      <c r="S2827" s="119"/>
      <c r="T2827" s="129"/>
      <c r="U2827" s="127"/>
      <c r="V2827" s="127"/>
      <c r="W2827" s="126"/>
      <c r="X2827" s="119"/>
      <c r="Y2827" s="119"/>
      <c r="Z2827" s="131"/>
      <c r="AA2827" s="12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2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4"/>
      <c r="EM2827" s="1"/>
      <c r="EN2827" s="1"/>
      <c r="EO2827" s="1"/>
      <c r="EP2827" s="1"/>
      <c r="EQ2827" s="1"/>
      <c r="ER2827" s="1"/>
    </row>
    <row r="2828" spans="1:148" ht="12.75" x14ac:dyDescent="0.2">
      <c r="A2828" s="118"/>
      <c r="B2828" s="119"/>
      <c r="C2828" s="119"/>
      <c r="D2828" s="120"/>
      <c r="E2828" s="120"/>
      <c r="F2828" s="172"/>
      <c r="G2828" s="123"/>
      <c r="H2828" s="124"/>
      <c r="I2828" s="124"/>
      <c r="J2828" s="125"/>
      <c r="K2828" s="125"/>
      <c r="L2828" s="8"/>
      <c r="M2828" s="126"/>
      <c r="N2828" s="126"/>
      <c r="O2828" s="119"/>
      <c r="P2828" s="119"/>
      <c r="Q2828" s="158"/>
      <c r="R2828" s="199"/>
      <c r="S2828" s="119"/>
      <c r="T2828" s="129"/>
      <c r="U2828" s="127"/>
      <c r="V2828" s="127"/>
      <c r="W2828" s="126"/>
      <c r="X2828" s="119"/>
      <c r="Y2828" s="119"/>
      <c r="Z2828" s="131"/>
      <c r="AA2828" s="12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2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4"/>
      <c r="EM2828" s="1"/>
      <c r="EN2828" s="1"/>
      <c r="EO2828" s="1"/>
      <c r="EP2828" s="1"/>
      <c r="EQ2828" s="1"/>
      <c r="ER2828" s="1"/>
    </row>
    <row r="2829" spans="1:148" ht="12.75" x14ac:dyDescent="0.2">
      <c r="A2829" s="118"/>
      <c r="B2829" s="119"/>
      <c r="C2829" s="119"/>
      <c r="D2829" s="120"/>
      <c r="E2829" s="120"/>
      <c r="F2829" s="172"/>
      <c r="G2829" s="123"/>
      <c r="H2829" s="124"/>
      <c r="I2829" s="124"/>
      <c r="J2829" s="125"/>
      <c r="K2829" s="125"/>
      <c r="L2829" s="8"/>
      <c r="M2829" s="126"/>
      <c r="N2829" s="126"/>
      <c r="O2829" s="119"/>
      <c r="P2829" s="119"/>
      <c r="Q2829" s="158"/>
      <c r="R2829" s="199"/>
      <c r="S2829" s="119"/>
      <c r="T2829" s="129"/>
      <c r="U2829" s="127"/>
      <c r="V2829" s="127"/>
      <c r="W2829" s="126"/>
      <c r="X2829" s="119"/>
      <c r="Y2829" s="119"/>
      <c r="Z2829" s="131"/>
      <c r="AA2829" s="12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2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4"/>
      <c r="EM2829" s="1"/>
      <c r="EN2829" s="1"/>
      <c r="EO2829" s="1"/>
      <c r="EP2829" s="1"/>
      <c r="EQ2829" s="1"/>
      <c r="ER2829" s="1"/>
    </row>
    <row r="2830" spans="1:148" ht="12.75" x14ac:dyDescent="0.2">
      <c r="A2830" s="118"/>
      <c r="B2830" s="119"/>
      <c r="C2830" s="119"/>
      <c r="D2830" s="120"/>
      <c r="E2830" s="120"/>
      <c r="F2830" s="172"/>
      <c r="G2830" s="123"/>
      <c r="H2830" s="124"/>
      <c r="I2830" s="124"/>
      <c r="J2830" s="125"/>
      <c r="K2830" s="125"/>
      <c r="L2830" s="8"/>
      <c r="M2830" s="126"/>
      <c r="N2830" s="126"/>
      <c r="O2830" s="119"/>
      <c r="P2830" s="119"/>
      <c r="Q2830" s="158"/>
      <c r="R2830" s="199"/>
      <c r="S2830" s="119"/>
      <c r="T2830" s="129"/>
      <c r="U2830" s="127"/>
      <c r="V2830" s="127"/>
      <c r="W2830" s="126"/>
      <c r="X2830" s="119"/>
      <c r="Y2830" s="119"/>
      <c r="Z2830" s="131"/>
      <c r="AA2830" s="12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2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4"/>
      <c r="EM2830" s="1"/>
      <c r="EN2830" s="1"/>
      <c r="EO2830" s="1"/>
      <c r="EP2830" s="1"/>
      <c r="EQ2830" s="1"/>
      <c r="ER2830" s="1"/>
    </row>
    <row r="2831" spans="1:148" ht="12.75" x14ac:dyDescent="0.2">
      <c r="A2831" s="118"/>
      <c r="B2831" s="119"/>
      <c r="C2831" s="119"/>
      <c r="D2831" s="120"/>
      <c r="E2831" s="120"/>
      <c r="F2831" s="172"/>
      <c r="G2831" s="123"/>
      <c r="H2831" s="124"/>
      <c r="I2831" s="124"/>
      <c r="J2831" s="125"/>
      <c r="K2831" s="125"/>
      <c r="L2831" s="8"/>
      <c r="M2831" s="126"/>
      <c r="N2831" s="126"/>
      <c r="O2831" s="119"/>
      <c r="P2831" s="119"/>
      <c r="Q2831" s="158"/>
      <c r="R2831" s="199"/>
      <c r="S2831" s="119"/>
      <c r="T2831" s="129"/>
      <c r="U2831" s="127"/>
      <c r="V2831" s="127"/>
      <c r="W2831" s="126"/>
      <c r="X2831" s="119"/>
      <c r="Y2831" s="119"/>
      <c r="Z2831" s="131"/>
      <c r="AA2831" s="12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2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4"/>
      <c r="EM2831" s="1"/>
      <c r="EN2831" s="1"/>
      <c r="EO2831" s="1"/>
      <c r="EP2831" s="1"/>
      <c r="EQ2831" s="1"/>
      <c r="ER2831" s="1"/>
    </row>
    <row r="2832" spans="1:148" ht="12.75" x14ac:dyDescent="0.2">
      <c r="A2832" s="118"/>
      <c r="B2832" s="119"/>
      <c r="C2832" s="119"/>
      <c r="D2832" s="120"/>
      <c r="E2832" s="120"/>
      <c r="F2832" s="172"/>
      <c r="G2832" s="123"/>
      <c r="H2832" s="124"/>
      <c r="I2832" s="124"/>
      <c r="J2832" s="125"/>
      <c r="K2832" s="125"/>
      <c r="L2832" s="8"/>
      <c r="M2832" s="126"/>
      <c r="N2832" s="126"/>
      <c r="O2832" s="119"/>
      <c r="P2832" s="119"/>
      <c r="Q2832" s="158"/>
      <c r="R2832" s="199"/>
      <c r="S2832" s="119"/>
      <c r="T2832" s="129"/>
      <c r="U2832" s="127"/>
      <c r="V2832" s="127"/>
      <c r="W2832" s="126"/>
      <c r="X2832" s="119"/>
      <c r="Y2832" s="119"/>
      <c r="Z2832" s="131"/>
      <c r="AA2832" s="12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2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4"/>
      <c r="EM2832" s="1"/>
      <c r="EN2832" s="1"/>
      <c r="EO2832" s="1"/>
      <c r="EP2832" s="1"/>
      <c r="EQ2832" s="1"/>
      <c r="ER2832" s="1"/>
    </row>
    <row r="2833" spans="1:148" ht="12.75" x14ac:dyDescent="0.2">
      <c r="A2833" s="118"/>
      <c r="B2833" s="119"/>
      <c r="C2833" s="119"/>
      <c r="D2833" s="120"/>
      <c r="E2833" s="120"/>
      <c r="F2833" s="172"/>
      <c r="G2833" s="123"/>
      <c r="H2833" s="124"/>
      <c r="I2833" s="124"/>
      <c r="J2833" s="125"/>
      <c r="K2833" s="125"/>
      <c r="L2833" s="8"/>
      <c r="M2833" s="126"/>
      <c r="N2833" s="126"/>
      <c r="O2833" s="119"/>
      <c r="P2833" s="119"/>
      <c r="Q2833" s="158"/>
      <c r="R2833" s="199"/>
      <c r="S2833" s="119"/>
      <c r="T2833" s="129"/>
      <c r="U2833" s="127"/>
      <c r="V2833" s="127"/>
      <c r="W2833" s="126"/>
      <c r="X2833" s="119"/>
      <c r="Y2833" s="119"/>
      <c r="Z2833" s="131"/>
      <c r="AA2833" s="12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2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4"/>
      <c r="EM2833" s="1"/>
      <c r="EN2833" s="1"/>
      <c r="EO2833" s="1"/>
      <c r="EP2833" s="1"/>
      <c r="EQ2833" s="1"/>
      <c r="ER2833" s="1"/>
    </row>
    <row r="2834" spans="1:148" ht="12.75" x14ac:dyDescent="0.2">
      <c r="A2834" s="118"/>
      <c r="B2834" s="119"/>
      <c r="C2834" s="119"/>
      <c r="D2834" s="120"/>
      <c r="E2834" s="120"/>
      <c r="F2834" s="172"/>
      <c r="G2834" s="123"/>
      <c r="H2834" s="124"/>
      <c r="I2834" s="124"/>
      <c r="J2834" s="125"/>
      <c r="K2834" s="125"/>
      <c r="L2834" s="8"/>
      <c r="M2834" s="126"/>
      <c r="N2834" s="126"/>
      <c r="O2834" s="119"/>
      <c r="P2834" s="119"/>
      <c r="Q2834" s="158"/>
      <c r="R2834" s="199"/>
      <c r="S2834" s="119"/>
      <c r="T2834" s="129"/>
      <c r="U2834" s="127"/>
      <c r="V2834" s="127"/>
      <c r="W2834" s="126"/>
      <c r="X2834" s="119"/>
      <c r="Y2834" s="119"/>
      <c r="Z2834" s="131"/>
      <c r="AA2834" s="12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2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4"/>
      <c r="EM2834" s="1"/>
      <c r="EN2834" s="1"/>
      <c r="EO2834" s="1"/>
      <c r="EP2834" s="1"/>
      <c r="EQ2834" s="1"/>
      <c r="ER2834" s="1"/>
    </row>
    <row r="2835" spans="1:148" ht="12.75" x14ac:dyDescent="0.2">
      <c r="A2835" s="118"/>
      <c r="B2835" s="119"/>
      <c r="C2835" s="119"/>
      <c r="D2835" s="120"/>
      <c r="E2835" s="120"/>
      <c r="F2835" s="172"/>
      <c r="G2835" s="123"/>
      <c r="H2835" s="124"/>
      <c r="I2835" s="124"/>
      <c r="J2835" s="125"/>
      <c r="K2835" s="125"/>
      <c r="L2835" s="8"/>
      <c r="M2835" s="126"/>
      <c r="N2835" s="126"/>
      <c r="O2835" s="119"/>
      <c r="P2835" s="119"/>
      <c r="Q2835" s="158"/>
      <c r="R2835" s="199"/>
      <c r="S2835" s="119"/>
      <c r="T2835" s="129"/>
      <c r="U2835" s="127"/>
      <c r="V2835" s="127"/>
      <c r="W2835" s="126"/>
      <c r="X2835" s="119"/>
      <c r="Y2835" s="119"/>
      <c r="Z2835" s="131"/>
      <c r="AA2835" s="12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2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4"/>
      <c r="EM2835" s="1"/>
      <c r="EN2835" s="1"/>
      <c r="EO2835" s="1"/>
      <c r="EP2835" s="1"/>
      <c r="EQ2835" s="1"/>
      <c r="ER2835" s="1"/>
    </row>
    <row r="2836" spans="1:148" ht="12.75" x14ac:dyDescent="0.2">
      <c r="A2836" s="118"/>
      <c r="B2836" s="119"/>
      <c r="C2836" s="119"/>
      <c r="D2836" s="120"/>
      <c r="E2836" s="120"/>
      <c r="F2836" s="172"/>
      <c r="G2836" s="123"/>
      <c r="H2836" s="124"/>
      <c r="I2836" s="124"/>
      <c r="J2836" s="125"/>
      <c r="K2836" s="125"/>
      <c r="L2836" s="8"/>
      <c r="M2836" s="126"/>
      <c r="N2836" s="126"/>
      <c r="O2836" s="119"/>
      <c r="P2836" s="119"/>
      <c r="Q2836" s="158"/>
      <c r="R2836" s="199"/>
      <c r="S2836" s="119"/>
      <c r="T2836" s="129"/>
      <c r="U2836" s="127"/>
      <c r="V2836" s="127"/>
      <c r="W2836" s="126"/>
      <c r="X2836" s="119"/>
      <c r="Y2836" s="119"/>
      <c r="Z2836" s="131"/>
      <c r="AA2836" s="12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2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4"/>
      <c r="EM2836" s="1"/>
      <c r="EN2836" s="1"/>
      <c r="EO2836" s="1"/>
      <c r="EP2836" s="1"/>
      <c r="EQ2836" s="1"/>
      <c r="ER2836" s="1"/>
    </row>
    <row r="2837" spans="1:148" ht="12.75" x14ac:dyDescent="0.2">
      <c r="A2837" s="118"/>
      <c r="B2837" s="119"/>
      <c r="C2837" s="119"/>
      <c r="D2837" s="120"/>
      <c r="E2837" s="120"/>
      <c r="F2837" s="172"/>
      <c r="G2837" s="123"/>
      <c r="H2837" s="124"/>
      <c r="I2837" s="124"/>
      <c r="J2837" s="125"/>
      <c r="K2837" s="125"/>
      <c r="L2837" s="8"/>
      <c r="M2837" s="126"/>
      <c r="N2837" s="126"/>
      <c r="O2837" s="119"/>
      <c r="P2837" s="119"/>
      <c r="Q2837" s="158"/>
      <c r="R2837" s="199"/>
      <c r="S2837" s="119"/>
      <c r="T2837" s="129"/>
      <c r="U2837" s="127"/>
      <c r="V2837" s="127"/>
      <c r="W2837" s="126"/>
      <c r="X2837" s="119"/>
      <c r="Y2837" s="119"/>
      <c r="Z2837" s="131"/>
      <c r="AA2837" s="12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2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4"/>
      <c r="EM2837" s="1"/>
      <c r="EN2837" s="1"/>
      <c r="EO2837" s="1"/>
      <c r="EP2837" s="1"/>
      <c r="EQ2837" s="1"/>
      <c r="ER2837" s="1"/>
    </row>
    <row r="2838" spans="1:148" ht="12.75" x14ac:dyDescent="0.2">
      <c r="A2838" s="118"/>
      <c r="B2838" s="119"/>
      <c r="C2838" s="119"/>
      <c r="D2838" s="120"/>
      <c r="E2838" s="120"/>
      <c r="F2838" s="172"/>
      <c r="G2838" s="123"/>
      <c r="H2838" s="124"/>
      <c r="I2838" s="124"/>
      <c r="J2838" s="125"/>
      <c r="K2838" s="125"/>
      <c r="L2838" s="8"/>
      <c r="M2838" s="126"/>
      <c r="N2838" s="126"/>
      <c r="O2838" s="119"/>
      <c r="P2838" s="119"/>
      <c r="Q2838" s="158"/>
      <c r="R2838" s="199"/>
      <c r="S2838" s="119"/>
      <c r="T2838" s="129"/>
      <c r="U2838" s="127"/>
      <c r="V2838" s="127"/>
      <c r="W2838" s="126"/>
      <c r="X2838" s="119"/>
      <c r="Y2838" s="119"/>
      <c r="Z2838" s="131"/>
      <c r="AA2838" s="12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2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4"/>
      <c r="EM2838" s="1"/>
      <c r="EN2838" s="1"/>
      <c r="EO2838" s="1"/>
      <c r="EP2838" s="1"/>
      <c r="EQ2838" s="1"/>
      <c r="ER2838" s="1"/>
    </row>
    <row r="2839" spans="1:148" ht="12.75" x14ac:dyDescent="0.2">
      <c r="A2839" s="118"/>
      <c r="B2839" s="119"/>
      <c r="C2839" s="119"/>
      <c r="D2839" s="120"/>
      <c r="E2839" s="120"/>
      <c r="F2839" s="172"/>
      <c r="G2839" s="123"/>
      <c r="H2839" s="124"/>
      <c r="I2839" s="124"/>
      <c r="J2839" s="125"/>
      <c r="K2839" s="125"/>
      <c r="L2839" s="8"/>
      <c r="M2839" s="126"/>
      <c r="N2839" s="126"/>
      <c r="O2839" s="119"/>
      <c r="P2839" s="119"/>
      <c r="Q2839" s="158"/>
      <c r="R2839" s="199"/>
      <c r="S2839" s="119"/>
      <c r="T2839" s="129"/>
      <c r="U2839" s="127"/>
      <c r="V2839" s="127"/>
      <c r="W2839" s="126"/>
      <c r="X2839" s="119"/>
      <c r="Y2839" s="119"/>
      <c r="Z2839" s="131"/>
      <c r="AA2839" s="12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2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4"/>
      <c r="EM2839" s="1"/>
      <c r="EN2839" s="1"/>
      <c r="EO2839" s="1"/>
      <c r="EP2839" s="1"/>
      <c r="EQ2839" s="1"/>
      <c r="ER2839" s="1"/>
    </row>
    <row r="2840" spans="1:148" ht="12.75" x14ac:dyDescent="0.2">
      <c r="A2840" s="118"/>
      <c r="B2840" s="119"/>
      <c r="C2840" s="119"/>
      <c r="D2840" s="120"/>
      <c r="E2840" s="120"/>
      <c r="F2840" s="172"/>
      <c r="G2840" s="123"/>
      <c r="H2840" s="124"/>
      <c r="I2840" s="124"/>
      <c r="J2840" s="125"/>
      <c r="K2840" s="125"/>
      <c r="L2840" s="8"/>
      <c r="M2840" s="126"/>
      <c r="N2840" s="126"/>
      <c r="O2840" s="119"/>
      <c r="P2840" s="119"/>
      <c r="Q2840" s="158"/>
      <c r="R2840" s="199"/>
      <c r="S2840" s="119"/>
      <c r="T2840" s="129"/>
      <c r="U2840" s="127"/>
      <c r="V2840" s="127"/>
      <c r="W2840" s="126"/>
      <c r="X2840" s="119"/>
      <c r="Y2840" s="119"/>
      <c r="Z2840" s="131"/>
      <c r="AA2840" s="12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2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4"/>
      <c r="EM2840" s="1"/>
      <c r="EN2840" s="1"/>
      <c r="EO2840" s="1"/>
      <c r="EP2840" s="1"/>
      <c r="EQ2840" s="1"/>
      <c r="ER2840" s="1"/>
    </row>
    <row r="2841" spans="1:148" ht="12.75" x14ac:dyDescent="0.2">
      <c r="A2841" s="118"/>
      <c r="B2841" s="119"/>
      <c r="C2841" s="119"/>
      <c r="D2841" s="120"/>
      <c r="E2841" s="120"/>
      <c r="F2841" s="172"/>
      <c r="G2841" s="123"/>
      <c r="H2841" s="124"/>
      <c r="I2841" s="124"/>
      <c r="J2841" s="125"/>
      <c r="K2841" s="125"/>
      <c r="L2841" s="8"/>
      <c r="M2841" s="126"/>
      <c r="N2841" s="126"/>
      <c r="O2841" s="119"/>
      <c r="P2841" s="119"/>
      <c r="Q2841" s="158"/>
      <c r="R2841" s="199"/>
      <c r="S2841" s="119"/>
      <c r="T2841" s="129"/>
      <c r="U2841" s="127"/>
      <c r="V2841" s="127"/>
      <c r="W2841" s="126"/>
      <c r="X2841" s="119"/>
      <c r="Y2841" s="119"/>
      <c r="Z2841" s="131"/>
      <c r="AA2841" s="12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2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4"/>
      <c r="EM2841" s="1"/>
      <c r="EN2841" s="1"/>
      <c r="EO2841" s="1"/>
      <c r="EP2841" s="1"/>
      <c r="EQ2841" s="1"/>
      <c r="ER2841" s="1"/>
    </row>
    <row r="2842" spans="1:148" ht="12.75" x14ac:dyDescent="0.2">
      <c r="A2842" s="118"/>
      <c r="B2842" s="119"/>
      <c r="C2842" s="119"/>
      <c r="D2842" s="120"/>
      <c r="E2842" s="120"/>
      <c r="F2842" s="172"/>
      <c r="G2842" s="123"/>
      <c r="H2842" s="124"/>
      <c r="I2842" s="124"/>
      <c r="J2842" s="125"/>
      <c r="K2842" s="125"/>
      <c r="L2842" s="8"/>
      <c r="M2842" s="126"/>
      <c r="N2842" s="126"/>
      <c r="O2842" s="119"/>
      <c r="P2842" s="119"/>
      <c r="Q2842" s="158"/>
      <c r="R2842" s="199"/>
      <c r="S2842" s="119"/>
      <c r="T2842" s="129"/>
      <c r="U2842" s="127"/>
      <c r="V2842" s="127"/>
      <c r="W2842" s="126"/>
      <c r="X2842" s="119"/>
      <c r="Y2842" s="119"/>
      <c r="Z2842" s="131"/>
      <c r="AA2842" s="12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2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4"/>
      <c r="EM2842" s="1"/>
      <c r="EN2842" s="1"/>
      <c r="EO2842" s="1"/>
      <c r="EP2842" s="1"/>
      <c r="EQ2842" s="1"/>
      <c r="ER2842" s="1"/>
    </row>
    <row r="2843" spans="1:148" ht="12.75" x14ac:dyDescent="0.2">
      <c r="A2843" s="118"/>
      <c r="B2843" s="119"/>
      <c r="C2843" s="119"/>
      <c r="D2843" s="120"/>
      <c r="E2843" s="120"/>
      <c r="F2843" s="172"/>
      <c r="G2843" s="123"/>
      <c r="H2843" s="124"/>
      <c r="I2843" s="124"/>
      <c r="J2843" s="125"/>
      <c r="K2843" s="125"/>
      <c r="L2843" s="8"/>
      <c r="M2843" s="126"/>
      <c r="N2843" s="126"/>
      <c r="O2843" s="119"/>
      <c r="P2843" s="119"/>
      <c r="Q2843" s="158"/>
      <c r="R2843" s="199"/>
      <c r="S2843" s="119"/>
      <c r="T2843" s="129"/>
      <c r="U2843" s="127"/>
      <c r="V2843" s="127"/>
      <c r="W2843" s="126"/>
      <c r="X2843" s="119"/>
      <c r="Y2843" s="119"/>
      <c r="Z2843" s="131"/>
      <c r="AA2843" s="12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2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4"/>
      <c r="EM2843" s="1"/>
      <c r="EN2843" s="1"/>
      <c r="EO2843" s="1"/>
      <c r="EP2843" s="1"/>
      <c r="EQ2843" s="1"/>
      <c r="ER2843" s="1"/>
    </row>
    <row r="2844" spans="1:148" ht="12.75" x14ac:dyDescent="0.2">
      <c r="A2844" s="118"/>
      <c r="B2844" s="119"/>
      <c r="C2844" s="119"/>
      <c r="D2844" s="120"/>
      <c r="E2844" s="120"/>
      <c r="F2844" s="172"/>
      <c r="G2844" s="123"/>
      <c r="H2844" s="124"/>
      <c r="I2844" s="124"/>
      <c r="J2844" s="125"/>
      <c r="K2844" s="125"/>
      <c r="L2844" s="8"/>
      <c r="M2844" s="126"/>
      <c r="N2844" s="126"/>
      <c r="O2844" s="119"/>
      <c r="P2844" s="119"/>
      <c r="Q2844" s="158"/>
      <c r="R2844" s="199"/>
      <c r="S2844" s="119"/>
      <c r="T2844" s="129"/>
      <c r="U2844" s="127"/>
      <c r="V2844" s="127"/>
      <c r="W2844" s="126"/>
      <c r="X2844" s="119"/>
      <c r="Y2844" s="119"/>
      <c r="Z2844" s="131"/>
      <c r="AA2844" s="12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2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4"/>
      <c r="EM2844" s="1"/>
      <c r="EN2844" s="1"/>
      <c r="EO2844" s="1"/>
      <c r="EP2844" s="1"/>
      <c r="EQ2844" s="1"/>
      <c r="ER2844" s="1"/>
    </row>
    <row r="2845" spans="1:148" ht="12.75" x14ac:dyDescent="0.2">
      <c r="A2845" s="118"/>
      <c r="B2845" s="119"/>
      <c r="C2845" s="119"/>
      <c r="D2845" s="120"/>
      <c r="E2845" s="120"/>
      <c r="F2845" s="172"/>
      <c r="G2845" s="123"/>
      <c r="H2845" s="124"/>
      <c r="I2845" s="124"/>
      <c r="J2845" s="125"/>
      <c r="K2845" s="125"/>
      <c r="L2845" s="8"/>
      <c r="M2845" s="126"/>
      <c r="N2845" s="126"/>
      <c r="O2845" s="119"/>
      <c r="P2845" s="119"/>
      <c r="Q2845" s="158"/>
      <c r="R2845" s="199"/>
      <c r="S2845" s="119"/>
      <c r="T2845" s="129"/>
      <c r="U2845" s="127"/>
      <c r="V2845" s="127"/>
      <c r="W2845" s="126"/>
      <c r="X2845" s="119"/>
      <c r="Y2845" s="119"/>
      <c r="Z2845" s="131"/>
      <c r="AA2845" s="12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2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4"/>
      <c r="EM2845" s="1"/>
      <c r="EN2845" s="1"/>
      <c r="EO2845" s="1"/>
      <c r="EP2845" s="1"/>
      <c r="EQ2845" s="1"/>
      <c r="ER2845" s="1"/>
    </row>
    <row r="2846" spans="1:148" ht="12.75" x14ac:dyDescent="0.2">
      <c r="A2846" s="118"/>
      <c r="B2846" s="119"/>
      <c r="C2846" s="119"/>
      <c r="D2846" s="120"/>
      <c r="E2846" s="120"/>
      <c r="F2846" s="172"/>
      <c r="G2846" s="123"/>
      <c r="H2846" s="124"/>
      <c r="I2846" s="124"/>
      <c r="J2846" s="125"/>
      <c r="K2846" s="125"/>
      <c r="L2846" s="8"/>
      <c r="M2846" s="126"/>
      <c r="N2846" s="126"/>
      <c r="O2846" s="119"/>
      <c r="P2846" s="119"/>
      <c r="Q2846" s="158"/>
      <c r="R2846" s="199"/>
      <c r="S2846" s="119"/>
      <c r="T2846" s="129"/>
      <c r="U2846" s="127"/>
      <c r="V2846" s="127"/>
      <c r="W2846" s="126"/>
      <c r="X2846" s="119"/>
      <c r="Y2846" s="119"/>
      <c r="Z2846" s="131"/>
      <c r="AA2846" s="12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2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4"/>
      <c r="EM2846" s="1"/>
      <c r="EN2846" s="1"/>
      <c r="EO2846" s="1"/>
      <c r="EP2846" s="1"/>
      <c r="EQ2846" s="1"/>
      <c r="ER2846" s="1"/>
    </row>
    <row r="2847" spans="1:148" ht="12.75" x14ac:dyDescent="0.2">
      <c r="A2847" s="118"/>
      <c r="B2847" s="119"/>
      <c r="C2847" s="119"/>
      <c r="D2847" s="120"/>
      <c r="E2847" s="120"/>
      <c r="F2847" s="172"/>
      <c r="G2847" s="123"/>
      <c r="H2847" s="124"/>
      <c r="I2847" s="124"/>
      <c r="J2847" s="125"/>
      <c r="K2847" s="125"/>
      <c r="L2847" s="8"/>
      <c r="M2847" s="126"/>
      <c r="N2847" s="126"/>
      <c r="O2847" s="119"/>
      <c r="P2847" s="119"/>
      <c r="Q2847" s="158"/>
      <c r="R2847" s="199"/>
      <c r="S2847" s="119"/>
      <c r="T2847" s="129"/>
      <c r="U2847" s="127"/>
      <c r="V2847" s="127"/>
      <c r="W2847" s="126"/>
      <c r="X2847" s="119"/>
      <c r="Y2847" s="119"/>
      <c r="Z2847" s="131"/>
      <c r="AA2847" s="12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2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4"/>
      <c r="EM2847" s="1"/>
      <c r="EN2847" s="1"/>
      <c r="EO2847" s="1"/>
      <c r="EP2847" s="1"/>
      <c r="EQ2847" s="1"/>
      <c r="ER2847" s="1"/>
    </row>
    <row r="2848" spans="1:148" ht="12.75" x14ac:dyDescent="0.2">
      <c r="A2848" s="118"/>
      <c r="B2848" s="119"/>
      <c r="C2848" s="119"/>
      <c r="D2848" s="120"/>
      <c r="E2848" s="120"/>
      <c r="F2848" s="172"/>
      <c r="G2848" s="123"/>
      <c r="H2848" s="124"/>
      <c r="I2848" s="124"/>
      <c r="J2848" s="125"/>
      <c r="K2848" s="125"/>
      <c r="L2848" s="8"/>
      <c r="M2848" s="126"/>
      <c r="N2848" s="126"/>
      <c r="O2848" s="119"/>
      <c r="P2848" s="119"/>
      <c r="Q2848" s="158"/>
      <c r="R2848" s="199"/>
      <c r="S2848" s="119"/>
      <c r="T2848" s="129"/>
      <c r="U2848" s="127"/>
      <c r="V2848" s="127"/>
      <c r="W2848" s="126"/>
      <c r="X2848" s="119"/>
      <c r="Y2848" s="119"/>
      <c r="Z2848" s="131"/>
      <c r="AA2848" s="12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2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4"/>
      <c r="EM2848" s="1"/>
      <c r="EN2848" s="1"/>
      <c r="EO2848" s="1"/>
      <c r="EP2848" s="1"/>
      <c r="EQ2848" s="1"/>
      <c r="ER2848" s="1"/>
    </row>
    <row r="2849" spans="1:148" ht="12.75" x14ac:dyDescent="0.2">
      <c r="A2849" s="118"/>
      <c r="B2849" s="119"/>
      <c r="C2849" s="119"/>
      <c r="D2849" s="120"/>
      <c r="E2849" s="120"/>
      <c r="F2849" s="172"/>
      <c r="G2849" s="123"/>
      <c r="H2849" s="124"/>
      <c r="I2849" s="124"/>
      <c r="J2849" s="125"/>
      <c r="K2849" s="125"/>
      <c r="L2849" s="8"/>
      <c r="M2849" s="126"/>
      <c r="N2849" s="126"/>
      <c r="O2849" s="119"/>
      <c r="P2849" s="119"/>
      <c r="Q2849" s="158"/>
      <c r="R2849" s="199"/>
      <c r="S2849" s="119"/>
      <c r="T2849" s="129"/>
      <c r="U2849" s="127"/>
      <c r="V2849" s="127"/>
      <c r="W2849" s="126"/>
      <c r="X2849" s="119"/>
      <c r="Y2849" s="119"/>
      <c r="Z2849" s="131"/>
      <c r="AA2849" s="12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2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4"/>
      <c r="EM2849" s="1"/>
      <c r="EN2849" s="1"/>
      <c r="EO2849" s="1"/>
      <c r="EP2849" s="1"/>
      <c r="EQ2849" s="1"/>
      <c r="ER2849" s="1"/>
    </row>
    <row r="2850" spans="1:148" ht="12.75" x14ac:dyDescent="0.2">
      <c r="A2850" s="118"/>
      <c r="B2850" s="119"/>
      <c r="C2850" s="119"/>
      <c r="D2850" s="120"/>
      <c r="E2850" s="120"/>
      <c r="F2850" s="172"/>
      <c r="G2850" s="123"/>
      <c r="H2850" s="124"/>
      <c r="I2850" s="124"/>
      <c r="J2850" s="125"/>
      <c r="K2850" s="125"/>
      <c r="L2850" s="8"/>
      <c r="M2850" s="126"/>
      <c r="N2850" s="126"/>
      <c r="O2850" s="119"/>
      <c r="P2850" s="119"/>
      <c r="Q2850" s="158"/>
      <c r="R2850" s="199"/>
      <c r="S2850" s="119"/>
      <c r="T2850" s="129"/>
      <c r="U2850" s="127"/>
      <c r="V2850" s="127"/>
      <c r="W2850" s="126"/>
      <c r="X2850" s="119"/>
      <c r="Y2850" s="119"/>
      <c r="Z2850" s="131"/>
      <c r="AA2850" s="12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2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4"/>
      <c r="EM2850" s="1"/>
      <c r="EN2850" s="1"/>
      <c r="EO2850" s="1"/>
      <c r="EP2850" s="1"/>
      <c r="EQ2850" s="1"/>
      <c r="ER2850" s="1"/>
    </row>
    <row r="2851" spans="1:148" ht="12.75" x14ac:dyDescent="0.2">
      <c r="A2851" s="118"/>
      <c r="B2851" s="119"/>
      <c r="C2851" s="119"/>
      <c r="D2851" s="120"/>
      <c r="E2851" s="120"/>
      <c r="F2851" s="172"/>
      <c r="G2851" s="123"/>
      <c r="H2851" s="124"/>
      <c r="I2851" s="124"/>
      <c r="J2851" s="125"/>
      <c r="K2851" s="125"/>
      <c r="L2851" s="8"/>
      <c r="M2851" s="126"/>
      <c r="N2851" s="126"/>
      <c r="O2851" s="119"/>
      <c r="P2851" s="119"/>
      <c r="Q2851" s="158"/>
      <c r="R2851" s="199"/>
      <c r="S2851" s="119"/>
      <c r="T2851" s="129"/>
      <c r="U2851" s="127"/>
      <c r="V2851" s="127"/>
      <c r="W2851" s="126"/>
      <c r="X2851" s="119"/>
      <c r="Y2851" s="119"/>
      <c r="Z2851" s="131"/>
      <c r="AA2851" s="12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2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4"/>
      <c r="EM2851" s="1"/>
      <c r="EN2851" s="1"/>
      <c r="EO2851" s="1"/>
      <c r="EP2851" s="1"/>
      <c r="EQ2851" s="1"/>
      <c r="ER2851" s="1"/>
    </row>
    <row r="2852" spans="1:148" ht="12.75" x14ac:dyDescent="0.2">
      <c r="A2852" s="118"/>
      <c r="B2852" s="119"/>
      <c r="C2852" s="119"/>
      <c r="D2852" s="120"/>
      <c r="E2852" s="120"/>
      <c r="F2852" s="172"/>
      <c r="G2852" s="123"/>
      <c r="H2852" s="124"/>
      <c r="I2852" s="124"/>
      <c r="J2852" s="125"/>
      <c r="K2852" s="125"/>
      <c r="L2852" s="8"/>
      <c r="M2852" s="126"/>
      <c r="N2852" s="126"/>
      <c r="O2852" s="119"/>
      <c r="P2852" s="119"/>
      <c r="Q2852" s="158"/>
      <c r="R2852" s="199"/>
      <c r="S2852" s="119"/>
      <c r="T2852" s="129"/>
      <c r="U2852" s="127"/>
      <c r="V2852" s="127"/>
      <c r="W2852" s="126"/>
      <c r="X2852" s="119"/>
      <c r="Y2852" s="119"/>
      <c r="Z2852" s="131"/>
      <c r="AA2852" s="12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2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4"/>
      <c r="EM2852" s="1"/>
      <c r="EN2852" s="1"/>
      <c r="EO2852" s="1"/>
      <c r="EP2852" s="1"/>
      <c r="EQ2852" s="1"/>
      <c r="ER2852" s="1"/>
    </row>
    <row r="2853" spans="1:148" ht="12.75" x14ac:dyDescent="0.2">
      <c r="A2853" s="118"/>
      <c r="B2853" s="119"/>
      <c r="C2853" s="119"/>
      <c r="D2853" s="120"/>
      <c r="E2853" s="120"/>
      <c r="F2853" s="172"/>
      <c r="G2853" s="123"/>
      <c r="H2853" s="124"/>
      <c r="I2853" s="124"/>
      <c r="J2853" s="125"/>
      <c r="K2853" s="125"/>
      <c r="L2853" s="8"/>
      <c r="M2853" s="126"/>
      <c r="N2853" s="126"/>
      <c r="O2853" s="119"/>
      <c r="P2853" s="119"/>
      <c r="Q2853" s="158"/>
      <c r="R2853" s="199"/>
      <c r="S2853" s="119"/>
      <c r="T2853" s="129"/>
      <c r="U2853" s="127"/>
      <c r="V2853" s="127"/>
      <c r="W2853" s="126"/>
      <c r="X2853" s="119"/>
      <c r="Y2853" s="119"/>
      <c r="Z2853" s="131"/>
      <c r="AA2853" s="12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2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4"/>
      <c r="EM2853" s="1"/>
      <c r="EN2853" s="1"/>
      <c r="EO2853" s="1"/>
      <c r="EP2853" s="1"/>
      <c r="EQ2853" s="1"/>
      <c r="ER2853" s="1"/>
    </row>
    <row r="2854" spans="1:148" ht="12.75" x14ac:dyDescent="0.2">
      <c r="A2854" s="118"/>
      <c r="B2854" s="119"/>
      <c r="C2854" s="119"/>
      <c r="D2854" s="120"/>
      <c r="E2854" s="120"/>
      <c r="F2854" s="172"/>
      <c r="G2854" s="123"/>
      <c r="H2854" s="124"/>
      <c r="I2854" s="124"/>
      <c r="J2854" s="125"/>
      <c r="K2854" s="125"/>
      <c r="L2854" s="8"/>
      <c r="M2854" s="126"/>
      <c r="N2854" s="126"/>
      <c r="O2854" s="119"/>
      <c r="P2854" s="119"/>
      <c r="Q2854" s="158"/>
      <c r="R2854" s="199"/>
      <c r="S2854" s="119"/>
      <c r="T2854" s="129"/>
      <c r="U2854" s="127"/>
      <c r="V2854" s="127"/>
      <c r="W2854" s="126"/>
      <c r="X2854" s="119"/>
      <c r="Y2854" s="119"/>
      <c r="Z2854" s="131"/>
      <c r="AA2854" s="12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2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4"/>
      <c r="EM2854" s="1"/>
      <c r="EN2854" s="1"/>
      <c r="EO2854" s="1"/>
      <c r="EP2854" s="1"/>
      <c r="EQ2854" s="1"/>
      <c r="ER2854" s="1"/>
    </row>
    <row r="2855" spans="1:148" ht="12.75" x14ac:dyDescent="0.2">
      <c r="A2855" s="118"/>
      <c r="B2855" s="119"/>
      <c r="C2855" s="119"/>
      <c r="D2855" s="120"/>
      <c r="E2855" s="120"/>
      <c r="F2855" s="172"/>
      <c r="G2855" s="123"/>
      <c r="H2855" s="124"/>
      <c r="I2855" s="124"/>
      <c r="J2855" s="125"/>
      <c r="K2855" s="125"/>
      <c r="L2855" s="8"/>
      <c r="M2855" s="126"/>
      <c r="N2855" s="126"/>
      <c r="O2855" s="119"/>
      <c r="P2855" s="119"/>
      <c r="Q2855" s="158"/>
      <c r="R2855" s="199"/>
      <c r="S2855" s="119"/>
      <c r="T2855" s="129"/>
      <c r="U2855" s="127"/>
      <c r="V2855" s="127"/>
      <c r="W2855" s="126"/>
      <c r="X2855" s="119"/>
      <c r="Y2855" s="119"/>
      <c r="Z2855" s="131"/>
      <c r="AA2855" s="12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2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4"/>
      <c r="EM2855" s="1"/>
      <c r="EN2855" s="1"/>
      <c r="EO2855" s="1"/>
      <c r="EP2855" s="1"/>
      <c r="EQ2855" s="1"/>
      <c r="ER2855" s="1"/>
    </row>
    <row r="2856" spans="1:148" ht="12.75" x14ac:dyDescent="0.2">
      <c r="A2856" s="118"/>
      <c r="B2856" s="119"/>
      <c r="C2856" s="119"/>
      <c r="D2856" s="120"/>
      <c r="E2856" s="120"/>
      <c r="F2856" s="172"/>
      <c r="G2856" s="123"/>
      <c r="H2856" s="124"/>
      <c r="I2856" s="124"/>
      <c r="J2856" s="125"/>
      <c r="K2856" s="125"/>
      <c r="L2856" s="8"/>
      <c r="M2856" s="126"/>
      <c r="N2856" s="126"/>
      <c r="O2856" s="119"/>
      <c r="P2856" s="119"/>
      <c r="Q2856" s="158"/>
      <c r="R2856" s="199"/>
      <c r="S2856" s="119"/>
      <c r="T2856" s="129"/>
      <c r="U2856" s="127"/>
      <c r="V2856" s="127"/>
      <c r="W2856" s="126"/>
      <c r="X2856" s="119"/>
      <c r="Y2856" s="119"/>
      <c r="Z2856" s="131"/>
      <c r="AA2856" s="12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2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4"/>
      <c r="EM2856" s="1"/>
      <c r="EN2856" s="1"/>
      <c r="EO2856" s="1"/>
      <c r="EP2856" s="1"/>
      <c r="EQ2856" s="1"/>
      <c r="ER2856" s="1"/>
    </row>
    <row r="2857" spans="1:148" ht="12.75" x14ac:dyDescent="0.2">
      <c r="A2857" s="118"/>
      <c r="B2857" s="119"/>
      <c r="C2857" s="119"/>
      <c r="D2857" s="120"/>
      <c r="E2857" s="120"/>
      <c r="F2857" s="172"/>
      <c r="G2857" s="123"/>
      <c r="H2857" s="124"/>
      <c r="I2857" s="124"/>
      <c r="J2857" s="125"/>
      <c r="K2857" s="125"/>
      <c r="L2857" s="8"/>
      <c r="M2857" s="126"/>
      <c r="N2857" s="126"/>
      <c r="O2857" s="119"/>
      <c r="P2857" s="119"/>
      <c r="Q2857" s="158"/>
      <c r="R2857" s="199"/>
      <c r="S2857" s="119"/>
      <c r="T2857" s="129"/>
      <c r="U2857" s="127"/>
      <c r="V2857" s="127"/>
      <c r="W2857" s="126"/>
      <c r="X2857" s="119"/>
      <c r="Y2857" s="119"/>
      <c r="Z2857" s="131"/>
      <c r="AA2857" s="12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2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4"/>
      <c r="EM2857" s="1"/>
      <c r="EN2857" s="1"/>
      <c r="EO2857" s="1"/>
      <c r="EP2857" s="1"/>
      <c r="EQ2857" s="1"/>
      <c r="ER2857" s="1"/>
    </row>
    <row r="2858" spans="1:148" ht="12.75" x14ac:dyDescent="0.2">
      <c r="A2858" s="118"/>
      <c r="B2858" s="119"/>
      <c r="C2858" s="119"/>
      <c r="D2858" s="120"/>
      <c r="E2858" s="120"/>
      <c r="F2858" s="172"/>
      <c r="G2858" s="123"/>
      <c r="H2858" s="124"/>
      <c r="I2858" s="124"/>
      <c r="J2858" s="125"/>
      <c r="K2858" s="125"/>
      <c r="L2858" s="8"/>
      <c r="M2858" s="126"/>
      <c r="N2858" s="126"/>
      <c r="O2858" s="119"/>
      <c r="P2858" s="119"/>
      <c r="Q2858" s="158"/>
      <c r="R2858" s="199"/>
      <c r="S2858" s="119"/>
      <c r="T2858" s="129"/>
      <c r="U2858" s="127"/>
      <c r="V2858" s="127"/>
      <c r="W2858" s="126"/>
      <c r="X2858" s="119"/>
      <c r="Y2858" s="119"/>
      <c r="Z2858" s="131"/>
      <c r="AA2858" s="12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2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4"/>
      <c r="EM2858" s="1"/>
      <c r="EN2858" s="1"/>
      <c r="EO2858" s="1"/>
      <c r="EP2858" s="1"/>
      <c r="EQ2858" s="1"/>
      <c r="ER2858" s="1"/>
    </row>
    <row r="2859" spans="1:148" ht="12.75" x14ac:dyDescent="0.2">
      <c r="A2859" s="118"/>
      <c r="B2859" s="119"/>
      <c r="C2859" s="119"/>
      <c r="D2859" s="120"/>
      <c r="E2859" s="120"/>
      <c r="F2859" s="172"/>
      <c r="G2859" s="123"/>
      <c r="H2859" s="124"/>
      <c r="I2859" s="124"/>
      <c r="J2859" s="125"/>
      <c r="K2859" s="125"/>
      <c r="L2859" s="8"/>
      <c r="M2859" s="126"/>
      <c r="N2859" s="126"/>
      <c r="O2859" s="119"/>
      <c r="P2859" s="119"/>
      <c r="Q2859" s="158"/>
      <c r="R2859" s="199"/>
      <c r="S2859" s="119"/>
      <c r="T2859" s="129"/>
      <c r="U2859" s="127"/>
      <c r="V2859" s="127"/>
      <c r="W2859" s="126"/>
      <c r="X2859" s="119"/>
      <c r="Y2859" s="119"/>
      <c r="Z2859" s="131"/>
      <c r="AA2859" s="12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2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4"/>
      <c r="EM2859" s="1"/>
      <c r="EN2859" s="1"/>
      <c r="EO2859" s="1"/>
      <c r="EP2859" s="1"/>
      <c r="EQ2859" s="1"/>
      <c r="ER2859" s="1"/>
    </row>
    <row r="2860" spans="1:148" ht="12.75" x14ac:dyDescent="0.2">
      <c r="A2860" s="118"/>
      <c r="B2860" s="119"/>
      <c r="C2860" s="119"/>
      <c r="D2860" s="120"/>
      <c r="E2860" s="120"/>
      <c r="F2860" s="172"/>
      <c r="G2860" s="123"/>
      <c r="H2860" s="124"/>
      <c r="I2860" s="124"/>
      <c r="J2860" s="125"/>
      <c r="K2860" s="125"/>
      <c r="L2860" s="8"/>
      <c r="M2860" s="126"/>
      <c r="N2860" s="126"/>
      <c r="O2860" s="119"/>
      <c r="P2860" s="119"/>
      <c r="Q2860" s="158"/>
      <c r="R2860" s="199"/>
      <c r="S2860" s="119"/>
      <c r="T2860" s="129"/>
      <c r="U2860" s="127"/>
      <c r="V2860" s="127"/>
      <c r="W2860" s="126"/>
      <c r="X2860" s="119"/>
      <c r="Y2860" s="119"/>
      <c r="Z2860" s="131"/>
      <c r="AA2860" s="12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2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4"/>
      <c r="EM2860" s="1"/>
      <c r="EN2860" s="1"/>
      <c r="EO2860" s="1"/>
      <c r="EP2860" s="1"/>
      <c r="EQ2860" s="1"/>
      <c r="ER2860" s="1"/>
    </row>
    <row r="2861" spans="1:148" ht="12.75" x14ac:dyDescent="0.2">
      <c r="A2861" s="118"/>
      <c r="B2861" s="119"/>
      <c r="C2861" s="119"/>
      <c r="D2861" s="120"/>
      <c r="E2861" s="120"/>
      <c r="F2861" s="172"/>
      <c r="G2861" s="123"/>
      <c r="H2861" s="124"/>
      <c r="I2861" s="124"/>
      <c r="J2861" s="125"/>
      <c r="K2861" s="125"/>
      <c r="L2861" s="8"/>
      <c r="M2861" s="126"/>
      <c r="N2861" s="126"/>
      <c r="O2861" s="119"/>
      <c r="P2861" s="119"/>
      <c r="Q2861" s="158"/>
      <c r="R2861" s="199"/>
      <c r="S2861" s="119"/>
      <c r="T2861" s="129"/>
      <c r="U2861" s="127"/>
      <c r="V2861" s="127"/>
      <c r="W2861" s="126"/>
      <c r="X2861" s="119"/>
      <c r="Y2861" s="119"/>
      <c r="Z2861" s="131"/>
      <c r="AA2861" s="12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2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4"/>
      <c r="EM2861" s="1"/>
      <c r="EN2861" s="1"/>
      <c r="EO2861" s="1"/>
      <c r="EP2861" s="1"/>
      <c r="EQ2861" s="1"/>
      <c r="ER2861" s="1"/>
    </row>
    <row r="2862" spans="1:148" ht="12.75" x14ac:dyDescent="0.2">
      <c r="A2862" s="118"/>
      <c r="B2862" s="119"/>
      <c r="C2862" s="119"/>
      <c r="D2862" s="120"/>
      <c r="E2862" s="120"/>
      <c r="F2862" s="172"/>
      <c r="G2862" s="123"/>
      <c r="H2862" s="124"/>
      <c r="I2862" s="124"/>
      <c r="J2862" s="125"/>
      <c r="K2862" s="125"/>
      <c r="L2862" s="8"/>
      <c r="M2862" s="126"/>
      <c r="N2862" s="126"/>
      <c r="O2862" s="119"/>
      <c r="P2862" s="119"/>
      <c r="Q2862" s="158"/>
      <c r="R2862" s="199"/>
      <c r="S2862" s="119"/>
      <c r="T2862" s="129"/>
      <c r="U2862" s="127"/>
      <c r="V2862" s="127"/>
      <c r="W2862" s="126"/>
      <c r="X2862" s="119"/>
      <c r="Y2862" s="119"/>
      <c r="Z2862" s="131"/>
      <c r="AA2862" s="12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2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4"/>
      <c r="EM2862" s="1"/>
      <c r="EN2862" s="1"/>
      <c r="EO2862" s="1"/>
      <c r="EP2862" s="1"/>
      <c r="EQ2862" s="1"/>
      <c r="ER2862" s="1"/>
    </row>
    <row r="2863" spans="1:148" ht="12.75" x14ac:dyDescent="0.2">
      <c r="A2863" s="118"/>
      <c r="B2863" s="119"/>
      <c r="C2863" s="119"/>
      <c r="D2863" s="120"/>
      <c r="E2863" s="120"/>
      <c r="F2863" s="172"/>
      <c r="G2863" s="123"/>
      <c r="H2863" s="124"/>
      <c r="I2863" s="124"/>
      <c r="J2863" s="125"/>
      <c r="K2863" s="125"/>
      <c r="L2863" s="8"/>
      <c r="M2863" s="126"/>
      <c r="N2863" s="126"/>
      <c r="O2863" s="119"/>
      <c r="P2863" s="119"/>
      <c r="Q2863" s="158"/>
      <c r="R2863" s="199"/>
      <c r="S2863" s="119"/>
      <c r="T2863" s="129"/>
      <c r="U2863" s="127"/>
      <c r="V2863" s="127"/>
      <c r="W2863" s="126"/>
      <c r="X2863" s="119"/>
      <c r="Y2863" s="119"/>
      <c r="Z2863" s="131"/>
      <c r="AA2863" s="12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2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4"/>
      <c r="EM2863" s="1"/>
      <c r="EN2863" s="1"/>
      <c r="EO2863" s="1"/>
      <c r="EP2863" s="1"/>
      <c r="EQ2863" s="1"/>
      <c r="ER2863" s="1"/>
    </row>
    <row r="2864" spans="1:148" ht="12.75" x14ac:dyDescent="0.2">
      <c r="A2864" s="118"/>
      <c r="B2864" s="119"/>
      <c r="C2864" s="119"/>
      <c r="D2864" s="120"/>
      <c r="E2864" s="120"/>
      <c r="F2864" s="172"/>
      <c r="G2864" s="123"/>
      <c r="H2864" s="124"/>
      <c r="I2864" s="124"/>
      <c r="J2864" s="125"/>
      <c r="K2864" s="125"/>
      <c r="L2864" s="8"/>
      <c r="M2864" s="126"/>
      <c r="N2864" s="126"/>
      <c r="O2864" s="119"/>
      <c r="P2864" s="119"/>
      <c r="Q2864" s="158"/>
      <c r="R2864" s="199"/>
      <c r="S2864" s="119"/>
      <c r="T2864" s="129"/>
      <c r="U2864" s="127"/>
      <c r="V2864" s="127"/>
      <c r="W2864" s="126"/>
      <c r="X2864" s="119"/>
      <c r="Y2864" s="119"/>
      <c r="Z2864" s="131"/>
      <c r="AA2864" s="12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2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4"/>
      <c r="EM2864" s="1"/>
      <c r="EN2864" s="1"/>
      <c r="EO2864" s="1"/>
      <c r="EP2864" s="1"/>
      <c r="EQ2864" s="1"/>
      <c r="ER2864" s="1"/>
    </row>
    <row r="2865" spans="1:148" ht="12.75" x14ac:dyDescent="0.2">
      <c r="A2865" s="118"/>
      <c r="B2865" s="119"/>
      <c r="C2865" s="119"/>
      <c r="D2865" s="120"/>
      <c r="E2865" s="120"/>
      <c r="F2865" s="172"/>
      <c r="G2865" s="123"/>
      <c r="H2865" s="124"/>
      <c r="I2865" s="124"/>
      <c r="J2865" s="125"/>
      <c r="K2865" s="125"/>
      <c r="L2865" s="8"/>
      <c r="M2865" s="126"/>
      <c r="N2865" s="126"/>
      <c r="O2865" s="119"/>
      <c r="P2865" s="119"/>
      <c r="Q2865" s="158"/>
      <c r="R2865" s="199"/>
      <c r="S2865" s="119"/>
      <c r="T2865" s="129"/>
      <c r="U2865" s="127"/>
      <c r="V2865" s="127"/>
      <c r="W2865" s="126"/>
      <c r="X2865" s="119"/>
      <c r="Y2865" s="119"/>
      <c r="Z2865" s="131"/>
      <c r="AA2865" s="12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2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4"/>
      <c r="EM2865" s="1"/>
      <c r="EN2865" s="1"/>
      <c r="EO2865" s="1"/>
      <c r="EP2865" s="1"/>
      <c r="EQ2865" s="1"/>
      <c r="ER2865" s="1"/>
    </row>
    <row r="2866" spans="1:148" ht="12.75" x14ac:dyDescent="0.2">
      <c r="A2866" s="118"/>
      <c r="B2866" s="119"/>
      <c r="C2866" s="119"/>
      <c r="D2866" s="120"/>
      <c r="E2866" s="120"/>
      <c r="F2866" s="172"/>
      <c r="G2866" s="123"/>
      <c r="H2866" s="124"/>
      <c r="I2866" s="124"/>
      <c r="J2866" s="125"/>
      <c r="K2866" s="125"/>
      <c r="L2866" s="8"/>
      <c r="M2866" s="126"/>
      <c r="N2866" s="126"/>
      <c r="O2866" s="119"/>
      <c r="P2866" s="119"/>
      <c r="Q2866" s="158"/>
      <c r="R2866" s="199"/>
      <c r="S2866" s="119"/>
      <c r="T2866" s="129"/>
      <c r="U2866" s="127"/>
      <c r="V2866" s="127"/>
      <c r="W2866" s="126"/>
      <c r="X2866" s="119"/>
      <c r="Y2866" s="119"/>
      <c r="Z2866" s="131"/>
      <c r="AA2866" s="12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2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4"/>
      <c r="EM2866" s="1"/>
      <c r="EN2866" s="1"/>
      <c r="EO2866" s="1"/>
      <c r="EP2866" s="1"/>
      <c r="EQ2866" s="1"/>
      <c r="ER2866" s="1"/>
    </row>
    <row r="2867" spans="1:148" ht="12.75" x14ac:dyDescent="0.2">
      <c r="A2867" s="118"/>
      <c r="B2867" s="119"/>
      <c r="C2867" s="119"/>
      <c r="D2867" s="120"/>
      <c r="E2867" s="120"/>
      <c r="F2867" s="172"/>
      <c r="G2867" s="123"/>
      <c r="H2867" s="124"/>
      <c r="I2867" s="124"/>
      <c r="J2867" s="125"/>
      <c r="K2867" s="125"/>
      <c r="L2867" s="8"/>
      <c r="M2867" s="126"/>
      <c r="N2867" s="126"/>
      <c r="O2867" s="119"/>
      <c r="P2867" s="119"/>
      <c r="Q2867" s="158"/>
      <c r="R2867" s="199"/>
      <c r="S2867" s="119"/>
      <c r="T2867" s="129"/>
      <c r="U2867" s="127"/>
      <c r="V2867" s="127"/>
      <c r="W2867" s="126"/>
      <c r="X2867" s="119"/>
      <c r="Y2867" s="119"/>
      <c r="Z2867" s="131"/>
      <c r="AA2867" s="12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2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4"/>
      <c r="EM2867" s="1"/>
      <c r="EN2867" s="1"/>
      <c r="EO2867" s="1"/>
      <c r="EP2867" s="1"/>
      <c r="EQ2867" s="1"/>
      <c r="ER2867" s="1"/>
    </row>
    <row r="2868" spans="1:148" ht="12.75" x14ac:dyDescent="0.2">
      <c r="A2868" s="118"/>
      <c r="B2868" s="119"/>
      <c r="C2868" s="119"/>
      <c r="D2868" s="120"/>
      <c r="E2868" s="120"/>
      <c r="F2868" s="172"/>
      <c r="G2868" s="123"/>
      <c r="H2868" s="124"/>
      <c r="I2868" s="124"/>
      <c r="J2868" s="125"/>
      <c r="K2868" s="125"/>
      <c r="L2868" s="8"/>
      <c r="M2868" s="126"/>
      <c r="N2868" s="126"/>
      <c r="O2868" s="119"/>
      <c r="P2868" s="119"/>
      <c r="Q2868" s="158"/>
      <c r="R2868" s="199"/>
      <c r="S2868" s="119"/>
      <c r="T2868" s="129"/>
      <c r="U2868" s="127"/>
      <c r="V2868" s="127"/>
      <c r="W2868" s="126"/>
      <c r="X2868" s="119"/>
      <c r="Y2868" s="119"/>
      <c r="Z2868" s="131"/>
      <c r="AA2868" s="12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2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4"/>
      <c r="EM2868" s="1"/>
      <c r="EN2868" s="1"/>
      <c r="EO2868" s="1"/>
      <c r="EP2868" s="1"/>
      <c r="EQ2868" s="1"/>
      <c r="ER2868" s="1"/>
    </row>
    <row r="2869" spans="1:148" ht="12.75" x14ac:dyDescent="0.2">
      <c r="A2869" s="118"/>
      <c r="B2869" s="119"/>
      <c r="C2869" s="119"/>
      <c r="D2869" s="120"/>
      <c r="E2869" s="120"/>
      <c r="F2869" s="172"/>
      <c r="G2869" s="123"/>
      <c r="H2869" s="124"/>
      <c r="I2869" s="124"/>
      <c r="J2869" s="125"/>
      <c r="K2869" s="125"/>
      <c r="L2869" s="8"/>
      <c r="M2869" s="126"/>
      <c r="N2869" s="126"/>
      <c r="O2869" s="119"/>
      <c r="P2869" s="119"/>
      <c r="Q2869" s="158"/>
      <c r="R2869" s="199"/>
      <c r="S2869" s="119"/>
      <c r="T2869" s="129"/>
      <c r="U2869" s="127"/>
      <c r="V2869" s="127"/>
      <c r="W2869" s="126"/>
      <c r="X2869" s="119"/>
      <c r="Y2869" s="119"/>
      <c r="Z2869" s="131"/>
      <c r="AA2869" s="12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2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4"/>
      <c r="EM2869" s="1"/>
      <c r="EN2869" s="1"/>
      <c r="EO2869" s="1"/>
      <c r="EP2869" s="1"/>
      <c r="EQ2869" s="1"/>
      <c r="ER2869" s="1"/>
    </row>
    <row r="2870" spans="1:148" ht="12.75" x14ac:dyDescent="0.2">
      <c r="A2870" s="118"/>
      <c r="B2870" s="119"/>
      <c r="C2870" s="119"/>
      <c r="D2870" s="120"/>
      <c r="E2870" s="120"/>
      <c r="F2870" s="172"/>
      <c r="G2870" s="123"/>
      <c r="H2870" s="124"/>
      <c r="I2870" s="124"/>
      <c r="J2870" s="125"/>
      <c r="K2870" s="125"/>
      <c r="L2870" s="8"/>
      <c r="M2870" s="126"/>
      <c r="N2870" s="126"/>
      <c r="O2870" s="119"/>
      <c r="P2870" s="119"/>
      <c r="Q2870" s="158"/>
      <c r="R2870" s="199"/>
      <c r="S2870" s="119"/>
      <c r="T2870" s="129"/>
      <c r="U2870" s="127"/>
      <c r="V2870" s="127"/>
      <c r="W2870" s="126"/>
      <c r="X2870" s="119"/>
      <c r="Y2870" s="119"/>
      <c r="Z2870" s="131"/>
      <c r="AA2870" s="12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2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4"/>
      <c r="EM2870" s="1"/>
      <c r="EN2870" s="1"/>
      <c r="EO2870" s="1"/>
      <c r="EP2870" s="1"/>
      <c r="EQ2870" s="1"/>
      <c r="ER2870" s="1"/>
    </row>
    <row r="2871" spans="1:148" ht="12.75" x14ac:dyDescent="0.2">
      <c r="A2871" s="118"/>
      <c r="B2871" s="119"/>
      <c r="C2871" s="119"/>
      <c r="D2871" s="120"/>
      <c r="E2871" s="120"/>
      <c r="F2871" s="172"/>
      <c r="G2871" s="123"/>
      <c r="H2871" s="124"/>
      <c r="I2871" s="124"/>
      <c r="J2871" s="125"/>
      <c r="K2871" s="125"/>
      <c r="L2871" s="8"/>
      <c r="M2871" s="126"/>
      <c r="N2871" s="126"/>
      <c r="O2871" s="119"/>
      <c r="P2871" s="119"/>
      <c r="Q2871" s="158"/>
      <c r="R2871" s="199"/>
      <c r="S2871" s="119"/>
      <c r="T2871" s="129"/>
      <c r="U2871" s="127"/>
      <c r="V2871" s="127"/>
      <c r="W2871" s="126"/>
      <c r="X2871" s="119"/>
      <c r="Y2871" s="119"/>
      <c r="Z2871" s="131"/>
      <c r="AA2871" s="12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2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4"/>
      <c r="EM2871" s="1"/>
      <c r="EN2871" s="1"/>
      <c r="EO2871" s="1"/>
      <c r="EP2871" s="1"/>
      <c r="EQ2871" s="1"/>
      <c r="ER2871" s="1"/>
    </row>
    <row r="2872" spans="1:148" ht="12.75" x14ac:dyDescent="0.2">
      <c r="A2872" s="118"/>
      <c r="B2872" s="119"/>
      <c r="C2872" s="119"/>
      <c r="D2872" s="120"/>
      <c r="E2872" s="120"/>
      <c r="F2872" s="172"/>
      <c r="G2872" s="123"/>
      <c r="H2872" s="124"/>
      <c r="I2872" s="124"/>
      <c r="J2872" s="125"/>
      <c r="K2872" s="125"/>
      <c r="L2872" s="8"/>
      <c r="M2872" s="126"/>
      <c r="N2872" s="126"/>
      <c r="O2872" s="119"/>
      <c r="P2872" s="119"/>
      <c r="Q2872" s="158"/>
      <c r="R2872" s="199"/>
      <c r="S2872" s="119"/>
      <c r="T2872" s="129"/>
      <c r="U2872" s="127"/>
      <c r="V2872" s="127"/>
      <c r="W2872" s="126"/>
      <c r="X2872" s="119"/>
      <c r="Y2872" s="119"/>
      <c r="Z2872" s="131"/>
      <c r="AA2872" s="12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2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4"/>
      <c r="EM2872" s="1"/>
      <c r="EN2872" s="1"/>
      <c r="EO2872" s="1"/>
      <c r="EP2872" s="1"/>
      <c r="EQ2872" s="1"/>
      <c r="ER2872" s="1"/>
    </row>
    <row r="2873" spans="1:148" ht="12.75" x14ac:dyDescent="0.2">
      <c r="A2873" s="118"/>
      <c r="B2873" s="119"/>
      <c r="C2873" s="119"/>
      <c r="D2873" s="120"/>
      <c r="E2873" s="120"/>
      <c r="F2873" s="172"/>
      <c r="G2873" s="123"/>
      <c r="H2873" s="124"/>
      <c r="I2873" s="124"/>
      <c r="J2873" s="125"/>
      <c r="K2873" s="125"/>
      <c r="L2873" s="8"/>
      <c r="M2873" s="126"/>
      <c r="N2873" s="126"/>
      <c r="O2873" s="119"/>
      <c r="P2873" s="119"/>
      <c r="Q2873" s="158"/>
      <c r="R2873" s="199"/>
      <c r="S2873" s="119"/>
      <c r="T2873" s="129"/>
      <c r="U2873" s="127"/>
      <c r="V2873" s="127"/>
      <c r="W2873" s="126"/>
      <c r="X2873" s="119"/>
      <c r="Y2873" s="119"/>
      <c r="Z2873" s="131"/>
      <c r="AA2873" s="12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2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4"/>
      <c r="EM2873" s="1"/>
      <c r="EN2873" s="1"/>
      <c r="EO2873" s="1"/>
      <c r="EP2873" s="1"/>
      <c r="EQ2873" s="1"/>
      <c r="ER2873" s="1"/>
    </row>
    <row r="2874" spans="1:148" ht="12.75" x14ac:dyDescent="0.2">
      <c r="A2874" s="118"/>
      <c r="B2874" s="119"/>
      <c r="C2874" s="119"/>
      <c r="D2874" s="120"/>
      <c r="E2874" s="120"/>
      <c r="F2874" s="172"/>
      <c r="G2874" s="123"/>
      <c r="H2874" s="124"/>
      <c r="I2874" s="124"/>
      <c r="J2874" s="125"/>
      <c r="K2874" s="125"/>
      <c r="L2874" s="8"/>
      <c r="M2874" s="126"/>
      <c r="N2874" s="126"/>
      <c r="O2874" s="119"/>
      <c r="P2874" s="119"/>
      <c r="Q2874" s="158"/>
      <c r="R2874" s="199"/>
      <c r="S2874" s="119"/>
      <c r="T2874" s="129"/>
      <c r="U2874" s="127"/>
      <c r="V2874" s="127"/>
      <c r="W2874" s="126"/>
      <c r="X2874" s="119"/>
      <c r="Y2874" s="119"/>
      <c r="Z2874" s="131"/>
      <c r="AA2874" s="12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2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4"/>
      <c r="EM2874" s="1"/>
      <c r="EN2874" s="1"/>
      <c r="EO2874" s="1"/>
      <c r="EP2874" s="1"/>
      <c r="EQ2874" s="1"/>
      <c r="ER2874" s="1"/>
    </row>
    <row r="2875" spans="1:148" ht="12.75" x14ac:dyDescent="0.2">
      <c r="A2875" s="118"/>
      <c r="B2875" s="119"/>
      <c r="C2875" s="119"/>
      <c r="D2875" s="120"/>
      <c r="E2875" s="120"/>
      <c r="F2875" s="172"/>
      <c r="G2875" s="123"/>
      <c r="H2875" s="124"/>
      <c r="I2875" s="124"/>
      <c r="J2875" s="125"/>
      <c r="K2875" s="125"/>
      <c r="L2875" s="8"/>
      <c r="M2875" s="126"/>
      <c r="N2875" s="126"/>
      <c r="O2875" s="119"/>
      <c r="P2875" s="119"/>
      <c r="Q2875" s="158"/>
      <c r="R2875" s="199"/>
      <c r="S2875" s="119"/>
      <c r="T2875" s="129"/>
      <c r="U2875" s="127"/>
      <c r="V2875" s="127"/>
      <c r="W2875" s="126"/>
      <c r="X2875" s="119"/>
      <c r="Y2875" s="119"/>
      <c r="Z2875" s="131"/>
      <c r="AA2875" s="12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2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4"/>
      <c r="EM2875" s="1"/>
      <c r="EN2875" s="1"/>
      <c r="EO2875" s="1"/>
      <c r="EP2875" s="1"/>
      <c r="EQ2875" s="1"/>
      <c r="ER2875" s="1"/>
    </row>
    <row r="2876" spans="1:148" ht="12.75" x14ac:dyDescent="0.2">
      <c r="A2876" s="118"/>
      <c r="B2876" s="119"/>
      <c r="C2876" s="119"/>
      <c r="D2876" s="120"/>
      <c r="E2876" s="120"/>
      <c r="F2876" s="172"/>
      <c r="G2876" s="123"/>
      <c r="H2876" s="124"/>
      <c r="I2876" s="124"/>
      <c r="J2876" s="125"/>
      <c r="K2876" s="125"/>
      <c r="L2876" s="8"/>
      <c r="M2876" s="126"/>
      <c r="N2876" s="126"/>
      <c r="O2876" s="119"/>
      <c r="P2876" s="119"/>
      <c r="Q2876" s="158"/>
      <c r="R2876" s="199"/>
      <c r="S2876" s="119"/>
      <c r="T2876" s="129"/>
      <c r="U2876" s="127"/>
      <c r="V2876" s="127"/>
      <c r="W2876" s="126"/>
      <c r="X2876" s="119"/>
      <c r="Y2876" s="119"/>
      <c r="Z2876" s="131"/>
      <c r="AA2876" s="12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2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4"/>
      <c r="EM2876" s="1"/>
      <c r="EN2876" s="1"/>
      <c r="EO2876" s="1"/>
      <c r="EP2876" s="1"/>
      <c r="EQ2876" s="1"/>
      <c r="ER2876" s="1"/>
    </row>
    <row r="2877" spans="1:148" ht="12.75" x14ac:dyDescent="0.2">
      <c r="A2877" s="118"/>
      <c r="B2877" s="119"/>
      <c r="C2877" s="119"/>
      <c r="D2877" s="120"/>
      <c r="E2877" s="120"/>
      <c r="F2877" s="172"/>
      <c r="G2877" s="123"/>
      <c r="H2877" s="124"/>
      <c r="I2877" s="124"/>
      <c r="J2877" s="125"/>
      <c r="K2877" s="125"/>
      <c r="L2877" s="8"/>
      <c r="M2877" s="126"/>
      <c r="N2877" s="126"/>
      <c r="O2877" s="119"/>
      <c r="P2877" s="119"/>
      <c r="Q2877" s="158"/>
      <c r="R2877" s="199"/>
      <c r="S2877" s="119"/>
      <c r="T2877" s="129"/>
      <c r="U2877" s="127"/>
      <c r="V2877" s="127"/>
      <c r="W2877" s="126"/>
      <c r="X2877" s="119"/>
      <c r="Y2877" s="119"/>
      <c r="Z2877" s="131"/>
      <c r="AA2877" s="12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2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4"/>
      <c r="EM2877" s="1"/>
      <c r="EN2877" s="1"/>
      <c r="EO2877" s="1"/>
      <c r="EP2877" s="1"/>
      <c r="EQ2877" s="1"/>
      <c r="ER2877" s="1"/>
    </row>
    <row r="2878" spans="1:148" ht="12.75" x14ac:dyDescent="0.2">
      <c r="A2878" s="118"/>
      <c r="B2878" s="119"/>
      <c r="C2878" s="119"/>
      <c r="D2878" s="120"/>
      <c r="E2878" s="120"/>
      <c r="F2878" s="172"/>
      <c r="G2878" s="123"/>
      <c r="H2878" s="124"/>
      <c r="I2878" s="124"/>
      <c r="J2878" s="125"/>
      <c r="K2878" s="125"/>
      <c r="L2878" s="8"/>
      <c r="M2878" s="126"/>
      <c r="N2878" s="126"/>
      <c r="O2878" s="119"/>
      <c r="P2878" s="119"/>
      <c r="Q2878" s="158"/>
      <c r="R2878" s="199"/>
      <c r="S2878" s="119"/>
      <c r="T2878" s="129"/>
      <c r="U2878" s="127"/>
      <c r="V2878" s="127"/>
      <c r="W2878" s="126"/>
      <c r="X2878" s="119"/>
      <c r="Y2878" s="119"/>
      <c r="Z2878" s="131"/>
      <c r="AA2878" s="12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2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4"/>
      <c r="EM2878" s="1"/>
      <c r="EN2878" s="1"/>
      <c r="EO2878" s="1"/>
      <c r="EP2878" s="1"/>
      <c r="EQ2878" s="1"/>
      <c r="ER2878" s="1"/>
    </row>
    <row r="2879" spans="1:148" ht="12.75" x14ac:dyDescent="0.2">
      <c r="A2879" s="118"/>
      <c r="B2879" s="119"/>
      <c r="C2879" s="119"/>
      <c r="D2879" s="120"/>
      <c r="E2879" s="120"/>
      <c r="F2879" s="172"/>
      <c r="G2879" s="123"/>
      <c r="H2879" s="124"/>
      <c r="I2879" s="124"/>
      <c r="J2879" s="125"/>
      <c r="K2879" s="125"/>
      <c r="L2879" s="8"/>
      <c r="M2879" s="126"/>
      <c r="N2879" s="126"/>
      <c r="O2879" s="119"/>
      <c r="P2879" s="119"/>
      <c r="Q2879" s="158"/>
      <c r="R2879" s="199"/>
      <c r="S2879" s="119"/>
      <c r="T2879" s="129"/>
      <c r="U2879" s="127"/>
      <c r="V2879" s="127"/>
      <c r="W2879" s="126"/>
      <c r="X2879" s="119"/>
      <c r="Y2879" s="119"/>
      <c r="Z2879" s="131"/>
      <c r="AA2879" s="12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2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4"/>
      <c r="EM2879" s="1"/>
      <c r="EN2879" s="1"/>
      <c r="EO2879" s="1"/>
      <c r="EP2879" s="1"/>
      <c r="EQ2879" s="1"/>
      <c r="ER2879" s="1"/>
    </row>
    <row r="2880" spans="1:148" ht="12.75" x14ac:dyDescent="0.2">
      <c r="A2880" s="118"/>
      <c r="B2880" s="119"/>
      <c r="C2880" s="119"/>
      <c r="D2880" s="120"/>
      <c r="E2880" s="120"/>
      <c r="F2880" s="172"/>
      <c r="G2880" s="123"/>
      <c r="H2880" s="124"/>
      <c r="I2880" s="124"/>
      <c r="J2880" s="125"/>
      <c r="K2880" s="125"/>
      <c r="L2880" s="8"/>
      <c r="M2880" s="126"/>
      <c r="N2880" s="126"/>
      <c r="O2880" s="119"/>
      <c r="P2880" s="119"/>
      <c r="Q2880" s="158"/>
      <c r="R2880" s="199"/>
      <c r="S2880" s="119"/>
      <c r="T2880" s="129"/>
      <c r="U2880" s="127"/>
      <c r="V2880" s="127"/>
      <c r="W2880" s="126"/>
      <c r="X2880" s="119"/>
      <c r="Y2880" s="119"/>
      <c r="Z2880" s="131"/>
      <c r="AA2880" s="12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2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4"/>
      <c r="EM2880" s="1"/>
      <c r="EN2880" s="1"/>
      <c r="EO2880" s="1"/>
      <c r="EP2880" s="1"/>
      <c r="EQ2880" s="1"/>
      <c r="ER2880" s="1"/>
    </row>
    <row r="2881" spans="1:148" ht="12.75" x14ac:dyDescent="0.2">
      <c r="A2881" s="118"/>
      <c r="B2881" s="119"/>
      <c r="C2881" s="119"/>
      <c r="D2881" s="120"/>
      <c r="E2881" s="120"/>
      <c r="F2881" s="172"/>
      <c r="G2881" s="123"/>
      <c r="H2881" s="124"/>
      <c r="I2881" s="124"/>
      <c r="J2881" s="125"/>
      <c r="K2881" s="125"/>
      <c r="L2881" s="8"/>
      <c r="M2881" s="126"/>
      <c r="N2881" s="126"/>
      <c r="O2881" s="119"/>
      <c r="P2881" s="119"/>
      <c r="Q2881" s="158"/>
      <c r="R2881" s="199"/>
      <c r="S2881" s="119"/>
      <c r="T2881" s="129"/>
      <c r="U2881" s="127"/>
      <c r="V2881" s="127"/>
      <c r="W2881" s="126"/>
      <c r="X2881" s="119"/>
      <c r="Y2881" s="119"/>
      <c r="Z2881" s="131"/>
      <c r="AA2881" s="12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2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4"/>
      <c r="EM2881" s="1"/>
      <c r="EN2881" s="1"/>
      <c r="EO2881" s="1"/>
      <c r="EP2881" s="1"/>
      <c r="EQ2881" s="1"/>
      <c r="ER2881" s="1"/>
    </row>
    <row r="2882" spans="1:148" ht="12.75" x14ac:dyDescent="0.2">
      <c r="A2882" s="118"/>
      <c r="B2882" s="119"/>
      <c r="C2882" s="119"/>
      <c r="D2882" s="120"/>
      <c r="E2882" s="120"/>
      <c r="F2882" s="172"/>
      <c r="G2882" s="123"/>
      <c r="H2882" s="124"/>
      <c r="I2882" s="124"/>
      <c r="J2882" s="125"/>
      <c r="K2882" s="125"/>
      <c r="L2882" s="8"/>
      <c r="M2882" s="126"/>
      <c r="N2882" s="126"/>
      <c r="O2882" s="119"/>
      <c r="P2882" s="119"/>
      <c r="Q2882" s="158"/>
      <c r="R2882" s="199"/>
      <c r="S2882" s="119"/>
      <c r="T2882" s="129"/>
      <c r="U2882" s="127"/>
      <c r="V2882" s="127"/>
      <c r="W2882" s="126"/>
      <c r="X2882" s="119"/>
      <c r="Y2882" s="119"/>
      <c r="Z2882" s="131"/>
      <c r="AA2882" s="12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2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4"/>
      <c r="EM2882" s="1"/>
      <c r="EN2882" s="1"/>
      <c r="EO2882" s="1"/>
      <c r="EP2882" s="1"/>
      <c r="EQ2882" s="1"/>
      <c r="ER2882" s="1"/>
    </row>
    <row r="2883" spans="1:148" ht="12.75" x14ac:dyDescent="0.2">
      <c r="A2883" s="118"/>
      <c r="B2883" s="119"/>
      <c r="C2883" s="119"/>
      <c r="D2883" s="120"/>
      <c r="E2883" s="120"/>
      <c r="F2883" s="172"/>
      <c r="G2883" s="123"/>
      <c r="H2883" s="124"/>
      <c r="I2883" s="124"/>
      <c r="J2883" s="125"/>
      <c r="K2883" s="125"/>
      <c r="L2883" s="8"/>
      <c r="M2883" s="126"/>
      <c r="N2883" s="126"/>
      <c r="O2883" s="119"/>
      <c r="P2883" s="119"/>
      <c r="Q2883" s="158"/>
      <c r="R2883" s="199"/>
      <c r="S2883" s="119"/>
      <c r="T2883" s="129"/>
      <c r="U2883" s="127"/>
      <c r="V2883" s="127"/>
      <c r="W2883" s="126"/>
      <c r="X2883" s="119"/>
      <c r="Y2883" s="119"/>
      <c r="Z2883" s="131"/>
      <c r="AA2883" s="12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2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4"/>
      <c r="EM2883" s="1"/>
      <c r="EN2883" s="1"/>
      <c r="EO2883" s="1"/>
      <c r="EP2883" s="1"/>
      <c r="EQ2883" s="1"/>
      <c r="ER2883" s="1"/>
    </row>
    <row r="2884" spans="1:148" ht="12.75" x14ac:dyDescent="0.2">
      <c r="A2884" s="118"/>
      <c r="B2884" s="119"/>
      <c r="C2884" s="119"/>
      <c r="D2884" s="120"/>
      <c r="E2884" s="120"/>
      <c r="F2884" s="172"/>
      <c r="G2884" s="123"/>
      <c r="H2884" s="124"/>
      <c r="I2884" s="124"/>
      <c r="J2884" s="125"/>
      <c r="K2884" s="125"/>
      <c r="L2884" s="8"/>
      <c r="M2884" s="126"/>
      <c r="N2884" s="126"/>
      <c r="O2884" s="119"/>
      <c r="P2884" s="119"/>
      <c r="Q2884" s="158"/>
      <c r="R2884" s="199"/>
      <c r="S2884" s="119"/>
      <c r="T2884" s="129"/>
      <c r="U2884" s="127"/>
      <c r="V2884" s="127"/>
      <c r="W2884" s="126"/>
      <c r="X2884" s="119"/>
      <c r="Y2884" s="119"/>
      <c r="Z2884" s="131"/>
      <c r="AA2884" s="12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2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4"/>
      <c r="EM2884" s="1"/>
      <c r="EN2884" s="1"/>
      <c r="EO2884" s="1"/>
      <c r="EP2884" s="1"/>
      <c r="EQ2884" s="1"/>
      <c r="ER2884" s="1"/>
    </row>
    <row r="2885" spans="1:148" ht="12.75" x14ac:dyDescent="0.2">
      <c r="A2885" s="118"/>
      <c r="B2885" s="119"/>
      <c r="C2885" s="119"/>
      <c r="D2885" s="120"/>
      <c r="E2885" s="120"/>
      <c r="F2885" s="172"/>
      <c r="G2885" s="123"/>
      <c r="H2885" s="124"/>
      <c r="I2885" s="124"/>
      <c r="J2885" s="125"/>
      <c r="K2885" s="125"/>
      <c r="L2885" s="8"/>
      <c r="M2885" s="126"/>
      <c r="N2885" s="126"/>
      <c r="O2885" s="119"/>
      <c r="P2885" s="119"/>
      <c r="Q2885" s="158"/>
      <c r="R2885" s="199"/>
      <c r="S2885" s="119"/>
      <c r="T2885" s="129"/>
      <c r="U2885" s="127"/>
      <c r="V2885" s="127"/>
      <c r="W2885" s="126"/>
      <c r="X2885" s="119"/>
      <c r="Y2885" s="119"/>
      <c r="Z2885" s="131"/>
      <c r="AA2885" s="12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2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4"/>
      <c r="EM2885" s="1"/>
      <c r="EN2885" s="1"/>
      <c r="EO2885" s="1"/>
      <c r="EP2885" s="1"/>
      <c r="EQ2885" s="1"/>
      <c r="ER2885" s="1"/>
    </row>
    <row r="2886" spans="1:148" ht="12.75" x14ac:dyDescent="0.2">
      <c r="A2886" s="118"/>
      <c r="B2886" s="119"/>
      <c r="C2886" s="119"/>
      <c r="D2886" s="120"/>
      <c r="E2886" s="120"/>
      <c r="F2886" s="172"/>
      <c r="G2886" s="123"/>
      <c r="H2886" s="124"/>
      <c r="I2886" s="124"/>
      <c r="J2886" s="125"/>
      <c r="K2886" s="125"/>
      <c r="L2886" s="8"/>
      <c r="M2886" s="126"/>
      <c r="N2886" s="126"/>
      <c r="O2886" s="119"/>
      <c r="P2886" s="119"/>
      <c r="Q2886" s="158"/>
      <c r="R2886" s="199"/>
      <c r="S2886" s="119"/>
      <c r="T2886" s="129"/>
      <c r="U2886" s="127"/>
      <c r="V2886" s="127"/>
      <c r="W2886" s="126"/>
      <c r="X2886" s="119"/>
      <c r="Y2886" s="119"/>
      <c r="Z2886" s="131"/>
      <c r="AA2886" s="12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2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4"/>
      <c r="EM2886" s="1"/>
      <c r="EN2886" s="1"/>
      <c r="EO2886" s="1"/>
      <c r="EP2886" s="1"/>
      <c r="EQ2886" s="1"/>
      <c r="ER2886" s="1"/>
    </row>
    <row r="2887" spans="1:148" ht="12.75" x14ac:dyDescent="0.2">
      <c r="A2887" s="118"/>
      <c r="B2887" s="119"/>
      <c r="C2887" s="119"/>
      <c r="D2887" s="120"/>
      <c r="E2887" s="120"/>
      <c r="F2887" s="172"/>
      <c r="G2887" s="123"/>
      <c r="H2887" s="124"/>
      <c r="I2887" s="124"/>
      <c r="J2887" s="125"/>
      <c r="K2887" s="125"/>
      <c r="L2887" s="8"/>
      <c r="M2887" s="126"/>
      <c r="N2887" s="126"/>
      <c r="O2887" s="119"/>
      <c r="P2887" s="119"/>
      <c r="Q2887" s="158"/>
      <c r="R2887" s="199"/>
      <c r="S2887" s="119"/>
      <c r="T2887" s="129"/>
      <c r="U2887" s="127"/>
      <c r="V2887" s="127"/>
      <c r="W2887" s="126"/>
      <c r="X2887" s="119"/>
      <c r="Y2887" s="119"/>
      <c r="Z2887" s="131"/>
      <c r="AA2887" s="12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2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4"/>
      <c r="EM2887" s="1"/>
      <c r="EN2887" s="1"/>
      <c r="EO2887" s="1"/>
      <c r="EP2887" s="1"/>
      <c r="EQ2887" s="1"/>
      <c r="ER2887" s="1"/>
    </row>
    <row r="2888" spans="1:148" ht="12.75" x14ac:dyDescent="0.2">
      <c r="A2888" s="118"/>
      <c r="B2888" s="119"/>
      <c r="C2888" s="119"/>
      <c r="D2888" s="120"/>
      <c r="E2888" s="120"/>
      <c r="F2888" s="172"/>
      <c r="G2888" s="123"/>
      <c r="H2888" s="124"/>
      <c r="I2888" s="124"/>
      <c r="J2888" s="125"/>
      <c r="K2888" s="125"/>
      <c r="L2888" s="8"/>
      <c r="M2888" s="126"/>
      <c r="N2888" s="126"/>
      <c r="O2888" s="119"/>
      <c r="P2888" s="119"/>
      <c r="Q2888" s="158"/>
      <c r="R2888" s="199"/>
      <c r="S2888" s="119"/>
      <c r="T2888" s="129"/>
      <c r="U2888" s="127"/>
      <c r="V2888" s="127"/>
      <c r="W2888" s="126"/>
      <c r="X2888" s="119"/>
      <c r="Y2888" s="119"/>
      <c r="Z2888" s="131"/>
      <c r="AA2888" s="12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2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4"/>
      <c r="EM2888" s="1"/>
      <c r="EN2888" s="1"/>
      <c r="EO2888" s="1"/>
      <c r="EP2888" s="1"/>
      <c r="EQ2888" s="1"/>
      <c r="ER2888" s="1"/>
    </row>
    <row r="2889" spans="1:148" ht="12.75" x14ac:dyDescent="0.2">
      <c r="A2889" s="118"/>
      <c r="B2889" s="119"/>
      <c r="C2889" s="119"/>
      <c r="D2889" s="120"/>
      <c r="E2889" s="120"/>
      <c r="F2889" s="172"/>
      <c r="G2889" s="123"/>
      <c r="H2889" s="124"/>
      <c r="I2889" s="124"/>
      <c r="J2889" s="125"/>
      <c r="K2889" s="125"/>
      <c r="L2889" s="8"/>
      <c r="M2889" s="126"/>
      <c r="N2889" s="126"/>
      <c r="O2889" s="119"/>
      <c r="P2889" s="119"/>
      <c r="Q2889" s="158"/>
      <c r="R2889" s="199"/>
      <c r="S2889" s="119"/>
      <c r="T2889" s="129"/>
      <c r="U2889" s="127"/>
      <c r="V2889" s="127"/>
      <c r="W2889" s="126"/>
      <c r="X2889" s="119"/>
      <c r="Y2889" s="119"/>
      <c r="Z2889" s="131"/>
      <c r="AA2889" s="12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2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4"/>
      <c r="EM2889" s="1"/>
      <c r="EN2889" s="1"/>
      <c r="EO2889" s="1"/>
      <c r="EP2889" s="1"/>
      <c r="EQ2889" s="1"/>
      <c r="ER2889" s="1"/>
    </row>
    <row r="2890" spans="1:148" ht="12.75" x14ac:dyDescent="0.2">
      <c r="A2890" s="118"/>
      <c r="B2890" s="119"/>
      <c r="C2890" s="119"/>
      <c r="D2890" s="120"/>
      <c r="E2890" s="120"/>
      <c r="F2890" s="172"/>
      <c r="G2890" s="123"/>
      <c r="H2890" s="124"/>
      <c r="I2890" s="124"/>
      <c r="J2890" s="125"/>
      <c r="K2890" s="125"/>
      <c r="L2890" s="8"/>
      <c r="M2890" s="126"/>
      <c r="N2890" s="126"/>
      <c r="O2890" s="119"/>
      <c r="P2890" s="119"/>
      <c r="Q2890" s="158"/>
      <c r="R2890" s="199"/>
      <c r="S2890" s="119"/>
      <c r="T2890" s="129"/>
      <c r="U2890" s="127"/>
      <c r="V2890" s="127"/>
      <c r="W2890" s="126"/>
      <c r="X2890" s="119"/>
      <c r="Y2890" s="119"/>
      <c r="Z2890" s="131"/>
      <c r="AA2890" s="12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2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4"/>
      <c r="EM2890" s="1"/>
      <c r="EN2890" s="1"/>
      <c r="EO2890" s="1"/>
      <c r="EP2890" s="1"/>
      <c r="EQ2890" s="1"/>
      <c r="ER2890" s="1"/>
    </row>
    <row r="2891" spans="1:148" ht="12.75" x14ac:dyDescent="0.2">
      <c r="A2891" s="118"/>
      <c r="B2891" s="119"/>
      <c r="C2891" s="119"/>
      <c r="D2891" s="120"/>
      <c r="E2891" s="120"/>
      <c r="F2891" s="172"/>
      <c r="G2891" s="123"/>
      <c r="H2891" s="124"/>
      <c r="I2891" s="124"/>
      <c r="J2891" s="125"/>
      <c r="K2891" s="125"/>
      <c r="L2891" s="8"/>
      <c r="M2891" s="126"/>
      <c r="N2891" s="126"/>
      <c r="O2891" s="119"/>
      <c r="P2891" s="119"/>
      <c r="Q2891" s="158"/>
      <c r="R2891" s="199"/>
      <c r="S2891" s="119"/>
      <c r="T2891" s="129"/>
      <c r="U2891" s="127"/>
      <c r="V2891" s="127"/>
      <c r="W2891" s="126"/>
      <c r="X2891" s="119"/>
      <c r="Y2891" s="119"/>
      <c r="Z2891" s="131"/>
      <c r="AA2891" s="12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2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4"/>
      <c r="EM2891" s="1"/>
      <c r="EN2891" s="1"/>
      <c r="EO2891" s="1"/>
      <c r="EP2891" s="1"/>
      <c r="EQ2891" s="1"/>
      <c r="ER2891" s="1"/>
    </row>
    <row r="2892" spans="1:148" ht="12.75" x14ac:dyDescent="0.2">
      <c r="A2892" s="118"/>
      <c r="B2892" s="119"/>
      <c r="C2892" s="119"/>
      <c r="D2892" s="120"/>
      <c r="E2892" s="120"/>
      <c r="F2892" s="172"/>
      <c r="G2892" s="123"/>
      <c r="H2892" s="124"/>
      <c r="I2892" s="124"/>
      <c r="J2892" s="125"/>
      <c r="K2892" s="125"/>
      <c r="L2892" s="8"/>
      <c r="M2892" s="126"/>
      <c r="N2892" s="126"/>
      <c r="O2892" s="119"/>
      <c r="P2892" s="119"/>
      <c r="Q2892" s="158"/>
      <c r="R2892" s="199"/>
      <c r="S2892" s="119"/>
      <c r="T2892" s="129"/>
      <c r="U2892" s="127"/>
      <c r="V2892" s="127"/>
      <c r="W2892" s="126"/>
      <c r="X2892" s="119"/>
      <c r="Y2892" s="119"/>
      <c r="Z2892" s="131"/>
      <c r="AA2892" s="12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2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4"/>
      <c r="EM2892" s="1"/>
      <c r="EN2892" s="1"/>
      <c r="EO2892" s="1"/>
      <c r="EP2892" s="1"/>
      <c r="EQ2892" s="1"/>
      <c r="ER2892" s="1"/>
    </row>
    <row r="2893" spans="1:148" ht="12.75" x14ac:dyDescent="0.2">
      <c r="A2893" s="118"/>
      <c r="B2893" s="119"/>
      <c r="C2893" s="119"/>
      <c r="D2893" s="120"/>
      <c r="E2893" s="120"/>
      <c r="F2893" s="172"/>
      <c r="G2893" s="123"/>
      <c r="H2893" s="124"/>
      <c r="I2893" s="124"/>
      <c r="J2893" s="125"/>
      <c r="K2893" s="125"/>
      <c r="L2893" s="8"/>
      <c r="M2893" s="126"/>
      <c r="N2893" s="126"/>
      <c r="O2893" s="119"/>
      <c r="P2893" s="119"/>
      <c r="Q2893" s="158"/>
      <c r="R2893" s="199"/>
      <c r="S2893" s="119"/>
      <c r="T2893" s="129"/>
      <c r="U2893" s="127"/>
      <c r="V2893" s="127"/>
      <c r="W2893" s="126"/>
      <c r="X2893" s="119"/>
      <c r="Y2893" s="119"/>
      <c r="Z2893" s="131"/>
      <c r="AA2893" s="12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2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4"/>
      <c r="EM2893" s="1"/>
      <c r="EN2893" s="1"/>
      <c r="EO2893" s="1"/>
      <c r="EP2893" s="1"/>
      <c r="EQ2893" s="1"/>
      <c r="ER2893" s="1"/>
    </row>
    <row r="2894" spans="1:148" ht="12.75" x14ac:dyDescent="0.2">
      <c r="A2894" s="118"/>
      <c r="B2894" s="119"/>
      <c r="C2894" s="119"/>
      <c r="D2894" s="120"/>
      <c r="E2894" s="120"/>
      <c r="F2894" s="172"/>
      <c r="G2894" s="123"/>
      <c r="H2894" s="124"/>
      <c r="I2894" s="124"/>
      <c r="J2894" s="125"/>
      <c r="K2894" s="125"/>
      <c r="L2894" s="8"/>
      <c r="M2894" s="126"/>
      <c r="N2894" s="126"/>
      <c r="O2894" s="119"/>
      <c r="P2894" s="119"/>
      <c r="Q2894" s="158"/>
      <c r="R2894" s="199"/>
      <c r="S2894" s="119"/>
      <c r="T2894" s="129"/>
      <c r="U2894" s="127"/>
      <c r="V2894" s="127"/>
      <c r="W2894" s="126"/>
      <c r="X2894" s="119"/>
      <c r="Y2894" s="119"/>
      <c r="Z2894" s="131"/>
      <c r="AA2894" s="12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2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4"/>
      <c r="EM2894" s="1"/>
      <c r="EN2894" s="1"/>
      <c r="EO2894" s="1"/>
      <c r="EP2894" s="1"/>
      <c r="EQ2894" s="1"/>
      <c r="ER2894" s="1"/>
    </row>
    <row r="2895" spans="1:148" ht="12.75" x14ac:dyDescent="0.2">
      <c r="A2895" s="118"/>
      <c r="B2895" s="119"/>
      <c r="C2895" s="119"/>
      <c r="D2895" s="120"/>
      <c r="E2895" s="120"/>
      <c r="F2895" s="172"/>
      <c r="G2895" s="123"/>
      <c r="H2895" s="124"/>
      <c r="I2895" s="124"/>
      <c r="J2895" s="125"/>
      <c r="K2895" s="125"/>
      <c r="L2895" s="8"/>
      <c r="M2895" s="126"/>
      <c r="N2895" s="126"/>
      <c r="O2895" s="119"/>
      <c r="P2895" s="119"/>
      <c r="Q2895" s="158"/>
      <c r="R2895" s="199"/>
      <c r="S2895" s="119"/>
      <c r="T2895" s="129"/>
      <c r="U2895" s="127"/>
      <c r="V2895" s="127"/>
      <c r="W2895" s="126"/>
      <c r="X2895" s="119"/>
      <c r="Y2895" s="119"/>
      <c r="Z2895" s="131"/>
      <c r="AA2895" s="12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2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4"/>
      <c r="EM2895" s="1"/>
      <c r="EN2895" s="1"/>
      <c r="EO2895" s="1"/>
      <c r="EP2895" s="1"/>
      <c r="EQ2895" s="1"/>
      <c r="ER2895" s="1"/>
    </row>
    <row r="2896" spans="1:148" ht="12.75" x14ac:dyDescent="0.2">
      <c r="A2896" s="118"/>
      <c r="B2896" s="119"/>
      <c r="C2896" s="119"/>
      <c r="D2896" s="120"/>
      <c r="E2896" s="120"/>
      <c r="F2896" s="172"/>
      <c r="G2896" s="123"/>
      <c r="H2896" s="124"/>
      <c r="I2896" s="124"/>
      <c r="J2896" s="125"/>
      <c r="K2896" s="125"/>
      <c r="L2896" s="8"/>
      <c r="M2896" s="126"/>
      <c r="N2896" s="126"/>
      <c r="O2896" s="119"/>
      <c r="P2896" s="119"/>
      <c r="Q2896" s="158"/>
      <c r="R2896" s="199"/>
      <c r="S2896" s="119"/>
      <c r="T2896" s="129"/>
      <c r="U2896" s="127"/>
      <c r="V2896" s="127"/>
      <c r="W2896" s="126"/>
      <c r="X2896" s="119"/>
      <c r="Y2896" s="119"/>
      <c r="Z2896" s="131"/>
      <c r="AA2896" s="12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2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4"/>
      <c r="EM2896" s="1"/>
      <c r="EN2896" s="1"/>
      <c r="EO2896" s="1"/>
      <c r="EP2896" s="1"/>
      <c r="EQ2896" s="1"/>
      <c r="ER2896" s="1"/>
    </row>
    <row r="2897" spans="1:148" ht="12.75" x14ac:dyDescent="0.2">
      <c r="A2897" s="118"/>
      <c r="B2897" s="119"/>
      <c r="C2897" s="119"/>
      <c r="D2897" s="120"/>
      <c r="E2897" s="120"/>
      <c r="F2897" s="172"/>
      <c r="G2897" s="123"/>
      <c r="H2897" s="124"/>
      <c r="I2897" s="124"/>
      <c r="J2897" s="125"/>
      <c r="K2897" s="125"/>
      <c r="L2897" s="8"/>
      <c r="M2897" s="126"/>
      <c r="N2897" s="126"/>
      <c r="O2897" s="119"/>
      <c r="P2897" s="119"/>
      <c r="Q2897" s="158"/>
      <c r="R2897" s="199"/>
      <c r="S2897" s="119"/>
      <c r="T2897" s="129"/>
      <c r="U2897" s="127"/>
      <c r="V2897" s="127"/>
      <c r="W2897" s="126"/>
      <c r="X2897" s="119"/>
      <c r="Y2897" s="119"/>
      <c r="Z2897" s="131"/>
      <c r="AA2897" s="12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2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4"/>
      <c r="EM2897" s="1"/>
      <c r="EN2897" s="1"/>
      <c r="EO2897" s="1"/>
      <c r="EP2897" s="1"/>
      <c r="EQ2897" s="1"/>
      <c r="ER2897" s="1"/>
    </row>
    <row r="2898" spans="1:148" ht="12.75" x14ac:dyDescent="0.2">
      <c r="A2898" s="118"/>
      <c r="B2898" s="119"/>
      <c r="C2898" s="119"/>
      <c r="D2898" s="120"/>
      <c r="E2898" s="120"/>
      <c r="F2898" s="172"/>
      <c r="G2898" s="123"/>
      <c r="H2898" s="124"/>
      <c r="I2898" s="124"/>
      <c r="J2898" s="125"/>
      <c r="K2898" s="125"/>
      <c r="L2898" s="8"/>
      <c r="M2898" s="126"/>
      <c r="N2898" s="126"/>
      <c r="O2898" s="119"/>
      <c r="P2898" s="119"/>
      <c r="Q2898" s="158"/>
      <c r="R2898" s="199"/>
      <c r="S2898" s="119"/>
      <c r="T2898" s="129"/>
      <c r="U2898" s="127"/>
      <c r="V2898" s="127"/>
      <c r="W2898" s="126"/>
      <c r="X2898" s="119"/>
      <c r="Y2898" s="119"/>
      <c r="Z2898" s="131"/>
      <c r="AA2898" s="12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2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4"/>
      <c r="EM2898" s="1"/>
      <c r="EN2898" s="1"/>
      <c r="EO2898" s="1"/>
      <c r="EP2898" s="1"/>
      <c r="EQ2898" s="1"/>
      <c r="ER2898" s="1"/>
    </row>
    <row r="2899" spans="1:148" ht="12.75" x14ac:dyDescent="0.2">
      <c r="A2899" s="118"/>
      <c r="B2899" s="119"/>
      <c r="C2899" s="119"/>
      <c r="D2899" s="120"/>
      <c r="E2899" s="120"/>
      <c r="F2899" s="172"/>
      <c r="G2899" s="123"/>
      <c r="H2899" s="124"/>
      <c r="I2899" s="124"/>
      <c r="J2899" s="125"/>
      <c r="K2899" s="125"/>
      <c r="L2899" s="8"/>
      <c r="M2899" s="126"/>
      <c r="N2899" s="126"/>
      <c r="O2899" s="119"/>
      <c r="P2899" s="119"/>
      <c r="Q2899" s="158"/>
      <c r="R2899" s="199"/>
      <c r="S2899" s="119"/>
      <c r="T2899" s="129"/>
      <c r="U2899" s="127"/>
      <c r="V2899" s="127"/>
      <c r="W2899" s="126"/>
      <c r="X2899" s="119"/>
      <c r="Y2899" s="119"/>
      <c r="Z2899" s="131"/>
      <c r="AA2899" s="12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2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4"/>
      <c r="EM2899" s="1"/>
      <c r="EN2899" s="1"/>
      <c r="EO2899" s="1"/>
      <c r="EP2899" s="1"/>
      <c r="EQ2899" s="1"/>
      <c r="ER2899" s="1"/>
    </row>
    <row r="2900" spans="1:148" ht="12.75" x14ac:dyDescent="0.2">
      <c r="A2900" s="118"/>
      <c r="B2900" s="119"/>
      <c r="C2900" s="119"/>
      <c r="D2900" s="120"/>
      <c r="E2900" s="120"/>
      <c r="F2900" s="172"/>
      <c r="G2900" s="123"/>
      <c r="H2900" s="124"/>
      <c r="I2900" s="124"/>
      <c r="J2900" s="125"/>
      <c r="K2900" s="125"/>
      <c r="L2900" s="8"/>
      <c r="M2900" s="126"/>
      <c r="N2900" s="126"/>
      <c r="O2900" s="119"/>
      <c r="P2900" s="119"/>
      <c r="Q2900" s="158"/>
      <c r="R2900" s="199"/>
      <c r="S2900" s="119"/>
      <c r="T2900" s="129"/>
      <c r="U2900" s="127"/>
      <c r="V2900" s="127"/>
      <c r="W2900" s="126"/>
      <c r="X2900" s="119"/>
      <c r="Y2900" s="119"/>
      <c r="Z2900" s="131"/>
      <c r="AA2900" s="12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2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4"/>
      <c r="EM2900" s="1"/>
      <c r="EN2900" s="1"/>
      <c r="EO2900" s="1"/>
      <c r="EP2900" s="1"/>
      <c r="EQ2900" s="1"/>
      <c r="ER2900" s="1"/>
    </row>
    <row r="2901" spans="1:148" ht="12.75" x14ac:dyDescent="0.2">
      <c r="A2901" s="118"/>
      <c r="B2901" s="119"/>
      <c r="C2901" s="119"/>
      <c r="D2901" s="120"/>
      <c r="E2901" s="120"/>
      <c r="F2901" s="172"/>
      <c r="G2901" s="123"/>
      <c r="H2901" s="124"/>
      <c r="I2901" s="124"/>
      <c r="J2901" s="125"/>
      <c r="K2901" s="125"/>
      <c r="L2901" s="8"/>
      <c r="M2901" s="126"/>
      <c r="N2901" s="126"/>
      <c r="O2901" s="119"/>
      <c r="P2901" s="119"/>
      <c r="Q2901" s="158"/>
      <c r="R2901" s="199"/>
      <c r="S2901" s="119"/>
      <c r="T2901" s="129"/>
      <c r="U2901" s="127"/>
      <c r="V2901" s="127"/>
      <c r="W2901" s="126"/>
      <c r="X2901" s="119"/>
      <c r="Y2901" s="119"/>
      <c r="Z2901" s="131"/>
      <c r="AA2901" s="12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2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4"/>
      <c r="EM2901" s="1"/>
      <c r="EN2901" s="1"/>
      <c r="EO2901" s="1"/>
      <c r="EP2901" s="1"/>
      <c r="EQ2901" s="1"/>
      <c r="ER2901" s="1"/>
    </row>
    <row r="2902" spans="1:148" ht="12.75" x14ac:dyDescent="0.2">
      <c r="A2902" s="118"/>
      <c r="B2902" s="119"/>
      <c r="C2902" s="119"/>
      <c r="D2902" s="120"/>
      <c r="E2902" s="120"/>
      <c r="F2902" s="172"/>
      <c r="G2902" s="123"/>
      <c r="H2902" s="124"/>
      <c r="I2902" s="124"/>
      <c r="J2902" s="125"/>
      <c r="K2902" s="125"/>
      <c r="L2902" s="8"/>
      <c r="M2902" s="126"/>
      <c r="N2902" s="126"/>
      <c r="O2902" s="119"/>
      <c r="P2902" s="119"/>
      <c r="Q2902" s="158"/>
      <c r="R2902" s="199"/>
      <c r="S2902" s="119"/>
      <c r="T2902" s="129"/>
      <c r="U2902" s="127"/>
      <c r="V2902" s="127"/>
      <c r="W2902" s="126"/>
      <c r="X2902" s="119"/>
      <c r="Y2902" s="119"/>
      <c r="Z2902" s="131"/>
      <c r="AA2902" s="12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2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4"/>
      <c r="EM2902" s="1"/>
      <c r="EN2902" s="1"/>
      <c r="EO2902" s="1"/>
      <c r="EP2902" s="1"/>
      <c r="EQ2902" s="1"/>
      <c r="ER2902" s="1"/>
    </row>
    <row r="2903" spans="1:148" ht="12.75" x14ac:dyDescent="0.2">
      <c r="A2903" s="118"/>
      <c r="B2903" s="119"/>
      <c r="C2903" s="119"/>
      <c r="D2903" s="120"/>
      <c r="E2903" s="120"/>
      <c r="F2903" s="172"/>
      <c r="G2903" s="123"/>
      <c r="H2903" s="124"/>
      <c r="I2903" s="124"/>
      <c r="J2903" s="125"/>
      <c r="K2903" s="125"/>
      <c r="L2903" s="8"/>
      <c r="M2903" s="126"/>
      <c r="N2903" s="126"/>
      <c r="O2903" s="119"/>
      <c r="P2903" s="119"/>
      <c r="Q2903" s="158"/>
      <c r="R2903" s="199"/>
      <c r="S2903" s="119"/>
      <c r="T2903" s="129"/>
      <c r="U2903" s="127"/>
      <c r="V2903" s="127"/>
      <c r="W2903" s="126"/>
      <c r="X2903" s="119"/>
      <c r="Y2903" s="119"/>
      <c r="Z2903" s="131"/>
      <c r="AA2903" s="12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2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4"/>
      <c r="EM2903" s="1"/>
      <c r="EN2903" s="1"/>
      <c r="EO2903" s="1"/>
      <c r="EP2903" s="1"/>
      <c r="EQ2903" s="1"/>
      <c r="ER2903" s="1"/>
    </row>
    <row r="2904" spans="1:148" ht="12.75" x14ac:dyDescent="0.2">
      <c r="A2904" s="118"/>
      <c r="B2904" s="119"/>
      <c r="C2904" s="119"/>
      <c r="D2904" s="120"/>
      <c r="E2904" s="120"/>
      <c r="F2904" s="172"/>
      <c r="G2904" s="123"/>
      <c r="H2904" s="124"/>
      <c r="I2904" s="124"/>
      <c r="J2904" s="125"/>
      <c r="K2904" s="125"/>
      <c r="L2904" s="8"/>
      <c r="M2904" s="126"/>
      <c r="N2904" s="126"/>
      <c r="O2904" s="119"/>
      <c r="P2904" s="119"/>
      <c r="Q2904" s="158"/>
      <c r="R2904" s="199"/>
      <c r="S2904" s="119"/>
      <c r="T2904" s="129"/>
      <c r="U2904" s="127"/>
      <c r="V2904" s="127"/>
      <c r="W2904" s="126"/>
      <c r="X2904" s="119"/>
      <c r="Y2904" s="119"/>
      <c r="Z2904" s="131"/>
      <c r="AA2904" s="12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2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4"/>
      <c r="EM2904" s="1"/>
      <c r="EN2904" s="1"/>
      <c r="EO2904" s="1"/>
      <c r="EP2904" s="1"/>
      <c r="EQ2904" s="1"/>
      <c r="ER2904" s="1"/>
    </row>
    <row r="2905" spans="1:148" ht="12.75" x14ac:dyDescent="0.2">
      <c r="A2905" s="118"/>
      <c r="B2905" s="119"/>
      <c r="C2905" s="119"/>
      <c r="D2905" s="120"/>
      <c r="E2905" s="120"/>
      <c r="F2905" s="172"/>
      <c r="G2905" s="123"/>
      <c r="H2905" s="124"/>
      <c r="I2905" s="124"/>
      <c r="J2905" s="125"/>
      <c r="K2905" s="125"/>
      <c r="L2905" s="8"/>
      <c r="M2905" s="126"/>
      <c r="N2905" s="126"/>
      <c r="O2905" s="119"/>
      <c r="P2905" s="119"/>
      <c r="Q2905" s="158"/>
      <c r="R2905" s="199"/>
      <c r="S2905" s="119"/>
      <c r="T2905" s="129"/>
      <c r="U2905" s="127"/>
      <c r="V2905" s="127"/>
      <c r="W2905" s="126"/>
      <c r="X2905" s="119"/>
      <c r="Y2905" s="119"/>
      <c r="Z2905" s="131"/>
      <c r="AA2905" s="12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2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4"/>
      <c r="EM2905" s="1"/>
      <c r="EN2905" s="1"/>
      <c r="EO2905" s="1"/>
      <c r="EP2905" s="1"/>
      <c r="EQ2905" s="1"/>
      <c r="ER2905" s="1"/>
    </row>
    <row r="2906" spans="1:148" ht="12.75" x14ac:dyDescent="0.2">
      <c r="A2906" s="118"/>
      <c r="B2906" s="119"/>
      <c r="C2906" s="119"/>
      <c r="D2906" s="120"/>
      <c r="E2906" s="120"/>
      <c r="F2906" s="172"/>
      <c r="G2906" s="123"/>
      <c r="H2906" s="124"/>
      <c r="I2906" s="124"/>
      <c r="J2906" s="125"/>
      <c r="K2906" s="125"/>
      <c r="L2906" s="8"/>
      <c r="M2906" s="126"/>
      <c r="N2906" s="126"/>
      <c r="O2906" s="119"/>
      <c r="P2906" s="119"/>
      <c r="Q2906" s="158"/>
      <c r="R2906" s="199"/>
      <c r="S2906" s="119"/>
      <c r="T2906" s="129"/>
      <c r="U2906" s="127"/>
      <c r="V2906" s="127"/>
      <c r="W2906" s="126"/>
      <c r="X2906" s="119"/>
      <c r="Y2906" s="119"/>
      <c r="Z2906" s="131"/>
      <c r="AA2906" s="12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2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4"/>
      <c r="EM2906" s="1"/>
      <c r="EN2906" s="1"/>
      <c r="EO2906" s="1"/>
      <c r="EP2906" s="1"/>
      <c r="EQ2906" s="1"/>
      <c r="ER2906" s="1"/>
    </row>
    <row r="2907" spans="1:148" ht="12.75" x14ac:dyDescent="0.2">
      <c r="A2907" s="118"/>
      <c r="B2907" s="119"/>
      <c r="C2907" s="119"/>
      <c r="D2907" s="120"/>
      <c r="E2907" s="120"/>
      <c r="F2907" s="172"/>
      <c r="G2907" s="123"/>
      <c r="H2907" s="124"/>
      <c r="I2907" s="124"/>
      <c r="J2907" s="125"/>
      <c r="K2907" s="125"/>
      <c r="L2907" s="8"/>
      <c r="M2907" s="126"/>
      <c r="N2907" s="126"/>
      <c r="O2907" s="119"/>
      <c r="P2907" s="119"/>
      <c r="Q2907" s="158"/>
      <c r="R2907" s="199"/>
      <c r="S2907" s="119"/>
      <c r="T2907" s="129"/>
      <c r="U2907" s="127"/>
      <c r="V2907" s="127"/>
      <c r="W2907" s="126"/>
      <c r="X2907" s="119"/>
      <c r="Y2907" s="119"/>
      <c r="Z2907" s="131"/>
      <c r="AA2907" s="12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2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4"/>
      <c r="EM2907" s="1"/>
      <c r="EN2907" s="1"/>
      <c r="EO2907" s="1"/>
      <c r="EP2907" s="1"/>
      <c r="EQ2907" s="1"/>
      <c r="ER2907" s="1"/>
    </row>
    <row r="2908" spans="1:148" ht="12.75" x14ac:dyDescent="0.2">
      <c r="A2908" s="118"/>
      <c r="B2908" s="119"/>
      <c r="C2908" s="119"/>
      <c r="D2908" s="120"/>
      <c r="E2908" s="120"/>
      <c r="F2908" s="172"/>
      <c r="G2908" s="123"/>
      <c r="H2908" s="124"/>
      <c r="I2908" s="124"/>
      <c r="J2908" s="125"/>
      <c r="K2908" s="125"/>
      <c r="L2908" s="8"/>
      <c r="M2908" s="126"/>
      <c r="N2908" s="126"/>
      <c r="O2908" s="119"/>
      <c r="P2908" s="119"/>
      <c r="Q2908" s="158"/>
      <c r="R2908" s="199"/>
      <c r="S2908" s="119"/>
      <c r="T2908" s="129"/>
      <c r="U2908" s="127"/>
      <c r="V2908" s="127"/>
      <c r="W2908" s="126"/>
      <c r="X2908" s="119"/>
      <c r="Y2908" s="119"/>
      <c r="Z2908" s="131"/>
      <c r="AA2908" s="12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2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4"/>
      <c r="EM2908" s="1"/>
      <c r="EN2908" s="1"/>
      <c r="EO2908" s="1"/>
      <c r="EP2908" s="1"/>
      <c r="EQ2908" s="1"/>
      <c r="ER2908" s="1"/>
    </row>
    <row r="2909" spans="1:148" ht="12.75" x14ac:dyDescent="0.2">
      <c r="A2909" s="118"/>
      <c r="B2909" s="119"/>
      <c r="C2909" s="119"/>
      <c r="D2909" s="120"/>
      <c r="E2909" s="120"/>
      <c r="F2909" s="172"/>
      <c r="G2909" s="123"/>
      <c r="H2909" s="124"/>
      <c r="I2909" s="124"/>
      <c r="J2909" s="125"/>
      <c r="K2909" s="125"/>
      <c r="L2909" s="8"/>
      <c r="M2909" s="126"/>
      <c r="N2909" s="126"/>
      <c r="O2909" s="119"/>
      <c r="P2909" s="119"/>
      <c r="Q2909" s="158"/>
      <c r="R2909" s="199"/>
      <c r="S2909" s="119"/>
      <c r="T2909" s="129"/>
      <c r="U2909" s="127"/>
      <c r="V2909" s="127"/>
      <c r="W2909" s="126"/>
      <c r="X2909" s="119"/>
      <c r="Y2909" s="119"/>
      <c r="Z2909" s="131"/>
      <c r="AA2909" s="12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2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4"/>
      <c r="EM2909" s="1"/>
      <c r="EN2909" s="1"/>
      <c r="EO2909" s="1"/>
      <c r="EP2909" s="1"/>
      <c r="EQ2909" s="1"/>
      <c r="ER2909" s="1"/>
    </row>
    <row r="2910" spans="1:148" ht="12.75" x14ac:dyDescent="0.2">
      <c r="A2910" s="118"/>
      <c r="B2910" s="119"/>
      <c r="C2910" s="119"/>
      <c r="D2910" s="120"/>
      <c r="E2910" s="120"/>
      <c r="F2910" s="172"/>
      <c r="G2910" s="123"/>
      <c r="H2910" s="124"/>
      <c r="I2910" s="124"/>
      <c r="J2910" s="125"/>
      <c r="K2910" s="125"/>
      <c r="L2910" s="8"/>
      <c r="M2910" s="126"/>
      <c r="N2910" s="126"/>
      <c r="O2910" s="119"/>
      <c r="P2910" s="119"/>
      <c r="Q2910" s="158"/>
      <c r="R2910" s="199"/>
      <c r="S2910" s="119"/>
      <c r="T2910" s="129"/>
      <c r="U2910" s="127"/>
      <c r="V2910" s="127"/>
      <c r="W2910" s="126"/>
      <c r="X2910" s="119"/>
      <c r="Y2910" s="119"/>
      <c r="Z2910" s="131"/>
      <c r="AA2910" s="12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2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4"/>
      <c r="EM2910" s="1"/>
      <c r="EN2910" s="1"/>
      <c r="EO2910" s="1"/>
      <c r="EP2910" s="1"/>
      <c r="EQ2910" s="1"/>
      <c r="ER2910" s="1"/>
    </row>
    <row r="2911" spans="1:148" ht="12.75" x14ac:dyDescent="0.2">
      <c r="A2911" s="118"/>
      <c r="B2911" s="119"/>
      <c r="C2911" s="119"/>
      <c r="D2911" s="120"/>
      <c r="E2911" s="120"/>
      <c r="F2911" s="172"/>
      <c r="G2911" s="123"/>
      <c r="H2911" s="124"/>
      <c r="I2911" s="124"/>
      <c r="J2911" s="125"/>
      <c r="K2911" s="125"/>
      <c r="L2911" s="8"/>
      <c r="M2911" s="126"/>
      <c r="N2911" s="126"/>
      <c r="O2911" s="119"/>
      <c r="P2911" s="119"/>
      <c r="Q2911" s="158"/>
      <c r="R2911" s="199"/>
      <c r="S2911" s="119"/>
      <c r="T2911" s="129"/>
      <c r="U2911" s="127"/>
      <c r="V2911" s="127"/>
      <c r="W2911" s="126"/>
      <c r="X2911" s="119"/>
      <c r="Y2911" s="119"/>
      <c r="Z2911" s="131"/>
      <c r="AA2911" s="12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2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4"/>
      <c r="EM2911" s="1"/>
      <c r="EN2911" s="1"/>
      <c r="EO2911" s="1"/>
      <c r="EP2911" s="1"/>
      <c r="EQ2911" s="1"/>
      <c r="ER2911" s="1"/>
    </row>
    <row r="2912" spans="1:148" ht="12.75" x14ac:dyDescent="0.2">
      <c r="A2912" s="118"/>
      <c r="B2912" s="119"/>
      <c r="C2912" s="119"/>
      <c r="D2912" s="120"/>
      <c r="E2912" s="120"/>
      <c r="F2912" s="172"/>
      <c r="G2912" s="123"/>
      <c r="H2912" s="124"/>
      <c r="I2912" s="124"/>
      <c r="J2912" s="125"/>
      <c r="K2912" s="125"/>
      <c r="L2912" s="8"/>
      <c r="M2912" s="126"/>
      <c r="N2912" s="126"/>
      <c r="O2912" s="119"/>
      <c r="P2912" s="119"/>
      <c r="Q2912" s="158"/>
      <c r="R2912" s="199"/>
      <c r="S2912" s="119"/>
      <c r="T2912" s="129"/>
      <c r="U2912" s="127"/>
      <c r="V2912" s="127"/>
      <c r="W2912" s="126"/>
      <c r="X2912" s="119"/>
      <c r="Y2912" s="119"/>
      <c r="Z2912" s="131"/>
      <c r="AA2912" s="12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2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4"/>
      <c r="EM2912" s="1"/>
      <c r="EN2912" s="1"/>
      <c r="EO2912" s="1"/>
      <c r="EP2912" s="1"/>
      <c r="EQ2912" s="1"/>
      <c r="ER2912" s="1"/>
    </row>
    <row r="2913" spans="1:148" ht="12.75" x14ac:dyDescent="0.2">
      <c r="A2913" s="118"/>
      <c r="B2913" s="119"/>
      <c r="C2913" s="119"/>
      <c r="D2913" s="120"/>
      <c r="E2913" s="120"/>
      <c r="F2913" s="172"/>
      <c r="G2913" s="123"/>
      <c r="H2913" s="124"/>
      <c r="I2913" s="124"/>
      <c r="J2913" s="125"/>
      <c r="K2913" s="125"/>
      <c r="L2913" s="8"/>
      <c r="M2913" s="126"/>
      <c r="N2913" s="126"/>
      <c r="O2913" s="119"/>
      <c r="P2913" s="119"/>
      <c r="Q2913" s="158"/>
      <c r="R2913" s="199"/>
      <c r="S2913" s="119"/>
      <c r="T2913" s="129"/>
      <c r="U2913" s="127"/>
      <c r="V2913" s="127"/>
      <c r="W2913" s="126"/>
      <c r="X2913" s="119"/>
      <c r="Y2913" s="119"/>
      <c r="Z2913" s="131"/>
      <c r="AA2913" s="12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2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4"/>
      <c r="EM2913" s="1"/>
      <c r="EN2913" s="1"/>
      <c r="EO2913" s="1"/>
      <c r="EP2913" s="1"/>
      <c r="EQ2913" s="1"/>
      <c r="ER2913" s="1"/>
    </row>
    <row r="2914" spans="1:148" ht="12.75" x14ac:dyDescent="0.2">
      <c r="A2914" s="118"/>
      <c r="B2914" s="119"/>
      <c r="C2914" s="119"/>
      <c r="D2914" s="120"/>
      <c r="E2914" s="120"/>
      <c r="F2914" s="172"/>
      <c r="G2914" s="123"/>
      <c r="H2914" s="124"/>
      <c r="I2914" s="124"/>
      <c r="J2914" s="125"/>
      <c r="K2914" s="125"/>
      <c r="L2914" s="8"/>
      <c r="M2914" s="126"/>
      <c r="N2914" s="126"/>
      <c r="O2914" s="119"/>
      <c r="P2914" s="119"/>
      <c r="Q2914" s="158"/>
      <c r="R2914" s="199"/>
      <c r="S2914" s="119"/>
      <c r="T2914" s="129"/>
      <c r="U2914" s="127"/>
      <c r="V2914" s="127"/>
      <c r="W2914" s="126"/>
      <c r="X2914" s="119"/>
      <c r="Y2914" s="119"/>
      <c r="Z2914" s="131"/>
      <c r="AA2914" s="12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2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4"/>
      <c r="EM2914" s="1"/>
      <c r="EN2914" s="1"/>
      <c r="EO2914" s="1"/>
      <c r="EP2914" s="1"/>
      <c r="EQ2914" s="1"/>
      <c r="ER2914" s="1"/>
    </row>
    <row r="2915" spans="1:148" ht="12.75" x14ac:dyDescent="0.2">
      <c r="A2915" s="118"/>
      <c r="B2915" s="119"/>
      <c r="C2915" s="119"/>
      <c r="D2915" s="120"/>
      <c r="E2915" s="120"/>
      <c r="F2915" s="172"/>
      <c r="G2915" s="123"/>
      <c r="H2915" s="124"/>
      <c r="I2915" s="124"/>
      <c r="J2915" s="125"/>
      <c r="K2915" s="125"/>
      <c r="L2915" s="8"/>
      <c r="M2915" s="126"/>
      <c r="N2915" s="126"/>
      <c r="O2915" s="119"/>
      <c r="P2915" s="119"/>
      <c r="Q2915" s="158"/>
      <c r="R2915" s="199"/>
      <c r="S2915" s="119"/>
      <c r="T2915" s="129"/>
      <c r="U2915" s="127"/>
      <c r="V2915" s="127"/>
      <c r="W2915" s="126"/>
      <c r="X2915" s="119"/>
      <c r="Y2915" s="119"/>
      <c r="Z2915" s="131"/>
      <c r="AA2915" s="12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2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4"/>
      <c r="EM2915" s="1"/>
      <c r="EN2915" s="1"/>
      <c r="EO2915" s="1"/>
      <c r="EP2915" s="1"/>
      <c r="EQ2915" s="1"/>
      <c r="ER2915" s="1"/>
    </row>
    <row r="2916" spans="1:148" ht="12.75" x14ac:dyDescent="0.2">
      <c r="A2916" s="118"/>
      <c r="B2916" s="119"/>
      <c r="C2916" s="119"/>
      <c r="D2916" s="120"/>
      <c r="E2916" s="120"/>
      <c r="F2916" s="172"/>
      <c r="G2916" s="123"/>
      <c r="H2916" s="124"/>
      <c r="I2916" s="124"/>
      <c r="J2916" s="125"/>
      <c r="K2916" s="125"/>
      <c r="L2916" s="8"/>
      <c r="M2916" s="126"/>
      <c r="N2916" s="126"/>
      <c r="O2916" s="119"/>
      <c r="P2916" s="119"/>
      <c r="Q2916" s="158"/>
      <c r="R2916" s="199"/>
      <c r="S2916" s="119"/>
      <c r="T2916" s="129"/>
      <c r="U2916" s="127"/>
      <c r="V2916" s="127"/>
      <c r="W2916" s="126"/>
      <c r="X2916" s="119"/>
      <c r="Y2916" s="119"/>
      <c r="Z2916" s="131"/>
      <c r="AA2916" s="12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2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4"/>
      <c r="EM2916" s="1"/>
      <c r="EN2916" s="1"/>
      <c r="EO2916" s="1"/>
      <c r="EP2916" s="1"/>
      <c r="EQ2916" s="1"/>
      <c r="ER2916" s="1"/>
    </row>
    <row r="2917" spans="1:148" ht="12.75" x14ac:dyDescent="0.2">
      <c r="A2917" s="118"/>
      <c r="B2917" s="119"/>
      <c r="C2917" s="119"/>
      <c r="D2917" s="120"/>
      <c r="E2917" s="120"/>
      <c r="F2917" s="172"/>
      <c r="G2917" s="123"/>
      <c r="H2917" s="124"/>
      <c r="I2917" s="124"/>
      <c r="J2917" s="125"/>
      <c r="K2917" s="125"/>
      <c r="L2917" s="8"/>
      <c r="M2917" s="126"/>
      <c r="N2917" s="126"/>
      <c r="O2917" s="119"/>
      <c r="P2917" s="119"/>
      <c r="Q2917" s="158"/>
      <c r="R2917" s="199"/>
      <c r="S2917" s="119"/>
      <c r="T2917" s="129"/>
      <c r="U2917" s="127"/>
      <c r="V2917" s="127"/>
      <c r="W2917" s="126"/>
      <c r="X2917" s="119"/>
      <c r="Y2917" s="119"/>
      <c r="Z2917" s="131"/>
      <c r="AA2917" s="12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2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4"/>
      <c r="EM2917" s="1"/>
      <c r="EN2917" s="1"/>
      <c r="EO2917" s="1"/>
      <c r="EP2917" s="1"/>
      <c r="EQ2917" s="1"/>
      <c r="ER2917" s="1"/>
    </row>
    <row r="2918" spans="1:148" ht="12.75" x14ac:dyDescent="0.2">
      <c r="A2918" s="118"/>
      <c r="B2918" s="119"/>
      <c r="C2918" s="119"/>
      <c r="D2918" s="120"/>
      <c r="E2918" s="120"/>
      <c r="F2918" s="172"/>
      <c r="G2918" s="123"/>
      <c r="H2918" s="124"/>
      <c r="I2918" s="124"/>
      <c r="J2918" s="125"/>
      <c r="K2918" s="125"/>
      <c r="L2918" s="8"/>
      <c r="M2918" s="126"/>
      <c r="N2918" s="126"/>
      <c r="O2918" s="119"/>
      <c r="P2918" s="119"/>
      <c r="Q2918" s="158"/>
      <c r="R2918" s="199"/>
      <c r="S2918" s="119"/>
      <c r="T2918" s="129"/>
      <c r="U2918" s="127"/>
      <c r="V2918" s="127"/>
      <c r="W2918" s="126"/>
      <c r="X2918" s="119"/>
      <c r="Y2918" s="119"/>
      <c r="Z2918" s="131"/>
      <c r="AA2918" s="12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2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4"/>
      <c r="EM2918" s="1"/>
      <c r="EN2918" s="1"/>
      <c r="EO2918" s="1"/>
      <c r="EP2918" s="1"/>
      <c r="EQ2918" s="1"/>
      <c r="ER2918" s="1"/>
    </row>
    <row r="2919" spans="1:148" ht="12.75" x14ac:dyDescent="0.2">
      <c r="A2919" s="118"/>
      <c r="B2919" s="119"/>
      <c r="C2919" s="119"/>
      <c r="D2919" s="120"/>
      <c r="E2919" s="120"/>
      <c r="F2919" s="172"/>
      <c r="G2919" s="123"/>
      <c r="H2919" s="124"/>
      <c r="I2919" s="124"/>
      <c r="J2919" s="125"/>
      <c r="K2919" s="125"/>
      <c r="L2919" s="8"/>
      <c r="M2919" s="126"/>
      <c r="N2919" s="126"/>
      <c r="O2919" s="119"/>
      <c r="P2919" s="119"/>
      <c r="Q2919" s="158"/>
      <c r="R2919" s="199"/>
      <c r="S2919" s="119"/>
      <c r="T2919" s="129"/>
      <c r="U2919" s="127"/>
      <c r="V2919" s="127"/>
      <c r="W2919" s="126"/>
      <c r="X2919" s="119"/>
      <c r="Y2919" s="119"/>
      <c r="Z2919" s="131"/>
      <c r="AA2919" s="12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2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4"/>
      <c r="EM2919" s="1"/>
      <c r="EN2919" s="1"/>
      <c r="EO2919" s="1"/>
      <c r="EP2919" s="1"/>
      <c r="EQ2919" s="1"/>
      <c r="ER2919" s="1"/>
    </row>
    <row r="2920" spans="1:148" ht="12.75" x14ac:dyDescent="0.2">
      <c r="A2920" s="118"/>
      <c r="B2920" s="119"/>
      <c r="C2920" s="119"/>
      <c r="D2920" s="120"/>
      <c r="E2920" s="120"/>
      <c r="F2920" s="172"/>
      <c r="G2920" s="123"/>
      <c r="H2920" s="124"/>
      <c r="I2920" s="124"/>
      <c r="J2920" s="125"/>
      <c r="K2920" s="125"/>
      <c r="L2920" s="8"/>
      <c r="M2920" s="126"/>
      <c r="N2920" s="126"/>
      <c r="O2920" s="119"/>
      <c r="P2920" s="119"/>
      <c r="Q2920" s="158"/>
      <c r="R2920" s="199"/>
      <c r="S2920" s="119"/>
      <c r="T2920" s="129"/>
      <c r="U2920" s="127"/>
      <c r="V2920" s="127"/>
      <c r="W2920" s="126"/>
      <c r="X2920" s="119"/>
      <c r="Y2920" s="119"/>
      <c r="Z2920" s="131"/>
      <c r="AA2920" s="12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2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4"/>
      <c r="EM2920" s="1"/>
      <c r="EN2920" s="1"/>
      <c r="EO2920" s="1"/>
      <c r="EP2920" s="1"/>
      <c r="EQ2920" s="1"/>
      <c r="ER2920" s="1"/>
    </row>
    <row r="2921" spans="1:148" ht="12.75" x14ac:dyDescent="0.2">
      <c r="A2921" s="118"/>
      <c r="B2921" s="119"/>
      <c r="C2921" s="119"/>
      <c r="D2921" s="120"/>
      <c r="E2921" s="120"/>
      <c r="F2921" s="172"/>
      <c r="G2921" s="123"/>
      <c r="H2921" s="124"/>
      <c r="I2921" s="124"/>
      <c r="J2921" s="125"/>
      <c r="K2921" s="125"/>
      <c r="L2921" s="8"/>
      <c r="M2921" s="126"/>
      <c r="N2921" s="126"/>
      <c r="O2921" s="119"/>
      <c r="P2921" s="119"/>
      <c r="Q2921" s="158"/>
      <c r="R2921" s="199"/>
      <c r="S2921" s="119"/>
      <c r="T2921" s="129"/>
      <c r="U2921" s="127"/>
      <c r="V2921" s="127"/>
      <c r="W2921" s="126"/>
      <c r="X2921" s="119"/>
      <c r="Y2921" s="119"/>
      <c r="Z2921" s="131"/>
      <c r="AA2921" s="12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2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4"/>
      <c r="EM2921" s="1"/>
      <c r="EN2921" s="1"/>
      <c r="EO2921" s="1"/>
      <c r="EP2921" s="1"/>
      <c r="EQ2921" s="1"/>
      <c r="ER2921" s="1"/>
    </row>
    <row r="2922" spans="1:148" ht="12.75" x14ac:dyDescent="0.2">
      <c r="A2922" s="118"/>
      <c r="B2922" s="119"/>
      <c r="C2922" s="119"/>
      <c r="D2922" s="120"/>
      <c r="E2922" s="120"/>
      <c r="F2922" s="172"/>
      <c r="G2922" s="123"/>
      <c r="H2922" s="124"/>
      <c r="I2922" s="124"/>
      <c r="J2922" s="125"/>
      <c r="K2922" s="125"/>
      <c r="L2922" s="8"/>
      <c r="M2922" s="126"/>
      <c r="N2922" s="126"/>
      <c r="O2922" s="119"/>
      <c r="P2922" s="119"/>
      <c r="Q2922" s="158"/>
      <c r="R2922" s="199"/>
      <c r="S2922" s="119"/>
      <c r="T2922" s="129"/>
      <c r="U2922" s="127"/>
      <c r="V2922" s="127"/>
      <c r="W2922" s="126"/>
      <c r="X2922" s="119"/>
      <c r="Y2922" s="119"/>
      <c r="Z2922" s="131"/>
      <c r="AA2922" s="12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2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4"/>
      <c r="EM2922" s="1"/>
      <c r="EN2922" s="1"/>
      <c r="EO2922" s="1"/>
      <c r="EP2922" s="1"/>
      <c r="EQ2922" s="1"/>
      <c r="ER2922" s="1"/>
    </row>
    <row r="2923" spans="1:148" ht="12.75" x14ac:dyDescent="0.2">
      <c r="A2923" s="118"/>
      <c r="B2923" s="119"/>
      <c r="C2923" s="119"/>
      <c r="D2923" s="120"/>
      <c r="E2923" s="120"/>
      <c r="F2923" s="172"/>
      <c r="G2923" s="123"/>
      <c r="H2923" s="124"/>
      <c r="I2923" s="124"/>
      <c r="J2923" s="125"/>
      <c r="K2923" s="125"/>
      <c r="L2923" s="8"/>
      <c r="M2923" s="126"/>
      <c r="N2923" s="126"/>
      <c r="O2923" s="119"/>
      <c r="P2923" s="119"/>
      <c r="Q2923" s="158"/>
      <c r="R2923" s="199"/>
      <c r="S2923" s="119"/>
      <c r="T2923" s="129"/>
      <c r="U2923" s="127"/>
      <c r="V2923" s="127"/>
      <c r="W2923" s="126"/>
      <c r="X2923" s="119"/>
      <c r="Y2923" s="119"/>
      <c r="Z2923" s="131"/>
      <c r="AA2923" s="12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2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4"/>
      <c r="EM2923" s="1"/>
      <c r="EN2923" s="1"/>
      <c r="EO2923" s="1"/>
      <c r="EP2923" s="1"/>
      <c r="EQ2923" s="1"/>
      <c r="ER2923" s="1"/>
    </row>
    <row r="2924" spans="1:148" ht="12.75" x14ac:dyDescent="0.2">
      <c r="A2924" s="118"/>
      <c r="B2924" s="119"/>
      <c r="C2924" s="119"/>
      <c r="D2924" s="120"/>
      <c r="E2924" s="120"/>
      <c r="F2924" s="172"/>
      <c r="G2924" s="123"/>
      <c r="H2924" s="124"/>
      <c r="I2924" s="124"/>
      <c r="J2924" s="125"/>
      <c r="K2924" s="125"/>
      <c r="L2924" s="8"/>
      <c r="M2924" s="126"/>
      <c r="N2924" s="126"/>
      <c r="O2924" s="119"/>
      <c r="P2924" s="119"/>
      <c r="Q2924" s="158"/>
      <c r="R2924" s="199"/>
      <c r="S2924" s="119"/>
      <c r="T2924" s="129"/>
      <c r="U2924" s="127"/>
      <c r="V2924" s="127"/>
      <c r="W2924" s="126"/>
      <c r="X2924" s="119"/>
      <c r="Y2924" s="119"/>
      <c r="Z2924" s="131"/>
      <c r="AA2924" s="12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2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4"/>
      <c r="EM2924" s="1"/>
      <c r="EN2924" s="1"/>
      <c r="EO2924" s="1"/>
      <c r="EP2924" s="1"/>
      <c r="EQ2924" s="1"/>
      <c r="ER2924" s="1"/>
    </row>
    <row r="2925" spans="1:148" ht="12.75" x14ac:dyDescent="0.2">
      <c r="A2925" s="118"/>
      <c r="B2925" s="119"/>
      <c r="C2925" s="119"/>
      <c r="D2925" s="120"/>
      <c r="E2925" s="120"/>
      <c r="F2925" s="172"/>
      <c r="G2925" s="123"/>
      <c r="H2925" s="124"/>
      <c r="I2925" s="124"/>
      <c r="J2925" s="125"/>
      <c r="K2925" s="125"/>
      <c r="L2925" s="8"/>
      <c r="M2925" s="126"/>
      <c r="N2925" s="126"/>
      <c r="O2925" s="119"/>
      <c r="P2925" s="119"/>
      <c r="Q2925" s="158"/>
      <c r="R2925" s="199"/>
      <c r="S2925" s="119"/>
      <c r="T2925" s="129"/>
      <c r="U2925" s="127"/>
      <c r="V2925" s="127"/>
      <c r="W2925" s="126"/>
      <c r="X2925" s="119"/>
      <c r="Y2925" s="119"/>
      <c r="Z2925" s="131"/>
      <c r="AA2925" s="12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2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4"/>
      <c r="EM2925" s="1"/>
      <c r="EN2925" s="1"/>
      <c r="EO2925" s="1"/>
      <c r="EP2925" s="1"/>
      <c r="EQ2925" s="1"/>
      <c r="ER2925" s="1"/>
    </row>
    <row r="2926" spans="1:148" ht="12.75" x14ac:dyDescent="0.2">
      <c r="A2926" s="118"/>
      <c r="B2926" s="119"/>
      <c r="C2926" s="119"/>
      <c r="D2926" s="120"/>
      <c r="E2926" s="120"/>
      <c r="F2926" s="172"/>
      <c r="G2926" s="123"/>
      <c r="H2926" s="124"/>
      <c r="I2926" s="124"/>
      <c r="J2926" s="125"/>
      <c r="K2926" s="125"/>
      <c r="L2926" s="8"/>
      <c r="M2926" s="126"/>
      <c r="N2926" s="126"/>
      <c r="O2926" s="119"/>
      <c r="P2926" s="119"/>
      <c r="Q2926" s="158"/>
      <c r="R2926" s="199"/>
      <c r="S2926" s="119"/>
      <c r="T2926" s="129"/>
      <c r="U2926" s="127"/>
      <c r="V2926" s="127"/>
      <c r="W2926" s="126"/>
      <c r="X2926" s="119"/>
      <c r="Y2926" s="119"/>
      <c r="Z2926" s="131"/>
      <c r="AA2926" s="12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2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4"/>
      <c r="EM2926" s="1"/>
      <c r="EN2926" s="1"/>
      <c r="EO2926" s="1"/>
      <c r="EP2926" s="1"/>
      <c r="EQ2926" s="1"/>
      <c r="ER2926" s="1"/>
    </row>
    <row r="2927" spans="1:148" ht="12.75" x14ac:dyDescent="0.2">
      <c r="A2927" s="118"/>
      <c r="B2927" s="119"/>
      <c r="C2927" s="119"/>
      <c r="D2927" s="120"/>
      <c r="E2927" s="120"/>
      <c r="F2927" s="172"/>
      <c r="G2927" s="123"/>
      <c r="H2927" s="124"/>
      <c r="I2927" s="124"/>
      <c r="J2927" s="125"/>
      <c r="K2927" s="125"/>
      <c r="L2927" s="8"/>
      <c r="M2927" s="126"/>
      <c r="N2927" s="126"/>
      <c r="O2927" s="119"/>
      <c r="P2927" s="119"/>
      <c r="Q2927" s="158"/>
      <c r="R2927" s="199"/>
      <c r="S2927" s="119"/>
      <c r="T2927" s="129"/>
      <c r="U2927" s="127"/>
      <c r="V2927" s="127"/>
      <c r="W2927" s="126"/>
      <c r="X2927" s="119"/>
      <c r="Y2927" s="119"/>
      <c r="Z2927" s="131"/>
      <c r="AA2927" s="12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2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4"/>
      <c r="EM2927" s="1"/>
      <c r="EN2927" s="1"/>
      <c r="EO2927" s="1"/>
      <c r="EP2927" s="1"/>
      <c r="EQ2927" s="1"/>
      <c r="ER2927" s="1"/>
    </row>
    <row r="2928" spans="1:148" ht="12.75" x14ac:dyDescent="0.2">
      <c r="A2928" s="118"/>
      <c r="B2928" s="119"/>
      <c r="C2928" s="119"/>
      <c r="D2928" s="120"/>
      <c r="E2928" s="120"/>
      <c r="F2928" s="172"/>
      <c r="G2928" s="123"/>
      <c r="H2928" s="124"/>
      <c r="I2928" s="124"/>
      <c r="J2928" s="125"/>
      <c r="K2928" s="125"/>
      <c r="L2928" s="8"/>
      <c r="M2928" s="126"/>
      <c r="N2928" s="126"/>
      <c r="O2928" s="119"/>
      <c r="P2928" s="119"/>
      <c r="Q2928" s="158"/>
      <c r="R2928" s="199"/>
      <c r="S2928" s="119"/>
      <c r="T2928" s="129"/>
      <c r="U2928" s="127"/>
      <c r="V2928" s="127"/>
      <c r="W2928" s="126"/>
      <c r="X2928" s="119"/>
      <c r="Y2928" s="119"/>
      <c r="Z2928" s="131"/>
      <c r="AA2928" s="12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2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4"/>
      <c r="EM2928" s="1"/>
      <c r="EN2928" s="1"/>
      <c r="EO2928" s="1"/>
      <c r="EP2928" s="1"/>
      <c r="EQ2928" s="1"/>
      <c r="ER2928" s="1"/>
    </row>
    <row r="2929" spans="1:148" ht="12.75" x14ac:dyDescent="0.2">
      <c r="A2929" s="118"/>
      <c r="B2929" s="119"/>
      <c r="C2929" s="119"/>
      <c r="D2929" s="120"/>
      <c r="E2929" s="120"/>
      <c r="F2929" s="172"/>
      <c r="G2929" s="123"/>
      <c r="H2929" s="124"/>
      <c r="I2929" s="124"/>
      <c r="J2929" s="125"/>
      <c r="K2929" s="125"/>
      <c r="L2929" s="8"/>
      <c r="M2929" s="126"/>
      <c r="N2929" s="126"/>
      <c r="O2929" s="119"/>
      <c r="P2929" s="119"/>
      <c r="Q2929" s="158"/>
      <c r="R2929" s="199"/>
      <c r="S2929" s="119"/>
      <c r="T2929" s="129"/>
      <c r="U2929" s="127"/>
      <c r="V2929" s="127"/>
      <c r="W2929" s="126"/>
      <c r="X2929" s="119"/>
      <c r="Y2929" s="119"/>
      <c r="Z2929" s="131"/>
      <c r="AA2929" s="12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2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4"/>
      <c r="EM2929" s="1"/>
      <c r="EN2929" s="1"/>
      <c r="EO2929" s="1"/>
      <c r="EP2929" s="1"/>
      <c r="EQ2929" s="1"/>
      <c r="ER2929" s="1"/>
    </row>
    <row r="2930" spans="1:148" ht="12.75" x14ac:dyDescent="0.2">
      <c r="A2930" s="118"/>
      <c r="B2930" s="119"/>
      <c r="C2930" s="119"/>
      <c r="D2930" s="120"/>
      <c r="E2930" s="120"/>
      <c r="F2930" s="172"/>
      <c r="G2930" s="123"/>
      <c r="H2930" s="124"/>
      <c r="I2930" s="124"/>
      <c r="J2930" s="125"/>
      <c r="K2930" s="125"/>
      <c r="L2930" s="8"/>
      <c r="M2930" s="126"/>
      <c r="N2930" s="126"/>
      <c r="O2930" s="119"/>
      <c r="P2930" s="119"/>
      <c r="Q2930" s="158"/>
      <c r="R2930" s="199"/>
      <c r="S2930" s="119"/>
      <c r="T2930" s="129"/>
      <c r="U2930" s="127"/>
      <c r="V2930" s="127"/>
      <c r="W2930" s="126"/>
      <c r="X2930" s="119"/>
      <c r="Y2930" s="119"/>
      <c r="Z2930" s="131"/>
      <c r="AA2930" s="12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2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4"/>
      <c r="EM2930" s="1"/>
      <c r="EN2930" s="1"/>
      <c r="EO2930" s="1"/>
      <c r="EP2930" s="1"/>
      <c r="EQ2930" s="1"/>
      <c r="ER2930" s="1"/>
    </row>
    <row r="2931" spans="1:148" ht="12.75" x14ac:dyDescent="0.2">
      <c r="A2931" s="118"/>
      <c r="B2931" s="119"/>
      <c r="C2931" s="119"/>
      <c r="D2931" s="120"/>
      <c r="E2931" s="120"/>
      <c r="F2931" s="172"/>
      <c r="G2931" s="123"/>
      <c r="H2931" s="124"/>
      <c r="I2931" s="124"/>
      <c r="J2931" s="125"/>
      <c r="K2931" s="125"/>
      <c r="L2931" s="8"/>
      <c r="M2931" s="126"/>
      <c r="N2931" s="126"/>
      <c r="O2931" s="119"/>
      <c r="P2931" s="119"/>
      <c r="Q2931" s="158"/>
      <c r="R2931" s="199"/>
      <c r="S2931" s="119"/>
      <c r="T2931" s="129"/>
      <c r="U2931" s="127"/>
      <c r="V2931" s="127"/>
      <c r="W2931" s="126"/>
      <c r="X2931" s="119"/>
      <c r="Y2931" s="119"/>
      <c r="Z2931" s="131"/>
      <c r="AA2931" s="12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2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4"/>
      <c r="EM2931" s="1"/>
      <c r="EN2931" s="1"/>
      <c r="EO2931" s="1"/>
      <c r="EP2931" s="1"/>
      <c r="EQ2931" s="1"/>
      <c r="ER2931" s="1"/>
    </row>
    <row r="2932" spans="1:148" ht="12.75" x14ac:dyDescent="0.2">
      <c r="A2932" s="118"/>
      <c r="B2932" s="119"/>
      <c r="C2932" s="119"/>
      <c r="D2932" s="120"/>
      <c r="E2932" s="120"/>
      <c r="F2932" s="172"/>
      <c r="G2932" s="123"/>
      <c r="H2932" s="124"/>
      <c r="I2932" s="124"/>
      <c r="J2932" s="125"/>
      <c r="K2932" s="125"/>
      <c r="L2932" s="8"/>
      <c r="M2932" s="126"/>
      <c r="N2932" s="126"/>
      <c r="O2932" s="119"/>
      <c r="P2932" s="119"/>
      <c r="Q2932" s="158"/>
      <c r="R2932" s="199"/>
      <c r="S2932" s="119"/>
      <c r="T2932" s="129"/>
      <c r="U2932" s="127"/>
      <c r="V2932" s="127"/>
      <c r="W2932" s="126"/>
      <c r="X2932" s="119"/>
      <c r="Y2932" s="119"/>
      <c r="Z2932" s="131"/>
      <c r="AA2932" s="12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2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4"/>
      <c r="EM2932" s="1"/>
      <c r="EN2932" s="1"/>
      <c r="EO2932" s="1"/>
      <c r="EP2932" s="1"/>
      <c r="EQ2932" s="1"/>
      <c r="ER2932" s="1"/>
    </row>
    <row r="2933" spans="1:148" ht="12.75" x14ac:dyDescent="0.2">
      <c r="A2933" s="118"/>
      <c r="B2933" s="119"/>
      <c r="C2933" s="119"/>
      <c r="D2933" s="120"/>
      <c r="E2933" s="120"/>
      <c r="F2933" s="172"/>
      <c r="G2933" s="123"/>
      <c r="H2933" s="124"/>
      <c r="I2933" s="124"/>
      <c r="J2933" s="125"/>
      <c r="K2933" s="125"/>
      <c r="L2933" s="8"/>
      <c r="M2933" s="126"/>
      <c r="N2933" s="126"/>
      <c r="O2933" s="119"/>
      <c r="P2933" s="119"/>
      <c r="Q2933" s="158"/>
      <c r="R2933" s="199"/>
      <c r="S2933" s="119"/>
      <c r="T2933" s="129"/>
      <c r="U2933" s="127"/>
      <c r="V2933" s="127"/>
      <c r="W2933" s="126"/>
      <c r="X2933" s="119"/>
      <c r="Y2933" s="119"/>
      <c r="Z2933" s="131"/>
      <c r="AA2933" s="12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2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4"/>
      <c r="EM2933" s="1"/>
      <c r="EN2933" s="1"/>
      <c r="EO2933" s="1"/>
      <c r="EP2933" s="1"/>
      <c r="EQ2933" s="1"/>
      <c r="ER2933" s="1"/>
    </row>
    <row r="2934" spans="1:148" ht="12.75" x14ac:dyDescent="0.2">
      <c r="A2934" s="118"/>
      <c r="B2934" s="119"/>
      <c r="C2934" s="119"/>
      <c r="D2934" s="120"/>
      <c r="E2934" s="120"/>
      <c r="F2934" s="172"/>
      <c r="G2934" s="123"/>
      <c r="H2934" s="124"/>
      <c r="I2934" s="124"/>
      <c r="J2934" s="125"/>
      <c r="K2934" s="125"/>
      <c r="L2934" s="8"/>
      <c r="M2934" s="126"/>
      <c r="N2934" s="126"/>
      <c r="O2934" s="119"/>
      <c r="P2934" s="119"/>
      <c r="Q2934" s="158"/>
      <c r="R2934" s="199"/>
      <c r="S2934" s="119"/>
      <c r="T2934" s="129"/>
      <c r="U2934" s="127"/>
      <c r="V2934" s="127"/>
      <c r="W2934" s="126"/>
      <c r="X2934" s="119"/>
      <c r="Y2934" s="119"/>
      <c r="Z2934" s="131"/>
      <c r="AA2934" s="12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2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4"/>
      <c r="EM2934" s="1"/>
      <c r="EN2934" s="1"/>
      <c r="EO2934" s="1"/>
      <c r="EP2934" s="1"/>
      <c r="EQ2934" s="1"/>
      <c r="ER2934" s="1"/>
    </row>
    <row r="2935" spans="1:148" ht="12.75" x14ac:dyDescent="0.2">
      <c r="A2935" s="118"/>
      <c r="B2935" s="119"/>
      <c r="C2935" s="119"/>
      <c r="D2935" s="120"/>
      <c r="E2935" s="120"/>
      <c r="F2935" s="172"/>
      <c r="G2935" s="123"/>
      <c r="H2935" s="124"/>
      <c r="I2935" s="124"/>
      <c r="J2935" s="125"/>
      <c r="K2935" s="125"/>
      <c r="L2935" s="8"/>
      <c r="M2935" s="126"/>
      <c r="N2935" s="126"/>
      <c r="O2935" s="119"/>
      <c r="P2935" s="119"/>
      <c r="Q2935" s="158"/>
      <c r="R2935" s="199"/>
      <c r="S2935" s="119"/>
      <c r="T2935" s="129"/>
      <c r="U2935" s="127"/>
      <c r="V2935" s="127"/>
      <c r="W2935" s="126"/>
      <c r="X2935" s="119"/>
      <c r="Y2935" s="119"/>
      <c r="Z2935" s="131"/>
      <c r="AA2935" s="12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2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4"/>
      <c r="EM2935" s="1"/>
      <c r="EN2935" s="1"/>
      <c r="EO2935" s="1"/>
      <c r="EP2935" s="1"/>
      <c r="EQ2935" s="1"/>
      <c r="ER2935" s="1"/>
    </row>
    <row r="2936" spans="1:148" ht="12.75" x14ac:dyDescent="0.2">
      <c r="A2936" s="118"/>
      <c r="B2936" s="119"/>
      <c r="C2936" s="119"/>
      <c r="D2936" s="120"/>
      <c r="E2936" s="120"/>
      <c r="F2936" s="172"/>
      <c r="G2936" s="123"/>
      <c r="H2936" s="124"/>
      <c r="I2936" s="124"/>
      <c r="J2936" s="125"/>
      <c r="K2936" s="125"/>
      <c r="L2936" s="8"/>
      <c r="M2936" s="126"/>
      <c r="N2936" s="126"/>
      <c r="O2936" s="119"/>
      <c r="P2936" s="119"/>
      <c r="Q2936" s="158"/>
      <c r="R2936" s="199"/>
      <c r="S2936" s="119"/>
      <c r="T2936" s="129"/>
      <c r="U2936" s="127"/>
      <c r="V2936" s="127"/>
      <c r="W2936" s="126"/>
      <c r="X2936" s="119"/>
      <c r="Y2936" s="119"/>
      <c r="Z2936" s="131"/>
      <c r="AA2936" s="12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2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4"/>
      <c r="EM2936" s="1"/>
      <c r="EN2936" s="1"/>
      <c r="EO2936" s="1"/>
      <c r="EP2936" s="1"/>
      <c r="EQ2936" s="1"/>
      <c r="ER2936" s="1"/>
    </row>
    <row r="2937" spans="1:148" ht="12.75" x14ac:dyDescent="0.2">
      <c r="A2937" s="118"/>
      <c r="B2937" s="119"/>
      <c r="C2937" s="119"/>
      <c r="D2937" s="120"/>
      <c r="E2937" s="120"/>
      <c r="F2937" s="172"/>
      <c r="G2937" s="123"/>
      <c r="H2937" s="124"/>
      <c r="I2937" s="124"/>
      <c r="J2937" s="125"/>
      <c r="K2937" s="125"/>
      <c r="L2937" s="8"/>
      <c r="M2937" s="126"/>
      <c r="N2937" s="126"/>
      <c r="O2937" s="119"/>
      <c r="P2937" s="119"/>
      <c r="Q2937" s="158"/>
      <c r="R2937" s="199"/>
      <c r="S2937" s="119"/>
      <c r="T2937" s="129"/>
      <c r="U2937" s="127"/>
      <c r="V2937" s="127"/>
      <c r="W2937" s="126"/>
      <c r="X2937" s="119"/>
      <c r="Y2937" s="119"/>
      <c r="Z2937" s="131"/>
      <c r="AA2937" s="12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2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4"/>
      <c r="EM2937" s="1"/>
      <c r="EN2937" s="1"/>
      <c r="EO2937" s="1"/>
      <c r="EP2937" s="1"/>
      <c r="EQ2937" s="1"/>
      <c r="ER2937" s="1"/>
    </row>
    <row r="2938" spans="1:148" ht="12.75" x14ac:dyDescent="0.2">
      <c r="A2938" s="118"/>
      <c r="B2938" s="119"/>
      <c r="C2938" s="119"/>
      <c r="D2938" s="120"/>
      <c r="E2938" s="120"/>
      <c r="F2938" s="172"/>
      <c r="G2938" s="123"/>
      <c r="H2938" s="124"/>
      <c r="I2938" s="124"/>
      <c r="J2938" s="125"/>
      <c r="K2938" s="125"/>
      <c r="L2938" s="8"/>
      <c r="M2938" s="126"/>
      <c r="N2938" s="126"/>
      <c r="O2938" s="119"/>
      <c r="P2938" s="119"/>
      <c r="Q2938" s="158"/>
      <c r="R2938" s="199"/>
      <c r="S2938" s="119"/>
      <c r="T2938" s="129"/>
      <c r="U2938" s="127"/>
      <c r="V2938" s="127"/>
      <c r="W2938" s="126"/>
      <c r="X2938" s="119"/>
      <c r="Y2938" s="119"/>
      <c r="Z2938" s="131"/>
      <c r="AA2938" s="12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2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4"/>
      <c r="EM2938" s="1"/>
      <c r="EN2938" s="1"/>
      <c r="EO2938" s="1"/>
      <c r="EP2938" s="1"/>
      <c r="EQ2938" s="1"/>
      <c r="ER2938" s="1"/>
    </row>
    <row r="2939" spans="1:148" ht="12.75" x14ac:dyDescent="0.2">
      <c r="A2939" s="118"/>
      <c r="B2939" s="119"/>
      <c r="C2939" s="119"/>
      <c r="D2939" s="120"/>
      <c r="E2939" s="120"/>
      <c r="F2939" s="172"/>
      <c r="G2939" s="123"/>
      <c r="H2939" s="124"/>
      <c r="I2939" s="124"/>
      <c r="J2939" s="125"/>
      <c r="K2939" s="125"/>
      <c r="L2939" s="8"/>
      <c r="M2939" s="126"/>
      <c r="N2939" s="126"/>
      <c r="O2939" s="119"/>
      <c r="P2939" s="119"/>
      <c r="Q2939" s="158"/>
      <c r="R2939" s="199"/>
      <c r="S2939" s="119"/>
      <c r="T2939" s="129"/>
      <c r="U2939" s="127"/>
      <c r="V2939" s="127"/>
      <c r="W2939" s="126"/>
      <c r="X2939" s="119"/>
      <c r="Y2939" s="119"/>
      <c r="Z2939" s="131"/>
      <c r="AA2939" s="12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2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4"/>
      <c r="EM2939" s="1"/>
      <c r="EN2939" s="1"/>
      <c r="EO2939" s="1"/>
      <c r="EP2939" s="1"/>
      <c r="EQ2939" s="1"/>
      <c r="ER2939" s="1"/>
    </row>
    <row r="2940" spans="1:148" ht="12.75" x14ac:dyDescent="0.2">
      <c r="A2940" s="118"/>
      <c r="B2940" s="119"/>
      <c r="C2940" s="119"/>
      <c r="D2940" s="120"/>
      <c r="E2940" s="120"/>
      <c r="F2940" s="172"/>
      <c r="G2940" s="123"/>
      <c r="H2940" s="124"/>
      <c r="I2940" s="124"/>
      <c r="J2940" s="125"/>
      <c r="K2940" s="125"/>
      <c r="L2940" s="8"/>
      <c r="M2940" s="126"/>
      <c r="N2940" s="126"/>
      <c r="O2940" s="119"/>
      <c r="P2940" s="119"/>
      <c r="Q2940" s="158"/>
      <c r="R2940" s="199"/>
      <c r="S2940" s="119"/>
      <c r="T2940" s="129"/>
      <c r="U2940" s="127"/>
      <c r="V2940" s="127"/>
      <c r="W2940" s="126"/>
      <c r="X2940" s="119"/>
      <c r="Y2940" s="119"/>
      <c r="Z2940" s="131"/>
      <c r="AA2940" s="12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2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4"/>
      <c r="EM2940" s="1"/>
      <c r="EN2940" s="1"/>
      <c r="EO2940" s="1"/>
      <c r="EP2940" s="1"/>
      <c r="EQ2940" s="1"/>
      <c r="ER2940" s="1"/>
    </row>
    <row r="2941" spans="1:148" ht="12.75" x14ac:dyDescent="0.2">
      <c r="A2941" s="118"/>
      <c r="B2941" s="119"/>
      <c r="C2941" s="119"/>
      <c r="D2941" s="120"/>
      <c r="E2941" s="120"/>
      <c r="F2941" s="172"/>
      <c r="G2941" s="123"/>
      <c r="H2941" s="124"/>
      <c r="I2941" s="124"/>
      <c r="J2941" s="125"/>
      <c r="K2941" s="125"/>
      <c r="L2941" s="8"/>
      <c r="M2941" s="126"/>
      <c r="N2941" s="126"/>
      <c r="O2941" s="119"/>
      <c r="P2941" s="119"/>
      <c r="Q2941" s="158"/>
      <c r="R2941" s="199"/>
      <c r="S2941" s="119"/>
      <c r="T2941" s="129"/>
      <c r="U2941" s="127"/>
      <c r="V2941" s="127"/>
      <c r="W2941" s="126"/>
      <c r="X2941" s="119"/>
      <c r="Y2941" s="119"/>
      <c r="Z2941" s="131"/>
      <c r="AA2941" s="12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2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4"/>
      <c r="EM2941" s="1"/>
      <c r="EN2941" s="1"/>
      <c r="EO2941" s="1"/>
      <c r="EP2941" s="1"/>
      <c r="EQ2941" s="1"/>
      <c r="ER2941" s="1"/>
    </row>
    <row r="2942" spans="1:148" ht="12.75" x14ac:dyDescent="0.2">
      <c r="A2942" s="118"/>
      <c r="B2942" s="119"/>
      <c r="C2942" s="119"/>
      <c r="D2942" s="120"/>
      <c r="E2942" s="120"/>
      <c r="F2942" s="172"/>
      <c r="G2942" s="123"/>
      <c r="H2942" s="124"/>
      <c r="I2942" s="124"/>
      <c r="J2942" s="125"/>
      <c r="K2942" s="125"/>
      <c r="L2942" s="8"/>
      <c r="M2942" s="126"/>
      <c r="N2942" s="126"/>
      <c r="O2942" s="119"/>
      <c r="P2942" s="119"/>
      <c r="Q2942" s="158"/>
      <c r="R2942" s="199"/>
      <c r="S2942" s="119"/>
      <c r="T2942" s="129"/>
      <c r="U2942" s="127"/>
      <c r="V2942" s="127"/>
      <c r="W2942" s="126"/>
      <c r="X2942" s="119"/>
      <c r="Y2942" s="119"/>
      <c r="Z2942" s="131"/>
      <c r="AA2942" s="12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2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4"/>
      <c r="EM2942" s="1"/>
      <c r="EN2942" s="1"/>
      <c r="EO2942" s="1"/>
      <c r="EP2942" s="1"/>
      <c r="EQ2942" s="1"/>
      <c r="ER2942" s="1"/>
    </row>
    <row r="2943" spans="1:148" ht="12.75" x14ac:dyDescent="0.2">
      <c r="A2943" s="118"/>
      <c r="B2943" s="119"/>
      <c r="C2943" s="119"/>
      <c r="D2943" s="120"/>
      <c r="E2943" s="120"/>
      <c r="F2943" s="172"/>
      <c r="G2943" s="123"/>
      <c r="H2943" s="124"/>
      <c r="I2943" s="124"/>
      <c r="J2943" s="125"/>
      <c r="K2943" s="125"/>
      <c r="L2943" s="8"/>
      <c r="M2943" s="126"/>
      <c r="N2943" s="126"/>
      <c r="O2943" s="119"/>
      <c r="P2943" s="119"/>
      <c r="Q2943" s="158"/>
      <c r="R2943" s="199"/>
      <c r="S2943" s="119"/>
      <c r="T2943" s="129"/>
      <c r="U2943" s="127"/>
      <c r="V2943" s="127"/>
      <c r="W2943" s="126"/>
      <c r="X2943" s="119"/>
      <c r="Y2943" s="119"/>
      <c r="Z2943" s="131"/>
      <c r="AA2943" s="12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2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4"/>
      <c r="EM2943" s="1"/>
      <c r="EN2943" s="1"/>
      <c r="EO2943" s="1"/>
      <c r="EP2943" s="1"/>
      <c r="EQ2943" s="1"/>
      <c r="ER2943" s="1"/>
    </row>
    <row r="2944" spans="1:148" ht="12.75" x14ac:dyDescent="0.2">
      <c r="A2944" s="118"/>
      <c r="B2944" s="119"/>
      <c r="C2944" s="119"/>
      <c r="D2944" s="120"/>
      <c r="E2944" s="120"/>
      <c r="F2944" s="172"/>
      <c r="G2944" s="123"/>
      <c r="H2944" s="124"/>
      <c r="I2944" s="124"/>
      <c r="J2944" s="125"/>
      <c r="K2944" s="125"/>
      <c r="L2944" s="8"/>
      <c r="M2944" s="126"/>
      <c r="N2944" s="126"/>
      <c r="O2944" s="119"/>
      <c r="P2944" s="119"/>
      <c r="Q2944" s="158"/>
      <c r="R2944" s="199"/>
      <c r="S2944" s="119"/>
      <c r="T2944" s="129"/>
      <c r="U2944" s="127"/>
      <c r="V2944" s="127"/>
      <c r="W2944" s="126"/>
      <c r="X2944" s="119"/>
      <c r="Y2944" s="119"/>
      <c r="Z2944" s="131"/>
      <c r="AA2944" s="12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2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4"/>
      <c r="EM2944" s="1"/>
      <c r="EN2944" s="1"/>
      <c r="EO2944" s="1"/>
      <c r="EP2944" s="1"/>
      <c r="EQ2944" s="1"/>
      <c r="ER2944" s="1"/>
    </row>
    <row r="2945" spans="1:148" ht="12.75" x14ac:dyDescent="0.2">
      <c r="A2945" s="118"/>
      <c r="B2945" s="119"/>
      <c r="C2945" s="119"/>
      <c r="D2945" s="120"/>
      <c r="E2945" s="120"/>
      <c r="F2945" s="172"/>
      <c r="G2945" s="123"/>
      <c r="H2945" s="124"/>
      <c r="I2945" s="124"/>
      <c r="J2945" s="125"/>
      <c r="K2945" s="125"/>
      <c r="L2945" s="8"/>
      <c r="M2945" s="126"/>
      <c r="N2945" s="126"/>
      <c r="O2945" s="119"/>
      <c r="P2945" s="119"/>
      <c r="Q2945" s="158"/>
      <c r="R2945" s="199"/>
      <c r="S2945" s="119"/>
      <c r="T2945" s="129"/>
      <c r="U2945" s="127"/>
      <c r="V2945" s="127"/>
      <c r="W2945" s="126"/>
      <c r="X2945" s="119"/>
      <c r="Y2945" s="119"/>
      <c r="Z2945" s="131"/>
      <c r="AA2945" s="12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2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4"/>
      <c r="EM2945" s="1"/>
      <c r="EN2945" s="1"/>
      <c r="EO2945" s="1"/>
      <c r="EP2945" s="1"/>
      <c r="EQ2945" s="1"/>
      <c r="ER2945" s="1"/>
    </row>
    <row r="2946" spans="1:148" ht="12.75" x14ac:dyDescent="0.2">
      <c r="A2946" s="118"/>
      <c r="B2946" s="119"/>
      <c r="C2946" s="119"/>
      <c r="D2946" s="120"/>
      <c r="E2946" s="120"/>
      <c r="F2946" s="172"/>
      <c r="G2946" s="123"/>
      <c r="H2946" s="124"/>
      <c r="I2946" s="124"/>
      <c r="J2946" s="125"/>
      <c r="K2946" s="125"/>
      <c r="L2946" s="8"/>
      <c r="M2946" s="126"/>
      <c r="N2946" s="126"/>
      <c r="O2946" s="119"/>
      <c r="P2946" s="119"/>
      <c r="Q2946" s="158"/>
      <c r="R2946" s="199"/>
      <c r="S2946" s="119"/>
      <c r="T2946" s="129"/>
      <c r="U2946" s="127"/>
      <c r="V2946" s="127"/>
      <c r="W2946" s="126"/>
      <c r="X2946" s="119"/>
      <c r="Y2946" s="119"/>
      <c r="Z2946" s="131"/>
      <c r="AA2946" s="12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2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4"/>
      <c r="EM2946" s="1"/>
      <c r="EN2946" s="1"/>
      <c r="EO2946" s="1"/>
      <c r="EP2946" s="1"/>
      <c r="EQ2946" s="1"/>
      <c r="ER2946" s="1"/>
    </row>
    <row r="2947" spans="1:148" ht="12.75" x14ac:dyDescent="0.2">
      <c r="A2947" s="118"/>
      <c r="B2947" s="119"/>
      <c r="C2947" s="119"/>
      <c r="D2947" s="120"/>
      <c r="E2947" s="120"/>
      <c r="F2947" s="172"/>
      <c r="G2947" s="123"/>
      <c r="H2947" s="124"/>
      <c r="I2947" s="124"/>
      <c r="J2947" s="125"/>
      <c r="K2947" s="125"/>
      <c r="L2947" s="8"/>
      <c r="M2947" s="126"/>
      <c r="N2947" s="126"/>
      <c r="O2947" s="119"/>
      <c r="P2947" s="119"/>
      <c r="Q2947" s="158"/>
      <c r="R2947" s="199"/>
      <c r="S2947" s="119"/>
      <c r="T2947" s="129"/>
      <c r="U2947" s="127"/>
      <c r="V2947" s="127"/>
      <c r="W2947" s="126"/>
      <c r="X2947" s="119"/>
      <c r="Y2947" s="119"/>
      <c r="Z2947" s="131"/>
      <c r="AA2947" s="12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2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4"/>
      <c r="EM2947" s="1"/>
      <c r="EN2947" s="1"/>
      <c r="EO2947" s="1"/>
      <c r="EP2947" s="1"/>
      <c r="EQ2947" s="1"/>
      <c r="ER2947" s="1"/>
    </row>
    <row r="2948" spans="1:148" ht="12.75" x14ac:dyDescent="0.2">
      <c r="A2948" s="118"/>
      <c r="B2948" s="119"/>
      <c r="C2948" s="119"/>
      <c r="D2948" s="120"/>
      <c r="E2948" s="120"/>
      <c r="F2948" s="172"/>
      <c r="G2948" s="123"/>
      <c r="H2948" s="124"/>
      <c r="I2948" s="124"/>
      <c r="J2948" s="125"/>
      <c r="K2948" s="125"/>
      <c r="L2948" s="8"/>
      <c r="M2948" s="126"/>
      <c r="N2948" s="126"/>
      <c r="O2948" s="119"/>
      <c r="P2948" s="119"/>
      <c r="Q2948" s="158"/>
      <c r="R2948" s="199"/>
      <c r="S2948" s="119"/>
      <c r="T2948" s="129"/>
      <c r="U2948" s="127"/>
      <c r="V2948" s="127"/>
      <c r="W2948" s="126"/>
      <c r="X2948" s="119"/>
      <c r="Y2948" s="119"/>
      <c r="Z2948" s="131"/>
      <c r="AA2948" s="12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2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4"/>
      <c r="EM2948" s="1"/>
      <c r="EN2948" s="1"/>
      <c r="EO2948" s="1"/>
      <c r="EP2948" s="1"/>
      <c r="EQ2948" s="1"/>
      <c r="ER2948" s="1"/>
    </row>
    <row r="2949" spans="1:148" ht="12.75" x14ac:dyDescent="0.2">
      <c r="A2949" s="118"/>
      <c r="B2949" s="119"/>
      <c r="C2949" s="119"/>
      <c r="D2949" s="120"/>
      <c r="E2949" s="120"/>
      <c r="F2949" s="172"/>
      <c r="G2949" s="123"/>
      <c r="H2949" s="124"/>
      <c r="I2949" s="124"/>
      <c r="J2949" s="125"/>
      <c r="K2949" s="125"/>
      <c r="L2949" s="8"/>
      <c r="M2949" s="126"/>
      <c r="N2949" s="126"/>
      <c r="O2949" s="119"/>
      <c r="P2949" s="119"/>
      <c r="Q2949" s="158"/>
      <c r="R2949" s="199"/>
      <c r="S2949" s="119"/>
      <c r="T2949" s="129"/>
      <c r="U2949" s="127"/>
      <c r="V2949" s="127"/>
      <c r="W2949" s="126"/>
      <c r="X2949" s="119"/>
      <c r="Y2949" s="119"/>
      <c r="Z2949" s="131"/>
      <c r="AA2949" s="12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2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4"/>
      <c r="EM2949" s="1"/>
      <c r="EN2949" s="1"/>
      <c r="EO2949" s="1"/>
      <c r="EP2949" s="1"/>
      <c r="EQ2949" s="1"/>
      <c r="ER2949" s="1"/>
    </row>
    <row r="2950" spans="1:148" ht="12.75" x14ac:dyDescent="0.2">
      <c r="A2950" s="118"/>
      <c r="B2950" s="119"/>
      <c r="C2950" s="119"/>
      <c r="D2950" s="120"/>
      <c r="E2950" s="120"/>
      <c r="F2950" s="172"/>
      <c r="G2950" s="123"/>
      <c r="H2950" s="124"/>
      <c r="I2950" s="124"/>
      <c r="J2950" s="125"/>
      <c r="K2950" s="125"/>
      <c r="L2950" s="8"/>
      <c r="M2950" s="126"/>
      <c r="N2950" s="126"/>
      <c r="O2950" s="119"/>
      <c r="P2950" s="119"/>
      <c r="Q2950" s="158"/>
      <c r="R2950" s="199"/>
      <c r="S2950" s="119"/>
      <c r="T2950" s="129"/>
      <c r="U2950" s="127"/>
      <c r="V2950" s="127"/>
      <c r="W2950" s="126"/>
      <c r="X2950" s="119"/>
      <c r="Y2950" s="119"/>
      <c r="Z2950" s="131"/>
      <c r="AA2950" s="12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2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4"/>
      <c r="EM2950" s="1"/>
      <c r="EN2950" s="1"/>
      <c r="EO2950" s="1"/>
      <c r="EP2950" s="1"/>
      <c r="EQ2950" s="1"/>
      <c r="ER2950" s="1"/>
    </row>
    <row r="2951" spans="1:148" ht="12.75" x14ac:dyDescent="0.2">
      <c r="A2951" s="118"/>
      <c r="B2951" s="119"/>
      <c r="C2951" s="119"/>
      <c r="D2951" s="120"/>
      <c r="E2951" s="120"/>
      <c r="F2951" s="172"/>
      <c r="G2951" s="123"/>
      <c r="H2951" s="124"/>
      <c r="I2951" s="124"/>
      <c r="J2951" s="125"/>
      <c r="K2951" s="125"/>
      <c r="L2951" s="8"/>
      <c r="M2951" s="126"/>
      <c r="N2951" s="126"/>
      <c r="O2951" s="119"/>
      <c r="P2951" s="119"/>
      <c r="Q2951" s="158"/>
      <c r="R2951" s="199"/>
      <c r="S2951" s="119"/>
      <c r="T2951" s="129"/>
      <c r="U2951" s="127"/>
      <c r="V2951" s="127"/>
      <c r="W2951" s="126"/>
      <c r="X2951" s="119"/>
      <c r="Y2951" s="119"/>
      <c r="Z2951" s="131"/>
      <c r="AA2951" s="12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2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4"/>
      <c r="EM2951" s="1"/>
      <c r="EN2951" s="1"/>
      <c r="EO2951" s="1"/>
      <c r="EP2951" s="1"/>
      <c r="EQ2951" s="1"/>
      <c r="ER2951" s="1"/>
    </row>
    <row r="2952" spans="1:148" ht="12.75" x14ac:dyDescent="0.2">
      <c r="A2952" s="118"/>
      <c r="B2952" s="119"/>
      <c r="C2952" s="119"/>
      <c r="D2952" s="120"/>
      <c r="E2952" s="120"/>
      <c r="F2952" s="172"/>
      <c r="G2952" s="123"/>
      <c r="H2952" s="124"/>
      <c r="I2952" s="124"/>
      <c r="J2952" s="125"/>
      <c r="K2952" s="125"/>
      <c r="L2952" s="8"/>
      <c r="M2952" s="126"/>
      <c r="N2952" s="126"/>
      <c r="O2952" s="119"/>
      <c r="P2952" s="119"/>
      <c r="Q2952" s="158"/>
      <c r="R2952" s="199"/>
      <c r="S2952" s="119"/>
      <c r="T2952" s="129"/>
      <c r="U2952" s="127"/>
      <c r="V2952" s="127"/>
      <c r="W2952" s="126"/>
      <c r="X2952" s="119"/>
      <c r="Y2952" s="119"/>
      <c r="Z2952" s="131"/>
      <c r="AA2952" s="12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2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4"/>
      <c r="EM2952" s="1"/>
      <c r="EN2952" s="1"/>
      <c r="EO2952" s="1"/>
      <c r="EP2952" s="1"/>
      <c r="EQ2952" s="1"/>
      <c r="ER2952" s="1"/>
    </row>
    <row r="2953" spans="1:148" ht="12.75" x14ac:dyDescent="0.2">
      <c r="A2953" s="118"/>
      <c r="B2953" s="119"/>
      <c r="C2953" s="119"/>
      <c r="D2953" s="120"/>
      <c r="E2953" s="120"/>
      <c r="F2953" s="172"/>
      <c r="G2953" s="123"/>
      <c r="H2953" s="124"/>
      <c r="I2953" s="124"/>
      <c r="J2953" s="125"/>
      <c r="K2953" s="125"/>
      <c r="L2953" s="8"/>
      <c r="M2953" s="126"/>
      <c r="N2953" s="126"/>
      <c r="O2953" s="119"/>
      <c r="P2953" s="119"/>
      <c r="Q2953" s="158"/>
      <c r="R2953" s="199"/>
      <c r="S2953" s="119"/>
      <c r="T2953" s="129"/>
      <c r="U2953" s="127"/>
      <c r="V2953" s="127"/>
      <c r="W2953" s="126"/>
      <c r="X2953" s="119"/>
      <c r="Y2953" s="119"/>
      <c r="Z2953" s="131"/>
      <c r="AA2953" s="12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2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4"/>
      <c r="EM2953" s="1"/>
      <c r="EN2953" s="1"/>
      <c r="EO2953" s="1"/>
      <c r="EP2953" s="1"/>
      <c r="EQ2953" s="1"/>
      <c r="ER2953" s="1"/>
    </row>
    <row r="2954" spans="1:148" ht="12.75" x14ac:dyDescent="0.2">
      <c r="A2954" s="118"/>
      <c r="B2954" s="119"/>
      <c r="C2954" s="119"/>
      <c r="D2954" s="120"/>
      <c r="E2954" s="120"/>
      <c r="F2954" s="172"/>
      <c r="G2954" s="123"/>
      <c r="H2954" s="124"/>
      <c r="I2954" s="124"/>
      <c r="J2954" s="125"/>
      <c r="K2954" s="125"/>
      <c r="L2954" s="8"/>
      <c r="M2954" s="126"/>
      <c r="N2954" s="126"/>
      <c r="O2954" s="119"/>
      <c r="P2954" s="119"/>
      <c r="Q2954" s="158"/>
      <c r="R2954" s="199"/>
      <c r="S2954" s="119"/>
      <c r="T2954" s="129"/>
      <c r="U2954" s="127"/>
      <c r="V2954" s="127"/>
      <c r="W2954" s="126"/>
      <c r="X2954" s="119"/>
      <c r="Y2954" s="119"/>
      <c r="Z2954" s="131"/>
      <c r="AA2954" s="12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2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4"/>
      <c r="EM2954" s="1"/>
      <c r="EN2954" s="1"/>
      <c r="EO2954" s="1"/>
      <c r="EP2954" s="1"/>
      <c r="EQ2954" s="1"/>
      <c r="ER2954" s="1"/>
    </row>
    <row r="2955" spans="1:148" ht="12.75" x14ac:dyDescent="0.2">
      <c r="A2955" s="118"/>
      <c r="B2955" s="119"/>
      <c r="C2955" s="119"/>
      <c r="D2955" s="120"/>
      <c r="E2955" s="120"/>
      <c r="F2955" s="172"/>
      <c r="G2955" s="123"/>
      <c r="H2955" s="124"/>
      <c r="I2955" s="124"/>
      <c r="J2955" s="125"/>
      <c r="K2955" s="125"/>
      <c r="L2955" s="8"/>
      <c r="M2955" s="126"/>
      <c r="N2955" s="126"/>
      <c r="O2955" s="119"/>
      <c r="P2955" s="119"/>
      <c r="Q2955" s="158"/>
      <c r="R2955" s="199"/>
      <c r="S2955" s="119"/>
      <c r="T2955" s="129"/>
      <c r="U2955" s="127"/>
      <c r="V2955" s="127"/>
      <c r="W2955" s="126"/>
      <c r="X2955" s="119"/>
      <c r="Y2955" s="119"/>
      <c r="Z2955" s="131"/>
      <c r="AA2955" s="12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2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4"/>
      <c r="EM2955" s="1"/>
      <c r="EN2955" s="1"/>
      <c r="EO2955" s="1"/>
      <c r="EP2955" s="1"/>
      <c r="EQ2955" s="1"/>
      <c r="ER2955" s="1"/>
    </row>
    <row r="2956" spans="1:148" ht="12.75" x14ac:dyDescent="0.2">
      <c r="A2956" s="118"/>
      <c r="B2956" s="119"/>
      <c r="C2956" s="119"/>
      <c r="D2956" s="120"/>
      <c r="E2956" s="120"/>
      <c r="F2956" s="172"/>
      <c r="G2956" s="123"/>
      <c r="H2956" s="124"/>
      <c r="I2956" s="124"/>
      <c r="J2956" s="125"/>
      <c r="K2956" s="125"/>
      <c r="L2956" s="8"/>
      <c r="M2956" s="126"/>
      <c r="N2956" s="126"/>
      <c r="O2956" s="119"/>
      <c r="P2956" s="119"/>
      <c r="Q2956" s="158"/>
      <c r="R2956" s="199"/>
      <c r="S2956" s="119"/>
      <c r="T2956" s="129"/>
      <c r="U2956" s="127"/>
      <c r="V2956" s="127"/>
      <c r="W2956" s="126"/>
      <c r="X2956" s="119"/>
      <c r="Y2956" s="119"/>
      <c r="Z2956" s="131"/>
      <c r="AA2956" s="12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2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4"/>
      <c r="EM2956" s="1"/>
      <c r="EN2956" s="1"/>
      <c r="EO2956" s="1"/>
      <c r="EP2956" s="1"/>
      <c r="EQ2956" s="1"/>
      <c r="ER2956" s="1"/>
    </row>
    <row r="2957" spans="1:148" ht="12.75" x14ac:dyDescent="0.2">
      <c r="A2957" s="118"/>
      <c r="B2957" s="119"/>
      <c r="C2957" s="119"/>
      <c r="D2957" s="120"/>
      <c r="E2957" s="120"/>
      <c r="F2957" s="172"/>
      <c r="G2957" s="123"/>
      <c r="H2957" s="124"/>
      <c r="I2957" s="124"/>
      <c r="J2957" s="125"/>
      <c r="K2957" s="125"/>
      <c r="L2957" s="8"/>
      <c r="M2957" s="126"/>
      <c r="N2957" s="126"/>
      <c r="O2957" s="119"/>
      <c r="P2957" s="119"/>
      <c r="Q2957" s="158"/>
      <c r="R2957" s="199"/>
      <c r="S2957" s="119"/>
      <c r="T2957" s="129"/>
      <c r="U2957" s="127"/>
      <c r="V2957" s="127"/>
      <c r="W2957" s="126"/>
      <c r="X2957" s="119"/>
      <c r="Y2957" s="119"/>
      <c r="Z2957" s="131"/>
      <c r="AA2957" s="12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2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4"/>
      <c r="EM2957" s="1"/>
      <c r="EN2957" s="1"/>
      <c r="EO2957" s="1"/>
      <c r="EP2957" s="1"/>
      <c r="EQ2957" s="1"/>
      <c r="ER2957" s="1"/>
    </row>
    <row r="2958" spans="1:148" ht="12.75" x14ac:dyDescent="0.2">
      <c r="A2958" s="118"/>
      <c r="B2958" s="119"/>
      <c r="C2958" s="119"/>
      <c r="D2958" s="120"/>
      <c r="E2958" s="120"/>
      <c r="F2958" s="172"/>
      <c r="G2958" s="123"/>
      <c r="H2958" s="124"/>
      <c r="I2958" s="124"/>
      <c r="J2958" s="125"/>
      <c r="K2958" s="125"/>
      <c r="L2958" s="8"/>
      <c r="M2958" s="126"/>
      <c r="N2958" s="126"/>
      <c r="O2958" s="119"/>
      <c r="P2958" s="119"/>
      <c r="Q2958" s="158"/>
      <c r="R2958" s="199"/>
      <c r="S2958" s="119"/>
      <c r="T2958" s="129"/>
      <c r="U2958" s="127"/>
      <c r="V2958" s="127"/>
      <c r="W2958" s="126"/>
      <c r="X2958" s="119"/>
      <c r="Y2958" s="119"/>
      <c r="Z2958" s="131"/>
      <c r="AA2958" s="12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2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4"/>
      <c r="EM2958" s="1"/>
      <c r="EN2958" s="1"/>
      <c r="EO2958" s="1"/>
      <c r="EP2958" s="1"/>
      <c r="EQ2958" s="1"/>
      <c r="ER2958" s="1"/>
    </row>
    <row r="2959" spans="1:148" ht="12.75" x14ac:dyDescent="0.2">
      <c r="A2959" s="118"/>
      <c r="B2959" s="119"/>
      <c r="C2959" s="119"/>
      <c r="D2959" s="120"/>
      <c r="E2959" s="120"/>
      <c r="F2959" s="172"/>
      <c r="G2959" s="123"/>
      <c r="H2959" s="124"/>
      <c r="I2959" s="124"/>
      <c r="J2959" s="125"/>
      <c r="K2959" s="125"/>
      <c r="L2959" s="8"/>
      <c r="M2959" s="126"/>
      <c r="N2959" s="126"/>
      <c r="O2959" s="119"/>
      <c r="P2959" s="119"/>
      <c r="Q2959" s="158"/>
      <c r="R2959" s="199"/>
      <c r="S2959" s="119"/>
      <c r="T2959" s="129"/>
      <c r="U2959" s="127"/>
      <c r="V2959" s="127"/>
      <c r="W2959" s="126"/>
      <c r="X2959" s="119"/>
      <c r="Y2959" s="119"/>
      <c r="Z2959" s="131"/>
      <c r="AA2959" s="12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2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4"/>
      <c r="EM2959" s="1"/>
      <c r="EN2959" s="1"/>
      <c r="EO2959" s="1"/>
      <c r="EP2959" s="1"/>
      <c r="EQ2959" s="1"/>
      <c r="ER2959" s="1"/>
    </row>
    <row r="2960" spans="1:148" ht="12.75" x14ac:dyDescent="0.2">
      <c r="A2960" s="118"/>
      <c r="B2960" s="119"/>
      <c r="C2960" s="119"/>
      <c r="D2960" s="120"/>
      <c r="E2960" s="120"/>
      <c r="F2960" s="172"/>
      <c r="G2960" s="123"/>
      <c r="H2960" s="124"/>
      <c r="I2960" s="124"/>
      <c r="J2960" s="125"/>
      <c r="K2960" s="125"/>
      <c r="L2960" s="8"/>
      <c r="M2960" s="126"/>
      <c r="N2960" s="126"/>
      <c r="O2960" s="119"/>
      <c r="P2960" s="119"/>
      <c r="Q2960" s="158"/>
      <c r="R2960" s="199"/>
      <c r="S2960" s="119"/>
      <c r="T2960" s="129"/>
      <c r="U2960" s="127"/>
      <c r="V2960" s="127"/>
      <c r="W2960" s="126"/>
      <c r="X2960" s="119"/>
      <c r="Y2960" s="119"/>
      <c r="Z2960" s="131"/>
      <c r="AA2960" s="12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2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4"/>
      <c r="EM2960" s="1"/>
      <c r="EN2960" s="1"/>
      <c r="EO2960" s="1"/>
      <c r="EP2960" s="1"/>
      <c r="EQ2960" s="1"/>
      <c r="ER2960" s="1"/>
    </row>
    <row r="2961" spans="1:148" ht="12.75" x14ac:dyDescent="0.2">
      <c r="A2961" s="118"/>
      <c r="B2961" s="119"/>
      <c r="C2961" s="119"/>
      <c r="D2961" s="120"/>
      <c r="E2961" s="120"/>
      <c r="F2961" s="172"/>
      <c r="G2961" s="123"/>
      <c r="H2961" s="124"/>
      <c r="I2961" s="124"/>
      <c r="J2961" s="125"/>
      <c r="K2961" s="125"/>
      <c r="L2961" s="8"/>
      <c r="M2961" s="126"/>
      <c r="N2961" s="126"/>
      <c r="O2961" s="119"/>
      <c r="P2961" s="119"/>
      <c r="Q2961" s="158"/>
      <c r="R2961" s="199"/>
      <c r="S2961" s="119"/>
      <c r="T2961" s="129"/>
      <c r="U2961" s="127"/>
      <c r="V2961" s="127"/>
      <c r="W2961" s="126"/>
      <c r="X2961" s="119"/>
      <c r="Y2961" s="119"/>
      <c r="Z2961" s="131"/>
      <c r="AA2961" s="12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2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4"/>
      <c r="EM2961" s="1"/>
      <c r="EN2961" s="1"/>
      <c r="EO2961" s="1"/>
      <c r="EP2961" s="1"/>
      <c r="EQ2961" s="1"/>
      <c r="ER2961" s="1"/>
    </row>
    <row r="2962" spans="1:148" ht="12.75" x14ac:dyDescent="0.2">
      <c r="A2962" s="118"/>
      <c r="B2962" s="119"/>
      <c r="C2962" s="119"/>
      <c r="D2962" s="120"/>
      <c r="E2962" s="120"/>
      <c r="F2962" s="172"/>
      <c r="G2962" s="123"/>
      <c r="H2962" s="124"/>
      <c r="I2962" s="124"/>
      <c r="J2962" s="125"/>
      <c r="K2962" s="125"/>
      <c r="L2962" s="8"/>
      <c r="M2962" s="126"/>
      <c r="N2962" s="126"/>
      <c r="O2962" s="119"/>
      <c r="P2962" s="119"/>
      <c r="Q2962" s="158"/>
      <c r="R2962" s="199"/>
      <c r="S2962" s="119"/>
      <c r="T2962" s="129"/>
      <c r="U2962" s="127"/>
      <c r="V2962" s="127"/>
      <c r="W2962" s="126"/>
      <c r="X2962" s="119"/>
      <c r="Y2962" s="119"/>
      <c r="Z2962" s="131"/>
      <c r="AA2962" s="12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2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4"/>
      <c r="EM2962" s="1"/>
      <c r="EN2962" s="1"/>
      <c r="EO2962" s="1"/>
      <c r="EP2962" s="1"/>
      <c r="EQ2962" s="1"/>
      <c r="ER2962" s="1"/>
    </row>
    <row r="2963" spans="1:148" ht="12.75" x14ac:dyDescent="0.2">
      <c r="A2963" s="118"/>
      <c r="B2963" s="119"/>
      <c r="C2963" s="119"/>
      <c r="D2963" s="120"/>
      <c r="E2963" s="120"/>
      <c r="F2963" s="172"/>
      <c r="G2963" s="123"/>
      <c r="H2963" s="124"/>
      <c r="I2963" s="124"/>
      <c r="J2963" s="125"/>
      <c r="K2963" s="125"/>
      <c r="L2963" s="8"/>
      <c r="M2963" s="126"/>
      <c r="N2963" s="126"/>
      <c r="O2963" s="119"/>
      <c r="P2963" s="119"/>
      <c r="Q2963" s="158"/>
      <c r="R2963" s="199"/>
      <c r="S2963" s="119"/>
      <c r="T2963" s="129"/>
      <c r="U2963" s="127"/>
      <c r="V2963" s="127"/>
      <c r="W2963" s="126"/>
      <c r="X2963" s="119"/>
      <c r="Y2963" s="119"/>
      <c r="Z2963" s="131"/>
      <c r="AA2963" s="12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2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4"/>
      <c r="EM2963" s="1"/>
      <c r="EN2963" s="1"/>
      <c r="EO2963" s="1"/>
      <c r="EP2963" s="1"/>
      <c r="EQ2963" s="1"/>
      <c r="ER2963" s="1"/>
    </row>
    <row r="2964" spans="1:148" ht="12.75" x14ac:dyDescent="0.2">
      <c r="A2964" s="118"/>
      <c r="B2964" s="119"/>
      <c r="C2964" s="119"/>
      <c r="D2964" s="120"/>
      <c r="E2964" s="120"/>
      <c r="F2964" s="172"/>
      <c r="G2964" s="123"/>
      <c r="H2964" s="124"/>
      <c r="I2964" s="124"/>
      <c r="J2964" s="125"/>
      <c r="K2964" s="125"/>
      <c r="L2964" s="8"/>
      <c r="M2964" s="126"/>
      <c r="N2964" s="126"/>
      <c r="O2964" s="119"/>
      <c r="P2964" s="119"/>
      <c r="Q2964" s="158"/>
      <c r="R2964" s="199"/>
      <c r="S2964" s="119"/>
      <c r="T2964" s="129"/>
      <c r="U2964" s="127"/>
      <c r="V2964" s="127"/>
      <c r="W2964" s="126"/>
      <c r="X2964" s="119"/>
      <c r="Y2964" s="119"/>
      <c r="Z2964" s="131"/>
      <c r="AA2964" s="12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2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4"/>
      <c r="EM2964" s="1"/>
      <c r="EN2964" s="1"/>
      <c r="EO2964" s="1"/>
      <c r="EP2964" s="1"/>
      <c r="EQ2964" s="1"/>
      <c r="ER2964" s="1"/>
    </row>
    <row r="2965" spans="1:148" ht="12.75" x14ac:dyDescent="0.2">
      <c r="A2965" s="118"/>
      <c r="B2965" s="119"/>
      <c r="C2965" s="119"/>
      <c r="D2965" s="120"/>
      <c r="E2965" s="120"/>
      <c r="F2965" s="172"/>
      <c r="G2965" s="123"/>
      <c r="H2965" s="124"/>
      <c r="I2965" s="124"/>
      <c r="J2965" s="125"/>
      <c r="K2965" s="125"/>
      <c r="L2965" s="8"/>
      <c r="M2965" s="126"/>
      <c r="N2965" s="126"/>
      <c r="O2965" s="119"/>
      <c r="P2965" s="119"/>
      <c r="Q2965" s="158"/>
      <c r="R2965" s="199"/>
      <c r="S2965" s="119"/>
      <c r="T2965" s="129"/>
      <c r="U2965" s="127"/>
      <c r="V2965" s="127"/>
      <c r="W2965" s="126"/>
      <c r="X2965" s="119"/>
      <c r="Y2965" s="119"/>
      <c r="Z2965" s="131"/>
      <c r="AA2965" s="12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2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4"/>
      <c r="EM2965" s="1"/>
      <c r="EN2965" s="1"/>
      <c r="EO2965" s="1"/>
      <c r="EP2965" s="1"/>
      <c r="EQ2965" s="1"/>
      <c r="ER2965" s="1"/>
    </row>
    <row r="2966" spans="1:148" ht="12.75" x14ac:dyDescent="0.2">
      <c r="A2966" s="118"/>
      <c r="B2966" s="119"/>
      <c r="C2966" s="119"/>
      <c r="D2966" s="120"/>
      <c r="E2966" s="120"/>
      <c r="F2966" s="172"/>
      <c r="G2966" s="123"/>
      <c r="H2966" s="124"/>
      <c r="I2966" s="124"/>
      <c r="J2966" s="125"/>
      <c r="K2966" s="125"/>
      <c r="L2966" s="8"/>
      <c r="M2966" s="126"/>
      <c r="N2966" s="126"/>
      <c r="O2966" s="119"/>
      <c r="P2966" s="119"/>
      <c r="Q2966" s="158"/>
      <c r="R2966" s="199"/>
      <c r="S2966" s="119"/>
      <c r="T2966" s="129"/>
      <c r="U2966" s="127"/>
      <c r="V2966" s="127"/>
      <c r="W2966" s="126"/>
      <c r="X2966" s="119"/>
      <c r="Y2966" s="119"/>
      <c r="Z2966" s="131"/>
      <c r="AA2966" s="12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2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4"/>
      <c r="EM2966" s="1"/>
      <c r="EN2966" s="1"/>
      <c r="EO2966" s="1"/>
      <c r="EP2966" s="1"/>
      <c r="EQ2966" s="1"/>
      <c r="ER2966" s="1"/>
    </row>
    <row r="2967" spans="1:148" ht="12.75" x14ac:dyDescent="0.2">
      <c r="A2967" s="118"/>
      <c r="B2967" s="119"/>
      <c r="C2967" s="119"/>
      <c r="D2967" s="120"/>
      <c r="E2967" s="120"/>
      <c r="F2967" s="172"/>
      <c r="G2967" s="123"/>
      <c r="H2967" s="124"/>
      <c r="I2967" s="124"/>
      <c r="J2967" s="125"/>
      <c r="K2967" s="125"/>
      <c r="L2967" s="8"/>
      <c r="M2967" s="126"/>
      <c r="N2967" s="126"/>
      <c r="O2967" s="119"/>
      <c r="P2967" s="119"/>
      <c r="Q2967" s="158"/>
      <c r="R2967" s="199"/>
      <c r="S2967" s="119"/>
      <c r="T2967" s="129"/>
      <c r="U2967" s="127"/>
      <c r="V2967" s="127"/>
      <c r="W2967" s="126"/>
      <c r="X2967" s="119"/>
      <c r="Y2967" s="119"/>
      <c r="Z2967" s="131"/>
      <c r="AA2967" s="12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2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4"/>
      <c r="EM2967" s="1"/>
      <c r="EN2967" s="1"/>
      <c r="EO2967" s="1"/>
      <c r="EP2967" s="1"/>
      <c r="EQ2967" s="1"/>
      <c r="ER2967" s="1"/>
    </row>
    <row r="2968" spans="1:148" ht="12.75" x14ac:dyDescent="0.2">
      <c r="A2968" s="118"/>
      <c r="B2968" s="119"/>
      <c r="C2968" s="119"/>
      <c r="D2968" s="120"/>
      <c r="E2968" s="120"/>
      <c r="F2968" s="172"/>
      <c r="G2968" s="123"/>
      <c r="H2968" s="124"/>
      <c r="I2968" s="124"/>
      <c r="J2968" s="125"/>
      <c r="K2968" s="125"/>
      <c r="L2968" s="8"/>
      <c r="M2968" s="126"/>
      <c r="N2968" s="126"/>
      <c r="O2968" s="119"/>
      <c r="P2968" s="119"/>
      <c r="Q2968" s="158"/>
      <c r="R2968" s="199"/>
      <c r="S2968" s="119"/>
      <c r="T2968" s="129"/>
      <c r="U2968" s="127"/>
      <c r="V2968" s="127"/>
      <c r="W2968" s="126"/>
      <c r="X2968" s="119"/>
      <c r="Y2968" s="119"/>
      <c r="Z2968" s="131"/>
      <c r="AA2968" s="12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2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4"/>
      <c r="EM2968" s="1"/>
      <c r="EN2968" s="1"/>
      <c r="EO2968" s="1"/>
      <c r="EP2968" s="1"/>
      <c r="EQ2968" s="1"/>
      <c r="ER2968" s="1"/>
    </row>
    <row r="2969" spans="1:148" ht="12.75" x14ac:dyDescent="0.2">
      <c r="A2969" s="118"/>
      <c r="B2969" s="119"/>
      <c r="C2969" s="119"/>
      <c r="D2969" s="120"/>
      <c r="E2969" s="120"/>
      <c r="F2969" s="172"/>
      <c r="G2969" s="123"/>
      <c r="H2969" s="124"/>
      <c r="I2969" s="124"/>
      <c r="J2969" s="125"/>
      <c r="K2969" s="125"/>
      <c r="L2969" s="8"/>
      <c r="M2969" s="126"/>
      <c r="N2969" s="126"/>
      <c r="O2969" s="119"/>
      <c r="P2969" s="119"/>
      <c r="Q2969" s="158"/>
      <c r="R2969" s="199"/>
      <c r="S2969" s="119"/>
      <c r="T2969" s="129"/>
      <c r="U2969" s="127"/>
      <c r="V2969" s="127"/>
      <c r="W2969" s="126"/>
      <c r="X2969" s="119"/>
      <c r="Y2969" s="119"/>
      <c r="Z2969" s="131"/>
      <c r="AA2969" s="12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2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4"/>
      <c r="EM2969" s="1"/>
      <c r="EN2969" s="1"/>
      <c r="EO2969" s="1"/>
      <c r="EP2969" s="1"/>
      <c r="EQ2969" s="1"/>
      <c r="ER2969" s="1"/>
    </row>
    <row r="2970" spans="1:148" ht="12.75" x14ac:dyDescent="0.2">
      <c r="A2970" s="118"/>
      <c r="B2970" s="119"/>
      <c r="C2970" s="119"/>
      <c r="D2970" s="120"/>
      <c r="E2970" s="120"/>
      <c r="F2970" s="172"/>
      <c r="G2970" s="123"/>
      <c r="H2970" s="124"/>
      <c r="I2970" s="124"/>
      <c r="J2970" s="125"/>
      <c r="K2970" s="125"/>
      <c r="L2970" s="8"/>
      <c r="M2970" s="126"/>
      <c r="N2970" s="126"/>
      <c r="O2970" s="119"/>
      <c r="P2970" s="119"/>
      <c r="Q2970" s="158"/>
      <c r="R2970" s="199"/>
      <c r="S2970" s="119"/>
      <c r="T2970" s="129"/>
      <c r="U2970" s="127"/>
      <c r="V2970" s="127"/>
      <c r="W2970" s="126"/>
      <c r="X2970" s="119"/>
      <c r="Y2970" s="119"/>
      <c r="Z2970" s="131"/>
      <c r="AA2970" s="12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2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4"/>
      <c r="EM2970" s="1"/>
      <c r="EN2970" s="1"/>
      <c r="EO2970" s="1"/>
      <c r="EP2970" s="1"/>
      <c r="EQ2970" s="1"/>
      <c r="ER2970" s="1"/>
    </row>
    <row r="2971" spans="1:148" ht="12.75" x14ac:dyDescent="0.2">
      <c r="A2971" s="118"/>
      <c r="B2971" s="119"/>
      <c r="C2971" s="119"/>
      <c r="D2971" s="120"/>
      <c r="E2971" s="120"/>
      <c r="F2971" s="172"/>
      <c r="G2971" s="123"/>
      <c r="H2971" s="124"/>
      <c r="I2971" s="124"/>
      <c r="J2971" s="125"/>
      <c r="K2971" s="125"/>
      <c r="L2971" s="8"/>
      <c r="M2971" s="126"/>
      <c r="N2971" s="126"/>
      <c r="O2971" s="119"/>
      <c r="P2971" s="119"/>
      <c r="Q2971" s="158"/>
      <c r="R2971" s="199"/>
      <c r="S2971" s="119"/>
      <c r="T2971" s="129"/>
      <c r="U2971" s="127"/>
      <c r="V2971" s="127"/>
      <c r="W2971" s="126"/>
      <c r="X2971" s="119"/>
      <c r="Y2971" s="119"/>
      <c r="Z2971" s="131"/>
      <c r="AA2971" s="12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2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4"/>
      <c r="EM2971" s="1"/>
      <c r="EN2971" s="1"/>
      <c r="EO2971" s="1"/>
      <c r="EP2971" s="1"/>
      <c r="EQ2971" s="1"/>
      <c r="ER2971" s="1"/>
    </row>
    <row r="2972" spans="1:148" ht="12.75" x14ac:dyDescent="0.2">
      <c r="A2972" s="118"/>
      <c r="B2972" s="119"/>
      <c r="C2972" s="119"/>
      <c r="D2972" s="120"/>
      <c r="E2972" s="120"/>
      <c r="F2972" s="172"/>
      <c r="G2972" s="123"/>
      <c r="H2972" s="124"/>
      <c r="I2972" s="124"/>
      <c r="J2972" s="125"/>
      <c r="K2972" s="125"/>
      <c r="L2972" s="8"/>
      <c r="M2972" s="126"/>
      <c r="N2972" s="126"/>
      <c r="O2972" s="119"/>
      <c r="P2972" s="119"/>
      <c r="Q2972" s="158"/>
      <c r="R2972" s="199"/>
      <c r="S2972" s="119"/>
      <c r="T2972" s="129"/>
      <c r="U2972" s="127"/>
      <c r="V2972" s="127"/>
      <c r="W2972" s="126"/>
      <c r="X2972" s="119"/>
      <c r="Y2972" s="119"/>
      <c r="Z2972" s="131"/>
      <c r="AA2972" s="12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2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4"/>
      <c r="EM2972" s="1"/>
      <c r="EN2972" s="1"/>
      <c r="EO2972" s="1"/>
      <c r="EP2972" s="1"/>
      <c r="EQ2972" s="1"/>
      <c r="ER2972" s="1"/>
    </row>
    <row r="2973" spans="1:148" ht="12.75" x14ac:dyDescent="0.2">
      <c r="A2973" s="118"/>
      <c r="B2973" s="119"/>
      <c r="C2973" s="119"/>
      <c r="D2973" s="120"/>
      <c r="E2973" s="120"/>
      <c r="F2973" s="172"/>
      <c r="G2973" s="123"/>
      <c r="H2973" s="124"/>
      <c r="I2973" s="124"/>
      <c r="J2973" s="125"/>
      <c r="K2973" s="125"/>
      <c r="L2973" s="8"/>
      <c r="M2973" s="126"/>
      <c r="N2973" s="126"/>
      <c r="O2973" s="119"/>
      <c r="P2973" s="119"/>
      <c r="Q2973" s="158"/>
      <c r="R2973" s="199"/>
      <c r="S2973" s="119"/>
      <c r="T2973" s="129"/>
      <c r="U2973" s="127"/>
      <c r="V2973" s="127"/>
      <c r="W2973" s="126"/>
      <c r="X2973" s="119"/>
      <c r="Y2973" s="119"/>
      <c r="Z2973" s="131"/>
      <c r="AA2973" s="12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2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4"/>
      <c r="EM2973" s="1"/>
      <c r="EN2973" s="1"/>
      <c r="EO2973" s="1"/>
      <c r="EP2973" s="1"/>
      <c r="EQ2973" s="1"/>
      <c r="ER2973" s="1"/>
    </row>
    <row r="2974" spans="1:148" ht="12.75" x14ac:dyDescent="0.2">
      <c r="A2974" s="118"/>
      <c r="B2974" s="119"/>
      <c r="C2974" s="119"/>
      <c r="D2974" s="120"/>
      <c r="E2974" s="120"/>
      <c r="F2974" s="172"/>
      <c r="G2974" s="123"/>
      <c r="H2974" s="124"/>
      <c r="I2974" s="124"/>
      <c r="J2974" s="125"/>
      <c r="K2974" s="125"/>
      <c r="L2974" s="8"/>
      <c r="M2974" s="126"/>
      <c r="N2974" s="126"/>
      <c r="O2974" s="119"/>
      <c r="P2974" s="119"/>
      <c r="Q2974" s="158"/>
      <c r="R2974" s="199"/>
      <c r="S2974" s="119"/>
      <c r="T2974" s="129"/>
      <c r="U2974" s="127"/>
      <c r="V2974" s="127"/>
      <c r="W2974" s="126"/>
      <c r="X2974" s="119"/>
      <c r="Y2974" s="119"/>
      <c r="Z2974" s="131"/>
      <c r="AA2974" s="12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2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4"/>
      <c r="EM2974" s="1"/>
      <c r="EN2974" s="1"/>
      <c r="EO2974" s="1"/>
      <c r="EP2974" s="1"/>
      <c r="EQ2974" s="1"/>
      <c r="ER2974" s="1"/>
    </row>
    <row r="2975" spans="1:148" ht="12.75" x14ac:dyDescent="0.2">
      <c r="A2975" s="118"/>
      <c r="B2975" s="119"/>
      <c r="C2975" s="119"/>
      <c r="D2975" s="120"/>
      <c r="E2975" s="120"/>
      <c r="F2975" s="172"/>
      <c r="G2975" s="123"/>
      <c r="H2975" s="124"/>
      <c r="I2975" s="124"/>
      <c r="J2975" s="125"/>
      <c r="K2975" s="125"/>
      <c r="L2975" s="8"/>
      <c r="M2975" s="126"/>
      <c r="N2975" s="126"/>
      <c r="O2975" s="119"/>
      <c r="P2975" s="119"/>
      <c r="Q2975" s="158"/>
      <c r="R2975" s="199"/>
      <c r="S2975" s="119"/>
      <c r="T2975" s="129"/>
      <c r="U2975" s="127"/>
      <c r="V2975" s="127"/>
      <c r="W2975" s="126"/>
      <c r="X2975" s="119"/>
      <c r="Y2975" s="119"/>
      <c r="Z2975" s="131"/>
      <c r="AA2975" s="12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2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4"/>
      <c r="EM2975" s="1"/>
      <c r="EN2975" s="1"/>
      <c r="EO2975" s="1"/>
      <c r="EP2975" s="1"/>
      <c r="EQ2975" s="1"/>
      <c r="ER2975" s="1"/>
    </row>
    <row r="2976" spans="1:148" ht="12.75" x14ac:dyDescent="0.2">
      <c r="A2976" s="118"/>
      <c r="B2976" s="119"/>
      <c r="C2976" s="119"/>
      <c r="D2976" s="120"/>
      <c r="E2976" s="120"/>
      <c r="F2976" s="172"/>
      <c r="G2976" s="123"/>
      <c r="H2976" s="124"/>
      <c r="I2976" s="124"/>
      <c r="J2976" s="125"/>
      <c r="K2976" s="125"/>
      <c r="L2976" s="8"/>
      <c r="M2976" s="126"/>
      <c r="N2976" s="126"/>
      <c r="O2976" s="119"/>
      <c r="P2976" s="119"/>
      <c r="Q2976" s="158"/>
      <c r="R2976" s="199"/>
      <c r="S2976" s="119"/>
      <c r="T2976" s="129"/>
      <c r="U2976" s="127"/>
      <c r="V2976" s="127"/>
      <c r="W2976" s="126"/>
      <c r="X2976" s="119"/>
      <c r="Y2976" s="119"/>
      <c r="Z2976" s="131"/>
      <c r="AA2976" s="12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2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4"/>
      <c r="EM2976" s="1"/>
      <c r="EN2976" s="1"/>
      <c r="EO2976" s="1"/>
      <c r="EP2976" s="1"/>
      <c r="EQ2976" s="1"/>
      <c r="ER2976" s="1"/>
    </row>
    <row r="2977" spans="1:148" ht="12.75" x14ac:dyDescent="0.2">
      <c r="A2977" s="118"/>
      <c r="B2977" s="119"/>
      <c r="C2977" s="119"/>
      <c r="D2977" s="120"/>
      <c r="E2977" s="120"/>
      <c r="F2977" s="172"/>
      <c r="G2977" s="123"/>
      <c r="H2977" s="124"/>
      <c r="I2977" s="124"/>
      <c r="J2977" s="125"/>
      <c r="K2977" s="125"/>
      <c r="L2977" s="8"/>
      <c r="M2977" s="126"/>
      <c r="N2977" s="126"/>
      <c r="O2977" s="119"/>
      <c r="P2977" s="119"/>
      <c r="Q2977" s="158"/>
      <c r="R2977" s="199"/>
      <c r="S2977" s="119"/>
      <c r="T2977" s="129"/>
      <c r="U2977" s="127"/>
      <c r="V2977" s="127"/>
      <c r="W2977" s="126"/>
      <c r="X2977" s="119"/>
      <c r="Y2977" s="119"/>
      <c r="Z2977" s="131"/>
      <c r="AA2977" s="12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2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4"/>
      <c r="EM2977" s="1"/>
      <c r="EN2977" s="1"/>
      <c r="EO2977" s="1"/>
      <c r="EP2977" s="1"/>
      <c r="EQ2977" s="1"/>
      <c r="ER2977" s="1"/>
    </row>
    <row r="2978" spans="1:148" ht="12.75" x14ac:dyDescent="0.2">
      <c r="A2978" s="118"/>
      <c r="B2978" s="119"/>
      <c r="C2978" s="119"/>
      <c r="D2978" s="120"/>
      <c r="E2978" s="120"/>
      <c r="F2978" s="172"/>
      <c r="G2978" s="123"/>
      <c r="H2978" s="124"/>
      <c r="I2978" s="124"/>
      <c r="J2978" s="125"/>
      <c r="K2978" s="125"/>
      <c r="L2978" s="8"/>
      <c r="M2978" s="126"/>
      <c r="N2978" s="126"/>
      <c r="O2978" s="119"/>
      <c r="P2978" s="119"/>
      <c r="Q2978" s="158"/>
      <c r="R2978" s="199"/>
      <c r="S2978" s="119"/>
      <c r="T2978" s="129"/>
      <c r="U2978" s="127"/>
      <c r="V2978" s="127"/>
      <c r="W2978" s="126"/>
      <c r="X2978" s="119"/>
      <c r="Y2978" s="119"/>
      <c r="Z2978" s="131"/>
      <c r="AA2978" s="12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2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4"/>
      <c r="EM2978" s="1"/>
      <c r="EN2978" s="1"/>
      <c r="EO2978" s="1"/>
      <c r="EP2978" s="1"/>
      <c r="EQ2978" s="1"/>
      <c r="ER2978" s="1"/>
    </row>
    <row r="2979" spans="1:148" ht="12.75" x14ac:dyDescent="0.2">
      <c r="A2979" s="118"/>
      <c r="B2979" s="119"/>
      <c r="C2979" s="119"/>
      <c r="D2979" s="120"/>
      <c r="E2979" s="120"/>
      <c r="F2979" s="172"/>
      <c r="G2979" s="123"/>
      <c r="H2979" s="124"/>
      <c r="I2979" s="124"/>
      <c r="J2979" s="125"/>
      <c r="K2979" s="125"/>
      <c r="L2979" s="8"/>
      <c r="M2979" s="126"/>
      <c r="N2979" s="126"/>
      <c r="O2979" s="119"/>
      <c r="P2979" s="119"/>
      <c r="Q2979" s="158"/>
      <c r="R2979" s="199"/>
      <c r="S2979" s="119"/>
      <c r="T2979" s="129"/>
      <c r="U2979" s="127"/>
      <c r="V2979" s="127"/>
      <c r="W2979" s="126"/>
      <c r="X2979" s="119"/>
      <c r="Y2979" s="119"/>
      <c r="Z2979" s="131"/>
      <c r="AA2979" s="12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2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4"/>
      <c r="EM2979" s="1"/>
      <c r="EN2979" s="1"/>
      <c r="EO2979" s="1"/>
      <c r="EP2979" s="1"/>
      <c r="EQ2979" s="1"/>
      <c r="ER2979" s="1"/>
    </row>
    <row r="2980" spans="1:148" ht="12.75" x14ac:dyDescent="0.2">
      <c r="A2980" s="118"/>
      <c r="B2980" s="119"/>
      <c r="C2980" s="119"/>
      <c r="D2980" s="120"/>
      <c r="E2980" s="120"/>
      <c r="F2980" s="172"/>
      <c r="G2980" s="123"/>
      <c r="H2980" s="124"/>
      <c r="I2980" s="124"/>
      <c r="J2980" s="125"/>
      <c r="K2980" s="125"/>
      <c r="L2980" s="8"/>
      <c r="M2980" s="126"/>
      <c r="N2980" s="126"/>
      <c r="O2980" s="119"/>
      <c r="P2980" s="119"/>
      <c r="Q2980" s="158"/>
      <c r="R2980" s="199"/>
      <c r="S2980" s="119"/>
      <c r="T2980" s="129"/>
      <c r="U2980" s="127"/>
      <c r="V2980" s="127"/>
      <c r="W2980" s="126"/>
      <c r="X2980" s="119"/>
      <c r="Y2980" s="119"/>
      <c r="Z2980" s="131"/>
      <c r="AA2980" s="12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2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4"/>
      <c r="EM2980" s="1"/>
      <c r="EN2980" s="1"/>
      <c r="EO2980" s="1"/>
      <c r="EP2980" s="1"/>
      <c r="EQ2980" s="1"/>
      <c r="ER2980" s="1"/>
    </row>
    <row r="2981" spans="1:148" ht="12.75" x14ac:dyDescent="0.2">
      <c r="A2981" s="118"/>
      <c r="B2981" s="119"/>
      <c r="C2981" s="119"/>
      <c r="D2981" s="120"/>
      <c r="E2981" s="120"/>
      <c r="F2981" s="172"/>
      <c r="G2981" s="123"/>
      <c r="H2981" s="124"/>
      <c r="I2981" s="124"/>
      <c r="J2981" s="125"/>
      <c r="K2981" s="125"/>
      <c r="L2981" s="8"/>
      <c r="M2981" s="126"/>
      <c r="N2981" s="126"/>
      <c r="O2981" s="119"/>
      <c r="P2981" s="119"/>
      <c r="Q2981" s="158"/>
      <c r="R2981" s="199"/>
      <c r="S2981" s="119"/>
      <c r="T2981" s="129"/>
      <c r="U2981" s="127"/>
      <c r="V2981" s="127"/>
      <c r="W2981" s="126"/>
      <c r="X2981" s="119"/>
      <c r="Y2981" s="119"/>
      <c r="Z2981" s="131"/>
      <c r="AA2981" s="12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2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4"/>
      <c r="EM2981" s="1"/>
      <c r="EN2981" s="1"/>
      <c r="EO2981" s="1"/>
      <c r="EP2981" s="1"/>
      <c r="EQ2981" s="1"/>
      <c r="ER2981" s="1"/>
    </row>
    <row r="2982" spans="1:148" ht="12.75" x14ac:dyDescent="0.2">
      <c r="A2982" s="118"/>
      <c r="B2982" s="119"/>
      <c r="C2982" s="119"/>
      <c r="D2982" s="120"/>
      <c r="E2982" s="120"/>
      <c r="F2982" s="172"/>
      <c r="G2982" s="123"/>
      <c r="H2982" s="124"/>
      <c r="I2982" s="124"/>
      <c r="J2982" s="125"/>
      <c r="K2982" s="125"/>
      <c r="L2982" s="8"/>
      <c r="M2982" s="126"/>
      <c r="N2982" s="126"/>
      <c r="O2982" s="119"/>
      <c r="P2982" s="119"/>
      <c r="Q2982" s="158"/>
      <c r="R2982" s="199"/>
      <c r="S2982" s="119"/>
      <c r="T2982" s="129"/>
      <c r="U2982" s="127"/>
      <c r="V2982" s="127"/>
      <c r="W2982" s="126"/>
      <c r="X2982" s="119"/>
      <c r="Y2982" s="119"/>
      <c r="Z2982" s="131"/>
      <c r="AA2982" s="12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2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4"/>
      <c r="EM2982" s="1"/>
      <c r="EN2982" s="1"/>
      <c r="EO2982" s="1"/>
      <c r="EP2982" s="1"/>
      <c r="EQ2982" s="1"/>
      <c r="ER2982" s="1"/>
    </row>
    <row r="2983" spans="1:148" ht="12.75" x14ac:dyDescent="0.2">
      <c r="A2983" s="118"/>
      <c r="B2983" s="119"/>
      <c r="C2983" s="119"/>
      <c r="D2983" s="120"/>
      <c r="E2983" s="120"/>
      <c r="F2983" s="172"/>
      <c r="G2983" s="123"/>
      <c r="H2983" s="124"/>
      <c r="I2983" s="124"/>
      <c r="J2983" s="125"/>
      <c r="K2983" s="125"/>
      <c r="L2983" s="8"/>
      <c r="M2983" s="126"/>
      <c r="N2983" s="126"/>
      <c r="O2983" s="119"/>
      <c r="P2983" s="119"/>
      <c r="Q2983" s="158"/>
      <c r="R2983" s="199"/>
      <c r="S2983" s="119"/>
      <c r="T2983" s="129"/>
      <c r="U2983" s="127"/>
      <c r="V2983" s="127"/>
      <c r="W2983" s="126"/>
      <c r="X2983" s="119"/>
      <c r="Y2983" s="119"/>
      <c r="Z2983" s="131"/>
      <c r="AA2983" s="12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2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4"/>
      <c r="EM2983" s="1"/>
      <c r="EN2983" s="1"/>
      <c r="EO2983" s="1"/>
      <c r="EP2983" s="1"/>
      <c r="EQ2983" s="1"/>
      <c r="ER2983" s="1"/>
    </row>
    <row r="2984" spans="1:148" ht="12.75" x14ac:dyDescent="0.2">
      <c r="A2984" s="118"/>
      <c r="B2984" s="119"/>
      <c r="C2984" s="119"/>
      <c r="D2984" s="120"/>
      <c r="E2984" s="120"/>
      <c r="F2984" s="172"/>
      <c r="G2984" s="123"/>
      <c r="H2984" s="124"/>
      <c r="I2984" s="124"/>
      <c r="J2984" s="125"/>
      <c r="K2984" s="125"/>
      <c r="L2984" s="8"/>
      <c r="M2984" s="126"/>
      <c r="N2984" s="126"/>
      <c r="O2984" s="119"/>
      <c r="P2984" s="119"/>
      <c r="Q2984" s="158"/>
      <c r="R2984" s="199"/>
      <c r="S2984" s="119"/>
      <c r="T2984" s="129"/>
      <c r="U2984" s="127"/>
      <c r="V2984" s="127"/>
      <c r="W2984" s="126"/>
      <c r="X2984" s="119"/>
      <c r="Y2984" s="119"/>
      <c r="Z2984" s="131"/>
      <c r="AA2984" s="12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2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4"/>
      <c r="EM2984" s="1"/>
      <c r="EN2984" s="1"/>
      <c r="EO2984" s="1"/>
      <c r="EP2984" s="1"/>
      <c r="EQ2984" s="1"/>
      <c r="ER2984" s="1"/>
    </row>
    <row r="2985" spans="1:148" ht="12.75" x14ac:dyDescent="0.2">
      <c r="A2985" s="118"/>
      <c r="B2985" s="119"/>
      <c r="C2985" s="119"/>
      <c r="D2985" s="120"/>
      <c r="E2985" s="120"/>
      <c r="F2985" s="172"/>
      <c r="G2985" s="123"/>
      <c r="H2985" s="124"/>
      <c r="I2985" s="124"/>
      <c r="J2985" s="125"/>
      <c r="K2985" s="125"/>
      <c r="L2985" s="8"/>
      <c r="M2985" s="126"/>
      <c r="N2985" s="126"/>
      <c r="O2985" s="119"/>
      <c r="P2985" s="119"/>
      <c r="Q2985" s="158"/>
      <c r="R2985" s="199"/>
      <c r="S2985" s="119"/>
      <c r="T2985" s="129"/>
      <c r="U2985" s="127"/>
      <c r="V2985" s="127"/>
      <c r="W2985" s="126"/>
      <c r="X2985" s="119"/>
      <c r="Y2985" s="119"/>
      <c r="Z2985" s="131"/>
      <c r="AA2985" s="12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2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4"/>
      <c r="EM2985" s="1"/>
      <c r="EN2985" s="1"/>
      <c r="EO2985" s="1"/>
      <c r="EP2985" s="1"/>
      <c r="EQ2985" s="1"/>
      <c r="ER2985" s="1"/>
    </row>
    <row r="2986" spans="1:148" ht="12.75" x14ac:dyDescent="0.2">
      <c r="A2986" s="118"/>
      <c r="B2986" s="119"/>
      <c r="C2986" s="119"/>
      <c r="D2986" s="120"/>
      <c r="E2986" s="120"/>
      <c r="F2986" s="172"/>
      <c r="G2986" s="123"/>
      <c r="H2986" s="124"/>
      <c r="I2986" s="124"/>
      <c r="J2986" s="125"/>
      <c r="K2986" s="125"/>
      <c r="L2986" s="8"/>
      <c r="M2986" s="126"/>
      <c r="N2986" s="126"/>
      <c r="O2986" s="119"/>
      <c r="P2986" s="119"/>
      <c r="Q2986" s="158"/>
      <c r="R2986" s="199"/>
      <c r="S2986" s="119"/>
      <c r="T2986" s="129"/>
      <c r="U2986" s="127"/>
      <c r="V2986" s="127"/>
      <c r="W2986" s="126"/>
      <c r="X2986" s="119"/>
      <c r="Y2986" s="119"/>
      <c r="Z2986" s="131"/>
      <c r="AA2986" s="12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2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4"/>
      <c r="EM2986" s="1"/>
      <c r="EN2986" s="1"/>
      <c r="EO2986" s="1"/>
      <c r="EP2986" s="1"/>
      <c r="EQ2986" s="1"/>
      <c r="ER2986" s="1"/>
    </row>
    <row r="2987" spans="1:148" ht="12.75" x14ac:dyDescent="0.2">
      <c r="A2987" s="118"/>
      <c r="B2987" s="119"/>
      <c r="C2987" s="119"/>
      <c r="D2987" s="120"/>
      <c r="E2987" s="120"/>
      <c r="F2987" s="172"/>
      <c r="G2987" s="123"/>
      <c r="H2987" s="124"/>
      <c r="I2987" s="124"/>
      <c r="J2987" s="125"/>
      <c r="K2987" s="125"/>
      <c r="L2987" s="8"/>
      <c r="M2987" s="126"/>
      <c r="N2987" s="126"/>
      <c r="O2987" s="119"/>
      <c r="P2987" s="119"/>
      <c r="Q2987" s="158"/>
      <c r="R2987" s="199"/>
      <c r="S2987" s="119"/>
      <c r="T2987" s="129"/>
      <c r="U2987" s="127"/>
      <c r="V2987" s="127"/>
      <c r="W2987" s="126"/>
      <c r="X2987" s="119"/>
      <c r="Y2987" s="119"/>
      <c r="Z2987" s="131"/>
      <c r="AA2987" s="12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2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4"/>
      <c r="EM2987" s="1"/>
      <c r="EN2987" s="1"/>
      <c r="EO2987" s="1"/>
      <c r="EP2987" s="1"/>
      <c r="EQ2987" s="1"/>
      <c r="ER2987" s="1"/>
    </row>
    <row r="2988" spans="1:148" ht="12.75" x14ac:dyDescent="0.2">
      <c r="A2988" s="118"/>
      <c r="B2988" s="119"/>
      <c r="C2988" s="119"/>
      <c r="D2988" s="120"/>
      <c r="E2988" s="120"/>
      <c r="F2988" s="172"/>
      <c r="G2988" s="123"/>
      <c r="H2988" s="124"/>
      <c r="I2988" s="124"/>
      <c r="J2988" s="125"/>
      <c r="K2988" s="125"/>
      <c r="L2988" s="8"/>
      <c r="M2988" s="126"/>
      <c r="N2988" s="126"/>
      <c r="O2988" s="119"/>
      <c r="P2988" s="119"/>
      <c r="Q2988" s="158"/>
      <c r="R2988" s="199"/>
      <c r="S2988" s="119"/>
      <c r="T2988" s="129"/>
      <c r="U2988" s="127"/>
      <c r="V2988" s="127"/>
      <c r="W2988" s="126"/>
      <c r="X2988" s="119"/>
      <c r="Y2988" s="119"/>
      <c r="Z2988" s="131"/>
      <c r="AA2988" s="12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2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4"/>
      <c r="EM2988" s="1"/>
      <c r="EN2988" s="1"/>
      <c r="EO2988" s="1"/>
      <c r="EP2988" s="1"/>
      <c r="EQ2988" s="1"/>
      <c r="ER2988" s="1"/>
    </row>
    <row r="2989" spans="1:148" ht="12.75" x14ac:dyDescent="0.2">
      <c r="A2989" s="118"/>
      <c r="B2989" s="119"/>
      <c r="C2989" s="119"/>
      <c r="D2989" s="120"/>
      <c r="E2989" s="120"/>
      <c r="F2989" s="172"/>
      <c r="G2989" s="123"/>
      <c r="H2989" s="124"/>
      <c r="I2989" s="124"/>
      <c r="J2989" s="125"/>
      <c r="K2989" s="125"/>
      <c r="L2989" s="8"/>
      <c r="M2989" s="126"/>
      <c r="N2989" s="126"/>
      <c r="O2989" s="119"/>
      <c r="P2989" s="119"/>
      <c r="Q2989" s="158"/>
      <c r="R2989" s="199"/>
      <c r="S2989" s="119"/>
      <c r="T2989" s="129"/>
      <c r="U2989" s="127"/>
      <c r="V2989" s="127"/>
      <c r="W2989" s="126"/>
      <c r="X2989" s="119"/>
      <c r="Y2989" s="119"/>
      <c r="Z2989" s="131"/>
      <c r="AA2989" s="12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2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4"/>
      <c r="EM2989" s="1"/>
      <c r="EN2989" s="1"/>
      <c r="EO2989" s="1"/>
      <c r="EP2989" s="1"/>
      <c r="EQ2989" s="1"/>
      <c r="ER2989" s="1"/>
    </row>
    <row r="2990" spans="1:148" ht="12.75" x14ac:dyDescent="0.2">
      <c r="A2990" s="118"/>
      <c r="B2990" s="119"/>
      <c r="C2990" s="119"/>
      <c r="D2990" s="120"/>
      <c r="E2990" s="120"/>
      <c r="F2990" s="172"/>
      <c r="G2990" s="123"/>
      <c r="H2990" s="124"/>
      <c r="I2990" s="124"/>
      <c r="J2990" s="125"/>
      <c r="K2990" s="125"/>
      <c r="L2990" s="8"/>
      <c r="M2990" s="126"/>
      <c r="N2990" s="126"/>
      <c r="O2990" s="119"/>
      <c r="P2990" s="119"/>
      <c r="Q2990" s="158"/>
      <c r="R2990" s="199"/>
      <c r="S2990" s="119"/>
      <c r="T2990" s="129"/>
      <c r="U2990" s="127"/>
      <c r="V2990" s="127"/>
      <c r="W2990" s="126"/>
      <c r="X2990" s="119"/>
      <c r="Y2990" s="119"/>
      <c r="Z2990" s="131"/>
      <c r="AA2990" s="12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2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4"/>
      <c r="EM2990" s="1"/>
      <c r="EN2990" s="1"/>
      <c r="EO2990" s="1"/>
      <c r="EP2990" s="1"/>
      <c r="EQ2990" s="1"/>
      <c r="ER2990" s="1"/>
    </row>
    <row r="2991" spans="1:148" ht="12.75" x14ac:dyDescent="0.2">
      <c r="A2991" s="118"/>
      <c r="B2991" s="119"/>
      <c r="C2991" s="119"/>
      <c r="D2991" s="120"/>
      <c r="E2991" s="120"/>
      <c r="F2991" s="172"/>
      <c r="G2991" s="123"/>
      <c r="H2991" s="124"/>
      <c r="I2991" s="124"/>
      <c r="J2991" s="125"/>
      <c r="K2991" s="125"/>
      <c r="L2991" s="8"/>
      <c r="M2991" s="126"/>
      <c r="N2991" s="126"/>
      <c r="O2991" s="119"/>
      <c r="P2991" s="119"/>
      <c r="Q2991" s="158"/>
      <c r="R2991" s="199"/>
      <c r="S2991" s="119"/>
      <c r="T2991" s="129"/>
      <c r="U2991" s="127"/>
      <c r="V2991" s="127"/>
      <c r="W2991" s="126"/>
      <c r="X2991" s="119"/>
      <c r="Y2991" s="119"/>
      <c r="Z2991" s="131"/>
      <c r="AA2991" s="12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2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4"/>
      <c r="EM2991" s="1"/>
      <c r="EN2991" s="1"/>
      <c r="EO2991" s="1"/>
      <c r="EP2991" s="1"/>
      <c r="EQ2991" s="1"/>
      <c r="ER2991" s="1"/>
    </row>
    <row r="2992" spans="1:148" ht="12.75" x14ac:dyDescent="0.2">
      <c r="A2992" s="118"/>
      <c r="B2992" s="119"/>
      <c r="C2992" s="119"/>
      <c r="D2992" s="120"/>
      <c r="E2992" s="120"/>
      <c r="F2992" s="172"/>
      <c r="G2992" s="123"/>
      <c r="H2992" s="124"/>
      <c r="I2992" s="124"/>
      <c r="J2992" s="125"/>
      <c r="K2992" s="125"/>
      <c r="L2992" s="8"/>
      <c r="M2992" s="126"/>
      <c r="N2992" s="126"/>
      <c r="O2992" s="119"/>
      <c r="P2992" s="119"/>
      <c r="Q2992" s="158"/>
      <c r="R2992" s="199"/>
      <c r="S2992" s="119"/>
      <c r="T2992" s="129"/>
      <c r="U2992" s="127"/>
      <c r="V2992" s="127"/>
      <c r="W2992" s="126"/>
      <c r="X2992" s="119"/>
      <c r="Y2992" s="119"/>
      <c r="Z2992" s="131"/>
      <c r="AA2992" s="12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2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4"/>
      <c r="EM2992" s="1"/>
      <c r="EN2992" s="1"/>
      <c r="EO2992" s="1"/>
      <c r="EP2992" s="1"/>
      <c r="EQ2992" s="1"/>
      <c r="ER2992" s="1"/>
    </row>
    <row r="2993" spans="1:148" ht="12.75" x14ac:dyDescent="0.2">
      <c r="A2993" s="118"/>
      <c r="B2993" s="119"/>
      <c r="C2993" s="119"/>
      <c r="D2993" s="120"/>
      <c r="E2993" s="120"/>
      <c r="F2993" s="172"/>
      <c r="G2993" s="123"/>
      <c r="H2993" s="124"/>
      <c r="I2993" s="124"/>
      <c r="J2993" s="125"/>
      <c r="K2993" s="125"/>
      <c r="L2993" s="8"/>
      <c r="M2993" s="126"/>
      <c r="N2993" s="126"/>
      <c r="O2993" s="119"/>
      <c r="P2993" s="119"/>
      <c r="Q2993" s="158"/>
      <c r="R2993" s="199"/>
      <c r="S2993" s="119"/>
      <c r="T2993" s="129"/>
      <c r="U2993" s="127"/>
      <c r="V2993" s="127"/>
      <c r="W2993" s="126"/>
      <c r="X2993" s="119"/>
      <c r="Y2993" s="119"/>
      <c r="Z2993" s="131"/>
      <c r="AA2993" s="12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2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4"/>
      <c r="EM2993" s="1"/>
      <c r="EN2993" s="1"/>
      <c r="EO2993" s="1"/>
      <c r="EP2993" s="1"/>
      <c r="EQ2993" s="1"/>
      <c r="ER2993" s="1"/>
    </row>
    <row r="2994" spans="1:148" ht="12.75" x14ac:dyDescent="0.2">
      <c r="A2994" s="118"/>
      <c r="B2994" s="119"/>
      <c r="C2994" s="119"/>
      <c r="D2994" s="120"/>
      <c r="E2994" s="120"/>
      <c r="F2994" s="172"/>
      <c r="G2994" s="123"/>
      <c r="H2994" s="124"/>
      <c r="I2994" s="124"/>
      <c r="J2994" s="125"/>
      <c r="K2994" s="125"/>
      <c r="L2994" s="8"/>
      <c r="M2994" s="126"/>
      <c r="N2994" s="126"/>
      <c r="O2994" s="119"/>
      <c r="P2994" s="119"/>
      <c r="Q2994" s="158"/>
      <c r="R2994" s="199"/>
      <c r="S2994" s="119"/>
      <c r="T2994" s="129"/>
      <c r="U2994" s="127"/>
      <c r="V2994" s="127"/>
      <c r="W2994" s="126"/>
      <c r="X2994" s="119"/>
      <c r="Y2994" s="119"/>
      <c r="Z2994" s="131"/>
      <c r="AA2994" s="12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2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4"/>
      <c r="EM2994" s="1"/>
      <c r="EN2994" s="1"/>
      <c r="EO2994" s="1"/>
      <c r="EP2994" s="1"/>
      <c r="EQ2994" s="1"/>
      <c r="ER2994" s="1"/>
    </row>
    <row r="2995" spans="1:148" ht="12.75" x14ac:dyDescent="0.2">
      <c r="A2995" s="118"/>
      <c r="B2995" s="119"/>
      <c r="C2995" s="119"/>
      <c r="D2995" s="120"/>
      <c r="E2995" s="120"/>
      <c r="F2995" s="172"/>
      <c r="G2995" s="123"/>
      <c r="H2995" s="124"/>
      <c r="I2995" s="124"/>
      <c r="J2995" s="125"/>
      <c r="K2995" s="125"/>
      <c r="L2995" s="8"/>
      <c r="M2995" s="126"/>
      <c r="N2995" s="126"/>
      <c r="O2995" s="119"/>
      <c r="P2995" s="119"/>
      <c r="Q2995" s="158"/>
      <c r="R2995" s="199"/>
      <c r="S2995" s="119"/>
      <c r="T2995" s="129"/>
      <c r="U2995" s="127"/>
      <c r="V2995" s="127"/>
      <c r="W2995" s="126"/>
      <c r="X2995" s="119"/>
      <c r="Y2995" s="119"/>
      <c r="Z2995" s="131"/>
      <c r="AA2995" s="12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2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4"/>
      <c r="EM2995" s="1"/>
      <c r="EN2995" s="1"/>
      <c r="EO2995" s="1"/>
      <c r="EP2995" s="1"/>
      <c r="EQ2995" s="1"/>
      <c r="ER2995" s="1"/>
    </row>
    <row r="2996" spans="1:148" ht="12.75" x14ac:dyDescent="0.2">
      <c r="A2996" s="118"/>
      <c r="B2996" s="119"/>
      <c r="C2996" s="119"/>
      <c r="D2996" s="120"/>
      <c r="E2996" s="120"/>
      <c r="F2996" s="172"/>
      <c r="G2996" s="123"/>
      <c r="H2996" s="124"/>
      <c r="I2996" s="124"/>
      <c r="J2996" s="125"/>
      <c r="K2996" s="125"/>
      <c r="L2996" s="8"/>
      <c r="M2996" s="126"/>
      <c r="N2996" s="126"/>
      <c r="O2996" s="119"/>
      <c r="P2996" s="119"/>
      <c r="Q2996" s="158"/>
      <c r="R2996" s="199"/>
      <c r="S2996" s="119"/>
      <c r="T2996" s="129"/>
      <c r="U2996" s="127"/>
      <c r="V2996" s="127"/>
      <c r="W2996" s="126"/>
      <c r="X2996" s="119"/>
      <c r="Y2996" s="119"/>
      <c r="Z2996" s="131"/>
      <c r="AA2996" s="12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2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4"/>
      <c r="EM2996" s="1"/>
      <c r="EN2996" s="1"/>
      <c r="EO2996" s="1"/>
      <c r="EP2996" s="1"/>
      <c r="EQ2996" s="1"/>
      <c r="ER2996" s="1"/>
    </row>
    <row r="2997" spans="1:148" ht="12.75" x14ac:dyDescent="0.2">
      <c r="A2997" s="118"/>
      <c r="B2997" s="119"/>
      <c r="C2997" s="119"/>
      <c r="D2997" s="120"/>
      <c r="E2997" s="120"/>
      <c r="F2997" s="172"/>
      <c r="G2997" s="123"/>
      <c r="H2997" s="124"/>
      <c r="I2997" s="124"/>
      <c r="J2997" s="125"/>
      <c r="K2997" s="125"/>
      <c r="L2997" s="8"/>
      <c r="M2997" s="126"/>
      <c r="N2997" s="126"/>
      <c r="O2997" s="119"/>
      <c r="P2997" s="119"/>
      <c r="Q2997" s="158"/>
      <c r="R2997" s="199"/>
      <c r="S2997" s="119"/>
      <c r="T2997" s="129"/>
      <c r="U2997" s="127"/>
      <c r="V2997" s="127"/>
      <c r="W2997" s="126"/>
      <c r="X2997" s="119"/>
      <c r="Y2997" s="119"/>
      <c r="Z2997" s="131"/>
      <c r="AA2997" s="12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2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4"/>
      <c r="EM2997" s="1"/>
      <c r="EN2997" s="1"/>
      <c r="EO2997" s="1"/>
      <c r="EP2997" s="1"/>
      <c r="EQ2997" s="1"/>
      <c r="ER2997" s="1"/>
    </row>
    <row r="2998" spans="1:148" ht="12.75" x14ac:dyDescent="0.2">
      <c r="A2998" s="118"/>
      <c r="B2998" s="119"/>
      <c r="C2998" s="119"/>
      <c r="D2998" s="120"/>
      <c r="E2998" s="120"/>
      <c r="F2998" s="172"/>
      <c r="G2998" s="123"/>
      <c r="H2998" s="124"/>
      <c r="I2998" s="124"/>
      <c r="J2998" s="125"/>
      <c r="K2998" s="125"/>
      <c r="L2998" s="8"/>
      <c r="M2998" s="126"/>
      <c r="N2998" s="126"/>
      <c r="O2998" s="119"/>
      <c r="P2998" s="119"/>
      <c r="Q2998" s="158"/>
      <c r="R2998" s="199"/>
      <c r="S2998" s="119"/>
      <c r="T2998" s="129"/>
      <c r="U2998" s="127"/>
      <c r="V2998" s="127"/>
      <c r="W2998" s="126"/>
      <c r="X2998" s="119"/>
      <c r="Y2998" s="119"/>
      <c r="Z2998" s="131"/>
      <c r="AA2998" s="12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2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4"/>
      <c r="EM2998" s="1"/>
      <c r="EN2998" s="1"/>
      <c r="EO2998" s="1"/>
      <c r="EP2998" s="1"/>
      <c r="EQ2998" s="1"/>
      <c r="ER2998" s="1"/>
    </row>
    <row r="2999" spans="1:148" ht="12.75" x14ac:dyDescent="0.2">
      <c r="A2999" s="118"/>
      <c r="B2999" s="119"/>
      <c r="C2999" s="119"/>
      <c r="D2999" s="120"/>
      <c r="E2999" s="120"/>
      <c r="F2999" s="172"/>
      <c r="G2999" s="123"/>
      <c r="H2999" s="124"/>
      <c r="I2999" s="124"/>
      <c r="J2999" s="125"/>
      <c r="K2999" s="125"/>
      <c r="L2999" s="8"/>
      <c r="M2999" s="126"/>
      <c r="N2999" s="126"/>
      <c r="O2999" s="119"/>
      <c r="P2999" s="119"/>
      <c r="Q2999" s="158"/>
      <c r="R2999" s="199"/>
      <c r="S2999" s="119"/>
      <c r="T2999" s="129"/>
      <c r="U2999" s="127"/>
      <c r="V2999" s="127"/>
      <c r="W2999" s="126"/>
      <c r="X2999" s="119"/>
      <c r="Y2999" s="119"/>
      <c r="Z2999" s="131"/>
      <c r="AA2999" s="12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2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4"/>
      <c r="EM2999" s="1"/>
      <c r="EN2999" s="1"/>
      <c r="EO2999" s="1"/>
      <c r="EP2999" s="1"/>
      <c r="EQ2999" s="1"/>
      <c r="ER2999" s="1"/>
    </row>
    <row r="3000" spans="1:148" ht="12.75" x14ac:dyDescent="0.2">
      <c r="A3000" s="118"/>
      <c r="B3000" s="119"/>
      <c r="C3000" s="119"/>
      <c r="D3000" s="120"/>
      <c r="E3000" s="120"/>
      <c r="F3000" s="172"/>
      <c r="G3000" s="123"/>
      <c r="H3000" s="124"/>
      <c r="I3000" s="124"/>
      <c r="J3000" s="125"/>
      <c r="K3000" s="125"/>
      <c r="L3000" s="8"/>
      <c r="M3000" s="126"/>
      <c r="N3000" s="126"/>
      <c r="O3000" s="119"/>
      <c r="P3000" s="119"/>
      <c r="Q3000" s="158"/>
      <c r="R3000" s="199"/>
      <c r="S3000" s="119"/>
      <c r="T3000" s="129"/>
      <c r="U3000" s="127"/>
      <c r="V3000" s="127"/>
      <c r="W3000" s="126"/>
      <c r="X3000" s="119"/>
      <c r="Y3000" s="119"/>
      <c r="Z3000" s="131"/>
      <c r="AA3000" s="12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2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4"/>
      <c r="EM3000" s="1"/>
      <c r="EN3000" s="1"/>
      <c r="EO3000" s="1"/>
      <c r="EP3000" s="1"/>
      <c r="EQ3000" s="1"/>
      <c r="ER3000" s="1"/>
    </row>
    <row r="3001" spans="1:148" ht="12.75" x14ac:dyDescent="0.2">
      <c r="A3001" s="118"/>
      <c r="B3001" s="119"/>
      <c r="C3001" s="119"/>
      <c r="D3001" s="120"/>
      <c r="E3001" s="120"/>
      <c r="F3001" s="172"/>
      <c r="G3001" s="123"/>
      <c r="H3001" s="124"/>
      <c r="I3001" s="124"/>
      <c r="J3001" s="125"/>
      <c r="K3001" s="125"/>
      <c r="L3001" s="8"/>
      <c r="M3001" s="126"/>
      <c r="N3001" s="126"/>
      <c r="O3001" s="119"/>
      <c r="P3001" s="119"/>
      <c r="Q3001" s="158"/>
      <c r="R3001" s="199"/>
      <c r="S3001" s="119"/>
      <c r="T3001" s="129"/>
      <c r="U3001" s="127"/>
      <c r="V3001" s="127"/>
      <c r="W3001" s="126"/>
      <c r="X3001" s="119"/>
      <c r="Y3001" s="119"/>
      <c r="Z3001" s="131"/>
      <c r="AA3001" s="12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2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4"/>
      <c r="EM3001" s="1"/>
      <c r="EN3001" s="1"/>
      <c r="EO3001" s="1"/>
      <c r="EP3001" s="1"/>
      <c r="EQ3001" s="1"/>
      <c r="ER3001" s="1"/>
    </row>
    <row r="3002" spans="1:148" ht="12.75" x14ac:dyDescent="0.2">
      <c r="A3002" s="118"/>
      <c r="B3002" s="119"/>
      <c r="C3002" s="119"/>
      <c r="D3002" s="120"/>
      <c r="E3002" s="120"/>
      <c r="F3002" s="172"/>
      <c r="G3002" s="123"/>
      <c r="H3002" s="124"/>
      <c r="I3002" s="124"/>
      <c r="J3002" s="125"/>
      <c r="K3002" s="125"/>
      <c r="L3002" s="8"/>
      <c r="M3002" s="126"/>
      <c r="N3002" s="126"/>
      <c r="O3002" s="119"/>
      <c r="P3002" s="119"/>
      <c r="Q3002" s="158"/>
      <c r="R3002" s="199"/>
      <c r="S3002" s="119"/>
      <c r="T3002" s="129"/>
      <c r="U3002" s="127"/>
      <c r="V3002" s="127"/>
      <c r="W3002" s="126"/>
      <c r="X3002" s="119"/>
      <c r="Y3002" s="119"/>
      <c r="Z3002" s="131"/>
      <c r="AA3002" s="12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2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4"/>
      <c r="EM3002" s="1"/>
      <c r="EN3002" s="1"/>
      <c r="EO3002" s="1"/>
      <c r="EP3002" s="1"/>
      <c r="EQ3002" s="1"/>
      <c r="ER3002" s="1"/>
    </row>
    <row r="3003" spans="1:148" ht="12.75" x14ac:dyDescent="0.2">
      <c r="A3003" s="118"/>
      <c r="B3003" s="119"/>
      <c r="C3003" s="119"/>
      <c r="D3003" s="120"/>
      <c r="E3003" s="120"/>
      <c r="F3003" s="172"/>
      <c r="G3003" s="123"/>
      <c r="H3003" s="124"/>
      <c r="I3003" s="124"/>
      <c r="J3003" s="125"/>
      <c r="K3003" s="125"/>
      <c r="L3003" s="8"/>
      <c r="M3003" s="126"/>
      <c r="N3003" s="126"/>
      <c r="O3003" s="119"/>
      <c r="P3003" s="119"/>
      <c r="Q3003" s="158"/>
      <c r="R3003" s="199"/>
      <c r="S3003" s="119"/>
      <c r="T3003" s="129"/>
      <c r="U3003" s="127"/>
      <c r="V3003" s="127"/>
      <c r="W3003" s="126"/>
      <c r="X3003" s="119"/>
      <c r="Y3003" s="119"/>
      <c r="Z3003" s="131"/>
      <c r="AA3003" s="12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2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4"/>
      <c r="EM3003" s="1"/>
      <c r="EN3003" s="1"/>
      <c r="EO3003" s="1"/>
      <c r="EP3003" s="1"/>
      <c r="EQ3003" s="1"/>
      <c r="ER3003" s="1"/>
    </row>
    <row r="3004" spans="1:148" ht="12.75" x14ac:dyDescent="0.2">
      <c r="A3004" s="118"/>
      <c r="B3004" s="119"/>
      <c r="C3004" s="119"/>
      <c r="D3004" s="120"/>
      <c r="E3004" s="120"/>
      <c r="F3004" s="172"/>
      <c r="G3004" s="123"/>
      <c r="H3004" s="124"/>
      <c r="I3004" s="124"/>
      <c r="J3004" s="125"/>
      <c r="K3004" s="125"/>
      <c r="L3004" s="8"/>
      <c r="M3004" s="126"/>
      <c r="N3004" s="126"/>
      <c r="O3004" s="119"/>
      <c r="P3004" s="119"/>
      <c r="Q3004" s="158"/>
      <c r="R3004" s="199"/>
      <c r="S3004" s="119"/>
      <c r="T3004" s="129"/>
      <c r="U3004" s="127"/>
      <c r="V3004" s="127"/>
      <c r="W3004" s="126"/>
      <c r="X3004" s="119"/>
      <c r="Y3004" s="119"/>
      <c r="Z3004" s="131"/>
      <c r="AA3004" s="12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2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4"/>
      <c r="EM3004" s="1"/>
      <c r="EN3004" s="1"/>
      <c r="EO3004" s="1"/>
      <c r="EP3004" s="1"/>
      <c r="EQ3004" s="1"/>
      <c r="ER3004" s="1"/>
    </row>
    <row r="3005" spans="1:148" ht="12.75" x14ac:dyDescent="0.2">
      <c r="A3005" s="118"/>
      <c r="B3005" s="119"/>
      <c r="C3005" s="119"/>
      <c r="D3005" s="120"/>
      <c r="E3005" s="120"/>
      <c r="F3005" s="172"/>
      <c r="G3005" s="123"/>
      <c r="H3005" s="124"/>
      <c r="I3005" s="124"/>
      <c r="J3005" s="125"/>
      <c r="K3005" s="125"/>
      <c r="L3005" s="8"/>
      <c r="M3005" s="126"/>
      <c r="N3005" s="126"/>
      <c r="O3005" s="119"/>
      <c r="P3005" s="119"/>
      <c r="Q3005" s="158"/>
      <c r="R3005" s="199"/>
      <c r="S3005" s="119"/>
      <c r="T3005" s="129"/>
      <c r="U3005" s="127"/>
      <c r="V3005" s="127"/>
      <c r="W3005" s="126"/>
      <c r="X3005" s="119"/>
      <c r="Y3005" s="119"/>
      <c r="Z3005" s="131"/>
      <c r="AA3005" s="12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2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4"/>
      <c r="EM3005" s="1"/>
      <c r="EN3005" s="1"/>
      <c r="EO3005" s="1"/>
      <c r="EP3005" s="1"/>
      <c r="EQ3005" s="1"/>
      <c r="ER3005" s="1"/>
    </row>
    <row r="3006" spans="1:148" ht="12.75" x14ac:dyDescent="0.2">
      <c r="A3006" s="118"/>
      <c r="B3006" s="119"/>
      <c r="C3006" s="119"/>
      <c r="D3006" s="120"/>
      <c r="E3006" s="120"/>
      <c r="F3006" s="172"/>
      <c r="G3006" s="123"/>
      <c r="H3006" s="124"/>
      <c r="I3006" s="124"/>
      <c r="J3006" s="125"/>
      <c r="K3006" s="125"/>
      <c r="L3006" s="8"/>
      <c r="M3006" s="126"/>
      <c r="N3006" s="126"/>
      <c r="O3006" s="119"/>
      <c r="P3006" s="119"/>
      <c r="Q3006" s="158"/>
      <c r="R3006" s="199"/>
      <c r="S3006" s="119"/>
      <c r="T3006" s="129"/>
      <c r="U3006" s="127"/>
      <c r="V3006" s="127"/>
      <c r="W3006" s="126"/>
      <c r="X3006" s="119"/>
      <c r="Y3006" s="119"/>
      <c r="Z3006" s="131"/>
      <c r="AA3006" s="12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2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4"/>
      <c r="EM3006" s="1"/>
      <c r="EN3006" s="1"/>
      <c r="EO3006" s="1"/>
      <c r="EP3006" s="1"/>
      <c r="EQ3006" s="1"/>
      <c r="ER3006" s="1"/>
    </row>
    <row r="3007" spans="1:148" ht="12.75" x14ac:dyDescent="0.2">
      <c r="A3007" s="118"/>
      <c r="B3007" s="119"/>
      <c r="C3007" s="119"/>
      <c r="D3007" s="120"/>
      <c r="E3007" s="120"/>
      <c r="F3007" s="172"/>
      <c r="G3007" s="123"/>
      <c r="H3007" s="124"/>
      <c r="I3007" s="124"/>
      <c r="J3007" s="125"/>
      <c r="K3007" s="125"/>
      <c r="L3007" s="8"/>
      <c r="M3007" s="126"/>
      <c r="N3007" s="126"/>
      <c r="O3007" s="119"/>
      <c r="P3007" s="119"/>
      <c r="Q3007" s="158"/>
      <c r="R3007" s="199"/>
      <c r="S3007" s="119"/>
      <c r="T3007" s="129"/>
      <c r="U3007" s="127"/>
      <c r="V3007" s="127"/>
      <c r="W3007" s="126"/>
      <c r="X3007" s="119"/>
      <c r="Y3007" s="119"/>
      <c r="Z3007" s="131"/>
      <c r="AA3007" s="12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2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4"/>
      <c r="EM3007" s="1"/>
      <c r="EN3007" s="1"/>
      <c r="EO3007" s="1"/>
      <c r="EP3007" s="1"/>
      <c r="EQ3007" s="1"/>
      <c r="ER3007" s="1"/>
    </row>
    <row r="3008" spans="1:148" ht="12.75" x14ac:dyDescent="0.2">
      <c r="A3008" s="118"/>
      <c r="B3008" s="119"/>
      <c r="C3008" s="119"/>
      <c r="D3008" s="120"/>
      <c r="E3008" s="120"/>
      <c r="F3008" s="172"/>
      <c r="G3008" s="123"/>
      <c r="H3008" s="124"/>
      <c r="I3008" s="124"/>
      <c r="J3008" s="125"/>
      <c r="K3008" s="125"/>
      <c r="L3008" s="8"/>
      <c r="M3008" s="126"/>
      <c r="N3008" s="126"/>
      <c r="O3008" s="119"/>
      <c r="P3008" s="119"/>
      <c r="Q3008" s="158"/>
      <c r="R3008" s="199"/>
      <c r="S3008" s="119"/>
      <c r="T3008" s="129"/>
      <c r="U3008" s="127"/>
      <c r="V3008" s="127"/>
      <c r="W3008" s="126"/>
      <c r="X3008" s="119"/>
      <c r="Y3008" s="119"/>
      <c r="Z3008" s="131"/>
      <c r="AA3008" s="12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2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4"/>
      <c r="EM3008" s="1"/>
      <c r="EN3008" s="1"/>
      <c r="EO3008" s="1"/>
      <c r="EP3008" s="1"/>
      <c r="EQ3008" s="1"/>
      <c r="ER3008" s="1"/>
    </row>
    <row r="3009" spans="1:148" ht="12.75" x14ac:dyDescent="0.2">
      <c r="A3009" s="118"/>
      <c r="B3009" s="119"/>
      <c r="C3009" s="119"/>
      <c r="D3009" s="120"/>
      <c r="E3009" s="120"/>
      <c r="F3009" s="172"/>
      <c r="G3009" s="123"/>
      <c r="H3009" s="124"/>
      <c r="I3009" s="124"/>
      <c r="J3009" s="125"/>
      <c r="K3009" s="125"/>
      <c r="L3009" s="8"/>
      <c r="M3009" s="126"/>
      <c r="N3009" s="126"/>
      <c r="O3009" s="119"/>
      <c r="P3009" s="119"/>
      <c r="Q3009" s="158"/>
      <c r="R3009" s="199"/>
      <c r="S3009" s="119"/>
      <c r="T3009" s="129"/>
      <c r="U3009" s="127"/>
      <c r="V3009" s="127"/>
      <c r="W3009" s="126"/>
      <c r="X3009" s="119"/>
      <c r="Y3009" s="119"/>
      <c r="Z3009" s="131"/>
      <c r="AA3009" s="12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2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4"/>
      <c r="EM3009" s="1"/>
      <c r="EN3009" s="1"/>
      <c r="EO3009" s="1"/>
      <c r="EP3009" s="1"/>
      <c r="EQ3009" s="1"/>
      <c r="ER3009" s="1"/>
    </row>
    <row r="3010" spans="1:148" ht="12.75" x14ac:dyDescent="0.2">
      <c r="A3010" s="118"/>
      <c r="B3010" s="119"/>
      <c r="C3010" s="119"/>
      <c r="D3010" s="120"/>
      <c r="E3010" s="120"/>
      <c r="F3010" s="172"/>
      <c r="G3010" s="123"/>
      <c r="H3010" s="124"/>
      <c r="I3010" s="124"/>
      <c r="J3010" s="125"/>
      <c r="K3010" s="125"/>
      <c r="L3010" s="8"/>
      <c r="M3010" s="126"/>
      <c r="N3010" s="126"/>
      <c r="O3010" s="119"/>
      <c r="P3010" s="119"/>
      <c r="Q3010" s="158"/>
      <c r="R3010" s="199"/>
      <c r="S3010" s="119"/>
      <c r="T3010" s="129"/>
      <c r="U3010" s="127"/>
      <c r="V3010" s="127"/>
      <c r="W3010" s="126"/>
      <c r="X3010" s="119"/>
      <c r="Y3010" s="119"/>
      <c r="Z3010" s="131"/>
      <c r="AA3010" s="12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2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4"/>
      <c r="EM3010" s="1"/>
      <c r="EN3010" s="1"/>
      <c r="EO3010" s="1"/>
      <c r="EP3010" s="1"/>
      <c r="EQ3010" s="1"/>
      <c r="ER3010" s="1"/>
    </row>
    <row r="3011" spans="1:148" ht="12.75" x14ac:dyDescent="0.2">
      <c r="A3011" s="118"/>
      <c r="B3011" s="119"/>
      <c r="C3011" s="119"/>
      <c r="D3011" s="120"/>
      <c r="E3011" s="120"/>
      <c r="F3011" s="172"/>
      <c r="G3011" s="123"/>
      <c r="H3011" s="124"/>
      <c r="I3011" s="124"/>
      <c r="J3011" s="125"/>
      <c r="K3011" s="125"/>
      <c r="L3011" s="8"/>
      <c r="M3011" s="126"/>
      <c r="N3011" s="126"/>
      <c r="O3011" s="119"/>
      <c r="P3011" s="119"/>
      <c r="Q3011" s="158"/>
      <c r="R3011" s="199"/>
      <c r="S3011" s="119"/>
      <c r="T3011" s="129"/>
      <c r="U3011" s="127"/>
      <c r="V3011" s="127"/>
      <c r="W3011" s="126"/>
      <c r="X3011" s="119"/>
      <c r="Y3011" s="119"/>
      <c r="Z3011" s="131"/>
      <c r="AA3011" s="12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2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4"/>
      <c r="EM3011" s="1"/>
      <c r="EN3011" s="1"/>
      <c r="EO3011" s="1"/>
      <c r="EP3011" s="1"/>
      <c r="EQ3011" s="1"/>
      <c r="ER3011" s="1"/>
    </row>
    <row r="3012" spans="1:148" ht="12.75" x14ac:dyDescent="0.2">
      <c r="A3012" s="118"/>
      <c r="B3012" s="119"/>
      <c r="C3012" s="119"/>
      <c r="D3012" s="120"/>
      <c r="E3012" s="120"/>
      <c r="F3012" s="172"/>
      <c r="G3012" s="123"/>
      <c r="H3012" s="124"/>
      <c r="I3012" s="124"/>
      <c r="J3012" s="125"/>
      <c r="K3012" s="125"/>
      <c r="L3012" s="8"/>
      <c r="M3012" s="126"/>
      <c r="N3012" s="126"/>
      <c r="O3012" s="119"/>
      <c r="P3012" s="119"/>
      <c r="Q3012" s="158"/>
      <c r="R3012" s="199"/>
      <c r="S3012" s="119"/>
      <c r="T3012" s="129"/>
      <c r="U3012" s="127"/>
      <c r="V3012" s="127"/>
      <c r="W3012" s="126"/>
      <c r="X3012" s="119"/>
      <c r="Y3012" s="119"/>
      <c r="Z3012" s="131"/>
      <c r="AA3012" s="12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2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4"/>
      <c r="EM3012" s="1"/>
      <c r="EN3012" s="1"/>
      <c r="EO3012" s="1"/>
      <c r="EP3012" s="1"/>
      <c r="EQ3012" s="1"/>
      <c r="ER3012" s="1"/>
    </row>
    <row r="3013" spans="1:148" ht="12.75" x14ac:dyDescent="0.2">
      <c r="A3013" s="118"/>
      <c r="B3013" s="119"/>
      <c r="C3013" s="119"/>
      <c r="D3013" s="120"/>
      <c r="E3013" s="120"/>
      <c r="F3013" s="172"/>
      <c r="G3013" s="123"/>
      <c r="H3013" s="124"/>
      <c r="I3013" s="124"/>
      <c r="J3013" s="125"/>
      <c r="K3013" s="125"/>
      <c r="L3013" s="8"/>
      <c r="M3013" s="126"/>
      <c r="N3013" s="126"/>
      <c r="O3013" s="119"/>
      <c r="P3013" s="119"/>
      <c r="Q3013" s="158"/>
      <c r="R3013" s="199"/>
      <c r="S3013" s="119"/>
      <c r="T3013" s="129"/>
      <c r="U3013" s="127"/>
      <c r="V3013" s="127"/>
      <c r="W3013" s="126"/>
      <c r="X3013" s="119"/>
      <c r="Y3013" s="119"/>
      <c r="Z3013" s="131"/>
      <c r="AA3013" s="12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2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4"/>
      <c r="EM3013" s="1"/>
      <c r="EN3013" s="1"/>
      <c r="EO3013" s="1"/>
      <c r="EP3013" s="1"/>
      <c r="EQ3013" s="1"/>
      <c r="ER3013" s="1"/>
    </row>
    <row r="3014" spans="1:148" ht="12.75" x14ac:dyDescent="0.2">
      <c r="A3014" s="118"/>
      <c r="B3014" s="119"/>
      <c r="C3014" s="119"/>
      <c r="D3014" s="120"/>
      <c r="E3014" s="120"/>
      <c r="F3014" s="172"/>
      <c r="G3014" s="123"/>
      <c r="H3014" s="124"/>
      <c r="I3014" s="124"/>
      <c r="J3014" s="125"/>
      <c r="K3014" s="125"/>
      <c r="L3014" s="8"/>
      <c r="M3014" s="126"/>
      <c r="N3014" s="126"/>
      <c r="O3014" s="119"/>
      <c r="P3014" s="119"/>
      <c r="Q3014" s="158"/>
      <c r="R3014" s="199"/>
      <c r="S3014" s="119"/>
      <c r="T3014" s="129"/>
      <c r="U3014" s="127"/>
      <c r="V3014" s="127"/>
      <c r="W3014" s="126"/>
      <c r="X3014" s="119"/>
      <c r="Y3014" s="119"/>
      <c r="Z3014" s="131"/>
      <c r="AA3014" s="12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2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4"/>
      <c r="EM3014" s="1"/>
      <c r="EN3014" s="1"/>
      <c r="EO3014" s="1"/>
      <c r="EP3014" s="1"/>
      <c r="EQ3014" s="1"/>
      <c r="ER3014" s="1"/>
    </row>
    <row r="3015" spans="1:148" ht="12.75" x14ac:dyDescent="0.2">
      <c r="A3015" s="118"/>
      <c r="B3015" s="119"/>
      <c r="C3015" s="119"/>
      <c r="D3015" s="120"/>
      <c r="E3015" s="120"/>
      <c r="F3015" s="172"/>
      <c r="G3015" s="123"/>
      <c r="H3015" s="124"/>
      <c r="I3015" s="124"/>
      <c r="J3015" s="125"/>
      <c r="K3015" s="125"/>
      <c r="L3015" s="8"/>
      <c r="M3015" s="126"/>
      <c r="N3015" s="126"/>
      <c r="O3015" s="119"/>
      <c r="P3015" s="119"/>
      <c r="Q3015" s="158"/>
      <c r="R3015" s="199"/>
      <c r="S3015" s="119"/>
      <c r="T3015" s="129"/>
      <c r="U3015" s="127"/>
      <c r="V3015" s="127"/>
      <c r="W3015" s="126"/>
      <c r="X3015" s="119"/>
      <c r="Y3015" s="119"/>
      <c r="Z3015" s="131"/>
      <c r="AA3015" s="12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2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4"/>
      <c r="EM3015" s="1"/>
      <c r="EN3015" s="1"/>
      <c r="EO3015" s="1"/>
      <c r="EP3015" s="1"/>
      <c r="EQ3015" s="1"/>
      <c r="ER3015" s="1"/>
    </row>
    <row r="3016" spans="1:148" ht="12.75" x14ac:dyDescent="0.2">
      <c r="A3016" s="118"/>
      <c r="B3016" s="119"/>
      <c r="C3016" s="119"/>
      <c r="D3016" s="120"/>
      <c r="E3016" s="120"/>
      <c r="F3016" s="172"/>
      <c r="G3016" s="123"/>
      <c r="H3016" s="124"/>
      <c r="I3016" s="124"/>
      <c r="J3016" s="125"/>
      <c r="K3016" s="125"/>
      <c r="L3016" s="8"/>
      <c r="M3016" s="126"/>
      <c r="N3016" s="126"/>
      <c r="O3016" s="119"/>
      <c r="P3016" s="119"/>
      <c r="Q3016" s="158"/>
      <c r="R3016" s="199"/>
      <c r="S3016" s="119"/>
      <c r="T3016" s="129"/>
      <c r="U3016" s="127"/>
      <c r="V3016" s="127"/>
      <c r="W3016" s="126"/>
      <c r="X3016" s="119"/>
      <c r="Y3016" s="119"/>
      <c r="Z3016" s="131"/>
      <c r="AA3016" s="12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2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4"/>
      <c r="EM3016" s="1"/>
      <c r="EN3016" s="1"/>
      <c r="EO3016" s="1"/>
      <c r="EP3016" s="1"/>
      <c r="EQ3016" s="1"/>
      <c r="ER3016" s="1"/>
    </row>
    <row r="3017" spans="1:148" ht="12.75" x14ac:dyDescent="0.2">
      <c r="A3017" s="118"/>
      <c r="B3017" s="119"/>
      <c r="C3017" s="119"/>
      <c r="D3017" s="120"/>
      <c r="E3017" s="120"/>
      <c r="F3017" s="172"/>
      <c r="G3017" s="123"/>
      <c r="H3017" s="124"/>
      <c r="I3017" s="124"/>
      <c r="J3017" s="125"/>
      <c r="K3017" s="125"/>
      <c r="L3017" s="8"/>
      <c r="M3017" s="126"/>
      <c r="N3017" s="126"/>
      <c r="O3017" s="119"/>
      <c r="P3017" s="119"/>
      <c r="Q3017" s="158"/>
      <c r="R3017" s="199"/>
      <c r="S3017" s="119"/>
      <c r="T3017" s="129"/>
      <c r="U3017" s="127"/>
      <c r="V3017" s="127"/>
      <c r="W3017" s="126"/>
      <c r="X3017" s="119"/>
      <c r="Y3017" s="119"/>
      <c r="Z3017" s="131"/>
      <c r="AA3017" s="12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2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4"/>
      <c r="EM3017" s="1"/>
      <c r="EN3017" s="1"/>
      <c r="EO3017" s="1"/>
      <c r="EP3017" s="1"/>
      <c r="EQ3017" s="1"/>
      <c r="ER3017" s="1"/>
    </row>
    <row r="3018" spans="1:148" ht="12.75" x14ac:dyDescent="0.2">
      <c r="A3018" s="118"/>
      <c r="B3018" s="119"/>
      <c r="C3018" s="119"/>
      <c r="D3018" s="120"/>
      <c r="E3018" s="120"/>
      <c r="F3018" s="172"/>
      <c r="G3018" s="123"/>
      <c r="H3018" s="124"/>
      <c r="I3018" s="124"/>
      <c r="J3018" s="125"/>
      <c r="K3018" s="125"/>
      <c r="L3018" s="8"/>
      <c r="M3018" s="126"/>
      <c r="N3018" s="126"/>
      <c r="O3018" s="119"/>
      <c r="P3018" s="119"/>
      <c r="Q3018" s="158"/>
      <c r="R3018" s="199"/>
      <c r="S3018" s="119"/>
      <c r="T3018" s="129"/>
      <c r="U3018" s="127"/>
      <c r="V3018" s="127"/>
      <c r="W3018" s="126"/>
      <c r="X3018" s="119"/>
      <c r="Y3018" s="119"/>
      <c r="Z3018" s="131"/>
      <c r="AA3018" s="12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2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4"/>
      <c r="EM3018" s="1"/>
      <c r="EN3018" s="1"/>
      <c r="EO3018" s="1"/>
      <c r="EP3018" s="1"/>
      <c r="EQ3018" s="1"/>
      <c r="ER3018" s="1"/>
    </row>
    <row r="3019" spans="1:148" ht="12.75" x14ac:dyDescent="0.2">
      <c r="A3019" s="118"/>
      <c r="B3019" s="119"/>
      <c r="C3019" s="119"/>
      <c r="D3019" s="120"/>
      <c r="E3019" s="120"/>
      <c r="F3019" s="172"/>
      <c r="G3019" s="123"/>
      <c r="H3019" s="124"/>
      <c r="I3019" s="124"/>
      <c r="J3019" s="125"/>
      <c r="K3019" s="125"/>
      <c r="L3019" s="8"/>
      <c r="M3019" s="126"/>
      <c r="N3019" s="126"/>
      <c r="O3019" s="119"/>
      <c r="P3019" s="119"/>
      <c r="Q3019" s="158"/>
      <c r="R3019" s="199"/>
      <c r="S3019" s="119"/>
      <c r="T3019" s="129"/>
      <c r="U3019" s="127"/>
      <c r="V3019" s="127"/>
      <c r="W3019" s="126"/>
      <c r="X3019" s="119"/>
      <c r="Y3019" s="119"/>
      <c r="Z3019" s="131"/>
      <c r="AA3019" s="12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2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4"/>
      <c r="EM3019" s="1"/>
      <c r="EN3019" s="1"/>
      <c r="EO3019" s="1"/>
      <c r="EP3019" s="1"/>
      <c r="EQ3019" s="1"/>
      <c r="ER3019" s="1"/>
    </row>
    <row r="3020" spans="1:148" ht="12.75" x14ac:dyDescent="0.2">
      <c r="A3020" s="118"/>
      <c r="B3020" s="119"/>
      <c r="C3020" s="119"/>
      <c r="D3020" s="120"/>
      <c r="E3020" s="120"/>
      <c r="F3020" s="172"/>
      <c r="G3020" s="123"/>
      <c r="H3020" s="124"/>
      <c r="I3020" s="124"/>
      <c r="J3020" s="125"/>
      <c r="K3020" s="125"/>
      <c r="L3020" s="8"/>
      <c r="M3020" s="126"/>
      <c r="N3020" s="126"/>
      <c r="O3020" s="119"/>
      <c r="P3020" s="119"/>
      <c r="Q3020" s="158"/>
      <c r="R3020" s="199"/>
      <c r="S3020" s="119"/>
      <c r="T3020" s="129"/>
      <c r="U3020" s="127"/>
      <c r="V3020" s="127"/>
      <c r="W3020" s="126"/>
      <c r="X3020" s="119"/>
      <c r="Y3020" s="119"/>
      <c r="Z3020" s="131"/>
      <c r="AA3020" s="12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2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4"/>
      <c r="EM3020" s="1"/>
      <c r="EN3020" s="1"/>
      <c r="EO3020" s="1"/>
      <c r="EP3020" s="1"/>
      <c r="EQ3020" s="1"/>
      <c r="ER3020" s="1"/>
    </row>
    <row r="3021" spans="1:148" ht="12.75" x14ac:dyDescent="0.2">
      <c r="A3021" s="118"/>
      <c r="B3021" s="119"/>
      <c r="C3021" s="119"/>
      <c r="D3021" s="120"/>
      <c r="E3021" s="120"/>
      <c r="F3021" s="172"/>
      <c r="G3021" s="123"/>
      <c r="H3021" s="124"/>
      <c r="I3021" s="124"/>
      <c r="J3021" s="125"/>
      <c r="K3021" s="125"/>
      <c r="L3021" s="8"/>
      <c r="M3021" s="126"/>
      <c r="N3021" s="126"/>
      <c r="O3021" s="119"/>
      <c r="P3021" s="119"/>
      <c r="Q3021" s="158"/>
      <c r="R3021" s="199"/>
      <c r="S3021" s="119"/>
      <c r="T3021" s="129"/>
      <c r="U3021" s="127"/>
      <c r="V3021" s="127"/>
      <c r="W3021" s="126"/>
      <c r="X3021" s="119"/>
      <c r="Y3021" s="119"/>
      <c r="Z3021" s="131"/>
      <c r="AA3021" s="12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2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4"/>
      <c r="EM3021" s="1"/>
      <c r="EN3021" s="1"/>
      <c r="EO3021" s="1"/>
      <c r="EP3021" s="1"/>
      <c r="EQ3021" s="1"/>
      <c r="ER3021" s="1"/>
    </row>
    <row r="3022" spans="1:148" ht="12.75" x14ac:dyDescent="0.2">
      <c r="A3022" s="118"/>
      <c r="B3022" s="119"/>
      <c r="C3022" s="119"/>
      <c r="D3022" s="120"/>
      <c r="E3022" s="120"/>
      <c r="F3022" s="172"/>
      <c r="G3022" s="123"/>
      <c r="H3022" s="124"/>
      <c r="I3022" s="124"/>
      <c r="J3022" s="125"/>
      <c r="K3022" s="125"/>
      <c r="L3022" s="8"/>
      <c r="M3022" s="126"/>
      <c r="N3022" s="126"/>
      <c r="O3022" s="119"/>
      <c r="P3022" s="119"/>
      <c r="Q3022" s="158"/>
      <c r="R3022" s="199"/>
      <c r="S3022" s="119"/>
      <c r="T3022" s="129"/>
      <c r="U3022" s="127"/>
      <c r="V3022" s="127"/>
      <c r="W3022" s="126"/>
      <c r="X3022" s="119"/>
      <c r="Y3022" s="119"/>
      <c r="Z3022" s="131"/>
      <c r="AA3022" s="12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2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4"/>
      <c r="EM3022" s="1"/>
      <c r="EN3022" s="1"/>
      <c r="EO3022" s="1"/>
      <c r="EP3022" s="1"/>
      <c r="EQ3022" s="1"/>
      <c r="ER3022" s="1"/>
    </row>
    <row r="3023" spans="1:148" ht="12.75" x14ac:dyDescent="0.2">
      <c r="A3023" s="118"/>
      <c r="B3023" s="119"/>
      <c r="C3023" s="119"/>
      <c r="D3023" s="120"/>
      <c r="E3023" s="120"/>
      <c r="F3023" s="172"/>
      <c r="G3023" s="123"/>
      <c r="H3023" s="124"/>
      <c r="I3023" s="124"/>
      <c r="J3023" s="125"/>
      <c r="K3023" s="125"/>
      <c r="L3023" s="8"/>
      <c r="M3023" s="126"/>
      <c r="N3023" s="126"/>
      <c r="O3023" s="119"/>
      <c r="P3023" s="119"/>
      <c r="Q3023" s="158"/>
      <c r="R3023" s="199"/>
      <c r="S3023" s="119"/>
      <c r="T3023" s="129"/>
      <c r="U3023" s="127"/>
      <c r="V3023" s="127"/>
      <c r="W3023" s="126"/>
      <c r="X3023" s="119"/>
      <c r="Y3023" s="119"/>
      <c r="Z3023" s="131"/>
      <c r="AA3023" s="12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2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4"/>
      <c r="EM3023" s="1"/>
      <c r="EN3023" s="1"/>
      <c r="EO3023" s="1"/>
      <c r="EP3023" s="1"/>
      <c r="EQ3023" s="1"/>
      <c r="ER3023" s="1"/>
    </row>
    <row r="3024" spans="1:148" ht="12.75" x14ac:dyDescent="0.2">
      <c r="A3024" s="118"/>
      <c r="B3024" s="119"/>
      <c r="C3024" s="119"/>
      <c r="D3024" s="120"/>
      <c r="E3024" s="120"/>
      <c r="F3024" s="172"/>
      <c r="G3024" s="123"/>
      <c r="H3024" s="124"/>
      <c r="I3024" s="124"/>
      <c r="J3024" s="125"/>
      <c r="K3024" s="125"/>
      <c r="L3024" s="8"/>
      <c r="M3024" s="126"/>
      <c r="N3024" s="126"/>
      <c r="O3024" s="119"/>
      <c r="P3024" s="119"/>
      <c r="Q3024" s="158"/>
      <c r="R3024" s="199"/>
      <c r="S3024" s="119"/>
      <c r="T3024" s="129"/>
      <c r="U3024" s="127"/>
      <c r="V3024" s="127"/>
      <c r="W3024" s="126"/>
      <c r="X3024" s="119"/>
      <c r="Y3024" s="119"/>
      <c r="Z3024" s="131"/>
      <c r="AA3024" s="12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2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4"/>
      <c r="EM3024" s="1"/>
      <c r="EN3024" s="1"/>
      <c r="EO3024" s="1"/>
      <c r="EP3024" s="1"/>
      <c r="EQ3024" s="1"/>
      <c r="ER3024" s="1"/>
    </row>
    <row r="3025" spans="1:148" ht="12.75" x14ac:dyDescent="0.2">
      <c r="A3025" s="118"/>
      <c r="B3025" s="119"/>
      <c r="C3025" s="119"/>
      <c r="D3025" s="120"/>
      <c r="E3025" s="120"/>
      <c r="F3025" s="172"/>
      <c r="G3025" s="123"/>
      <c r="H3025" s="124"/>
      <c r="I3025" s="124"/>
      <c r="J3025" s="125"/>
      <c r="K3025" s="125"/>
      <c r="L3025" s="8"/>
      <c r="M3025" s="126"/>
      <c r="N3025" s="126"/>
      <c r="O3025" s="119"/>
      <c r="P3025" s="119"/>
      <c r="Q3025" s="158"/>
      <c r="R3025" s="199"/>
      <c r="S3025" s="119"/>
      <c r="T3025" s="129"/>
      <c r="U3025" s="127"/>
      <c r="V3025" s="127"/>
      <c r="W3025" s="126"/>
      <c r="X3025" s="119"/>
      <c r="Y3025" s="119"/>
      <c r="Z3025" s="131"/>
      <c r="AA3025" s="12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2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4"/>
      <c r="EM3025" s="1"/>
      <c r="EN3025" s="1"/>
      <c r="EO3025" s="1"/>
      <c r="EP3025" s="1"/>
      <c r="EQ3025" s="1"/>
      <c r="ER3025" s="1"/>
    </row>
    <row r="3026" spans="1:148" ht="12.75" x14ac:dyDescent="0.2">
      <c r="A3026" s="118"/>
      <c r="B3026" s="119"/>
      <c r="C3026" s="119"/>
      <c r="D3026" s="120"/>
      <c r="E3026" s="120"/>
      <c r="F3026" s="172"/>
      <c r="G3026" s="123"/>
      <c r="H3026" s="124"/>
      <c r="I3026" s="124"/>
      <c r="J3026" s="125"/>
      <c r="K3026" s="125"/>
      <c r="L3026" s="8"/>
      <c r="M3026" s="126"/>
      <c r="N3026" s="126"/>
      <c r="O3026" s="119"/>
      <c r="P3026" s="119"/>
      <c r="Q3026" s="158"/>
      <c r="R3026" s="199"/>
      <c r="S3026" s="119"/>
      <c r="T3026" s="129"/>
      <c r="U3026" s="127"/>
      <c r="V3026" s="127"/>
      <c r="W3026" s="126"/>
      <c r="X3026" s="119"/>
      <c r="Y3026" s="119"/>
      <c r="Z3026" s="131"/>
      <c r="AA3026" s="12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2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4"/>
      <c r="EM3026" s="1"/>
      <c r="EN3026" s="1"/>
      <c r="EO3026" s="1"/>
      <c r="EP3026" s="1"/>
      <c r="EQ3026" s="1"/>
      <c r="ER3026" s="1"/>
    </row>
    <row r="3027" spans="1:148" ht="12.75" x14ac:dyDescent="0.2">
      <c r="A3027" s="118"/>
      <c r="B3027" s="119"/>
      <c r="C3027" s="119"/>
      <c r="D3027" s="120"/>
      <c r="E3027" s="120"/>
      <c r="F3027" s="172"/>
      <c r="G3027" s="123"/>
      <c r="H3027" s="124"/>
      <c r="I3027" s="124"/>
      <c r="J3027" s="125"/>
      <c r="K3027" s="125"/>
      <c r="L3027" s="8"/>
      <c r="M3027" s="126"/>
      <c r="N3027" s="126"/>
      <c r="O3027" s="119"/>
      <c r="P3027" s="119"/>
      <c r="Q3027" s="158"/>
      <c r="R3027" s="199"/>
      <c r="S3027" s="119"/>
      <c r="T3027" s="129"/>
      <c r="U3027" s="127"/>
      <c r="V3027" s="127"/>
      <c r="W3027" s="126"/>
      <c r="X3027" s="119"/>
      <c r="Y3027" s="119"/>
      <c r="Z3027" s="131"/>
      <c r="AA3027" s="12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2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4"/>
      <c r="EM3027" s="1"/>
      <c r="EN3027" s="1"/>
      <c r="EO3027" s="1"/>
      <c r="EP3027" s="1"/>
      <c r="EQ3027" s="1"/>
      <c r="ER3027" s="1"/>
    </row>
    <row r="3028" spans="1:148" ht="12.75" x14ac:dyDescent="0.2">
      <c r="A3028" s="118"/>
      <c r="B3028" s="119"/>
      <c r="C3028" s="119"/>
      <c r="D3028" s="120"/>
      <c r="E3028" s="120"/>
      <c r="F3028" s="172"/>
      <c r="G3028" s="123"/>
      <c r="H3028" s="124"/>
      <c r="I3028" s="124"/>
      <c r="J3028" s="125"/>
      <c r="K3028" s="125"/>
      <c r="L3028" s="8"/>
      <c r="M3028" s="126"/>
      <c r="N3028" s="126"/>
      <c r="O3028" s="119"/>
      <c r="P3028" s="119"/>
      <c r="Q3028" s="158"/>
      <c r="R3028" s="199"/>
      <c r="S3028" s="119"/>
      <c r="T3028" s="129"/>
      <c r="U3028" s="127"/>
      <c r="V3028" s="127"/>
      <c r="W3028" s="126"/>
      <c r="X3028" s="119"/>
      <c r="Y3028" s="119"/>
      <c r="Z3028" s="131"/>
      <c r="AA3028" s="12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2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4"/>
      <c r="EM3028" s="1"/>
      <c r="EN3028" s="1"/>
      <c r="EO3028" s="1"/>
      <c r="EP3028" s="1"/>
      <c r="EQ3028" s="1"/>
      <c r="ER3028" s="1"/>
    </row>
    <row r="3029" spans="1:148" ht="12.75" x14ac:dyDescent="0.2">
      <c r="A3029" s="118"/>
      <c r="B3029" s="119"/>
      <c r="C3029" s="119"/>
      <c r="D3029" s="120"/>
      <c r="E3029" s="120"/>
      <c r="F3029" s="172"/>
      <c r="G3029" s="123"/>
      <c r="H3029" s="124"/>
      <c r="I3029" s="124"/>
      <c r="J3029" s="125"/>
      <c r="K3029" s="125"/>
      <c r="L3029" s="8"/>
      <c r="M3029" s="126"/>
      <c r="N3029" s="126"/>
      <c r="O3029" s="119"/>
      <c r="P3029" s="119"/>
      <c r="Q3029" s="158"/>
      <c r="R3029" s="199"/>
      <c r="S3029" s="119"/>
      <c r="T3029" s="129"/>
      <c r="U3029" s="127"/>
      <c r="V3029" s="127"/>
      <c r="W3029" s="126"/>
      <c r="X3029" s="119"/>
      <c r="Y3029" s="119"/>
      <c r="Z3029" s="131"/>
      <c r="AA3029" s="12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2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4"/>
      <c r="EM3029" s="1"/>
      <c r="EN3029" s="1"/>
      <c r="EO3029" s="1"/>
      <c r="EP3029" s="1"/>
      <c r="EQ3029" s="1"/>
      <c r="ER3029" s="1"/>
    </row>
    <row r="3030" spans="1:148" ht="12.75" x14ac:dyDescent="0.2">
      <c r="A3030" s="118"/>
      <c r="B3030" s="119"/>
      <c r="C3030" s="119"/>
      <c r="D3030" s="120"/>
      <c r="E3030" s="120"/>
      <c r="F3030" s="172"/>
      <c r="G3030" s="123"/>
      <c r="H3030" s="124"/>
      <c r="I3030" s="124"/>
      <c r="J3030" s="125"/>
      <c r="K3030" s="125"/>
      <c r="L3030" s="8"/>
      <c r="M3030" s="126"/>
      <c r="N3030" s="126"/>
      <c r="O3030" s="119"/>
      <c r="P3030" s="119"/>
      <c r="Q3030" s="158"/>
      <c r="R3030" s="199"/>
      <c r="S3030" s="119"/>
      <c r="T3030" s="129"/>
      <c r="U3030" s="127"/>
      <c r="V3030" s="127"/>
      <c r="W3030" s="126"/>
      <c r="X3030" s="119"/>
      <c r="Y3030" s="119"/>
      <c r="Z3030" s="131"/>
      <c r="AA3030" s="12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2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4"/>
      <c r="EM3030" s="1"/>
      <c r="EN3030" s="1"/>
      <c r="EO3030" s="1"/>
      <c r="EP3030" s="1"/>
      <c r="EQ3030" s="1"/>
      <c r="ER3030" s="1"/>
    </row>
    <row r="3031" spans="1:148" ht="12.75" x14ac:dyDescent="0.2">
      <c r="A3031" s="118"/>
      <c r="B3031" s="119"/>
      <c r="C3031" s="119"/>
      <c r="D3031" s="120"/>
      <c r="E3031" s="120"/>
      <c r="F3031" s="172"/>
      <c r="G3031" s="123"/>
      <c r="H3031" s="124"/>
      <c r="I3031" s="124"/>
      <c r="J3031" s="125"/>
      <c r="K3031" s="125"/>
      <c r="L3031" s="8"/>
      <c r="M3031" s="126"/>
      <c r="N3031" s="126"/>
      <c r="O3031" s="119"/>
      <c r="P3031" s="119"/>
      <c r="Q3031" s="158"/>
      <c r="R3031" s="199"/>
      <c r="S3031" s="119"/>
      <c r="T3031" s="129"/>
      <c r="U3031" s="127"/>
      <c r="V3031" s="127"/>
      <c r="W3031" s="126"/>
      <c r="X3031" s="119"/>
      <c r="Y3031" s="119"/>
      <c r="Z3031" s="131"/>
      <c r="AA3031" s="12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2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4"/>
      <c r="EM3031" s="1"/>
      <c r="EN3031" s="1"/>
      <c r="EO3031" s="1"/>
      <c r="EP3031" s="1"/>
      <c r="EQ3031" s="1"/>
      <c r="ER3031" s="1"/>
    </row>
    <row r="3032" spans="1:148" ht="12.75" x14ac:dyDescent="0.2">
      <c r="A3032" s="118"/>
      <c r="B3032" s="119"/>
      <c r="C3032" s="119"/>
      <c r="D3032" s="120"/>
      <c r="E3032" s="120"/>
      <c r="F3032" s="172"/>
      <c r="G3032" s="123"/>
      <c r="H3032" s="124"/>
      <c r="I3032" s="124"/>
      <c r="J3032" s="125"/>
      <c r="K3032" s="125"/>
      <c r="L3032" s="8"/>
      <c r="M3032" s="126"/>
      <c r="N3032" s="126"/>
      <c r="O3032" s="119"/>
      <c r="P3032" s="119"/>
      <c r="Q3032" s="158"/>
      <c r="R3032" s="199"/>
      <c r="S3032" s="119"/>
      <c r="T3032" s="129"/>
      <c r="U3032" s="127"/>
      <c r="V3032" s="127"/>
      <c r="W3032" s="126"/>
      <c r="X3032" s="119"/>
      <c r="Y3032" s="119"/>
      <c r="Z3032" s="131"/>
      <c r="AA3032" s="12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2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4"/>
      <c r="EM3032" s="1"/>
      <c r="EN3032" s="1"/>
      <c r="EO3032" s="1"/>
      <c r="EP3032" s="1"/>
      <c r="EQ3032" s="1"/>
      <c r="ER3032" s="1"/>
    </row>
    <row r="3033" spans="1:148" ht="12.75" x14ac:dyDescent="0.2">
      <c r="A3033" s="118"/>
      <c r="B3033" s="119"/>
      <c r="C3033" s="119"/>
      <c r="D3033" s="120"/>
      <c r="E3033" s="120"/>
      <c r="F3033" s="172"/>
      <c r="G3033" s="123"/>
      <c r="H3033" s="124"/>
      <c r="I3033" s="124"/>
      <c r="J3033" s="125"/>
      <c r="K3033" s="125"/>
      <c r="L3033" s="8"/>
      <c r="M3033" s="126"/>
      <c r="N3033" s="126"/>
      <c r="O3033" s="119"/>
      <c r="P3033" s="119"/>
      <c r="Q3033" s="158"/>
      <c r="R3033" s="199"/>
      <c r="S3033" s="119"/>
      <c r="T3033" s="129"/>
      <c r="U3033" s="127"/>
      <c r="V3033" s="127"/>
      <c r="W3033" s="126"/>
      <c r="X3033" s="119"/>
      <c r="Y3033" s="119"/>
      <c r="Z3033" s="131"/>
      <c r="AA3033" s="12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2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4"/>
      <c r="EM3033" s="1"/>
      <c r="EN3033" s="1"/>
      <c r="EO3033" s="1"/>
      <c r="EP3033" s="1"/>
      <c r="EQ3033" s="1"/>
      <c r="ER3033" s="1"/>
    </row>
    <row r="3034" spans="1:148" ht="12.75" x14ac:dyDescent="0.2">
      <c r="A3034" s="118"/>
      <c r="B3034" s="119"/>
      <c r="C3034" s="119"/>
      <c r="D3034" s="120"/>
      <c r="E3034" s="120"/>
      <c r="F3034" s="172"/>
      <c r="G3034" s="123"/>
      <c r="H3034" s="124"/>
      <c r="I3034" s="124"/>
      <c r="J3034" s="125"/>
      <c r="K3034" s="125"/>
      <c r="L3034" s="8"/>
      <c r="M3034" s="126"/>
      <c r="N3034" s="126"/>
      <c r="O3034" s="119"/>
      <c r="P3034" s="119"/>
      <c r="Q3034" s="158"/>
      <c r="R3034" s="199"/>
      <c r="S3034" s="119"/>
      <c r="T3034" s="129"/>
      <c r="U3034" s="127"/>
      <c r="V3034" s="127"/>
      <c r="W3034" s="126"/>
      <c r="X3034" s="119"/>
      <c r="Y3034" s="119"/>
      <c r="Z3034" s="131"/>
      <c r="AA3034" s="12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2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4"/>
      <c r="EM3034" s="1"/>
      <c r="EN3034" s="1"/>
      <c r="EO3034" s="1"/>
      <c r="EP3034" s="1"/>
      <c r="EQ3034" s="1"/>
      <c r="ER3034" s="1"/>
    </row>
    <row r="3035" spans="1:148" ht="12.75" x14ac:dyDescent="0.2">
      <c r="A3035" s="118"/>
      <c r="B3035" s="119"/>
      <c r="C3035" s="119"/>
      <c r="D3035" s="120"/>
      <c r="E3035" s="120"/>
      <c r="F3035" s="172"/>
      <c r="G3035" s="123"/>
      <c r="H3035" s="124"/>
      <c r="I3035" s="124"/>
      <c r="J3035" s="125"/>
      <c r="K3035" s="125"/>
      <c r="L3035" s="8"/>
      <c r="M3035" s="126"/>
      <c r="N3035" s="126"/>
      <c r="O3035" s="119"/>
      <c r="P3035" s="119"/>
      <c r="Q3035" s="158"/>
      <c r="R3035" s="199"/>
      <c r="S3035" s="119"/>
      <c r="T3035" s="129"/>
      <c r="U3035" s="127"/>
      <c r="V3035" s="127"/>
      <c r="W3035" s="126"/>
      <c r="X3035" s="119"/>
      <c r="Y3035" s="119"/>
      <c r="Z3035" s="131"/>
      <c r="AA3035" s="12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2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4"/>
      <c r="EM3035" s="1"/>
      <c r="EN3035" s="1"/>
      <c r="EO3035" s="1"/>
      <c r="EP3035" s="1"/>
      <c r="EQ3035" s="1"/>
      <c r="ER3035" s="1"/>
    </row>
    <row r="3036" spans="1:148" ht="12.75" x14ac:dyDescent="0.2">
      <c r="A3036" s="118"/>
      <c r="B3036" s="119"/>
      <c r="C3036" s="119"/>
      <c r="D3036" s="120"/>
      <c r="E3036" s="120"/>
      <c r="F3036" s="172"/>
      <c r="G3036" s="123"/>
      <c r="H3036" s="124"/>
      <c r="I3036" s="124"/>
      <c r="J3036" s="125"/>
      <c r="K3036" s="125"/>
      <c r="L3036" s="8"/>
      <c r="M3036" s="126"/>
      <c r="N3036" s="126"/>
      <c r="O3036" s="119"/>
      <c r="P3036" s="119"/>
      <c r="Q3036" s="158"/>
      <c r="R3036" s="199"/>
      <c r="S3036" s="119"/>
      <c r="T3036" s="129"/>
      <c r="U3036" s="127"/>
      <c r="V3036" s="127"/>
      <c r="W3036" s="126"/>
      <c r="X3036" s="119"/>
      <c r="Y3036" s="119"/>
      <c r="Z3036" s="131"/>
      <c r="AA3036" s="12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2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4"/>
      <c r="EM3036" s="1"/>
      <c r="EN3036" s="1"/>
      <c r="EO3036" s="1"/>
      <c r="EP3036" s="1"/>
      <c r="EQ3036" s="1"/>
      <c r="ER3036" s="1"/>
    </row>
    <row r="3037" spans="1:148" ht="12.75" x14ac:dyDescent="0.2">
      <c r="A3037" s="118"/>
      <c r="B3037" s="119"/>
      <c r="C3037" s="119"/>
      <c r="D3037" s="120"/>
      <c r="E3037" s="120"/>
      <c r="F3037" s="172"/>
      <c r="G3037" s="123"/>
      <c r="H3037" s="124"/>
      <c r="I3037" s="124"/>
      <c r="J3037" s="125"/>
      <c r="K3037" s="125"/>
      <c r="L3037" s="8"/>
      <c r="M3037" s="126"/>
      <c r="N3037" s="126"/>
      <c r="O3037" s="119"/>
      <c r="P3037" s="119"/>
      <c r="Q3037" s="158"/>
      <c r="R3037" s="199"/>
      <c r="S3037" s="119"/>
      <c r="T3037" s="129"/>
      <c r="U3037" s="127"/>
      <c r="V3037" s="127"/>
      <c r="W3037" s="126"/>
      <c r="X3037" s="119"/>
      <c r="Y3037" s="119"/>
      <c r="Z3037" s="131"/>
      <c r="AA3037" s="12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2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4"/>
      <c r="EM3037" s="1"/>
      <c r="EN3037" s="1"/>
      <c r="EO3037" s="1"/>
      <c r="EP3037" s="1"/>
      <c r="EQ3037" s="1"/>
      <c r="ER3037" s="1"/>
    </row>
    <row r="3038" spans="1:148" ht="12.75" x14ac:dyDescent="0.2">
      <c r="A3038" s="118"/>
      <c r="B3038" s="119"/>
      <c r="C3038" s="119"/>
      <c r="D3038" s="120"/>
      <c r="E3038" s="120"/>
      <c r="F3038" s="172"/>
      <c r="G3038" s="123"/>
      <c r="H3038" s="124"/>
      <c r="I3038" s="124"/>
      <c r="J3038" s="125"/>
      <c r="K3038" s="125"/>
      <c r="L3038" s="8"/>
      <c r="M3038" s="126"/>
      <c r="N3038" s="126"/>
      <c r="O3038" s="119"/>
      <c r="P3038" s="119"/>
      <c r="Q3038" s="158"/>
      <c r="R3038" s="199"/>
      <c r="S3038" s="119"/>
      <c r="T3038" s="129"/>
      <c r="U3038" s="127"/>
      <c r="V3038" s="127"/>
      <c r="W3038" s="126"/>
      <c r="X3038" s="119"/>
      <c r="Y3038" s="119"/>
      <c r="Z3038" s="131"/>
      <c r="AA3038" s="12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2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4"/>
      <c r="EM3038" s="1"/>
      <c r="EN3038" s="1"/>
      <c r="EO3038" s="1"/>
      <c r="EP3038" s="1"/>
      <c r="EQ3038" s="1"/>
      <c r="ER3038" s="1"/>
    </row>
    <row r="3039" spans="1:148" ht="12.75" x14ac:dyDescent="0.2">
      <c r="A3039" s="118"/>
      <c r="B3039" s="119"/>
      <c r="C3039" s="119"/>
      <c r="D3039" s="120"/>
      <c r="E3039" s="120"/>
      <c r="F3039" s="172"/>
      <c r="G3039" s="123"/>
      <c r="H3039" s="124"/>
      <c r="I3039" s="124"/>
      <c r="J3039" s="125"/>
      <c r="K3039" s="125"/>
      <c r="L3039" s="8"/>
      <c r="M3039" s="126"/>
      <c r="N3039" s="126"/>
      <c r="O3039" s="119"/>
      <c r="P3039" s="119"/>
      <c r="Q3039" s="158"/>
      <c r="R3039" s="199"/>
      <c r="S3039" s="119"/>
      <c r="T3039" s="129"/>
      <c r="U3039" s="127"/>
      <c r="V3039" s="127"/>
      <c r="W3039" s="126"/>
      <c r="X3039" s="119"/>
      <c r="Y3039" s="119"/>
      <c r="Z3039" s="131"/>
      <c r="AA3039" s="12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2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4"/>
      <c r="EM3039" s="1"/>
      <c r="EN3039" s="1"/>
      <c r="EO3039" s="1"/>
      <c r="EP3039" s="1"/>
      <c r="EQ3039" s="1"/>
      <c r="ER3039" s="1"/>
    </row>
    <row r="3040" spans="1:148" ht="12.75" x14ac:dyDescent="0.2">
      <c r="A3040" s="118"/>
      <c r="B3040" s="119"/>
      <c r="C3040" s="119"/>
      <c r="D3040" s="120"/>
      <c r="E3040" s="120"/>
      <c r="F3040" s="172"/>
      <c r="G3040" s="123"/>
      <c r="H3040" s="124"/>
      <c r="I3040" s="124"/>
      <c r="J3040" s="125"/>
      <c r="K3040" s="125"/>
      <c r="L3040" s="8"/>
      <c r="M3040" s="126"/>
      <c r="N3040" s="126"/>
      <c r="O3040" s="119"/>
      <c r="P3040" s="119"/>
      <c r="Q3040" s="158"/>
      <c r="R3040" s="199"/>
      <c r="S3040" s="119"/>
      <c r="T3040" s="129"/>
      <c r="U3040" s="127"/>
      <c r="V3040" s="127"/>
      <c r="W3040" s="126"/>
      <c r="X3040" s="119"/>
      <c r="Y3040" s="119"/>
      <c r="Z3040" s="131"/>
      <c r="AA3040" s="12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2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4"/>
      <c r="EM3040" s="1"/>
      <c r="EN3040" s="1"/>
      <c r="EO3040" s="1"/>
      <c r="EP3040" s="1"/>
      <c r="EQ3040" s="1"/>
      <c r="ER3040" s="1"/>
    </row>
    <row r="3041" spans="1:148" ht="12.75" x14ac:dyDescent="0.2">
      <c r="A3041" s="118"/>
      <c r="B3041" s="119"/>
      <c r="C3041" s="119"/>
      <c r="D3041" s="120"/>
      <c r="E3041" s="120"/>
      <c r="F3041" s="172"/>
      <c r="G3041" s="123"/>
      <c r="H3041" s="124"/>
      <c r="I3041" s="124"/>
      <c r="J3041" s="125"/>
      <c r="K3041" s="125"/>
      <c r="L3041" s="8"/>
      <c r="M3041" s="126"/>
      <c r="N3041" s="126"/>
      <c r="O3041" s="119"/>
      <c r="P3041" s="119"/>
      <c r="Q3041" s="158"/>
      <c r="R3041" s="199"/>
      <c r="S3041" s="119"/>
      <c r="T3041" s="129"/>
      <c r="U3041" s="127"/>
      <c r="V3041" s="127"/>
      <c r="W3041" s="126"/>
      <c r="X3041" s="119"/>
      <c r="Y3041" s="119"/>
      <c r="Z3041" s="131"/>
      <c r="AA3041" s="12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2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4"/>
      <c r="EM3041" s="1"/>
      <c r="EN3041" s="1"/>
      <c r="EO3041" s="1"/>
      <c r="EP3041" s="1"/>
      <c r="EQ3041" s="1"/>
      <c r="ER3041" s="1"/>
    </row>
    <row r="3042" spans="1:148" ht="12.75" x14ac:dyDescent="0.2">
      <c r="A3042" s="118"/>
      <c r="B3042" s="119"/>
      <c r="C3042" s="119"/>
      <c r="D3042" s="120"/>
      <c r="E3042" s="120"/>
      <c r="F3042" s="172"/>
      <c r="G3042" s="123"/>
      <c r="H3042" s="124"/>
      <c r="I3042" s="124"/>
      <c r="J3042" s="125"/>
      <c r="K3042" s="125"/>
      <c r="L3042" s="8"/>
      <c r="M3042" s="126"/>
      <c r="N3042" s="126"/>
      <c r="O3042" s="119"/>
      <c r="P3042" s="119"/>
      <c r="Q3042" s="158"/>
      <c r="R3042" s="199"/>
      <c r="S3042" s="119"/>
      <c r="T3042" s="129"/>
      <c r="U3042" s="127"/>
      <c r="V3042" s="127"/>
      <c r="W3042" s="126"/>
      <c r="X3042" s="119"/>
      <c r="Y3042" s="119"/>
      <c r="Z3042" s="131"/>
      <c r="AA3042" s="12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2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4"/>
      <c r="EM3042" s="1"/>
      <c r="EN3042" s="1"/>
      <c r="EO3042" s="1"/>
      <c r="EP3042" s="1"/>
      <c r="EQ3042" s="1"/>
      <c r="ER3042" s="1"/>
    </row>
    <row r="3043" spans="1:148" ht="12.75" x14ac:dyDescent="0.2">
      <c r="A3043" s="118"/>
      <c r="B3043" s="119"/>
      <c r="C3043" s="119"/>
      <c r="D3043" s="120"/>
      <c r="E3043" s="120"/>
      <c r="F3043" s="172"/>
      <c r="G3043" s="123"/>
      <c r="H3043" s="124"/>
      <c r="I3043" s="124"/>
      <c r="J3043" s="125"/>
      <c r="K3043" s="125"/>
      <c r="L3043" s="8"/>
      <c r="M3043" s="126"/>
      <c r="N3043" s="126"/>
      <c r="O3043" s="119"/>
      <c r="P3043" s="119"/>
      <c r="Q3043" s="158"/>
      <c r="R3043" s="199"/>
      <c r="S3043" s="119"/>
      <c r="T3043" s="129"/>
      <c r="U3043" s="127"/>
      <c r="V3043" s="127"/>
      <c r="W3043" s="126"/>
      <c r="X3043" s="119"/>
      <c r="Y3043" s="119"/>
      <c r="Z3043" s="131"/>
      <c r="AA3043" s="12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2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4"/>
      <c r="EM3043" s="1"/>
      <c r="EN3043" s="1"/>
      <c r="EO3043" s="1"/>
      <c r="EP3043" s="1"/>
      <c r="EQ3043" s="1"/>
      <c r="ER3043" s="1"/>
    </row>
    <row r="3044" spans="1:148" ht="12.75" x14ac:dyDescent="0.2">
      <c r="A3044" s="118"/>
      <c r="B3044" s="119"/>
      <c r="C3044" s="119"/>
      <c r="D3044" s="120"/>
      <c r="E3044" s="120"/>
      <c r="F3044" s="172"/>
      <c r="G3044" s="123"/>
      <c r="H3044" s="124"/>
      <c r="I3044" s="124"/>
      <c r="J3044" s="125"/>
      <c r="K3044" s="125"/>
      <c r="L3044" s="8"/>
      <c r="M3044" s="126"/>
      <c r="N3044" s="126"/>
      <c r="O3044" s="119"/>
      <c r="P3044" s="119"/>
      <c r="Q3044" s="158"/>
      <c r="R3044" s="199"/>
      <c r="S3044" s="119"/>
      <c r="T3044" s="129"/>
      <c r="U3044" s="127"/>
      <c r="V3044" s="127"/>
      <c r="W3044" s="126"/>
      <c r="X3044" s="119"/>
      <c r="Y3044" s="119"/>
      <c r="Z3044" s="131"/>
      <c r="AA3044" s="12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2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4"/>
      <c r="EM3044" s="1"/>
      <c r="EN3044" s="1"/>
      <c r="EO3044" s="1"/>
      <c r="EP3044" s="1"/>
      <c r="EQ3044" s="1"/>
      <c r="ER3044" s="1"/>
    </row>
    <row r="3045" spans="1:148" ht="12.75" x14ac:dyDescent="0.2">
      <c r="A3045" s="118"/>
      <c r="B3045" s="119"/>
      <c r="C3045" s="119"/>
      <c r="D3045" s="120"/>
      <c r="E3045" s="120"/>
      <c r="F3045" s="172"/>
      <c r="G3045" s="123"/>
      <c r="H3045" s="124"/>
      <c r="I3045" s="124"/>
      <c r="J3045" s="125"/>
      <c r="K3045" s="125"/>
      <c r="L3045" s="8"/>
      <c r="M3045" s="126"/>
      <c r="N3045" s="126"/>
      <c r="O3045" s="119"/>
      <c r="P3045" s="119"/>
      <c r="Q3045" s="158"/>
      <c r="R3045" s="199"/>
      <c r="S3045" s="119"/>
      <c r="T3045" s="129"/>
      <c r="U3045" s="127"/>
      <c r="V3045" s="127"/>
      <c r="W3045" s="126"/>
      <c r="X3045" s="119"/>
      <c r="Y3045" s="119"/>
      <c r="Z3045" s="131"/>
      <c r="AA3045" s="12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2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4"/>
      <c r="EM3045" s="1"/>
      <c r="EN3045" s="1"/>
      <c r="EO3045" s="1"/>
      <c r="EP3045" s="1"/>
      <c r="EQ3045" s="1"/>
      <c r="ER3045" s="1"/>
    </row>
    <row r="3046" spans="1:148" ht="12.75" x14ac:dyDescent="0.2">
      <c r="A3046" s="118"/>
      <c r="B3046" s="119"/>
      <c r="C3046" s="119"/>
      <c r="D3046" s="120"/>
      <c r="E3046" s="120"/>
      <c r="F3046" s="172"/>
      <c r="G3046" s="123"/>
      <c r="H3046" s="124"/>
      <c r="I3046" s="124"/>
      <c r="J3046" s="125"/>
      <c r="K3046" s="125"/>
      <c r="L3046" s="8"/>
      <c r="M3046" s="126"/>
      <c r="N3046" s="126"/>
      <c r="O3046" s="119"/>
      <c r="P3046" s="119"/>
      <c r="Q3046" s="158"/>
      <c r="R3046" s="199"/>
      <c r="S3046" s="119"/>
      <c r="T3046" s="129"/>
      <c r="U3046" s="127"/>
      <c r="V3046" s="127"/>
      <c r="W3046" s="126"/>
      <c r="X3046" s="119"/>
      <c r="Y3046" s="119"/>
      <c r="Z3046" s="131"/>
      <c r="AA3046" s="12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2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4"/>
      <c r="EM3046" s="1"/>
      <c r="EN3046" s="1"/>
      <c r="EO3046" s="1"/>
      <c r="EP3046" s="1"/>
      <c r="EQ3046" s="1"/>
      <c r="ER3046" s="1"/>
    </row>
    <row r="3047" spans="1:148" ht="12.75" x14ac:dyDescent="0.2">
      <c r="A3047" s="118"/>
      <c r="B3047" s="119"/>
      <c r="C3047" s="119"/>
      <c r="D3047" s="120"/>
      <c r="E3047" s="120"/>
      <c r="F3047" s="172"/>
      <c r="G3047" s="123"/>
      <c r="H3047" s="124"/>
      <c r="I3047" s="124"/>
      <c r="J3047" s="125"/>
      <c r="K3047" s="125"/>
      <c r="L3047" s="8"/>
      <c r="M3047" s="126"/>
      <c r="N3047" s="126"/>
      <c r="O3047" s="119"/>
      <c r="P3047" s="119"/>
      <c r="Q3047" s="158"/>
      <c r="R3047" s="199"/>
      <c r="S3047" s="119"/>
      <c r="T3047" s="129"/>
      <c r="U3047" s="127"/>
      <c r="V3047" s="127"/>
      <c r="W3047" s="126"/>
      <c r="X3047" s="119"/>
      <c r="Y3047" s="119"/>
      <c r="Z3047" s="131"/>
      <c r="AA3047" s="12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2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4"/>
      <c r="EM3047" s="1"/>
      <c r="EN3047" s="1"/>
      <c r="EO3047" s="1"/>
      <c r="EP3047" s="1"/>
      <c r="EQ3047" s="1"/>
      <c r="ER3047" s="1"/>
    </row>
    <row r="3048" spans="1:148" ht="12.75" x14ac:dyDescent="0.2">
      <c r="A3048" s="118"/>
      <c r="B3048" s="119"/>
      <c r="C3048" s="119"/>
      <c r="D3048" s="120"/>
      <c r="E3048" s="120"/>
      <c r="F3048" s="172"/>
      <c r="G3048" s="123"/>
      <c r="H3048" s="124"/>
      <c r="I3048" s="124"/>
      <c r="J3048" s="125"/>
      <c r="K3048" s="125"/>
      <c r="L3048" s="8"/>
      <c r="M3048" s="126"/>
      <c r="N3048" s="126"/>
      <c r="O3048" s="119"/>
      <c r="P3048" s="119"/>
      <c r="Q3048" s="158"/>
      <c r="R3048" s="199"/>
      <c r="S3048" s="119"/>
      <c r="T3048" s="129"/>
      <c r="U3048" s="127"/>
      <c r="V3048" s="127"/>
      <c r="W3048" s="126"/>
      <c r="X3048" s="119"/>
      <c r="Y3048" s="119"/>
      <c r="Z3048" s="131"/>
      <c r="AA3048" s="12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2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4"/>
      <c r="EM3048" s="1"/>
      <c r="EN3048" s="1"/>
      <c r="EO3048" s="1"/>
      <c r="EP3048" s="1"/>
      <c r="EQ3048" s="1"/>
      <c r="ER3048" s="1"/>
    </row>
    <row r="3049" spans="1:148" ht="12.75" x14ac:dyDescent="0.2">
      <c r="A3049" s="118"/>
      <c r="B3049" s="119"/>
      <c r="C3049" s="119"/>
      <c r="D3049" s="120"/>
      <c r="E3049" s="120"/>
      <c r="F3049" s="172"/>
      <c r="G3049" s="123"/>
      <c r="H3049" s="124"/>
      <c r="I3049" s="124"/>
      <c r="J3049" s="125"/>
      <c r="K3049" s="125"/>
      <c r="L3049" s="8"/>
      <c r="M3049" s="126"/>
      <c r="N3049" s="126"/>
      <c r="O3049" s="119"/>
      <c r="P3049" s="119"/>
      <c r="Q3049" s="158"/>
      <c r="R3049" s="199"/>
      <c r="S3049" s="119"/>
      <c r="T3049" s="129"/>
      <c r="U3049" s="127"/>
      <c r="V3049" s="127"/>
      <c r="W3049" s="126"/>
      <c r="X3049" s="119"/>
      <c r="Y3049" s="119"/>
      <c r="Z3049" s="131"/>
      <c r="AA3049" s="12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2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4"/>
      <c r="EM3049" s="1"/>
      <c r="EN3049" s="1"/>
      <c r="EO3049" s="1"/>
      <c r="EP3049" s="1"/>
      <c r="EQ3049" s="1"/>
      <c r="ER3049" s="1"/>
    </row>
    <row r="3050" spans="1:148" ht="12.75" x14ac:dyDescent="0.2">
      <c r="A3050" s="118"/>
      <c r="B3050" s="119"/>
      <c r="C3050" s="119"/>
      <c r="D3050" s="120"/>
      <c r="E3050" s="120"/>
      <c r="F3050" s="172"/>
      <c r="G3050" s="123"/>
      <c r="H3050" s="124"/>
      <c r="I3050" s="124"/>
      <c r="J3050" s="125"/>
      <c r="K3050" s="125"/>
      <c r="L3050" s="8"/>
      <c r="M3050" s="126"/>
      <c r="N3050" s="126"/>
      <c r="O3050" s="119"/>
      <c r="P3050" s="119"/>
      <c r="Q3050" s="158"/>
      <c r="R3050" s="199"/>
      <c r="S3050" s="119"/>
      <c r="T3050" s="129"/>
      <c r="U3050" s="127"/>
      <c r="V3050" s="127"/>
      <c r="W3050" s="126"/>
      <c r="X3050" s="119"/>
      <c r="Y3050" s="119"/>
      <c r="Z3050" s="131"/>
      <c r="AA3050" s="12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2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4"/>
      <c r="EM3050" s="1"/>
      <c r="EN3050" s="1"/>
      <c r="EO3050" s="1"/>
      <c r="EP3050" s="1"/>
      <c r="EQ3050" s="1"/>
      <c r="ER3050" s="1"/>
    </row>
    <row r="3051" spans="1:148" ht="12.75" x14ac:dyDescent="0.2">
      <c r="A3051" s="118"/>
      <c r="B3051" s="119"/>
      <c r="C3051" s="119"/>
      <c r="D3051" s="120"/>
      <c r="E3051" s="120"/>
      <c r="F3051" s="172"/>
      <c r="G3051" s="123"/>
      <c r="H3051" s="124"/>
      <c r="I3051" s="124"/>
      <c r="J3051" s="125"/>
      <c r="K3051" s="125"/>
      <c r="L3051" s="8"/>
      <c r="M3051" s="126"/>
      <c r="N3051" s="126"/>
      <c r="O3051" s="119"/>
      <c r="P3051" s="119"/>
      <c r="Q3051" s="158"/>
      <c r="R3051" s="199"/>
      <c r="S3051" s="119"/>
      <c r="T3051" s="129"/>
      <c r="U3051" s="127"/>
      <c r="V3051" s="127"/>
      <c r="W3051" s="126"/>
      <c r="X3051" s="119"/>
      <c r="Y3051" s="119"/>
      <c r="Z3051" s="131"/>
      <c r="AA3051" s="12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2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4"/>
      <c r="EM3051" s="1"/>
      <c r="EN3051" s="1"/>
      <c r="EO3051" s="1"/>
      <c r="EP3051" s="1"/>
      <c r="EQ3051" s="1"/>
      <c r="ER3051" s="1"/>
    </row>
    <row r="3052" spans="1:148" ht="12.75" x14ac:dyDescent="0.2">
      <c r="A3052" s="118"/>
      <c r="B3052" s="119"/>
      <c r="C3052" s="119"/>
      <c r="D3052" s="120"/>
      <c r="E3052" s="120"/>
      <c r="F3052" s="172"/>
      <c r="G3052" s="123"/>
      <c r="H3052" s="124"/>
      <c r="I3052" s="124"/>
      <c r="J3052" s="125"/>
      <c r="K3052" s="125"/>
      <c r="L3052" s="8"/>
      <c r="M3052" s="126"/>
      <c r="N3052" s="126"/>
      <c r="O3052" s="119"/>
      <c r="P3052" s="119"/>
      <c r="Q3052" s="158"/>
      <c r="R3052" s="199"/>
      <c r="S3052" s="119"/>
      <c r="T3052" s="129"/>
      <c r="U3052" s="127"/>
      <c r="V3052" s="127"/>
      <c r="W3052" s="126"/>
      <c r="X3052" s="119"/>
      <c r="Y3052" s="119"/>
      <c r="Z3052" s="131"/>
      <c r="AA3052" s="12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2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4"/>
      <c r="EM3052" s="1"/>
      <c r="EN3052" s="1"/>
      <c r="EO3052" s="1"/>
      <c r="EP3052" s="1"/>
      <c r="EQ3052" s="1"/>
      <c r="ER3052" s="1"/>
    </row>
    <row r="3053" spans="1:148" ht="12.75" x14ac:dyDescent="0.2">
      <c r="A3053" s="118"/>
      <c r="B3053" s="119"/>
      <c r="C3053" s="119"/>
      <c r="D3053" s="120"/>
      <c r="E3053" s="120"/>
      <c r="F3053" s="172"/>
      <c r="G3053" s="123"/>
      <c r="H3053" s="124"/>
      <c r="I3053" s="124"/>
      <c r="J3053" s="125"/>
      <c r="K3053" s="125"/>
      <c r="L3053" s="8"/>
      <c r="M3053" s="126"/>
      <c r="N3053" s="126"/>
      <c r="O3053" s="119"/>
      <c r="P3053" s="119"/>
      <c r="Q3053" s="158"/>
      <c r="R3053" s="199"/>
      <c r="S3053" s="119"/>
      <c r="T3053" s="129"/>
      <c r="U3053" s="127"/>
      <c r="V3053" s="127"/>
      <c r="W3053" s="126"/>
      <c r="X3053" s="119"/>
      <c r="Y3053" s="119"/>
      <c r="Z3053" s="131"/>
      <c r="AA3053" s="12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2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4"/>
      <c r="EM3053" s="1"/>
      <c r="EN3053" s="1"/>
      <c r="EO3053" s="1"/>
      <c r="EP3053" s="1"/>
      <c r="EQ3053" s="1"/>
      <c r="ER3053" s="1"/>
    </row>
    <row r="3054" spans="1:148" ht="12.75" x14ac:dyDescent="0.2">
      <c r="A3054" s="118"/>
      <c r="B3054" s="119"/>
      <c r="C3054" s="119"/>
      <c r="D3054" s="120"/>
      <c r="E3054" s="120"/>
      <c r="F3054" s="172"/>
      <c r="G3054" s="123"/>
      <c r="H3054" s="124"/>
      <c r="I3054" s="124"/>
      <c r="J3054" s="125"/>
      <c r="K3054" s="125"/>
      <c r="L3054" s="8"/>
      <c r="M3054" s="126"/>
      <c r="N3054" s="126"/>
      <c r="O3054" s="119"/>
      <c r="P3054" s="119"/>
      <c r="Q3054" s="158"/>
      <c r="R3054" s="199"/>
      <c r="S3054" s="119"/>
      <c r="T3054" s="129"/>
      <c r="U3054" s="127"/>
      <c r="V3054" s="127"/>
      <c r="W3054" s="126"/>
      <c r="X3054" s="119"/>
      <c r="Y3054" s="119"/>
      <c r="Z3054" s="131"/>
      <c r="AA3054" s="12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2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4"/>
      <c r="EM3054" s="1"/>
      <c r="EN3054" s="1"/>
      <c r="EO3054" s="1"/>
      <c r="EP3054" s="1"/>
      <c r="EQ3054" s="1"/>
      <c r="ER3054" s="1"/>
    </row>
    <row r="3055" spans="1:148" ht="12.75" x14ac:dyDescent="0.2">
      <c r="A3055" s="118"/>
      <c r="B3055" s="119"/>
      <c r="C3055" s="119"/>
      <c r="D3055" s="120"/>
      <c r="E3055" s="120"/>
      <c r="F3055" s="172"/>
      <c r="G3055" s="123"/>
      <c r="H3055" s="124"/>
      <c r="I3055" s="124"/>
      <c r="J3055" s="125"/>
      <c r="K3055" s="125"/>
      <c r="L3055" s="8"/>
      <c r="M3055" s="126"/>
      <c r="N3055" s="126"/>
      <c r="O3055" s="119"/>
      <c r="P3055" s="119"/>
      <c r="Q3055" s="158"/>
      <c r="R3055" s="199"/>
      <c r="S3055" s="119"/>
      <c r="T3055" s="129"/>
      <c r="U3055" s="127"/>
      <c r="V3055" s="127"/>
      <c r="W3055" s="126"/>
      <c r="X3055" s="119"/>
      <c r="Y3055" s="119"/>
      <c r="Z3055" s="131"/>
      <c r="AA3055" s="12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2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4"/>
      <c r="EM3055" s="1"/>
      <c r="EN3055" s="1"/>
      <c r="EO3055" s="1"/>
      <c r="EP3055" s="1"/>
      <c r="EQ3055" s="1"/>
      <c r="ER3055" s="1"/>
    </row>
    <row r="3056" spans="1:148" ht="12.75" x14ac:dyDescent="0.2">
      <c r="A3056" s="118"/>
      <c r="B3056" s="119"/>
      <c r="C3056" s="119"/>
      <c r="D3056" s="120"/>
      <c r="E3056" s="120"/>
      <c r="F3056" s="172"/>
      <c r="G3056" s="123"/>
      <c r="H3056" s="124"/>
      <c r="I3056" s="124"/>
      <c r="J3056" s="125"/>
      <c r="K3056" s="125"/>
      <c r="L3056" s="8"/>
      <c r="M3056" s="126"/>
      <c r="N3056" s="126"/>
      <c r="O3056" s="119"/>
      <c r="P3056" s="119"/>
      <c r="Q3056" s="158"/>
      <c r="R3056" s="199"/>
      <c r="S3056" s="119"/>
      <c r="T3056" s="129"/>
      <c r="U3056" s="127"/>
      <c r="V3056" s="127"/>
      <c r="W3056" s="126"/>
      <c r="X3056" s="119"/>
      <c r="Y3056" s="119"/>
      <c r="Z3056" s="131"/>
      <c r="AA3056" s="12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2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4"/>
      <c r="EM3056" s="1"/>
      <c r="EN3056" s="1"/>
      <c r="EO3056" s="1"/>
      <c r="EP3056" s="1"/>
      <c r="EQ3056" s="1"/>
      <c r="ER3056" s="1"/>
    </row>
    <row r="3057" spans="1:148" ht="12.75" x14ac:dyDescent="0.2">
      <c r="A3057" s="118"/>
      <c r="B3057" s="119"/>
      <c r="C3057" s="119"/>
      <c r="D3057" s="120"/>
      <c r="E3057" s="120"/>
      <c r="F3057" s="172"/>
      <c r="G3057" s="123"/>
      <c r="H3057" s="124"/>
      <c r="I3057" s="124"/>
      <c r="J3057" s="125"/>
      <c r="K3057" s="125"/>
      <c r="L3057" s="8"/>
      <c r="M3057" s="126"/>
      <c r="N3057" s="126"/>
      <c r="O3057" s="119"/>
      <c r="P3057" s="119"/>
      <c r="Q3057" s="158"/>
      <c r="R3057" s="199"/>
      <c r="S3057" s="119"/>
      <c r="T3057" s="129"/>
      <c r="U3057" s="127"/>
      <c r="V3057" s="127"/>
      <c r="W3057" s="126"/>
      <c r="X3057" s="119"/>
      <c r="Y3057" s="119"/>
      <c r="Z3057" s="131"/>
      <c r="AA3057" s="12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2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4"/>
      <c r="EM3057" s="1"/>
      <c r="EN3057" s="1"/>
      <c r="EO3057" s="1"/>
      <c r="EP3057" s="1"/>
      <c r="EQ3057" s="1"/>
      <c r="ER3057" s="1"/>
    </row>
    <row r="3058" spans="1:148" ht="12.75" x14ac:dyDescent="0.2">
      <c r="A3058" s="118"/>
      <c r="B3058" s="119"/>
      <c r="C3058" s="119"/>
      <c r="D3058" s="120"/>
      <c r="E3058" s="120"/>
      <c r="F3058" s="172"/>
      <c r="G3058" s="123"/>
      <c r="H3058" s="124"/>
      <c r="I3058" s="124"/>
      <c r="J3058" s="125"/>
      <c r="K3058" s="125"/>
      <c r="L3058" s="8"/>
      <c r="M3058" s="126"/>
      <c r="N3058" s="126"/>
      <c r="O3058" s="119"/>
      <c r="P3058" s="119"/>
      <c r="Q3058" s="158"/>
      <c r="R3058" s="199"/>
      <c r="S3058" s="119"/>
      <c r="T3058" s="129"/>
      <c r="U3058" s="127"/>
      <c r="V3058" s="127"/>
      <c r="W3058" s="126"/>
      <c r="X3058" s="119"/>
      <c r="Y3058" s="119"/>
      <c r="Z3058" s="131"/>
      <c r="AA3058" s="12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2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4"/>
      <c r="EM3058" s="1"/>
      <c r="EN3058" s="1"/>
      <c r="EO3058" s="1"/>
      <c r="EP3058" s="1"/>
      <c r="EQ3058" s="1"/>
      <c r="ER3058" s="1"/>
    </row>
    <row r="3059" spans="1:148" ht="12.75" x14ac:dyDescent="0.2">
      <c r="A3059" s="118"/>
      <c r="B3059" s="119"/>
      <c r="C3059" s="119"/>
      <c r="D3059" s="120"/>
      <c r="E3059" s="120"/>
      <c r="F3059" s="172"/>
      <c r="G3059" s="123"/>
      <c r="H3059" s="124"/>
      <c r="I3059" s="124"/>
      <c r="J3059" s="125"/>
      <c r="K3059" s="125"/>
      <c r="L3059" s="8"/>
      <c r="M3059" s="126"/>
      <c r="N3059" s="126"/>
      <c r="O3059" s="119"/>
      <c r="P3059" s="119"/>
      <c r="Q3059" s="158"/>
      <c r="R3059" s="199"/>
      <c r="S3059" s="119"/>
      <c r="T3059" s="129"/>
      <c r="U3059" s="127"/>
      <c r="V3059" s="127"/>
      <c r="W3059" s="126"/>
      <c r="X3059" s="119"/>
      <c r="Y3059" s="119"/>
      <c r="Z3059" s="131"/>
      <c r="AA3059" s="12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2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4"/>
      <c r="EM3059" s="1"/>
      <c r="EN3059" s="1"/>
      <c r="EO3059" s="1"/>
      <c r="EP3059" s="1"/>
      <c r="EQ3059" s="1"/>
      <c r="ER3059" s="1"/>
    </row>
    <row r="3060" spans="1:148" ht="12.75" x14ac:dyDescent="0.2">
      <c r="A3060" s="118"/>
      <c r="B3060" s="119"/>
      <c r="C3060" s="119"/>
      <c r="D3060" s="120"/>
      <c r="E3060" s="120"/>
      <c r="F3060" s="172"/>
      <c r="G3060" s="123"/>
      <c r="H3060" s="124"/>
      <c r="I3060" s="124"/>
      <c r="J3060" s="125"/>
      <c r="K3060" s="125"/>
      <c r="L3060" s="8"/>
      <c r="M3060" s="126"/>
      <c r="N3060" s="126"/>
      <c r="O3060" s="119"/>
      <c r="P3060" s="119"/>
      <c r="Q3060" s="158"/>
      <c r="R3060" s="199"/>
      <c r="S3060" s="119"/>
      <c r="T3060" s="129"/>
      <c r="U3060" s="127"/>
      <c r="V3060" s="127"/>
      <c r="W3060" s="126"/>
      <c r="X3060" s="119"/>
      <c r="Y3060" s="119"/>
      <c r="Z3060" s="131"/>
      <c r="AA3060" s="12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2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4"/>
      <c r="EM3060" s="1"/>
      <c r="EN3060" s="1"/>
      <c r="EO3060" s="1"/>
      <c r="EP3060" s="1"/>
      <c r="EQ3060" s="1"/>
      <c r="ER3060" s="1"/>
    </row>
    <row r="3061" spans="1:148" ht="12.75" x14ac:dyDescent="0.2">
      <c r="A3061" s="118"/>
      <c r="B3061" s="119"/>
      <c r="C3061" s="119"/>
      <c r="D3061" s="120"/>
      <c r="E3061" s="120"/>
      <c r="F3061" s="172"/>
      <c r="G3061" s="123"/>
      <c r="H3061" s="124"/>
      <c r="I3061" s="124"/>
      <c r="J3061" s="125"/>
      <c r="K3061" s="125"/>
      <c r="L3061" s="8"/>
      <c r="M3061" s="126"/>
      <c r="N3061" s="126"/>
      <c r="O3061" s="119"/>
      <c r="P3061" s="119"/>
      <c r="Q3061" s="158"/>
      <c r="R3061" s="199"/>
      <c r="S3061" s="119"/>
      <c r="T3061" s="129"/>
      <c r="U3061" s="127"/>
      <c r="V3061" s="127"/>
      <c r="W3061" s="126"/>
      <c r="X3061" s="119"/>
      <c r="Y3061" s="119"/>
      <c r="Z3061" s="131"/>
      <c r="AA3061" s="12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2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4"/>
      <c r="EM3061" s="1"/>
      <c r="EN3061" s="1"/>
      <c r="EO3061" s="1"/>
      <c r="EP3061" s="1"/>
      <c r="EQ3061" s="1"/>
      <c r="ER3061" s="1"/>
    </row>
    <row r="3062" spans="1:148" ht="12.75" x14ac:dyDescent="0.2">
      <c r="A3062" s="118"/>
      <c r="B3062" s="119"/>
      <c r="C3062" s="119"/>
      <c r="D3062" s="120"/>
      <c r="E3062" s="120"/>
      <c r="F3062" s="172"/>
      <c r="G3062" s="123"/>
      <c r="H3062" s="124"/>
      <c r="I3062" s="124"/>
      <c r="J3062" s="125"/>
      <c r="K3062" s="125"/>
      <c r="L3062" s="8"/>
      <c r="M3062" s="126"/>
      <c r="N3062" s="126"/>
      <c r="O3062" s="119"/>
      <c r="P3062" s="119"/>
      <c r="Q3062" s="158"/>
      <c r="R3062" s="199"/>
      <c r="S3062" s="119"/>
      <c r="T3062" s="129"/>
      <c r="U3062" s="127"/>
      <c r="V3062" s="127"/>
      <c r="W3062" s="126"/>
      <c r="X3062" s="119"/>
      <c r="Y3062" s="119"/>
      <c r="Z3062" s="131"/>
      <c r="AA3062" s="12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2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4"/>
      <c r="EM3062" s="1"/>
      <c r="EN3062" s="1"/>
      <c r="EO3062" s="1"/>
      <c r="EP3062" s="1"/>
      <c r="EQ3062" s="1"/>
      <c r="ER3062" s="1"/>
    </row>
    <row r="3063" spans="1:148" ht="12.75" x14ac:dyDescent="0.2">
      <c r="A3063" s="118"/>
      <c r="B3063" s="119"/>
      <c r="C3063" s="119"/>
      <c r="D3063" s="120"/>
      <c r="E3063" s="120"/>
      <c r="F3063" s="172"/>
      <c r="G3063" s="123"/>
      <c r="H3063" s="124"/>
      <c r="I3063" s="124"/>
      <c r="J3063" s="125"/>
      <c r="K3063" s="125"/>
      <c r="L3063" s="8"/>
      <c r="M3063" s="126"/>
      <c r="N3063" s="126"/>
      <c r="O3063" s="119"/>
      <c r="P3063" s="119"/>
      <c r="Q3063" s="158"/>
      <c r="R3063" s="199"/>
      <c r="S3063" s="119"/>
      <c r="T3063" s="129"/>
      <c r="U3063" s="127"/>
      <c r="V3063" s="127"/>
      <c r="W3063" s="126"/>
      <c r="X3063" s="119"/>
      <c r="Y3063" s="119"/>
      <c r="Z3063" s="131"/>
      <c r="AA3063" s="12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2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4"/>
      <c r="EM3063" s="1"/>
      <c r="EN3063" s="1"/>
      <c r="EO3063" s="1"/>
      <c r="EP3063" s="1"/>
      <c r="EQ3063" s="1"/>
      <c r="ER3063" s="1"/>
    </row>
    <row r="3064" spans="1:148" ht="12.75" x14ac:dyDescent="0.2">
      <c r="A3064" s="118"/>
      <c r="B3064" s="119"/>
      <c r="C3064" s="119"/>
      <c r="D3064" s="120"/>
      <c r="E3064" s="120"/>
      <c r="F3064" s="172"/>
      <c r="G3064" s="123"/>
      <c r="H3064" s="124"/>
      <c r="I3064" s="124"/>
      <c r="J3064" s="125"/>
      <c r="K3064" s="125"/>
      <c r="L3064" s="8"/>
      <c r="M3064" s="126"/>
      <c r="N3064" s="126"/>
      <c r="O3064" s="119"/>
      <c r="P3064" s="119"/>
      <c r="Q3064" s="158"/>
      <c r="R3064" s="199"/>
      <c r="S3064" s="119"/>
      <c r="T3064" s="129"/>
      <c r="U3064" s="127"/>
      <c r="V3064" s="127"/>
      <c r="W3064" s="126"/>
      <c r="X3064" s="119"/>
      <c r="Y3064" s="119"/>
      <c r="Z3064" s="131"/>
      <c r="AA3064" s="12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2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4"/>
      <c r="EM3064" s="1"/>
      <c r="EN3064" s="1"/>
      <c r="EO3064" s="1"/>
      <c r="EP3064" s="1"/>
      <c r="EQ3064" s="1"/>
      <c r="ER3064" s="1"/>
    </row>
    <row r="3065" spans="1:148" ht="12.75" x14ac:dyDescent="0.2">
      <c r="A3065" s="118"/>
      <c r="B3065" s="119"/>
      <c r="C3065" s="119"/>
      <c r="D3065" s="120"/>
      <c r="E3065" s="120"/>
      <c r="F3065" s="172"/>
      <c r="G3065" s="123"/>
      <c r="H3065" s="124"/>
      <c r="I3065" s="124"/>
      <c r="J3065" s="125"/>
      <c r="K3065" s="125"/>
      <c r="L3065" s="8"/>
      <c r="M3065" s="126"/>
      <c r="N3065" s="126"/>
      <c r="O3065" s="119"/>
      <c r="P3065" s="119"/>
      <c r="Q3065" s="158"/>
      <c r="R3065" s="199"/>
      <c r="S3065" s="119"/>
      <c r="T3065" s="129"/>
      <c r="U3065" s="127"/>
      <c r="V3065" s="127"/>
      <c r="W3065" s="126"/>
      <c r="X3065" s="119"/>
      <c r="Y3065" s="119"/>
      <c r="Z3065" s="131"/>
      <c r="AA3065" s="12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2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4"/>
      <c r="EM3065" s="1"/>
      <c r="EN3065" s="1"/>
      <c r="EO3065" s="1"/>
      <c r="EP3065" s="1"/>
      <c r="EQ3065" s="1"/>
      <c r="ER3065" s="1"/>
    </row>
    <row r="3066" spans="1:148" ht="12.75" x14ac:dyDescent="0.2">
      <c r="A3066" s="118"/>
      <c r="B3066" s="119"/>
      <c r="C3066" s="119"/>
      <c r="D3066" s="120"/>
      <c r="E3066" s="120"/>
      <c r="F3066" s="172"/>
      <c r="G3066" s="123"/>
      <c r="H3066" s="124"/>
      <c r="I3066" s="124"/>
      <c r="J3066" s="125"/>
      <c r="K3066" s="125"/>
      <c r="L3066" s="8"/>
      <c r="M3066" s="126"/>
      <c r="N3066" s="126"/>
      <c r="O3066" s="119"/>
      <c r="P3066" s="119"/>
      <c r="Q3066" s="158"/>
      <c r="R3066" s="199"/>
      <c r="S3066" s="119"/>
      <c r="T3066" s="129"/>
      <c r="U3066" s="127"/>
      <c r="V3066" s="127"/>
      <c r="W3066" s="126"/>
      <c r="X3066" s="119"/>
      <c r="Y3066" s="119"/>
      <c r="Z3066" s="131"/>
      <c r="AA3066" s="12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2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4"/>
      <c r="EM3066" s="1"/>
      <c r="EN3066" s="1"/>
      <c r="EO3066" s="1"/>
      <c r="EP3066" s="1"/>
      <c r="EQ3066" s="1"/>
      <c r="ER3066" s="1"/>
    </row>
    <row r="3067" spans="1:148" ht="12.75" x14ac:dyDescent="0.2">
      <c r="A3067" s="118"/>
      <c r="B3067" s="119"/>
      <c r="C3067" s="119"/>
      <c r="D3067" s="120"/>
      <c r="E3067" s="120"/>
      <c r="F3067" s="172"/>
      <c r="G3067" s="123"/>
      <c r="H3067" s="124"/>
      <c r="I3067" s="124"/>
      <c r="J3067" s="125"/>
      <c r="K3067" s="125"/>
      <c r="L3067" s="8"/>
      <c r="M3067" s="126"/>
      <c r="N3067" s="126"/>
      <c r="O3067" s="119"/>
      <c r="P3067" s="119"/>
      <c r="Q3067" s="158"/>
      <c r="R3067" s="199"/>
      <c r="S3067" s="119"/>
      <c r="T3067" s="129"/>
      <c r="U3067" s="127"/>
      <c r="V3067" s="127"/>
      <c r="W3067" s="126"/>
      <c r="X3067" s="119"/>
      <c r="Y3067" s="119"/>
      <c r="Z3067" s="131"/>
      <c r="AA3067" s="12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2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4"/>
      <c r="EM3067" s="1"/>
      <c r="EN3067" s="1"/>
      <c r="EO3067" s="1"/>
      <c r="EP3067" s="1"/>
      <c r="EQ3067" s="1"/>
      <c r="ER3067" s="1"/>
    </row>
    <row r="3068" spans="1:148" ht="12.75" x14ac:dyDescent="0.2">
      <c r="A3068" s="118"/>
      <c r="B3068" s="119"/>
      <c r="C3068" s="119"/>
      <c r="D3068" s="120"/>
      <c r="E3068" s="120"/>
      <c r="F3068" s="172"/>
      <c r="G3068" s="123"/>
      <c r="H3068" s="124"/>
      <c r="I3068" s="124"/>
      <c r="J3068" s="125"/>
      <c r="K3068" s="125"/>
      <c r="L3068" s="8"/>
      <c r="M3068" s="126"/>
      <c r="N3068" s="126"/>
      <c r="O3068" s="119"/>
      <c r="P3068" s="119"/>
      <c r="Q3068" s="158"/>
      <c r="R3068" s="199"/>
      <c r="S3068" s="119"/>
      <c r="T3068" s="129"/>
      <c r="U3068" s="127"/>
      <c r="V3068" s="127"/>
      <c r="W3068" s="126"/>
      <c r="X3068" s="119"/>
      <c r="Y3068" s="119"/>
      <c r="Z3068" s="131"/>
      <c r="AA3068" s="12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2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4"/>
      <c r="EM3068" s="1"/>
      <c r="EN3068" s="1"/>
      <c r="EO3068" s="1"/>
      <c r="EP3068" s="1"/>
      <c r="EQ3068" s="1"/>
      <c r="ER3068" s="1"/>
    </row>
    <row r="3069" spans="1:148" ht="12.75" x14ac:dyDescent="0.2">
      <c r="A3069" s="118"/>
      <c r="B3069" s="119"/>
      <c r="C3069" s="119"/>
      <c r="D3069" s="120"/>
      <c r="E3069" s="120"/>
      <c r="F3069" s="172"/>
      <c r="G3069" s="123"/>
      <c r="H3069" s="124"/>
      <c r="I3069" s="124"/>
      <c r="J3069" s="125"/>
      <c r="K3069" s="125"/>
      <c r="L3069" s="8"/>
      <c r="M3069" s="126"/>
      <c r="N3069" s="126"/>
      <c r="O3069" s="119"/>
      <c r="P3069" s="119"/>
      <c r="Q3069" s="158"/>
      <c r="R3069" s="199"/>
      <c r="S3069" s="119"/>
      <c r="T3069" s="129"/>
      <c r="U3069" s="127"/>
      <c r="V3069" s="127"/>
      <c r="W3069" s="126"/>
      <c r="X3069" s="119"/>
      <c r="Y3069" s="119"/>
      <c r="Z3069" s="131"/>
      <c r="AA3069" s="12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2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4"/>
      <c r="EM3069" s="1"/>
      <c r="EN3069" s="1"/>
      <c r="EO3069" s="1"/>
      <c r="EP3069" s="1"/>
      <c r="EQ3069" s="1"/>
      <c r="ER3069" s="1"/>
    </row>
    <row r="3070" spans="1:148" ht="12.75" x14ac:dyDescent="0.2">
      <c r="A3070" s="118"/>
      <c r="B3070" s="119"/>
      <c r="C3070" s="119"/>
      <c r="D3070" s="120"/>
      <c r="E3070" s="120"/>
      <c r="F3070" s="172"/>
      <c r="G3070" s="123"/>
      <c r="H3070" s="124"/>
      <c r="I3070" s="124"/>
      <c r="J3070" s="125"/>
      <c r="K3070" s="125"/>
      <c r="L3070" s="8"/>
      <c r="M3070" s="126"/>
      <c r="N3070" s="126"/>
      <c r="O3070" s="119"/>
      <c r="P3070" s="119"/>
      <c r="Q3070" s="158"/>
      <c r="R3070" s="199"/>
      <c r="S3070" s="119"/>
      <c r="T3070" s="129"/>
      <c r="U3070" s="127"/>
      <c r="V3070" s="127"/>
      <c r="W3070" s="126"/>
      <c r="X3070" s="119"/>
      <c r="Y3070" s="119"/>
      <c r="Z3070" s="131"/>
      <c r="AA3070" s="12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2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4"/>
      <c r="EM3070" s="1"/>
      <c r="EN3070" s="1"/>
      <c r="EO3070" s="1"/>
      <c r="EP3070" s="1"/>
      <c r="EQ3070" s="1"/>
      <c r="ER3070" s="1"/>
    </row>
    <row r="3071" spans="1:148" ht="12.75" x14ac:dyDescent="0.2">
      <c r="A3071" s="118"/>
      <c r="B3071" s="119"/>
      <c r="C3071" s="119"/>
      <c r="D3071" s="120"/>
      <c r="E3071" s="120"/>
      <c r="F3071" s="172"/>
      <c r="G3071" s="123"/>
      <c r="H3071" s="124"/>
      <c r="I3071" s="124"/>
      <c r="J3071" s="125"/>
      <c r="K3071" s="125"/>
      <c r="L3071" s="8"/>
      <c r="M3071" s="126"/>
      <c r="N3071" s="126"/>
      <c r="O3071" s="119"/>
      <c r="P3071" s="119"/>
      <c r="Q3071" s="158"/>
      <c r="R3071" s="199"/>
      <c r="S3071" s="119"/>
      <c r="T3071" s="129"/>
      <c r="U3071" s="127"/>
      <c r="V3071" s="127"/>
      <c r="W3071" s="126"/>
      <c r="X3071" s="119"/>
      <c r="Y3071" s="119"/>
      <c r="Z3071" s="131"/>
      <c r="AA3071" s="12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2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4"/>
      <c r="EM3071" s="1"/>
      <c r="EN3071" s="1"/>
      <c r="EO3071" s="1"/>
      <c r="EP3071" s="1"/>
      <c r="EQ3071" s="1"/>
      <c r="ER3071" s="1"/>
    </row>
    <row r="3072" spans="1:148" ht="12.75" x14ac:dyDescent="0.2">
      <c r="A3072" s="118"/>
      <c r="B3072" s="119"/>
      <c r="C3072" s="119"/>
      <c r="D3072" s="120"/>
      <c r="E3072" s="120"/>
      <c r="F3072" s="172"/>
      <c r="G3072" s="123"/>
      <c r="H3072" s="124"/>
      <c r="I3072" s="124"/>
      <c r="J3072" s="125"/>
      <c r="K3072" s="125"/>
      <c r="L3072" s="8"/>
      <c r="M3072" s="126"/>
      <c r="N3072" s="126"/>
      <c r="O3072" s="119"/>
      <c r="P3072" s="119"/>
      <c r="Q3072" s="158"/>
      <c r="R3072" s="199"/>
      <c r="S3072" s="119"/>
      <c r="T3072" s="129"/>
      <c r="U3072" s="127"/>
      <c r="V3072" s="127"/>
      <c r="W3072" s="126"/>
      <c r="X3072" s="119"/>
      <c r="Y3072" s="119"/>
      <c r="Z3072" s="131"/>
      <c r="AA3072" s="12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2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4"/>
      <c r="EM3072" s="1"/>
      <c r="EN3072" s="1"/>
      <c r="EO3072" s="1"/>
      <c r="EP3072" s="1"/>
      <c r="EQ3072" s="1"/>
      <c r="ER3072" s="1"/>
    </row>
    <row r="3073" spans="1:148" ht="12.75" x14ac:dyDescent="0.2">
      <c r="A3073" s="118"/>
      <c r="B3073" s="119"/>
      <c r="C3073" s="119"/>
      <c r="D3073" s="120"/>
      <c r="E3073" s="120"/>
      <c r="F3073" s="172"/>
      <c r="G3073" s="123"/>
      <c r="H3073" s="124"/>
      <c r="I3073" s="124"/>
      <c r="J3073" s="125"/>
      <c r="K3073" s="125"/>
      <c r="L3073" s="8"/>
      <c r="M3073" s="126"/>
      <c r="N3073" s="126"/>
      <c r="O3073" s="119"/>
      <c r="P3073" s="119"/>
      <c r="Q3073" s="158"/>
      <c r="R3073" s="199"/>
      <c r="S3073" s="119"/>
      <c r="T3073" s="129"/>
      <c r="U3073" s="127"/>
      <c r="V3073" s="127"/>
      <c r="W3073" s="126"/>
      <c r="X3073" s="119"/>
      <c r="Y3073" s="119"/>
      <c r="Z3073" s="131"/>
      <c r="AA3073" s="12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2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4"/>
      <c r="EM3073" s="1"/>
      <c r="EN3073" s="1"/>
      <c r="EO3073" s="1"/>
      <c r="EP3073" s="1"/>
      <c r="EQ3073" s="1"/>
      <c r="ER3073" s="1"/>
    </row>
    <row r="3074" spans="1:148" ht="12.75" x14ac:dyDescent="0.2">
      <c r="A3074" s="118"/>
      <c r="B3074" s="119"/>
      <c r="C3074" s="119"/>
      <c r="D3074" s="120"/>
      <c r="E3074" s="120"/>
      <c r="F3074" s="172"/>
      <c r="G3074" s="123"/>
      <c r="H3074" s="124"/>
      <c r="I3074" s="124"/>
      <c r="J3074" s="125"/>
      <c r="K3074" s="125"/>
      <c r="L3074" s="8"/>
      <c r="M3074" s="126"/>
      <c r="N3074" s="126"/>
      <c r="O3074" s="119"/>
      <c r="P3074" s="119"/>
      <c r="Q3074" s="158"/>
      <c r="R3074" s="199"/>
      <c r="S3074" s="119"/>
      <c r="T3074" s="129"/>
      <c r="U3074" s="127"/>
      <c r="V3074" s="127"/>
      <c r="W3074" s="126"/>
      <c r="X3074" s="119"/>
      <c r="Y3074" s="119"/>
      <c r="Z3074" s="131"/>
      <c r="AA3074" s="12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2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4"/>
      <c r="EM3074" s="1"/>
      <c r="EN3074" s="1"/>
      <c r="EO3074" s="1"/>
      <c r="EP3074" s="1"/>
      <c r="EQ3074" s="1"/>
      <c r="ER3074" s="1"/>
    </row>
    <row r="3075" spans="1:148" ht="12.75" x14ac:dyDescent="0.2">
      <c r="A3075" s="118"/>
      <c r="B3075" s="119"/>
      <c r="C3075" s="119"/>
      <c r="D3075" s="120"/>
      <c r="E3075" s="120"/>
      <c r="F3075" s="172"/>
      <c r="G3075" s="123"/>
      <c r="H3075" s="124"/>
      <c r="I3075" s="124"/>
      <c r="J3075" s="125"/>
      <c r="K3075" s="125"/>
      <c r="L3075" s="8"/>
      <c r="M3075" s="126"/>
      <c r="N3075" s="126"/>
      <c r="O3075" s="119"/>
      <c r="P3075" s="119"/>
      <c r="Q3075" s="158"/>
      <c r="R3075" s="199"/>
      <c r="S3075" s="119"/>
      <c r="T3075" s="129"/>
      <c r="U3075" s="127"/>
      <c r="V3075" s="127"/>
      <c r="W3075" s="126"/>
      <c r="X3075" s="119"/>
      <c r="Y3075" s="119"/>
      <c r="Z3075" s="131"/>
      <c r="AA3075" s="12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2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4"/>
      <c r="EM3075" s="1"/>
      <c r="EN3075" s="1"/>
      <c r="EO3075" s="1"/>
      <c r="EP3075" s="1"/>
      <c r="EQ3075" s="1"/>
      <c r="ER3075" s="1"/>
    </row>
    <row r="3076" spans="1:148" ht="12.75" x14ac:dyDescent="0.2">
      <c r="A3076" s="118"/>
      <c r="B3076" s="119"/>
      <c r="C3076" s="119"/>
      <c r="D3076" s="120"/>
      <c r="E3076" s="120"/>
      <c r="F3076" s="172"/>
      <c r="G3076" s="123"/>
      <c r="H3076" s="124"/>
      <c r="I3076" s="124"/>
      <c r="J3076" s="125"/>
      <c r="K3076" s="125"/>
      <c r="L3076" s="8"/>
      <c r="M3076" s="126"/>
      <c r="N3076" s="126"/>
      <c r="O3076" s="119"/>
      <c r="P3076" s="119"/>
      <c r="Q3076" s="158"/>
      <c r="R3076" s="199"/>
      <c r="S3076" s="119"/>
      <c r="T3076" s="129"/>
      <c r="U3076" s="127"/>
      <c r="V3076" s="127"/>
      <c r="W3076" s="126"/>
      <c r="X3076" s="119"/>
      <c r="Y3076" s="119"/>
      <c r="Z3076" s="131"/>
      <c r="AA3076" s="12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2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4"/>
      <c r="EM3076" s="1"/>
      <c r="EN3076" s="1"/>
      <c r="EO3076" s="1"/>
      <c r="EP3076" s="1"/>
      <c r="EQ3076" s="1"/>
      <c r="ER3076" s="1"/>
    </row>
    <row r="3077" spans="1:148" ht="12.75" x14ac:dyDescent="0.2">
      <c r="A3077" s="118"/>
      <c r="B3077" s="119"/>
      <c r="C3077" s="119"/>
      <c r="D3077" s="120"/>
      <c r="E3077" s="120"/>
      <c r="F3077" s="172"/>
      <c r="G3077" s="123"/>
      <c r="H3077" s="124"/>
      <c r="I3077" s="124"/>
      <c r="J3077" s="125"/>
      <c r="K3077" s="125"/>
      <c r="L3077" s="8"/>
      <c r="M3077" s="126"/>
      <c r="N3077" s="126"/>
      <c r="O3077" s="119"/>
      <c r="P3077" s="119"/>
      <c r="Q3077" s="158"/>
      <c r="R3077" s="199"/>
      <c r="S3077" s="119"/>
      <c r="T3077" s="129"/>
      <c r="U3077" s="127"/>
      <c r="V3077" s="127"/>
      <c r="W3077" s="126"/>
      <c r="X3077" s="119"/>
      <c r="Y3077" s="119"/>
      <c r="Z3077" s="131"/>
      <c r="AA3077" s="12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2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4"/>
      <c r="EM3077" s="1"/>
      <c r="EN3077" s="1"/>
      <c r="EO3077" s="1"/>
      <c r="EP3077" s="1"/>
      <c r="EQ3077" s="1"/>
      <c r="ER3077" s="1"/>
    </row>
    <row r="3078" spans="1:148" ht="12.75" x14ac:dyDescent="0.2">
      <c r="A3078" s="118"/>
      <c r="B3078" s="119"/>
      <c r="C3078" s="119"/>
      <c r="D3078" s="120"/>
      <c r="E3078" s="120"/>
      <c r="F3078" s="172"/>
      <c r="G3078" s="123"/>
      <c r="H3078" s="124"/>
      <c r="I3078" s="124"/>
      <c r="J3078" s="125"/>
      <c r="K3078" s="125"/>
      <c r="L3078" s="8"/>
      <c r="M3078" s="126"/>
      <c r="N3078" s="126"/>
      <c r="O3078" s="119"/>
      <c r="P3078" s="119"/>
      <c r="Q3078" s="158"/>
      <c r="R3078" s="199"/>
      <c r="S3078" s="119"/>
      <c r="T3078" s="129"/>
      <c r="U3078" s="127"/>
      <c r="V3078" s="127"/>
      <c r="W3078" s="126"/>
      <c r="X3078" s="119"/>
      <c r="Y3078" s="119"/>
      <c r="Z3078" s="131"/>
      <c r="AA3078" s="12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2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4"/>
      <c r="EM3078" s="1"/>
      <c r="EN3078" s="1"/>
      <c r="EO3078" s="1"/>
      <c r="EP3078" s="1"/>
      <c r="EQ3078" s="1"/>
      <c r="ER3078" s="1"/>
    </row>
    <row r="3079" spans="1:148" ht="12.75" x14ac:dyDescent="0.2">
      <c r="A3079" s="118"/>
      <c r="B3079" s="119"/>
      <c r="C3079" s="119"/>
      <c r="D3079" s="120"/>
      <c r="E3079" s="120"/>
      <c r="F3079" s="172"/>
      <c r="G3079" s="123"/>
      <c r="H3079" s="124"/>
      <c r="I3079" s="124"/>
      <c r="J3079" s="125"/>
      <c r="K3079" s="125"/>
      <c r="L3079" s="8"/>
      <c r="M3079" s="126"/>
      <c r="N3079" s="126"/>
      <c r="O3079" s="119"/>
      <c r="P3079" s="119"/>
      <c r="Q3079" s="158"/>
      <c r="R3079" s="199"/>
      <c r="S3079" s="119"/>
      <c r="T3079" s="129"/>
      <c r="U3079" s="127"/>
      <c r="V3079" s="127"/>
      <c r="W3079" s="126"/>
      <c r="X3079" s="119"/>
      <c r="Y3079" s="119"/>
      <c r="Z3079" s="131"/>
      <c r="AA3079" s="12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2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4"/>
      <c r="EM3079" s="1"/>
      <c r="EN3079" s="1"/>
      <c r="EO3079" s="1"/>
      <c r="EP3079" s="1"/>
      <c r="EQ3079" s="1"/>
      <c r="ER3079" s="1"/>
    </row>
    <row r="3080" spans="1:148" ht="12.75" x14ac:dyDescent="0.2">
      <c r="A3080" s="118"/>
      <c r="B3080" s="119"/>
      <c r="C3080" s="119"/>
      <c r="D3080" s="120"/>
      <c r="E3080" s="120"/>
      <c r="F3080" s="172"/>
      <c r="G3080" s="123"/>
      <c r="H3080" s="124"/>
      <c r="I3080" s="124"/>
      <c r="J3080" s="125"/>
      <c r="K3080" s="125"/>
      <c r="L3080" s="8"/>
      <c r="M3080" s="126"/>
      <c r="N3080" s="126"/>
      <c r="O3080" s="119"/>
      <c r="P3080" s="119"/>
      <c r="Q3080" s="158"/>
      <c r="R3080" s="199"/>
      <c r="S3080" s="119"/>
      <c r="T3080" s="129"/>
      <c r="U3080" s="127"/>
      <c r="V3080" s="127"/>
      <c r="W3080" s="126"/>
      <c r="X3080" s="119"/>
      <c r="Y3080" s="119"/>
      <c r="Z3080" s="131"/>
      <c r="AA3080" s="12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2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4"/>
      <c r="EM3080" s="1"/>
      <c r="EN3080" s="1"/>
      <c r="EO3080" s="1"/>
      <c r="EP3080" s="1"/>
      <c r="EQ3080" s="1"/>
      <c r="ER3080" s="1"/>
    </row>
    <row r="3081" spans="1:148" ht="12.75" x14ac:dyDescent="0.2">
      <c r="A3081" s="118"/>
      <c r="B3081" s="119"/>
      <c r="C3081" s="119"/>
      <c r="D3081" s="120"/>
      <c r="E3081" s="120"/>
      <c r="F3081" s="172"/>
      <c r="G3081" s="123"/>
      <c r="H3081" s="124"/>
      <c r="I3081" s="124"/>
      <c r="J3081" s="125"/>
      <c r="K3081" s="125"/>
      <c r="L3081" s="8"/>
      <c r="M3081" s="126"/>
      <c r="N3081" s="126"/>
      <c r="O3081" s="119"/>
      <c r="P3081" s="119"/>
      <c r="Q3081" s="158"/>
      <c r="R3081" s="199"/>
      <c r="S3081" s="119"/>
      <c r="T3081" s="129"/>
      <c r="U3081" s="127"/>
      <c r="V3081" s="127"/>
      <c r="W3081" s="126"/>
      <c r="X3081" s="119"/>
      <c r="Y3081" s="119"/>
      <c r="Z3081" s="131"/>
      <c r="AA3081" s="12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2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4"/>
      <c r="EM3081" s="1"/>
      <c r="EN3081" s="1"/>
      <c r="EO3081" s="1"/>
      <c r="EP3081" s="1"/>
      <c r="EQ3081" s="1"/>
      <c r="ER3081" s="1"/>
    </row>
    <row r="3082" spans="1:148" ht="12.75" x14ac:dyDescent="0.2">
      <c r="A3082" s="118"/>
      <c r="B3082" s="119"/>
      <c r="C3082" s="119"/>
      <c r="D3082" s="120"/>
      <c r="E3082" s="120"/>
      <c r="F3082" s="172"/>
      <c r="G3082" s="123"/>
      <c r="H3082" s="124"/>
      <c r="I3082" s="124"/>
      <c r="J3082" s="125"/>
      <c r="K3082" s="125"/>
      <c r="L3082" s="8"/>
      <c r="M3082" s="126"/>
      <c r="N3082" s="126"/>
      <c r="O3082" s="119"/>
      <c r="P3082" s="119"/>
      <c r="Q3082" s="158"/>
      <c r="R3082" s="199"/>
      <c r="S3082" s="119"/>
      <c r="T3082" s="129"/>
      <c r="U3082" s="127"/>
      <c r="V3082" s="127"/>
      <c r="W3082" s="126"/>
      <c r="X3082" s="119"/>
      <c r="Y3082" s="119"/>
      <c r="Z3082" s="131"/>
      <c r="AA3082" s="12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2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4"/>
      <c r="EM3082" s="1"/>
      <c r="EN3082" s="1"/>
      <c r="EO3082" s="1"/>
      <c r="EP3082" s="1"/>
      <c r="EQ3082" s="1"/>
      <c r="ER3082" s="1"/>
    </row>
    <row r="3083" spans="1:148" ht="12.75" x14ac:dyDescent="0.2">
      <c r="A3083" s="118"/>
      <c r="B3083" s="119"/>
      <c r="C3083" s="119"/>
      <c r="D3083" s="120"/>
      <c r="E3083" s="120"/>
      <c r="F3083" s="172"/>
      <c r="G3083" s="123"/>
      <c r="H3083" s="124"/>
      <c r="I3083" s="124"/>
      <c r="J3083" s="125"/>
      <c r="K3083" s="125"/>
      <c r="L3083" s="8"/>
      <c r="M3083" s="126"/>
      <c r="N3083" s="126"/>
      <c r="O3083" s="119"/>
      <c r="P3083" s="119"/>
      <c r="Q3083" s="158"/>
      <c r="R3083" s="199"/>
      <c r="S3083" s="119"/>
      <c r="T3083" s="129"/>
      <c r="U3083" s="127"/>
      <c r="V3083" s="127"/>
      <c r="W3083" s="126"/>
      <c r="X3083" s="119"/>
      <c r="Y3083" s="119"/>
      <c r="Z3083" s="131"/>
      <c r="AA3083" s="12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2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4"/>
      <c r="EM3083" s="1"/>
      <c r="EN3083" s="1"/>
      <c r="EO3083" s="1"/>
      <c r="EP3083" s="1"/>
      <c r="EQ3083" s="1"/>
      <c r="ER3083" s="1"/>
    </row>
    <row r="3084" spans="1:148" ht="12.75" x14ac:dyDescent="0.2">
      <c r="A3084" s="118"/>
      <c r="B3084" s="119"/>
      <c r="C3084" s="119"/>
      <c r="D3084" s="120"/>
      <c r="E3084" s="120"/>
      <c r="F3084" s="172"/>
      <c r="G3084" s="123"/>
      <c r="H3084" s="124"/>
      <c r="I3084" s="124"/>
      <c r="J3084" s="125"/>
      <c r="K3084" s="125"/>
      <c r="L3084" s="8"/>
      <c r="M3084" s="126"/>
      <c r="N3084" s="126"/>
      <c r="O3084" s="119"/>
      <c r="P3084" s="119"/>
      <c r="Q3084" s="158"/>
      <c r="R3084" s="199"/>
      <c r="S3084" s="119"/>
      <c r="T3084" s="129"/>
      <c r="U3084" s="127"/>
      <c r="V3084" s="127"/>
      <c r="W3084" s="126"/>
      <c r="X3084" s="119"/>
      <c r="Y3084" s="119"/>
      <c r="Z3084" s="131"/>
      <c r="AA3084" s="12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2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4"/>
      <c r="EM3084" s="1"/>
      <c r="EN3084" s="1"/>
      <c r="EO3084" s="1"/>
      <c r="EP3084" s="1"/>
      <c r="EQ3084" s="1"/>
      <c r="ER3084" s="1"/>
    </row>
    <row r="3085" spans="1:148" ht="12.75" x14ac:dyDescent="0.2">
      <c r="A3085" s="118"/>
      <c r="B3085" s="119"/>
      <c r="C3085" s="119"/>
      <c r="D3085" s="120"/>
      <c r="E3085" s="120"/>
      <c r="F3085" s="172"/>
      <c r="G3085" s="123"/>
      <c r="H3085" s="124"/>
      <c r="I3085" s="124"/>
      <c r="J3085" s="125"/>
      <c r="K3085" s="125"/>
      <c r="L3085" s="8"/>
      <c r="M3085" s="126"/>
      <c r="N3085" s="126"/>
      <c r="O3085" s="119"/>
      <c r="P3085" s="119"/>
      <c r="Q3085" s="158"/>
      <c r="R3085" s="199"/>
      <c r="S3085" s="119"/>
      <c r="T3085" s="129"/>
      <c r="U3085" s="127"/>
      <c r="V3085" s="127"/>
      <c r="W3085" s="126"/>
      <c r="X3085" s="119"/>
      <c r="Y3085" s="119"/>
      <c r="Z3085" s="131"/>
      <c r="AA3085" s="12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2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4"/>
      <c r="EM3085" s="1"/>
      <c r="EN3085" s="1"/>
      <c r="EO3085" s="1"/>
      <c r="EP3085" s="1"/>
      <c r="EQ3085" s="1"/>
      <c r="ER3085" s="1"/>
    </row>
    <row r="3086" spans="1:148" ht="12.75" x14ac:dyDescent="0.2">
      <c r="A3086" s="118"/>
      <c r="B3086" s="119"/>
      <c r="C3086" s="119"/>
      <c r="D3086" s="120"/>
      <c r="E3086" s="120"/>
      <c r="F3086" s="172"/>
      <c r="G3086" s="123"/>
      <c r="H3086" s="124"/>
      <c r="I3086" s="124"/>
      <c r="J3086" s="125"/>
      <c r="K3086" s="125"/>
      <c r="L3086" s="8"/>
      <c r="M3086" s="126"/>
      <c r="N3086" s="126"/>
      <c r="O3086" s="119"/>
      <c r="P3086" s="119"/>
      <c r="Q3086" s="158"/>
      <c r="R3086" s="199"/>
      <c r="S3086" s="119"/>
      <c r="T3086" s="129"/>
      <c r="U3086" s="127"/>
      <c r="V3086" s="127"/>
      <c r="W3086" s="126"/>
      <c r="X3086" s="119"/>
      <c r="Y3086" s="119"/>
      <c r="Z3086" s="131"/>
      <c r="AA3086" s="12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2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4"/>
      <c r="EM3086" s="1"/>
      <c r="EN3086" s="1"/>
      <c r="EO3086" s="1"/>
      <c r="EP3086" s="1"/>
      <c r="EQ3086" s="1"/>
      <c r="ER3086" s="1"/>
    </row>
    <row r="3087" spans="1:148" ht="12.75" x14ac:dyDescent="0.2">
      <c r="A3087" s="118"/>
      <c r="B3087" s="119"/>
      <c r="C3087" s="119"/>
      <c r="D3087" s="120"/>
      <c r="E3087" s="120"/>
      <c r="F3087" s="172"/>
      <c r="G3087" s="123"/>
      <c r="H3087" s="124"/>
      <c r="I3087" s="124"/>
      <c r="J3087" s="125"/>
      <c r="K3087" s="125"/>
      <c r="L3087" s="8"/>
      <c r="M3087" s="126"/>
      <c r="N3087" s="126"/>
      <c r="O3087" s="119"/>
      <c r="P3087" s="119"/>
      <c r="Q3087" s="158"/>
      <c r="R3087" s="199"/>
      <c r="S3087" s="119"/>
      <c r="T3087" s="129"/>
      <c r="U3087" s="127"/>
      <c r="V3087" s="127"/>
      <c r="W3087" s="126"/>
      <c r="X3087" s="119"/>
      <c r="Y3087" s="119"/>
      <c r="Z3087" s="131"/>
      <c r="AA3087" s="12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2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4"/>
      <c r="EM3087" s="1"/>
      <c r="EN3087" s="1"/>
      <c r="EO3087" s="1"/>
      <c r="EP3087" s="1"/>
      <c r="EQ3087" s="1"/>
      <c r="ER3087" s="1"/>
    </row>
    <row r="3088" spans="1:148" ht="12.75" x14ac:dyDescent="0.2">
      <c r="A3088" s="118"/>
      <c r="B3088" s="119"/>
      <c r="C3088" s="119"/>
      <c r="D3088" s="120"/>
      <c r="E3088" s="120"/>
      <c r="F3088" s="172"/>
      <c r="G3088" s="123"/>
      <c r="H3088" s="124"/>
      <c r="I3088" s="124"/>
      <c r="J3088" s="125"/>
      <c r="K3088" s="125"/>
      <c r="L3088" s="8"/>
      <c r="M3088" s="126"/>
      <c r="N3088" s="126"/>
      <c r="O3088" s="119"/>
      <c r="P3088" s="119"/>
      <c r="Q3088" s="158"/>
      <c r="R3088" s="199"/>
      <c r="S3088" s="119"/>
      <c r="T3088" s="129"/>
      <c r="U3088" s="127"/>
      <c r="V3088" s="127"/>
      <c r="W3088" s="126"/>
      <c r="X3088" s="119"/>
      <c r="Y3088" s="119"/>
      <c r="Z3088" s="131"/>
      <c r="AA3088" s="12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2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4"/>
      <c r="EM3088" s="1"/>
      <c r="EN3088" s="1"/>
      <c r="EO3088" s="1"/>
      <c r="EP3088" s="1"/>
      <c r="EQ3088" s="1"/>
      <c r="ER3088" s="1"/>
    </row>
    <row r="3089" spans="1:148" ht="12.75" x14ac:dyDescent="0.2">
      <c r="A3089" s="118"/>
      <c r="B3089" s="119"/>
      <c r="C3089" s="119"/>
      <c r="D3089" s="120"/>
      <c r="E3089" s="120"/>
      <c r="F3089" s="172"/>
      <c r="G3089" s="123"/>
      <c r="H3089" s="124"/>
      <c r="I3089" s="124"/>
      <c r="J3089" s="125"/>
      <c r="K3089" s="125"/>
      <c r="L3089" s="8"/>
      <c r="M3089" s="126"/>
      <c r="N3089" s="126"/>
      <c r="O3089" s="119"/>
      <c r="P3089" s="119"/>
      <c r="Q3089" s="158"/>
      <c r="R3089" s="199"/>
      <c r="S3089" s="119"/>
      <c r="T3089" s="129"/>
      <c r="U3089" s="127"/>
      <c r="V3089" s="127"/>
      <c r="W3089" s="126"/>
      <c r="X3089" s="119"/>
      <c r="Y3089" s="119"/>
      <c r="Z3089" s="131"/>
      <c r="AA3089" s="12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2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4"/>
      <c r="EM3089" s="1"/>
      <c r="EN3089" s="1"/>
      <c r="EO3089" s="1"/>
      <c r="EP3089" s="1"/>
      <c r="EQ3089" s="1"/>
      <c r="ER3089" s="1"/>
    </row>
    <row r="3090" spans="1:148" ht="12.75" x14ac:dyDescent="0.2">
      <c r="A3090" s="118"/>
      <c r="B3090" s="119"/>
      <c r="C3090" s="119"/>
      <c r="D3090" s="120"/>
      <c r="E3090" s="120"/>
      <c r="F3090" s="172"/>
      <c r="G3090" s="123"/>
      <c r="H3090" s="124"/>
      <c r="I3090" s="124"/>
      <c r="J3090" s="125"/>
      <c r="K3090" s="125"/>
      <c r="L3090" s="8"/>
      <c r="M3090" s="126"/>
      <c r="N3090" s="126"/>
      <c r="O3090" s="119"/>
      <c r="P3090" s="119"/>
      <c r="Q3090" s="158"/>
      <c r="R3090" s="199"/>
      <c r="S3090" s="119"/>
      <c r="T3090" s="129"/>
      <c r="U3090" s="127"/>
      <c r="V3090" s="127"/>
      <c r="W3090" s="126"/>
      <c r="X3090" s="119"/>
      <c r="Y3090" s="119"/>
      <c r="Z3090" s="131"/>
      <c r="AA3090" s="12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2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4"/>
      <c r="EM3090" s="1"/>
      <c r="EN3090" s="1"/>
      <c r="EO3090" s="1"/>
      <c r="EP3090" s="1"/>
      <c r="EQ3090" s="1"/>
      <c r="ER3090" s="1"/>
    </row>
    <row r="3091" spans="1:148" ht="12.75" x14ac:dyDescent="0.2">
      <c r="A3091" s="118"/>
      <c r="B3091" s="119"/>
      <c r="C3091" s="119"/>
      <c r="D3091" s="120"/>
      <c r="E3091" s="120"/>
      <c r="F3091" s="172"/>
      <c r="G3091" s="123"/>
      <c r="H3091" s="124"/>
      <c r="I3091" s="124"/>
      <c r="J3091" s="125"/>
      <c r="K3091" s="125"/>
      <c r="L3091" s="8"/>
      <c r="M3091" s="126"/>
      <c r="N3091" s="126"/>
      <c r="O3091" s="119"/>
      <c r="P3091" s="119"/>
      <c r="Q3091" s="158"/>
      <c r="R3091" s="199"/>
      <c r="S3091" s="119"/>
      <c r="T3091" s="129"/>
      <c r="U3091" s="127"/>
      <c r="V3091" s="127"/>
      <c r="W3091" s="126"/>
      <c r="X3091" s="119"/>
      <c r="Y3091" s="119"/>
      <c r="Z3091" s="131"/>
      <c r="AA3091" s="12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2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4"/>
      <c r="EM3091" s="1"/>
      <c r="EN3091" s="1"/>
      <c r="EO3091" s="1"/>
      <c r="EP3091" s="1"/>
      <c r="EQ3091" s="1"/>
      <c r="ER3091" s="1"/>
    </row>
    <row r="3092" spans="1:148" ht="12.75" x14ac:dyDescent="0.2">
      <c r="A3092" s="118"/>
      <c r="B3092" s="119"/>
      <c r="C3092" s="119"/>
      <c r="D3092" s="120"/>
      <c r="E3092" s="120"/>
      <c r="F3092" s="172"/>
      <c r="G3092" s="123"/>
      <c r="H3092" s="124"/>
      <c r="I3092" s="124"/>
      <c r="J3092" s="125"/>
      <c r="K3092" s="125"/>
      <c r="L3092" s="8"/>
      <c r="M3092" s="126"/>
      <c r="N3092" s="126"/>
      <c r="O3092" s="119"/>
      <c r="P3092" s="119"/>
      <c r="Q3092" s="158"/>
      <c r="R3092" s="199"/>
      <c r="S3092" s="119"/>
      <c r="T3092" s="129"/>
      <c r="U3092" s="127"/>
      <c r="V3092" s="127"/>
      <c r="W3092" s="126"/>
      <c r="X3092" s="119"/>
      <c r="Y3092" s="119"/>
      <c r="Z3092" s="131"/>
      <c r="AA3092" s="12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2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4"/>
      <c r="EM3092" s="1"/>
      <c r="EN3092" s="1"/>
      <c r="EO3092" s="1"/>
      <c r="EP3092" s="1"/>
      <c r="EQ3092" s="1"/>
      <c r="ER3092" s="1"/>
    </row>
    <row r="3093" spans="1:148" ht="12.75" x14ac:dyDescent="0.2">
      <c r="A3093" s="118"/>
      <c r="B3093" s="119"/>
      <c r="C3093" s="119"/>
      <c r="D3093" s="120"/>
      <c r="E3093" s="120"/>
      <c r="F3093" s="172"/>
      <c r="G3093" s="123"/>
      <c r="H3093" s="124"/>
      <c r="I3093" s="124"/>
      <c r="J3093" s="125"/>
      <c r="K3093" s="125"/>
      <c r="L3093" s="8"/>
      <c r="M3093" s="126"/>
      <c r="N3093" s="126"/>
      <c r="O3093" s="119"/>
      <c r="P3093" s="119"/>
      <c r="Q3093" s="158"/>
      <c r="R3093" s="199"/>
      <c r="S3093" s="119"/>
      <c r="T3093" s="129"/>
      <c r="U3093" s="127"/>
      <c r="V3093" s="127"/>
      <c r="W3093" s="126"/>
      <c r="X3093" s="119"/>
      <c r="Y3093" s="119"/>
      <c r="Z3093" s="131"/>
      <c r="AA3093" s="12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2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4"/>
      <c r="EM3093" s="1"/>
      <c r="EN3093" s="1"/>
      <c r="EO3093" s="1"/>
      <c r="EP3093" s="1"/>
      <c r="EQ3093" s="1"/>
      <c r="ER3093" s="1"/>
    </row>
    <row r="3094" spans="1:148" ht="12.75" x14ac:dyDescent="0.2">
      <c r="A3094" s="118"/>
      <c r="B3094" s="119"/>
      <c r="C3094" s="119"/>
      <c r="D3094" s="120"/>
      <c r="E3094" s="120"/>
      <c r="F3094" s="172"/>
      <c r="G3094" s="123"/>
      <c r="H3094" s="124"/>
      <c r="I3094" s="124"/>
      <c r="J3094" s="125"/>
      <c r="K3094" s="125"/>
      <c r="L3094" s="8"/>
      <c r="M3094" s="126"/>
      <c r="N3094" s="126"/>
      <c r="O3094" s="119"/>
      <c r="P3094" s="119"/>
      <c r="Q3094" s="158"/>
      <c r="R3094" s="199"/>
      <c r="S3094" s="119"/>
      <c r="T3094" s="129"/>
      <c r="U3094" s="127"/>
      <c r="V3094" s="127"/>
      <c r="W3094" s="126"/>
      <c r="X3094" s="119"/>
      <c r="Y3094" s="119"/>
      <c r="Z3094" s="131"/>
      <c r="AA3094" s="12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2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4"/>
      <c r="EM3094" s="1"/>
      <c r="EN3094" s="1"/>
      <c r="EO3094" s="1"/>
      <c r="EP3094" s="1"/>
      <c r="EQ3094" s="1"/>
      <c r="ER3094" s="1"/>
    </row>
    <row r="3095" spans="1:148" ht="12.75" x14ac:dyDescent="0.2">
      <c r="A3095" s="118"/>
      <c r="B3095" s="119"/>
      <c r="C3095" s="119"/>
      <c r="D3095" s="120"/>
      <c r="E3095" s="120"/>
      <c r="F3095" s="172"/>
      <c r="G3095" s="123"/>
      <c r="H3095" s="124"/>
      <c r="I3095" s="124"/>
      <c r="J3095" s="125"/>
      <c r="K3095" s="125"/>
      <c r="L3095" s="8"/>
      <c r="M3095" s="126"/>
      <c r="N3095" s="126"/>
      <c r="O3095" s="119"/>
      <c r="P3095" s="119"/>
      <c r="Q3095" s="158"/>
      <c r="R3095" s="199"/>
      <c r="S3095" s="119"/>
      <c r="T3095" s="129"/>
      <c r="U3095" s="127"/>
      <c r="V3095" s="127"/>
      <c r="W3095" s="126"/>
      <c r="X3095" s="119"/>
      <c r="Y3095" s="119"/>
      <c r="Z3095" s="131"/>
      <c r="AA3095" s="12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2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4"/>
      <c r="EM3095" s="1"/>
      <c r="EN3095" s="1"/>
      <c r="EO3095" s="1"/>
      <c r="EP3095" s="1"/>
      <c r="EQ3095" s="1"/>
      <c r="ER3095" s="1"/>
    </row>
    <row r="3096" spans="1:148" ht="12.75" x14ac:dyDescent="0.2">
      <c r="A3096" s="118"/>
      <c r="B3096" s="119"/>
      <c r="C3096" s="119"/>
      <c r="D3096" s="120"/>
      <c r="E3096" s="120"/>
      <c r="F3096" s="172"/>
      <c r="G3096" s="123"/>
      <c r="H3096" s="124"/>
      <c r="I3096" s="124"/>
      <c r="J3096" s="125"/>
      <c r="K3096" s="125"/>
      <c r="L3096" s="8"/>
      <c r="M3096" s="126"/>
      <c r="N3096" s="126"/>
      <c r="O3096" s="119"/>
      <c r="P3096" s="119"/>
      <c r="Q3096" s="158"/>
      <c r="R3096" s="199"/>
      <c r="S3096" s="119"/>
      <c r="T3096" s="129"/>
      <c r="U3096" s="127"/>
      <c r="V3096" s="127"/>
      <c r="W3096" s="126"/>
      <c r="X3096" s="119"/>
      <c r="Y3096" s="119"/>
      <c r="Z3096" s="131"/>
      <c r="AA3096" s="12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2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4"/>
      <c r="EM3096" s="1"/>
      <c r="EN3096" s="1"/>
      <c r="EO3096" s="1"/>
      <c r="EP3096" s="1"/>
      <c r="EQ3096" s="1"/>
      <c r="ER3096" s="1"/>
    </row>
    <row r="3097" spans="1:148" ht="12.75" x14ac:dyDescent="0.2">
      <c r="A3097" s="118"/>
      <c r="B3097" s="119"/>
      <c r="C3097" s="119"/>
      <c r="D3097" s="120"/>
      <c r="E3097" s="120"/>
      <c r="F3097" s="172"/>
      <c r="G3097" s="123"/>
      <c r="H3097" s="124"/>
      <c r="I3097" s="124"/>
      <c r="J3097" s="125"/>
      <c r="K3097" s="125"/>
      <c r="L3097" s="8"/>
      <c r="M3097" s="126"/>
      <c r="N3097" s="126"/>
      <c r="O3097" s="119"/>
      <c r="P3097" s="119"/>
      <c r="Q3097" s="158"/>
      <c r="R3097" s="199"/>
      <c r="S3097" s="119"/>
      <c r="T3097" s="129"/>
      <c r="U3097" s="127"/>
      <c r="V3097" s="127"/>
      <c r="W3097" s="126"/>
      <c r="X3097" s="119"/>
      <c r="Y3097" s="119"/>
      <c r="Z3097" s="131"/>
      <c r="AA3097" s="12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2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4"/>
      <c r="EM3097" s="1"/>
      <c r="EN3097" s="1"/>
      <c r="EO3097" s="1"/>
      <c r="EP3097" s="1"/>
      <c r="EQ3097" s="1"/>
      <c r="ER3097" s="1"/>
    </row>
    <row r="3098" spans="1:148" ht="12.75" x14ac:dyDescent="0.2">
      <c r="A3098" s="118"/>
      <c r="B3098" s="119"/>
      <c r="C3098" s="119"/>
      <c r="D3098" s="120"/>
      <c r="E3098" s="120"/>
      <c r="F3098" s="172"/>
      <c r="G3098" s="123"/>
      <c r="H3098" s="124"/>
      <c r="I3098" s="124"/>
      <c r="J3098" s="125"/>
      <c r="K3098" s="125"/>
      <c r="L3098" s="8"/>
      <c r="M3098" s="126"/>
      <c r="N3098" s="126"/>
      <c r="O3098" s="119"/>
      <c r="P3098" s="119"/>
      <c r="Q3098" s="158"/>
      <c r="R3098" s="199"/>
      <c r="S3098" s="119"/>
      <c r="T3098" s="129"/>
      <c r="U3098" s="127"/>
      <c r="V3098" s="127"/>
      <c r="W3098" s="126"/>
      <c r="X3098" s="119"/>
      <c r="Y3098" s="119"/>
      <c r="Z3098" s="131"/>
      <c r="AA3098" s="12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2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4"/>
      <c r="EM3098" s="1"/>
      <c r="EN3098" s="1"/>
      <c r="EO3098" s="1"/>
      <c r="EP3098" s="1"/>
      <c r="EQ3098" s="1"/>
      <c r="ER3098" s="1"/>
    </row>
    <row r="3099" spans="1:148" ht="12.75" x14ac:dyDescent="0.2">
      <c r="A3099" s="118"/>
      <c r="B3099" s="119"/>
      <c r="C3099" s="119"/>
      <c r="D3099" s="120"/>
      <c r="E3099" s="120"/>
      <c r="F3099" s="172"/>
      <c r="G3099" s="123"/>
      <c r="H3099" s="124"/>
      <c r="I3099" s="124"/>
      <c r="J3099" s="125"/>
      <c r="K3099" s="125"/>
      <c r="L3099" s="8"/>
      <c r="M3099" s="126"/>
      <c r="N3099" s="126"/>
      <c r="O3099" s="119"/>
      <c r="P3099" s="119"/>
      <c r="Q3099" s="158"/>
      <c r="R3099" s="199"/>
      <c r="S3099" s="119"/>
      <c r="T3099" s="129"/>
      <c r="U3099" s="127"/>
      <c r="V3099" s="127"/>
      <c r="W3099" s="126"/>
      <c r="X3099" s="119"/>
      <c r="Y3099" s="119"/>
      <c r="Z3099" s="131"/>
      <c r="AA3099" s="12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2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4"/>
      <c r="EM3099" s="1"/>
      <c r="EN3099" s="1"/>
      <c r="EO3099" s="1"/>
      <c r="EP3099" s="1"/>
      <c r="EQ3099" s="1"/>
      <c r="ER3099" s="1"/>
    </row>
    <row r="3100" spans="1:148" ht="12.75" x14ac:dyDescent="0.2">
      <c r="A3100" s="118"/>
      <c r="B3100" s="119"/>
      <c r="C3100" s="119"/>
      <c r="D3100" s="120"/>
      <c r="E3100" s="120"/>
      <c r="F3100" s="172"/>
      <c r="G3100" s="123"/>
      <c r="H3100" s="124"/>
      <c r="I3100" s="124"/>
      <c r="J3100" s="125"/>
      <c r="K3100" s="125"/>
      <c r="L3100" s="8"/>
      <c r="M3100" s="126"/>
      <c r="N3100" s="126"/>
      <c r="O3100" s="119"/>
      <c r="P3100" s="119"/>
      <c r="Q3100" s="158"/>
      <c r="R3100" s="199"/>
      <c r="S3100" s="119"/>
      <c r="T3100" s="129"/>
      <c r="U3100" s="127"/>
      <c r="V3100" s="127"/>
      <c r="W3100" s="126"/>
      <c r="X3100" s="119"/>
      <c r="Y3100" s="119"/>
      <c r="Z3100" s="131"/>
      <c r="AA3100" s="12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2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4"/>
      <c r="EM3100" s="1"/>
      <c r="EN3100" s="1"/>
      <c r="EO3100" s="1"/>
      <c r="EP3100" s="1"/>
      <c r="EQ3100" s="1"/>
      <c r="ER3100" s="1"/>
    </row>
    <row r="3101" spans="1:148" ht="12.75" x14ac:dyDescent="0.2">
      <c r="A3101" s="118"/>
      <c r="B3101" s="119"/>
      <c r="C3101" s="119"/>
      <c r="D3101" s="120"/>
      <c r="E3101" s="120"/>
      <c r="F3101" s="172"/>
      <c r="G3101" s="123"/>
      <c r="H3101" s="124"/>
      <c r="I3101" s="124"/>
      <c r="J3101" s="125"/>
      <c r="K3101" s="125"/>
      <c r="L3101" s="8"/>
      <c r="M3101" s="126"/>
      <c r="N3101" s="126"/>
      <c r="O3101" s="119"/>
      <c r="P3101" s="119"/>
      <c r="Q3101" s="158"/>
      <c r="R3101" s="199"/>
      <c r="S3101" s="119"/>
      <c r="T3101" s="129"/>
      <c r="U3101" s="127"/>
      <c r="V3101" s="127"/>
      <c r="W3101" s="126"/>
      <c r="X3101" s="119"/>
      <c r="Y3101" s="119"/>
      <c r="Z3101" s="131"/>
      <c r="AA3101" s="12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2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4"/>
      <c r="EM3101" s="1"/>
      <c r="EN3101" s="1"/>
      <c r="EO3101" s="1"/>
      <c r="EP3101" s="1"/>
      <c r="EQ3101" s="1"/>
      <c r="ER3101" s="1"/>
    </row>
    <row r="3102" spans="1:148" ht="12.75" x14ac:dyDescent="0.2">
      <c r="A3102" s="118"/>
      <c r="B3102" s="119"/>
      <c r="C3102" s="119"/>
      <c r="D3102" s="120"/>
      <c r="E3102" s="120"/>
      <c r="F3102" s="172"/>
      <c r="G3102" s="123"/>
      <c r="H3102" s="124"/>
      <c r="I3102" s="124"/>
      <c r="J3102" s="125"/>
      <c r="K3102" s="125"/>
      <c r="L3102" s="8"/>
      <c r="M3102" s="126"/>
      <c r="N3102" s="126"/>
      <c r="O3102" s="119"/>
      <c r="P3102" s="119"/>
      <c r="Q3102" s="158"/>
      <c r="R3102" s="199"/>
      <c r="S3102" s="119"/>
      <c r="T3102" s="129"/>
      <c r="U3102" s="127"/>
      <c r="V3102" s="127"/>
      <c r="W3102" s="126"/>
      <c r="X3102" s="119"/>
      <c r="Y3102" s="119"/>
      <c r="Z3102" s="131"/>
      <c r="AA3102" s="12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2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4"/>
      <c r="EM3102" s="1"/>
      <c r="EN3102" s="1"/>
      <c r="EO3102" s="1"/>
      <c r="EP3102" s="1"/>
      <c r="EQ3102" s="1"/>
      <c r="ER3102" s="1"/>
    </row>
    <row r="3103" spans="1:148" ht="12.75" x14ac:dyDescent="0.2">
      <c r="A3103" s="118"/>
      <c r="B3103" s="119"/>
      <c r="C3103" s="119"/>
      <c r="D3103" s="120"/>
      <c r="E3103" s="120"/>
      <c r="F3103" s="172"/>
      <c r="G3103" s="123"/>
      <c r="H3103" s="124"/>
      <c r="I3103" s="124"/>
      <c r="J3103" s="125"/>
      <c r="K3103" s="125"/>
      <c r="L3103" s="8"/>
      <c r="M3103" s="126"/>
      <c r="N3103" s="126"/>
      <c r="O3103" s="119"/>
      <c r="P3103" s="119"/>
      <c r="Q3103" s="158"/>
      <c r="R3103" s="199"/>
      <c r="S3103" s="119"/>
      <c r="T3103" s="129"/>
      <c r="U3103" s="127"/>
      <c r="V3103" s="127"/>
      <c r="W3103" s="126"/>
      <c r="X3103" s="119"/>
      <c r="Y3103" s="119"/>
      <c r="Z3103" s="131"/>
      <c r="AA3103" s="12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2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4"/>
      <c r="EM3103" s="1"/>
      <c r="EN3103" s="1"/>
      <c r="EO3103" s="1"/>
      <c r="EP3103" s="1"/>
      <c r="EQ3103" s="1"/>
      <c r="ER3103" s="1"/>
    </row>
    <row r="3104" spans="1:148" ht="12.75" x14ac:dyDescent="0.2">
      <c r="A3104" s="118"/>
      <c r="B3104" s="119"/>
      <c r="C3104" s="119"/>
      <c r="D3104" s="120"/>
      <c r="E3104" s="120"/>
      <c r="F3104" s="172"/>
      <c r="G3104" s="123"/>
      <c r="H3104" s="124"/>
      <c r="I3104" s="124"/>
      <c r="J3104" s="125"/>
      <c r="K3104" s="125"/>
      <c r="L3104" s="8"/>
      <c r="M3104" s="126"/>
      <c r="N3104" s="126"/>
      <c r="O3104" s="119"/>
      <c r="P3104" s="119"/>
      <c r="Q3104" s="158"/>
      <c r="R3104" s="199"/>
      <c r="S3104" s="119"/>
      <c r="T3104" s="129"/>
      <c r="U3104" s="127"/>
      <c r="V3104" s="127"/>
      <c r="W3104" s="126"/>
      <c r="X3104" s="119"/>
      <c r="Y3104" s="119"/>
      <c r="Z3104" s="131"/>
      <c r="AA3104" s="12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2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4"/>
      <c r="EM3104" s="1"/>
      <c r="EN3104" s="1"/>
      <c r="EO3104" s="1"/>
      <c r="EP3104" s="1"/>
      <c r="EQ3104" s="1"/>
      <c r="ER3104" s="1"/>
    </row>
    <row r="3105" spans="1:148" ht="12.75" x14ac:dyDescent="0.2">
      <c r="A3105" s="118"/>
      <c r="B3105" s="119"/>
      <c r="C3105" s="119"/>
      <c r="D3105" s="120"/>
      <c r="E3105" s="120"/>
      <c r="F3105" s="172"/>
      <c r="G3105" s="123"/>
      <c r="H3105" s="124"/>
      <c r="I3105" s="124"/>
      <c r="J3105" s="125"/>
      <c r="K3105" s="125"/>
      <c r="L3105" s="8"/>
      <c r="M3105" s="126"/>
      <c r="N3105" s="126"/>
      <c r="O3105" s="119"/>
      <c r="P3105" s="119"/>
      <c r="Q3105" s="158"/>
      <c r="R3105" s="199"/>
      <c r="S3105" s="119"/>
      <c r="T3105" s="129"/>
      <c r="U3105" s="127"/>
      <c r="V3105" s="127"/>
      <c r="W3105" s="126"/>
      <c r="X3105" s="119"/>
      <c r="Y3105" s="119"/>
      <c r="Z3105" s="131"/>
      <c r="AA3105" s="12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2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4"/>
      <c r="EM3105" s="1"/>
      <c r="EN3105" s="1"/>
      <c r="EO3105" s="1"/>
      <c r="EP3105" s="1"/>
      <c r="EQ3105" s="1"/>
      <c r="ER3105" s="1"/>
    </row>
    <row r="3106" spans="1:148" ht="12.75" x14ac:dyDescent="0.2">
      <c r="A3106" s="118"/>
      <c r="B3106" s="119"/>
      <c r="C3106" s="119"/>
      <c r="D3106" s="120"/>
      <c r="E3106" s="120"/>
      <c r="F3106" s="172"/>
      <c r="G3106" s="123"/>
      <c r="H3106" s="124"/>
      <c r="I3106" s="124"/>
      <c r="J3106" s="125"/>
      <c r="K3106" s="125"/>
      <c r="L3106" s="8"/>
      <c r="M3106" s="126"/>
      <c r="N3106" s="126"/>
      <c r="O3106" s="119"/>
      <c r="P3106" s="119"/>
      <c r="Q3106" s="158"/>
      <c r="R3106" s="199"/>
      <c r="S3106" s="119"/>
      <c r="T3106" s="129"/>
      <c r="U3106" s="127"/>
      <c r="V3106" s="127"/>
      <c r="W3106" s="126"/>
      <c r="X3106" s="119"/>
      <c r="Y3106" s="119"/>
      <c r="Z3106" s="131"/>
      <c r="AA3106" s="12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2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4"/>
      <c r="EM3106" s="1"/>
      <c r="EN3106" s="1"/>
      <c r="EO3106" s="1"/>
      <c r="EP3106" s="1"/>
      <c r="EQ3106" s="1"/>
      <c r="ER3106" s="1"/>
    </row>
    <row r="3107" spans="1:148" ht="12.75" x14ac:dyDescent="0.2">
      <c r="A3107" s="118"/>
      <c r="B3107" s="119"/>
      <c r="C3107" s="119"/>
      <c r="D3107" s="120"/>
      <c r="E3107" s="120"/>
      <c r="F3107" s="172"/>
      <c r="G3107" s="123"/>
      <c r="H3107" s="124"/>
      <c r="I3107" s="124"/>
      <c r="J3107" s="125"/>
      <c r="K3107" s="125"/>
      <c r="L3107" s="8"/>
      <c r="M3107" s="126"/>
      <c r="N3107" s="126"/>
      <c r="O3107" s="119"/>
      <c r="P3107" s="119"/>
      <c r="Q3107" s="158"/>
      <c r="R3107" s="199"/>
      <c r="S3107" s="119"/>
      <c r="T3107" s="129"/>
      <c r="U3107" s="127"/>
      <c r="V3107" s="127"/>
      <c r="W3107" s="126"/>
      <c r="X3107" s="119"/>
      <c r="Y3107" s="119"/>
      <c r="Z3107" s="131"/>
      <c r="AA3107" s="12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2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4"/>
      <c r="EM3107" s="1"/>
      <c r="EN3107" s="1"/>
      <c r="EO3107" s="1"/>
      <c r="EP3107" s="1"/>
      <c r="EQ3107" s="1"/>
      <c r="ER3107" s="1"/>
    </row>
    <row r="3108" spans="1:148" ht="12.75" x14ac:dyDescent="0.2">
      <c r="A3108" s="118"/>
      <c r="B3108" s="119"/>
      <c r="C3108" s="119"/>
      <c r="D3108" s="120"/>
      <c r="E3108" s="120"/>
      <c r="F3108" s="172"/>
      <c r="G3108" s="123"/>
      <c r="H3108" s="124"/>
      <c r="I3108" s="124"/>
      <c r="J3108" s="125"/>
      <c r="K3108" s="125"/>
      <c r="L3108" s="8"/>
      <c r="M3108" s="126"/>
      <c r="N3108" s="126"/>
      <c r="O3108" s="119"/>
      <c r="P3108" s="119"/>
      <c r="Q3108" s="158"/>
      <c r="R3108" s="199"/>
      <c r="S3108" s="119"/>
      <c r="T3108" s="129"/>
      <c r="U3108" s="127"/>
      <c r="V3108" s="127"/>
      <c r="W3108" s="126"/>
      <c r="X3108" s="119"/>
      <c r="Y3108" s="119"/>
      <c r="Z3108" s="131"/>
      <c r="AA3108" s="12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2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4"/>
      <c r="EM3108" s="1"/>
      <c r="EN3108" s="1"/>
      <c r="EO3108" s="1"/>
      <c r="EP3108" s="1"/>
      <c r="EQ3108" s="1"/>
      <c r="ER3108" s="1"/>
    </row>
    <row r="3109" spans="1:148" ht="12.75" x14ac:dyDescent="0.2">
      <c r="A3109" s="118"/>
      <c r="B3109" s="119"/>
      <c r="C3109" s="119"/>
      <c r="D3109" s="120"/>
      <c r="E3109" s="120"/>
      <c r="F3109" s="172"/>
      <c r="G3109" s="123"/>
      <c r="H3109" s="124"/>
      <c r="I3109" s="124"/>
      <c r="J3109" s="125"/>
      <c r="K3109" s="125"/>
      <c r="L3109" s="8"/>
      <c r="M3109" s="126"/>
      <c r="N3109" s="126"/>
      <c r="O3109" s="119"/>
      <c r="P3109" s="119"/>
      <c r="Q3109" s="158"/>
      <c r="R3109" s="199"/>
      <c r="S3109" s="119"/>
      <c r="T3109" s="129"/>
      <c r="U3109" s="127"/>
      <c r="V3109" s="127"/>
      <c r="W3109" s="126"/>
      <c r="X3109" s="119"/>
      <c r="Y3109" s="119"/>
      <c r="Z3109" s="131"/>
      <c r="AA3109" s="12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2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4"/>
      <c r="EM3109" s="1"/>
      <c r="EN3109" s="1"/>
      <c r="EO3109" s="1"/>
      <c r="EP3109" s="1"/>
      <c r="EQ3109" s="1"/>
      <c r="ER3109" s="1"/>
    </row>
    <row r="3110" spans="1:148" ht="12.75" x14ac:dyDescent="0.2">
      <c r="A3110" s="118"/>
      <c r="B3110" s="119"/>
      <c r="C3110" s="119"/>
      <c r="D3110" s="120"/>
      <c r="E3110" s="120"/>
      <c r="F3110" s="172"/>
      <c r="G3110" s="123"/>
      <c r="H3110" s="124"/>
      <c r="I3110" s="124"/>
      <c r="J3110" s="125"/>
      <c r="K3110" s="125"/>
      <c r="L3110" s="8"/>
      <c r="M3110" s="126"/>
      <c r="N3110" s="126"/>
      <c r="O3110" s="119"/>
      <c r="P3110" s="119"/>
      <c r="Q3110" s="158"/>
      <c r="R3110" s="199"/>
      <c r="S3110" s="119"/>
      <c r="T3110" s="129"/>
      <c r="U3110" s="127"/>
      <c r="V3110" s="127"/>
      <c r="W3110" s="126"/>
      <c r="X3110" s="119"/>
      <c r="Y3110" s="119"/>
      <c r="Z3110" s="131"/>
      <c r="AA3110" s="12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2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4"/>
      <c r="EM3110" s="1"/>
      <c r="EN3110" s="1"/>
      <c r="EO3110" s="1"/>
      <c r="EP3110" s="1"/>
      <c r="EQ3110" s="1"/>
      <c r="ER3110" s="1"/>
    </row>
    <row r="3111" spans="1:148" ht="12.75" x14ac:dyDescent="0.2">
      <c r="A3111" s="118"/>
      <c r="B3111" s="119"/>
      <c r="C3111" s="119"/>
      <c r="D3111" s="120"/>
      <c r="E3111" s="120"/>
      <c r="F3111" s="172"/>
      <c r="G3111" s="123"/>
      <c r="H3111" s="124"/>
      <c r="I3111" s="124"/>
      <c r="J3111" s="125"/>
      <c r="K3111" s="125"/>
      <c r="L3111" s="8"/>
      <c r="M3111" s="126"/>
      <c r="N3111" s="126"/>
      <c r="O3111" s="119"/>
      <c r="P3111" s="119"/>
      <c r="Q3111" s="158"/>
      <c r="R3111" s="199"/>
      <c r="S3111" s="119"/>
      <c r="T3111" s="129"/>
      <c r="U3111" s="127"/>
      <c r="V3111" s="127"/>
      <c r="W3111" s="126"/>
      <c r="X3111" s="119"/>
      <c r="Y3111" s="119"/>
      <c r="Z3111" s="131"/>
      <c r="AA3111" s="12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2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4"/>
      <c r="EM3111" s="1"/>
      <c r="EN3111" s="1"/>
      <c r="EO3111" s="1"/>
      <c r="EP3111" s="1"/>
      <c r="EQ3111" s="1"/>
      <c r="ER3111" s="1"/>
    </row>
    <row r="3112" spans="1:148" ht="12.75" x14ac:dyDescent="0.2">
      <c r="A3112" s="118"/>
      <c r="B3112" s="119"/>
      <c r="C3112" s="119"/>
      <c r="D3112" s="120"/>
      <c r="E3112" s="120"/>
      <c r="F3112" s="172"/>
      <c r="G3112" s="123"/>
      <c r="H3112" s="124"/>
      <c r="I3112" s="124"/>
      <c r="J3112" s="125"/>
      <c r="K3112" s="125"/>
      <c r="L3112" s="8"/>
      <c r="M3112" s="126"/>
      <c r="N3112" s="126"/>
      <c r="O3112" s="119"/>
      <c r="P3112" s="119"/>
      <c r="Q3112" s="158"/>
      <c r="R3112" s="199"/>
      <c r="S3112" s="119"/>
      <c r="T3112" s="129"/>
      <c r="U3112" s="127"/>
      <c r="V3112" s="127"/>
      <c r="W3112" s="126"/>
      <c r="X3112" s="119"/>
      <c r="Y3112" s="119"/>
      <c r="Z3112" s="131"/>
      <c r="AA3112" s="12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2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4"/>
      <c r="EM3112" s="1"/>
      <c r="EN3112" s="1"/>
      <c r="EO3112" s="1"/>
      <c r="EP3112" s="1"/>
      <c r="EQ3112" s="1"/>
      <c r="ER3112" s="1"/>
    </row>
    <row r="3113" spans="1:148" ht="12.75" x14ac:dyDescent="0.2">
      <c r="A3113" s="118"/>
      <c r="B3113" s="119"/>
      <c r="C3113" s="119"/>
      <c r="D3113" s="120"/>
      <c r="E3113" s="120"/>
      <c r="F3113" s="172"/>
      <c r="G3113" s="123"/>
      <c r="H3113" s="124"/>
      <c r="I3113" s="124"/>
      <c r="J3113" s="125"/>
      <c r="K3113" s="125"/>
      <c r="L3113" s="8"/>
      <c r="M3113" s="126"/>
      <c r="N3113" s="126"/>
      <c r="O3113" s="119"/>
      <c r="P3113" s="119"/>
      <c r="Q3113" s="158"/>
      <c r="R3113" s="199"/>
      <c r="S3113" s="119"/>
      <c r="T3113" s="129"/>
      <c r="U3113" s="127"/>
      <c r="V3113" s="127"/>
      <c r="W3113" s="126"/>
      <c r="X3113" s="119"/>
      <c r="Y3113" s="119"/>
      <c r="Z3113" s="131"/>
      <c r="AA3113" s="12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2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4"/>
      <c r="EM3113" s="1"/>
      <c r="EN3113" s="1"/>
      <c r="EO3113" s="1"/>
      <c r="EP3113" s="1"/>
      <c r="EQ3113" s="1"/>
      <c r="ER3113" s="1"/>
    </row>
    <row r="3114" spans="1:148" ht="12.75" x14ac:dyDescent="0.2">
      <c r="A3114" s="118"/>
      <c r="B3114" s="119"/>
      <c r="C3114" s="119"/>
      <c r="D3114" s="120"/>
      <c r="E3114" s="120"/>
      <c r="F3114" s="172"/>
      <c r="G3114" s="123"/>
      <c r="H3114" s="124"/>
      <c r="I3114" s="124"/>
      <c r="J3114" s="125"/>
      <c r="K3114" s="125"/>
      <c r="L3114" s="8"/>
      <c r="M3114" s="126"/>
      <c r="N3114" s="126"/>
      <c r="O3114" s="119"/>
      <c r="P3114" s="119"/>
      <c r="Q3114" s="158"/>
      <c r="R3114" s="199"/>
      <c r="S3114" s="119"/>
      <c r="T3114" s="129"/>
      <c r="U3114" s="127"/>
      <c r="V3114" s="127"/>
      <c r="W3114" s="126"/>
      <c r="X3114" s="119"/>
      <c r="Y3114" s="119"/>
      <c r="Z3114" s="131"/>
      <c r="AA3114" s="12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2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4"/>
      <c r="EM3114" s="1"/>
      <c r="EN3114" s="1"/>
      <c r="EO3114" s="1"/>
      <c r="EP3114" s="1"/>
      <c r="EQ3114" s="1"/>
      <c r="ER3114" s="1"/>
    </row>
    <row r="3115" spans="1:148" ht="12.75" x14ac:dyDescent="0.2">
      <c r="A3115" s="118"/>
      <c r="B3115" s="119"/>
      <c r="C3115" s="119"/>
      <c r="D3115" s="120"/>
      <c r="E3115" s="120"/>
      <c r="F3115" s="172"/>
      <c r="G3115" s="123"/>
      <c r="H3115" s="124"/>
      <c r="I3115" s="124"/>
      <c r="J3115" s="125"/>
      <c r="K3115" s="125"/>
      <c r="L3115" s="8"/>
      <c r="M3115" s="126"/>
      <c r="N3115" s="126"/>
      <c r="O3115" s="119"/>
      <c r="P3115" s="119"/>
      <c r="Q3115" s="158"/>
      <c r="R3115" s="199"/>
      <c r="S3115" s="119"/>
      <c r="T3115" s="129"/>
      <c r="U3115" s="127"/>
      <c r="V3115" s="127"/>
      <c r="W3115" s="126"/>
      <c r="X3115" s="119"/>
      <c r="Y3115" s="119"/>
      <c r="Z3115" s="131"/>
      <c r="AA3115" s="12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2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4"/>
      <c r="EM3115" s="1"/>
      <c r="EN3115" s="1"/>
      <c r="EO3115" s="1"/>
      <c r="EP3115" s="1"/>
      <c r="EQ3115" s="1"/>
      <c r="ER3115" s="1"/>
    </row>
    <row r="3116" spans="1:148" ht="12.75" x14ac:dyDescent="0.2">
      <c r="A3116" s="118"/>
      <c r="B3116" s="119"/>
      <c r="C3116" s="119"/>
      <c r="D3116" s="120"/>
      <c r="E3116" s="120"/>
      <c r="F3116" s="172"/>
      <c r="G3116" s="123"/>
      <c r="H3116" s="124"/>
      <c r="I3116" s="124"/>
      <c r="J3116" s="125"/>
      <c r="K3116" s="125"/>
      <c r="L3116" s="8"/>
      <c r="M3116" s="126"/>
      <c r="N3116" s="126"/>
      <c r="O3116" s="119"/>
      <c r="P3116" s="119"/>
      <c r="Q3116" s="158"/>
      <c r="R3116" s="199"/>
      <c r="S3116" s="119"/>
      <c r="T3116" s="129"/>
      <c r="U3116" s="127"/>
      <c r="V3116" s="127"/>
      <c r="W3116" s="126"/>
      <c r="X3116" s="119"/>
      <c r="Y3116" s="119"/>
      <c r="Z3116" s="131"/>
      <c r="AA3116" s="12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2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4"/>
      <c r="EM3116" s="1"/>
      <c r="EN3116" s="1"/>
      <c r="EO3116" s="1"/>
      <c r="EP3116" s="1"/>
      <c r="EQ3116" s="1"/>
      <c r="ER3116" s="1"/>
    </row>
    <row r="3117" spans="1:148" ht="12.75" x14ac:dyDescent="0.2">
      <c r="A3117" s="118"/>
      <c r="B3117" s="119"/>
      <c r="C3117" s="119"/>
      <c r="D3117" s="120"/>
      <c r="E3117" s="120"/>
      <c r="F3117" s="172"/>
      <c r="G3117" s="123"/>
      <c r="H3117" s="124"/>
      <c r="I3117" s="124"/>
      <c r="J3117" s="125"/>
      <c r="K3117" s="125"/>
      <c r="L3117" s="8"/>
      <c r="M3117" s="126"/>
      <c r="N3117" s="126"/>
      <c r="O3117" s="119"/>
      <c r="P3117" s="119"/>
      <c r="Q3117" s="158"/>
      <c r="R3117" s="199"/>
      <c r="S3117" s="119"/>
      <c r="T3117" s="129"/>
      <c r="U3117" s="127"/>
      <c r="V3117" s="127"/>
      <c r="W3117" s="126"/>
      <c r="X3117" s="119"/>
      <c r="Y3117" s="119"/>
      <c r="Z3117" s="131"/>
      <c r="AA3117" s="12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2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4"/>
      <c r="EM3117" s="1"/>
      <c r="EN3117" s="1"/>
      <c r="EO3117" s="1"/>
      <c r="EP3117" s="1"/>
      <c r="EQ3117" s="1"/>
      <c r="ER3117" s="1"/>
    </row>
    <row r="3118" spans="1:148" ht="12.75" x14ac:dyDescent="0.2">
      <c r="A3118" s="118"/>
      <c r="B3118" s="119"/>
      <c r="C3118" s="119"/>
      <c r="D3118" s="120"/>
      <c r="E3118" s="120"/>
      <c r="F3118" s="172"/>
      <c r="G3118" s="123"/>
      <c r="H3118" s="124"/>
      <c r="I3118" s="124"/>
      <c r="J3118" s="125"/>
      <c r="K3118" s="125"/>
      <c r="L3118" s="8"/>
      <c r="M3118" s="126"/>
      <c r="N3118" s="126"/>
      <c r="O3118" s="119"/>
      <c r="P3118" s="119"/>
      <c r="Q3118" s="158"/>
      <c r="R3118" s="199"/>
      <c r="S3118" s="119"/>
      <c r="T3118" s="129"/>
      <c r="U3118" s="127"/>
      <c r="V3118" s="127"/>
      <c r="W3118" s="126"/>
      <c r="X3118" s="119"/>
      <c r="Y3118" s="119"/>
      <c r="Z3118" s="131"/>
      <c r="AA3118" s="12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2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4"/>
      <c r="EM3118" s="1"/>
      <c r="EN3118" s="1"/>
      <c r="EO3118" s="1"/>
      <c r="EP3118" s="1"/>
      <c r="EQ3118" s="1"/>
      <c r="ER3118" s="1"/>
    </row>
    <row r="3119" spans="1:148" ht="12.75" x14ac:dyDescent="0.2">
      <c r="A3119" s="118"/>
      <c r="B3119" s="119"/>
      <c r="C3119" s="119"/>
      <c r="D3119" s="120"/>
      <c r="E3119" s="120"/>
      <c r="F3119" s="172"/>
      <c r="G3119" s="123"/>
      <c r="H3119" s="124"/>
      <c r="I3119" s="124"/>
      <c r="J3119" s="125"/>
      <c r="K3119" s="125"/>
      <c r="L3119" s="8"/>
      <c r="M3119" s="126"/>
      <c r="N3119" s="126"/>
      <c r="O3119" s="119"/>
      <c r="P3119" s="119"/>
      <c r="Q3119" s="158"/>
      <c r="R3119" s="199"/>
      <c r="S3119" s="119"/>
      <c r="T3119" s="129"/>
      <c r="U3119" s="127"/>
      <c r="V3119" s="127"/>
      <c r="W3119" s="126"/>
      <c r="X3119" s="119"/>
      <c r="Y3119" s="119"/>
      <c r="Z3119" s="131"/>
      <c r="AA3119" s="12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2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4"/>
      <c r="EM3119" s="1"/>
      <c r="EN3119" s="1"/>
      <c r="EO3119" s="1"/>
      <c r="EP3119" s="1"/>
      <c r="EQ3119" s="1"/>
      <c r="ER3119" s="1"/>
    </row>
    <row r="3120" spans="1:148" ht="12.75" x14ac:dyDescent="0.2">
      <c r="A3120" s="118"/>
      <c r="B3120" s="119"/>
      <c r="C3120" s="119"/>
      <c r="D3120" s="120"/>
      <c r="E3120" s="120"/>
      <c r="F3120" s="172"/>
      <c r="G3120" s="123"/>
      <c r="H3120" s="124"/>
      <c r="I3120" s="124"/>
      <c r="J3120" s="125"/>
      <c r="K3120" s="125"/>
      <c r="L3120" s="8"/>
      <c r="M3120" s="126"/>
      <c r="N3120" s="126"/>
      <c r="O3120" s="119"/>
      <c r="P3120" s="119"/>
      <c r="Q3120" s="158"/>
      <c r="R3120" s="199"/>
      <c r="S3120" s="119"/>
      <c r="T3120" s="129"/>
      <c r="U3120" s="127"/>
      <c r="V3120" s="127"/>
      <c r="W3120" s="126"/>
      <c r="X3120" s="119"/>
      <c r="Y3120" s="119"/>
      <c r="Z3120" s="131"/>
      <c r="AA3120" s="12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2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4"/>
      <c r="EM3120" s="1"/>
      <c r="EN3120" s="1"/>
      <c r="EO3120" s="1"/>
      <c r="EP3120" s="1"/>
      <c r="EQ3120" s="1"/>
      <c r="ER3120" s="1"/>
    </row>
    <row r="3121" spans="1:148" ht="12.75" x14ac:dyDescent="0.2">
      <c r="A3121" s="118"/>
      <c r="B3121" s="119"/>
      <c r="C3121" s="119"/>
      <c r="D3121" s="120"/>
      <c r="E3121" s="120"/>
      <c r="F3121" s="172"/>
      <c r="G3121" s="123"/>
      <c r="H3121" s="124"/>
      <c r="I3121" s="124"/>
      <c r="J3121" s="125"/>
      <c r="K3121" s="125"/>
      <c r="L3121" s="8"/>
      <c r="M3121" s="126"/>
      <c r="N3121" s="126"/>
      <c r="O3121" s="119"/>
      <c r="P3121" s="119"/>
      <c r="Q3121" s="158"/>
      <c r="R3121" s="199"/>
      <c r="S3121" s="119"/>
      <c r="T3121" s="129"/>
      <c r="U3121" s="127"/>
      <c r="V3121" s="127"/>
      <c r="W3121" s="126"/>
      <c r="X3121" s="119"/>
      <c r="Y3121" s="119"/>
      <c r="Z3121" s="131"/>
      <c r="AA3121" s="12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2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4"/>
      <c r="EM3121" s="1"/>
      <c r="EN3121" s="1"/>
      <c r="EO3121" s="1"/>
      <c r="EP3121" s="1"/>
      <c r="EQ3121" s="1"/>
      <c r="ER3121" s="1"/>
    </row>
    <row r="3122" spans="1:148" ht="12.75" x14ac:dyDescent="0.2">
      <c r="A3122" s="118"/>
      <c r="B3122" s="119"/>
      <c r="C3122" s="119"/>
      <c r="D3122" s="120"/>
      <c r="E3122" s="120"/>
      <c r="F3122" s="172"/>
      <c r="G3122" s="123"/>
      <c r="H3122" s="124"/>
      <c r="I3122" s="124"/>
      <c r="J3122" s="125"/>
      <c r="K3122" s="125"/>
      <c r="L3122" s="8"/>
      <c r="M3122" s="126"/>
      <c r="N3122" s="126"/>
      <c r="O3122" s="119"/>
      <c r="P3122" s="119"/>
      <c r="Q3122" s="158"/>
      <c r="R3122" s="199"/>
      <c r="S3122" s="119"/>
      <c r="T3122" s="129"/>
      <c r="U3122" s="127"/>
      <c r="V3122" s="127"/>
      <c r="W3122" s="126"/>
      <c r="X3122" s="119"/>
      <c r="Y3122" s="119"/>
      <c r="Z3122" s="131"/>
      <c r="AA3122" s="12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2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4"/>
      <c r="EM3122" s="1"/>
      <c r="EN3122" s="1"/>
      <c r="EO3122" s="1"/>
      <c r="EP3122" s="1"/>
      <c r="EQ3122" s="1"/>
      <c r="ER3122" s="1"/>
    </row>
    <row r="3123" spans="1:148" ht="12.75" x14ac:dyDescent="0.2">
      <c r="A3123" s="118"/>
      <c r="B3123" s="119"/>
      <c r="C3123" s="119"/>
      <c r="D3123" s="120"/>
      <c r="E3123" s="120"/>
      <c r="F3123" s="172"/>
      <c r="G3123" s="123"/>
      <c r="H3123" s="124"/>
      <c r="I3123" s="124"/>
      <c r="J3123" s="125"/>
      <c r="K3123" s="125"/>
      <c r="L3123" s="8"/>
      <c r="M3123" s="126"/>
      <c r="N3123" s="126"/>
      <c r="O3123" s="119"/>
      <c r="P3123" s="119"/>
      <c r="Q3123" s="158"/>
      <c r="R3123" s="199"/>
      <c r="S3123" s="119"/>
      <c r="T3123" s="129"/>
      <c r="U3123" s="127"/>
      <c r="V3123" s="127"/>
      <c r="W3123" s="126"/>
      <c r="X3123" s="119"/>
      <c r="Y3123" s="119"/>
      <c r="Z3123" s="131"/>
      <c r="AA3123" s="12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2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4"/>
      <c r="EM3123" s="1"/>
      <c r="EN3123" s="1"/>
      <c r="EO3123" s="1"/>
      <c r="EP3123" s="1"/>
      <c r="EQ3123" s="1"/>
      <c r="ER3123" s="1"/>
    </row>
    <row r="3124" spans="1:148" ht="12.75" x14ac:dyDescent="0.2">
      <c r="A3124" s="118"/>
      <c r="B3124" s="119"/>
      <c r="C3124" s="119"/>
      <c r="D3124" s="120"/>
      <c r="E3124" s="120"/>
      <c r="F3124" s="172"/>
      <c r="G3124" s="123"/>
      <c r="H3124" s="124"/>
      <c r="I3124" s="124"/>
      <c r="J3124" s="125"/>
      <c r="K3124" s="125"/>
      <c r="L3124" s="8"/>
      <c r="M3124" s="126"/>
      <c r="N3124" s="126"/>
      <c r="O3124" s="119"/>
      <c r="P3124" s="119"/>
      <c r="Q3124" s="158"/>
      <c r="R3124" s="199"/>
      <c r="S3124" s="119"/>
      <c r="T3124" s="129"/>
      <c r="U3124" s="127"/>
      <c r="V3124" s="127"/>
      <c r="W3124" s="126"/>
      <c r="X3124" s="119"/>
      <c r="Y3124" s="119"/>
      <c r="Z3124" s="131"/>
      <c r="AA3124" s="12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2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4"/>
      <c r="EM3124" s="1"/>
      <c r="EN3124" s="1"/>
      <c r="EO3124" s="1"/>
      <c r="EP3124" s="1"/>
      <c r="EQ3124" s="1"/>
      <c r="ER3124" s="1"/>
    </row>
    <row r="3125" spans="1:148" ht="12.75" x14ac:dyDescent="0.2">
      <c r="A3125" s="118"/>
      <c r="B3125" s="119"/>
      <c r="C3125" s="119"/>
      <c r="D3125" s="120"/>
      <c r="E3125" s="120"/>
      <c r="F3125" s="172"/>
      <c r="G3125" s="123"/>
      <c r="H3125" s="124"/>
      <c r="I3125" s="124"/>
      <c r="J3125" s="125"/>
      <c r="K3125" s="125"/>
      <c r="L3125" s="8"/>
      <c r="M3125" s="126"/>
      <c r="N3125" s="126"/>
      <c r="O3125" s="119"/>
      <c r="P3125" s="119"/>
      <c r="Q3125" s="158"/>
      <c r="R3125" s="199"/>
      <c r="S3125" s="119"/>
      <c r="T3125" s="129"/>
      <c r="U3125" s="127"/>
      <c r="V3125" s="127"/>
      <c r="W3125" s="126"/>
      <c r="X3125" s="119"/>
      <c r="Y3125" s="119"/>
      <c r="Z3125" s="131"/>
      <c r="AA3125" s="12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2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4"/>
      <c r="EM3125" s="1"/>
      <c r="EN3125" s="1"/>
      <c r="EO3125" s="1"/>
      <c r="EP3125" s="1"/>
      <c r="EQ3125" s="1"/>
      <c r="ER3125" s="1"/>
    </row>
    <row r="3126" spans="1:148" ht="12.75" x14ac:dyDescent="0.2">
      <c r="A3126" s="118"/>
      <c r="B3126" s="119"/>
      <c r="C3126" s="119"/>
      <c r="D3126" s="120"/>
      <c r="E3126" s="120"/>
      <c r="F3126" s="172"/>
      <c r="G3126" s="123"/>
      <c r="H3126" s="124"/>
      <c r="I3126" s="124"/>
      <c r="J3126" s="125"/>
      <c r="K3126" s="125"/>
      <c r="L3126" s="8"/>
      <c r="M3126" s="126"/>
      <c r="N3126" s="126"/>
      <c r="O3126" s="119"/>
      <c r="P3126" s="119"/>
      <c r="Q3126" s="158"/>
      <c r="R3126" s="199"/>
      <c r="S3126" s="119"/>
      <c r="T3126" s="129"/>
      <c r="U3126" s="127"/>
      <c r="V3126" s="127"/>
      <c r="W3126" s="126"/>
      <c r="X3126" s="119"/>
      <c r="Y3126" s="119"/>
      <c r="Z3126" s="131"/>
      <c r="AA3126" s="12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2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4"/>
      <c r="EM3126" s="1"/>
      <c r="EN3126" s="1"/>
      <c r="EO3126" s="1"/>
      <c r="EP3126" s="1"/>
      <c r="EQ3126" s="1"/>
      <c r="ER3126" s="1"/>
    </row>
    <row r="3127" spans="1:148" ht="12.75" x14ac:dyDescent="0.2">
      <c r="A3127" s="118"/>
      <c r="B3127" s="119"/>
      <c r="C3127" s="119"/>
      <c r="D3127" s="120"/>
      <c r="E3127" s="120"/>
      <c r="F3127" s="172"/>
      <c r="G3127" s="123"/>
      <c r="H3127" s="124"/>
      <c r="I3127" s="124"/>
      <c r="J3127" s="125"/>
      <c r="K3127" s="125"/>
      <c r="L3127" s="8"/>
      <c r="M3127" s="126"/>
      <c r="N3127" s="126"/>
      <c r="O3127" s="119"/>
      <c r="P3127" s="119"/>
      <c r="Q3127" s="158"/>
      <c r="R3127" s="199"/>
      <c r="S3127" s="119"/>
      <c r="T3127" s="129"/>
      <c r="U3127" s="127"/>
      <c r="V3127" s="127"/>
      <c r="W3127" s="126"/>
      <c r="X3127" s="119"/>
      <c r="Y3127" s="119"/>
      <c r="Z3127" s="131"/>
      <c r="AA3127" s="12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2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4"/>
      <c r="EM3127" s="1"/>
      <c r="EN3127" s="1"/>
      <c r="EO3127" s="1"/>
      <c r="EP3127" s="1"/>
      <c r="EQ3127" s="1"/>
      <c r="ER3127" s="1"/>
    </row>
    <row r="3128" spans="1:148" ht="12.75" x14ac:dyDescent="0.2">
      <c r="A3128" s="118"/>
      <c r="B3128" s="119"/>
      <c r="C3128" s="119"/>
      <c r="D3128" s="120"/>
      <c r="E3128" s="120"/>
      <c r="F3128" s="172"/>
      <c r="G3128" s="123"/>
      <c r="H3128" s="124"/>
      <c r="I3128" s="124"/>
      <c r="J3128" s="125"/>
      <c r="K3128" s="125"/>
      <c r="L3128" s="8"/>
      <c r="M3128" s="126"/>
      <c r="N3128" s="126"/>
      <c r="O3128" s="119"/>
      <c r="P3128" s="119"/>
      <c r="Q3128" s="158"/>
      <c r="R3128" s="199"/>
      <c r="S3128" s="119"/>
      <c r="T3128" s="129"/>
      <c r="U3128" s="127"/>
      <c r="V3128" s="127"/>
      <c r="W3128" s="126"/>
      <c r="X3128" s="119"/>
      <c r="Y3128" s="119"/>
      <c r="Z3128" s="131"/>
      <c r="AA3128" s="12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2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4"/>
      <c r="EM3128" s="1"/>
      <c r="EN3128" s="1"/>
      <c r="EO3128" s="1"/>
      <c r="EP3128" s="1"/>
      <c r="EQ3128" s="1"/>
      <c r="ER3128" s="1"/>
    </row>
    <row r="3129" spans="1:148" ht="12.75" x14ac:dyDescent="0.2">
      <c r="A3129" s="118"/>
      <c r="B3129" s="119"/>
      <c r="C3129" s="119"/>
      <c r="D3129" s="120"/>
      <c r="E3129" s="120"/>
      <c r="F3129" s="172"/>
      <c r="G3129" s="123"/>
      <c r="H3129" s="124"/>
      <c r="I3129" s="124"/>
      <c r="J3129" s="125"/>
      <c r="K3129" s="125"/>
      <c r="L3129" s="8"/>
      <c r="M3129" s="126"/>
      <c r="N3129" s="126"/>
      <c r="O3129" s="119"/>
      <c r="P3129" s="119"/>
      <c r="Q3129" s="158"/>
      <c r="R3129" s="199"/>
      <c r="S3129" s="119"/>
      <c r="T3129" s="129"/>
      <c r="U3129" s="127"/>
      <c r="V3129" s="127"/>
      <c r="W3129" s="126"/>
      <c r="X3129" s="119"/>
      <c r="Y3129" s="119"/>
      <c r="Z3129" s="131"/>
      <c r="AA3129" s="12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2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4"/>
      <c r="EM3129" s="1"/>
      <c r="EN3129" s="1"/>
      <c r="EO3129" s="1"/>
      <c r="EP3129" s="1"/>
      <c r="EQ3129" s="1"/>
      <c r="ER3129" s="1"/>
    </row>
    <row r="3130" spans="1:148" ht="12.75" x14ac:dyDescent="0.2">
      <c r="A3130" s="118"/>
      <c r="B3130" s="119"/>
      <c r="C3130" s="119"/>
      <c r="D3130" s="120"/>
      <c r="E3130" s="120"/>
      <c r="F3130" s="172"/>
      <c r="G3130" s="123"/>
      <c r="H3130" s="124"/>
      <c r="I3130" s="124"/>
      <c r="J3130" s="125"/>
      <c r="K3130" s="125"/>
      <c r="L3130" s="8"/>
      <c r="M3130" s="126"/>
      <c r="N3130" s="126"/>
      <c r="O3130" s="119"/>
      <c r="P3130" s="119"/>
      <c r="Q3130" s="158"/>
      <c r="R3130" s="199"/>
      <c r="S3130" s="119"/>
      <c r="T3130" s="129"/>
      <c r="U3130" s="127"/>
      <c r="V3130" s="127"/>
      <c r="W3130" s="126"/>
      <c r="X3130" s="119"/>
      <c r="Y3130" s="119"/>
      <c r="Z3130" s="131"/>
      <c r="AA3130" s="12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2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4"/>
      <c r="EM3130" s="1"/>
      <c r="EN3130" s="1"/>
      <c r="EO3130" s="1"/>
      <c r="EP3130" s="1"/>
      <c r="EQ3130" s="1"/>
      <c r="ER3130" s="1"/>
    </row>
    <row r="3131" spans="1:148" ht="12.75" x14ac:dyDescent="0.2">
      <c r="A3131" s="118"/>
      <c r="B3131" s="119"/>
      <c r="C3131" s="119"/>
      <c r="D3131" s="120"/>
      <c r="E3131" s="120"/>
      <c r="F3131" s="172"/>
      <c r="G3131" s="123"/>
      <c r="H3131" s="124"/>
      <c r="I3131" s="124"/>
      <c r="J3131" s="125"/>
      <c r="K3131" s="125"/>
      <c r="L3131" s="8"/>
      <c r="M3131" s="126"/>
      <c r="N3131" s="126"/>
      <c r="O3131" s="119"/>
      <c r="P3131" s="119"/>
      <c r="Q3131" s="158"/>
      <c r="R3131" s="199"/>
      <c r="S3131" s="119"/>
      <c r="T3131" s="129"/>
      <c r="U3131" s="127"/>
      <c r="V3131" s="127"/>
      <c r="W3131" s="126"/>
      <c r="X3131" s="119"/>
      <c r="Y3131" s="119"/>
      <c r="Z3131" s="131"/>
      <c r="AA3131" s="12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2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4"/>
      <c r="EM3131" s="1"/>
      <c r="EN3131" s="1"/>
      <c r="EO3131" s="1"/>
      <c r="EP3131" s="1"/>
      <c r="EQ3131" s="1"/>
      <c r="ER3131" s="1"/>
    </row>
    <row r="3132" spans="1:148" ht="12.75" x14ac:dyDescent="0.2">
      <c r="A3132" s="118"/>
      <c r="B3132" s="119"/>
      <c r="C3132" s="119"/>
      <c r="D3132" s="120"/>
      <c r="E3132" s="120"/>
      <c r="F3132" s="172"/>
      <c r="G3132" s="123"/>
      <c r="H3132" s="124"/>
      <c r="I3132" s="124"/>
      <c r="J3132" s="125"/>
      <c r="K3132" s="125"/>
      <c r="L3132" s="8"/>
      <c r="M3132" s="126"/>
      <c r="N3132" s="126"/>
      <c r="O3132" s="119"/>
      <c r="P3132" s="119"/>
      <c r="Q3132" s="158"/>
      <c r="R3132" s="199"/>
      <c r="S3132" s="119"/>
      <c r="T3132" s="129"/>
      <c r="U3132" s="127"/>
      <c r="V3132" s="127"/>
      <c r="W3132" s="126"/>
      <c r="X3132" s="119"/>
      <c r="Y3132" s="119"/>
      <c r="Z3132" s="131"/>
      <c r="AA3132" s="12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2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4"/>
      <c r="EM3132" s="1"/>
      <c r="EN3132" s="1"/>
      <c r="EO3132" s="1"/>
      <c r="EP3132" s="1"/>
      <c r="EQ3132" s="1"/>
      <c r="ER3132" s="1"/>
    </row>
    <row r="3133" spans="1:148" ht="12.75" x14ac:dyDescent="0.2">
      <c r="A3133" s="118"/>
      <c r="B3133" s="119"/>
      <c r="C3133" s="119"/>
      <c r="D3133" s="120"/>
      <c r="E3133" s="120"/>
      <c r="F3133" s="172"/>
      <c r="G3133" s="123"/>
      <c r="H3133" s="124"/>
      <c r="I3133" s="124"/>
      <c r="J3133" s="125"/>
      <c r="K3133" s="125"/>
      <c r="L3133" s="8"/>
      <c r="M3133" s="126"/>
      <c r="N3133" s="126"/>
      <c r="O3133" s="119"/>
      <c r="P3133" s="119"/>
      <c r="Q3133" s="158"/>
      <c r="R3133" s="199"/>
      <c r="S3133" s="119"/>
      <c r="T3133" s="129"/>
      <c r="U3133" s="127"/>
      <c r="V3133" s="127"/>
      <c r="W3133" s="126"/>
      <c r="X3133" s="119"/>
      <c r="Y3133" s="119"/>
      <c r="Z3133" s="131"/>
      <c r="AA3133" s="12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2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4"/>
      <c r="EM3133" s="1"/>
      <c r="EN3133" s="1"/>
      <c r="EO3133" s="1"/>
      <c r="EP3133" s="1"/>
      <c r="EQ3133" s="1"/>
      <c r="ER3133" s="1"/>
    </row>
    <row r="3134" spans="1:148" ht="12.75" x14ac:dyDescent="0.2">
      <c r="A3134" s="118"/>
      <c r="B3134" s="119"/>
      <c r="C3134" s="119"/>
      <c r="D3134" s="120"/>
      <c r="E3134" s="120"/>
      <c r="F3134" s="172"/>
      <c r="G3134" s="123"/>
      <c r="H3134" s="124"/>
      <c r="I3134" s="124"/>
      <c r="J3134" s="125"/>
      <c r="K3134" s="125"/>
      <c r="L3134" s="8"/>
      <c r="M3134" s="126"/>
      <c r="N3134" s="126"/>
      <c r="O3134" s="119"/>
      <c r="P3134" s="119"/>
      <c r="Q3134" s="158"/>
      <c r="R3134" s="199"/>
      <c r="S3134" s="119"/>
      <c r="T3134" s="129"/>
      <c r="U3134" s="127"/>
      <c r="V3134" s="127"/>
      <c r="W3134" s="126"/>
      <c r="X3134" s="119"/>
      <c r="Y3134" s="119"/>
      <c r="Z3134" s="131"/>
      <c r="AA3134" s="12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2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4"/>
      <c r="EM3134" s="1"/>
      <c r="EN3134" s="1"/>
      <c r="EO3134" s="1"/>
      <c r="EP3134" s="1"/>
      <c r="EQ3134" s="1"/>
      <c r="ER3134" s="1"/>
    </row>
    <row r="3135" spans="1:148" ht="12.75" x14ac:dyDescent="0.2">
      <c r="A3135" s="118"/>
      <c r="B3135" s="119"/>
      <c r="C3135" s="119"/>
      <c r="D3135" s="120"/>
      <c r="E3135" s="120"/>
      <c r="F3135" s="172"/>
      <c r="G3135" s="123"/>
      <c r="H3135" s="124"/>
      <c r="I3135" s="124"/>
      <c r="J3135" s="125"/>
      <c r="K3135" s="125"/>
      <c r="L3135" s="8"/>
      <c r="M3135" s="126"/>
      <c r="N3135" s="126"/>
      <c r="O3135" s="119"/>
      <c r="P3135" s="119"/>
      <c r="Q3135" s="158"/>
      <c r="R3135" s="199"/>
      <c r="S3135" s="119"/>
      <c r="T3135" s="129"/>
      <c r="U3135" s="127"/>
      <c r="V3135" s="127"/>
      <c r="W3135" s="126"/>
      <c r="X3135" s="119"/>
      <c r="Y3135" s="119"/>
      <c r="Z3135" s="131"/>
      <c r="AA3135" s="12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2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4"/>
      <c r="EM3135" s="1"/>
      <c r="EN3135" s="1"/>
      <c r="EO3135" s="1"/>
      <c r="EP3135" s="1"/>
      <c r="EQ3135" s="1"/>
      <c r="ER3135" s="1"/>
    </row>
    <row r="3136" spans="1:148" ht="12.75" x14ac:dyDescent="0.2">
      <c r="A3136" s="118"/>
      <c r="B3136" s="119"/>
      <c r="C3136" s="119"/>
      <c r="D3136" s="120"/>
      <c r="E3136" s="120"/>
      <c r="F3136" s="172"/>
      <c r="G3136" s="123"/>
      <c r="H3136" s="124"/>
      <c r="I3136" s="124"/>
      <c r="J3136" s="125"/>
      <c r="K3136" s="125"/>
      <c r="L3136" s="8"/>
      <c r="M3136" s="126"/>
      <c r="N3136" s="126"/>
      <c r="O3136" s="119"/>
      <c r="P3136" s="119"/>
      <c r="Q3136" s="158"/>
      <c r="R3136" s="199"/>
      <c r="S3136" s="119"/>
      <c r="T3136" s="129"/>
      <c r="U3136" s="127"/>
      <c r="V3136" s="127"/>
      <c r="W3136" s="126"/>
      <c r="X3136" s="119"/>
      <c r="Y3136" s="119"/>
      <c r="Z3136" s="131"/>
      <c r="AA3136" s="12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2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4"/>
      <c r="EM3136" s="1"/>
      <c r="EN3136" s="1"/>
      <c r="EO3136" s="1"/>
      <c r="EP3136" s="1"/>
      <c r="EQ3136" s="1"/>
      <c r="ER3136" s="1"/>
    </row>
    <row r="3137" spans="1:148" ht="12.75" x14ac:dyDescent="0.2">
      <c r="A3137" s="118"/>
      <c r="B3137" s="119"/>
      <c r="C3137" s="119"/>
      <c r="D3137" s="120"/>
      <c r="E3137" s="120"/>
      <c r="F3137" s="172"/>
      <c r="G3137" s="123"/>
      <c r="H3137" s="124"/>
      <c r="I3137" s="124"/>
      <c r="J3137" s="125"/>
      <c r="K3137" s="125"/>
      <c r="L3137" s="8"/>
      <c r="M3137" s="126"/>
      <c r="N3137" s="126"/>
      <c r="O3137" s="119"/>
      <c r="P3137" s="119"/>
      <c r="Q3137" s="158"/>
      <c r="R3137" s="199"/>
      <c r="S3137" s="119"/>
      <c r="T3137" s="129"/>
      <c r="U3137" s="127"/>
      <c r="V3137" s="127"/>
      <c r="W3137" s="126"/>
      <c r="X3137" s="119"/>
      <c r="Y3137" s="119"/>
      <c r="Z3137" s="131"/>
      <c r="AA3137" s="12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2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4"/>
      <c r="EM3137" s="1"/>
      <c r="EN3137" s="1"/>
      <c r="EO3137" s="1"/>
      <c r="EP3137" s="1"/>
      <c r="EQ3137" s="1"/>
      <c r="ER3137" s="1"/>
    </row>
    <row r="3138" spans="1:148" ht="12.75" x14ac:dyDescent="0.2">
      <c r="A3138" s="118"/>
      <c r="B3138" s="119"/>
      <c r="C3138" s="119"/>
      <c r="D3138" s="120"/>
      <c r="E3138" s="120"/>
      <c r="F3138" s="172"/>
      <c r="G3138" s="123"/>
      <c r="H3138" s="124"/>
      <c r="I3138" s="124"/>
      <c r="J3138" s="125"/>
      <c r="K3138" s="125"/>
      <c r="L3138" s="8"/>
      <c r="M3138" s="126"/>
      <c r="N3138" s="126"/>
      <c r="O3138" s="119"/>
      <c r="P3138" s="119"/>
      <c r="Q3138" s="158"/>
      <c r="R3138" s="199"/>
      <c r="S3138" s="119"/>
      <c r="T3138" s="129"/>
      <c r="U3138" s="127"/>
      <c r="V3138" s="127"/>
      <c r="W3138" s="126"/>
      <c r="X3138" s="119"/>
      <c r="Y3138" s="119"/>
      <c r="Z3138" s="131"/>
      <c r="AA3138" s="12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2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4"/>
      <c r="EM3138" s="1"/>
      <c r="EN3138" s="1"/>
      <c r="EO3138" s="1"/>
      <c r="EP3138" s="1"/>
      <c r="EQ3138" s="1"/>
      <c r="ER3138" s="1"/>
    </row>
    <row r="3139" spans="1:148" ht="12.75" x14ac:dyDescent="0.2">
      <c r="A3139" s="118"/>
      <c r="B3139" s="119"/>
      <c r="C3139" s="119"/>
      <c r="D3139" s="120"/>
      <c r="E3139" s="120"/>
      <c r="F3139" s="172"/>
      <c r="G3139" s="123"/>
      <c r="H3139" s="124"/>
      <c r="I3139" s="124"/>
      <c r="J3139" s="125"/>
      <c r="K3139" s="125"/>
      <c r="L3139" s="8"/>
      <c r="M3139" s="126"/>
      <c r="N3139" s="126"/>
      <c r="O3139" s="119"/>
      <c r="P3139" s="119"/>
      <c r="Q3139" s="158"/>
      <c r="R3139" s="199"/>
      <c r="S3139" s="119"/>
      <c r="T3139" s="129"/>
      <c r="U3139" s="127"/>
      <c r="V3139" s="127"/>
      <c r="W3139" s="126"/>
      <c r="X3139" s="119"/>
      <c r="Y3139" s="119"/>
      <c r="Z3139" s="131"/>
      <c r="AA3139" s="12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2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4"/>
      <c r="EM3139" s="1"/>
      <c r="EN3139" s="1"/>
      <c r="EO3139" s="1"/>
      <c r="EP3139" s="1"/>
      <c r="EQ3139" s="1"/>
      <c r="ER3139" s="1"/>
    </row>
    <row r="3140" spans="1:148" ht="12.75" x14ac:dyDescent="0.2">
      <c r="A3140" s="118"/>
      <c r="B3140" s="119"/>
      <c r="C3140" s="119"/>
      <c r="D3140" s="120"/>
      <c r="E3140" s="120"/>
      <c r="F3140" s="172"/>
      <c r="G3140" s="123"/>
      <c r="H3140" s="124"/>
      <c r="I3140" s="124"/>
      <c r="J3140" s="125"/>
      <c r="K3140" s="125"/>
      <c r="L3140" s="8"/>
      <c r="M3140" s="126"/>
      <c r="N3140" s="126"/>
      <c r="O3140" s="119"/>
      <c r="P3140" s="119"/>
      <c r="Q3140" s="158"/>
      <c r="R3140" s="199"/>
      <c r="S3140" s="119"/>
      <c r="T3140" s="129"/>
      <c r="U3140" s="127"/>
      <c r="V3140" s="127"/>
      <c r="W3140" s="126"/>
      <c r="X3140" s="119"/>
      <c r="Y3140" s="119"/>
      <c r="Z3140" s="131"/>
      <c r="AA3140" s="12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2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4"/>
      <c r="EM3140" s="1"/>
      <c r="EN3140" s="1"/>
      <c r="EO3140" s="1"/>
      <c r="EP3140" s="1"/>
      <c r="EQ3140" s="1"/>
      <c r="ER3140" s="1"/>
    </row>
    <row r="3141" spans="1:148" ht="12.75" x14ac:dyDescent="0.2">
      <c r="A3141" s="118"/>
      <c r="B3141" s="119"/>
      <c r="C3141" s="119"/>
      <c r="D3141" s="120"/>
      <c r="E3141" s="120"/>
      <c r="F3141" s="172"/>
      <c r="G3141" s="123"/>
      <c r="H3141" s="124"/>
      <c r="I3141" s="124"/>
      <c r="J3141" s="125"/>
      <c r="K3141" s="125"/>
      <c r="L3141" s="8"/>
      <c r="M3141" s="126"/>
      <c r="N3141" s="126"/>
      <c r="O3141" s="119"/>
      <c r="P3141" s="119"/>
      <c r="Q3141" s="158"/>
      <c r="R3141" s="199"/>
      <c r="S3141" s="119"/>
      <c r="T3141" s="129"/>
      <c r="U3141" s="127"/>
      <c r="V3141" s="127"/>
      <c r="W3141" s="126"/>
      <c r="X3141" s="119"/>
      <c r="Y3141" s="119"/>
      <c r="Z3141" s="131"/>
      <c r="AA3141" s="12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2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4"/>
      <c r="EM3141" s="1"/>
      <c r="EN3141" s="1"/>
      <c r="EO3141" s="1"/>
      <c r="EP3141" s="1"/>
      <c r="EQ3141" s="1"/>
      <c r="ER3141" s="1"/>
    </row>
    <row r="3142" spans="1:148" ht="12.75" x14ac:dyDescent="0.2">
      <c r="A3142" s="118"/>
      <c r="B3142" s="119"/>
      <c r="C3142" s="119"/>
      <c r="D3142" s="120"/>
      <c r="E3142" s="120"/>
      <c r="F3142" s="172"/>
      <c r="G3142" s="123"/>
      <c r="H3142" s="124"/>
      <c r="I3142" s="124"/>
      <c r="J3142" s="125"/>
      <c r="K3142" s="125"/>
      <c r="L3142" s="8"/>
      <c r="M3142" s="126"/>
      <c r="N3142" s="126"/>
      <c r="O3142" s="119"/>
      <c r="P3142" s="119"/>
      <c r="Q3142" s="158"/>
      <c r="R3142" s="199"/>
      <c r="S3142" s="119"/>
      <c r="T3142" s="129"/>
      <c r="U3142" s="127"/>
      <c r="V3142" s="127"/>
      <c r="W3142" s="126"/>
      <c r="X3142" s="119"/>
      <c r="Y3142" s="119"/>
      <c r="Z3142" s="131"/>
      <c r="AA3142" s="12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2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4"/>
      <c r="EM3142" s="1"/>
      <c r="EN3142" s="1"/>
      <c r="EO3142" s="1"/>
      <c r="EP3142" s="1"/>
      <c r="EQ3142" s="1"/>
      <c r="ER3142" s="1"/>
    </row>
    <row r="3143" spans="1:148" ht="12.75" x14ac:dyDescent="0.2">
      <c r="A3143" s="118"/>
      <c r="B3143" s="119"/>
      <c r="C3143" s="119"/>
      <c r="D3143" s="120"/>
      <c r="E3143" s="120"/>
      <c r="F3143" s="172"/>
      <c r="G3143" s="123"/>
      <c r="H3143" s="124"/>
      <c r="I3143" s="124"/>
      <c r="J3143" s="125"/>
      <c r="K3143" s="125"/>
      <c r="L3143" s="8"/>
      <c r="M3143" s="126"/>
      <c r="N3143" s="126"/>
      <c r="O3143" s="119"/>
      <c r="P3143" s="119"/>
      <c r="Q3143" s="158"/>
      <c r="R3143" s="199"/>
      <c r="S3143" s="119"/>
      <c r="T3143" s="129"/>
      <c r="U3143" s="127"/>
      <c r="V3143" s="127"/>
      <c r="W3143" s="126"/>
      <c r="X3143" s="119"/>
      <c r="Y3143" s="119"/>
      <c r="Z3143" s="131"/>
      <c r="AA3143" s="12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2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4"/>
      <c r="EM3143" s="1"/>
      <c r="EN3143" s="1"/>
      <c r="EO3143" s="1"/>
      <c r="EP3143" s="1"/>
      <c r="EQ3143" s="1"/>
      <c r="ER3143" s="1"/>
    </row>
    <row r="3144" spans="1:148" ht="12.75" x14ac:dyDescent="0.2">
      <c r="A3144" s="118"/>
      <c r="B3144" s="119"/>
      <c r="C3144" s="119"/>
      <c r="D3144" s="120"/>
      <c r="E3144" s="120"/>
      <c r="F3144" s="172"/>
      <c r="G3144" s="123"/>
      <c r="H3144" s="124"/>
      <c r="I3144" s="124"/>
      <c r="J3144" s="125"/>
      <c r="K3144" s="125"/>
      <c r="L3144" s="8"/>
      <c r="M3144" s="126"/>
      <c r="N3144" s="126"/>
      <c r="O3144" s="119"/>
      <c r="P3144" s="119"/>
      <c r="Q3144" s="158"/>
      <c r="R3144" s="199"/>
      <c r="S3144" s="119"/>
      <c r="T3144" s="129"/>
      <c r="U3144" s="127"/>
      <c r="V3144" s="127"/>
      <c r="W3144" s="126"/>
      <c r="X3144" s="119"/>
      <c r="Y3144" s="119"/>
      <c r="Z3144" s="131"/>
      <c r="AA3144" s="12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2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4"/>
      <c r="EM3144" s="1"/>
      <c r="EN3144" s="1"/>
      <c r="EO3144" s="1"/>
      <c r="EP3144" s="1"/>
      <c r="EQ3144" s="1"/>
      <c r="ER3144" s="1"/>
    </row>
    <row r="3145" spans="1:148" ht="12.75" x14ac:dyDescent="0.2">
      <c r="A3145" s="118"/>
      <c r="B3145" s="119"/>
      <c r="C3145" s="119"/>
      <c r="D3145" s="120"/>
      <c r="E3145" s="120"/>
      <c r="F3145" s="172"/>
      <c r="G3145" s="123"/>
      <c r="H3145" s="124"/>
      <c r="I3145" s="124"/>
      <c r="J3145" s="125"/>
      <c r="K3145" s="125"/>
      <c r="L3145" s="8"/>
      <c r="M3145" s="126"/>
      <c r="N3145" s="126"/>
      <c r="O3145" s="119"/>
      <c r="P3145" s="119"/>
      <c r="Q3145" s="158"/>
      <c r="R3145" s="199"/>
      <c r="S3145" s="119"/>
      <c r="T3145" s="129"/>
      <c r="U3145" s="127"/>
      <c r="V3145" s="127"/>
      <c r="W3145" s="126"/>
      <c r="X3145" s="119"/>
      <c r="Y3145" s="119"/>
      <c r="Z3145" s="131"/>
      <c r="AA3145" s="12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2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4"/>
      <c r="EM3145" s="1"/>
      <c r="EN3145" s="1"/>
      <c r="EO3145" s="1"/>
      <c r="EP3145" s="1"/>
      <c r="EQ3145" s="1"/>
      <c r="ER3145" s="1"/>
    </row>
    <row r="3146" spans="1:148" ht="12.75" x14ac:dyDescent="0.2">
      <c r="A3146" s="118"/>
      <c r="B3146" s="119"/>
      <c r="C3146" s="119"/>
      <c r="D3146" s="120"/>
      <c r="E3146" s="120"/>
      <c r="F3146" s="172"/>
      <c r="G3146" s="123"/>
      <c r="H3146" s="124"/>
      <c r="I3146" s="124"/>
      <c r="J3146" s="125"/>
      <c r="K3146" s="125"/>
      <c r="L3146" s="8"/>
      <c r="M3146" s="126"/>
      <c r="N3146" s="126"/>
      <c r="O3146" s="119"/>
      <c r="P3146" s="119"/>
      <c r="Q3146" s="158"/>
      <c r="R3146" s="199"/>
      <c r="S3146" s="119"/>
      <c r="T3146" s="129"/>
      <c r="U3146" s="127"/>
      <c r="V3146" s="127"/>
      <c r="W3146" s="126"/>
      <c r="X3146" s="119"/>
      <c r="Y3146" s="119"/>
      <c r="Z3146" s="131"/>
      <c r="AA3146" s="12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2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4"/>
      <c r="EM3146" s="1"/>
      <c r="EN3146" s="1"/>
      <c r="EO3146" s="1"/>
      <c r="EP3146" s="1"/>
      <c r="EQ3146" s="1"/>
      <c r="ER3146" s="1"/>
    </row>
    <row r="3147" spans="1:148" ht="12.75" x14ac:dyDescent="0.2">
      <c r="A3147" s="118"/>
      <c r="B3147" s="119"/>
      <c r="C3147" s="119"/>
      <c r="D3147" s="120"/>
      <c r="E3147" s="120"/>
      <c r="F3147" s="172"/>
      <c r="G3147" s="123"/>
      <c r="H3147" s="124"/>
      <c r="I3147" s="124"/>
      <c r="J3147" s="125"/>
      <c r="K3147" s="125"/>
      <c r="L3147" s="8"/>
      <c r="M3147" s="126"/>
      <c r="N3147" s="126"/>
      <c r="O3147" s="119"/>
      <c r="P3147" s="119"/>
      <c r="Q3147" s="158"/>
      <c r="R3147" s="199"/>
      <c r="S3147" s="119"/>
      <c r="T3147" s="129"/>
      <c r="U3147" s="127"/>
      <c r="V3147" s="127"/>
      <c r="W3147" s="126"/>
      <c r="X3147" s="119"/>
      <c r="Y3147" s="119"/>
      <c r="Z3147" s="131"/>
      <c r="AA3147" s="12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2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4"/>
      <c r="EM3147" s="1"/>
      <c r="EN3147" s="1"/>
      <c r="EO3147" s="1"/>
      <c r="EP3147" s="1"/>
      <c r="EQ3147" s="1"/>
      <c r="ER3147" s="1"/>
    </row>
    <row r="3148" spans="1:148" ht="12.75" x14ac:dyDescent="0.2">
      <c r="A3148" s="118"/>
      <c r="B3148" s="119"/>
      <c r="C3148" s="119"/>
      <c r="D3148" s="120"/>
      <c r="E3148" s="120"/>
      <c r="F3148" s="172"/>
      <c r="G3148" s="123"/>
      <c r="H3148" s="124"/>
      <c r="I3148" s="124"/>
      <c r="J3148" s="125"/>
      <c r="K3148" s="125"/>
      <c r="L3148" s="8"/>
      <c r="M3148" s="126"/>
      <c r="N3148" s="126"/>
      <c r="O3148" s="119"/>
      <c r="P3148" s="119"/>
      <c r="Q3148" s="158"/>
      <c r="R3148" s="199"/>
      <c r="S3148" s="119"/>
      <c r="T3148" s="129"/>
      <c r="U3148" s="127"/>
      <c r="V3148" s="127"/>
      <c r="W3148" s="126"/>
      <c r="X3148" s="119"/>
      <c r="Y3148" s="119"/>
      <c r="Z3148" s="131"/>
      <c r="AA3148" s="12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2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4"/>
      <c r="EM3148" s="1"/>
      <c r="EN3148" s="1"/>
      <c r="EO3148" s="1"/>
      <c r="EP3148" s="1"/>
      <c r="EQ3148" s="1"/>
      <c r="ER3148" s="1"/>
    </row>
    <row r="3149" spans="1:148" ht="12.75" x14ac:dyDescent="0.2">
      <c r="A3149" s="118"/>
      <c r="B3149" s="119"/>
      <c r="C3149" s="119"/>
      <c r="D3149" s="120"/>
      <c r="E3149" s="120"/>
      <c r="F3149" s="172"/>
      <c r="G3149" s="123"/>
      <c r="H3149" s="124"/>
      <c r="I3149" s="124"/>
      <c r="J3149" s="125"/>
      <c r="K3149" s="125"/>
      <c r="L3149" s="8"/>
      <c r="M3149" s="126"/>
      <c r="N3149" s="126"/>
      <c r="O3149" s="119"/>
      <c r="P3149" s="119"/>
      <c r="Q3149" s="158"/>
      <c r="R3149" s="199"/>
      <c r="S3149" s="119"/>
      <c r="T3149" s="129"/>
      <c r="U3149" s="127"/>
      <c r="V3149" s="127"/>
      <c r="W3149" s="126"/>
      <c r="X3149" s="119"/>
      <c r="Y3149" s="119"/>
      <c r="Z3149" s="131"/>
      <c r="AA3149" s="12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2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4"/>
      <c r="EM3149" s="1"/>
      <c r="EN3149" s="1"/>
      <c r="EO3149" s="1"/>
      <c r="EP3149" s="1"/>
      <c r="EQ3149" s="1"/>
      <c r="ER3149" s="1"/>
    </row>
    <row r="3150" spans="1:148" ht="12.75" x14ac:dyDescent="0.2">
      <c r="A3150" s="118"/>
      <c r="B3150" s="119"/>
      <c r="C3150" s="119"/>
      <c r="D3150" s="120"/>
      <c r="E3150" s="120"/>
      <c r="F3150" s="172"/>
      <c r="G3150" s="123"/>
      <c r="H3150" s="124"/>
      <c r="I3150" s="124"/>
      <c r="J3150" s="125"/>
      <c r="K3150" s="125"/>
      <c r="L3150" s="8"/>
      <c r="M3150" s="126"/>
      <c r="N3150" s="126"/>
      <c r="O3150" s="119"/>
      <c r="P3150" s="119"/>
      <c r="Q3150" s="158"/>
      <c r="R3150" s="199"/>
      <c r="S3150" s="119"/>
      <c r="T3150" s="129"/>
      <c r="U3150" s="127"/>
      <c r="V3150" s="127"/>
      <c r="W3150" s="126"/>
      <c r="X3150" s="119"/>
      <c r="Y3150" s="119"/>
      <c r="Z3150" s="131"/>
      <c r="AA3150" s="12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2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4"/>
      <c r="EM3150" s="1"/>
      <c r="EN3150" s="1"/>
      <c r="EO3150" s="1"/>
      <c r="EP3150" s="1"/>
      <c r="EQ3150" s="1"/>
      <c r="ER3150" s="1"/>
    </row>
    <row r="3151" spans="1:148" ht="12.75" x14ac:dyDescent="0.2">
      <c r="A3151" s="118"/>
      <c r="B3151" s="119"/>
      <c r="C3151" s="119"/>
      <c r="D3151" s="120"/>
      <c r="E3151" s="120"/>
      <c r="F3151" s="172"/>
      <c r="G3151" s="123"/>
      <c r="H3151" s="124"/>
      <c r="I3151" s="124"/>
      <c r="J3151" s="125"/>
      <c r="K3151" s="125"/>
      <c r="L3151" s="8"/>
      <c r="M3151" s="126"/>
      <c r="N3151" s="126"/>
      <c r="O3151" s="119"/>
      <c r="P3151" s="119"/>
      <c r="Q3151" s="158"/>
      <c r="R3151" s="199"/>
      <c r="S3151" s="119"/>
      <c r="T3151" s="129"/>
      <c r="U3151" s="127"/>
      <c r="V3151" s="127"/>
      <c r="W3151" s="126"/>
      <c r="X3151" s="119"/>
      <c r="Y3151" s="119"/>
      <c r="Z3151" s="131"/>
      <c r="AA3151" s="12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2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4"/>
      <c r="EM3151" s="1"/>
      <c r="EN3151" s="1"/>
      <c r="EO3151" s="1"/>
      <c r="EP3151" s="1"/>
      <c r="EQ3151" s="1"/>
      <c r="ER3151" s="1"/>
    </row>
    <row r="3152" spans="1:148" ht="12.75" x14ac:dyDescent="0.2">
      <c r="A3152" s="118"/>
      <c r="B3152" s="119"/>
      <c r="C3152" s="119"/>
      <c r="D3152" s="120"/>
      <c r="E3152" s="120"/>
      <c r="F3152" s="172"/>
      <c r="G3152" s="123"/>
      <c r="H3152" s="124"/>
      <c r="I3152" s="124"/>
      <c r="J3152" s="125"/>
      <c r="K3152" s="125"/>
      <c r="L3152" s="8"/>
      <c r="M3152" s="126"/>
      <c r="N3152" s="126"/>
      <c r="O3152" s="119"/>
      <c r="P3152" s="119"/>
      <c r="Q3152" s="158"/>
      <c r="R3152" s="199"/>
      <c r="S3152" s="119"/>
      <c r="T3152" s="129"/>
      <c r="U3152" s="127"/>
      <c r="V3152" s="127"/>
      <c r="W3152" s="126"/>
      <c r="X3152" s="119"/>
      <c r="Y3152" s="119"/>
      <c r="Z3152" s="131"/>
      <c r="AA3152" s="12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2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4"/>
      <c r="EM3152" s="1"/>
      <c r="EN3152" s="1"/>
      <c r="EO3152" s="1"/>
      <c r="EP3152" s="1"/>
      <c r="EQ3152" s="1"/>
      <c r="ER3152" s="1"/>
    </row>
    <row r="3153" spans="1:148" ht="12.75" x14ac:dyDescent="0.2">
      <c r="A3153" s="118"/>
      <c r="B3153" s="119"/>
      <c r="C3153" s="119"/>
      <c r="D3153" s="120"/>
      <c r="E3153" s="120"/>
      <c r="F3153" s="172"/>
      <c r="G3153" s="123"/>
      <c r="H3153" s="124"/>
      <c r="I3153" s="124"/>
      <c r="J3153" s="125"/>
      <c r="K3153" s="125"/>
      <c r="L3153" s="8"/>
      <c r="M3153" s="126"/>
      <c r="N3153" s="126"/>
      <c r="O3153" s="119"/>
      <c r="P3153" s="119"/>
      <c r="Q3153" s="158"/>
      <c r="R3153" s="199"/>
      <c r="S3153" s="119"/>
      <c r="T3153" s="129"/>
      <c r="U3153" s="127"/>
      <c r="V3153" s="127"/>
      <c r="W3153" s="126"/>
      <c r="X3153" s="119"/>
      <c r="Y3153" s="119"/>
      <c r="Z3153" s="131"/>
      <c r="AA3153" s="12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2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4"/>
      <c r="EM3153" s="1"/>
      <c r="EN3153" s="1"/>
      <c r="EO3153" s="1"/>
      <c r="EP3153" s="1"/>
      <c r="EQ3153" s="1"/>
      <c r="ER3153" s="1"/>
    </row>
    <row r="3154" spans="1:148" ht="12.75" x14ac:dyDescent="0.2">
      <c r="A3154" s="118"/>
      <c r="B3154" s="119"/>
      <c r="C3154" s="119"/>
      <c r="D3154" s="120"/>
      <c r="E3154" s="120"/>
      <c r="F3154" s="172"/>
      <c r="G3154" s="123"/>
      <c r="H3154" s="124"/>
      <c r="I3154" s="124"/>
      <c r="J3154" s="125"/>
      <c r="K3154" s="125"/>
      <c r="L3154" s="8"/>
      <c r="M3154" s="126"/>
      <c r="N3154" s="126"/>
      <c r="O3154" s="119"/>
      <c r="P3154" s="119"/>
      <c r="Q3154" s="158"/>
      <c r="R3154" s="199"/>
      <c r="S3154" s="119"/>
      <c r="T3154" s="129"/>
      <c r="U3154" s="127"/>
      <c r="V3154" s="127"/>
      <c r="W3154" s="126"/>
      <c r="X3154" s="119"/>
      <c r="Y3154" s="119"/>
      <c r="Z3154" s="131"/>
      <c r="AA3154" s="12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2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4"/>
      <c r="EM3154" s="1"/>
      <c r="EN3154" s="1"/>
      <c r="EO3154" s="1"/>
      <c r="EP3154" s="1"/>
      <c r="EQ3154" s="1"/>
      <c r="ER3154" s="1"/>
    </row>
    <row r="3155" spans="1:148" ht="12.75" x14ac:dyDescent="0.2">
      <c r="A3155" s="118"/>
      <c r="B3155" s="119"/>
      <c r="C3155" s="119"/>
      <c r="D3155" s="120"/>
      <c r="E3155" s="120"/>
      <c r="F3155" s="172"/>
      <c r="G3155" s="123"/>
      <c r="H3155" s="124"/>
      <c r="I3155" s="124"/>
      <c r="J3155" s="125"/>
      <c r="K3155" s="125"/>
      <c r="L3155" s="8"/>
      <c r="M3155" s="126"/>
      <c r="N3155" s="126"/>
      <c r="O3155" s="119"/>
      <c r="P3155" s="119"/>
      <c r="Q3155" s="158"/>
      <c r="R3155" s="199"/>
      <c r="S3155" s="119"/>
      <c r="T3155" s="129"/>
      <c r="U3155" s="127"/>
      <c r="V3155" s="127"/>
      <c r="W3155" s="126"/>
      <c r="X3155" s="119"/>
      <c r="Y3155" s="119"/>
      <c r="Z3155" s="131"/>
      <c r="AA3155" s="12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2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4"/>
      <c r="EM3155" s="1"/>
      <c r="EN3155" s="1"/>
      <c r="EO3155" s="1"/>
      <c r="EP3155" s="1"/>
      <c r="EQ3155" s="1"/>
      <c r="ER3155" s="1"/>
    </row>
    <row r="3156" spans="1:148" ht="12.75" x14ac:dyDescent="0.2">
      <c r="A3156" s="118"/>
      <c r="B3156" s="119"/>
      <c r="C3156" s="119"/>
      <c r="D3156" s="120"/>
      <c r="E3156" s="120"/>
      <c r="F3156" s="172"/>
      <c r="G3156" s="123"/>
      <c r="H3156" s="124"/>
      <c r="I3156" s="124"/>
      <c r="J3156" s="125"/>
      <c r="K3156" s="125"/>
      <c r="L3156" s="8"/>
      <c r="M3156" s="126"/>
      <c r="N3156" s="126"/>
      <c r="O3156" s="119"/>
      <c r="P3156" s="119"/>
      <c r="Q3156" s="158"/>
      <c r="R3156" s="199"/>
      <c r="S3156" s="119"/>
      <c r="T3156" s="129"/>
      <c r="U3156" s="127"/>
      <c r="V3156" s="127"/>
      <c r="W3156" s="126"/>
      <c r="X3156" s="119"/>
      <c r="Y3156" s="119"/>
      <c r="Z3156" s="131"/>
      <c r="AA3156" s="12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2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4"/>
      <c r="EM3156" s="1"/>
      <c r="EN3156" s="1"/>
      <c r="EO3156" s="1"/>
      <c r="EP3156" s="1"/>
      <c r="EQ3156" s="1"/>
      <c r="ER3156" s="1"/>
    </row>
    <row r="3157" spans="1:148" ht="12.75" x14ac:dyDescent="0.2">
      <c r="A3157" s="118"/>
      <c r="B3157" s="119"/>
      <c r="C3157" s="119"/>
      <c r="D3157" s="120"/>
      <c r="E3157" s="120"/>
      <c r="F3157" s="172"/>
      <c r="G3157" s="123"/>
      <c r="H3157" s="124"/>
      <c r="I3157" s="124"/>
      <c r="J3157" s="125"/>
      <c r="K3157" s="125"/>
      <c r="L3157" s="8"/>
      <c r="M3157" s="126"/>
      <c r="N3157" s="126"/>
      <c r="O3157" s="119"/>
      <c r="P3157" s="119"/>
      <c r="Q3157" s="158"/>
      <c r="R3157" s="199"/>
      <c r="S3157" s="119"/>
      <c r="T3157" s="129"/>
      <c r="U3157" s="127"/>
      <c r="V3157" s="127"/>
      <c r="W3157" s="126"/>
      <c r="X3157" s="119"/>
      <c r="Y3157" s="119"/>
      <c r="Z3157" s="131"/>
      <c r="AA3157" s="12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2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4"/>
      <c r="EM3157" s="1"/>
      <c r="EN3157" s="1"/>
      <c r="EO3157" s="1"/>
      <c r="EP3157" s="1"/>
      <c r="EQ3157" s="1"/>
      <c r="ER3157" s="1"/>
    </row>
    <row r="3158" spans="1:148" ht="12.75" x14ac:dyDescent="0.2">
      <c r="A3158" s="118"/>
      <c r="B3158" s="119"/>
      <c r="C3158" s="119"/>
      <c r="D3158" s="120"/>
      <c r="E3158" s="120"/>
      <c r="F3158" s="172"/>
      <c r="G3158" s="123"/>
      <c r="H3158" s="124"/>
      <c r="I3158" s="124"/>
      <c r="J3158" s="125"/>
      <c r="K3158" s="125"/>
      <c r="L3158" s="8"/>
      <c r="M3158" s="126"/>
      <c r="N3158" s="126"/>
      <c r="O3158" s="119"/>
      <c r="P3158" s="119"/>
      <c r="Q3158" s="158"/>
      <c r="R3158" s="199"/>
      <c r="S3158" s="119"/>
      <c r="T3158" s="129"/>
      <c r="U3158" s="127"/>
      <c r="V3158" s="127"/>
      <c r="W3158" s="126"/>
      <c r="X3158" s="119"/>
      <c r="Y3158" s="119"/>
      <c r="Z3158" s="131"/>
      <c r="AA3158" s="12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2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4"/>
      <c r="EM3158" s="1"/>
      <c r="EN3158" s="1"/>
      <c r="EO3158" s="1"/>
      <c r="EP3158" s="1"/>
      <c r="EQ3158" s="1"/>
      <c r="ER3158" s="1"/>
    </row>
    <row r="3159" spans="1:148" ht="12.75" x14ac:dyDescent="0.2">
      <c r="A3159" s="118"/>
      <c r="B3159" s="119"/>
      <c r="C3159" s="119"/>
      <c r="D3159" s="120"/>
      <c r="E3159" s="120"/>
      <c r="F3159" s="172"/>
      <c r="G3159" s="123"/>
      <c r="H3159" s="124"/>
      <c r="I3159" s="124"/>
      <c r="J3159" s="125"/>
      <c r="K3159" s="125"/>
      <c r="L3159" s="8"/>
      <c r="M3159" s="126"/>
      <c r="N3159" s="126"/>
      <c r="O3159" s="119"/>
      <c r="P3159" s="119"/>
      <c r="Q3159" s="158"/>
      <c r="R3159" s="199"/>
      <c r="S3159" s="119"/>
      <c r="T3159" s="129"/>
      <c r="U3159" s="127"/>
      <c r="V3159" s="127"/>
      <c r="W3159" s="126"/>
      <c r="X3159" s="119"/>
      <c r="Y3159" s="119"/>
      <c r="Z3159" s="131"/>
      <c r="AA3159" s="12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2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4"/>
      <c r="EM3159" s="1"/>
      <c r="EN3159" s="1"/>
      <c r="EO3159" s="1"/>
      <c r="EP3159" s="1"/>
      <c r="EQ3159" s="1"/>
      <c r="ER3159" s="1"/>
    </row>
    <row r="3160" spans="1:148" ht="12.75" x14ac:dyDescent="0.2">
      <c r="A3160" s="118"/>
      <c r="B3160" s="119"/>
      <c r="C3160" s="119"/>
      <c r="D3160" s="120"/>
      <c r="E3160" s="120"/>
      <c r="F3160" s="172"/>
      <c r="G3160" s="123"/>
      <c r="H3160" s="124"/>
      <c r="I3160" s="124"/>
      <c r="J3160" s="125"/>
      <c r="K3160" s="125"/>
      <c r="L3160" s="8"/>
      <c r="M3160" s="126"/>
      <c r="N3160" s="126"/>
      <c r="O3160" s="119"/>
      <c r="P3160" s="119"/>
      <c r="Q3160" s="158"/>
      <c r="R3160" s="199"/>
      <c r="S3160" s="119"/>
      <c r="T3160" s="129"/>
      <c r="U3160" s="127"/>
      <c r="V3160" s="127"/>
      <c r="W3160" s="126"/>
      <c r="X3160" s="119"/>
      <c r="Y3160" s="119"/>
      <c r="Z3160" s="131"/>
      <c r="AA3160" s="12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2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4"/>
      <c r="EM3160" s="1"/>
      <c r="EN3160" s="1"/>
      <c r="EO3160" s="1"/>
      <c r="EP3160" s="1"/>
      <c r="EQ3160" s="1"/>
      <c r="ER3160" s="1"/>
    </row>
    <row r="3161" spans="1:148" ht="12.75" x14ac:dyDescent="0.2">
      <c r="A3161" s="118"/>
      <c r="B3161" s="119"/>
      <c r="C3161" s="119"/>
      <c r="D3161" s="120"/>
      <c r="E3161" s="120"/>
      <c r="F3161" s="172"/>
      <c r="G3161" s="123"/>
      <c r="H3161" s="124"/>
      <c r="I3161" s="124"/>
      <c r="J3161" s="125"/>
      <c r="K3161" s="125"/>
      <c r="L3161" s="8"/>
      <c r="M3161" s="126"/>
      <c r="N3161" s="126"/>
      <c r="O3161" s="119"/>
      <c r="P3161" s="119"/>
      <c r="Q3161" s="158"/>
      <c r="R3161" s="199"/>
      <c r="S3161" s="119"/>
      <c r="T3161" s="129"/>
      <c r="U3161" s="127"/>
      <c r="V3161" s="127"/>
      <c r="W3161" s="126"/>
      <c r="X3161" s="119"/>
      <c r="Y3161" s="119"/>
      <c r="Z3161" s="131"/>
      <c r="AA3161" s="12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2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4"/>
      <c r="EM3161" s="1"/>
      <c r="EN3161" s="1"/>
      <c r="EO3161" s="1"/>
      <c r="EP3161" s="1"/>
      <c r="EQ3161" s="1"/>
      <c r="ER3161" s="1"/>
    </row>
    <row r="3162" spans="1:148" ht="12.75" x14ac:dyDescent="0.2">
      <c r="A3162" s="118"/>
      <c r="B3162" s="119"/>
      <c r="C3162" s="119"/>
      <c r="D3162" s="120"/>
      <c r="E3162" s="120"/>
      <c r="F3162" s="172"/>
      <c r="G3162" s="123"/>
      <c r="H3162" s="124"/>
      <c r="I3162" s="124"/>
      <c r="J3162" s="125"/>
      <c r="K3162" s="125"/>
      <c r="L3162" s="8"/>
      <c r="M3162" s="126"/>
      <c r="N3162" s="126"/>
      <c r="O3162" s="119"/>
      <c r="P3162" s="119"/>
      <c r="Q3162" s="158"/>
      <c r="R3162" s="199"/>
      <c r="S3162" s="119"/>
      <c r="T3162" s="129"/>
      <c r="U3162" s="127"/>
      <c r="V3162" s="127"/>
      <c r="W3162" s="126"/>
      <c r="X3162" s="119"/>
      <c r="Y3162" s="119"/>
      <c r="Z3162" s="131"/>
      <c r="AA3162" s="12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2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4"/>
      <c r="EM3162" s="1"/>
      <c r="EN3162" s="1"/>
      <c r="EO3162" s="1"/>
      <c r="EP3162" s="1"/>
      <c r="EQ3162" s="1"/>
      <c r="ER3162" s="1"/>
    </row>
    <row r="3163" spans="1:148" ht="12.75" x14ac:dyDescent="0.2">
      <c r="A3163" s="118"/>
      <c r="B3163" s="119"/>
      <c r="C3163" s="119"/>
      <c r="D3163" s="120"/>
      <c r="E3163" s="120"/>
      <c r="F3163" s="172"/>
      <c r="G3163" s="123"/>
      <c r="H3163" s="124"/>
      <c r="I3163" s="124"/>
      <c r="J3163" s="125"/>
      <c r="K3163" s="125"/>
      <c r="L3163" s="8"/>
      <c r="M3163" s="126"/>
      <c r="N3163" s="126"/>
      <c r="O3163" s="119"/>
      <c r="P3163" s="119"/>
      <c r="Q3163" s="158"/>
      <c r="R3163" s="199"/>
      <c r="S3163" s="119"/>
      <c r="T3163" s="129"/>
      <c r="U3163" s="127"/>
      <c r="V3163" s="127"/>
      <c r="W3163" s="126"/>
      <c r="X3163" s="119"/>
      <c r="Y3163" s="119"/>
      <c r="Z3163" s="131"/>
      <c r="AA3163" s="12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2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4"/>
      <c r="EM3163" s="1"/>
      <c r="EN3163" s="1"/>
      <c r="EO3163" s="1"/>
      <c r="EP3163" s="1"/>
      <c r="EQ3163" s="1"/>
      <c r="ER3163" s="1"/>
    </row>
    <row r="3164" spans="1:148" ht="12.75" x14ac:dyDescent="0.2">
      <c r="A3164" s="118"/>
      <c r="B3164" s="119"/>
      <c r="C3164" s="119"/>
      <c r="D3164" s="120"/>
      <c r="E3164" s="120"/>
      <c r="F3164" s="172"/>
      <c r="G3164" s="123"/>
      <c r="H3164" s="124"/>
      <c r="I3164" s="124"/>
      <c r="J3164" s="125"/>
      <c r="K3164" s="125"/>
      <c r="L3164" s="8"/>
      <c r="M3164" s="126"/>
      <c r="N3164" s="126"/>
      <c r="O3164" s="119"/>
      <c r="P3164" s="119"/>
      <c r="Q3164" s="158"/>
      <c r="R3164" s="199"/>
      <c r="S3164" s="119"/>
      <c r="T3164" s="129"/>
      <c r="U3164" s="127"/>
      <c r="V3164" s="127"/>
      <c r="W3164" s="126"/>
      <c r="X3164" s="119"/>
      <c r="Y3164" s="119"/>
      <c r="Z3164" s="131"/>
      <c r="AA3164" s="12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2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4"/>
      <c r="EM3164" s="1"/>
      <c r="EN3164" s="1"/>
      <c r="EO3164" s="1"/>
      <c r="EP3164" s="1"/>
      <c r="EQ3164" s="1"/>
      <c r="ER3164" s="1"/>
    </row>
    <row r="3165" spans="1:148" ht="12.75" x14ac:dyDescent="0.2">
      <c r="A3165" s="118"/>
      <c r="B3165" s="119"/>
      <c r="C3165" s="119"/>
      <c r="D3165" s="120"/>
      <c r="E3165" s="120"/>
      <c r="F3165" s="172"/>
      <c r="G3165" s="123"/>
      <c r="H3165" s="124"/>
      <c r="I3165" s="124"/>
      <c r="J3165" s="125"/>
      <c r="K3165" s="125"/>
      <c r="L3165" s="8"/>
      <c r="M3165" s="126"/>
      <c r="N3165" s="126"/>
      <c r="O3165" s="119"/>
      <c r="P3165" s="119"/>
      <c r="Q3165" s="158"/>
      <c r="R3165" s="199"/>
      <c r="S3165" s="119"/>
      <c r="T3165" s="129"/>
      <c r="U3165" s="127"/>
      <c r="V3165" s="127"/>
      <c r="W3165" s="126"/>
      <c r="X3165" s="119"/>
      <c r="Y3165" s="119"/>
      <c r="Z3165" s="131"/>
      <c r="AA3165" s="12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2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4"/>
      <c r="EM3165" s="1"/>
      <c r="EN3165" s="1"/>
      <c r="EO3165" s="1"/>
      <c r="EP3165" s="1"/>
      <c r="EQ3165" s="1"/>
      <c r="ER3165" s="1"/>
    </row>
    <row r="3166" spans="1:148" ht="12.75" x14ac:dyDescent="0.2">
      <c r="A3166" s="118"/>
      <c r="B3166" s="119"/>
      <c r="C3166" s="119"/>
      <c r="D3166" s="120"/>
      <c r="E3166" s="120"/>
      <c r="F3166" s="172"/>
      <c r="G3166" s="123"/>
      <c r="H3166" s="124"/>
      <c r="I3166" s="124"/>
      <c r="J3166" s="125"/>
      <c r="K3166" s="125"/>
      <c r="L3166" s="8"/>
      <c r="M3166" s="126"/>
      <c r="N3166" s="126"/>
      <c r="O3166" s="119"/>
      <c r="P3166" s="119"/>
      <c r="Q3166" s="158"/>
      <c r="R3166" s="199"/>
      <c r="S3166" s="119"/>
      <c r="T3166" s="129"/>
      <c r="U3166" s="127"/>
      <c r="V3166" s="127"/>
      <c r="W3166" s="126"/>
      <c r="X3166" s="119"/>
      <c r="Y3166" s="119"/>
      <c r="Z3166" s="131"/>
      <c r="AA3166" s="12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2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4"/>
      <c r="EM3166" s="1"/>
      <c r="EN3166" s="1"/>
      <c r="EO3166" s="1"/>
      <c r="EP3166" s="1"/>
      <c r="EQ3166" s="1"/>
      <c r="ER3166" s="1"/>
    </row>
    <row r="3167" spans="1:148" ht="12.75" x14ac:dyDescent="0.2">
      <c r="A3167" s="118"/>
      <c r="B3167" s="119"/>
      <c r="C3167" s="119"/>
      <c r="D3167" s="120"/>
      <c r="E3167" s="120"/>
      <c r="F3167" s="172"/>
      <c r="G3167" s="123"/>
      <c r="H3167" s="124"/>
      <c r="I3167" s="124"/>
      <c r="J3167" s="125"/>
      <c r="K3167" s="125"/>
      <c r="L3167" s="8"/>
      <c r="M3167" s="126"/>
      <c r="N3167" s="126"/>
      <c r="O3167" s="119"/>
      <c r="P3167" s="119"/>
      <c r="Q3167" s="158"/>
      <c r="R3167" s="199"/>
      <c r="S3167" s="119"/>
      <c r="T3167" s="129"/>
      <c r="U3167" s="127"/>
      <c r="V3167" s="127"/>
      <c r="W3167" s="126"/>
      <c r="X3167" s="119"/>
      <c r="Y3167" s="119"/>
      <c r="Z3167" s="131"/>
      <c r="AA3167" s="12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2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4"/>
      <c r="EM3167" s="1"/>
      <c r="EN3167" s="1"/>
      <c r="EO3167" s="1"/>
      <c r="EP3167" s="1"/>
      <c r="EQ3167" s="1"/>
      <c r="ER3167" s="1"/>
    </row>
    <row r="3168" spans="1:148" ht="12.75" x14ac:dyDescent="0.2">
      <c r="A3168" s="118"/>
      <c r="B3168" s="119"/>
      <c r="C3168" s="119"/>
      <c r="D3168" s="120"/>
      <c r="E3168" s="120"/>
      <c r="F3168" s="172"/>
      <c r="G3168" s="123"/>
      <c r="H3168" s="124"/>
      <c r="I3168" s="124"/>
      <c r="J3168" s="125"/>
      <c r="K3168" s="125"/>
      <c r="L3168" s="8"/>
      <c r="M3168" s="126"/>
      <c r="N3168" s="126"/>
      <c r="O3168" s="119"/>
      <c r="P3168" s="119"/>
      <c r="Q3168" s="158"/>
      <c r="R3168" s="199"/>
      <c r="S3168" s="119"/>
      <c r="T3168" s="129"/>
      <c r="U3168" s="127"/>
      <c r="V3168" s="127"/>
      <c r="W3168" s="126"/>
      <c r="X3168" s="119"/>
      <c r="Y3168" s="119"/>
      <c r="Z3168" s="131"/>
      <c r="AA3168" s="12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2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4"/>
      <c r="EM3168" s="1"/>
      <c r="EN3168" s="1"/>
      <c r="EO3168" s="1"/>
      <c r="EP3168" s="1"/>
      <c r="EQ3168" s="1"/>
      <c r="ER3168" s="1"/>
    </row>
    <row r="3169" spans="1:148" ht="12.75" x14ac:dyDescent="0.2">
      <c r="A3169" s="118"/>
      <c r="B3169" s="119"/>
      <c r="C3169" s="119"/>
      <c r="D3169" s="120"/>
      <c r="E3169" s="120"/>
      <c r="F3169" s="172"/>
      <c r="G3169" s="123"/>
      <c r="H3169" s="124"/>
      <c r="I3169" s="124"/>
      <c r="J3169" s="125"/>
      <c r="K3169" s="125"/>
      <c r="L3169" s="8"/>
      <c r="M3169" s="126"/>
      <c r="N3169" s="126"/>
      <c r="O3169" s="119"/>
      <c r="P3169" s="119"/>
      <c r="Q3169" s="158"/>
      <c r="R3169" s="199"/>
      <c r="S3169" s="119"/>
      <c r="T3169" s="129"/>
      <c r="U3169" s="127"/>
      <c r="V3169" s="127"/>
      <c r="W3169" s="126"/>
      <c r="X3169" s="119"/>
      <c r="Y3169" s="119"/>
      <c r="Z3169" s="131"/>
      <c r="AA3169" s="12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2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4"/>
      <c r="EM3169" s="1"/>
      <c r="EN3169" s="1"/>
      <c r="EO3169" s="1"/>
      <c r="EP3169" s="1"/>
      <c r="EQ3169" s="1"/>
      <c r="ER3169" s="1"/>
    </row>
    <row r="3170" spans="1:148" ht="12.75" x14ac:dyDescent="0.2">
      <c r="A3170" s="118"/>
      <c r="B3170" s="119"/>
      <c r="C3170" s="119"/>
      <c r="D3170" s="120"/>
      <c r="E3170" s="120"/>
      <c r="F3170" s="172"/>
      <c r="G3170" s="123"/>
      <c r="H3170" s="124"/>
      <c r="I3170" s="124"/>
      <c r="J3170" s="125"/>
      <c r="K3170" s="125"/>
      <c r="L3170" s="8"/>
      <c r="M3170" s="126"/>
      <c r="N3170" s="126"/>
      <c r="O3170" s="119"/>
      <c r="P3170" s="119"/>
      <c r="Q3170" s="158"/>
      <c r="R3170" s="199"/>
      <c r="S3170" s="119"/>
      <c r="T3170" s="129"/>
      <c r="U3170" s="127"/>
      <c r="V3170" s="127"/>
      <c r="W3170" s="126"/>
      <c r="X3170" s="119"/>
      <c r="Y3170" s="119"/>
      <c r="Z3170" s="131"/>
      <c r="AA3170" s="12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2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4"/>
      <c r="EM3170" s="1"/>
      <c r="EN3170" s="1"/>
      <c r="EO3170" s="1"/>
      <c r="EP3170" s="1"/>
      <c r="EQ3170" s="1"/>
      <c r="ER3170" s="1"/>
    </row>
    <row r="3171" spans="1:148" ht="12.75" x14ac:dyDescent="0.2">
      <c r="A3171" s="118"/>
      <c r="B3171" s="119"/>
      <c r="C3171" s="119"/>
      <c r="D3171" s="120"/>
      <c r="E3171" s="120"/>
      <c r="F3171" s="172"/>
      <c r="G3171" s="123"/>
      <c r="H3171" s="124"/>
      <c r="I3171" s="124"/>
      <c r="J3171" s="125"/>
      <c r="K3171" s="125"/>
      <c r="L3171" s="8"/>
      <c r="M3171" s="126"/>
      <c r="N3171" s="126"/>
      <c r="O3171" s="119"/>
      <c r="P3171" s="119"/>
      <c r="Q3171" s="158"/>
      <c r="R3171" s="199"/>
      <c r="S3171" s="119"/>
      <c r="T3171" s="129"/>
      <c r="U3171" s="127"/>
      <c r="V3171" s="127"/>
      <c r="W3171" s="126"/>
      <c r="X3171" s="119"/>
      <c r="Y3171" s="119"/>
      <c r="Z3171" s="131"/>
      <c r="AA3171" s="12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2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4"/>
      <c r="EM3171" s="1"/>
      <c r="EN3171" s="1"/>
      <c r="EO3171" s="1"/>
      <c r="EP3171" s="1"/>
      <c r="EQ3171" s="1"/>
      <c r="ER3171" s="1"/>
    </row>
    <row r="3172" spans="1:148" ht="12.75" x14ac:dyDescent="0.2">
      <c r="A3172" s="118"/>
      <c r="B3172" s="119"/>
      <c r="C3172" s="119"/>
      <c r="D3172" s="120"/>
      <c r="E3172" s="120"/>
      <c r="F3172" s="172"/>
      <c r="G3172" s="123"/>
      <c r="H3172" s="124"/>
      <c r="I3172" s="124"/>
      <c r="J3172" s="125"/>
      <c r="K3172" s="125"/>
      <c r="L3172" s="8"/>
      <c r="M3172" s="126"/>
      <c r="N3172" s="126"/>
      <c r="O3172" s="119"/>
      <c r="P3172" s="119"/>
      <c r="Q3172" s="158"/>
      <c r="R3172" s="199"/>
      <c r="S3172" s="119"/>
      <c r="T3172" s="129"/>
      <c r="U3172" s="127"/>
      <c r="V3172" s="127"/>
      <c r="W3172" s="126"/>
      <c r="X3172" s="119"/>
      <c r="Y3172" s="119"/>
      <c r="Z3172" s="131"/>
      <c r="AA3172" s="12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2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4"/>
      <c r="EM3172" s="1"/>
      <c r="EN3172" s="1"/>
      <c r="EO3172" s="1"/>
      <c r="EP3172" s="1"/>
      <c r="EQ3172" s="1"/>
      <c r="ER3172" s="1"/>
    </row>
    <row r="3173" spans="1:148" ht="12.75" x14ac:dyDescent="0.2">
      <c r="A3173" s="118"/>
      <c r="B3173" s="119"/>
      <c r="C3173" s="119"/>
      <c r="D3173" s="120"/>
      <c r="E3173" s="120"/>
      <c r="F3173" s="172"/>
      <c r="G3173" s="123"/>
      <c r="H3173" s="124"/>
      <c r="I3173" s="124"/>
      <c r="J3173" s="125"/>
      <c r="K3173" s="125"/>
      <c r="L3173" s="8"/>
      <c r="M3173" s="126"/>
      <c r="N3173" s="126"/>
      <c r="O3173" s="119"/>
      <c r="P3173" s="119"/>
      <c r="Q3173" s="158"/>
      <c r="R3173" s="199"/>
      <c r="S3173" s="119"/>
      <c r="T3173" s="129"/>
      <c r="U3173" s="127"/>
      <c r="V3173" s="127"/>
      <c r="W3173" s="126"/>
      <c r="X3173" s="119"/>
      <c r="Y3173" s="119"/>
      <c r="Z3173" s="131"/>
      <c r="AA3173" s="12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2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4"/>
      <c r="EM3173" s="1"/>
      <c r="EN3173" s="1"/>
      <c r="EO3173" s="1"/>
      <c r="EP3173" s="1"/>
      <c r="EQ3173" s="1"/>
      <c r="ER3173" s="1"/>
    </row>
    <row r="3174" spans="1:148" ht="12.75" x14ac:dyDescent="0.2">
      <c r="A3174" s="118"/>
      <c r="B3174" s="119"/>
      <c r="C3174" s="119"/>
      <c r="D3174" s="120"/>
      <c r="E3174" s="120"/>
      <c r="F3174" s="172"/>
      <c r="G3174" s="123"/>
      <c r="H3174" s="124"/>
      <c r="I3174" s="124"/>
      <c r="J3174" s="125"/>
      <c r="K3174" s="125"/>
      <c r="L3174" s="8"/>
      <c r="M3174" s="126"/>
      <c r="N3174" s="126"/>
      <c r="O3174" s="119"/>
      <c r="P3174" s="119"/>
      <c r="Q3174" s="158"/>
      <c r="R3174" s="199"/>
      <c r="S3174" s="119"/>
      <c r="T3174" s="129"/>
      <c r="U3174" s="127"/>
      <c r="V3174" s="127"/>
      <c r="W3174" s="126"/>
      <c r="X3174" s="119"/>
      <c r="Y3174" s="119"/>
      <c r="Z3174" s="131"/>
      <c r="AA3174" s="12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2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4"/>
      <c r="EM3174" s="1"/>
      <c r="EN3174" s="1"/>
      <c r="EO3174" s="1"/>
      <c r="EP3174" s="1"/>
      <c r="EQ3174" s="1"/>
      <c r="ER3174" s="1"/>
    </row>
    <row r="3175" spans="1:148" ht="12.75" x14ac:dyDescent="0.2">
      <c r="A3175" s="118"/>
      <c r="B3175" s="119"/>
      <c r="C3175" s="119"/>
      <c r="D3175" s="120"/>
      <c r="E3175" s="120"/>
      <c r="F3175" s="172"/>
      <c r="G3175" s="123"/>
      <c r="H3175" s="124"/>
      <c r="I3175" s="124"/>
      <c r="J3175" s="125"/>
      <c r="K3175" s="125"/>
      <c r="L3175" s="8"/>
      <c r="M3175" s="126"/>
      <c r="N3175" s="126"/>
      <c r="O3175" s="119"/>
      <c r="P3175" s="119"/>
      <c r="Q3175" s="158"/>
      <c r="R3175" s="199"/>
      <c r="S3175" s="119"/>
      <c r="T3175" s="129"/>
      <c r="U3175" s="127"/>
      <c r="V3175" s="127"/>
      <c r="W3175" s="126"/>
      <c r="X3175" s="119"/>
      <c r="Y3175" s="119"/>
      <c r="Z3175" s="131"/>
      <c r="AA3175" s="12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2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4"/>
      <c r="EM3175" s="1"/>
      <c r="EN3175" s="1"/>
      <c r="EO3175" s="1"/>
      <c r="EP3175" s="1"/>
      <c r="EQ3175" s="1"/>
      <c r="ER3175" s="1"/>
    </row>
    <row r="3176" spans="1:148" ht="12.75" x14ac:dyDescent="0.2">
      <c r="A3176" s="118"/>
      <c r="B3176" s="119"/>
      <c r="C3176" s="119"/>
      <c r="D3176" s="120"/>
      <c r="E3176" s="120"/>
      <c r="F3176" s="172"/>
      <c r="G3176" s="123"/>
      <c r="H3176" s="124"/>
      <c r="I3176" s="124"/>
      <c r="J3176" s="125"/>
      <c r="K3176" s="125"/>
      <c r="L3176" s="8"/>
      <c r="M3176" s="126"/>
      <c r="N3176" s="126"/>
      <c r="O3176" s="119"/>
      <c r="P3176" s="119"/>
      <c r="Q3176" s="158"/>
      <c r="R3176" s="199"/>
      <c r="S3176" s="119"/>
      <c r="T3176" s="129"/>
      <c r="U3176" s="127"/>
      <c r="V3176" s="127"/>
      <c r="W3176" s="126"/>
      <c r="X3176" s="119"/>
      <c r="Y3176" s="119"/>
      <c r="Z3176" s="131"/>
      <c r="AA3176" s="12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2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4"/>
      <c r="EM3176" s="1"/>
      <c r="EN3176" s="1"/>
      <c r="EO3176" s="1"/>
      <c r="EP3176" s="1"/>
      <c r="EQ3176" s="1"/>
      <c r="ER3176" s="1"/>
    </row>
    <row r="3177" spans="1:148" ht="12.75" x14ac:dyDescent="0.2">
      <c r="A3177" s="118"/>
      <c r="B3177" s="119"/>
      <c r="C3177" s="119"/>
      <c r="D3177" s="120"/>
      <c r="E3177" s="120"/>
      <c r="F3177" s="172"/>
      <c r="G3177" s="123"/>
      <c r="H3177" s="124"/>
      <c r="I3177" s="124"/>
      <c r="J3177" s="125"/>
      <c r="K3177" s="125"/>
      <c r="L3177" s="8"/>
      <c r="M3177" s="126"/>
      <c r="N3177" s="126"/>
      <c r="O3177" s="119"/>
      <c r="P3177" s="119"/>
      <c r="Q3177" s="158"/>
      <c r="R3177" s="199"/>
      <c r="S3177" s="119"/>
      <c r="T3177" s="129"/>
      <c r="U3177" s="127"/>
      <c r="V3177" s="127"/>
      <c r="W3177" s="126"/>
      <c r="X3177" s="119"/>
      <c r="Y3177" s="119"/>
      <c r="Z3177" s="131"/>
      <c r="AA3177" s="12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2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4"/>
      <c r="EM3177" s="1"/>
      <c r="EN3177" s="1"/>
      <c r="EO3177" s="1"/>
      <c r="EP3177" s="1"/>
      <c r="EQ3177" s="1"/>
      <c r="ER3177" s="1"/>
    </row>
    <row r="3178" spans="1:148" ht="12.75" x14ac:dyDescent="0.2">
      <c r="A3178" s="118"/>
      <c r="B3178" s="119"/>
      <c r="C3178" s="119"/>
      <c r="D3178" s="120"/>
      <c r="E3178" s="120"/>
      <c r="F3178" s="172"/>
      <c r="G3178" s="123"/>
      <c r="H3178" s="124"/>
      <c r="I3178" s="124"/>
      <c r="J3178" s="125"/>
      <c r="K3178" s="125"/>
      <c r="L3178" s="8"/>
      <c r="M3178" s="126"/>
      <c r="N3178" s="126"/>
      <c r="O3178" s="119"/>
      <c r="P3178" s="119"/>
      <c r="Q3178" s="158"/>
      <c r="R3178" s="199"/>
      <c r="S3178" s="119"/>
      <c r="T3178" s="129"/>
      <c r="U3178" s="127"/>
      <c r="V3178" s="127"/>
      <c r="W3178" s="126"/>
      <c r="X3178" s="119"/>
      <c r="Y3178" s="119"/>
      <c r="Z3178" s="131"/>
      <c r="AA3178" s="12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2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4"/>
      <c r="EM3178" s="1"/>
      <c r="EN3178" s="1"/>
      <c r="EO3178" s="1"/>
      <c r="EP3178" s="1"/>
      <c r="EQ3178" s="1"/>
      <c r="ER3178" s="1"/>
    </row>
    <row r="3179" spans="1:148" ht="12.75" x14ac:dyDescent="0.2">
      <c r="A3179" s="118"/>
      <c r="B3179" s="119"/>
      <c r="C3179" s="119"/>
      <c r="D3179" s="120"/>
      <c r="E3179" s="120"/>
      <c r="F3179" s="172"/>
      <c r="G3179" s="123"/>
      <c r="H3179" s="124"/>
      <c r="I3179" s="124"/>
      <c r="J3179" s="125"/>
      <c r="K3179" s="125"/>
      <c r="L3179" s="8"/>
      <c r="M3179" s="126"/>
      <c r="N3179" s="126"/>
      <c r="O3179" s="119"/>
      <c r="P3179" s="119"/>
      <c r="Q3179" s="158"/>
      <c r="R3179" s="199"/>
      <c r="S3179" s="119"/>
      <c r="T3179" s="129"/>
      <c r="U3179" s="127"/>
      <c r="V3179" s="127"/>
      <c r="W3179" s="126"/>
      <c r="X3179" s="119"/>
      <c r="Y3179" s="119"/>
      <c r="Z3179" s="131"/>
      <c r="AA3179" s="12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2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4"/>
      <c r="EM3179" s="1"/>
      <c r="EN3179" s="1"/>
      <c r="EO3179" s="1"/>
      <c r="EP3179" s="1"/>
      <c r="EQ3179" s="1"/>
      <c r="ER3179" s="1"/>
    </row>
    <row r="3180" spans="1:148" ht="12.75" x14ac:dyDescent="0.2">
      <c r="A3180" s="118"/>
      <c r="B3180" s="119"/>
      <c r="C3180" s="119"/>
      <c r="D3180" s="120"/>
      <c r="E3180" s="120"/>
      <c r="F3180" s="172"/>
      <c r="G3180" s="123"/>
      <c r="H3180" s="124"/>
      <c r="I3180" s="124"/>
      <c r="J3180" s="125"/>
      <c r="K3180" s="125"/>
      <c r="L3180" s="8"/>
      <c r="M3180" s="126"/>
      <c r="N3180" s="126"/>
      <c r="O3180" s="119"/>
      <c r="P3180" s="119"/>
      <c r="Q3180" s="158"/>
      <c r="R3180" s="199"/>
      <c r="S3180" s="119"/>
      <c r="T3180" s="129"/>
      <c r="U3180" s="127"/>
      <c r="V3180" s="127"/>
      <c r="W3180" s="126"/>
      <c r="X3180" s="119"/>
      <c r="Y3180" s="119"/>
      <c r="Z3180" s="131"/>
      <c r="AA3180" s="12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2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4"/>
      <c r="EM3180" s="1"/>
      <c r="EN3180" s="1"/>
      <c r="EO3180" s="1"/>
      <c r="EP3180" s="1"/>
      <c r="EQ3180" s="1"/>
      <c r="ER3180" s="1"/>
    </row>
    <row r="3181" spans="1:148" ht="12.75" x14ac:dyDescent="0.2">
      <c r="A3181" s="118"/>
      <c r="B3181" s="119"/>
      <c r="C3181" s="119"/>
      <c r="D3181" s="120"/>
      <c r="E3181" s="120"/>
      <c r="F3181" s="172"/>
      <c r="G3181" s="123"/>
      <c r="H3181" s="124"/>
      <c r="I3181" s="124"/>
      <c r="J3181" s="125"/>
      <c r="K3181" s="125"/>
      <c r="L3181" s="8"/>
      <c r="M3181" s="126"/>
      <c r="N3181" s="126"/>
      <c r="O3181" s="119"/>
      <c r="P3181" s="119"/>
      <c r="Q3181" s="158"/>
      <c r="R3181" s="199"/>
      <c r="S3181" s="119"/>
      <c r="T3181" s="129"/>
      <c r="U3181" s="127"/>
      <c r="V3181" s="127"/>
      <c r="W3181" s="126"/>
      <c r="X3181" s="119"/>
      <c r="Y3181" s="119"/>
      <c r="Z3181" s="131"/>
      <c r="AA3181" s="12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2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4"/>
      <c r="EM3181" s="1"/>
      <c r="EN3181" s="1"/>
      <c r="EO3181" s="1"/>
      <c r="EP3181" s="1"/>
      <c r="EQ3181" s="1"/>
      <c r="ER3181" s="1"/>
    </row>
    <row r="3182" spans="1:148" ht="12.75" x14ac:dyDescent="0.2">
      <c r="A3182" s="118"/>
      <c r="B3182" s="119"/>
      <c r="C3182" s="119"/>
      <c r="D3182" s="120"/>
      <c r="E3182" s="120"/>
      <c r="F3182" s="172"/>
      <c r="G3182" s="123"/>
      <c r="H3182" s="124"/>
      <c r="I3182" s="124"/>
      <c r="J3182" s="125"/>
      <c r="K3182" s="125"/>
      <c r="L3182" s="8"/>
      <c r="M3182" s="126"/>
      <c r="N3182" s="126"/>
      <c r="O3182" s="119"/>
      <c r="P3182" s="119"/>
      <c r="Q3182" s="158"/>
      <c r="R3182" s="199"/>
      <c r="S3182" s="119"/>
      <c r="T3182" s="129"/>
      <c r="U3182" s="127"/>
      <c r="V3182" s="127"/>
      <c r="W3182" s="126"/>
      <c r="X3182" s="119"/>
      <c r="Y3182" s="119"/>
      <c r="Z3182" s="131"/>
      <c r="AA3182" s="12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2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4"/>
      <c r="EM3182" s="1"/>
      <c r="EN3182" s="1"/>
      <c r="EO3182" s="1"/>
      <c r="EP3182" s="1"/>
      <c r="EQ3182" s="1"/>
      <c r="ER3182" s="1"/>
    </row>
    <row r="3183" spans="1:148" ht="12.75" x14ac:dyDescent="0.2">
      <c r="A3183" s="118"/>
      <c r="B3183" s="119"/>
      <c r="C3183" s="119"/>
      <c r="D3183" s="120"/>
      <c r="E3183" s="120"/>
      <c r="F3183" s="172"/>
      <c r="G3183" s="123"/>
      <c r="H3183" s="124"/>
      <c r="I3183" s="124"/>
      <c r="J3183" s="125"/>
      <c r="K3183" s="125"/>
      <c r="L3183" s="8"/>
      <c r="M3183" s="126"/>
      <c r="N3183" s="126"/>
      <c r="O3183" s="119"/>
      <c r="P3183" s="119"/>
      <c r="Q3183" s="158"/>
      <c r="R3183" s="199"/>
      <c r="S3183" s="119"/>
      <c r="T3183" s="129"/>
      <c r="U3183" s="127"/>
      <c r="V3183" s="127"/>
      <c r="W3183" s="126"/>
      <c r="X3183" s="119"/>
      <c r="Y3183" s="119"/>
      <c r="Z3183" s="131"/>
      <c r="AA3183" s="12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2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4"/>
      <c r="EM3183" s="1"/>
      <c r="EN3183" s="1"/>
      <c r="EO3183" s="1"/>
      <c r="EP3183" s="1"/>
      <c r="EQ3183" s="1"/>
      <c r="ER3183" s="1"/>
    </row>
    <row r="3184" spans="1:148" ht="12.75" x14ac:dyDescent="0.2">
      <c r="A3184" s="118"/>
      <c r="B3184" s="119"/>
      <c r="C3184" s="119"/>
      <c r="D3184" s="120"/>
      <c r="E3184" s="120"/>
      <c r="F3184" s="172"/>
      <c r="G3184" s="123"/>
      <c r="H3184" s="124"/>
      <c r="I3184" s="124"/>
      <c r="J3184" s="125"/>
      <c r="K3184" s="125"/>
      <c r="L3184" s="8"/>
      <c r="M3184" s="126"/>
      <c r="N3184" s="126"/>
      <c r="O3184" s="119"/>
      <c r="P3184" s="119"/>
      <c r="Q3184" s="158"/>
      <c r="R3184" s="199"/>
      <c r="S3184" s="119"/>
      <c r="T3184" s="129"/>
      <c r="U3184" s="127"/>
      <c r="V3184" s="127"/>
      <c r="W3184" s="126"/>
      <c r="X3184" s="119"/>
      <c r="Y3184" s="119"/>
      <c r="Z3184" s="131"/>
      <c r="AA3184" s="12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2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4"/>
      <c r="EM3184" s="1"/>
      <c r="EN3184" s="1"/>
      <c r="EO3184" s="1"/>
      <c r="EP3184" s="1"/>
      <c r="EQ3184" s="1"/>
      <c r="ER3184" s="1"/>
    </row>
    <row r="3185" spans="1:148" ht="12.75" x14ac:dyDescent="0.2">
      <c r="A3185" s="118"/>
      <c r="B3185" s="119"/>
      <c r="C3185" s="119"/>
      <c r="D3185" s="120"/>
      <c r="E3185" s="120"/>
      <c r="F3185" s="172"/>
      <c r="G3185" s="123"/>
      <c r="H3185" s="124"/>
      <c r="I3185" s="124"/>
      <c r="J3185" s="125"/>
      <c r="K3185" s="125"/>
      <c r="L3185" s="8"/>
      <c r="M3185" s="126"/>
      <c r="N3185" s="126"/>
      <c r="O3185" s="119"/>
      <c r="P3185" s="119"/>
      <c r="Q3185" s="158"/>
      <c r="R3185" s="199"/>
      <c r="S3185" s="119"/>
      <c r="T3185" s="129"/>
      <c r="U3185" s="127"/>
      <c r="V3185" s="127"/>
      <c r="W3185" s="126"/>
      <c r="X3185" s="119"/>
      <c r="Y3185" s="119"/>
      <c r="Z3185" s="131"/>
      <c r="AA3185" s="12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2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4"/>
      <c r="EM3185" s="1"/>
      <c r="EN3185" s="1"/>
      <c r="EO3185" s="1"/>
      <c r="EP3185" s="1"/>
      <c r="EQ3185" s="1"/>
      <c r="ER3185" s="1"/>
    </row>
    <row r="3186" spans="1:148" ht="12.75" x14ac:dyDescent="0.2">
      <c r="A3186" s="118"/>
      <c r="B3186" s="119"/>
      <c r="C3186" s="119"/>
      <c r="D3186" s="120"/>
      <c r="E3186" s="120"/>
      <c r="F3186" s="172"/>
      <c r="G3186" s="123"/>
      <c r="H3186" s="124"/>
      <c r="I3186" s="124"/>
      <c r="J3186" s="125"/>
      <c r="K3186" s="125"/>
      <c r="L3186" s="8"/>
      <c r="M3186" s="126"/>
      <c r="N3186" s="126"/>
      <c r="O3186" s="119"/>
      <c r="P3186" s="119"/>
      <c r="Q3186" s="158"/>
      <c r="R3186" s="199"/>
      <c r="S3186" s="119"/>
      <c r="T3186" s="129"/>
      <c r="U3186" s="127"/>
      <c r="V3186" s="127"/>
      <c r="W3186" s="126"/>
      <c r="X3186" s="119"/>
      <c r="Y3186" s="119"/>
      <c r="Z3186" s="131"/>
      <c r="AA3186" s="12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2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4"/>
      <c r="EM3186" s="1"/>
      <c r="EN3186" s="1"/>
      <c r="EO3186" s="1"/>
      <c r="EP3186" s="1"/>
      <c r="EQ3186" s="1"/>
      <c r="ER3186" s="1"/>
    </row>
    <row r="3187" spans="1:148" ht="12.75" x14ac:dyDescent="0.2">
      <c r="A3187" s="118"/>
      <c r="B3187" s="119"/>
      <c r="C3187" s="119"/>
      <c r="D3187" s="120"/>
      <c r="E3187" s="120"/>
      <c r="F3187" s="172"/>
      <c r="G3187" s="123"/>
      <c r="H3187" s="124"/>
      <c r="I3187" s="124"/>
      <c r="J3187" s="125"/>
      <c r="K3187" s="125"/>
      <c r="L3187" s="8"/>
      <c r="M3187" s="126"/>
      <c r="N3187" s="126"/>
      <c r="O3187" s="119"/>
      <c r="P3187" s="119"/>
      <c r="Q3187" s="158"/>
      <c r="R3187" s="199"/>
      <c r="S3187" s="119"/>
      <c r="T3187" s="129"/>
      <c r="U3187" s="127"/>
      <c r="V3187" s="127"/>
      <c r="W3187" s="126"/>
      <c r="X3187" s="119"/>
      <c r="Y3187" s="119"/>
      <c r="Z3187" s="131"/>
      <c r="AA3187" s="12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2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4"/>
      <c r="EM3187" s="1"/>
      <c r="EN3187" s="1"/>
      <c r="EO3187" s="1"/>
      <c r="EP3187" s="1"/>
      <c r="EQ3187" s="1"/>
      <c r="ER3187" s="1"/>
    </row>
    <row r="3188" spans="1:148" ht="12.75" x14ac:dyDescent="0.2">
      <c r="A3188" s="118"/>
      <c r="B3188" s="119"/>
      <c r="C3188" s="119"/>
      <c r="D3188" s="120"/>
      <c r="E3188" s="120"/>
      <c r="F3188" s="172"/>
      <c r="G3188" s="123"/>
      <c r="H3188" s="124"/>
      <c r="I3188" s="124"/>
      <c r="J3188" s="125"/>
      <c r="K3188" s="125"/>
      <c r="L3188" s="8"/>
      <c r="M3188" s="126"/>
      <c r="N3188" s="126"/>
      <c r="O3188" s="119"/>
      <c r="P3188" s="119"/>
      <c r="Q3188" s="158"/>
      <c r="R3188" s="199"/>
      <c r="S3188" s="119"/>
      <c r="T3188" s="129"/>
      <c r="U3188" s="127"/>
      <c r="V3188" s="127"/>
      <c r="W3188" s="126"/>
      <c r="X3188" s="119"/>
      <c r="Y3188" s="119"/>
      <c r="Z3188" s="131"/>
      <c r="AA3188" s="12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2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4"/>
      <c r="EM3188" s="1"/>
      <c r="EN3188" s="1"/>
      <c r="EO3188" s="1"/>
      <c r="EP3188" s="1"/>
      <c r="EQ3188" s="1"/>
      <c r="ER3188" s="1"/>
    </row>
    <row r="3189" spans="1:148" ht="12.75" x14ac:dyDescent="0.2">
      <c r="A3189" s="118"/>
      <c r="B3189" s="119"/>
      <c r="C3189" s="119"/>
      <c r="D3189" s="120"/>
      <c r="E3189" s="120"/>
      <c r="F3189" s="172"/>
      <c r="G3189" s="123"/>
      <c r="H3189" s="124"/>
      <c r="I3189" s="124"/>
      <c r="J3189" s="125"/>
      <c r="K3189" s="125"/>
      <c r="L3189" s="8"/>
      <c r="M3189" s="126"/>
      <c r="N3189" s="126"/>
      <c r="O3189" s="119"/>
      <c r="P3189" s="119"/>
      <c r="Q3189" s="158"/>
      <c r="R3189" s="199"/>
      <c r="S3189" s="119"/>
      <c r="T3189" s="129"/>
      <c r="U3189" s="127"/>
      <c r="V3189" s="127"/>
      <c r="W3189" s="126"/>
      <c r="X3189" s="119"/>
      <c r="Y3189" s="119"/>
      <c r="Z3189" s="131"/>
      <c r="AA3189" s="12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2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4"/>
      <c r="EM3189" s="1"/>
      <c r="EN3189" s="1"/>
      <c r="EO3189" s="1"/>
      <c r="EP3189" s="1"/>
      <c r="EQ3189" s="1"/>
      <c r="ER3189" s="1"/>
    </row>
    <row r="3190" spans="1:148" ht="12.75" x14ac:dyDescent="0.2">
      <c r="A3190" s="118"/>
      <c r="B3190" s="119"/>
      <c r="C3190" s="119"/>
      <c r="D3190" s="120"/>
      <c r="E3190" s="120"/>
      <c r="F3190" s="172"/>
      <c r="G3190" s="123"/>
      <c r="H3190" s="124"/>
      <c r="I3190" s="124"/>
      <c r="J3190" s="125"/>
      <c r="K3190" s="125"/>
      <c r="L3190" s="8"/>
      <c r="M3190" s="126"/>
      <c r="N3190" s="126"/>
      <c r="O3190" s="119"/>
      <c r="P3190" s="119"/>
      <c r="Q3190" s="158"/>
      <c r="R3190" s="199"/>
      <c r="S3190" s="119"/>
      <c r="T3190" s="129"/>
      <c r="U3190" s="127"/>
      <c r="V3190" s="127"/>
      <c r="W3190" s="126"/>
      <c r="X3190" s="119"/>
      <c r="Y3190" s="119"/>
      <c r="Z3190" s="131"/>
      <c r="AA3190" s="12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2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4"/>
      <c r="EM3190" s="1"/>
      <c r="EN3190" s="1"/>
      <c r="EO3190" s="1"/>
      <c r="EP3190" s="1"/>
      <c r="EQ3190" s="1"/>
      <c r="ER3190" s="1"/>
    </row>
    <row r="3191" spans="1:148" ht="12.75" x14ac:dyDescent="0.2">
      <c r="A3191" s="118"/>
      <c r="B3191" s="119"/>
      <c r="C3191" s="119"/>
      <c r="D3191" s="120"/>
      <c r="E3191" s="120"/>
      <c r="F3191" s="172"/>
      <c r="G3191" s="123"/>
      <c r="H3191" s="124"/>
      <c r="I3191" s="124"/>
      <c r="J3191" s="125"/>
      <c r="K3191" s="125"/>
      <c r="L3191" s="8"/>
      <c r="M3191" s="126"/>
      <c r="N3191" s="126"/>
      <c r="O3191" s="119"/>
      <c r="P3191" s="119"/>
      <c r="Q3191" s="158"/>
      <c r="R3191" s="199"/>
      <c r="S3191" s="119"/>
      <c r="T3191" s="129"/>
      <c r="U3191" s="127"/>
      <c r="V3191" s="127"/>
      <c r="W3191" s="126"/>
      <c r="X3191" s="119"/>
      <c r="Y3191" s="119"/>
      <c r="Z3191" s="131"/>
      <c r="AA3191" s="12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2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4"/>
      <c r="EM3191" s="1"/>
      <c r="EN3191" s="1"/>
      <c r="EO3191" s="1"/>
      <c r="EP3191" s="1"/>
      <c r="EQ3191" s="1"/>
      <c r="ER3191" s="1"/>
    </row>
    <row r="3192" spans="1:148" ht="12.75" x14ac:dyDescent="0.2">
      <c r="A3192" s="118"/>
      <c r="B3192" s="119"/>
      <c r="C3192" s="119"/>
      <c r="D3192" s="120"/>
      <c r="E3192" s="120"/>
      <c r="F3192" s="172"/>
      <c r="G3192" s="123"/>
      <c r="H3192" s="124"/>
      <c r="I3192" s="124"/>
      <c r="J3192" s="125"/>
      <c r="K3192" s="125"/>
      <c r="L3192" s="8"/>
      <c r="M3192" s="126"/>
      <c r="N3192" s="126"/>
      <c r="O3192" s="119"/>
      <c r="P3192" s="119"/>
      <c r="Q3192" s="158"/>
      <c r="R3192" s="199"/>
      <c r="S3192" s="119"/>
      <c r="T3192" s="129"/>
      <c r="U3192" s="127"/>
      <c r="V3192" s="127"/>
      <c r="W3192" s="126"/>
      <c r="X3192" s="119"/>
      <c r="Y3192" s="119"/>
      <c r="Z3192" s="131"/>
      <c r="AA3192" s="12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2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4"/>
      <c r="EM3192" s="1"/>
      <c r="EN3192" s="1"/>
      <c r="EO3192" s="1"/>
      <c r="EP3192" s="1"/>
      <c r="EQ3192" s="1"/>
      <c r="ER3192" s="1"/>
    </row>
    <row r="3193" spans="1:148" ht="12.75" x14ac:dyDescent="0.2">
      <c r="A3193" s="118"/>
      <c r="B3193" s="119"/>
      <c r="C3193" s="119"/>
      <c r="D3193" s="120"/>
      <c r="E3193" s="120"/>
      <c r="F3193" s="172"/>
      <c r="G3193" s="123"/>
      <c r="H3193" s="124"/>
      <c r="I3193" s="124"/>
      <c r="J3193" s="125"/>
      <c r="K3193" s="125"/>
      <c r="L3193" s="8"/>
      <c r="M3193" s="126"/>
      <c r="N3193" s="126"/>
      <c r="O3193" s="119"/>
      <c r="P3193" s="119"/>
      <c r="Q3193" s="158"/>
      <c r="R3193" s="199"/>
      <c r="S3193" s="119"/>
      <c r="T3193" s="129"/>
      <c r="U3193" s="127"/>
      <c r="V3193" s="127"/>
      <c r="W3193" s="126"/>
      <c r="X3193" s="119"/>
      <c r="Y3193" s="119"/>
      <c r="Z3193" s="131"/>
      <c r="AA3193" s="12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2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4"/>
      <c r="EM3193" s="1"/>
      <c r="EN3193" s="1"/>
      <c r="EO3193" s="1"/>
      <c r="EP3193" s="1"/>
      <c r="EQ3193" s="1"/>
      <c r="ER3193" s="1"/>
    </row>
    <row r="3194" spans="1:148" ht="12.75" x14ac:dyDescent="0.2">
      <c r="A3194" s="118"/>
      <c r="B3194" s="119"/>
      <c r="C3194" s="119"/>
      <c r="D3194" s="120"/>
      <c r="E3194" s="120"/>
      <c r="F3194" s="172"/>
      <c r="G3194" s="123"/>
      <c r="H3194" s="124"/>
      <c r="I3194" s="124"/>
      <c r="J3194" s="125"/>
      <c r="K3194" s="125"/>
      <c r="L3194" s="8"/>
      <c r="M3194" s="126"/>
      <c r="N3194" s="126"/>
      <c r="O3194" s="119"/>
      <c r="P3194" s="119"/>
      <c r="Q3194" s="158"/>
      <c r="R3194" s="199"/>
      <c r="S3194" s="119"/>
      <c r="T3194" s="129"/>
      <c r="U3194" s="127"/>
      <c r="V3194" s="127"/>
      <c r="W3194" s="126"/>
      <c r="X3194" s="119"/>
      <c r="Y3194" s="119"/>
      <c r="Z3194" s="131"/>
      <c r="AA3194" s="12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2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4"/>
      <c r="EM3194" s="1"/>
      <c r="EN3194" s="1"/>
      <c r="EO3194" s="1"/>
      <c r="EP3194" s="1"/>
      <c r="EQ3194" s="1"/>
      <c r="ER3194" s="1"/>
    </row>
    <row r="3195" spans="1:148" ht="12.75" x14ac:dyDescent="0.2">
      <c r="A3195" s="118"/>
      <c r="B3195" s="119"/>
      <c r="C3195" s="119"/>
      <c r="D3195" s="120"/>
      <c r="E3195" s="120"/>
      <c r="F3195" s="172"/>
      <c r="G3195" s="123"/>
      <c r="H3195" s="124"/>
      <c r="I3195" s="124"/>
      <c r="J3195" s="125"/>
      <c r="K3195" s="125"/>
      <c r="L3195" s="8"/>
      <c r="M3195" s="126"/>
      <c r="N3195" s="126"/>
      <c r="O3195" s="119"/>
      <c r="P3195" s="119"/>
      <c r="Q3195" s="158"/>
      <c r="R3195" s="199"/>
      <c r="S3195" s="119"/>
      <c r="T3195" s="129"/>
      <c r="U3195" s="127"/>
      <c r="V3195" s="127"/>
      <c r="W3195" s="126"/>
      <c r="X3195" s="119"/>
      <c r="Y3195" s="119"/>
      <c r="Z3195" s="131"/>
      <c r="AA3195" s="12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2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4"/>
      <c r="EM3195" s="1"/>
      <c r="EN3195" s="1"/>
      <c r="EO3195" s="1"/>
      <c r="EP3195" s="1"/>
      <c r="EQ3195" s="1"/>
      <c r="ER3195" s="1"/>
    </row>
    <row r="3196" spans="1:148" ht="12.75" x14ac:dyDescent="0.2">
      <c r="A3196" s="118"/>
      <c r="B3196" s="119"/>
      <c r="C3196" s="119"/>
      <c r="D3196" s="120"/>
      <c r="E3196" s="120"/>
      <c r="F3196" s="172"/>
      <c r="G3196" s="123"/>
      <c r="H3196" s="124"/>
      <c r="I3196" s="124"/>
      <c r="J3196" s="125"/>
      <c r="K3196" s="125"/>
      <c r="L3196" s="8"/>
      <c r="M3196" s="126"/>
      <c r="N3196" s="126"/>
      <c r="O3196" s="119"/>
      <c r="P3196" s="119"/>
      <c r="Q3196" s="158"/>
      <c r="R3196" s="199"/>
      <c r="S3196" s="119"/>
      <c r="T3196" s="129"/>
      <c r="U3196" s="127"/>
      <c r="V3196" s="127"/>
      <c r="W3196" s="126"/>
      <c r="X3196" s="119"/>
      <c r="Y3196" s="119"/>
      <c r="Z3196" s="131"/>
      <c r="AA3196" s="12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2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4"/>
      <c r="EM3196" s="1"/>
      <c r="EN3196" s="1"/>
      <c r="EO3196" s="1"/>
      <c r="EP3196" s="1"/>
      <c r="EQ3196" s="1"/>
      <c r="ER3196" s="1"/>
    </row>
    <row r="3197" spans="1:148" ht="12.75" x14ac:dyDescent="0.2">
      <c r="A3197" s="118"/>
      <c r="B3197" s="119"/>
      <c r="C3197" s="119"/>
      <c r="D3197" s="120"/>
      <c r="E3197" s="120"/>
      <c r="F3197" s="172"/>
      <c r="G3197" s="123"/>
      <c r="H3197" s="124"/>
      <c r="I3197" s="124"/>
      <c r="J3197" s="125"/>
      <c r="K3197" s="125"/>
      <c r="L3197" s="8"/>
      <c r="M3197" s="126"/>
      <c r="N3197" s="126"/>
      <c r="O3197" s="119"/>
      <c r="P3197" s="119"/>
      <c r="Q3197" s="158"/>
      <c r="R3197" s="199"/>
      <c r="S3197" s="119"/>
      <c r="T3197" s="129"/>
      <c r="U3197" s="127"/>
      <c r="V3197" s="127"/>
      <c r="W3197" s="126"/>
      <c r="X3197" s="119"/>
      <c r="Y3197" s="119"/>
      <c r="Z3197" s="131"/>
      <c r="AA3197" s="12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2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4"/>
      <c r="EM3197" s="1"/>
      <c r="EN3197" s="1"/>
      <c r="EO3197" s="1"/>
      <c r="EP3197" s="1"/>
      <c r="EQ3197" s="1"/>
      <c r="ER3197" s="1"/>
    </row>
    <row r="3198" spans="1:148" ht="12.75" x14ac:dyDescent="0.2">
      <c r="A3198" s="118"/>
      <c r="B3198" s="119"/>
      <c r="C3198" s="119"/>
      <c r="D3198" s="120"/>
      <c r="E3198" s="120"/>
      <c r="F3198" s="172"/>
      <c r="G3198" s="123"/>
      <c r="H3198" s="124"/>
      <c r="I3198" s="124"/>
      <c r="J3198" s="125"/>
      <c r="K3198" s="125"/>
      <c r="L3198" s="8"/>
      <c r="M3198" s="126"/>
      <c r="N3198" s="126"/>
      <c r="O3198" s="119"/>
      <c r="P3198" s="119"/>
      <c r="Q3198" s="158"/>
      <c r="R3198" s="199"/>
      <c r="S3198" s="119"/>
      <c r="T3198" s="129"/>
      <c r="U3198" s="127"/>
      <c r="V3198" s="127"/>
      <c r="W3198" s="126"/>
      <c r="X3198" s="119"/>
      <c r="Y3198" s="119"/>
      <c r="Z3198" s="131"/>
      <c r="AA3198" s="12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2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4"/>
      <c r="EM3198" s="1"/>
      <c r="EN3198" s="1"/>
      <c r="EO3198" s="1"/>
      <c r="EP3198" s="1"/>
      <c r="EQ3198" s="1"/>
      <c r="ER3198" s="1"/>
    </row>
    <row r="3199" spans="1:148" ht="12.75" x14ac:dyDescent="0.2">
      <c r="A3199" s="118"/>
      <c r="B3199" s="119"/>
      <c r="C3199" s="119"/>
      <c r="D3199" s="120"/>
      <c r="E3199" s="120"/>
      <c r="F3199" s="172"/>
      <c r="G3199" s="123"/>
      <c r="H3199" s="124"/>
      <c r="I3199" s="124"/>
      <c r="J3199" s="125"/>
      <c r="K3199" s="125"/>
      <c r="L3199" s="8"/>
      <c r="M3199" s="126"/>
      <c r="N3199" s="126"/>
      <c r="O3199" s="119"/>
      <c r="P3199" s="119"/>
      <c r="Q3199" s="158"/>
      <c r="R3199" s="199"/>
      <c r="S3199" s="119"/>
      <c r="T3199" s="129"/>
      <c r="U3199" s="127"/>
      <c r="V3199" s="127"/>
      <c r="W3199" s="126"/>
      <c r="X3199" s="119"/>
      <c r="Y3199" s="119"/>
      <c r="Z3199" s="131"/>
      <c r="AA3199" s="12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2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4"/>
      <c r="EM3199" s="1"/>
      <c r="EN3199" s="1"/>
      <c r="EO3199" s="1"/>
      <c r="EP3199" s="1"/>
      <c r="EQ3199" s="1"/>
      <c r="ER3199" s="1"/>
    </row>
    <row r="3200" spans="1:148" ht="12.75" x14ac:dyDescent="0.2">
      <c r="A3200" s="118"/>
      <c r="B3200" s="119"/>
      <c r="C3200" s="119"/>
      <c r="D3200" s="120"/>
      <c r="E3200" s="120"/>
      <c r="F3200" s="172"/>
      <c r="G3200" s="123"/>
      <c r="H3200" s="124"/>
      <c r="I3200" s="124"/>
      <c r="J3200" s="125"/>
      <c r="K3200" s="125"/>
      <c r="L3200" s="8"/>
      <c r="M3200" s="126"/>
      <c r="N3200" s="126"/>
      <c r="O3200" s="119"/>
      <c r="P3200" s="119"/>
      <c r="Q3200" s="158"/>
      <c r="R3200" s="199"/>
      <c r="S3200" s="119"/>
      <c r="T3200" s="129"/>
      <c r="U3200" s="127"/>
      <c r="V3200" s="127"/>
      <c r="W3200" s="126"/>
      <c r="X3200" s="119"/>
      <c r="Y3200" s="119"/>
      <c r="Z3200" s="131"/>
      <c r="AA3200" s="12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2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4"/>
      <c r="EM3200" s="1"/>
      <c r="EN3200" s="1"/>
      <c r="EO3200" s="1"/>
      <c r="EP3200" s="1"/>
      <c r="EQ3200" s="1"/>
      <c r="ER3200" s="1"/>
    </row>
    <row r="3201" spans="1:148" ht="12.75" x14ac:dyDescent="0.2">
      <c r="A3201" s="118"/>
      <c r="B3201" s="119"/>
      <c r="C3201" s="119"/>
      <c r="D3201" s="120"/>
      <c r="E3201" s="120"/>
      <c r="F3201" s="172"/>
      <c r="G3201" s="123"/>
      <c r="H3201" s="124"/>
      <c r="I3201" s="124"/>
      <c r="J3201" s="125"/>
      <c r="K3201" s="125"/>
      <c r="L3201" s="8"/>
      <c r="M3201" s="126"/>
      <c r="N3201" s="126"/>
      <c r="O3201" s="119"/>
      <c r="P3201" s="119"/>
      <c r="Q3201" s="158"/>
      <c r="R3201" s="199"/>
      <c r="S3201" s="119"/>
      <c r="T3201" s="129"/>
      <c r="U3201" s="127"/>
      <c r="V3201" s="127"/>
      <c r="W3201" s="126"/>
      <c r="X3201" s="119"/>
      <c r="Y3201" s="119"/>
      <c r="Z3201" s="131"/>
      <c r="AA3201" s="12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2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4"/>
      <c r="EM3201" s="1"/>
      <c r="EN3201" s="1"/>
      <c r="EO3201" s="1"/>
      <c r="EP3201" s="1"/>
      <c r="EQ3201" s="1"/>
      <c r="ER3201" s="1"/>
    </row>
    <row r="3202" spans="1:148" ht="12.75" x14ac:dyDescent="0.2">
      <c r="A3202" s="118"/>
      <c r="B3202" s="119"/>
      <c r="C3202" s="119"/>
      <c r="D3202" s="120"/>
      <c r="E3202" s="120"/>
      <c r="F3202" s="172"/>
      <c r="G3202" s="123"/>
      <c r="H3202" s="124"/>
      <c r="I3202" s="124"/>
      <c r="J3202" s="125"/>
      <c r="K3202" s="125"/>
      <c r="L3202" s="8"/>
      <c r="M3202" s="126"/>
      <c r="N3202" s="126"/>
      <c r="O3202" s="119"/>
      <c r="P3202" s="119"/>
      <c r="Q3202" s="158"/>
      <c r="R3202" s="199"/>
      <c r="S3202" s="119"/>
      <c r="T3202" s="129"/>
      <c r="U3202" s="127"/>
      <c r="V3202" s="127"/>
      <c r="W3202" s="126"/>
      <c r="X3202" s="119"/>
      <c r="Y3202" s="119"/>
      <c r="Z3202" s="131"/>
      <c r="AA3202" s="12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2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4"/>
      <c r="EM3202" s="1"/>
      <c r="EN3202" s="1"/>
      <c r="EO3202" s="1"/>
      <c r="EP3202" s="1"/>
      <c r="EQ3202" s="1"/>
      <c r="ER3202" s="1"/>
    </row>
    <row r="3203" spans="1:148" ht="12.75" x14ac:dyDescent="0.2">
      <c r="A3203" s="118"/>
      <c r="B3203" s="119"/>
      <c r="C3203" s="119"/>
      <c r="D3203" s="120"/>
      <c r="E3203" s="120"/>
      <c r="F3203" s="172"/>
      <c r="G3203" s="123"/>
      <c r="H3203" s="124"/>
      <c r="I3203" s="124"/>
      <c r="J3203" s="125"/>
      <c r="K3203" s="125"/>
      <c r="L3203" s="8"/>
      <c r="M3203" s="126"/>
      <c r="N3203" s="126"/>
      <c r="O3203" s="119"/>
      <c r="P3203" s="119"/>
      <c r="Q3203" s="158"/>
      <c r="R3203" s="199"/>
      <c r="S3203" s="119"/>
      <c r="T3203" s="129"/>
      <c r="U3203" s="127"/>
      <c r="V3203" s="127"/>
      <c r="W3203" s="126"/>
      <c r="X3203" s="119"/>
      <c r="Y3203" s="119"/>
      <c r="Z3203" s="131"/>
      <c r="AA3203" s="12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2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4"/>
      <c r="EM3203" s="1"/>
      <c r="EN3203" s="1"/>
      <c r="EO3203" s="1"/>
      <c r="EP3203" s="1"/>
      <c r="EQ3203" s="1"/>
      <c r="ER3203" s="1"/>
    </row>
    <row r="3204" spans="1:148" ht="12.75" x14ac:dyDescent="0.2">
      <c r="A3204" s="118"/>
      <c r="B3204" s="119"/>
      <c r="C3204" s="119"/>
      <c r="D3204" s="120"/>
      <c r="E3204" s="120"/>
      <c r="F3204" s="172"/>
      <c r="G3204" s="123"/>
      <c r="H3204" s="124"/>
      <c r="I3204" s="124"/>
      <c r="J3204" s="125"/>
      <c r="K3204" s="125"/>
      <c r="L3204" s="8"/>
      <c r="M3204" s="126"/>
      <c r="N3204" s="126"/>
      <c r="O3204" s="119"/>
      <c r="P3204" s="119"/>
      <c r="Q3204" s="158"/>
      <c r="R3204" s="199"/>
      <c r="S3204" s="119"/>
      <c r="T3204" s="129"/>
      <c r="U3204" s="127"/>
      <c r="V3204" s="127"/>
      <c r="W3204" s="126"/>
      <c r="X3204" s="119"/>
      <c r="Y3204" s="119"/>
      <c r="Z3204" s="131"/>
      <c r="AA3204" s="12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2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4"/>
      <c r="EM3204" s="1"/>
      <c r="EN3204" s="1"/>
      <c r="EO3204" s="1"/>
      <c r="EP3204" s="1"/>
      <c r="EQ3204" s="1"/>
      <c r="ER3204" s="1"/>
    </row>
    <row r="3205" spans="1:148" ht="12.75" x14ac:dyDescent="0.2">
      <c r="A3205" s="118"/>
      <c r="B3205" s="119"/>
      <c r="C3205" s="119"/>
      <c r="D3205" s="120"/>
      <c r="E3205" s="120"/>
      <c r="F3205" s="172"/>
      <c r="G3205" s="123"/>
      <c r="H3205" s="124"/>
      <c r="I3205" s="124"/>
      <c r="J3205" s="125"/>
      <c r="K3205" s="125"/>
      <c r="L3205" s="8"/>
      <c r="M3205" s="126"/>
      <c r="N3205" s="126"/>
      <c r="O3205" s="119"/>
      <c r="P3205" s="119"/>
      <c r="Q3205" s="158"/>
      <c r="R3205" s="199"/>
      <c r="S3205" s="119"/>
      <c r="T3205" s="129"/>
      <c r="U3205" s="127"/>
      <c r="V3205" s="127"/>
      <c r="W3205" s="126"/>
      <c r="X3205" s="119"/>
      <c r="Y3205" s="119"/>
      <c r="Z3205" s="131"/>
      <c r="AA3205" s="12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2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4"/>
      <c r="EM3205" s="1"/>
      <c r="EN3205" s="1"/>
      <c r="EO3205" s="1"/>
      <c r="EP3205" s="1"/>
      <c r="EQ3205" s="1"/>
      <c r="ER3205" s="1"/>
    </row>
    <row r="3206" spans="1:148" ht="12.75" x14ac:dyDescent="0.2">
      <c r="A3206" s="118"/>
      <c r="B3206" s="119"/>
      <c r="C3206" s="119"/>
      <c r="D3206" s="120"/>
      <c r="E3206" s="120"/>
      <c r="F3206" s="172"/>
      <c r="G3206" s="123"/>
      <c r="H3206" s="124"/>
      <c r="I3206" s="124"/>
      <c r="J3206" s="125"/>
      <c r="K3206" s="125"/>
      <c r="L3206" s="8"/>
      <c r="M3206" s="126"/>
      <c r="N3206" s="126"/>
      <c r="O3206" s="119"/>
      <c r="P3206" s="119"/>
      <c r="Q3206" s="158"/>
      <c r="R3206" s="199"/>
      <c r="S3206" s="119"/>
      <c r="T3206" s="129"/>
      <c r="U3206" s="127"/>
      <c r="V3206" s="127"/>
      <c r="W3206" s="126"/>
      <c r="X3206" s="119"/>
      <c r="Y3206" s="119"/>
      <c r="Z3206" s="131"/>
      <c r="AA3206" s="12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2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4"/>
      <c r="EM3206" s="1"/>
      <c r="EN3206" s="1"/>
      <c r="EO3206" s="1"/>
      <c r="EP3206" s="1"/>
      <c r="EQ3206" s="1"/>
      <c r="ER3206" s="1"/>
    </row>
    <row r="3207" spans="1:148" ht="12.75" x14ac:dyDescent="0.2">
      <c r="A3207" s="118"/>
      <c r="B3207" s="119"/>
      <c r="C3207" s="119"/>
      <c r="D3207" s="120"/>
      <c r="E3207" s="120"/>
      <c r="F3207" s="172"/>
      <c r="G3207" s="123"/>
      <c r="H3207" s="124"/>
      <c r="I3207" s="124"/>
      <c r="J3207" s="125"/>
      <c r="K3207" s="125"/>
      <c r="L3207" s="8"/>
      <c r="M3207" s="126"/>
      <c r="N3207" s="126"/>
      <c r="O3207" s="119"/>
      <c r="P3207" s="119"/>
      <c r="Q3207" s="158"/>
      <c r="R3207" s="199"/>
      <c r="S3207" s="119"/>
      <c r="T3207" s="129"/>
      <c r="U3207" s="127"/>
      <c r="V3207" s="127"/>
      <c r="W3207" s="126"/>
      <c r="X3207" s="119"/>
      <c r="Y3207" s="119"/>
      <c r="Z3207" s="131"/>
      <c r="AA3207" s="12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2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4"/>
      <c r="EM3207" s="1"/>
      <c r="EN3207" s="1"/>
      <c r="EO3207" s="1"/>
      <c r="EP3207" s="1"/>
      <c r="EQ3207" s="1"/>
      <c r="ER3207" s="1"/>
    </row>
    <row r="3208" spans="1:148" ht="12.75" x14ac:dyDescent="0.2">
      <c r="A3208" s="118"/>
      <c r="B3208" s="119"/>
      <c r="C3208" s="119"/>
      <c r="D3208" s="120"/>
      <c r="E3208" s="120"/>
      <c r="F3208" s="172"/>
      <c r="G3208" s="123"/>
      <c r="H3208" s="124"/>
      <c r="I3208" s="124"/>
      <c r="J3208" s="125"/>
      <c r="K3208" s="125"/>
      <c r="L3208" s="8"/>
      <c r="M3208" s="126"/>
      <c r="N3208" s="126"/>
      <c r="O3208" s="119"/>
      <c r="P3208" s="119"/>
      <c r="Q3208" s="158"/>
      <c r="R3208" s="199"/>
      <c r="S3208" s="119"/>
      <c r="T3208" s="129"/>
      <c r="U3208" s="127"/>
      <c r="V3208" s="127"/>
      <c r="W3208" s="126"/>
      <c r="X3208" s="119"/>
      <c r="Y3208" s="119"/>
      <c r="Z3208" s="131"/>
      <c r="AA3208" s="12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2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4"/>
      <c r="EM3208" s="1"/>
      <c r="EN3208" s="1"/>
      <c r="EO3208" s="1"/>
      <c r="EP3208" s="1"/>
      <c r="EQ3208" s="1"/>
      <c r="ER3208" s="1"/>
    </row>
    <row r="3209" spans="1:148" ht="12.75" x14ac:dyDescent="0.2">
      <c r="A3209" s="118"/>
      <c r="B3209" s="119"/>
      <c r="C3209" s="119"/>
      <c r="D3209" s="120"/>
      <c r="E3209" s="120"/>
      <c r="F3209" s="172"/>
      <c r="G3209" s="123"/>
      <c r="H3209" s="124"/>
      <c r="I3209" s="124"/>
      <c r="J3209" s="125"/>
      <c r="K3209" s="125"/>
      <c r="L3209" s="8"/>
      <c r="M3209" s="126"/>
      <c r="N3209" s="126"/>
      <c r="O3209" s="119"/>
      <c r="P3209" s="119"/>
      <c r="Q3209" s="158"/>
      <c r="R3209" s="199"/>
      <c r="S3209" s="119"/>
      <c r="T3209" s="129"/>
      <c r="U3209" s="127"/>
      <c r="V3209" s="127"/>
      <c r="W3209" s="126"/>
      <c r="X3209" s="119"/>
      <c r="Y3209" s="119"/>
      <c r="Z3209" s="131"/>
      <c r="AA3209" s="12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2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4"/>
      <c r="EM3209" s="1"/>
      <c r="EN3209" s="1"/>
      <c r="EO3209" s="1"/>
      <c r="EP3209" s="1"/>
      <c r="EQ3209" s="1"/>
      <c r="ER3209" s="1"/>
    </row>
    <row r="3210" spans="1:148" ht="12.75" x14ac:dyDescent="0.2">
      <c r="A3210" s="118"/>
      <c r="B3210" s="119"/>
      <c r="C3210" s="119"/>
      <c r="D3210" s="120"/>
      <c r="E3210" s="120"/>
      <c r="F3210" s="172"/>
      <c r="G3210" s="123"/>
      <c r="H3210" s="124"/>
      <c r="I3210" s="124"/>
      <c r="J3210" s="125"/>
      <c r="K3210" s="125"/>
      <c r="L3210" s="8"/>
      <c r="M3210" s="126"/>
      <c r="N3210" s="126"/>
      <c r="O3210" s="119"/>
      <c r="P3210" s="119"/>
      <c r="Q3210" s="158"/>
      <c r="R3210" s="199"/>
      <c r="S3210" s="119"/>
      <c r="T3210" s="129"/>
      <c r="U3210" s="127"/>
      <c r="V3210" s="127"/>
      <c r="W3210" s="126"/>
      <c r="X3210" s="119"/>
      <c r="Y3210" s="119"/>
      <c r="Z3210" s="131"/>
      <c r="AA3210" s="12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2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4"/>
      <c r="EM3210" s="1"/>
      <c r="EN3210" s="1"/>
      <c r="EO3210" s="1"/>
      <c r="EP3210" s="1"/>
      <c r="EQ3210" s="1"/>
      <c r="ER3210" s="1"/>
    </row>
    <row r="3211" spans="1:148" ht="12.75" x14ac:dyDescent="0.2">
      <c r="A3211" s="118"/>
      <c r="B3211" s="119"/>
      <c r="C3211" s="119"/>
      <c r="D3211" s="120"/>
      <c r="E3211" s="120"/>
      <c r="F3211" s="172"/>
      <c r="G3211" s="123"/>
      <c r="H3211" s="124"/>
      <c r="I3211" s="124"/>
      <c r="J3211" s="125"/>
      <c r="K3211" s="125"/>
      <c r="L3211" s="8"/>
      <c r="M3211" s="126"/>
      <c r="N3211" s="126"/>
      <c r="O3211" s="119"/>
      <c r="P3211" s="119"/>
      <c r="Q3211" s="158"/>
      <c r="R3211" s="199"/>
      <c r="S3211" s="119"/>
      <c r="T3211" s="129"/>
      <c r="U3211" s="127"/>
      <c r="V3211" s="127"/>
      <c r="W3211" s="126"/>
      <c r="X3211" s="119"/>
      <c r="Y3211" s="119"/>
      <c r="Z3211" s="131"/>
      <c r="AA3211" s="12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2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4"/>
      <c r="EM3211" s="1"/>
      <c r="EN3211" s="1"/>
      <c r="EO3211" s="1"/>
      <c r="EP3211" s="1"/>
      <c r="EQ3211" s="1"/>
      <c r="ER3211" s="1"/>
    </row>
    <row r="3212" spans="1:148" ht="12.75" x14ac:dyDescent="0.2">
      <c r="A3212" s="118"/>
      <c r="B3212" s="119"/>
      <c r="C3212" s="119"/>
      <c r="D3212" s="120"/>
      <c r="E3212" s="120"/>
      <c r="F3212" s="172"/>
      <c r="G3212" s="123"/>
      <c r="H3212" s="124"/>
      <c r="I3212" s="124"/>
      <c r="J3212" s="125"/>
      <c r="K3212" s="125"/>
      <c r="L3212" s="8"/>
      <c r="M3212" s="126"/>
      <c r="N3212" s="126"/>
      <c r="O3212" s="119"/>
      <c r="P3212" s="119"/>
      <c r="Q3212" s="158"/>
      <c r="R3212" s="199"/>
      <c r="S3212" s="119"/>
      <c r="T3212" s="129"/>
      <c r="U3212" s="127"/>
      <c r="V3212" s="127"/>
      <c r="W3212" s="126"/>
      <c r="X3212" s="119"/>
      <c r="Y3212" s="119"/>
      <c r="Z3212" s="131"/>
      <c r="AA3212" s="12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2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4"/>
      <c r="EM3212" s="1"/>
      <c r="EN3212" s="1"/>
      <c r="EO3212" s="1"/>
      <c r="EP3212" s="1"/>
      <c r="EQ3212" s="1"/>
      <c r="ER3212" s="1"/>
    </row>
    <row r="3213" spans="1:148" ht="12.75" x14ac:dyDescent="0.2">
      <c r="A3213" s="118"/>
      <c r="B3213" s="119"/>
      <c r="C3213" s="119"/>
      <c r="D3213" s="120"/>
      <c r="E3213" s="120"/>
      <c r="F3213" s="172"/>
      <c r="G3213" s="123"/>
      <c r="H3213" s="124"/>
      <c r="I3213" s="124"/>
      <c r="J3213" s="125"/>
      <c r="K3213" s="125"/>
      <c r="L3213" s="8"/>
      <c r="M3213" s="126"/>
      <c r="N3213" s="126"/>
      <c r="O3213" s="119"/>
      <c r="P3213" s="119"/>
      <c r="Q3213" s="158"/>
      <c r="R3213" s="199"/>
      <c r="S3213" s="119"/>
      <c r="T3213" s="129"/>
      <c r="U3213" s="127"/>
      <c r="V3213" s="127"/>
      <c r="W3213" s="126"/>
      <c r="X3213" s="119"/>
      <c r="Y3213" s="119"/>
      <c r="Z3213" s="131"/>
      <c r="AA3213" s="12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2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4"/>
      <c r="EM3213" s="1"/>
      <c r="EN3213" s="1"/>
      <c r="EO3213" s="1"/>
      <c r="EP3213" s="1"/>
      <c r="EQ3213" s="1"/>
      <c r="ER3213" s="1"/>
    </row>
    <row r="3214" spans="1:148" ht="12.75" x14ac:dyDescent="0.2">
      <c r="A3214" s="118"/>
      <c r="B3214" s="119"/>
      <c r="C3214" s="119"/>
      <c r="D3214" s="120"/>
      <c r="E3214" s="120"/>
      <c r="F3214" s="172"/>
      <c r="G3214" s="123"/>
      <c r="H3214" s="124"/>
      <c r="I3214" s="124"/>
      <c r="J3214" s="125"/>
      <c r="K3214" s="125"/>
      <c r="L3214" s="8"/>
      <c r="M3214" s="126"/>
      <c r="N3214" s="126"/>
      <c r="O3214" s="119"/>
      <c r="P3214" s="119"/>
      <c r="Q3214" s="158"/>
      <c r="R3214" s="199"/>
      <c r="S3214" s="119"/>
      <c r="T3214" s="129"/>
      <c r="U3214" s="127"/>
      <c r="V3214" s="127"/>
      <c r="W3214" s="126"/>
      <c r="X3214" s="119"/>
      <c r="Y3214" s="119"/>
      <c r="Z3214" s="131"/>
      <c r="AA3214" s="12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2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4"/>
      <c r="EM3214" s="1"/>
      <c r="EN3214" s="1"/>
      <c r="EO3214" s="1"/>
      <c r="EP3214" s="1"/>
      <c r="EQ3214" s="1"/>
      <c r="ER3214" s="1"/>
    </row>
    <row r="3215" spans="1:148" ht="12.75" x14ac:dyDescent="0.2">
      <c r="A3215" s="118"/>
      <c r="B3215" s="119"/>
      <c r="C3215" s="119"/>
      <c r="D3215" s="120"/>
      <c r="E3215" s="120"/>
      <c r="F3215" s="172"/>
      <c r="G3215" s="123"/>
      <c r="H3215" s="124"/>
      <c r="I3215" s="124"/>
      <c r="J3215" s="125"/>
      <c r="K3215" s="125"/>
      <c r="L3215" s="8"/>
      <c r="M3215" s="126"/>
      <c r="N3215" s="126"/>
      <c r="O3215" s="119"/>
      <c r="P3215" s="119"/>
      <c r="Q3215" s="158"/>
      <c r="R3215" s="199"/>
      <c r="S3215" s="119"/>
      <c r="T3215" s="129"/>
      <c r="U3215" s="127"/>
      <c r="V3215" s="127"/>
      <c r="W3215" s="126"/>
      <c r="X3215" s="119"/>
      <c r="Y3215" s="119"/>
      <c r="Z3215" s="131"/>
      <c r="AA3215" s="12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2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4"/>
      <c r="EM3215" s="1"/>
      <c r="EN3215" s="1"/>
      <c r="EO3215" s="1"/>
      <c r="EP3215" s="1"/>
      <c r="EQ3215" s="1"/>
      <c r="ER3215" s="1"/>
    </row>
    <row r="3216" spans="1:148" ht="12.75" x14ac:dyDescent="0.2">
      <c r="A3216" s="118"/>
      <c r="B3216" s="119"/>
      <c r="C3216" s="119"/>
      <c r="D3216" s="120"/>
      <c r="E3216" s="120"/>
      <c r="F3216" s="172"/>
      <c r="G3216" s="123"/>
      <c r="H3216" s="124"/>
      <c r="I3216" s="124"/>
      <c r="J3216" s="125"/>
      <c r="K3216" s="125"/>
      <c r="L3216" s="8"/>
      <c r="M3216" s="126"/>
      <c r="N3216" s="126"/>
      <c r="O3216" s="119"/>
      <c r="P3216" s="119"/>
      <c r="Q3216" s="158"/>
      <c r="R3216" s="199"/>
      <c r="S3216" s="119"/>
      <c r="T3216" s="129"/>
      <c r="U3216" s="127"/>
      <c r="V3216" s="127"/>
      <c r="W3216" s="126"/>
      <c r="X3216" s="119"/>
      <c r="Y3216" s="119"/>
      <c r="Z3216" s="131"/>
      <c r="AA3216" s="12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2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4"/>
      <c r="EM3216" s="1"/>
      <c r="EN3216" s="1"/>
      <c r="EO3216" s="1"/>
      <c r="EP3216" s="1"/>
      <c r="EQ3216" s="1"/>
      <c r="ER3216" s="1"/>
    </row>
    <row r="3217" spans="1:148" ht="12.75" x14ac:dyDescent="0.2">
      <c r="A3217" s="118"/>
      <c r="B3217" s="119"/>
      <c r="C3217" s="119"/>
      <c r="D3217" s="120"/>
      <c r="E3217" s="120"/>
      <c r="F3217" s="172"/>
      <c r="G3217" s="123"/>
      <c r="H3217" s="124"/>
      <c r="I3217" s="124"/>
      <c r="J3217" s="125"/>
      <c r="K3217" s="125"/>
      <c r="L3217" s="8"/>
      <c r="M3217" s="126"/>
      <c r="N3217" s="126"/>
      <c r="O3217" s="119"/>
      <c r="P3217" s="119"/>
      <c r="Q3217" s="158"/>
      <c r="R3217" s="199"/>
      <c r="S3217" s="119"/>
      <c r="T3217" s="129"/>
      <c r="U3217" s="127"/>
      <c r="V3217" s="127"/>
      <c r="W3217" s="126"/>
      <c r="X3217" s="119"/>
      <c r="Y3217" s="119"/>
      <c r="Z3217" s="131"/>
      <c r="AA3217" s="12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2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4"/>
      <c r="EM3217" s="1"/>
      <c r="EN3217" s="1"/>
      <c r="EO3217" s="1"/>
      <c r="EP3217" s="1"/>
      <c r="EQ3217" s="1"/>
      <c r="ER3217" s="1"/>
    </row>
    <row r="3218" spans="1:148" ht="12.75" x14ac:dyDescent="0.2">
      <c r="A3218" s="118"/>
      <c r="B3218" s="119"/>
      <c r="C3218" s="119"/>
      <c r="D3218" s="120"/>
      <c r="E3218" s="120"/>
      <c r="F3218" s="172"/>
      <c r="G3218" s="123"/>
      <c r="H3218" s="124"/>
      <c r="I3218" s="124"/>
      <c r="J3218" s="125"/>
      <c r="K3218" s="125"/>
      <c r="L3218" s="8"/>
      <c r="M3218" s="126"/>
      <c r="N3218" s="126"/>
      <c r="O3218" s="119"/>
      <c r="P3218" s="119"/>
      <c r="Q3218" s="158"/>
      <c r="R3218" s="199"/>
      <c r="S3218" s="119"/>
      <c r="T3218" s="129"/>
      <c r="U3218" s="127"/>
      <c r="V3218" s="127"/>
      <c r="W3218" s="126"/>
      <c r="X3218" s="119"/>
      <c r="Y3218" s="119"/>
      <c r="Z3218" s="131"/>
      <c r="AA3218" s="12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2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4"/>
      <c r="EM3218" s="1"/>
      <c r="EN3218" s="1"/>
      <c r="EO3218" s="1"/>
      <c r="EP3218" s="1"/>
      <c r="EQ3218" s="1"/>
      <c r="ER3218" s="1"/>
    </row>
    <row r="3219" spans="1:148" ht="12.75" x14ac:dyDescent="0.2">
      <c r="A3219" s="118"/>
      <c r="B3219" s="119"/>
      <c r="C3219" s="119"/>
      <c r="D3219" s="120"/>
      <c r="E3219" s="120"/>
      <c r="F3219" s="172"/>
      <c r="G3219" s="123"/>
      <c r="H3219" s="124"/>
      <c r="I3219" s="124"/>
      <c r="J3219" s="125"/>
      <c r="K3219" s="125"/>
      <c r="L3219" s="8"/>
      <c r="M3219" s="126"/>
      <c r="N3219" s="126"/>
      <c r="O3219" s="119"/>
      <c r="P3219" s="119"/>
      <c r="Q3219" s="158"/>
      <c r="R3219" s="199"/>
      <c r="S3219" s="119"/>
      <c r="T3219" s="129"/>
      <c r="U3219" s="127"/>
      <c r="V3219" s="127"/>
      <c r="W3219" s="126"/>
      <c r="X3219" s="119"/>
      <c r="Y3219" s="119"/>
      <c r="Z3219" s="131"/>
      <c r="AA3219" s="12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2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4"/>
      <c r="EM3219" s="1"/>
      <c r="EN3219" s="1"/>
      <c r="EO3219" s="1"/>
      <c r="EP3219" s="1"/>
      <c r="EQ3219" s="1"/>
      <c r="ER3219" s="1"/>
    </row>
    <row r="3220" spans="1:148" ht="12.75" x14ac:dyDescent="0.2">
      <c r="A3220" s="118"/>
      <c r="B3220" s="119"/>
      <c r="C3220" s="119"/>
      <c r="D3220" s="120"/>
      <c r="E3220" s="120"/>
      <c r="F3220" s="172"/>
      <c r="G3220" s="123"/>
      <c r="H3220" s="124"/>
      <c r="I3220" s="124"/>
      <c r="J3220" s="125"/>
      <c r="K3220" s="125"/>
      <c r="L3220" s="8"/>
      <c r="M3220" s="126"/>
      <c r="N3220" s="126"/>
      <c r="O3220" s="119"/>
      <c r="P3220" s="119"/>
      <c r="Q3220" s="158"/>
      <c r="R3220" s="199"/>
      <c r="S3220" s="119"/>
      <c r="T3220" s="129"/>
      <c r="U3220" s="127"/>
      <c r="V3220" s="127"/>
      <c r="W3220" s="126"/>
      <c r="X3220" s="119"/>
      <c r="Y3220" s="119"/>
      <c r="Z3220" s="131"/>
      <c r="AA3220" s="12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2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4"/>
      <c r="EM3220" s="1"/>
      <c r="EN3220" s="1"/>
      <c r="EO3220" s="1"/>
      <c r="EP3220" s="1"/>
      <c r="EQ3220" s="1"/>
      <c r="ER3220" s="1"/>
    </row>
    <row r="3221" spans="1:148" ht="12.75" x14ac:dyDescent="0.2">
      <c r="A3221" s="118"/>
      <c r="B3221" s="119"/>
      <c r="C3221" s="119"/>
      <c r="D3221" s="120"/>
      <c r="E3221" s="120"/>
      <c r="F3221" s="172"/>
      <c r="G3221" s="123"/>
      <c r="H3221" s="124"/>
      <c r="I3221" s="124"/>
      <c r="J3221" s="125"/>
      <c r="K3221" s="125"/>
      <c r="L3221" s="8"/>
      <c r="M3221" s="126"/>
      <c r="N3221" s="126"/>
      <c r="O3221" s="119"/>
      <c r="P3221" s="119"/>
      <c r="Q3221" s="158"/>
      <c r="R3221" s="199"/>
      <c r="S3221" s="119"/>
      <c r="T3221" s="129"/>
      <c r="U3221" s="127"/>
      <c r="V3221" s="127"/>
      <c r="W3221" s="126"/>
      <c r="X3221" s="119"/>
      <c r="Y3221" s="119"/>
      <c r="Z3221" s="131"/>
      <c r="AA3221" s="12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2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4"/>
      <c r="EM3221" s="1"/>
      <c r="EN3221" s="1"/>
      <c r="EO3221" s="1"/>
      <c r="EP3221" s="1"/>
      <c r="EQ3221" s="1"/>
      <c r="ER3221" s="1"/>
    </row>
    <row r="3222" spans="1:148" ht="12.75" x14ac:dyDescent="0.2">
      <c r="A3222" s="118"/>
      <c r="B3222" s="119"/>
      <c r="C3222" s="119"/>
      <c r="D3222" s="120"/>
      <c r="E3222" s="120"/>
      <c r="F3222" s="172"/>
      <c r="G3222" s="123"/>
      <c r="H3222" s="124"/>
      <c r="I3222" s="124"/>
      <c r="J3222" s="125"/>
      <c r="K3222" s="125"/>
      <c r="L3222" s="8"/>
      <c r="M3222" s="126"/>
      <c r="N3222" s="126"/>
      <c r="O3222" s="119"/>
      <c r="P3222" s="119"/>
      <c r="Q3222" s="158"/>
      <c r="R3222" s="199"/>
      <c r="S3222" s="119"/>
      <c r="T3222" s="129"/>
      <c r="U3222" s="127"/>
      <c r="V3222" s="127"/>
      <c r="W3222" s="126"/>
      <c r="X3222" s="119"/>
      <c r="Y3222" s="119"/>
      <c r="Z3222" s="131"/>
      <c r="AA3222" s="12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2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4"/>
      <c r="EM3222" s="1"/>
      <c r="EN3222" s="1"/>
      <c r="EO3222" s="1"/>
      <c r="EP3222" s="1"/>
      <c r="EQ3222" s="1"/>
      <c r="ER3222" s="1"/>
    </row>
    <row r="3223" spans="1:148" ht="12.75" x14ac:dyDescent="0.2">
      <c r="A3223" s="118"/>
      <c r="B3223" s="119"/>
      <c r="C3223" s="119"/>
      <c r="D3223" s="120"/>
      <c r="E3223" s="120"/>
      <c r="F3223" s="172"/>
      <c r="G3223" s="123"/>
      <c r="H3223" s="124"/>
      <c r="I3223" s="124"/>
      <c r="J3223" s="125"/>
      <c r="K3223" s="125"/>
      <c r="L3223" s="8"/>
      <c r="M3223" s="126"/>
      <c r="N3223" s="126"/>
      <c r="O3223" s="119"/>
      <c r="P3223" s="119"/>
      <c r="Q3223" s="158"/>
      <c r="R3223" s="199"/>
      <c r="S3223" s="119"/>
      <c r="T3223" s="129"/>
      <c r="U3223" s="127"/>
      <c r="V3223" s="127"/>
      <c r="W3223" s="126"/>
      <c r="X3223" s="119"/>
      <c r="Y3223" s="119"/>
      <c r="Z3223" s="131"/>
      <c r="AA3223" s="12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2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4"/>
      <c r="EM3223" s="1"/>
      <c r="EN3223" s="1"/>
      <c r="EO3223" s="1"/>
      <c r="EP3223" s="1"/>
      <c r="EQ3223" s="1"/>
      <c r="ER3223" s="1"/>
    </row>
    <row r="3224" spans="1:148" ht="12.75" x14ac:dyDescent="0.2">
      <c r="A3224" s="118"/>
      <c r="B3224" s="119"/>
      <c r="C3224" s="119"/>
      <c r="D3224" s="120"/>
      <c r="E3224" s="120"/>
      <c r="F3224" s="172"/>
      <c r="G3224" s="123"/>
      <c r="H3224" s="124"/>
      <c r="I3224" s="124"/>
      <c r="J3224" s="125"/>
      <c r="K3224" s="125"/>
      <c r="L3224" s="8"/>
      <c r="M3224" s="126"/>
      <c r="N3224" s="126"/>
      <c r="O3224" s="119"/>
      <c r="P3224" s="119"/>
      <c r="Q3224" s="158"/>
      <c r="R3224" s="199"/>
      <c r="S3224" s="119"/>
      <c r="T3224" s="129"/>
      <c r="U3224" s="127"/>
      <c r="V3224" s="127"/>
      <c r="W3224" s="126"/>
      <c r="X3224" s="119"/>
      <c r="Y3224" s="119"/>
      <c r="Z3224" s="131"/>
      <c r="AA3224" s="12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2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4"/>
      <c r="EM3224" s="1"/>
      <c r="EN3224" s="1"/>
      <c r="EO3224" s="1"/>
      <c r="EP3224" s="1"/>
      <c r="EQ3224" s="1"/>
      <c r="ER3224" s="1"/>
    </row>
    <row r="3225" spans="1:148" ht="12.75" x14ac:dyDescent="0.2">
      <c r="A3225" s="118"/>
      <c r="B3225" s="119"/>
      <c r="C3225" s="119"/>
      <c r="D3225" s="120"/>
      <c r="E3225" s="120"/>
      <c r="F3225" s="172"/>
      <c r="G3225" s="123"/>
      <c r="H3225" s="124"/>
      <c r="I3225" s="124"/>
      <c r="J3225" s="125"/>
      <c r="K3225" s="125"/>
      <c r="L3225" s="8"/>
      <c r="M3225" s="126"/>
      <c r="N3225" s="126"/>
      <c r="O3225" s="119"/>
      <c r="P3225" s="119"/>
      <c r="Q3225" s="158"/>
      <c r="R3225" s="199"/>
      <c r="S3225" s="119"/>
      <c r="T3225" s="129"/>
      <c r="U3225" s="127"/>
      <c r="V3225" s="127"/>
      <c r="W3225" s="126"/>
      <c r="X3225" s="119"/>
      <c r="Y3225" s="119"/>
      <c r="Z3225" s="131"/>
      <c r="AA3225" s="12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2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4"/>
      <c r="EM3225" s="1"/>
      <c r="EN3225" s="1"/>
      <c r="EO3225" s="1"/>
      <c r="EP3225" s="1"/>
      <c r="EQ3225" s="1"/>
      <c r="ER3225" s="1"/>
    </row>
    <row r="3226" spans="1:148" ht="12.75" x14ac:dyDescent="0.2">
      <c r="A3226" s="118"/>
      <c r="B3226" s="119"/>
      <c r="C3226" s="119"/>
      <c r="D3226" s="120"/>
      <c r="E3226" s="120"/>
      <c r="F3226" s="172"/>
      <c r="G3226" s="123"/>
      <c r="H3226" s="124"/>
      <c r="I3226" s="124"/>
      <c r="J3226" s="125"/>
      <c r="K3226" s="125"/>
      <c r="L3226" s="8"/>
      <c r="M3226" s="126"/>
      <c r="N3226" s="126"/>
      <c r="O3226" s="119"/>
      <c r="P3226" s="119"/>
      <c r="Q3226" s="158"/>
      <c r="R3226" s="199"/>
      <c r="S3226" s="119"/>
      <c r="T3226" s="129"/>
      <c r="U3226" s="127"/>
      <c r="V3226" s="127"/>
      <c r="W3226" s="126"/>
      <c r="X3226" s="119"/>
      <c r="Y3226" s="119"/>
      <c r="Z3226" s="131"/>
      <c r="AA3226" s="12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2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4"/>
      <c r="EM3226" s="1"/>
      <c r="EN3226" s="1"/>
      <c r="EO3226" s="1"/>
      <c r="EP3226" s="1"/>
      <c r="EQ3226" s="1"/>
      <c r="ER3226" s="1"/>
    </row>
    <row r="3227" spans="1:148" ht="12.75" x14ac:dyDescent="0.2">
      <c r="A3227" s="118"/>
      <c r="B3227" s="119"/>
      <c r="C3227" s="119"/>
      <c r="D3227" s="120"/>
      <c r="E3227" s="120"/>
      <c r="F3227" s="172"/>
      <c r="G3227" s="123"/>
      <c r="H3227" s="124"/>
      <c r="I3227" s="124"/>
      <c r="J3227" s="125"/>
      <c r="K3227" s="125"/>
      <c r="L3227" s="8"/>
      <c r="M3227" s="126"/>
      <c r="N3227" s="126"/>
      <c r="O3227" s="119"/>
      <c r="P3227" s="119"/>
      <c r="Q3227" s="158"/>
      <c r="R3227" s="199"/>
      <c r="S3227" s="119"/>
      <c r="T3227" s="129"/>
      <c r="U3227" s="127"/>
      <c r="V3227" s="127"/>
      <c r="W3227" s="126"/>
      <c r="X3227" s="119"/>
      <c r="Y3227" s="119"/>
      <c r="Z3227" s="131"/>
      <c r="AA3227" s="12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2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4"/>
      <c r="EM3227" s="1"/>
      <c r="EN3227" s="1"/>
      <c r="EO3227" s="1"/>
      <c r="EP3227" s="1"/>
      <c r="EQ3227" s="1"/>
      <c r="ER3227" s="1"/>
    </row>
    <row r="3228" spans="1:148" ht="12.75" x14ac:dyDescent="0.2">
      <c r="A3228" s="118"/>
      <c r="B3228" s="119"/>
      <c r="C3228" s="119"/>
      <c r="D3228" s="120"/>
      <c r="E3228" s="120"/>
      <c r="F3228" s="172"/>
      <c r="G3228" s="123"/>
      <c r="H3228" s="124"/>
      <c r="I3228" s="124"/>
      <c r="J3228" s="125"/>
      <c r="K3228" s="125"/>
      <c r="L3228" s="8"/>
      <c r="M3228" s="126"/>
      <c r="N3228" s="126"/>
      <c r="O3228" s="119"/>
      <c r="P3228" s="119"/>
      <c r="Q3228" s="158"/>
      <c r="R3228" s="199"/>
      <c r="S3228" s="119"/>
      <c r="T3228" s="129"/>
      <c r="U3228" s="127"/>
      <c r="V3228" s="127"/>
      <c r="W3228" s="126"/>
      <c r="X3228" s="119"/>
      <c r="Y3228" s="119"/>
      <c r="Z3228" s="131"/>
      <c r="AA3228" s="12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2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4"/>
      <c r="EM3228" s="1"/>
      <c r="EN3228" s="1"/>
      <c r="EO3228" s="1"/>
      <c r="EP3228" s="1"/>
      <c r="EQ3228" s="1"/>
      <c r="ER3228" s="1"/>
    </row>
    <row r="3229" spans="1:148" ht="12.75" x14ac:dyDescent="0.2">
      <c r="A3229" s="118"/>
      <c r="B3229" s="119"/>
      <c r="C3229" s="119"/>
      <c r="D3229" s="120"/>
      <c r="E3229" s="120"/>
      <c r="F3229" s="172"/>
      <c r="G3229" s="123"/>
      <c r="H3229" s="124"/>
      <c r="I3229" s="124"/>
      <c r="J3229" s="125"/>
      <c r="K3229" s="125"/>
      <c r="L3229" s="8"/>
      <c r="M3229" s="126"/>
      <c r="N3229" s="126"/>
      <c r="O3229" s="119"/>
      <c r="P3229" s="119"/>
      <c r="Q3229" s="158"/>
      <c r="R3229" s="199"/>
      <c r="S3229" s="119"/>
      <c r="T3229" s="129"/>
      <c r="U3229" s="127"/>
      <c r="V3229" s="127"/>
      <c r="W3229" s="126"/>
      <c r="X3229" s="119"/>
      <c r="Y3229" s="119"/>
      <c r="Z3229" s="131"/>
      <c r="AA3229" s="12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2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4"/>
      <c r="EM3229" s="1"/>
      <c r="EN3229" s="1"/>
      <c r="EO3229" s="1"/>
      <c r="EP3229" s="1"/>
      <c r="EQ3229" s="1"/>
      <c r="ER3229" s="1"/>
    </row>
    <row r="3230" spans="1:148" ht="12.75" x14ac:dyDescent="0.2">
      <c r="A3230" s="118"/>
      <c r="B3230" s="119"/>
      <c r="C3230" s="119"/>
      <c r="D3230" s="120"/>
      <c r="E3230" s="120"/>
      <c r="F3230" s="172"/>
      <c r="G3230" s="123"/>
      <c r="H3230" s="124"/>
      <c r="I3230" s="124"/>
      <c r="J3230" s="125"/>
      <c r="K3230" s="125"/>
      <c r="L3230" s="8"/>
      <c r="M3230" s="126"/>
      <c r="N3230" s="126"/>
      <c r="O3230" s="119"/>
      <c r="P3230" s="119"/>
      <c r="Q3230" s="158"/>
      <c r="R3230" s="199"/>
      <c r="S3230" s="119"/>
      <c r="T3230" s="129"/>
      <c r="U3230" s="127"/>
      <c r="V3230" s="127"/>
      <c r="W3230" s="126"/>
      <c r="X3230" s="119"/>
      <c r="Y3230" s="119"/>
      <c r="Z3230" s="131"/>
      <c r="AA3230" s="12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2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4"/>
      <c r="EM3230" s="1"/>
      <c r="EN3230" s="1"/>
      <c r="EO3230" s="1"/>
      <c r="EP3230" s="1"/>
      <c r="EQ3230" s="1"/>
      <c r="ER3230" s="1"/>
    </row>
    <row r="3231" spans="1:148" ht="12.75" x14ac:dyDescent="0.2">
      <c r="A3231" s="118"/>
      <c r="B3231" s="119"/>
      <c r="C3231" s="119"/>
      <c r="D3231" s="120"/>
      <c r="E3231" s="120"/>
      <c r="F3231" s="172"/>
      <c r="G3231" s="123"/>
      <c r="H3231" s="124"/>
      <c r="I3231" s="124"/>
      <c r="J3231" s="125"/>
      <c r="K3231" s="125"/>
      <c r="L3231" s="8"/>
      <c r="M3231" s="126"/>
      <c r="N3231" s="126"/>
      <c r="O3231" s="119"/>
      <c r="P3231" s="119"/>
      <c r="Q3231" s="158"/>
      <c r="R3231" s="199"/>
      <c r="S3231" s="119"/>
      <c r="T3231" s="129"/>
      <c r="U3231" s="127"/>
      <c r="V3231" s="127"/>
      <c r="W3231" s="126"/>
      <c r="X3231" s="119"/>
      <c r="Y3231" s="119"/>
      <c r="Z3231" s="131"/>
      <c r="AA3231" s="12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2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4"/>
      <c r="EM3231" s="1"/>
      <c r="EN3231" s="1"/>
      <c r="EO3231" s="1"/>
      <c r="EP3231" s="1"/>
      <c r="EQ3231" s="1"/>
      <c r="ER3231" s="1"/>
    </row>
    <row r="3232" spans="1:148" ht="12.75" x14ac:dyDescent="0.2">
      <c r="A3232" s="118"/>
      <c r="B3232" s="119"/>
      <c r="C3232" s="119"/>
      <c r="D3232" s="120"/>
      <c r="E3232" s="120"/>
      <c r="F3232" s="172"/>
      <c r="G3232" s="123"/>
      <c r="H3232" s="124"/>
      <c r="I3232" s="124"/>
      <c r="J3232" s="125"/>
      <c r="K3232" s="125"/>
      <c r="L3232" s="8"/>
      <c r="M3232" s="126"/>
      <c r="N3232" s="126"/>
      <c r="O3232" s="119"/>
      <c r="P3232" s="119"/>
      <c r="Q3232" s="158"/>
      <c r="R3232" s="199"/>
      <c r="S3232" s="119"/>
      <c r="T3232" s="129"/>
      <c r="U3232" s="127"/>
      <c r="V3232" s="127"/>
      <c r="W3232" s="126"/>
      <c r="X3232" s="119"/>
      <c r="Y3232" s="119"/>
      <c r="Z3232" s="131"/>
      <c r="AA3232" s="12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2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4"/>
      <c r="EM3232" s="1"/>
      <c r="EN3232" s="1"/>
      <c r="EO3232" s="1"/>
      <c r="EP3232" s="1"/>
      <c r="EQ3232" s="1"/>
      <c r="ER3232" s="1"/>
    </row>
    <row r="3233" spans="1:148" ht="12.75" x14ac:dyDescent="0.2">
      <c r="A3233" s="118"/>
      <c r="B3233" s="119"/>
      <c r="C3233" s="119"/>
      <c r="D3233" s="120"/>
      <c r="E3233" s="120"/>
      <c r="F3233" s="172"/>
      <c r="G3233" s="123"/>
      <c r="H3233" s="124"/>
      <c r="I3233" s="124"/>
      <c r="J3233" s="125"/>
      <c r="K3233" s="125"/>
      <c r="L3233" s="8"/>
      <c r="M3233" s="126"/>
      <c r="N3233" s="126"/>
      <c r="O3233" s="119"/>
      <c r="P3233" s="119"/>
      <c r="Q3233" s="158"/>
      <c r="R3233" s="199"/>
      <c r="S3233" s="119"/>
      <c r="T3233" s="129"/>
      <c r="U3233" s="127"/>
      <c r="V3233" s="127"/>
      <c r="W3233" s="126"/>
      <c r="X3233" s="119"/>
      <c r="Y3233" s="119"/>
      <c r="Z3233" s="131"/>
      <c r="AA3233" s="12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2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4"/>
      <c r="EM3233" s="1"/>
      <c r="EN3233" s="1"/>
      <c r="EO3233" s="1"/>
      <c r="EP3233" s="1"/>
      <c r="EQ3233" s="1"/>
      <c r="ER3233" s="1"/>
    </row>
    <row r="3234" spans="1:148" ht="12.75" x14ac:dyDescent="0.2">
      <c r="A3234" s="118"/>
      <c r="B3234" s="119"/>
      <c r="C3234" s="119"/>
      <c r="D3234" s="120"/>
      <c r="E3234" s="120"/>
      <c r="F3234" s="172"/>
      <c r="G3234" s="123"/>
      <c r="H3234" s="124"/>
      <c r="I3234" s="124"/>
      <c r="J3234" s="125"/>
      <c r="K3234" s="125"/>
      <c r="L3234" s="8"/>
      <c r="M3234" s="126"/>
      <c r="N3234" s="126"/>
      <c r="O3234" s="119"/>
      <c r="P3234" s="119"/>
      <c r="Q3234" s="158"/>
      <c r="R3234" s="199"/>
      <c r="S3234" s="119"/>
      <c r="T3234" s="129"/>
      <c r="U3234" s="127"/>
      <c r="V3234" s="127"/>
      <c r="W3234" s="126"/>
      <c r="X3234" s="119"/>
      <c r="Y3234" s="119"/>
      <c r="Z3234" s="131"/>
      <c r="AA3234" s="12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2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4"/>
      <c r="EM3234" s="1"/>
      <c r="EN3234" s="1"/>
      <c r="EO3234" s="1"/>
      <c r="EP3234" s="1"/>
      <c r="EQ3234" s="1"/>
      <c r="ER3234" s="1"/>
    </row>
    <row r="3235" spans="1:148" ht="12.75" x14ac:dyDescent="0.2">
      <c r="A3235" s="118"/>
      <c r="B3235" s="119"/>
      <c r="C3235" s="119"/>
      <c r="D3235" s="120"/>
      <c r="E3235" s="120"/>
      <c r="F3235" s="172"/>
      <c r="G3235" s="123"/>
      <c r="H3235" s="124"/>
      <c r="I3235" s="124"/>
      <c r="J3235" s="125"/>
      <c r="K3235" s="125"/>
      <c r="L3235" s="8"/>
      <c r="M3235" s="126"/>
      <c r="N3235" s="126"/>
      <c r="O3235" s="119"/>
      <c r="P3235" s="119"/>
      <c r="Q3235" s="158"/>
      <c r="R3235" s="199"/>
      <c r="S3235" s="119"/>
      <c r="T3235" s="129"/>
      <c r="U3235" s="127"/>
      <c r="V3235" s="127"/>
      <c r="W3235" s="126"/>
      <c r="X3235" s="119"/>
      <c r="Y3235" s="119"/>
      <c r="Z3235" s="131"/>
      <c r="AA3235" s="12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2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4"/>
      <c r="EM3235" s="1"/>
      <c r="EN3235" s="1"/>
      <c r="EO3235" s="1"/>
      <c r="EP3235" s="1"/>
      <c r="EQ3235" s="1"/>
      <c r="ER3235" s="1"/>
    </row>
    <row r="3236" spans="1:148" ht="12.75" x14ac:dyDescent="0.2">
      <c r="A3236" s="118"/>
      <c r="B3236" s="119"/>
      <c r="C3236" s="119"/>
      <c r="D3236" s="120"/>
      <c r="E3236" s="120"/>
      <c r="F3236" s="172"/>
      <c r="G3236" s="123"/>
      <c r="H3236" s="124"/>
      <c r="I3236" s="124"/>
      <c r="J3236" s="125"/>
      <c r="K3236" s="125"/>
      <c r="L3236" s="8"/>
      <c r="M3236" s="126"/>
      <c r="N3236" s="126"/>
      <c r="O3236" s="119"/>
      <c r="P3236" s="119"/>
      <c r="Q3236" s="158"/>
      <c r="R3236" s="199"/>
      <c r="S3236" s="119"/>
      <c r="T3236" s="129"/>
      <c r="U3236" s="127"/>
      <c r="V3236" s="127"/>
      <c r="W3236" s="126"/>
      <c r="X3236" s="119"/>
      <c r="Y3236" s="119"/>
      <c r="Z3236" s="131"/>
      <c r="AA3236" s="12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2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4"/>
      <c r="EM3236" s="1"/>
      <c r="EN3236" s="1"/>
      <c r="EO3236" s="1"/>
      <c r="EP3236" s="1"/>
      <c r="EQ3236" s="1"/>
      <c r="ER3236" s="1"/>
    </row>
    <row r="3237" spans="1:148" ht="12.75" x14ac:dyDescent="0.2">
      <c r="A3237" s="118"/>
      <c r="B3237" s="119"/>
      <c r="C3237" s="119"/>
      <c r="D3237" s="120"/>
      <c r="E3237" s="120"/>
      <c r="F3237" s="172"/>
      <c r="G3237" s="123"/>
      <c r="H3237" s="124"/>
      <c r="I3237" s="124"/>
      <c r="J3237" s="125"/>
      <c r="K3237" s="125"/>
      <c r="L3237" s="8"/>
      <c r="M3237" s="126"/>
      <c r="N3237" s="126"/>
      <c r="O3237" s="119"/>
      <c r="P3237" s="119"/>
      <c r="Q3237" s="158"/>
      <c r="R3237" s="199"/>
      <c r="S3237" s="119"/>
      <c r="T3237" s="129"/>
      <c r="U3237" s="127"/>
      <c r="V3237" s="127"/>
      <c r="W3237" s="126"/>
      <c r="X3237" s="119"/>
      <c r="Y3237" s="119"/>
      <c r="Z3237" s="131"/>
      <c r="AA3237" s="12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2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4"/>
      <c r="EM3237" s="1"/>
      <c r="EN3237" s="1"/>
      <c r="EO3237" s="1"/>
      <c r="EP3237" s="1"/>
      <c r="EQ3237" s="1"/>
      <c r="ER3237" s="1"/>
    </row>
    <row r="3238" spans="1:148" ht="12.75" x14ac:dyDescent="0.2">
      <c r="A3238" s="118"/>
      <c r="B3238" s="119"/>
      <c r="C3238" s="119"/>
      <c r="D3238" s="120"/>
      <c r="E3238" s="120"/>
      <c r="F3238" s="172"/>
      <c r="G3238" s="123"/>
      <c r="H3238" s="124"/>
      <c r="I3238" s="124"/>
      <c r="J3238" s="125"/>
      <c r="K3238" s="125"/>
      <c r="L3238" s="8"/>
      <c r="M3238" s="126"/>
      <c r="N3238" s="126"/>
      <c r="O3238" s="119"/>
      <c r="P3238" s="119"/>
      <c r="Q3238" s="158"/>
      <c r="R3238" s="199"/>
      <c r="S3238" s="119"/>
      <c r="T3238" s="129"/>
      <c r="U3238" s="127"/>
      <c r="V3238" s="127"/>
      <c r="W3238" s="126"/>
      <c r="X3238" s="119"/>
      <c r="Y3238" s="119"/>
      <c r="Z3238" s="131"/>
      <c r="AA3238" s="12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2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4"/>
      <c r="EM3238" s="1"/>
      <c r="EN3238" s="1"/>
      <c r="EO3238" s="1"/>
      <c r="EP3238" s="1"/>
      <c r="EQ3238" s="1"/>
      <c r="ER3238" s="1"/>
    </row>
    <row r="3239" spans="1:148" ht="12.75" x14ac:dyDescent="0.2">
      <c r="A3239" s="118"/>
      <c r="B3239" s="119"/>
      <c r="C3239" s="119"/>
      <c r="D3239" s="120"/>
      <c r="E3239" s="120"/>
      <c r="F3239" s="172"/>
      <c r="G3239" s="123"/>
      <c r="H3239" s="124"/>
      <c r="I3239" s="124"/>
      <c r="J3239" s="125"/>
      <c r="K3239" s="125"/>
      <c r="L3239" s="8"/>
      <c r="M3239" s="126"/>
      <c r="N3239" s="126"/>
      <c r="O3239" s="119"/>
      <c r="P3239" s="119"/>
      <c r="Q3239" s="158"/>
      <c r="R3239" s="199"/>
      <c r="S3239" s="119"/>
      <c r="T3239" s="129"/>
      <c r="U3239" s="127"/>
      <c r="V3239" s="127"/>
      <c r="W3239" s="126"/>
      <c r="X3239" s="119"/>
      <c r="Y3239" s="119"/>
      <c r="Z3239" s="131"/>
      <c r="AA3239" s="12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2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4"/>
      <c r="EM3239" s="1"/>
      <c r="EN3239" s="1"/>
      <c r="EO3239" s="1"/>
      <c r="EP3239" s="1"/>
      <c r="EQ3239" s="1"/>
      <c r="ER3239" s="1"/>
    </row>
    <row r="3240" spans="1:148" ht="12.75" x14ac:dyDescent="0.2">
      <c r="A3240" s="118"/>
      <c r="B3240" s="119"/>
      <c r="C3240" s="119"/>
      <c r="D3240" s="120"/>
      <c r="E3240" s="120"/>
      <c r="F3240" s="172"/>
      <c r="G3240" s="123"/>
      <c r="H3240" s="124"/>
      <c r="I3240" s="124"/>
      <c r="J3240" s="125"/>
      <c r="K3240" s="125"/>
      <c r="L3240" s="8"/>
      <c r="M3240" s="126"/>
      <c r="N3240" s="126"/>
      <c r="O3240" s="119"/>
      <c r="P3240" s="119"/>
      <c r="Q3240" s="158"/>
      <c r="R3240" s="199"/>
      <c r="S3240" s="119"/>
      <c r="T3240" s="129"/>
      <c r="U3240" s="127"/>
      <c r="V3240" s="127"/>
      <c r="W3240" s="126"/>
      <c r="X3240" s="119"/>
      <c r="Y3240" s="119"/>
      <c r="Z3240" s="131"/>
      <c r="AA3240" s="12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2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4"/>
      <c r="EM3240" s="1"/>
      <c r="EN3240" s="1"/>
      <c r="EO3240" s="1"/>
      <c r="EP3240" s="1"/>
      <c r="EQ3240" s="1"/>
      <c r="ER3240" s="1"/>
    </row>
    <row r="3241" spans="1:148" ht="12.75" x14ac:dyDescent="0.2">
      <c r="A3241" s="118"/>
      <c r="B3241" s="119"/>
      <c r="C3241" s="119"/>
      <c r="D3241" s="120"/>
      <c r="E3241" s="120"/>
      <c r="F3241" s="172"/>
      <c r="G3241" s="123"/>
      <c r="H3241" s="124"/>
      <c r="I3241" s="124"/>
      <c r="J3241" s="125"/>
      <c r="K3241" s="125"/>
      <c r="L3241" s="8"/>
      <c r="M3241" s="126"/>
      <c r="N3241" s="126"/>
      <c r="O3241" s="119"/>
      <c r="P3241" s="119"/>
      <c r="Q3241" s="158"/>
      <c r="R3241" s="199"/>
      <c r="S3241" s="119"/>
      <c r="T3241" s="129"/>
      <c r="U3241" s="127"/>
      <c r="V3241" s="127"/>
      <c r="W3241" s="126"/>
      <c r="X3241" s="119"/>
      <c r="Y3241" s="119"/>
      <c r="Z3241" s="131"/>
      <c r="AA3241" s="12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2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4"/>
      <c r="EM3241" s="1"/>
      <c r="EN3241" s="1"/>
      <c r="EO3241" s="1"/>
      <c r="EP3241" s="1"/>
      <c r="EQ3241" s="1"/>
      <c r="ER3241" s="1"/>
    </row>
    <row r="3242" spans="1:148" ht="12.75" x14ac:dyDescent="0.2">
      <c r="A3242" s="118"/>
      <c r="B3242" s="119"/>
      <c r="C3242" s="119"/>
      <c r="D3242" s="120"/>
      <c r="E3242" s="120"/>
      <c r="F3242" s="172"/>
      <c r="G3242" s="123"/>
      <c r="H3242" s="124"/>
      <c r="I3242" s="124"/>
      <c r="J3242" s="125"/>
      <c r="K3242" s="125"/>
      <c r="L3242" s="8"/>
      <c r="M3242" s="126"/>
      <c r="N3242" s="126"/>
      <c r="O3242" s="119"/>
      <c r="P3242" s="119"/>
      <c r="Q3242" s="158"/>
      <c r="R3242" s="199"/>
      <c r="S3242" s="119"/>
      <c r="T3242" s="129"/>
      <c r="U3242" s="127"/>
      <c r="V3242" s="127"/>
      <c r="W3242" s="126"/>
      <c r="X3242" s="119"/>
      <c r="Y3242" s="119"/>
      <c r="Z3242" s="131"/>
      <c r="AA3242" s="12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2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4"/>
      <c r="EM3242" s="1"/>
      <c r="EN3242" s="1"/>
      <c r="EO3242" s="1"/>
      <c r="EP3242" s="1"/>
      <c r="EQ3242" s="1"/>
      <c r="ER3242" s="1"/>
    </row>
    <row r="3243" spans="1:148" ht="12.75" x14ac:dyDescent="0.2">
      <c r="A3243" s="118"/>
      <c r="B3243" s="119"/>
      <c r="C3243" s="119"/>
      <c r="D3243" s="120"/>
      <c r="E3243" s="120"/>
      <c r="F3243" s="172"/>
      <c r="G3243" s="123"/>
      <c r="H3243" s="124"/>
      <c r="I3243" s="124"/>
      <c r="J3243" s="125"/>
      <c r="K3243" s="125"/>
      <c r="L3243" s="8"/>
      <c r="M3243" s="126"/>
      <c r="N3243" s="126"/>
      <c r="O3243" s="119"/>
      <c r="P3243" s="119"/>
      <c r="Q3243" s="158"/>
      <c r="R3243" s="199"/>
      <c r="S3243" s="119"/>
      <c r="T3243" s="129"/>
      <c r="U3243" s="127"/>
      <c r="V3243" s="127"/>
      <c r="W3243" s="126"/>
      <c r="X3243" s="119"/>
      <c r="Y3243" s="119"/>
      <c r="Z3243" s="131"/>
      <c r="AA3243" s="12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2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4"/>
      <c r="EM3243" s="1"/>
      <c r="EN3243" s="1"/>
      <c r="EO3243" s="1"/>
      <c r="EP3243" s="1"/>
      <c r="EQ3243" s="1"/>
      <c r="ER3243" s="1"/>
    </row>
    <row r="3244" spans="1:148" ht="12.75" x14ac:dyDescent="0.2">
      <c r="A3244" s="118"/>
      <c r="B3244" s="119"/>
      <c r="C3244" s="119"/>
      <c r="D3244" s="120"/>
      <c r="E3244" s="120"/>
      <c r="F3244" s="172"/>
      <c r="G3244" s="123"/>
      <c r="H3244" s="124"/>
      <c r="I3244" s="124"/>
      <c r="J3244" s="125"/>
      <c r="K3244" s="125"/>
      <c r="L3244" s="8"/>
      <c r="M3244" s="126"/>
      <c r="N3244" s="126"/>
      <c r="O3244" s="119"/>
      <c r="P3244" s="119"/>
      <c r="Q3244" s="158"/>
      <c r="R3244" s="199"/>
      <c r="S3244" s="119"/>
      <c r="T3244" s="129"/>
      <c r="U3244" s="127"/>
      <c r="V3244" s="127"/>
      <c r="W3244" s="126"/>
      <c r="X3244" s="119"/>
      <c r="Y3244" s="119"/>
      <c r="Z3244" s="131"/>
      <c r="AA3244" s="12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2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4"/>
      <c r="EM3244" s="1"/>
      <c r="EN3244" s="1"/>
      <c r="EO3244" s="1"/>
      <c r="EP3244" s="1"/>
      <c r="EQ3244" s="1"/>
      <c r="ER3244" s="1"/>
    </row>
    <row r="3245" spans="1:148" ht="12.75" x14ac:dyDescent="0.2">
      <c r="A3245" s="118"/>
      <c r="B3245" s="119"/>
      <c r="C3245" s="119"/>
      <c r="D3245" s="120"/>
      <c r="E3245" s="120"/>
      <c r="F3245" s="172"/>
      <c r="G3245" s="123"/>
      <c r="H3245" s="124"/>
      <c r="I3245" s="124"/>
      <c r="J3245" s="125"/>
      <c r="K3245" s="125"/>
      <c r="L3245" s="8"/>
      <c r="M3245" s="126"/>
      <c r="N3245" s="126"/>
      <c r="O3245" s="119"/>
      <c r="P3245" s="119"/>
      <c r="Q3245" s="158"/>
      <c r="R3245" s="199"/>
      <c r="S3245" s="119"/>
      <c r="T3245" s="129"/>
      <c r="U3245" s="127"/>
      <c r="V3245" s="127"/>
      <c r="W3245" s="126"/>
      <c r="X3245" s="119"/>
      <c r="Y3245" s="119"/>
      <c r="Z3245" s="131"/>
      <c r="AA3245" s="12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2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4"/>
      <c r="EM3245" s="1"/>
      <c r="EN3245" s="1"/>
      <c r="EO3245" s="1"/>
      <c r="EP3245" s="1"/>
      <c r="EQ3245" s="1"/>
      <c r="ER3245" s="1"/>
    </row>
    <row r="3246" spans="1:148" ht="12.75" x14ac:dyDescent="0.2">
      <c r="A3246" s="118"/>
      <c r="B3246" s="119"/>
      <c r="C3246" s="119"/>
      <c r="D3246" s="120"/>
      <c r="E3246" s="120"/>
      <c r="F3246" s="172"/>
      <c r="G3246" s="123"/>
      <c r="H3246" s="124"/>
      <c r="I3246" s="124"/>
      <c r="J3246" s="125"/>
      <c r="K3246" s="125"/>
      <c r="L3246" s="8"/>
      <c r="M3246" s="126"/>
      <c r="N3246" s="126"/>
      <c r="O3246" s="119"/>
      <c r="P3246" s="119"/>
      <c r="Q3246" s="158"/>
      <c r="R3246" s="199"/>
      <c r="S3246" s="119"/>
      <c r="T3246" s="129"/>
      <c r="U3246" s="127"/>
      <c r="V3246" s="127"/>
      <c r="W3246" s="126"/>
      <c r="X3246" s="119"/>
      <c r="Y3246" s="119"/>
      <c r="Z3246" s="131"/>
      <c r="AA3246" s="12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2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4"/>
      <c r="EM3246" s="1"/>
      <c r="EN3246" s="1"/>
      <c r="EO3246" s="1"/>
      <c r="EP3246" s="1"/>
      <c r="EQ3246" s="1"/>
      <c r="ER3246" s="1"/>
    </row>
    <row r="3247" spans="1:148" ht="12.75" x14ac:dyDescent="0.2">
      <c r="A3247" s="118"/>
      <c r="B3247" s="119"/>
      <c r="C3247" s="119"/>
      <c r="D3247" s="120"/>
      <c r="E3247" s="120"/>
      <c r="F3247" s="172"/>
      <c r="G3247" s="123"/>
      <c r="H3247" s="124"/>
      <c r="I3247" s="124"/>
      <c r="J3247" s="125"/>
      <c r="K3247" s="125"/>
      <c r="L3247" s="8"/>
      <c r="M3247" s="126"/>
      <c r="N3247" s="126"/>
      <c r="O3247" s="119"/>
      <c r="P3247" s="119"/>
      <c r="Q3247" s="158"/>
      <c r="R3247" s="199"/>
      <c r="S3247" s="119"/>
      <c r="T3247" s="129"/>
      <c r="U3247" s="127"/>
      <c r="V3247" s="127"/>
      <c r="W3247" s="126"/>
      <c r="X3247" s="119"/>
      <c r="Y3247" s="119"/>
      <c r="Z3247" s="131"/>
      <c r="AA3247" s="12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2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4"/>
      <c r="EM3247" s="1"/>
      <c r="EN3247" s="1"/>
      <c r="EO3247" s="1"/>
      <c r="EP3247" s="1"/>
      <c r="EQ3247" s="1"/>
      <c r="ER3247" s="1"/>
    </row>
    <row r="3248" spans="1:148" ht="12.75" x14ac:dyDescent="0.2">
      <c r="A3248" s="118"/>
      <c r="B3248" s="119"/>
      <c r="C3248" s="119"/>
      <c r="D3248" s="120"/>
      <c r="E3248" s="120"/>
      <c r="F3248" s="172"/>
      <c r="G3248" s="123"/>
      <c r="H3248" s="124"/>
      <c r="I3248" s="124"/>
      <c r="J3248" s="125"/>
      <c r="K3248" s="125"/>
      <c r="L3248" s="8"/>
      <c r="M3248" s="126"/>
      <c r="N3248" s="126"/>
      <c r="O3248" s="119"/>
      <c r="P3248" s="119"/>
      <c r="Q3248" s="158"/>
      <c r="R3248" s="199"/>
      <c r="S3248" s="119"/>
      <c r="T3248" s="129"/>
      <c r="U3248" s="127"/>
      <c r="V3248" s="127"/>
      <c r="W3248" s="126"/>
      <c r="X3248" s="119"/>
      <c r="Y3248" s="119"/>
      <c r="Z3248" s="131"/>
      <c r="AA3248" s="12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2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4"/>
      <c r="EM3248" s="1"/>
      <c r="EN3248" s="1"/>
      <c r="EO3248" s="1"/>
      <c r="EP3248" s="1"/>
      <c r="EQ3248" s="1"/>
      <c r="ER3248" s="1"/>
    </row>
    <row r="3249" spans="1:148" ht="12.75" x14ac:dyDescent="0.2">
      <c r="A3249" s="118"/>
      <c r="B3249" s="119"/>
      <c r="C3249" s="119"/>
      <c r="D3249" s="120"/>
      <c r="E3249" s="120"/>
      <c r="F3249" s="172"/>
      <c r="G3249" s="123"/>
      <c r="H3249" s="124"/>
      <c r="I3249" s="124"/>
      <c r="J3249" s="125"/>
      <c r="K3249" s="125"/>
      <c r="L3249" s="8"/>
      <c r="M3249" s="126"/>
      <c r="N3249" s="126"/>
      <c r="O3249" s="119"/>
      <c r="P3249" s="119"/>
      <c r="Q3249" s="158"/>
      <c r="R3249" s="199"/>
      <c r="S3249" s="119"/>
      <c r="T3249" s="129"/>
      <c r="U3249" s="127"/>
      <c r="V3249" s="127"/>
      <c r="W3249" s="126"/>
      <c r="X3249" s="119"/>
      <c r="Y3249" s="119"/>
      <c r="Z3249" s="131"/>
      <c r="AA3249" s="12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2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4"/>
      <c r="EM3249" s="1"/>
      <c r="EN3249" s="1"/>
      <c r="EO3249" s="1"/>
      <c r="EP3249" s="1"/>
      <c r="EQ3249" s="1"/>
      <c r="ER3249" s="1"/>
    </row>
    <row r="3250" spans="1:148" ht="12.75" x14ac:dyDescent="0.2">
      <c r="A3250" s="118"/>
      <c r="B3250" s="119"/>
      <c r="C3250" s="119"/>
      <c r="D3250" s="120"/>
      <c r="E3250" s="120"/>
      <c r="F3250" s="172"/>
      <c r="G3250" s="123"/>
      <c r="H3250" s="124"/>
      <c r="I3250" s="124"/>
      <c r="J3250" s="125"/>
      <c r="K3250" s="125"/>
      <c r="L3250" s="8"/>
      <c r="M3250" s="126"/>
      <c r="N3250" s="126"/>
      <c r="O3250" s="119"/>
      <c r="P3250" s="119"/>
      <c r="Q3250" s="158"/>
      <c r="R3250" s="199"/>
      <c r="S3250" s="119"/>
      <c r="T3250" s="129"/>
      <c r="U3250" s="127"/>
      <c r="V3250" s="127"/>
      <c r="W3250" s="126"/>
      <c r="X3250" s="119"/>
      <c r="Y3250" s="119"/>
      <c r="Z3250" s="131"/>
      <c r="AA3250" s="12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2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4"/>
      <c r="EM3250" s="1"/>
      <c r="EN3250" s="1"/>
      <c r="EO3250" s="1"/>
      <c r="EP3250" s="1"/>
      <c r="EQ3250" s="1"/>
      <c r="ER3250" s="1"/>
    </row>
    <row r="3251" spans="1:148" ht="12.75" x14ac:dyDescent="0.2">
      <c r="A3251" s="118"/>
      <c r="B3251" s="119"/>
      <c r="C3251" s="119"/>
      <c r="D3251" s="120"/>
      <c r="E3251" s="120"/>
      <c r="F3251" s="172"/>
      <c r="G3251" s="123"/>
      <c r="H3251" s="124"/>
      <c r="I3251" s="124"/>
      <c r="J3251" s="125"/>
      <c r="K3251" s="125"/>
      <c r="L3251" s="8"/>
      <c r="M3251" s="126"/>
      <c r="N3251" s="126"/>
      <c r="O3251" s="119"/>
      <c r="P3251" s="119"/>
      <c r="Q3251" s="158"/>
      <c r="R3251" s="199"/>
      <c r="S3251" s="119"/>
      <c r="T3251" s="129"/>
      <c r="U3251" s="127"/>
      <c r="V3251" s="127"/>
      <c r="W3251" s="126"/>
      <c r="X3251" s="119"/>
      <c r="Y3251" s="119"/>
      <c r="Z3251" s="131"/>
      <c r="AA3251" s="12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2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4"/>
      <c r="EM3251" s="1"/>
      <c r="EN3251" s="1"/>
      <c r="EO3251" s="1"/>
      <c r="EP3251" s="1"/>
      <c r="EQ3251" s="1"/>
      <c r="ER3251" s="1"/>
    </row>
    <row r="3252" spans="1:148" ht="12.75" x14ac:dyDescent="0.2">
      <c r="A3252" s="118"/>
      <c r="B3252" s="119"/>
      <c r="C3252" s="119"/>
      <c r="D3252" s="120"/>
      <c r="E3252" s="120"/>
      <c r="F3252" s="172"/>
      <c r="G3252" s="123"/>
      <c r="H3252" s="124"/>
      <c r="I3252" s="124"/>
      <c r="J3252" s="125"/>
      <c r="K3252" s="125"/>
      <c r="L3252" s="8"/>
      <c r="M3252" s="126"/>
      <c r="N3252" s="126"/>
      <c r="O3252" s="119"/>
      <c r="P3252" s="119"/>
      <c r="Q3252" s="158"/>
      <c r="R3252" s="199"/>
      <c r="S3252" s="119"/>
      <c r="T3252" s="129"/>
      <c r="U3252" s="127"/>
      <c r="V3252" s="127"/>
      <c r="W3252" s="126"/>
      <c r="X3252" s="119"/>
      <c r="Y3252" s="119"/>
      <c r="Z3252" s="131"/>
      <c r="AA3252" s="12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2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4"/>
      <c r="EM3252" s="1"/>
      <c r="EN3252" s="1"/>
      <c r="EO3252" s="1"/>
      <c r="EP3252" s="1"/>
      <c r="EQ3252" s="1"/>
      <c r="ER3252" s="1"/>
    </row>
    <row r="3253" spans="1:148" ht="12.75" x14ac:dyDescent="0.2">
      <c r="A3253" s="118"/>
      <c r="B3253" s="119"/>
      <c r="C3253" s="119"/>
      <c r="D3253" s="120"/>
      <c r="E3253" s="120"/>
      <c r="F3253" s="172"/>
      <c r="G3253" s="123"/>
      <c r="H3253" s="124"/>
      <c r="I3253" s="124"/>
      <c r="J3253" s="125"/>
      <c r="K3253" s="125"/>
      <c r="L3253" s="8"/>
      <c r="M3253" s="126"/>
      <c r="N3253" s="126"/>
      <c r="O3253" s="119"/>
      <c r="P3253" s="119"/>
      <c r="Q3253" s="158"/>
      <c r="R3253" s="199"/>
      <c r="S3253" s="119"/>
      <c r="T3253" s="129"/>
      <c r="U3253" s="127"/>
      <c r="V3253" s="127"/>
      <c r="W3253" s="126"/>
      <c r="X3253" s="119"/>
      <c r="Y3253" s="119"/>
      <c r="Z3253" s="131"/>
      <c r="AA3253" s="12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2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4"/>
      <c r="EM3253" s="1"/>
      <c r="EN3253" s="1"/>
      <c r="EO3253" s="1"/>
      <c r="EP3253" s="1"/>
      <c r="EQ3253" s="1"/>
      <c r="ER3253" s="1"/>
    </row>
    <row r="3254" spans="1:148" ht="12.75" x14ac:dyDescent="0.2">
      <c r="A3254" s="118"/>
      <c r="B3254" s="119"/>
      <c r="C3254" s="119"/>
      <c r="D3254" s="120"/>
      <c r="E3254" s="120"/>
      <c r="F3254" s="172"/>
      <c r="G3254" s="123"/>
      <c r="H3254" s="124"/>
      <c r="I3254" s="124"/>
      <c r="J3254" s="125"/>
      <c r="K3254" s="125"/>
      <c r="L3254" s="8"/>
      <c r="M3254" s="126"/>
      <c r="N3254" s="126"/>
      <c r="O3254" s="119"/>
      <c r="P3254" s="119"/>
      <c r="Q3254" s="158"/>
      <c r="R3254" s="199"/>
      <c r="S3254" s="119"/>
      <c r="T3254" s="129"/>
      <c r="U3254" s="127"/>
      <c r="V3254" s="127"/>
      <c r="W3254" s="126"/>
      <c r="X3254" s="119"/>
      <c r="Y3254" s="119"/>
      <c r="Z3254" s="131"/>
      <c r="AA3254" s="12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2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4"/>
      <c r="EM3254" s="1"/>
      <c r="EN3254" s="1"/>
      <c r="EO3254" s="1"/>
      <c r="EP3254" s="1"/>
      <c r="EQ3254" s="1"/>
      <c r="ER3254" s="1"/>
    </row>
    <row r="3255" spans="1:148" ht="12.75" x14ac:dyDescent="0.2">
      <c r="A3255" s="118"/>
      <c r="B3255" s="119"/>
      <c r="C3255" s="119"/>
      <c r="D3255" s="120"/>
      <c r="E3255" s="120"/>
      <c r="F3255" s="172"/>
      <c r="G3255" s="123"/>
      <c r="H3255" s="124"/>
      <c r="I3255" s="124"/>
      <c r="J3255" s="125"/>
      <c r="K3255" s="125"/>
      <c r="L3255" s="8"/>
      <c r="M3255" s="126"/>
      <c r="N3255" s="126"/>
      <c r="O3255" s="119"/>
      <c r="P3255" s="119"/>
      <c r="Q3255" s="158"/>
      <c r="R3255" s="199"/>
      <c r="S3255" s="119"/>
      <c r="T3255" s="129"/>
      <c r="U3255" s="127"/>
      <c r="V3255" s="127"/>
      <c r="W3255" s="126"/>
      <c r="X3255" s="119"/>
      <c r="Y3255" s="119"/>
      <c r="Z3255" s="131"/>
      <c r="AA3255" s="12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2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4"/>
      <c r="EM3255" s="1"/>
      <c r="EN3255" s="1"/>
      <c r="EO3255" s="1"/>
      <c r="EP3255" s="1"/>
      <c r="EQ3255" s="1"/>
      <c r="ER3255" s="1"/>
    </row>
    <row r="3256" spans="1:148" ht="12.75" x14ac:dyDescent="0.2">
      <c r="A3256" s="118"/>
      <c r="B3256" s="119"/>
      <c r="C3256" s="119"/>
      <c r="D3256" s="120"/>
      <c r="E3256" s="120"/>
      <c r="F3256" s="172"/>
      <c r="G3256" s="123"/>
      <c r="H3256" s="124"/>
      <c r="I3256" s="124"/>
      <c r="J3256" s="125"/>
      <c r="K3256" s="125"/>
      <c r="L3256" s="8"/>
      <c r="M3256" s="126"/>
      <c r="N3256" s="126"/>
      <c r="O3256" s="119"/>
      <c r="P3256" s="119"/>
      <c r="Q3256" s="158"/>
      <c r="R3256" s="199"/>
      <c r="S3256" s="119"/>
      <c r="T3256" s="129"/>
      <c r="U3256" s="127"/>
      <c r="V3256" s="127"/>
      <c r="W3256" s="126"/>
      <c r="X3256" s="119"/>
      <c r="Y3256" s="119"/>
      <c r="Z3256" s="131"/>
      <c r="AA3256" s="12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2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4"/>
      <c r="EM3256" s="1"/>
      <c r="EN3256" s="1"/>
      <c r="EO3256" s="1"/>
      <c r="EP3256" s="1"/>
      <c r="EQ3256" s="1"/>
      <c r="ER3256" s="1"/>
    </row>
    <row r="3257" spans="1:148" ht="12.75" x14ac:dyDescent="0.2">
      <c r="A3257" s="118"/>
      <c r="B3257" s="119"/>
      <c r="C3257" s="119"/>
      <c r="D3257" s="120"/>
      <c r="E3257" s="120"/>
      <c r="F3257" s="172"/>
      <c r="G3257" s="123"/>
      <c r="H3257" s="124"/>
      <c r="I3257" s="124"/>
      <c r="J3257" s="125"/>
      <c r="K3257" s="125"/>
      <c r="L3257" s="8"/>
      <c r="M3257" s="126"/>
      <c r="N3257" s="126"/>
      <c r="O3257" s="119"/>
      <c r="P3257" s="119"/>
      <c r="Q3257" s="158"/>
      <c r="R3257" s="199"/>
      <c r="S3257" s="119"/>
      <c r="T3257" s="129"/>
      <c r="U3257" s="127"/>
      <c r="V3257" s="127"/>
      <c r="W3257" s="126"/>
      <c r="X3257" s="119"/>
      <c r="Y3257" s="119"/>
      <c r="Z3257" s="131"/>
      <c r="AA3257" s="12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2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4"/>
      <c r="EM3257" s="1"/>
      <c r="EN3257" s="1"/>
      <c r="EO3257" s="1"/>
      <c r="EP3257" s="1"/>
      <c r="EQ3257" s="1"/>
      <c r="ER3257" s="1"/>
    </row>
    <row r="3258" spans="1:148" ht="12.75" x14ac:dyDescent="0.2">
      <c r="A3258" s="118"/>
      <c r="B3258" s="119"/>
      <c r="C3258" s="119"/>
      <c r="D3258" s="120"/>
      <c r="E3258" s="120"/>
      <c r="F3258" s="172"/>
      <c r="G3258" s="123"/>
      <c r="H3258" s="124"/>
      <c r="I3258" s="124"/>
      <c r="J3258" s="125"/>
      <c r="K3258" s="125"/>
      <c r="L3258" s="8"/>
      <c r="M3258" s="126"/>
      <c r="N3258" s="126"/>
      <c r="O3258" s="119"/>
      <c r="P3258" s="119"/>
      <c r="Q3258" s="158"/>
      <c r="R3258" s="199"/>
      <c r="S3258" s="119"/>
      <c r="T3258" s="129"/>
      <c r="U3258" s="127"/>
      <c r="V3258" s="127"/>
      <c r="W3258" s="126"/>
      <c r="X3258" s="119"/>
      <c r="Y3258" s="119"/>
      <c r="Z3258" s="131"/>
      <c r="AA3258" s="12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2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4"/>
      <c r="EM3258" s="1"/>
      <c r="EN3258" s="1"/>
      <c r="EO3258" s="1"/>
      <c r="EP3258" s="1"/>
      <c r="EQ3258" s="1"/>
      <c r="ER3258" s="1"/>
    </row>
    <row r="3259" spans="1:148" ht="12.75" x14ac:dyDescent="0.2">
      <c r="A3259" s="118"/>
      <c r="B3259" s="119"/>
      <c r="C3259" s="119"/>
      <c r="D3259" s="120"/>
      <c r="E3259" s="120"/>
      <c r="F3259" s="172"/>
      <c r="G3259" s="123"/>
      <c r="H3259" s="124"/>
      <c r="I3259" s="124"/>
      <c r="J3259" s="125"/>
      <c r="K3259" s="125"/>
      <c r="L3259" s="8"/>
      <c r="M3259" s="126"/>
      <c r="N3259" s="126"/>
      <c r="O3259" s="119"/>
      <c r="P3259" s="119"/>
      <c r="Q3259" s="158"/>
      <c r="R3259" s="199"/>
      <c r="S3259" s="119"/>
      <c r="T3259" s="129"/>
      <c r="U3259" s="127"/>
      <c r="V3259" s="127"/>
      <c r="W3259" s="126"/>
      <c r="X3259" s="119"/>
      <c r="Y3259" s="119"/>
      <c r="Z3259" s="131"/>
      <c r="AA3259" s="12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2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4"/>
      <c r="EM3259" s="1"/>
      <c r="EN3259" s="1"/>
      <c r="EO3259" s="1"/>
      <c r="EP3259" s="1"/>
      <c r="EQ3259" s="1"/>
      <c r="ER3259" s="1"/>
    </row>
    <row r="3260" spans="1:148" ht="12.75" x14ac:dyDescent="0.2">
      <c r="A3260" s="118"/>
      <c r="B3260" s="119"/>
      <c r="C3260" s="119"/>
      <c r="D3260" s="120"/>
      <c r="E3260" s="120"/>
      <c r="F3260" s="172"/>
      <c r="G3260" s="123"/>
      <c r="H3260" s="124"/>
      <c r="I3260" s="124"/>
      <c r="J3260" s="125"/>
      <c r="K3260" s="125"/>
      <c r="L3260" s="8"/>
      <c r="M3260" s="126"/>
      <c r="N3260" s="126"/>
      <c r="O3260" s="119"/>
      <c r="P3260" s="119"/>
      <c r="Q3260" s="158"/>
      <c r="R3260" s="199"/>
      <c r="S3260" s="119"/>
      <c r="T3260" s="129"/>
      <c r="U3260" s="127"/>
      <c r="V3260" s="127"/>
      <c r="W3260" s="126"/>
      <c r="X3260" s="119"/>
      <c r="Y3260" s="119"/>
      <c r="Z3260" s="131"/>
      <c r="AA3260" s="12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2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4"/>
      <c r="EM3260" s="1"/>
      <c r="EN3260" s="1"/>
      <c r="EO3260" s="1"/>
      <c r="EP3260" s="1"/>
      <c r="EQ3260" s="1"/>
      <c r="ER3260" s="1"/>
    </row>
    <row r="3261" spans="1:148" ht="12.75" x14ac:dyDescent="0.2">
      <c r="A3261" s="118"/>
      <c r="B3261" s="119"/>
      <c r="C3261" s="119"/>
      <c r="D3261" s="120"/>
      <c r="E3261" s="120"/>
      <c r="F3261" s="172"/>
      <c r="G3261" s="123"/>
      <c r="H3261" s="124"/>
      <c r="I3261" s="124"/>
      <c r="J3261" s="125"/>
      <c r="K3261" s="125"/>
      <c r="L3261" s="8"/>
      <c r="M3261" s="126"/>
      <c r="N3261" s="126"/>
      <c r="O3261" s="119"/>
      <c r="P3261" s="119"/>
      <c r="Q3261" s="158"/>
      <c r="R3261" s="199"/>
      <c r="S3261" s="119"/>
      <c r="T3261" s="129"/>
      <c r="U3261" s="127"/>
      <c r="V3261" s="127"/>
      <c r="W3261" s="126"/>
      <c r="X3261" s="119"/>
      <c r="Y3261" s="119"/>
      <c r="Z3261" s="131"/>
      <c r="AA3261" s="12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2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4"/>
      <c r="EM3261" s="1"/>
      <c r="EN3261" s="1"/>
      <c r="EO3261" s="1"/>
      <c r="EP3261" s="1"/>
      <c r="EQ3261" s="1"/>
      <c r="ER3261" s="1"/>
    </row>
    <row r="3262" spans="1:148" ht="12.75" x14ac:dyDescent="0.2">
      <c r="A3262" s="118"/>
      <c r="B3262" s="119"/>
      <c r="C3262" s="119"/>
      <c r="D3262" s="120"/>
      <c r="E3262" s="120"/>
      <c r="F3262" s="172"/>
      <c r="G3262" s="123"/>
      <c r="H3262" s="124"/>
      <c r="I3262" s="124"/>
      <c r="J3262" s="125"/>
      <c r="K3262" s="125"/>
      <c r="L3262" s="8"/>
      <c r="M3262" s="126"/>
      <c r="N3262" s="126"/>
      <c r="O3262" s="119"/>
      <c r="P3262" s="119"/>
      <c r="Q3262" s="158"/>
      <c r="R3262" s="199"/>
      <c r="S3262" s="119"/>
      <c r="T3262" s="129"/>
      <c r="U3262" s="127"/>
      <c r="V3262" s="127"/>
      <c r="W3262" s="126"/>
      <c r="X3262" s="119"/>
      <c r="Y3262" s="119"/>
      <c r="Z3262" s="131"/>
      <c r="AA3262" s="12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2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4"/>
      <c r="EM3262" s="1"/>
      <c r="EN3262" s="1"/>
      <c r="EO3262" s="1"/>
      <c r="EP3262" s="1"/>
      <c r="EQ3262" s="1"/>
      <c r="ER3262" s="1"/>
    </row>
    <row r="3263" spans="1:148" ht="12.75" x14ac:dyDescent="0.2">
      <c r="A3263" s="118"/>
      <c r="B3263" s="119"/>
      <c r="C3263" s="119"/>
      <c r="D3263" s="120"/>
      <c r="E3263" s="120"/>
      <c r="F3263" s="172"/>
      <c r="G3263" s="123"/>
      <c r="H3263" s="124"/>
      <c r="I3263" s="124"/>
      <c r="J3263" s="125"/>
      <c r="K3263" s="125"/>
      <c r="L3263" s="8"/>
      <c r="M3263" s="126"/>
      <c r="N3263" s="126"/>
      <c r="O3263" s="119"/>
      <c r="P3263" s="119"/>
      <c r="Q3263" s="158"/>
      <c r="R3263" s="199"/>
      <c r="S3263" s="119"/>
      <c r="T3263" s="129"/>
      <c r="U3263" s="127"/>
      <c r="V3263" s="127"/>
      <c r="W3263" s="126"/>
      <c r="X3263" s="119"/>
      <c r="Y3263" s="119"/>
      <c r="Z3263" s="131"/>
      <c r="AA3263" s="12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2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4"/>
      <c r="EM3263" s="1"/>
      <c r="EN3263" s="1"/>
      <c r="EO3263" s="1"/>
      <c r="EP3263" s="1"/>
      <c r="EQ3263" s="1"/>
      <c r="ER3263" s="1"/>
    </row>
    <row r="3264" spans="1:148" ht="12.75" x14ac:dyDescent="0.2">
      <c r="A3264" s="118"/>
      <c r="B3264" s="119"/>
      <c r="C3264" s="119"/>
      <c r="D3264" s="120"/>
      <c r="E3264" s="120"/>
      <c r="F3264" s="172"/>
      <c r="G3264" s="123"/>
      <c r="H3264" s="124"/>
      <c r="I3264" s="124"/>
      <c r="J3264" s="125"/>
      <c r="K3264" s="125"/>
      <c r="L3264" s="8"/>
      <c r="M3264" s="126"/>
      <c r="N3264" s="126"/>
      <c r="O3264" s="119"/>
      <c r="P3264" s="119"/>
      <c r="Q3264" s="158"/>
      <c r="R3264" s="199"/>
      <c r="S3264" s="119"/>
      <c r="T3264" s="129"/>
      <c r="U3264" s="127"/>
      <c r="V3264" s="127"/>
      <c r="W3264" s="126"/>
      <c r="X3264" s="119"/>
      <c r="Y3264" s="119"/>
      <c r="Z3264" s="131"/>
      <c r="AA3264" s="12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2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4"/>
      <c r="EM3264" s="1"/>
      <c r="EN3264" s="1"/>
      <c r="EO3264" s="1"/>
      <c r="EP3264" s="1"/>
      <c r="EQ3264" s="1"/>
      <c r="ER3264" s="1"/>
    </row>
    <row r="3265" spans="1:148" ht="12.75" x14ac:dyDescent="0.2">
      <c r="A3265" s="118"/>
      <c r="B3265" s="119"/>
      <c r="C3265" s="119"/>
      <c r="D3265" s="120"/>
      <c r="E3265" s="120"/>
      <c r="F3265" s="172"/>
      <c r="G3265" s="123"/>
      <c r="H3265" s="124"/>
      <c r="I3265" s="124"/>
      <c r="J3265" s="125"/>
      <c r="K3265" s="125"/>
      <c r="L3265" s="8"/>
      <c r="M3265" s="126"/>
      <c r="N3265" s="126"/>
      <c r="O3265" s="119"/>
      <c r="P3265" s="119"/>
      <c r="Q3265" s="158"/>
      <c r="R3265" s="199"/>
      <c r="S3265" s="119"/>
      <c r="T3265" s="129"/>
      <c r="U3265" s="127"/>
      <c r="V3265" s="127"/>
      <c r="W3265" s="126"/>
      <c r="X3265" s="119"/>
      <c r="Y3265" s="119"/>
      <c r="Z3265" s="131"/>
      <c r="AA3265" s="12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2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4"/>
      <c r="EM3265" s="1"/>
      <c r="EN3265" s="1"/>
      <c r="EO3265" s="1"/>
      <c r="EP3265" s="1"/>
      <c r="EQ3265" s="1"/>
      <c r="ER3265" s="1"/>
    </row>
    <row r="3266" spans="1:148" ht="12.75" x14ac:dyDescent="0.2">
      <c r="A3266" s="118"/>
      <c r="B3266" s="119"/>
      <c r="C3266" s="119"/>
      <c r="D3266" s="120"/>
      <c r="E3266" s="120"/>
      <c r="F3266" s="172"/>
      <c r="G3266" s="123"/>
      <c r="H3266" s="124"/>
      <c r="I3266" s="124"/>
      <c r="J3266" s="125"/>
      <c r="K3266" s="125"/>
      <c r="L3266" s="8"/>
      <c r="M3266" s="126"/>
      <c r="N3266" s="126"/>
      <c r="O3266" s="119"/>
      <c r="P3266" s="119"/>
      <c r="Q3266" s="158"/>
      <c r="R3266" s="199"/>
      <c r="S3266" s="119"/>
      <c r="T3266" s="129"/>
      <c r="U3266" s="127"/>
      <c r="V3266" s="127"/>
      <c r="W3266" s="126"/>
      <c r="X3266" s="119"/>
      <c r="Y3266" s="119"/>
      <c r="Z3266" s="131"/>
      <c r="AA3266" s="12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2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4"/>
      <c r="EM3266" s="1"/>
      <c r="EN3266" s="1"/>
      <c r="EO3266" s="1"/>
      <c r="EP3266" s="1"/>
      <c r="EQ3266" s="1"/>
      <c r="ER3266" s="1"/>
    </row>
    <row r="3267" spans="1:148" ht="12.75" x14ac:dyDescent="0.2">
      <c r="A3267" s="118"/>
      <c r="B3267" s="119"/>
      <c r="C3267" s="119"/>
      <c r="D3267" s="120"/>
      <c r="E3267" s="120"/>
      <c r="F3267" s="172"/>
      <c r="G3267" s="123"/>
      <c r="H3267" s="124"/>
      <c r="I3267" s="124"/>
      <c r="J3267" s="125"/>
      <c r="K3267" s="125"/>
      <c r="L3267" s="8"/>
      <c r="M3267" s="126"/>
      <c r="N3267" s="126"/>
      <c r="O3267" s="119"/>
      <c r="P3267" s="119"/>
      <c r="Q3267" s="158"/>
      <c r="R3267" s="199"/>
      <c r="S3267" s="119"/>
      <c r="T3267" s="129"/>
      <c r="U3267" s="127"/>
      <c r="V3267" s="127"/>
      <c r="W3267" s="126"/>
      <c r="X3267" s="119"/>
      <c r="Y3267" s="119"/>
      <c r="Z3267" s="131"/>
      <c r="AA3267" s="12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2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4"/>
      <c r="EM3267" s="1"/>
      <c r="EN3267" s="1"/>
      <c r="EO3267" s="1"/>
      <c r="EP3267" s="1"/>
      <c r="EQ3267" s="1"/>
      <c r="ER3267" s="1"/>
    </row>
    <row r="3268" spans="1:148" ht="12.75" x14ac:dyDescent="0.2">
      <c r="A3268" s="118"/>
      <c r="B3268" s="119"/>
      <c r="C3268" s="119"/>
      <c r="D3268" s="120"/>
      <c r="E3268" s="120"/>
      <c r="F3268" s="172"/>
      <c r="G3268" s="123"/>
      <c r="H3268" s="124"/>
      <c r="I3268" s="124"/>
      <c r="J3268" s="125"/>
      <c r="K3268" s="125"/>
      <c r="L3268" s="8"/>
      <c r="M3268" s="126"/>
      <c r="N3268" s="126"/>
      <c r="O3268" s="119"/>
      <c r="P3268" s="119"/>
      <c r="Q3268" s="158"/>
      <c r="R3268" s="199"/>
      <c r="S3268" s="119"/>
      <c r="T3268" s="129"/>
      <c r="U3268" s="127"/>
      <c r="V3268" s="127"/>
      <c r="W3268" s="126"/>
      <c r="X3268" s="119"/>
      <c r="Y3268" s="119"/>
      <c r="Z3268" s="131"/>
      <c r="AA3268" s="12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2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4"/>
      <c r="EM3268" s="1"/>
      <c r="EN3268" s="1"/>
      <c r="EO3268" s="1"/>
      <c r="EP3268" s="1"/>
      <c r="EQ3268" s="1"/>
      <c r="ER3268" s="1"/>
    </row>
    <row r="3269" spans="1:148" ht="12.75" x14ac:dyDescent="0.2">
      <c r="A3269" s="118"/>
      <c r="B3269" s="119"/>
      <c r="C3269" s="119"/>
      <c r="D3269" s="120"/>
      <c r="E3269" s="120"/>
      <c r="F3269" s="172"/>
      <c r="G3269" s="123"/>
      <c r="H3269" s="124"/>
      <c r="I3269" s="124"/>
      <c r="J3269" s="125"/>
      <c r="K3269" s="125"/>
      <c r="L3269" s="8"/>
      <c r="M3269" s="126"/>
      <c r="N3269" s="126"/>
      <c r="O3269" s="119"/>
      <c r="P3269" s="119"/>
      <c r="Q3269" s="158"/>
      <c r="R3269" s="199"/>
      <c r="S3269" s="119"/>
      <c r="T3269" s="129"/>
      <c r="U3269" s="127"/>
      <c r="V3269" s="127"/>
      <c r="W3269" s="126"/>
      <c r="X3269" s="119"/>
      <c r="Y3269" s="119"/>
      <c r="Z3269" s="131"/>
      <c r="AA3269" s="12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2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4"/>
      <c r="EM3269" s="1"/>
      <c r="EN3269" s="1"/>
      <c r="EO3269" s="1"/>
      <c r="EP3269" s="1"/>
      <c r="EQ3269" s="1"/>
      <c r="ER3269" s="1"/>
    </row>
    <row r="3270" spans="1:148" ht="12.75" x14ac:dyDescent="0.2">
      <c r="A3270" s="118"/>
      <c r="B3270" s="119"/>
      <c r="C3270" s="119"/>
      <c r="D3270" s="120"/>
      <c r="E3270" s="120"/>
      <c r="F3270" s="172"/>
      <c r="G3270" s="123"/>
      <c r="H3270" s="124"/>
      <c r="I3270" s="124"/>
      <c r="J3270" s="125"/>
      <c r="K3270" s="125"/>
      <c r="L3270" s="8"/>
      <c r="M3270" s="126"/>
      <c r="N3270" s="126"/>
      <c r="O3270" s="119"/>
      <c r="P3270" s="119"/>
      <c r="Q3270" s="158"/>
      <c r="R3270" s="199"/>
      <c r="S3270" s="119"/>
      <c r="T3270" s="129"/>
      <c r="U3270" s="127"/>
      <c r="V3270" s="127"/>
      <c r="W3270" s="126"/>
      <c r="X3270" s="119"/>
      <c r="Y3270" s="119"/>
      <c r="Z3270" s="131"/>
      <c r="AA3270" s="12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2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4"/>
      <c r="EM3270" s="1"/>
      <c r="EN3270" s="1"/>
      <c r="EO3270" s="1"/>
      <c r="EP3270" s="1"/>
      <c r="EQ3270" s="1"/>
      <c r="ER3270" s="1"/>
    </row>
    <row r="3271" spans="1:148" ht="12.75" x14ac:dyDescent="0.2">
      <c r="A3271" s="118"/>
      <c r="B3271" s="119"/>
      <c r="C3271" s="119"/>
      <c r="D3271" s="120"/>
      <c r="E3271" s="120"/>
      <c r="F3271" s="172"/>
      <c r="G3271" s="123"/>
      <c r="H3271" s="124"/>
      <c r="I3271" s="124"/>
      <c r="J3271" s="125"/>
      <c r="K3271" s="125"/>
      <c r="L3271" s="8"/>
      <c r="M3271" s="126"/>
      <c r="N3271" s="126"/>
      <c r="O3271" s="119"/>
      <c r="P3271" s="119"/>
      <c r="Q3271" s="158"/>
      <c r="R3271" s="199"/>
      <c r="S3271" s="119"/>
      <c r="T3271" s="129"/>
      <c r="U3271" s="127"/>
      <c r="V3271" s="127"/>
      <c r="W3271" s="126"/>
      <c r="X3271" s="119"/>
      <c r="Y3271" s="119"/>
      <c r="Z3271" s="131"/>
      <c r="AA3271" s="12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2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4"/>
      <c r="EM3271" s="1"/>
      <c r="EN3271" s="1"/>
      <c r="EO3271" s="1"/>
      <c r="EP3271" s="1"/>
      <c r="EQ3271" s="1"/>
      <c r="ER3271" s="1"/>
    </row>
    <row r="3272" spans="1:148" ht="12.75" x14ac:dyDescent="0.2">
      <c r="A3272" s="118"/>
      <c r="B3272" s="119"/>
      <c r="C3272" s="119"/>
      <c r="D3272" s="120"/>
      <c r="E3272" s="120"/>
      <c r="F3272" s="172"/>
      <c r="G3272" s="123"/>
      <c r="H3272" s="124"/>
      <c r="I3272" s="124"/>
      <c r="J3272" s="125"/>
      <c r="K3272" s="125"/>
      <c r="L3272" s="8"/>
      <c r="M3272" s="126"/>
      <c r="N3272" s="126"/>
      <c r="O3272" s="119"/>
      <c r="P3272" s="119"/>
      <c r="Q3272" s="158"/>
      <c r="R3272" s="199"/>
      <c r="S3272" s="119"/>
      <c r="T3272" s="129"/>
      <c r="U3272" s="127"/>
      <c r="V3272" s="127"/>
      <c r="W3272" s="126"/>
      <c r="X3272" s="119"/>
      <c r="Y3272" s="119"/>
      <c r="Z3272" s="131"/>
      <c r="AA3272" s="12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2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4"/>
      <c r="EM3272" s="1"/>
      <c r="EN3272" s="1"/>
      <c r="EO3272" s="1"/>
      <c r="EP3272" s="1"/>
      <c r="EQ3272" s="1"/>
      <c r="ER3272" s="1"/>
    </row>
    <row r="3273" spans="1:148" ht="12.75" x14ac:dyDescent="0.2">
      <c r="A3273" s="118"/>
      <c r="B3273" s="119"/>
      <c r="C3273" s="119"/>
      <c r="D3273" s="120"/>
      <c r="E3273" s="120"/>
      <c r="F3273" s="172"/>
      <c r="G3273" s="123"/>
      <c r="H3273" s="124"/>
      <c r="I3273" s="124"/>
      <c r="J3273" s="125"/>
      <c r="K3273" s="125"/>
      <c r="L3273" s="8"/>
      <c r="M3273" s="126"/>
      <c r="N3273" s="126"/>
      <c r="O3273" s="119"/>
      <c r="P3273" s="119"/>
      <c r="Q3273" s="158"/>
      <c r="R3273" s="199"/>
      <c r="S3273" s="119"/>
      <c r="T3273" s="129"/>
      <c r="U3273" s="127"/>
      <c r="V3273" s="127"/>
      <c r="W3273" s="126"/>
      <c r="X3273" s="119"/>
      <c r="Y3273" s="119"/>
      <c r="Z3273" s="131"/>
      <c r="AA3273" s="12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2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4"/>
      <c r="EM3273" s="1"/>
      <c r="EN3273" s="1"/>
      <c r="EO3273" s="1"/>
      <c r="EP3273" s="1"/>
      <c r="EQ3273" s="1"/>
      <c r="ER3273" s="1"/>
    </row>
    <row r="3274" spans="1:148" ht="12.75" x14ac:dyDescent="0.2">
      <c r="A3274" s="118"/>
      <c r="B3274" s="119"/>
      <c r="C3274" s="119"/>
      <c r="D3274" s="120"/>
      <c r="E3274" s="120"/>
      <c r="F3274" s="172"/>
      <c r="G3274" s="123"/>
      <c r="H3274" s="124"/>
      <c r="I3274" s="124"/>
      <c r="J3274" s="125"/>
      <c r="K3274" s="125"/>
      <c r="L3274" s="8"/>
      <c r="M3274" s="126"/>
      <c r="N3274" s="126"/>
      <c r="O3274" s="119"/>
      <c r="P3274" s="119"/>
      <c r="Q3274" s="158"/>
      <c r="R3274" s="199"/>
      <c r="S3274" s="119"/>
      <c r="T3274" s="129"/>
      <c r="U3274" s="127"/>
      <c r="V3274" s="127"/>
      <c r="W3274" s="126"/>
      <c r="X3274" s="119"/>
      <c r="Y3274" s="119"/>
      <c r="Z3274" s="131"/>
      <c r="AA3274" s="12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2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4"/>
      <c r="EM3274" s="1"/>
      <c r="EN3274" s="1"/>
      <c r="EO3274" s="1"/>
      <c r="EP3274" s="1"/>
      <c r="EQ3274" s="1"/>
      <c r="ER3274" s="1"/>
    </row>
    <row r="3275" spans="1:148" ht="12.75" x14ac:dyDescent="0.2">
      <c r="A3275" s="118"/>
      <c r="B3275" s="119"/>
      <c r="C3275" s="119"/>
      <c r="D3275" s="120"/>
      <c r="E3275" s="120"/>
      <c r="F3275" s="172"/>
      <c r="G3275" s="123"/>
      <c r="H3275" s="124"/>
      <c r="I3275" s="124"/>
      <c r="J3275" s="125"/>
      <c r="K3275" s="125"/>
      <c r="L3275" s="8"/>
      <c r="M3275" s="126"/>
      <c r="N3275" s="126"/>
      <c r="O3275" s="119"/>
      <c r="P3275" s="119"/>
      <c r="Q3275" s="158"/>
      <c r="R3275" s="199"/>
      <c r="S3275" s="119"/>
      <c r="T3275" s="129"/>
      <c r="U3275" s="127"/>
      <c r="V3275" s="127"/>
      <c r="W3275" s="126"/>
      <c r="X3275" s="119"/>
      <c r="Y3275" s="119"/>
      <c r="Z3275" s="131"/>
      <c r="AA3275" s="12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2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4"/>
      <c r="EM3275" s="1"/>
      <c r="EN3275" s="1"/>
      <c r="EO3275" s="1"/>
      <c r="EP3275" s="1"/>
      <c r="EQ3275" s="1"/>
      <c r="ER3275" s="1"/>
    </row>
    <row r="3276" spans="1:148" ht="12.75" x14ac:dyDescent="0.2">
      <c r="A3276" s="118"/>
      <c r="B3276" s="119"/>
      <c r="C3276" s="119"/>
      <c r="D3276" s="120"/>
      <c r="E3276" s="120"/>
      <c r="F3276" s="172"/>
      <c r="G3276" s="123"/>
      <c r="H3276" s="124"/>
      <c r="I3276" s="124"/>
      <c r="J3276" s="125"/>
      <c r="K3276" s="125"/>
      <c r="L3276" s="8"/>
      <c r="M3276" s="126"/>
      <c r="N3276" s="126"/>
      <c r="O3276" s="119"/>
      <c r="P3276" s="119"/>
      <c r="Q3276" s="158"/>
      <c r="R3276" s="199"/>
      <c r="S3276" s="119"/>
      <c r="T3276" s="129"/>
      <c r="U3276" s="127"/>
      <c r="V3276" s="127"/>
      <c r="W3276" s="126"/>
      <c r="X3276" s="119"/>
      <c r="Y3276" s="119"/>
      <c r="Z3276" s="131"/>
      <c r="AA3276" s="12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2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4"/>
      <c r="EM3276" s="1"/>
      <c r="EN3276" s="1"/>
      <c r="EO3276" s="1"/>
      <c r="EP3276" s="1"/>
      <c r="EQ3276" s="1"/>
      <c r="ER3276" s="1"/>
    </row>
    <row r="3277" spans="1:148" ht="12.75" x14ac:dyDescent="0.2">
      <c r="A3277" s="118"/>
      <c r="B3277" s="119"/>
      <c r="C3277" s="119"/>
      <c r="D3277" s="120"/>
      <c r="E3277" s="120"/>
      <c r="F3277" s="172"/>
      <c r="G3277" s="123"/>
      <c r="H3277" s="124"/>
      <c r="I3277" s="124"/>
      <c r="J3277" s="125"/>
      <c r="K3277" s="125"/>
      <c r="L3277" s="8"/>
      <c r="M3277" s="126"/>
      <c r="N3277" s="126"/>
      <c r="O3277" s="119"/>
      <c r="P3277" s="119"/>
      <c r="Q3277" s="158"/>
      <c r="R3277" s="199"/>
      <c r="S3277" s="119"/>
      <c r="T3277" s="129"/>
      <c r="U3277" s="127"/>
      <c r="V3277" s="127"/>
      <c r="W3277" s="126"/>
      <c r="X3277" s="119"/>
      <c r="Y3277" s="119"/>
      <c r="Z3277" s="131"/>
      <c r="AA3277" s="12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2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4"/>
      <c r="EM3277" s="1"/>
      <c r="EN3277" s="1"/>
      <c r="EO3277" s="1"/>
      <c r="EP3277" s="1"/>
      <c r="EQ3277" s="1"/>
      <c r="ER3277" s="1"/>
    </row>
    <row r="3278" spans="1:148" ht="12.75" x14ac:dyDescent="0.2">
      <c r="A3278" s="118"/>
      <c r="B3278" s="119"/>
      <c r="C3278" s="119"/>
      <c r="D3278" s="120"/>
      <c r="E3278" s="120"/>
      <c r="F3278" s="172"/>
      <c r="G3278" s="123"/>
      <c r="H3278" s="124"/>
      <c r="I3278" s="124"/>
      <c r="J3278" s="125"/>
      <c r="K3278" s="125"/>
      <c r="L3278" s="8"/>
      <c r="M3278" s="126"/>
      <c r="N3278" s="126"/>
      <c r="O3278" s="119"/>
      <c r="P3278" s="119"/>
      <c r="Q3278" s="158"/>
      <c r="R3278" s="199"/>
      <c r="S3278" s="119"/>
      <c r="T3278" s="129"/>
      <c r="U3278" s="127"/>
      <c r="V3278" s="127"/>
      <c r="W3278" s="126"/>
      <c r="X3278" s="119"/>
      <c r="Y3278" s="119"/>
      <c r="Z3278" s="131"/>
      <c r="AA3278" s="12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2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4"/>
      <c r="EM3278" s="1"/>
      <c r="EN3278" s="1"/>
      <c r="EO3278" s="1"/>
      <c r="EP3278" s="1"/>
      <c r="EQ3278" s="1"/>
      <c r="ER3278" s="1"/>
    </row>
    <row r="3279" spans="1:148" ht="12.75" x14ac:dyDescent="0.2">
      <c r="A3279" s="118"/>
      <c r="B3279" s="119"/>
      <c r="C3279" s="119"/>
      <c r="D3279" s="120"/>
      <c r="E3279" s="120"/>
      <c r="F3279" s="172"/>
      <c r="G3279" s="123"/>
      <c r="H3279" s="124"/>
      <c r="I3279" s="124"/>
      <c r="J3279" s="125"/>
      <c r="K3279" s="125"/>
      <c r="L3279" s="8"/>
      <c r="M3279" s="126"/>
      <c r="N3279" s="126"/>
      <c r="O3279" s="119"/>
      <c r="P3279" s="119"/>
      <c r="Q3279" s="158"/>
      <c r="R3279" s="199"/>
      <c r="S3279" s="119"/>
      <c r="T3279" s="129"/>
      <c r="U3279" s="127"/>
      <c r="V3279" s="127"/>
      <c r="W3279" s="126"/>
      <c r="X3279" s="119"/>
      <c r="Y3279" s="119"/>
      <c r="Z3279" s="131"/>
      <c r="AA3279" s="12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2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4"/>
      <c r="EM3279" s="1"/>
      <c r="EN3279" s="1"/>
      <c r="EO3279" s="1"/>
      <c r="EP3279" s="1"/>
      <c r="EQ3279" s="1"/>
      <c r="ER3279" s="1"/>
    </row>
    <row r="3280" spans="1:148" ht="12.75" x14ac:dyDescent="0.2">
      <c r="A3280" s="118"/>
      <c r="B3280" s="119"/>
      <c r="C3280" s="119"/>
      <c r="D3280" s="120"/>
      <c r="E3280" s="120"/>
      <c r="F3280" s="172"/>
      <c r="G3280" s="123"/>
      <c r="H3280" s="124"/>
      <c r="I3280" s="124"/>
      <c r="J3280" s="125"/>
      <c r="K3280" s="125"/>
      <c r="L3280" s="8"/>
      <c r="M3280" s="126"/>
      <c r="N3280" s="126"/>
      <c r="O3280" s="119"/>
      <c r="P3280" s="119"/>
      <c r="Q3280" s="158"/>
      <c r="R3280" s="199"/>
      <c r="S3280" s="119"/>
      <c r="T3280" s="129"/>
      <c r="U3280" s="127"/>
      <c r="V3280" s="127"/>
      <c r="W3280" s="126"/>
      <c r="X3280" s="119"/>
      <c r="Y3280" s="119"/>
      <c r="Z3280" s="131"/>
      <c r="AA3280" s="12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2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4"/>
      <c r="EM3280" s="1"/>
      <c r="EN3280" s="1"/>
      <c r="EO3280" s="1"/>
      <c r="EP3280" s="1"/>
      <c r="EQ3280" s="1"/>
      <c r="ER3280" s="1"/>
    </row>
    <row r="3281" spans="1:148" ht="12.75" x14ac:dyDescent="0.2">
      <c r="A3281" s="118"/>
      <c r="B3281" s="119"/>
      <c r="C3281" s="119"/>
      <c r="D3281" s="120"/>
      <c r="E3281" s="120"/>
      <c r="F3281" s="172"/>
      <c r="G3281" s="123"/>
      <c r="H3281" s="124"/>
      <c r="I3281" s="124"/>
      <c r="J3281" s="125"/>
      <c r="K3281" s="125"/>
      <c r="L3281" s="8"/>
      <c r="M3281" s="126"/>
      <c r="N3281" s="126"/>
      <c r="O3281" s="119"/>
      <c r="P3281" s="119"/>
      <c r="Q3281" s="158"/>
      <c r="R3281" s="199"/>
      <c r="S3281" s="119"/>
      <c r="T3281" s="129"/>
      <c r="U3281" s="127"/>
      <c r="V3281" s="127"/>
      <c r="W3281" s="126"/>
      <c r="X3281" s="119"/>
      <c r="Y3281" s="119"/>
      <c r="Z3281" s="131"/>
      <c r="AA3281" s="12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2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4"/>
      <c r="EM3281" s="1"/>
      <c r="EN3281" s="1"/>
      <c r="EO3281" s="1"/>
      <c r="EP3281" s="1"/>
      <c r="EQ3281" s="1"/>
      <c r="ER3281" s="1"/>
    </row>
    <row r="3282" spans="1:148" ht="12.75" x14ac:dyDescent="0.2">
      <c r="A3282" s="118"/>
      <c r="B3282" s="119"/>
      <c r="C3282" s="119"/>
      <c r="D3282" s="120"/>
      <c r="E3282" s="120"/>
      <c r="F3282" s="172"/>
      <c r="G3282" s="123"/>
      <c r="H3282" s="124"/>
      <c r="I3282" s="124"/>
      <c r="J3282" s="125"/>
      <c r="K3282" s="125"/>
      <c r="L3282" s="8"/>
      <c r="M3282" s="126"/>
      <c r="N3282" s="126"/>
      <c r="O3282" s="119"/>
      <c r="P3282" s="119"/>
      <c r="Q3282" s="158"/>
      <c r="R3282" s="199"/>
      <c r="S3282" s="119"/>
      <c r="T3282" s="129"/>
      <c r="U3282" s="127"/>
      <c r="V3282" s="127"/>
      <c r="W3282" s="126"/>
      <c r="X3282" s="119"/>
      <c r="Y3282" s="119"/>
      <c r="Z3282" s="131"/>
      <c r="AA3282" s="12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2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4"/>
      <c r="EM3282" s="1"/>
      <c r="EN3282" s="1"/>
      <c r="EO3282" s="1"/>
      <c r="EP3282" s="1"/>
      <c r="EQ3282" s="1"/>
      <c r="ER3282" s="1"/>
    </row>
    <row r="3283" spans="1:148" ht="12.75" x14ac:dyDescent="0.2">
      <c r="A3283" s="118"/>
      <c r="B3283" s="119"/>
      <c r="C3283" s="119"/>
      <c r="D3283" s="120"/>
      <c r="E3283" s="120"/>
      <c r="F3283" s="172"/>
      <c r="G3283" s="123"/>
      <c r="H3283" s="124"/>
      <c r="I3283" s="124"/>
      <c r="J3283" s="125"/>
      <c r="K3283" s="125"/>
      <c r="L3283" s="8"/>
      <c r="M3283" s="126"/>
      <c r="N3283" s="126"/>
      <c r="O3283" s="119"/>
      <c r="P3283" s="119"/>
      <c r="Q3283" s="158"/>
      <c r="R3283" s="199"/>
      <c r="S3283" s="119"/>
      <c r="T3283" s="129"/>
      <c r="U3283" s="127"/>
      <c r="V3283" s="127"/>
      <c r="W3283" s="126"/>
      <c r="X3283" s="119"/>
      <c r="Y3283" s="119"/>
      <c r="Z3283" s="131"/>
      <c r="AA3283" s="12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2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4"/>
      <c r="EM3283" s="1"/>
      <c r="EN3283" s="1"/>
      <c r="EO3283" s="1"/>
      <c r="EP3283" s="1"/>
      <c r="EQ3283" s="1"/>
      <c r="ER3283" s="1"/>
    </row>
    <row r="3284" spans="1:148" ht="12.75" x14ac:dyDescent="0.2">
      <c r="A3284" s="118"/>
      <c r="B3284" s="119"/>
      <c r="C3284" s="119"/>
      <c r="D3284" s="120"/>
      <c r="E3284" s="120"/>
      <c r="F3284" s="172"/>
      <c r="G3284" s="123"/>
      <c r="H3284" s="124"/>
      <c r="I3284" s="124"/>
      <c r="J3284" s="125"/>
      <c r="K3284" s="125"/>
      <c r="L3284" s="8"/>
      <c r="M3284" s="126"/>
      <c r="N3284" s="126"/>
      <c r="O3284" s="119"/>
      <c r="P3284" s="119"/>
      <c r="Q3284" s="158"/>
      <c r="R3284" s="199"/>
      <c r="S3284" s="119"/>
      <c r="T3284" s="129"/>
      <c r="U3284" s="127"/>
      <c r="V3284" s="127"/>
      <c r="W3284" s="126"/>
      <c r="X3284" s="119"/>
      <c r="Y3284" s="119"/>
      <c r="Z3284" s="131"/>
      <c r="AA3284" s="12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2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4"/>
      <c r="EM3284" s="1"/>
      <c r="EN3284" s="1"/>
      <c r="EO3284" s="1"/>
      <c r="EP3284" s="1"/>
      <c r="EQ3284" s="1"/>
      <c r="ER3284" s="1"/>
    </row>
    <row r="3285" spans="1:148" ht="12.75" x14ac:dyDescent="0.2">
      <c r="A3285" s="118"/>
      <c r="B3285" s="119"/>
      <c r="C3285" s="119"/>
      <c r="D3285" s="120"/>
      <c r="E3285" s="120"/>
      <c r="F3285" s="172"/>
      <c r="G3285" s="123"/>
      <c r="H3285" s="124"/>
      <c r="I3285" s="124"/>
      <c r="J3285" s="125"/>
      <c r="K3285" s="125"/>
      <c r="L3285" s="8"/>
      <c r="M3285" s="126"/>
      <c r="N3285" s="126"/>
      <c r="O3285" s="119"/>
      <c r="P3285" s="119"/>
      <c r="Q3285" s="158"/>
      <c r="R3285" s="199"/>
      <c r="S3285" s="119"/>
      <c r="T3285" s="129"/>
      <c r="U3285" s="127"/>
      <c r="V3285" s="127"/>
      <c r="W3285" s="126"/>
      <c r="X3285" s="119"/>
      <c r="Y3285" s="119"/>
      <c r="Z3285" s="131"/>
      <c r="AA3285" s="12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2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4"/>
      <c r="EM3285" s="1"/>
      <c r="EN3285" s="1"/>
      <c r="EO3285" s="1"/>
      <c r="EP3285" s="1"/>
      <c r="EQ3285" s="1"/>
      <c r="ER3285" s="1"/>
    </row>
    <row r="3286" spans="1:148" ht="12.75" x14ac:dyDescent="0.2">
      <c r="A3286" s="118"/>
      <c r="B3286" s="119"/>
      <c r="C3286" s="119"/>
      <c r="D3286" s="120"/>
      <c r="E3286" s="120"/>
      <c r="F3286" s="172"/>
      <c r="G3286" s="123"/>
      <c r="H3286" s="124"/>
      <c r="I3286" s="124"/>
      <c r="J3286" s="125"/>
      <c r="K3286" s="125"/>
      <c r="L3286" s="8"/>
      <c r="M3286" s="126"/>
      <c r="N3286" s="126"/>
      <c r="O3286" s="119"/>
      <c r="P3286" s="119"/>
      <c r="Q3286" s="158"/>
      <c r="R3286" s="199"/>
      <c r="S3286" s="119"/>
      <c r="T3286" s="129"/>
      <c r="U3286" s="127"/>
      <c r="V3286" s="127"/>
      <c r="W3286" s="126"/>
      <c r="X3286" s="119"/>
      <c r="Y3286" s="119"/>
      <c r="Z3286" s="131"/>
      <c r="AA3286" s="12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2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4"/>
      <c r="EM3286" s="1"/>
      <c r="EN3286" s="1"/>
      <c r="EO3286" s="1"/>
      <c r="EP3286" s="1"/>
      <c r="EQ3286" s="1"/>
      <c r="ER3286" s="1"/>
    </row>
    <row r="3287" spans="1:148" ht="12.75" x14ac:dyDescent="0.2">
      <c r="A3287" s="118"/>
      <c r="B3287" s="119"/>
      <c r="C3287" s="119"/>
      <c r="D3287" s="120"/>
      <c r="E3287" s="120"/>
      <c r="F3287" s="172"/>
      <c r="G3287" s="123"/>
      <c r="H3287" s="124"/>
      <c r="I3287" s="124"/>
      <c r="J3287" s="125"/>
      <c r="K3287" s="125"/>
      <c r="L3287" s="8"/>
      <c r="M3287" s="126"/>
      <c r="N3287" s="126"/>
      <c r="O3287" s="119"/>
      <c r="P3287" s="119"/>
      <c r="Q3287" s="158"/>
      <c r="R3287" s="199"/>
      <c r="S3287" s="119"/>
      <c r="T3287" s="129"/>
      <c r="U3287" s="127"/>
      <c r="V3287" s="127"/>
      <c r="W3287" s="126"/>
      <c r="X3287" s="119"/>
      <c r="Y3287" s="119"/>
      <c r="Z3287" s="131"/>
      <c r="AA3287" s="12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2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4"/>
      <c r="EM3287" s="1"/>
      <c r="EN3287" s="1"/>
      <c r="EO3287" s="1"/>
      <c r="EP3287" s="1"/>
      <c r="EQ3287" s="1"/>
      <c r="ER3287" s="1"/>
    </row>
    <row r="3288" spans="1:148" ht="12.75" x14ac:dyDescent="0.2">
      <c r="A3288" s="118"/>
      <c r="B3288" s="119"/>
      <c r="C3288" s="119"/>
      <c r="D3288" s="120"/>
      <c r="E3288" s="120"/>
      <c r="F3288" s="172"/>
      <c r="G3288" s="123"/>
      <c r="H3288" s="124"/>
      <c r="I3288" s="124"/>
      <c r="J3288" s="125"/>
      <c r="K3288" s="125"/>
      <c r="L3288" s="8"/>
      <c r="M3288" s="126"/>
      <c r="N3288" s="126"/>
      <c r="O3288" s="119"/>
      <c r="P3288" s="119"/>
      <c r="Q3288" s="158"/>
      <c r="R3288" s="199"/>
      <c r="S3288" s="119"/>
      <c r="T3288" s="129"/>
      <c r="U3288" s="127"/>
      <c r="V3288" s="127"/>
      <c r="W3288" s="126"/>
      <c r="X3288" s="119"/>
      <c r="Y3288" s="119"/>
      <c r="Z3288" s="131"/>
      <c r="AA3288" s="12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2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4"/>
      <c r="EM3288" s="1"/>
      <c r="EN3288" s="1"/>
      <c r="EO3288" s="1"/>
      <c r="EP3288" s="1"/>
      <c r="EQ3288" s="1"/>
      <c r="ER3288" s="1"/>
    </row>
    <row r="3289" spans="1:148" ht="12.75" x14ac:dyDescent="0.2">
      <c r="A3289" s="118"/>
      <c r="B3289" s="119"/>
      <c r="C3289" s="119"/>
      <c r="D3289" s="120"/>
      <c r="E3289" s="120"/>
      <c r="F3289" s="172"/>
      <c r="G3289" s="123"/>
      <c r="H3289" s="124"/>
      <c r="I3289" s="124"/>
      <c r="J3289" s="125"/>
      <c r="K3289" s="125"/>
      <c r="L3289" s="8"/>
      <c r="M3289" s="126"/>
      <c r="N3289" s="126"/>
      <c r="O3289" s="119"/>
      <c r="P3289" s="119"/>
      <c r="Q3289" s="158"/>
      <c r="R3289" s="199"/>
      <c r="S3289" s="119"/>
      <c r="T3289" s="129"/>
      <c r="U3289" s="127"/>
      <c r="V3289" s="127"/>
      <c r="W3289" s="126"/>
      <c r="X3289" s="119"/>
      <c r="Y3289" s="119"/>
      <c r="Z3289" s="131"/>
      <c r="AA3289" s="12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2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4"/>
      <c r="EM3289" s="1"/>
      <c r="EN3289" s="1"/>
      <c r="EO3289" s="1"/>
      <c r="EP3289" s="1"/>
      <c r="EQ3289" s="1"/>
      <c r="ER3289" s="1"/>
    </row>
    <row r="3290" spans="1:148" ht="12.75" x14ac:dyDescent="0.2">
      <c r="A3290" s="118"/>
      <c r="B3290" s="119"/>
      <c r="C3290" s="119"/>
      <c r="D3290" s="120"/>
      <c r="E3290" s="120"/>
      <c r="F3290" s="172"/>
      <c r="G3290" s="123"/>
      <c r="H3290" s="124"/>
      <c r="I3290" s="124"/>
      <c r="J3290" s="125"/>
      <c r="K3290" s="125"/>
      <c r="L3290" s="8"/>
      <c r="M3290" s="126"/>
      <c r="N3290" s="126"/>
      <c r="O3290" s="119"/>
      <c r="P3290" s="119"/>
      <c r="Q3290" s="158"/>
      <c r="R3290" s="199"/>
      <c r="S3290" s="119"/>
      <c r="T3290" s="129"/>
      <c r="U3290" s="127"/>
      <c r="V3290" s="127"/>
      <c r="W3290" s="126"/>
      <c r="X3290" s="119"/>
      <c r="Y3290" s="119"/>
      <c r="Z3290" s="131"/>
      <c r="AA3290" s="12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2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4"/>
      <c r="EM3290" s="1"/>
      <c r="EN3290" s="1"/>
      <c r="EO3290" s="1"/>
      <c r="EP3290" s="1"/>
      <c r="EQ3290" s="1"/>
      <c r="ER3290" s="1"/>
    </row>
    <row r="3291" spans="1:148" ht="12.75" x14ac:dyDescent="0.2">
      <c r="A3291" s="118"/>
      <c r="B3291" s="119"/>
      <c r="C3291" s="119"/>
      <c r="D3291" s="120"/>
      <c r="E3291" s="120"/>
      <c r="F3291" s="172"/>
      <c r="G3291" s="123"/>
      <c r="H3291" s="124"/>
      <c r="I3291" s="124"/>
      <c r="J3291" s="125"/>
      <c r="K3291" s="125"/>
      <c r="L3291" s="8"/>
      <c r="M3291" s="126"/>
      <c r="N3291" s="126"/>
      <c r="O3291" s="119"/>
      <c r="P3291" s="119"/>
      <c r="Q3291" s="158"/>
      <c r="R3291" s="199"/>
      <c r="S3291" s="119"/>
      <c r="T3291" s="129"/>
      <c r="U3291" s="127"/>
      <c r="V3291" s="127"/>
      <c r="W3291" s="126"/>
      <c r="X3291" s="119"/>
      <c r="Y3291" s="119"/>
      <c r="Z3291" s="131"/>
      <c r="AA3291" s="12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2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4"/>
      <c r="EM3291" s="1"/>
      <c r="EN3291" s="1"/>
      <c r="EO3291" s="1"/>
      <c r="EP3291" s="1"/>
      <c r="EQ3291" s="1"/>
      <c r="ER3291" s="1"/>
    </row>
    <row r="3292" spans="1:148" ht="12.75" x14ac:dyDescent="0.2">
      <c r="A3292" s="118"/>
      <c r="B3292" s="119"/>
      <c r="C3292" s="119"/>
      <c r="D3292" s="120"/>
      <c r="E3292" s="120"/>
      <c r="F3292" s="172"/>
      <c r="G3292" s="123"/>
      <c r="H3292" s="124"/>
      <c r="I3292" s="124"/>
      <c r="J3292" s="125"/>
      <c r="K3292" s="125"/>
      <c r="L3292" s="8"/>
      <c r="M3292" s="126"/>
      <c r="N3292" s="126"/>
      <c r="O3292" s="119"/>
      <c r="P3292" s="119"/>
      <c r="Q3292" s="158"/>
      <c r="R3292" s="199"/>
      <c r="S3292" s="119"/>
      <c r="T3292" s="129"/>
      <c r="U3292" s="127"/>
      <c r="V3292" s="127"/>
      <c r="W3292" s="126"/>
      <c r="X3292" s="119"/>
      <c r="Y3292" s="119"/>
      <c r="Z3292" s="131"/>
      <c r="AA3292" s="12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2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4"/>
      <c r="EM3292" s="1"/>
      <c r="EN3292" s="1"/>
      <c r="EO3292" s="1"/>
      <c r="EP3292" s="1"/>
      <c r="EQ3292" s="1"/>
      <c r="ER3292" s="1"/>
    </row>
    <row r="3293" spans="1:148" ht="12.75" x14ac:dyDescent="0.2">
      <c r="A3293" s="118"/>
      <c r="B3293" s="119"/>
      <c r="C3293" s="119"/>
      <c r="D3293" s="120"/>
      <c r="E3293" s="120"/>
      <c r="F3293" s="172"/>
      <c r="G3293" s="123"/>
      <c r="H3293" s="124"/>
      <c r="I3293" s="124"/>
      <c r="J3293" s="125"/>
      <c r="K3293" s="125"/>
      <c r="L3293" s="8"/>
      <c r="M3293" s="126"/>
      <c r="N3293" s="126"/>
      <c r="O3293" s="119"/>
      <c r="P3293" s="119"/>
      <c r="Q3293" s="158"/>
      <c r="R3293" s="199"/>
      <c r="S3293" s="119"/>
      <c r="T3293" s="129"/>
      <c r="U3293" s="127"/>
      <c r="V3293" s="127"/>
      <c r="W3293" s="126"/>
      <c r="X3293" s="119"/>
      <c r="Y3293" s="119"/>
      <c r="Z3293" s="131"/>
      <c r="AA3293" s="12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2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4"/>
      <c r="EM3293" s="1"/>
      <c r="EN3293" s="1"/>
      <c r="EO3293" s="1"/>
      <c r="EP3293" s="1"/>
      <c r="EQ3293" s="1"/>
      <c r="ER3293" s="1"/>
    </row>
    <row r="3294" spans="1:148" ht="12.75" x14ac:dyDescent="0.2">
      <c r="A3294" s="118"/>
      <c r="B3294" s="119"/>
      <c r="C3294" s="119"/>
      <c r="D3294" s="120"/>
      <c r="E3294" s="120"/>
      <c r="F3294" s="172"/>
      <c r="G3294" s="123"/>
      <c r="H3294" s="124"/>
      <c r="I3294" s="124"/>
      <c r="J3294" s="125"/>
      <c r="K3294" s="125"/>
      <c r="L3294" s="8"/>
      <c r="M3294" s="126"/>
      <c r="N3294" s="126"/>
      <c r="O3294" s="119"/>
      <c r="P3294" s="119"/>
      <c r="Q3294" s="158"/>
      <c r="R3294" s="199"/>
      <c r="S3294" s="119"/>
      <c r="T3294" s="129"/>
      <c r="U3294" s="127"/>
      <c r="V3294" s="127"/>
      <c r="W3294" s="126"/>
      <c r="X3294" s="119"/>
      <c r="Y3294" s="119"/>
      <c r="Z3294" s="131"/>
      <c r="AA3294" s="12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2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4"/>
      <c r="EM3294" s="1"/>
      <c r="EN3294" s="1"/>
      <c r="EO3294" s="1"/>
      <c r="EP3294" s="1"/>
      <c r="EQ3294" s="1"/>
      <c r="ER3294" s="1"/>
    </row>
    <row r="3295" spans="1:148" ht="12.75" x14ac:dyDescent="0.2">
      <c r="A3295" s="118"/>
      <c r="B3295" s="119"/>
      <c r="C3295" s="119"/>
      <c r="D3295" s="120"/>
      <c r="E3295" s="120"/>
      <c r="F3295" s="172"/>
      <c r="G3295" s="123"/>
      <c r="H3295" s="124"/>
      <c r="I3295" s="124"/>
      <c r="J3295" s="125"/>
      <c r="K3295" s="125"/>
      <c r="L3295" s="8"/>
      <c r="M3295" s="126"/>
      <c r="N3295" s="126"/>
      <c r="O3295" s="119"/>
      <c r="P3295" s="119"/>
      <c r="Q3295" s="158"/>
      <c r="R3295" s="199"/>
      <c r="S3295" s="119"/>
      <c r="T3295" s="129"/>
      <c r="U3295" s="127"/>
      <c r="V3295" s="127"/>
      <c r="W3295" s="126"/>
      <c r="X3295" s="119"/>
      <c r="Y3295" s="119"/>
      <c r="Z3295" s="131"/>
      <c r="AA3295" s="12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2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4"/>
      <c r="EM3295" s="1"/>
      <c r="EN3295" s="1"/>
      <c r="EO3295" s="1"/>
      <c r="EP3295" s="1"/>
      <c r="EQ3295" s="1"/>
      <c r="ER3295" s="1"/>
    </row>
    <row r="3296" spans="1:148" ht="12.75" x14ac:dyDescent="0.2">
      <c r="A3296" s="118"/>
      <c r="B3296" s="119"/>
      <c r="C3296" s="119"/>
      <c r="D3296" s="120"/>
      <c r="E3296" s="120"/>
      <c r="F3296" s="172"/>
      <c r="G3296" s="123"/>
      <c r="H3296" s="124"/>
      <c r="I3296" s="124"/>
      <c r="J3296" s="125"/>
      <c r="K3296" s="125"/>
      <c r="L3296" s="8"/>
      <c r="M3296" s="126"/>
      <c r="N3296" s="126"/>
      <c r="O3296" s="119"/>
      <c r="P3296" s="119"/>
      <c r="Q3296" s="158"/>
      <c r="R3296" s="199"/>
      <c r="S3296" s="119"/>
      <c r="T3296" s="129"/>
      <c r="U3296" s="127"/>
      <c r="V3296" s="127"/>
      <c r="W3296" s="126"/>
      <c r="X3296" s="119"/>
      <c r="Y3296" s="119"/>
      <c r="Z3296" s="131"/>
      <c r="AA3296" s="12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2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4"/>
      <c r="EM3296" s="1"/>
      <c r="EN3296" s="1"/>
      <c r="EO3296" s="1"/>
      <c r="EP3296" s="1"/>
      <c r="EQ3296" s="1"/>
      <c r="ER3296" s="1"/>
    </row>
    <row r="3297" spans="1:148" ht="12.75" x14ac:dyDescent="0.2">
      <c r="A3297" s="118"/>
      <c r="B3297" s="119"/>
      <c r="C3297" s="119"/>
      <c r="D3297" s="120"/>
      <c r="E3297" s="120"/>
      <c r="F3297" s="172"/>
      <c r="G3297" s="123"/>
      <c r="H3297" s="124"/>
      <c r="I3297" s="124"/>
      <c r="J3297" s="125"/>
      <c r="K3297" s="125"/>
      <c r="L3297" s="8"/>
      <c r="M3297" s="126"/>
      <c r="N3297" s="126"/>
      <c r="O3297" s="119"/>
      <c r="P3297" s="119"/>
      <c r="Q3297" s="158"/>
      <c r="R3297" s="199"/>
      <c r="S3297" s="119"/>
      <c r="T3297" s="129"/>
      <c r="U3297" s="127"/>
      <c r="V3297" s="127"/>
      <c r="W3297" s="126"/>
      <c r="X3297" s="119"/>
      <c r="Y3297" s="119"/>
      <c r="Z3297" s="131"/>
      <c r="AA3297" s="12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2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4"/>
      <c r="EM3297" s="1"/>
      <c r="EN3297" s="1"/>
      <c r="EO3297" s="1"/>
      <c r="EP3297" s="1"/>
      <c r="EQ3297" s="1"/>
      <c r="ER3297" s="1"/>
    </row>
    <row r="3298" spans="1:148" ht="12.75" x14ac:dyDescent="0.2">
      <c r="A3298" s="118"/>
      <c r="B3298" s="119"/>
      <c r="C3298" s="119"/>
      <c r="D3298" s="120"/>
      <c r="E3298" s="120"/>
      <c r="F3298" s="172"/>
      <c r="G3298" s="123"/>
      <c r="H3298" s="124"/>
      <c r="I3298" s="124"/>
      <c r="J3298" s="125"/>
      <c r="K3298" s="125"/>
      <c r="L3298" s="8"/>
      <c r="M3298" s="126"/>
      <c r="N3298" s="126"/>
      <c r="O3298" s="119"/>
      <c r="P3298" s="119"/>
      <c r="Q3298" s="158"/>
      <c r="R3298" s="199"/>
      <c r="S3298" s="119"/>
      <c r="T3298" s="129"/>
      <c r="U3298" s="127"/>
      <c r="V3298" s="127"/>
      <c r="W3298" s="126"/>
      <c r="X3298" s="119"/>
      <c r="Y3298" s="119"/>
      <c r="Z3298" s="131"/>
      <c r="AA3298" s="12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2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4"/>
      <c r="EM3298" s="1"/>
      <c r="EN3298" s="1"/>
      <c r="EO3298" s="1"/>
      <c r="EP3298" s="1"/>
      <c r="EQ3298" s="1"/>
      <c r="ER3298" s="1"/>
    </row>
    <row r="3299" spans="1:148" ht="12.75" x14ac:dyDescent="0.2">
      <c r="A3299" s="118"/>
      <c r="B3299" s="119"/>
      <c r="C3299" s="119"/>
      <c r="D3299" s="120"/>
      <c r="E3299" s="120"/>
      <c r="F3299" s="172"/>
      <c r="G3299" s="123"/>
      <c r="H3299" s="124"/>
      <c r="I3299" s="124"/>
      <c r="J3299" s="125"/>
      <c r="K3299" s="125"/>
      <c r="L3299" s="8"/>
      <c r="M3299" s="126"/>
      <c r="N3299" s="126"/>
      <c r="O3299" s="119"/>
      <c r="P3299" s="119"/>
      <c r="Q3299" s="158"/>
      <c r="R3299" s="199"/>
      <c r="S3299" s="119"/>
      <c r="T3299" s="129"/>
      <c r="U3299" s="127"/>
      <c r="V3299" s="127"/>
      <c r="W3299" s="126"/>
      <c r="X3299" s="119"/>
      <c r="Y3299" s="119"/>
      <c r="Z3299" s="131"/>
      <c r="AA3299" s="12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2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4"/>
      <c r="EM3299" s="1"/>
      <c r="EN3299" s="1"/>
      <c r="EO3299" s="1"/>
      <c r="EP3299" s="1"/>
      <c r="EQ3299" s="1"/>
      <c r="ER3299" s="1"/>
    </row>
    <row r="3300" spans="1:148" ht="12.75" x14ac:dyDescent="0.2">
      <c r="A3300" s="118"/>
      <c r="B3300" s="119"/>
      <c r="C3300" s="119"/>
      <c r="D3300" s="120"/>
      <c r="E3300" s="120"/>
      <c r="F3300" s="172"/>
      <c r="G3300" s="123"/>
      <c r="H3300" s="124"/>
      <c r="I3300" s="124"/>
      <c r="J3300" s="125"/>
      <c r="K3300" s="125"/>
      <c r="L3300" s="8"/>
      <c r="M3300" s="126"/>
      <c r="N3300" s="126"/>
      <c r="O3300" s="119"/>
      <c r="P3300" s="119"/>
      <c r="Q3300" s="158"/>
      <c r="R3300" s="199"/>
      <c r="S3300" s="119"/>
      <c r="T3300" s="129"/>
      <c r="U3300" s="127"/>
      <c r="V3300" s="127"/>
      <c r="W3300" s="126"/>
      <c r="X3300" s="119"/>
      <c r="Y3300" s="119"/>
      <c r="Z3300" s="131"/>
      <c r="AA3300" s="12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2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4"/>
      <c r="EM3300" s="1"/>
      <c r="EN3300" s="1"/>
      <c r="EO3300" s="1"/>
      <c r="EP3300" s="1"/>
      <c r="EQ3300" s="1"/>
      <c r="ER3300" s="1"/>
    </row>
    <row r="3301" spans="1:148" ht="12.75" x14ac:dyDescent="0.2">
      <c r="A3301" s="118"/>
      <c r="B3301" s="119"/>
      <c r="C3301" s="119"/>
      <c r="D3301" s="120"/>
      <c r="E3301" s="120"/>
      <c r="F3301" s="172"/>
      <c r="G3301" s="123"/>
      <c r="H3301" s="124"/>
      <c r="I3301" s="124"/>
      <c r="J3301" s="125"/>
      <c r="K3301" s="125"/>
      <c r="L3301" s="8"/>
      <c r="M3301" s="126"/>
      <c r="N3301" s="126"/>
      <c r="O3301" s="119"/>
      <c r="P3301" s="119"/>
      <c r="Q3301" s="158"/>
      <c r="R3301" s="199"/>
      <c r="S3301" s="119"/>
      <c r="T3301" s="129"/>
      <c r="U3301" s="127"/>
      <c r="V3301" s="127"/>
      <c r="W3301" s="126"/>
      <c r="X3301" s="119"/>
      <c r="Y3301" s="119"/>
      <c r="Z3301" s="131"/>
      <c r="AA3301" s="12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2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4"/>
      <c r="EM3301" s="1"/>
      <c r="EN3301" s="1"/>
      <c r="EO3301" s="1"/>
      <c r="EP3301" s="1"/>
      <c r="EQ3301" s="1"/>
      <c r="ER3301" s="1"/>
    </row>
    <row r="3302" spans="1:148" ht="12.75" x14ac:dyDescent="0.2">
      <c r="A3302" s="118"/>
      <c r="B3302" s="119"/>
      <c r="C3302" s="119"/>
      <c r="D3302" s="120"/>
      <c r="E3302" s="120"/>
      <c r="F3302" s="172"/>
      <c r="G3302" s="123"/>
      <c r="H3302" s="124"/>
      <c r="I3302" s="124"/>
      <c r="J3302" s="125"/>
      <c r="K3302" s="125"/>
      <c r="L3302" s="8"/>
      <c r="M3302" s="126"/>
      <c r="N3302" s="126"/>
      <c r="O3302" s="119"/>
      <c r="P3302" s="119"/>
      <c r="Q3302" s="158"/>
      <c r="R3302" s="199"/>
      <c r="S3302" s="119"/>
      <c r="T3302" s="129"/>
      <c r="U3302" s="127"/>
      <c r="V3302" s="127"/>
      <c r="W3302" s="126"/>
      <c r="X3302" s="119"/>
      <c r="Y3302" s="119"/>
      <c r="Z3302" s="131"/>
      <c r="AA3302" s="12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2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4"/>
      <c r="EM3302" s="1"/>
      <c r="EN3302" s="1"/>
      <c r="EO3302" s="1"/>
      <c r="EP3302" s="1"/>
      <c r="EQ3302" s="1"/>
      <c r="ER3302" s="1"/>
    </row>
    <row r="3303" spans="1:148" ht="12.75" x14ac:dyDescent="0.2">
      <c r="A3303" s="118"/>
      <c r="B3303" s="119"/>
      <c r="C3303" s="119"/>
      <c r="D3303" s="120"/>
      <c r="E3303" s="120"/>
      <c r="F3303" s="172"/>
      <c r="G3303" s="123"/>
      <c r="H3303" s="124"/>
      <c r="I3303" s="124"/>
      <c r="J3303" s="125"/>
      <c r="K3303" s="125"/>
      <c r="L3303" s="8"/>
      <c r="M3303" s="126"/>
      <c r="N3303" s="126"/>
      <c r="O3303" s="119"/>
      <c r="P3303" s="119"/>
      <c r="Q3303" s="158"/>
      <c r="R3303" s="199"/>
      <c r="S3303" s="119"/>
      <c r="T3303" s="129"/>
      <c r="U3303" s="127"/>
      <c r="V3303" s="127"/>
      <c r="W3303" s="126"/>
      <c r="X3303" s="119"/>
      <c r="Y3303" s="119"/>
      <c r="Z3303" s="131"/>
      <c r="AA3303" s="12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2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4"/>
      <c r="EM3303" s="1"/>
      <c r="EN3303" s="1"/>
      <c r="EO3303" s="1"/>
      <c r="EP3303" s="1"/>
      <c r="EQ3303" s="1"/>
      <c r="ER3303" s="1"/>
    </row>
    <row r="3304" spans="1:148" ht="12.75" x14ac:dyDescent="0.2">
      <c r="A3304" s="118"/>
      <c r="B3304" s="119"/>
      <c r="C3304" s="119"/>
      <c r="D3304" s="120"/>
      <c r="E3304" s="120"/>
      <c r="F3304" s="172"/>
      <c r="G3304" s="123"/>
      <c r="H3304" s="124"/>
      <c r="I3304" s="124"/>
      <c r="J3304" s="125"/>
      <c r="K3304" s="125"/>
      <c r="L3304" s="8"/>
      <c r="M3304" s="126"/>
      <c r="N3304" s="126"/>
      <c r="O3304" s="119"/>
      <c r="P3304" s="119"/>
      <c r="Q3304" s="158"/>
      <c r="R3304" s="199"/>
      <c r="S3304" s="119"/>
      <c r="T3304" s="129"/>
      <c r="U3304" s="127"/>
      <c r="V3304" s="127"/>
      <c r="W3304" s="126"/>
      <c r="X3304" s="119"/>
      <c r="Y3304" s="119"/>
      <c r="Z3304" s="131"/>
      <c r="AA3304" s="12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2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4"/>
      <c r="EM3304" s="1"/>
      <c r="EN3304" s="1"/>
      <c r="EO3304" s="1"/>
      <c r="EP3304" s="1"/>
      <c r="EQ3304" s="1"/>
      <c r="ER3304" s="1"/>
    </row>
    <row r="3305" spans="1:148" ht="12.75" x14ac:dyDescent="0.2">
      <c r="A3305" s="118"/>
      <c r="B3305" s="119"/>
      <c r="C3305" s="119"/>
      <c r="D3305" s="120"/>
      <c r="E3305" s="120"/>
      <c r="F3305" s="172"/>
      <c r="G3305" s="123"/>
      <c r="H3305" s="124"/>
      <c r="I3305" s="124"/>
      <c r="J3305" s="125"/>
      <c r="K3305" s="125"/>
      <c r="L3305" s="8"/>
      <c r="M3305" s="126"/>
      <c r="N3305" s="126"/>
      <c r="O3305" s="119"/>
      <c r="P3305" s="119"/>
      <c r="Q3305" s="158"/>
      <c r="R3305" s="199"/>
      <c r="S3305" s="119"/>
      <c r="T3305" s="129"/>
      <c r="U3305" s="127"/>
      <c r="V3305" s="127"/>
      <c r="W3305" s="126"/>
      <c r="X3305" s="119"/>
      <c r="Y3305" s="119"/>
      <c r="Z3305" s="131"/>
      <c r="AA3305" s="12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2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4"/>
      <c r="EM3305" s="1"/>
      <c r="EN3305" s="1"/>
      <c r="EO3305" s="1"/>
      <c r="EP3305" s="1"/>
      <c r="EQ3305" s="1"/>
      <c r="ER3305" s="1"/>
    </row>
    <row r="3306" spans="1:148" ht="12.75" x14ac:dyDescent="0.2">
      <c r="A3306" s="118"/>
      <c r="B3306" s="119"/>
      <c r="C3306" s="119"/>
      <c r="D3306" s="120"/>
      <c r="E3306" s="120"/>
      <c r="F3306" s="172"/>
      <c r="G3306" s="123"/>
      <c r="H3306" s="124"/>
      <c r="I3306" s="124"/>
      <c r="J3306" s="125"/>
      <c r="K3306" s="125"/>
      <c r="L3306" s="8"/>
      <c r="M3306" s="126"/>
      <c r="N3306" s="126"/>
      <c r="O3306" s="119"/>
      <c r="P3306" s="119"/>
      <c r="Q3306" s="158"/>
      <c r="R3306" s="199"/>
      <c r="S3306" s="119"/>
      <c r="T3306" s="129"/>
      <c r="U3306" s="127"/>
      <c r="V3306" s="127"/>
      <c r="W3306" s="126"/>
      <c r="X3306" s="119"/>
      <c r="Y3306" s="119"/>
      <c r="Z3306" s="131"/>
      <c r="AA3306" s="12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2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4"/>
      <c r="EM3306" s="1"/>
      <c r="EN3306" s="1"/>
      <c r="EO3306" s="1"/>
      <c r="EP3306" s="1"/>
      <c r="EQ3306" s="1"/>
      <c r="ER3306" s="1"/>
    </row>
    <row r="3307" spans="1:148" ht="12.75" x14ac:dyDescent="0.2">
      <c r="A3307" s="118"/>
      <c r="B3307" s="119"/>
      <c r="C3307" s="119"/>
      <c r="D3307" s="120"/>
      <c r="E3307" s="120"/>
      <c r="F3307" s="172"/>
      <c r="G3307" s="123"/>
      <c r="H3307" s="124"/>
      <c r="I3307" s="124"/>
      <c r="J3307" s="125"/>
      <c r="K3307" s="125"/>
      <c r="L3307" s="8"/>
      <c r="M3307" s="126"/>
      <c r="N3307" s="126"/>
      <c r="O3307" s="119"/>
      <c r="P3307" s="119"/>
      <c r="Q3307" s="158"/>
      <c r="R3307" s="199"/>
      <c r="S3307" s="119"/>
      <c r="T3307" s="129"/>
      <c r="U3307" s="127"/>
      <c r="V3307" s="127"/>
      <c r="W3307" s="126"/>
      <c r="X3307" s="119"/>
      <c r="Y3307" s="119"/>
      <c r="Z3307" s="131"/>
      <c r="AA3307" s="12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2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4"/>
      <c r="EM3307" s="1"/>
      <c r="EN3307" s="1"/>
      <c r="EO3307" s="1"/>
      <c r="EP3307" s="1"/>
      <c r="EQ3307" s="1"/>
      <c r="ER3307" s="1"/>
    </row>
    <row r="3308" spans="1:148" ht="12.75" x14ac:dyDescent="0.2">
      <c r="A3308" s="118"/>
      <c r="B3308" s="119"/>
      <c r="C3308" s="119"/>
      <c r="D3308" s="120"/>
      <c r="E3308" s="120"/>
      <c r="F3308" s="172"/>
      <c r="G3308" s="123"/>
      <c r="H3308" s="124"/>
      <c r="I3308" s="124"/>
      <c r="J3308" s="125"/>
      <c r="K3308" s="125"/>
      <c r="L3308" s="8"/>
      <c r="M3308" s="126"/>
      <c r="N3308" s="126"/>
      <c r="O3308" s="119"/>
      <c r="P3308" s="119"/>
      <c r="Q3308" s="158"/>
      <c r="R3308" s="199"/>
      <c r="S3308" s="119"/>
      <c r="T3308" s="129"/>
      <c r="U3308" s="127"/>
      <c r="V3308" s="127"/>
      <c r="W3308" s="126"/>
      <c r="X3308" s="119"/>
      <c r="Y3308" s="119"/>
      <c r="Z3308" s="131"/>
      <c r="AA3308" s="12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2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4"/>
      <c r="EM3308" s="1"/>
      <c r="EN3308" s="1"/>
      <c r="EO3308" s="1"/>
      <c r="EP3308" s="1"/>
      <c r="EQ3308" s="1"/>
      <c r="ER3308" s="1"/>
    </row>
    <row r="3309" spans="1:148" ht="12.75" x14ac:dyDescent="0.2">
      <c r="A3309" s="118"/>
      <c r="B3309" s="119"/>
      <c r="C3309" s="119"/>
      <c r="D3309" s="120"/>
      <c r="E3309" s="120"/>
      <c r="F3309" s="172"/>
      <c r="G3309" s="123"/>
      <c r="H3309" s="124"/>
      <c r="I3309" s="124"/>
      <c r="J3309" s="125"/>
      <c r="K3309" s="125"/>
      <c r="L3309" s="8"/>
      <c r="M3309" s="126"/>
      <c r="N3309" s="126"/>
      <c r="O3309" s="119"/>
      <c r="P3309" s="119"/>
      <c r="Q3309" s="158"/>
      <c r="R3309" s="199"/>
      <c r="S3309" s="119"/>
      <c r="T3309" s="129"/>
      <c r="U3309" s="127"/>
      <c r="V3309" s="127"/>
      <c r="W3309" s="126"/>
      <c r="X3309" s="119"/>
      <c r="Y3309" s="119"/>
      <c r="Z3309" s="131"/>
      <c r="AA3309" s="12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2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4"/>
      <c r="EM3309" s="1"/>
      <c r="EN3309" s="1"/>
      <c r="EO3309" s="1"/>
      <c r="EP3309" s="1"/>
      <c r="EQ3309" s="1"/>
      <c r="ER3309" s="1"/>
    </row>
    <row r="3310" spans="1:148" ht="12.75" x14ac:dyDescent="0.2">
      <c r="A3310" s="118"/>
      <c r="B3310" s="119"/>
      <c r="C3310" s="119"/>
      <c r="D3310" s="120"/>
      <c r="E3310" s="120"/>
      <c r="F3310" s="172"/>
      <c r="G3310" s="123"/>
      <c r="H3310" s="124"/>
      <c r="I3310" s="124"/>
      <c r="J3310" s="125"/>
      <c r="K3310" s="125"/>
      <c r="L3310" s="8"/>
      <c r="M3310" s="126"/>
      <c r="N3310" s="126"/>
      <c r="O3310" s="119"/>
      <c r="P3310" s="119"/>
      <c r="Q3310" s="158"/>
      <c r="R3310" s="199"/>
      <c r="S3310" s="119"/>
      <c r="T3310" s="129"/>
      <c r="U3310" s="127"/>
      <c r="V3310" s="127"/>
      <c r="W3310" s="126"/>
      <c r="X3310" s="119"/>
      <c r="Y3310" s="119"/>
      <c r="Z3310" s="131"/>
      <c r="AA3310" s="12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2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4"/>
      <c r="EM3310" s="1"/>
      <c r="EN3310" s="1"/>
      <c r="EO3310" s="1"/>
      <c r="EP3310" s="1"/>
      <c r="EQ3310" s="1"/>
      <c r="ER3310" s="1"/>
    </row>
    <row r="3311" spans="1:148" ht="12.75" x14ac:dyDescent="0.2">
      <c r="A3311" s="118"/>
      <c r="B3311" s="119"/>
      <c r="C3311" s="119"/>
      <c r="D3311" s="120"/>
      <c r="E3311" s="120"/>
      <c r="F3311" s="172"/>
      <c r="G3311" s="123"/>
      <c r="H3311" s="124"/>
      <c r="I3311" s="124"/>
      <c r="J3311" s="125"/>
      <c r="K3311" s="125"/>
      <c r="L3311" s="8"/>
      <c r="M3311" s="126"/>
      <c r="N3311" s="126"/>
      <c r="O3311" s="119"/>
      <c r="P3311" s="119"/>
      <c r="Q3311" s="158"/>
      <c r="R3311" s="199"/>
      <c r="S3311" s="119"/>
      <c r="T3311" s="129"/>
      <c r="U3311" s="127"/>
      <c r="V3311" s="127"/>
      <c r="W3311" s="126"/>
      <c r="X3311" s="119"/>
      <c r="Y3311" s="119"/>
      <c r="Z3311" s="131"/>
      <c r="AA3311" s="12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2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4"/>
      <c r="EM3311" s="1"/>
      <c r="EN3311" s="1"/>
      <c r="EO3311" s="1"/>
      <c r="EP3311" s="1"/>
      <c r="EQ3311" s="1"/>
      <c r="ER3311" s="1"/>
    </row>
    <row r="3312" spans="1:148" ht="12.75" x14ac:dyDescent="0.2">
      <c r="A3312" s="118"/>
      <c r="B3312" s="119"/>
      <c r="C3312" s="119"/>
      <c r="D3312" s="120"/>
      <c r="E3312" s="120"/>
      <c r="F3312" s="172"/>
      <c r="G3312" s="123"/>
      <c r="H3312" s="124"/>
      <c r="I3312" s="124"/>
      <c r="J3312" s="125"/>
      <c r="K3312" s="125"/>
      <c r="L3312" s="8"/>
      <c r="M3312" s="126"/>
      <c r="N3312" s="126"/>
      <c r="O3312" s="119"/>
      <c r="P3312" s="119"/>
      <c r="Q3312" s="158"/>
      <c r="R3312" s="199"/>
      <c r="S3312" s="119"/>
      <c r="T3312" s="129"/>
      <c r="U3312" s="127"/>
      <c r="V3312" s="127"/>
      <c r="W3312" s="126"/>
      <c r="X3312" s="119"/>
      <c r="Y3312" s="119"/>
      <c r="Z3312" s="131"/>
      <c r="AA3312" s="12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2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4"/>
      <c r="EM3312" s="1"/>
      <c r="EN3312" s="1"/>
      <c r="EO3312" s="1"/>
      <c r="EP3312" s="1"/>
      <c r="EQ3312" s="1"/>
      <c r="ER3312" s="1"/>
    </row>
    <row r="3313" spans="1:148" ht="12.75" x14ac:dyDescent="0.2">
      <c r="A3313" s="118"/>
      <c r="B3313" s="119"/>
      <c r="C3313" s="119"/>
      <c r="D3313" s="120"/>
      <c r="E3313" s="120"/>
      <c r="F3313" s="172"/>
      <c r="G3313" s="123"/>
      <c r="H3313" s="124"/>
      <c r="I3313" s="124"/>
      <c r="J3313" s="125"/>
      <c r="K3313" s="125"/>
      <c r="L3313" s="8"/>
      <c r="M3313" s="126"/>
      <c r="N3313" s="126"/>
      <c r="O3313" s="119"/>
      <c r="P3313" s="119"/>
      <c r="Q3313" s="158"/>
      <c r="R3313" s="199"/>
      <c r="S3313" s="119"/>
      <c r="T3313" s="129"/>
      <c r="U3313" s="127"/>
      <c r="V3313" s="127"/>
      <c r="W3313" s="126"/>
      <c r="X3313" s="119"/>
      <c r="Y3313" s="119"/>
      <c r="Z3313" s="131"/>
      <c r="AA3313" s="12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2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4"/>
      <c r="EM3313" s="1"/>
      <c r="EN3313" s="1"/>
      <c r="EO3313" s="1"/>
      <c r="EP3313" s="1"/>
      <c r="EQ3313" s="1"/>
      <c r="ER3313" s="1"/>
    </row>
    <row r="3314" spans="1:148" ht="12.75" x14ac:dyDescent="0.2">
      <c r="A3314" s="118"/>
      <c r="B3314" s="119"/>
      <c r="C3314" s="119"/>
      <c r="D3314" s="120"/>
      <c r="E3314" s="120"/>
      <c r="F3314" s="172"/>
      <c r="G3314" s="123"/>
      <c r="H3314" s="124"/>
      <c r="I3314" s="124"/>
      <c r="J3314" s="125"/>
      <c r="K3314" s="125"/>
      <c r="L3314" s="8"/>
      <c r="M3314" s="126"/>
      <c r="N3314" s="126"/>
      <c r="O3314" s="119"/>
      <c r="P3314" s="119"/>
      <c r="Q3314" s="158"/>
      <c r="R3314" s="199"/>
      <c r="S3314" s="119"/>
      <c r="T3314" s="129"/>
      <c r="U3314" s="127"/>
      <c r="V3314" s="127"/>
      <c r="W3314" s="126"/>
      <c r="X3314" s="119"/>
      <c r="Y3314" s="119"/>
      <c r="Z3314" s="131"/>
      <c r="AA3314" s="12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2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4"/>
      <c r="EM3314" s="1"/>
      <c r="EN3314" s="1"/>
      <c r="EO3314" s="1"/>
      <c r="EP3314" s="1"/>
      <c r="EQ3314" s="1"/>
      <c r="ER3314" s="1"/>
    </row>
    <row r="3315" spans="1:148" ht="12.75" x14ac:dyDescent="0.2">
      <c r="A3315" s="118"/>
      <c r="B3315" s="119"/>
      <c r="C3315" s="119"/>
      <c r="D3315" s="120"/>
      <c r="E3315" s="120"/>
      <c r="F3315" s="172"/>
      <c r="G3315" s="123"/>
      <c r="H3315" s="124"/>
      <c r="I3315" s="124"/>
      <c r="J3315" s="125"/>
      <c r="K3315" s="125"/>
      <c r="L3315" s="8"/>
      <c r="M3315" s="126"/>
      <c r="N3315" s="126"/>
      <c r="O3315" s="119"/>
      <c r="P3315" s="119"/>
      <c r="Q3315" s="158"/>
      <c r="R3315" s="199"/>
      <c r="S3315" s="119"/>
      <c r="T3315" s="129"/>
      <c r="U3315" s="127"/>
      <c r="V3315" s="127"/>
      <c r="W3315" s="126"/>
      <c r="X3315" s="119"/>
      <c r="Y3315" s="119"/>
      <c r="Z3315" s="131"/>
      <c r="AA3315" s="12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2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4"/>
      <c r="EM3315" s="1"/>
      <c r="EN3315" s="1"/>
      <c r="EO3315" s="1"/>
      <c r="EP3315" s="1"/>
      <c r="EQ3315" s="1"/>
      <c r="ER3315" s="1"/>
    </row>
    <row r="3316" spans="1:148" ht="12.75" x14ac:dyDescent="0.2">
      <c r="A3316" s="118"/>
      <c r="B3316" s="119"/>
      <c r="C3316" s="119"/>
      <c r="D3316" s="120"/>
      <c r="E3316" s="120"/>
      <c r="F3316" s="172"/>
      <c r="G3316" s="123"/>
      <c r="H3316" s="124"/>
      <c r="I3316" s="124"/>
      <c r="J3316" s="125"/>
      <c r="K3316" s="125"/>
      <c r="L3316" s="8"/>
      <c r="M3316" s="126"/>
      <c r="N3316" s="126"/>
      <c r="O3316" s="119"/>
      <c r="P3316" s="119"/>
      <c r="Q3316" s="158"/>
      <c r="R3316" s="199"/>
      <c r="S3316" s="119"/>
      <c r="T3316" s="129"/>
      <c r="U3316" s="127"/>
      <c r="V3316" s="127"/>
      <c r="W3316" s="126"/>
      <c r="X3316" s="119"/>
      <c r="Y3316" s="119"/>
      <c r="Z3316" s="131"/>
      <c r="AA3316" s="12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2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4"/>
      <c r="EM3316" s="1"/>
      <c r="EN3316" s="1"/>
      <c r="EO3316" s="1"/>
      <c r="EP3316" s="1"/>
      <c r="EQ3316" s="1"/>
      <c r="ER3316" s="1"/>
    </row>
    <row r="3317" spans="1:148" ht="12.75" x14ac:dyDescent="0.2">
      <c r="A3317" s="118"/>
      <c r="B3317" s="119"/>
      <c r="C3317" s="119"/>
      <c r="D3317" s="120"/>
      <c r="E3317" s="120"/>
      <c r="F3317" s="172"/>
      <c r="G3317" s="123"/>
      <c r="H3317" s="124"/>
      <c r="I3317" s="124"/>
      <c r="J3317" s="125"/>
      <c r="K3317" s="125"/>
      <c r="L3317" s="8"/>
      <c r="M3317" s="126"/>
      <c r="N3317" s="126"/>
      <c r="O3317" s="119"/>
      <c r="P3317" s="119"/>
      <c r="Q3317" s="158"/>
      <c r="R3317" s="199"/>
      <c r="S3317" s="119"/>
      <c r="T3317" s="129"/>
      <c r="U3317" s="127"/>
      <c r="V3317" s="127"/>
      <c r="W3317" s="126"/>
      <c r="X3317" s="119"/>
      <c r="Y3317" s="119"/>
      <c r="Z3317" s="131"/>
      <c r="AA3317" s="12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2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4"/>
      <c r="EM3317" s="1"/>
      <c r="EN3317" s="1"/>
      <c r="EO3317" s="1"/>
      <c r="EP3317" s="1"/>
      <c r="EQ3317" s="1"/>
      <c r="ER3317" s="1"/>
    </row>
    <row r="3318" spans="1:148" ht="12.75" x14ac:dyDescent="0.2">
      <c r="A3318" s="118"/>
      <c r="B3318" s="119"/>
      <c r="C3318" s="119"/>
      <c r="D3318" s="120"/>
      <c r="E3318" s="120"/>
      <c r="F3318" s="172"/>
      <c r="G3318" s="123"/>
      <c r="H3318" s="124"/>
      <c r="I3318" s="124"/>
      <c r="J3318" s="125"/>
      <c r="K3318" s="125"/>
      <c r="L3318" s="8"/>
      <c r="M3318" s="126"/>
      <c r="N3318" s="126"/>
      <c r="O3318" s="119"/>
      <c r="P3318" s="119"/>
      <c r="Q3318" s="158"/>
      <c r="R3318" s="199"/>
      <c r="S3318" s="119"/>
      <c r="T3318" s="129"/>
      <c r="U3318" s="127"/>
      <c r="V3318" s="127"/>
      <c r="W3318" s="126"/>
      <c r="X3318" s="119"/>
      <c r="Y3318" s="119"/>
      <c r="Z3318" s="131"/>
      <c r="AA3318" s="12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2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4"/>
      <c r="EM3318" s="1"/>
      <c r="EN3318" s="1"/>
      <c r="EO3318" s="1"/>
      <c r="EP3318" s="1"/>
      <c r="EQ3318" s="1"/>
      <c r="ER3318" s="1"/>
    </row>
    <row r="3319" spans="1:148" ht="12.75" x14ac:dyDescent="0.2">
      <c r="A3319" s="118"/>
      <c r="B3319" s="119"/>
      <c r="C3319" s="119"/>
      <c r="D3319" s="120"/>
      <c r="E3319" s="120"/>
      <c r="F3319" s="172"/>
      <c r="G3319" s="123"/>
      <c r="H3319" s="124"/>
      <c r="I3319" s="124"/>
      <c r="J3319" s="125"/>
      <c r="K3319" s="125"/>
      <c r="L3319" s="8"/>
      <c r="M3319" s="126"/>
      <c r="N3319" s="126"/>
      <c r="O3319" s="119"/>
      <c r="P3319" s="119"/>
      <c r="Q3319" s="158"/>
      <c r="R3319" s="199"/>
      <c r="S3319" s="119"/>
      <c r="T3319" s="129"/>
      <c r="U3319" s="127"/>
      <c r="V3319" s="127"/>
      <c r="W3319" s="126"/>
      <c r="X3319" s="119"/>
      <c r="Y3319" s="119"/>
      <c r="Z3319" s="131"/>
      <c r="AA3319" s="12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2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4"/>
      <c r="EM3319" s="1"/>
      <c r="EN3319" s="1"/>
      <c r="EO3319" s="1"/>
      <c r="EP3319" s="1"/>
      <c r="EQ3319" s="1"/>
      <c r="ER3319" s="1"/>
    </row>
    <row r="3320" spans="1:148" ht="12.75" x14ac:dyDescent="0.2">
      <c r="A3320" s="118"/>
      <c r="B3320" s="119"/>
      <c r="C3320" s="119"/>
      <c r="D3320" s="120"/>
      <c r="E3320" s="120"/>
      <c r="F3320" s="172"/>
      <c r="G3320" s="123"/>
      <c r="H3320" s="124"/>
      <c r="I3320" s="124"/>
      <c r="J3320" s="125"/>
      <c r="K3320" s="125"/>
      <c r="L3320" s="8"/>
      <c r="M3320" s="126"/>
      <c r="N3320" s="126"/>
      <c r="O3320" s="119"/>
      <c r="P3320" s="119"/>
      <c r="Q3320" s="158"/>
      <c r="R3320" s="199"/>
      <c r="S3320" s="119"/>
      <c r="T3320" s="129"/>
      <c r="U3320" s="127"/>
      <c r="V3320" s="127"/>
      <c r="W3320" s="126"/>
      <c r="X3320" s="119"/>
      <c r="Y3320" s="119"/>
      <c r="Z3320" s="131"/>
      <c r="AA3320" s="12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2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4"/>
      <c r="EM3320" s="1"/>
      <c r="EN3320" s="1"/>
      <c r="EO3320" s="1"/>
      <c r="EP3320" s="1"/>
      <c r="EQ3320" s="1"/>
      <c r="ER3320" s="1"/>
    </row>
    <row r="3321" spans="1:148" ht="12.75" x14ac:dyDescent="0.2">
      <c r="A3321" s="118"/>
      <c r="B3321" s="119"/>
      <c r="C3321" s="119"/>
      <c r="D3321" s="120"/>
      <c r="E3321" s="120"/>
      <c r="F3321" s="172"/>
      <c r="G3321" s="123"/>
      <c r="H3321" s="124"/>
      <c r="I3321" s="124"/>
      <c r="J3321" s="125"/>
      <c r="K3321" s="125"/>
      <c r="L3321" s="8"/>
      <c r="M3321" s="126"/>
      <c r="N3321" s="126"/>
      <c r="O3321" s="119"/>
      <c r="P3321" s="119"/>
      <c r="Q3321" s="158"/>
      <c r="R3321" s="199"/>
      <c r="S3321" s="119"/>
      <c r="T3321" s="129"/>
      <c r="U3321" s="127"/>
      <c r="V3321" s="127"/>
      <c r="W3321" s="126"/>
      <c r="X3321" s="119"/>
      <c r="Y3321" s="119"/>
      <c r="Z3321" s="131"/>
      <c r="AA3321" s="12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2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4"/>
      <c r="EM3321" s="1"/>
      <c r="EN3321" s="1"/>
      <c r="EO3321" s="1"/>
      <c r="EP3321" s="1"/>
      <c r="EQ3321" s="1"/>
      <c r="ER3321" s="1"/>
    </row>
    <row r="3322" spans="1:148" ht="12.75" x14ac:dyDescent="0.2">
      <c r="A3322" s="118"/>
      <c r="B3322" s="119"/>
      <c r="C3322" s="119"/>
      <c r="D3322" s="120"/>
      <c r="E3322" s="120"/>
      <c r="F3322" s="172"/>
      <c r="G3322" s="123"/>
      <c r="H3322" s="124"/>
      <c r="I3322" s="124"/>
      <c r="J3322" s="125"/>
      <c r="K3322" s="125"/>
      <c r="L3322" s="8"/>
      <c r="M3322" s="126"/>
      <c r="N3322" s="126"/>
      <c r="O3322" s="119"/>
      <c r="P3322" s="119"/>
      <c r="Q3322" s="158"/>
      <c r="R3322" s="199"/>
      <c r="S3322" s="119"/>
      <c r="T3322" s="129"/>
      <c r="U3322" s="127"/>
      <c r="V3322" s="127"/>
      <c r="W3322" s="126"/>
      <c r="X3322" s="119"/>
      <c r="Y3322" s="119"/>
      <c r="Z3322" s="131"/>
      <c r="AA3322" s="12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2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4"/>
      <c r="EM3322" s="1"/>
      <c r="EN3322" s="1"/>
      <c r="EO3322" s="1"/>
      <c r="EP3322" s="1"/>
      <c r="EQ3322" s="1"/>
      <c r="ER3322" s="1"/>
    </row>
    <row r="3323" spans="1:148" ht="12.75" x14ac:dyDescent="0.2">
      <c r="A3323" s="118"/>
      <c r="B3323" s="119"/>
      <c r="C3323" s="119"/>
      <c r="D3323" s="120"/>
      <c r="E3323" s="120"/>
      <c r="F3323" s="172"/>
      <c r="G3323" s="123"/>
      <c r="H3323" s="124"/>
      <c r="I3323" s="124"/>
      <c r="J3323" s="125"/>
      <c r="K3323" s="125"/>
      <c r="L3323" s="8"/>
      <c r="M3323" s="126"/>
      <c r="N3323" s="126"/>
      <c r="O3323" s="119"/>
      <c r="P3323" s="119"/>
      <c r="Q3323" s="158"/>
      <c r="R3323" s="199"/>
      <c r="S3323" s="119"/>
      <c r="T3323" s="129"/>
      <c r="U3323" s="127"/>
      <c r="V3323" s="127"/>
      <c r="W3323" s="126"/>
      <c r="X3323" s="119"/>
      <c r="Y3323" s="119"/>
      <c r="Z3323" s="131"/>
      <c r="AA3323" s="12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2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4"/>
      <c r="EM3323" s="1"/>
      <c r="EN3323" s="1"/>
      <c r="EO3323" s="1"/>
      <c r="EP3323" s="1"/>
      <c r="EQ3323" s="1"/>
      <c r="ER3323" s="1"/>
    </row>
    <row r="3324" spans="1:148" ht="12.75" x14ac:dyDescent="0.2">
      <c r="A3324" s="118"/>
      <c r="B3324" s="119"/>
      <c r="C3324" s="119"/>
      <c r="D3324" s="120"/>
      <c r="E3324" s="120"/>
      <c r="F3324" s="172"/>
      <c r="G3324" s="123"/>
      <c r="H3324" s="124"/>
      <c r="I3324" s="124"/>
      <c r="J3324" s="125"/>
      <c r="K3324" s="125"/>
      <c r="L3324" s="8"/>
      <c r="M3324" s="126"/>
      <c r="N3324" s="126"/>
      <c r="O3324" s="119"/>
      <c r="P3324" s="119"/>
      <c r="Q3324" s="158"/>
      <c r="R3324" s="199"/>
      <c r="S3324" s="119"/>
      <c r="T3324" s="129"/>
      <c r="U3324" s="127"/>
      <c r="V3324" s="127"/>
      <c r="W3324" s="126"/>
      <c r="X3324" s="119"/>
      <c r="Y3324" s="119"/>
      <c r="Z3324" s="131"/>
      <c r="AA3324" s="12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2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4"/>
      <c r="EM3324" s="1"/>
      <c r="EN3324" s="1"/>
      <c r="EO3324" s="1"/>
      <c r="EP3324" s="1"/>
      <c r="EQ3324" s="1"/>
      <c r="ER3324" s="1"/>
    </row>
    <row r="3325" spans="1:148" ht="12.75" x14ac:dyDescent="0.2">
      <c r="A3325" s="118"/>
      <c r="B3325" s="119"/>
      <c r="C3325" s="119"/>
      <c r="D3325" s="120"/>
      <c r="E3325" s="120"/>
      <c r="F3325" s="172"/>
      <c r="G3325" s="123"/>
      <c r="H3325" s="124"/>
      <c r="I3325" s="124"/>
      <c r="J3325" s="125"/>
      <c r="K3325" s="125"/>
      <c r="L3325" s="8"/>
      <c r="M3325" s="126"/>
      <c r="N3325" s="126"/>
      <c r="O3325" s="119"/>
      <c r="P3325" s="119"/>
      <c r="Q3325" s="158"/>
      <c r="R3325" s="199"/>
      <c r="S3325" s="119"/>
      <c r="T3325" s="129"/>
      <c r="U3325" s="127"/>
      <c r="V3325" s="127"/>
      <c r="W3325" s="126"/>
      <c r="X3325" s="119"/>
      <c r="Y3325" s="119"/>
      <c r="Z3325" s="131"/>
      <c r="AA3325" s="12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2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4"/>
      <c r="EM3325" s="1"/>
      <c r="EN3325" s="1"/>
      <c r="EO3325" s="1"/>
      <c r="EP3325" s="1"/>
      <c r="EQ3325" s="1"/>
      <c r="ER3325" s="1"/>
    </row>
    <row r="3326" spans="1:148" ht="12.75" x14ac:dyDescent="0.2">
      <c r="A3326" s="118"/>
      <c r="B3326" s="119"/>
      <c r="C3326" s="119"/>
      <c r="D3326" s="120"/>
      <c r="E3326" s="120"/>
      <c r="F3326" s="172"/>
      <c r="G3326" s="123"/>
      <c r="H3326" s="124"/>
      <c r="I3326" s="124"/>
      <c r="J3326" s="125"/>
      <c r="K3326" s="125"/>
      <c r="L3326" s="8"/>
      <c r="M3326" s="126"/>
      <c r="N3326" s="126"/>
      <c r="O3326" s="119"/>
      <c r="P3326" s="119"/>
      <c r="Q3326" s="158"/>
      <c r="R3326" s="199"/>
      <c r="S3326" s="119"/>
      <c r="T3326" s="129"/>
      <c r="U3326" s="127"/>
      <c r="V3326" s="127"/>
      <c r="W3326" s="126"/>
      <c r="X3326" s="119"/>
      <c r="Y3326" s="119"/>
      <c r="Z3326" s="131"/>
      <c r="AA3326" s="12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2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4"/>
      <c r="EM3326" s="1"/>
      <c r="EN3326" s="1"/>
      <c r="EO3326" s="1"/>
      <c r="EP3326" s="1"/>
      <c r="EQ3326" s="1"/>
      <c r="ER3326" s="1"/>
    </row>
    <row r="3327" spans="1:148" ht="12.75" x14ac:dyDescent="0.2">
      <c r="A3327" s="118"/>
      <c r="B3327" s="119"/>
      <c r="C3327" s="119"/>
      <c r="D3327" s="120"/>
      <c r="E3327" s="120"/>
      <c r="F3327" s="172"/>
      <c r="G3327" s="123"/>
      <c r="H3327" s="124"/>
      <c r="I3327" s="124"/>
      <c r="J3327" s="125"/>
      <c r="K3327" s="125"/>
      <c r="L3327" s="8"/>
      <c r="M3327" s="126"/>
      <c r="N3327" s="126"/>
      <c r="O3327" s="119"/>
      <c r="P3327" s="119"/>
      <c r="Q3327" s="158"/>
      <c r="R3327" s="199"/>
      <c r="S3327" s="119"/>
      <c r="T3327" s="129"/>
      <c r="U3327" s="127"/>
      <c r="V3327" s="127"/>
      <c r="W3327" s="126"/>
      <c r="X3327" s="119"/>
      <c r="Y3327" s="119"/>
      <c r="Z3327" s="131"/>
      <c r="AA3327" s="12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2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4"/>
      <c r="EM3327" s="1"/>
      <c r="EN3327" s="1"/>
      <c r="EO3327" s="1"/>
      <c r="EP3327" s="1"/>
      <c r="EQ3327" s="1"/>
      <c r="ER3327" s="1"/>
    </row>
    <row r="3328" spans="1:148" ht="12.75" x14ac:dyDescent="0.2">
      <c r="A3328" s="118"/>
      <c r="B3328" s="119"/>
      <c r="C3328" s="119"/>
      <c r="D3328" s="120"/>
      <c r="E3328" s="120"/>
      <c r="F3328" s="172"/>
      <c r="G3328" s="123"/>
      <c r="H3328" s="124"/>
      <c r="I3328" s="124"/>
      <c r="J3328" s="125"/>
      <c r="K3328" s="125"/>
      <c r="L3328" s="8"/>
      <c r="M3328" s="126"/>
      <c r="N3328" s="126"/>
      <c r="O3328" s="119"/>
      <c r="P3328" s="119"/>
      <c r="Q3328" s="158"/>
      <c r="R3328" s="199"/>
      <c r="S3328" s="119"/>
      <c r="T3328" s="129"/>
      <c r="U3328" s="127"/>
      <c r="V3328" s="127"/>
      <c r="W3328" s="126"/>
      <c r="X3328" s="119"/>
      <c r="Y3328" s="119"/>
      <c r="Z3328" s="131"/>
      <c r="AA3328" s="12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2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4"/>
      <c r="EM3328" s="1"/>
      <c r="EN3328" s="1"/>
      <c r="EO3328" s="1"/>
      <c r="EP3328" s="1"/>
      <c r="EQ3328" s="1"/>
      <c r="ER3328" s="1"/>
    </row>
    <row r="3329" spans="1:148" ht="12.75" x14ac:dyDescent="0.2">
      <c r="A3329" s="118"/>
      <c r="B3329" s="119"/>
      <c r="C3329" s="119"/>
      <c r="D3329" s="120"/>
      <c r="E3329" s="120"/>
      <c r="F3329" s="172"/>
      <c r="G3329" s="123"/>
      <c r="H3329" s="124"/>
      <c r="I3329" s="124"/>
      <c r="J3329" s="125"/>
      <c r="K3329" s="125"/>
      <c r="L3329" s="8"/>
      <c r="M3329" s="126"/>
      <c r="N3329" s="126"/>
      <c r="O3329" s="119"/>
      <c r="P3329" s="119"/>
      <c r="Q3329" s="158"/>
      <c r="R3329" s="199"/>
      <c r="S3329" s="119"/>
      <c r="T3329" s="129"/>
      <c r="U3329" s="127"/>
      <c r="V3329" s="127"/>
      <c r="W3329" s="126"/>
      <c r="X3329" s="119"/>
      <c r="Y3329" s="119"/>
      <c r="Z3329" s="131"/>
      <c r="AA3329" s="12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2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4"/>
      <c r="EM3329" s="1"/>
      <c r="EN3329" s="1"/>
      <c r="EO3329" s="1"/>
      <c r="EP3329" s="1"/>
      <c r="EQ3329" s="1"/>
      <c r="ER3329" s="1"/>
    </row>
    <row r="3330" spans="1:148" ht="12.75" x14ac:dyDescent="0.2">
      <c r="A3330" s="118"/>
      <c r="B3330" s="119"/>
      <c r="C3330" s="119"/>
      <c r="D3330" s="120"/>
      <c r="E3330" s="120"/>
      <c r="F3330" s="172"/>
      <c r="G3330" s="123"/>
      <c r="H3330" s="124"/>
      <c r="I3330" s="124"/>
      <c r="J3330" s="125"/>
      <c r="K3330" s="125"/>
      <c r="L3330" s="8"/>
      <c r="M3330" s="126"/>
      <c r="N3330" s="126"/>
      <c r="O3330" s="119"/>
      <c r="P3330" s="119"/>
      <c r="Q3330" s="158"/>
      <c r="R3330" s="199"/>
      <c r="S3330" s="119"/>
      <c r="T3330" s="129"/>
      <c r="U3330" s="127"/>
      <c r="V3330" s="127"/>
      <c r="W3330" s="126"/>
      <c r="X3330" s="119"/>
      <c r="Y3330" s="119"/>
      <c r="Z3330" s="131"/>
      <c r="AA3330" s="12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2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4"/>
      <c r="EM3330" s="1"/>
      <c r="EN3330" s="1"/>
      <c r="EO3330" s="1"/>
      <c r="EP3330" s="1"/>
      <c r="EQ3330" s="1"/>
      <c r="ER3330" s="1"/>
    </row>
    <row r="3331" spans="1:148" ht="12.75" x14ac:dyDescent="0.2">
      <c r="A3331" s="118"/>
      <c r="B3331" s="119"/>
      <c r="C3331" s="119"/>
      <c r="D3331" s="120"/>
      <c r="E3331" s="120"/>
      <c r="F3331" s="172"/>
      <c r="G3331" s="123"/>
      <c r="H3331" s="124"/>
      <c r="I3331" s="124"/>
      <c r="J3331" s="125"/>
      <c r="K3331" s="125"/>
      <c r="L3331" s="8"/>
      <c r="M3331" s="126"/>
      <c r="N3331" s="126"/>
      <c r="O3331" s="119"/>
      <c r="P3331" s="119"/>
      <c r="Q3331" s="158"/>
      <c r="R3331" s="199"/>
      <c r="S3331" s="119"/>
      <c r="T3331" s="129"/>
      <c r="U3331" s="127"/>
      <c r="V3331" s="127"/>
      <c r="W3331" s="126"/>
      <c r="X3331" s="119"/>
      <c r="Y3331" s="119"/>
      <c r="Z3331" s="131"/>
      <c r="AA3331" s="12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2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4"/>
      <c r="EM3331" s="1"/>
      <c r="EN3331" s="1"/>
      <c r="EO3331" s="1"/>
      <c r="EP3331" s="1"/>
      <c r="EQ3331" s="1"/>
      <c r="ER3331" s="1"/>
    </row>
    <row r="3332" spans="1:148" ht="12.75" x14ac:dyDescent="0.2">
      <c r="A3332" s="118"/>
      <c r="B3332" s="119"/>
      <c r="C3332" s="119"/>
      <c r="D3332" s="120"/>
      <c r="E3332" s="120"/>
      <c r="F3332" s="172"/>
      <c r="G3332" s="123"/>
      <c r="H3332" s="124"/>
      <c r="I3332" s="124"/>
      <c r="J3332" s="125"/>
      <c r="K3332" s="125"/>
      <c r="L3332" s="8"/>
      <c r="M3332" s="126"/>
      <c r="N3332" s="126"/>
      <c r="O3332" s="119"/>
      <c r="P3332" s="119"/>
      <c r="Q3332" s="158"/>
      <c r="R3332" s="199"/>
      <c r="S3332" s="119"/>
      <c r="T3332" s="129"/>
      <c r="U3332" s="127"/>
      <c r="V3332" s="127"/>
      <c r="W3332" s="126"/>
      <c r="X3332" s="119"/>
      <c r="Y3332" s="119"/>
      <c r="Z3332" s="131"/>
      <c r="AA3332" s="12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2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4"/>
      <c r="EM3332" s="1"/>
      <c r="EN3332" s="1"/>
      <c r="EO3332" s="1"/>
      <c r="EP3332" s="1"/>
      <c r="EQ3332" s="1"/>
      <c r="ER3332" s="1"/>
    </row>
    <row r="3333" spans="1:148" ht="12.75" x14ac:dyDescent="0.2">
      <c r="A3333" s="118"/>
      <c r="B3333" s="119"/>
      <c r="C3333" s="119"/>
      <c r="D3333" s="120"/>
      <c r="E3333" s="120"/>
      <c r="F3333" s="172"/>
      <c r="G3333" s="123"/>
      <c r="H3333" s="124"/>
      <c r="I3333" s="124"/>
      <c r="J3333" s="125"/>
      <c r="K3333" s="125"/>
      <c r="L3333" s="8"/>
      <c r="M3333" s="126"/>
      <c r="N3333" s="126"/>
      <c r="O3333" s="119"/>
      <c r="P3333" s="119"/>
      <c r="Q3333" s="158"/>
      <c r="R3333" s="199"/>
      <c r="S3333" s="119"/>
      <c r="T3333" s="129"/>
      <c r="U3333" s="127"/>
      <c r="V3333" s="127"/>
      <c r="W3333" s="126"/>
      <c r="X3333" s="119"/>
      <c r="Y3333" s="119"/>
      <c r="Z3333" s="131"/>
      <c r="AA3333" s="12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2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4"/>
      <c r="EM3333" s="1"/>
      <c r="EN3333" s="1"/>
      <c r="EO3333" s="1"/>
      <c r="EP3333" s="1"/>
      <c r="EQ3333" s="1"/>
      <c r="ER3333" s="1"/>
    </row>
    <row r="3334" spans="1:148" ht="12.75" x14ac:dyDescent="0.2">
      <c r="A3334" s="118"/>
      <c r="B3334" s="119"/>
      <c r="C3334" s="119"/>
      <c r="D3334" s="120"/>
      <c r="E3334" s="120"/>
      <c r="F3334" s="172"/>
      <c r="G3334" s="123"/>
      <c r="H3334" s="124"/>
      <c r="I3334" s="124"/>
      <c r="J3334" s="125"/>
      <c r="K3334" s="125"/>
      <c r="L3334" s="8"/>
      <c r="M3334" s="126"/>
      <c r="N3334" s="126"/>
      <c r="O3334" s="119"/>
      <c r="P3334" s="119"/>
      <c r="Q3334" s="158"/>
      <c r="R3334" s="199"/>
      <c r="S3334" s="119"/>
      <c r="T3334" s="129"/>
      <c r="U3334" s="127"/>
      <c r="V3334" s="127"/>
      <c r="W3334" s="126"/>
      <c r="X3334" s="119"/>
      <c r="Y3334" s="119"/>
      <c r="Z3334" s="131"/>
      <c r="AA3334" s="12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2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4"/>
      <c r="EM3334" s="1"/>
      <c r="EN3334" s="1"/>
      <c r="EO3334" s="1"/>
      <c r="EP3334" s="1"/>
      <c r="EQ3334" s="1"/>
      <c r="ER3334" s="1"/>
    </row>
    <row r="3335" spans="1:148" ht="12.75" x14ac:dyDescent="0.2">
      <c r="A3335" s="118"/>
      <c r="B3335" s="119"/>
      <c r="C3335" s="119"/>
      <c r="D3335" s="120"/>
      <c r="E3335" s="120"/>
      <c r="F3335" s="172"/>
      <c r="G3335" s="123"/>
      <c r="H3335" s="124"/>
      <c r="I3335" s="124"/>
      <c r="J3335" s="125"/>
      <c r="K3335" s="125"/>
      <c r="L3335" s="8"/>
      <c r="M3335" s="126"/>
      <c r="N3335" s="126"/>
      <c r="O3335" s="119"/>
      <c r="P3335" s="119"/>
      <c r="Q3335" s="158"/>
      <c r="R3335" s="199"/>
      <c r="S3335" s="119"/>
      <c r="T3335" s="129"/>
      <c r="U3335" s="127"/>
      <c r="V3335" s="127"/>
      <c r="W3335" s="126"/>
      <c r="X3335" s="119"/>
      <c r="Y3335" s="119"/>
      <c r="Z3335" s="131"/>
      <c r="AA3335" s="12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2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4"/>
      <c r="EM3335" s="1"/>
      <c r="EN3335" s="1"/>
      <c r="EO3335" s="1"/>
      <c r="EP3335" s="1"/>
      <c r="EQ3335" s="1"/>
      <c r="ER3335" s="1"/>
    </row>
    <row r="3336" spans="1:148" ht="12.75" x14ac:dyDescent="0.2">
      <c r="A3336" s="118"/>
      <c r="B3336" s="119"/>
      <c r="C3336" s="119"/>
      <c r="D3336" s="120"/>
      <c r="E3336" s="120"/>
      <c r="F3336" s="172"/>
      <c r="G3336" s="123"/>
      <c r="H3336" s="124"/>
      <c r="I3336" s="124"/>
      <c r="J3336" s="125"/>
      <c r="K3336" s="125"/>
      <c r="L3336" s="8"/>
      <c r="M3336" s="126"/>
      <c r="N3336" s="126"/>
      <c r="O3336" s="119"/>
      <c r="P3336" s="119"/>
      <c r="Q3336" s="158"/>
      <c r="R3336" s="199"/>
      <c r="S3336" s="119"/>
      <c r="T3336" s="129"/>
      <c r="U3336" s="127"/>
      <c r="V3336" s="127"/>
      <c r="W3336" s="126"/>
      <c r="X3336" s="119"/>
      <c r="Y3336" s="119"/>
      <c r="Z3336" s="131"/>
      <c r="AA3336" s="12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2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4"/>
      <c r="EM3336" s="1"/>
      <c r="EN3336" s="1"/>
      <c r="EO3336" s="1"/>
      <c r="EP3336" s="1"/>
      <c r="EQ3336" s="1"/>
      <c r="ER3336" s="1"/>
    </row>
    <row r="3337" spans="1:148" ht="12.75" x14ac:dyDescent="0.2">
      <c r="A3337" s="118"/>
      <c r="B3337" s="119"/>
      <c r="C3337" s="119"/>
      <c r="D3337" s="120"/>
      <c r="E3337" s="120"/>
      <c r="F3337" s="172"/>
      <c r="G3337" s="123"/>
      <c r="H3337" s="124"/>
      <c r="I3337" s="124"/>
      <c r="J3337" s="125"/>
      <c r="K3337" s="125"/>
      <c r="L3337" s="8"/>
      <c r="M3337" s="126"/>
      <c r="N3337" s="126"/>
      <c r="O3337" s="119"/>
      <c r="P3337" s="119"/>
      <c r="Q3337" s="158"/>
      <c r="R3337" s="199"/>
      <c r="S3337" s="119"/>
      <c r="T3337" s="129"/>
      <c r="U3337" s="127"/>
      <c r="V3337" s="127"/>
      <c r="W3337" s="126"/>
      <c r="X3337" s="119"/>
      <c r="Y3337" s="119"/>
      <c r="Z3337" s="131"/>
      <c r="AA3337" s="12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2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4"/>
      <c r="EM3337" s="1"/>
      <c r="EN3337" s="1"/>
      <c r="EO3337" s="1"/>
      <c r="EP3337" s="1"/>
      <c r="EQ3337" s="1"/>
      <c r="ER3337" s="1"/>
    </row>
    <row r="3338" spans="1:148" ht="12.75" x14ac:dyDescent="0.2">
      <c r="A3338" s="118"/>
      <c r="B3338" s="119"/>
      <c r="C3338" s="119"/>
      <c r="D3338" s="120"/>
      <c r="E3338" s="120"/>
      <c r="F3338" s="172"/>
      <c r="G3338" s="123"/>
      <c r="H3338" s="124"/>
      <c r="I3338" s="124"/>
      <c r="J3338" s="125"/>
      <c r="K3338" s="125"/>
      <c r="L3338" s="8"/>
      <c r="M3338" s="126"/>
      <c r="N3338" s="126"/>
      <c r="O3338" s="119"/>
      <c r="P3338" s="119"/>
      <c r="Q3338" s="158"/>
      <c r="R3338" s="199"/>
      <c r="S3338" s="119"/>
      <c r="T3338" s="129"/>
      <c r="U3338" s="127"/>
      <c r="V3338" s="127"/>
      <c r="W3338" s="126"/>
      <c r="X3338" s="119"/>
      <c r="Y3338" s="119"/>
      <c r="Z3338" s="131"/>
      <c r="AA3338" s="12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2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4"/>
      <c r="EM3338" s="1"/>
      <c r="EN3338" s="1"/>
      <c r="EO3338" s="1"/>
      <c r="EP3338" s="1"/>
      <c r="EQ3338" s="1"/>
      <c r="ER3338" s="1"/>
    </row>
    <row r="3339" spans="1:148" ht="12.75" x14ac:dyDescent="0.2">
      <c r="A3339" s="118"/>
      <c r="B3339" s="119"/>
      <c r="C3339" s="119"/>
      <c r="D3339" s="120"/>
      <c r="E3339" s="120"/>
      <c r="F3339" s="172"/>
      <c r="G3339" s="123"/>
      <c r="H3339" s="124"/>
      <c r="I3339" s="124"/>
      <c r="J3339" s="125"/>
      <c r="K3339" s="125"/>
      <c r="L3339" s="8"/>
      <c r="M3339" s="126"/>
      <c r="N3339" s="126"/>
      <c r="O3339" s="119"/>
      <c r="P3339" s="119"/>
      <c r="Q3339" s="158"/>
      <c r="R3339" s="199"/>
      <c r="S3339" s="119"/>
      <c r="T3339" s="129"/>
      <c r="U3339" s="127"/>
      <c r="V3339" s="127"/>
      <c r="W3339" s="126"/>
      <c r="X3339" s="119"/>
      <c r="Y3339" s="119"/>
      <c r="Z3339" s="131"/>
      <c r="AA3339" s="12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2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4"/>
      <c r="EM3339" s="1"/>
      <c r="EN3339" s="1"/>
      <c r="EO3339" s="1"/>
      <c r="EP3339" s="1"/>
      <c r="EQ3339" s="1"/>
      <c r="ER3339" s="1"/>
    </row>
    <row r="3340" spans="1:148" ht="12.75" x14ac:dyDescent="0.2">
      <c r="A3340" s="118"/>
      <c r="B3340" s="119"/>
      <c r="C3340" s="119"/>
      <c r="D3340" s="120"/>
      <c r="E3340" s="120"/>
      <c r="F3340" s="172"/>
      <c r="G3340" s="123"/>
      <c r="H3340" s="124"/>
      <c r="I3340" s="124"/>
      <c r="J3340" s="125"/>
      <c r="K3340" s="125"/>
      <c r="L3340" s="8"/>
      <c r="M3340" s="126"/>
      <c r="N3340" s="126"/>
      <c r="O3340" s="119"/>
      <c r="P3340" s="119"/>
      <c r="Q3340" s="158"/>
      <c r="R3340" s="199"/>
      <c r="S3340" s="119"/>
      <c r="T3340" s="129"/>
      <c r="U3340" s="127"/>
      <c r="V3340" s="127"/>
      <c r="W3340" s="126"/>
      <c r="X3340" s="119"/>
      <c r="Y3340" s="119"/>
      <c r="Z3340" s="131"/>
      <c r="AA3340" s="12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2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4"/>
      <c r="EM3340" s="1"/>
      <c r="EN3340" s="1"/>
      <c r="EO3340" s="1"/>
      <c r="EP3340" s="1"/>
      <c r="EQ3340" s="1"/>
      <c r="ER3340" s="1"/>
    </row>
    <row r="3341" spans="1:148" ht="12.75" x14ac:dyDescent="0.2">
      <c r="A3341" s="118"/>
      <c r="B3341" s="119"/>
      <c r="C3341" s="119"/>
      <c r="D3341" s="120"/>
      <c r="E3341" s="120"/>
      <c r="F3341" s="172"/>
      <c r="G3341" s="123"/>
      <c r="H3341" s="124"/>
      <c r="I3341" s="124"/>
      <c r="J3341" s="125"/>
      <c r="K3341" s="125"/>
      <c r="L3341" s="8"/>
      <c r="M3341" s="126"/>
      <c r="N3341" s="126"/>
      <c r="O3341" s="119"/>
      <c r="P3341" s="119"/>
      <c r="Q3341" s="158"/>
      <c r="R3341" s="199"/>
      <c r="S3341" s="119"/>
      <c r="T3341" s="129"/>
      <c r="U3341" s="127"/>
      <c r="V3341" s="127"/>
      <c r="W3341" s="126"/>
      <c r="X3341" s="119"/>
      <c r="Y3341" s="119"/>
      <c r="Z3341" s="131"/>
      <c r="AA3341" s="12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2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4"/>
      <c r="EM3341" s="1"/>
      <c r="EN3341" s="1"/>
      <c r="EO3341" s="1"/>
      <c r="EP3341" s="1"/>
      <c r="EQ3341" s="1"/>
      <c r="ER3341" s="1"/>
    </row>
    <row r="3342" spans="1:148" ht="12.75" x14ac:dyDescent="0.2">
      <c r="A3342" s="118"/>
      <c r="B3342" s="119"/>
      <c r="C3342" s="119"/>
      <c r="D3342" s="120"/>
      <c r="E3342" s="120"/>
      <c r="F3342" s="172"/>
      <c r="G3342" s="123"/>
      <c r="H3342" s="124"/>
      <c r="I3342" s="124"/>
      <c r="J3342" s="125"/>
      <c r="K3342" s="125"/>
      <c r="L3342" s="8"/>
      <c r="M3342" s="126"/>
      <c r="N3342" s="126"/>
      <c r="O3342" s="119"/>
      <c r="P3342" s="119"/>
      <c r="Q3342" s="158"/>
      <c r="R3342" s="199"/>
      <c r="S3342" s="119"/>
      <c r="T3342" s="129"/>
      <c r="U3342" s="127"/>
      <c r="V3342" s="127"/>
      <c r="W3342" s="126"/>
      <c r="X3342" s="119"/>
      <c r="Y3342" s="119"/>
      <c r="Z3342" s="131"/>
      <c r="AA3342" s="12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2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4"/>
      <c r="EM3342" s="1"/>
      <c r="EN3342" s="1"/>
      <c r="EO3342" s="1"/>
      <c r="EP3342" s="1"/>
      <c r="EQ3342" s="1"/>
      <c r="ER3342" s="1"/>
    </row>
    <row r="3343" spans="1:148" ht="12.75" x14ac:dyDescent="0.2">
      <c r="A3343" s="118"/>
      <c r="B3343" s="119"/>
      <c r="C3343" s="119"/>
      <c r="D3343" s="120"/>
      <c r="E3343" s="120"/>
      <c r="F3343" s="172"/>
      <c r="G3343" s="123"/>
      <c r="H3343" s="124"/>
      <c r="I3343" s="124"/>
      <c r="J3343" s="125"/>
      <c r="K3343" s="125"/>
      <c r="L3343" s="8"/>
      <c r="M3343" s="126"/>
      <c r="N3343" s="126"/>
      <c r="O3343" s="119"/>
      <c r="P3343" s="119"/>
      <c r="Q3343" s="158"/>
      <c r="R3343" s="199"/>
      <c r="S3343" s="119"/>
      <c r="T3343" s="129"/>
      <c r="U3343" s="127"/>
      <c r="V3343" s="127"/>
      <c r="W3343" s="126"/>
      <c r="X3343" s="119"/>
      <c r="Y3343" s="119"/>
      <c r="Z3343" s="131"/>
      <c r="AA3343" s="12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2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4"/>
      <c r="EM3343" s="1"/>
      <c r="EN3343" s="1"/>
      <c r="EO3343" s="1"/>
      <c r="EP3343" s="1"/>
      <c r="EQ3343" s="1"/>
      <c r="ER3343" s="1"/>
    </row>
    <row r="3344" spans="1:148" ht="12.75" x14ac:dyDescent="0.2">
      <c r="A3344" s="118"/>
      <c r="B3344" s="119"/>
      <c r="C3344" s="119"/>
      <c r="D3344" s="120"/>
      <c r="E3344" s="120"/>
      <c r="F3344" s="172"/>
      <c r="G3344" s="123"/>
      <c r="H3344" s="124"/>
      <c r="I3344" s="124"/>
      <c r="J3344" s="125"/>
      <c r="K3344" s="125"/>
      <c r="L3344" s="8"/>
      <c r="M3344" s="126"/>
      <c r="N3344" s="126"/>
      <c r="O3344" s="119"/>
      <c r="P3344" s="119"/>
      <c r="Q3344" s="158"/>
      <c r="R3344" s="199"/>
      <c r="S3344" s="119"/>
      <c r="T3344" s="129"/>
      <c r="U3344" s="127"/>
      <c r="V3344" s="127"/>
      <c r="W3344" s="126"/>
      <c r="X3344" s="119"/>
      <c r="Y3344" s="119"/>
      <c r="Z3344" s="131"/>
      <c r="AA3344" s="12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2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4"/>
      <c r="EM3344" s="1"/>
      <c r="EN3344" s="1"/>
      <c r="EO3344" s="1"/>
      <c r="EP3344" s="1"/>
      <c r="EQ3344" s="1"/>
      <c r="ER3344" s="1"/>
    </row>
    <row r="3345" spans="1:148" ht="12.75" x14ac:dyDescent="0.2">
      <c r="A3345" s="118"/>
      <c r="B3345" s="119"/>
      <c r="C3345" s="119"/>
      <c r="D3345" s="120"/>
      <c r="E3345" s="120"/>
      <c r="F3345" s="172"/>
      <c r="G3345" s="123"/>
      <c r="H3345" s="124"/>
      <c r="I3345" s="124"/>
      <c r="J3345" s="125"/>
      <c r="K3345" s="125"/>
      <c r="L3345" s="8"/>
      <c r="M3345" s="126"/>
      <c r="N3345" s="126"/>
      <c r="O3345" s="119"/>
      <c r="P3345" s="119"/>
      <c r="Q3345" s="158"/>
      <c r="R3345" s="199"/>
      <c r="S3345" s="119"/>
      <c r="T3345" s="129"/>
      <c r="U3345" s="127"/>
      <c r="V3345" s="127"/>
      <c r="W3345" s="126"/>
      <c r="X3345" s="119"/>
      <c r="Y3345" s="119"/>
      <c r="Z3345" s="131"/>
      <c r="AA3345" s="12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2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4"/>
      <c r="EM3345" s="1"/>
      <c r="EN3345" s="1"/>
      <c r="EO3345" s="1"/>
      <c r="EP3345" s="1"/>
      <c r="EQ3345" s="1"/>
      <c r="ER3345" s="1"/>
    </row>
    <row r="3346" spans="1:148" ht="12.75" x14ac:dyDescent="0.2">
      <c r="A3346" s="118"/>
      <c r="B3346" s="119"/>
      <c r="C3346" s="119"/>
      <c r="D3346" s="120"/>
      <c r="E3346" s="120"/>
      <c r="F3346" s="172"/>
      <c r="G3346" s="123"/>
      <c r="H3346" s="124"/>
      <c r="I3346" s="124"/>
      <c r="J3346" s="125"/>
      <c r="K3346" s="125"/>
      <c r="L3346" s="8"/>
      <c r="M3346" s="126"/>
      <c r="N3346" s="126"/>
      <c r="O3346" s="119"/>
      <c r="P3346" s="119"/>
      <c r="Q3346" s="158"/>
      <c r="R3346" s="199"/>
      <c r="S3346" s="119"/>
      <c r="T3346" s="129"/>
      <c r="U3346" s="127"/>
      <c r="V3346" s="127"/>
      <c r="W3346" s="126"/>
      <c r="X3346" s="119"/>
      <c r="Y3346" s="119"/>
      <c r="Z3346" s="131"/>
      <c r="AA3346" s="12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2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4"/>
      <c r="EM3346" s="1"/>
      <c r="EN3346" s="1"/>
      <c r="EO3346" s="1"/>
      <c r="EP3346" s="1"/>
      <c r="EQ3346" s="1"/>
      <c r="ER3346" s="1"/>
    </row>
    <row r="3347" spans="1:148" ht="12.75" x14ac:dyDescent="0.2">
      <c r="A3347" s="118"/>
      <c r="B3347" s="119"/>
      <c r="C3347" s="119"/>
      <c r="D3347" s="120"/>
      <c r="E3347" s="120"/>
      <c r="F3347" s="172"/>
      <c r="G3347" s="123"/>
      <c r="H3347" s="124"/>
      <c r="I3347" s="124"/>
      <c r="J3347" s="125"/>
      <c r="K3347" s="125"/>
      <c r="L3347" s="8"/>
      <c r="M3347" s="126"/>
      <c r="N3347" s="126"/>
      <c r="O3347" s="119"/>
      <c r="P3347" s="119"/>
      <c r="Q3347" s="158"/>
      <c r="R3347" s="199"/>
      <c r="S3347" s="119"/>
      <c r="T3347" s="129"/>
      <c r="U3347" s="127"/>
      <c r="V3347" s="127"/>
      <c r="W3347" s="126"/>
      <c r="X3347" s="119"/>
      <c r="Y3347" s="119"/>
      <c r="Z3347" s="131"/>
      <c r="AA3347" s="12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2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4"/>
      <c r="EM3347" s="1"/>
      <c r="EN3347" s="1"/>
      <c r="EO3347" s="1"/>
      <c r="EP3347" s="1"/>
      <c r="EQ3347" s="1"/>
      <c r="ER3347" s="1"/>
    </row>
    <row r="3348" spans="1:148" ht="12.75" x14ac:dyDescent="0.2">
      <c r="A3348" s="118"/>
      <c r="B3348" s="119"/>
      <c r="C3348" s="119"/>
      <c r="D3348" s="120"/>
      <c r="E3348" s="120"/>
      <c r="F3348" s="172"/>
      <c r="G3348" s="123"/>
      <c r="H3348" s="124"/>
      <c r="I3348" s="124"/>
      <c r="J3348" s="125"/>
      <c r="K3348" s="125"/>
      <c r="L3348" s="8"/>
      <c r="M3348" s="126"/>
      <c r="N3348" s="126"/>
      <c r="O3348" s="119"/>
      <c r="P3348" s="119"/>
      <c r="Q3348" s="158"/>
      <c r="R3348" s="199"/>
      <c r="S3348" s="119"/>
      <c r="T3348" s="129"/>
      <c r="U3348" s="127"/>
      <c r="V3348" s="127"/>
      <c r="W3348" s="126"/>
      <c r="X3348" s="119"/>
      <c r="Y3348" s="119"/>
      <c r="Z3348" s="131"/>
      <c r="AA3348" s="12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2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4"/>
      <c r="EM3348" s="1"/>
      <c r="EN3348" s="1"/>
      <c r="EO3348" s="1"/>
      <c r="EP3348" s="1"/>
      <c r="EQ3348" s="1"/>
      <c r="ER3348" s="1"/>
    </row>
    <row r="3349" spans="1:148" ht="12.75" x14ac:dyDescent="0.2">
      <c r="A3349" s="118"/>
      <c r="B3349" s="119"/>
      <c r="C3349" s="119"/>
      <c r="D3349" s="120"/>
      <c r="E3349" s="120"/>
      <c r="F3349" s="172"/>
      <c r="G3349" s="123"/>
      <c r="H3349" s="124"/>
      <c r="I3349" s="124"/>
      <c r="J3349" s="125"/>
      <c r="K3349" s="125"/>
      <c r="L3349" s="8"/>
      <c r="M3349" s="126"/>
      <c r="N3349" s="126"/>
      <c r="O3349" s="119"/>
      <c r="P3349" s="119"/>
      <c r="Q3349" s="158"/>
      <c r="R3349" s="199"/>
      <c r="S3349" s="119"/>
      <c r="T3349" s="129"/>
      <c r="U3349" s="127"/>
      <c r="V3349" s="127"/>
      <c r="W3349" s="126"/>
      <c r="X3349" s="119"/>
      <c r="Y3349" s="119"/>
      <c r="Z3349" s="131"/>
      <c r="AA3349" s="12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2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4"/>
      <c r="EM3349" s="1"/>
      <c r="EN3349" s="1"/>
      <c r="EO3349" s="1"/>
      <c r="EP3349" s="1"/>
      <c r="EQ3349" s="1"/>
      <c r="ER3349" s="1"/>
    </row>
    <row r="3350" spans="1:148" ht="12.75" x14ac:dyDescent="0.2">
      <c r="A3350" s="118"/>
      <c r="B3350" s="119"/>
      <c r="C3350" s="119"/>
      <c r="D3350" s="120"/>
      <c r="E3350" s="120"/>
      <c r="F3350" s="172"/>
      <c r="G3350" s="123"/>
      <c r="H3350" s="124"/>
      <c r="I3350" s="124"/>
      <c r="J3350" s="125"/>
      <c r="K3350" s="125"/>
      <c r="L3350" s="8"/>
      <c r="M3350" s="126"/>
      <c r="N3350" s="126"/>
      <c r="O3350" s="119"/>
      <c r="P3350" s="119"/>
      <c r="Q3350" s="158"/>
      <c r="R3350" s="199"/>
      <c r="S3350" s="119"/>
      <c r="T3350" s="129"/>
      <c r="U3350" s="127"/>
      <c r="V3350" s="127"/>
      <c r="W3350" s="126"/>
      <c r="X3350" s="119"/>
      <c r="Y3350" s="119"/>
      <c r="Z3350" s="131"/>
      <c r="AA3350" s="12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2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4"/>
      <c r="EM3350" s="1"/>
      <c r="EN3350" s="1"/>
      <c r="EO3350" s="1"/>
      <c r="EP3350" s="1"/>
      <c r="EQ3350" s="1"/>
      <c r="ER3350" s="1"/>
    </row>
    <row r="3351" spans="1:148" ht="12.75" x14ac:dyDescent="0.2">
      <c r="A3351" s="118"/>
      <c r="B3351" s="119"/>
      <c r="C3351" s="119"/>
      <c r="D3351" s="120"/>
      <c r="E3351" s="120"/>
      <c r="F3351" s="172"/>
      <c r="G3351" s="123"/>
      <c r="H3351" s="124"/>
      <c r="I3351" s="124"/>
      <c r="J3351" s="125"/>
      <c r="K3351" s="125"/>
      <c r="L3351" s="8"/>
      <c r="M3351" s="126"/>
      <c r="N3351" s="126"/>
      <c r="O3351" s="119"/>
      <c r="P3351" s="119"/>
      <c r="Q3351" s="158"/>
      <c r="R3351" s="199"/>
      <c r="S3351" s="119"/>
      <c r="T3351" s="129"/>
      <c r="U3351" s="127"/>
      <c r="V3351" s="127"/>
      <c r="W3351" s="126"/>
      <c r="X3351" s="119"/>
      <c r="Y3351" s="119"/>
      <c r="Z3351" s="131"/>
      <c r="AA3351" s="12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2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4"/>
      <c r="EM3351" s="1"/>
      <c r="EN3351" s="1"/>
      <c r="EO3351" s="1"/>
      <c r="EP3351" s="1"/>
      <c r="EQ3351" s="1"/>
      <c r="ER3351" s="1"/>
    </row>
    <row r="3352" spans="1:148" ht="12.75" x14ac:dyDescent="0.2">
      <c r="A3352" s="118"/>
      <c r="B3352" s="119"/>
      <c r="C3352" s="119"/>
      <c r="D3352" s="120"/>
      <c r="E3352" s="120"/>
      <c r="F3352" s="172"/>
      <c r="G3352" s="123"/>
      <c r="H3352" s="124"/>
      <c r="I3352" s="124"/>
      <c r="J3352" s="125"/>
      <c r="K3352" s="125"/>
      <c r="L3352" s="8"/>
      <c r="M3352" s="126"/>
      <c r="N3352" s="126"/>
      <c r="O3352" s="119"/>
      <c r="P3352" s="119"/>
      <c r="Q3352" s="158"/>
      <c r="R3352" s="199"/>
      <c r="S3352" s="119"/>
      <c r="T3352" s="129"/>
      <c r="U3352" s="127"/>
      <c r="V3352" s="127"/>
      <c r="W3352" s="126"/>
      <c r="X3352" s="119"/>
      <c r="Y3352" s="119"/>
      <c r="Z3352" s="131"/>
      <c r="AA3352" s="12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2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4"/>
      <c r="EM3352" s="1"/>
      <c r="EN3352" s="1"/>
      <c r="EO3352" s="1"/>
      <c r="EP3352" s="1"/>
      <c r="EQ3352" s="1"/>
      <c r="ER3352" s="1"/>
    </row>
    <row r="3353" spans="1:148" ht="12.75" x14ac:dyDescent="0.2">
      <c r="A3353" s="118"/>
      <c r="B3353" s="119"/>
      <c r="C3353" s="119"/>
      <c r="D3353" s="120"/>
      <c r="E3353" s="120"/>
      <c r="F3353" s="172"/>
      <c r="G3353" s="123"/>
      <c r="H3353" s="124"/>
      <c r="I3353" s="124"/>
      <c r="J3353" s="125"/>
      <c r="K3353" s="125"/>
      <c r="L3353" s="8"/>
      <c r="M3353" s="126"/>
      <c r="N3353" s="126"/>
      <c r="O3353" s="119"/>
      <c r="P3353" s="119"/>
      <c r="Q3353" s="158"/>
      <c r="R3353" s="199"/>
      <c r="S3353" s="119"/>
      <c r="T3353" s="129"/>
      <c r="U3353" s="127"/>
      <c r="V3353" s="127"/>
      <c r="W3353" s="126"/>
      <c r="X3353" s="119"/>
      <c r="Y3353" s="119"/>
      <c r="Z3353" s="131"/>
      <c r="AA3353" s="12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2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4"/>
      <c r="EM3353" s="1"/>
      <c r="EN3353" s="1"/>
      <c r="EO3353" s="1"/>
      <c r="EP3353" s="1"/>
      <c r="EQ3353" s="1"/>
      <c r="ER3353" s="1"/>
    </row>
    <row r="3354" spans="1:148" ht="12.75" x14ac:dyDescent="0.2">
      <c r="A3354" s="118"/>
      <c r="B3354" s="119"/>
      <c r="C3354" s="119"/>
      <c r="D3354" s="120"/>
      <c r="E3354" s="120"/>
      <c r="F3354" s="172"/>
      <c r="G3354" s="123"/>
      <c r="H3354" s="124"/>
      <c r="I3354" s="124"/>
      <c r="J3354" s="125"/>
      <c r="K3354" s="125"/>
      <c r="L3354" s="8"/>
      <c r="M3354" s="126"/>
      <c r="N3354" s="126"/>
      <c r="O3354" s="119"/>
      <c r="P3354" s="119"/>
      <c r="Q3354" s="158"/>
      <c r="R3354" s="199"/>
      <c r="S3354" s="119"/>
      <c r="T3354" s="129"/>
      <c r="U3354" s="127"/>
      <c r="V3354" s="127"/>
      <c r="W3354" s="126"/>
      <c r="X3354" s="119"/>
      <c r="Y3354" s="119"/>
      <c r="Z3354" s="131"/>
      <c r="AA3354" s="12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2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4"/>
      <c r="EM3354" s="1"/>
      <c r="EN3354" s="1"/>
      <c r="EO3354" s="1"/>
      <c r="EP3354" s="1"/>
      <c r="EQ3354" s="1"/>
      <c r="ER3354" s="1"/>
    </row>
    <row r="3355" spans="1:148" ht="12.75" x14ac:dyDescent="0.2">
      <c r="A3355" s="118"/>
      <c r="B3355" s="119"/>
      <c r="C3355" s="119"/>
      <c r="D3355" s="120"/>
      <c r="E3355" s="120"/>
      <c r="F3355" s="172"/>
      <c r="G3355" s="123"/>
      <c r="H3355" s="124"/>
      <c r="I3355" s="124"/>
      <c r="J3355" s="125"/>
      <c r="K3355" s="125"/>
      <c r="L3355" s="8"/>
      <c r="M3355" s="126"/>
      <c r="N3355" s="126"/>
      <c r="O3355" s="119"/>
      <c r="P3355" s="119"/>
      <c r="Q3355" s="158"/>
      <c r="R3355" s="199"/>
      <c r="S3355" s="119"/>
      <c r="T3355" s="129"/>
      <c r="U3355" s="127"/>
      <c r="V3355" s="127"/>
      <c r="W3355" s="126"/>
      <c r="X3355" s="119"/>
      <c r="Y3355" s="119"/>
      <c r="Z3355" s="131"/>
      <c r="AA3355" s="12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2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4"/>
      <c r="EM3355" s="1"/>
      <c r="EN3355" s="1"/>
      <c r="EO3355" s="1"/>
      <c r="EP3355" s="1"/>
      <c r="EQ3355" s="1"/>
      <c r="ER3355" s="1"/>
    </row>
    <row r="3356" spans="1:148" ht="12.75" x14ac:dyDescent="0.2">
      <c r="A3356" s="118"/>
      <c r="B3356" s="119"/>
      <c r="C3356" s="119"/>
      <c r="D3356" s="120"/>
      <c r="E3356" s="120"/>
      <c r="F3356" s="172"/>
      <c r="G3356" s="123"/>
      <c r="H3356" s="124"/>
      <c r="I3356" s="124"/>
      <c r="J3356" s="125"/>
      <c r="K3356" s="125"/>
      <c r="L3356" s="8"/>
      <c r="M3356" s="126"/>
      <c r="N3356" s="126"/>
      <c r="O3356" s="119"/>
      <c r="P3356" s="119"/>
      <c r="Q3356" s="158"/>
      <c r="R3356" s="199"/>
      <c r="S3356" s="119"/>
      <c r="T3356" s="129"/>
      <c r="U3356" s="127"/>
      <c r="V3356" s="127"/>
      <c r="W3356" s="126"/>
      <c r="X3356" s="119"/>
      <c r="Y3356" s="119"/>
      <c r="Z3356" s="131"/>
      <c r="AA3356" s="12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2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4"/>
      <c r="EM3356" s="1"/>
      <c r="EN3356" s="1"/>
      <c r="EO3356" s="1"/>
      <c r="EP3356" s="1"/>
      <c r="EQ3356" s="1"/>
      <c r="ER3356" s="1"/>
    </row>
    <row r="3357" spans="1:148" ht="12.75" x14ac:dyDescent="0.2">
      <c r="A3357" s="118"/>
      <c r="B3357" s="119"/>
      <c r="C3357" s="119"/>
      <c r="D3357" s="120"/>
      <c r="E3357" s="120"/>
      <c r="F3357" s="172"/>
      <c r="G3357" s="123"/>
      <c r="H3357" s="124"/>
      <c r="I3357" s="124"/>
      <c r="J3357" s="125"/>
      <c r="K3357" s="125"/>
      <c r="L3357" s="8"/>
      <c r="M3357" s="126"/>
      <c r="N3357" s="126"/>
      <c r="O3357" s="119"/>
      <c r="P3357" s="119"/>
      <c r="Q3357" s="158"/>
      <c r="R3357" s="199"/>
      <c r="S3357" s="119"/>
      <c r="T3357" s="129"/>
      <c r="U3357" s="127"/>
      <c r="V3357" s="127"/>
      <c r="W3357" s="126"/>
      <c r="X3357" s="119"/>
      <c r="Y3357" s="119"/>
      <c r="Z3357" s="131"/>
      <c r="AA3357" s="12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2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4"/>
      <c r="EM3357" s="1"/>
      <c r="EN3357" s="1"/>
      <c r="EO3357" s="1"/>
      <c r="EP3357" s="1"/>
      <c r="EQ3357" s="1"/>
      <c r="ER3357" s="1"/>
    </row>
    <row r="3358" spans="1:148" ht="12.75" x14ac:dyDescent="0.2">
      <c r="A3358" s="118"/>
      <c r="B3358" s="119"/>
      <c r="C3358" s="119"/>
      <c r="D3358" s="120"/>
      <c r="E3358" s="120"/>
      <c r="F3358" s="172"/>
      <c r="G3358" s="123"/>
      <c r="H3358" s="124"/>
      <c r="I3358" s="124"/>
      <c r="J3358" s="125"/>
      <c r="K3358" s="125"/>
      <c r="L3358" s="8"/>
      <c r="M3358" s="126"/>
      <c r="N3358" s="126"/>
      <c r="O3358" s="119"/>
      <c r="P3358" s="119"/>
      <c r="Q3358" s="158"/>
      <c r="R3358" s="199"/>
      <c r="S3358" s="119"/>
      <c r="T3358" s="129"/>
      <c r="U3358" s="127"/>
      <c r="V3358" s="127"/>
      <c r="W3358" s="126"/>
      <c r="X3358" s="119"/>
      <c r="Y3358" s="119"/>
      <c r="Z3358" s="131"/>
      <c r="AA3358" s="12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2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4"/>
      <c r="EM3358" s="1"/>
      <c r="EN3358" s="1"/>
      <c r="EO3358" s="1"/>
      <c r="EP3358" s="1"/>
      <c r="EQ3358" s="1"/>
      <c r="ER3358" s="1"/>
    </row>
    <row r="3359" spans="1:148" ht="12.75" x14ac:dyDescent="0.2">
      <c r="A3359" s="118"/>
      <c r="B3359" s="119"/>
      <c r="C3359" s="119"/>
      <c r="D3359" s="120"/>
      <c r="E3359" s="120"/>
      <c r="F3359" s="172"/>
      <c r="G3359" s="123"/>
      <c r="H3359" s="124"/>
      <c r="I3359" s="124"/>
      <c r="J3359" s="125"/>
      <c r="K3359" s="125"/>
      <c r="L3359" s="8"/>
      <c r="M3359" s="126"/>
      <c r="N3359" s="126"/>
      <c r="O3359" s="119"/>
      <c r="P3359" s="119"/>
      <c r="Q3359" s="158"/>
      <c r="R3359" s="199"/>
      <c r="S3359" s="119"/>
      <c r="T3359" s="129"/>
      <c r="U3359" s="127"/>
      <c r="V3359" s="127"/>
      <c r="W3359" s="126"/>
      <c r="X3359" s="119"/>
      <c r="Y3359" s="119"/>
      <c r="Z3359" s="131"/>
      <c r="AA3359" s="12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2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4"/>
      <c r="EM3359" s="1"/>
      <c r="EN3359" s="1"/>
      <c r="EO3359" s="1"/>
      <c r="EP3359" s="1"/>
      <c r="EQ3359" s="1"/>
      <c r="ER3359" s="1"/>
    </row>
    <row r="3360" spans="1:148" ht="12.75" x14ac:dyDescent="0.2">
      <c r="A3360" s="118"/>
      <c r="B3360" s="119"/>
      <c r="C3360" s="119"/>
      <c r="D3360" s="120"/>
      <c r="E3360" s="120"/>
      <c r="F3360" s="172"/>
      <c r="G3360" s="123"/>
      <c r="H3360" s="124"/>
      <c r="I3360" s="124"/>
      <c r="J3360" s="125"/>
      <c r="K3360" s="125"/>
      <c r="L3360" s="8"/>
      <c r="M3360" s="126"/>
      <c r="N3360" s="126"/>
      <c r="O3360" s="119"/>
      <c r="P3360" s="119"/>
      <c r="Q3360" s="158"/>
      <c r="R3360" s="199"/>
      <c r="S3360" s="119"/>
      <c r="T3360" s="129"/>
      <c r="U3360" s="127"/>
      <c r="V3360" s="127"/>
      <c r="W3360" s="126"/>
      <c r="X3360" s="119"/>
      <c r="Y3360" s="119"/>
      <c r="Z3360" s="131"/>
      <c r="AA3360" s="12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2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4"/>
      <c r="EM3360" s="1"/>
      <c r="EN3360" s="1"/>
      <c r="EO3360" s="1"/>
      <c r="EP3360" s="1"/>
      <c r="EQ3360" s="1"/>
      <c r="ER3360" s="1"/>
    </row>
    <row r="3361" spans="1:148" ht="12.75" x14ac:dyDescent="0.2">
      <c r="A3361" s="118"/>
      <c r="B3361" s="119"/>
      <c r="C3361" s="119"/>
      <c r="D3361" s="120"/>
      <c r="E3361" s="120"/>
      <c r="F3361" s="172"/>
      <c r="G3361" s="123"/>
      <c r="H3361" s="124"/>
      <c r="I3361" s="124"/>
      <c r="J3361" s="125"/>
      <c r="K3361" s="125"/>
      <c r="L3361" s="8"/>
      <c r="M3361" s="126"/>
      <c r="N3361" s="126"/>
      <c r="O3361" s="119"/>
      <c r="P3361" s="119"/>
      <c r="Q3361" s="158"/>
      <c r="R3361" s="199"/>
      <c r="S3361" s="119"/>
      <c r="T3361" s="129"/>
      <c r="U3361" s="127"/>
      <c r="V3361" s="127"/>
      <c r="W3361" s="126"/>
      <c r="X3361" s="119"/>
      <c r="Y3361" s="119"/>
      <c r="Z3361" s="131"/>
      <c r="AA3361" s="12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2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4"/>
      <c r="EM3361" s="1"/>
      <c r="EN3361" s="1"/>
      <c r="EO3361" s="1"/>
      <c r="EP3361" s="1"/>
      <c r="EQ3361" s="1"/>
      <c r="ER3361" s="1"/>
    </row>
    <row r="3362" spans="1:148" ht="12.75" x14ac:dyDescent="0.2">
      <c r="A3362" s="118"/>
      <c r="B3362" s="119"/>
      <c r="C3362" s="119"/>
      <c r="D3362" s="120"/>
      <c r="E3362" s="120"/>
      <c r="F3362" s="172"/>
      <c r="G3362" s="123"/>
      <c r="H3362" s="124"/>
      <c r="I3362" s="124"/>
      <c r="J3362" s="125"/>
      <c r="K3362" s="125"/>
      <c r="L3362" s="8"/>
      <c r="M3362" s="126"/>
      <c r="N3362" s="126"/>
      <c r="O3362" s="119"/>
      <c r="P3362" s="119"/>
      <c r="Q3362" s="158"/>
      <c r="R3362" s="199"/>
      <c r="S3362" s="119"/>
      <c r="T3362" s="129"/>
      <c r="U3362" s="127"/>
      <c r="V3362" s="127"/>
      <c r="W3362" s="126"/>
      <c r="X3362" s="119"/>
      <c r="Y3362" s="119"/>
      <c r="Z3362" s="131"/>
      <c r="AA3362" s="12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2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4"/>
      <c r="EM3362" s="1"/>
      <c r="EN3362" s="1"/>
      <c r="EO3362" s="1"/>
      <c r="EP3362" s="1"/>
      <c r="EQ3362" s="1"/>
      <c r="ER3362" s="1"/>
    </row>
    <row r="3363" spans="1:148" ht="12.75" x14ac:dyDescent="0.2">
      <c r="A3363" s="118"/>
      <c r="B3363" s="119"/>
      <c r="C3363" s="119"/>
      <c r="D3363" s="120"/>
      <c r="E3363" s="120"/>
      <c r="F3363" s="172"/>
      <c r="G3363" s="123"/>
      <c r="H3363" s="124"/>
      <c r="I3363" s="124"/>
      <c r="J3363" s="125"/>
      <c r="K3363" s="125"/>
      <c r="L3363" s="8"/>
      <c r="M3363" s="126"/>
      <c r="N3363" s="126"/>
      <c r="O3363" s="119"/>
      <c r="P3363" s="119"/>
      <c r="Q3363" s="158"/>
      <c r="R3363" s="199"/>
      <c r="S3363" s="119"/>
      <c r="T3363" s="129"/>
      <c r="U3363" s="127"/>
      <c r="V3363" s="127"/>
      <c r="W3363" s="126"/>
      <c r="X3363" s="119"/>
      <c r="Y3363" s="119"/>
      <c r="Z3363" s="131"/>
      <c r="AA3363" s="12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2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4"/>
      <c r="EM3363" s="1"/>
      <c r="EN3363" s="1"/>
      <c r="EO3363" s="1"/>
      <c r="EP3363" s="1"/>
      <c r="EQ3363" s="1"/>
      <c r="ER3363" s="1"/>
    </row>
    <row r="3364" spans="1:148" ht="12.75" x14ac:dyDescent="0.2">
      <c r="A3364" s="118"/>
      <c r="B3364" s="119"/>
      <c r="C3364" s="119"/>
      <c r="D3364" s="120"/>
      <c r="E3364" s="120"/>
      <c r="F3364" s="172"/>
      <c r="G3364" s="123"/>
      <c r="H3364" s="124"/>
      <c r="I3364" s="124"/>
      <c r="J3364" s="125"/>
      <c r="K3364" s="125"/>
      <c r="L3364" s="8"/>
      <c r="M3364" s="126"/>
      <c r="N3364" s="126"/>
      <c r="O3364" s="119"/>
      <c r="P3364" s="119"/>
      <c r="Q3364" s="158"/>
      <c r="R3364" s="199"/>
      <c r="S3364" s="119"/>
      <c r="T3364" s="129"/>
      <c r="U3364" s="127"/>
      <c r="V3364" s="127"/>
      <c r="W3364" s="126"/>
      <c r="X3364" s="119"/>
      <c r="Y3364" s="119"/>
      <c r="Z3364" s="131"/>
      <c r="AA3364" s="12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2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4"/>
      <c r="EM3364" s="1"/>
      <c r="EN3364" s="1"/>
      <c r="EO3364" s="1"/>
      <c r="EP3364" s="1"/>
      <c r="EQ3364" s="1"/>
      <c r="ER3364" s="1"/>
    </row>
    <row r="3365" spans="1:148" ht="12.75" x14ac:dyDescent="0.2">
      <c r="A3365" s="118"/>
      <c r="B3365" s="119"/>
      <c r="C3365" s="119"/>
      <c r="D3365" s="120"/>
      <c r="E3365" s="120"/>
      <c r="F3365" s="172"/>
      <c r="G3365" s="123"/>
      <c r="H3365" s="124"/>
      <c r="I3365" s="124"/>
      <c r="J3365" s="125"/>
      <c r="K3365" s="125"/>
      <c r="L3365" s="8"/>
      <c r="M3365" s="126"/>
      <c r="N3365" s="126"/>
      <c r="O3365" s="119"/>
      <c r="P3365" s="119"/>
      <c r="Q3365" s="158"/>
      <c r="R3365" s="199"/>
      <c r="S3365" s="119"/>
      <c r="T3365" s="129"/>
      <c r="U3365" s="127"/>
      <c r="V3365" s="127"/>
      <c r="W3365" s="126"/>
      <c r="X3365" s="119"/>
      <c r="Y3365" s="119"/>
      <c r="Z3365" s="131"/>
      <c r="AA3365" s="12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2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4"/>
      <c r="EM3365" s="1"/>
      <c r="EN3365" s="1"/>
      <c r="EO3365" s="1"/>
      <c r="EP3365" s="1"/>
      <c r="EQ3365" s="1"/>
      <c r="ER3365" s="1"/>
    </row>
    <row r="3366" spans="1:148" ht="12.75" x14ac:dyDescent="0.2">
      <c r="A3366" s="118"/>
      <c r="B3366" s="119"/>
      <c r="C3366" s="119"/>
      <c r="D3366" s="120"/>
      <c r="E3366" s="120"/>
      <c r="F3366" s="172"/>
      <c r="G3366" s="123"/>
      <c r="H3366" s="124"/>
      <c r="I3366" s="124"/>
      <c r="J3366" s="125"/>
      <c r="K3366" s="125"/>
      <c r="L3366" s="8"/>
      <c r="M3366" s="126"/>
      <c r="N3366" s="126"/>
      <c r="O3366" s="119"/>
      <c r="P3366" s="119"/>
      <c r="Q3366" s="158"/>
      <c r="R3366" s="199"/>
      <c r="S3366" s="119"/>
      <c r="T3366" s="129"/>
      <c r="U3366" s="127"/>
      <c r="V3366" s="127"/>
      <c r="W3366" s="126"/>
      <c r="X3366" s="119"/>
      <c r="Y3366" s="119"/>
      <c r="Z3366" s="131"/>
      <c r="AA3366" s="12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2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4"/>
      <c r="EM3366" s="1"/>
      <c r="EN3366" s="1"/>
      <c r="EO3366" s="1"/>
      <c r="EP3366" s="1"/>
      <c r="EQ3366" s="1"/>
      <c r="ER3366" s="1"/>
    </row>
    <row r="3367" spans="1:148" ht="12.75" x14ac:dyDescent="0.2">
      <c r="A3367" s="118"/>
      <c r="B3367" s="119"/>
      <c r="C3367" s="119"/>
      <c r="D3367" s="120"/>
      <c r="E3367" s="120"/>
      <c r="F3367" s="172"/>
      <c r="G3367" s="123"/>
      <c r="H3367" s="124"/>
      <c r="I3367" s="124"/>
      <c r="J3367" s="125"/>
      <c r="K3367" s="125"/>
      <c r="L3367" s="8"/>
      <c r="M3367" s="126"/>
      <c r="N3367" s="126"/>
      <c r="O3367" s="119"/>
      <c r="P3367" s="119"/>
      <c r="Q3367" s="158"/>
      <c r="R3367" s="199"/>
      <c r="S3367" s="119"/>
      <c r="T3367" s="129"/>
      <c r="U3367" s="127"/>
      <c r="V3367" s="127"/>
      <c r="W3367" s="126"/>
      <c r="X3367" s="119"/>
      <c r="Y3367" s="119"/>
      <c r="Z3367" s="131"/>
      <c r="AA3367" s="12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2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4"/>
      <c r="EM3367" s="1"/>
      <c r="EN3367" s="1"/>
      <c r="EO3367" s="1"/>
      <c r="EP3367" s="1"/>
      <c r="EQ3367" s="1"/>
      <c r="ER3367" s="1"/>
    </row>
    <row r="3368" spans="1:148" ht="12.75" x14ac:dyDescent="0.2">
      <c r="A3368" s="118"/>
      <c r="B3368" s="119"/>
      <c r="C3368" s="119"/>
      <c r="D3368" s="120"/>
      <c r="E3368" s="120"/>
      <c r="F3368" s="172"/>
      <c r="G3368" s="123"/>
      <c r="H3368" s="124"/>
      <c r="I3368" s="124"/>
      <c r="J3368" s="125"/>
      <c r="K3368" s="125"/>
      <c r="L3368" s="8"/>
      <c r="M3368" s="126"/>
      <c r="N3368" s="126"/>
      <c r="O3368" s="119"/>
      <c r="P3368" s="119"/>
      <c r="Q3368" s="158"/>
      <c r="R3368" s="199"/>
      <c r="S3368" s="119"/>
      <c r="T3368" s="129"/>
      <c r="U3368" s="127"/>
      <c r="V3368" s="127"/>
      <c r="W3368" s="126"/>
      <c r="X3368" s="119"/>
      <c r="Y3368" s="119"/>
      <c r="Z3368" s="131"/>
      <c r="AA3368" s="12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2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4"/>
      <c r="EM3368" s="1"/>
      <c r="EN3368" s="1"/>
      <c r="EO3368" s="1"/>
      <c r="EP3368" s="1"/>
      <c r="EQ3368" s="1"/>
      <c r="ER3368" s="1"/>
    </row>
    <row r="3369" spans="1:148" ht="12.75" x14ac:dyDescent="0.2">
      <c r="A3369" s="118"/>
      <c r="B3369" s="119"/>
      <c r="C3369" s="119"/>
      <c r="D3369" s="120"/>
      <c r="E3369" s="120"/>
      <c r="F3369" s="172"/>
      <c r="G3369" s="123"/>
      <c r="H3369" s="124"/>
      <c r="I3369" s="124"/>
      <c r="J3369" s="125"/>
      <c r="K3369" s="125"/>
      <c r="L3369" s="8"/>
      <c r="M3369" s="126"/>
      <c r="N3369" s="126"/>
      <c r="O3369" s="119"/>
      <c r="P3369" s="119"/>
      <c r="Q3369" s="158"/>
      <c r="R3369" s="199"/>
      <c r="S3369" s="119"/>
      <c r="T3369" s="129"/>
      <c r="U3369" s="127"/>
      <c r="V3369" s="127"/>
      <c r="W3369" s="126"/>
      <c r="X3369" s="119"/>
      <c r="Y3369" s="119"/>
      <c r="Z3369" s="131"/>
      <c r="AA3369" s="12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2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4"/>
      <c r="EM3369" s="1"/>
      <c r="EN3369" s="1"/>
      <c r="EO3369" s="1"/>
      <c r="EP3369" s="1"/>
      <c r="EQ3369" s="1"/>
      <c r="ER3369" s="1"/>
    </row>
    <row r="3370" spans="1:148" ht="12.75" x14ac:dyDescent="0.2">
      <c r="A3370" s="118"/>
      <c r="B3370" s="119"/>
      <c r="C3370" s="119"/>
      <c r="D3370" s="120"/>
      <c r="E3370" s="120"/>
      <c r="F3370" s="172"/>
      <c r="G3370" s="123"/>
      <c r="H3370" s="124"/>
      <c r="I3370" s="124"/>
      <c r="J3370" s="125"/>
      <c r="K3370" s="125"/>
      <c r="L3370" s="8"/>
      <c r="M3370" s="126"/>
      <c r="N3370" s="126"/>
      <c r="O3370" s="119"/>
      <c r="P3370" s="119"/>
      <c r="Q3370" s="158"/>
      <c r="R3370" s="199"/>
      <c r="S3370" s="119"/>
      <c r="T3370" s="129"/>
      <c r="U3370" s="127"/>
      <c r="V3370" s="127"/>
      <c r="W3370" s="126"/>
      <c r="X3370" s="119"/>
      <c r="Y3370" s="119"/>
      <c r="Z3370" s="131"/>
      <c r="AA3370" s="12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2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4"/>
      <c r="EM3370" s="1"/>
      <c r="EN3370" s="1"/>
      <c r="EO3370" s="1"/>
      <c r="EP3370" s="1"/>
      <c r="EQ3370" s="1"/>
      <c r="ER3370" s="1"/>
    </row>
    <row r="3371" spans="1:148" ht="12.75" x14ac:dyDescent="0.2">
      <c r="A3371" s="118"/>
      <c r="B3371" s="119"/>
      <c r="C3371" s="119"/>
      <c r="D3371" s="120"/>
      <c r="E3371" s="120"/>
      <c r="F3371" s="172"/>
      <c r="G3371" s="123"/>
      <c r="H3371" s="124"/>
      <c r="I3371" s="124"/>
      <c r="J3371" s="125"/>
      <c r="K3371" s="125"/>
      <c r="L3371" s="8"/>
      <c r="M3371" s="126"/>
      <c r="N3371" s="126"/>
      <c r="O3371" s="119"/>
      <c r="P3371" s="119"/>
      <c r="Q3371" s="158"/>
      <c r="R3371" s="199"/>
      <c r="S3371" s="119"/>
      <c r="T3371" s="129"/>
      <c r="U3371" s="127"/>
      <c r="V3371" s="127"/>
      <c r="W3371" s="126"/>
      <c r="X3371" s="119"/>
      <c r="Y3371" s="119"/>
      <c r="Z3371" s="131"/>
      <c r="AA3371" s="12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2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4"/>
      <c r="EM3371" s="1"/>
      <c r="EN3371" s="1"/>
      <c r="EO3371" s="1"/>
      <c r="EP3371" s="1"/>
      <c r="EQ3371" s="1"/>
      <c r="ER3371" s="1"/>
    </row>
    <row r="3372" spans="1:148" ht="12.75" x14ac:dyDescent="0.2">
      <c r="A3372" s="118"/>
      <c r="B3372" s="119"/>
      <c r="C3372" s="119"/>
      <c r="D3372" s="120"/>
      <c r="E3372" s="120"/>
      <c r="F3372" s="172"/>
      <c r="G3372" s="123"/>
      <c r="H3372" s="124"/>
      <c r="I3372" s="124"/>
      <c r="J3372" s="125"/>
      <c r="K3372" s="125"/>
      <c r="L3372" s="8"/>
      <c r="M3372" s="126"/>
      <c r="N3372" s="126"/>
      <c r="O3372" s="119"/>
      <c r="P3372" s="119"/>
      <c r="Q3372" s="158"/>
      <c r="R3372" s="199"/>
      <c r="S3372" s="119"/>
      <c r="T3372" s="129"/>
      <c r="U3372" s="127"/>
      <c r="V3372" s="127"/>
      <c r="W3372" s="126"/>
      <c r="X3372" s="119"/>
      <c r="Y3372" s="119"/>
      <c r="Z3372" s="131"/>
      <c r="AA3372" s="12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2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4"/>
      <c r="EM3372" s="1"/>
      <c r="EN3372" s="1"/>
      <c r="EO3372" s="1"/>
      <c r="EP3372" s="1"/>
      <c r="EQ3372" s="1"/>
      <c r="ER3372" s="1"/>
    </row>
    <row r="3373" spans="1:148" ht="12.75" x14ac:dyDescent="0.2">
      <c r="A3373" s="118"/>
      <c r="B3373" s="119"/>
      <c r="C3373" s="119"/>
      <c r="D3373" s="120"/>
      <c r="E3373" s="120"/>
      <c r="F3373" s="172"/>
      <c r="G3373" s="123"/>
      <c r="H3373" s="124"/>
      <c r="I3373" s="124"/>
      <c r="J3373" s="125"/>
      <c r="K3373" s="125"/>
      <c r="L3373" s="8"/>
      <c r="M3373" s="126"/>
      <c r="N3373" s="126"/>
      <c r="O3373" s="119"/>
      <c r="P3373" s="119"/>
      <c r="Q3373" s="158"/>
      <c r="R3373" s="199"/>
      <c r="S3373" s="119"/>
      <c r="T3373" s="129"/>
      <c r="U3373" s="127"/>
      <c r="V3373" s="127"/>
      <c r="W3373" s="126"/>
      <c r="X3373" s="119"/>
      <c r="Y3373" s="119"/>
      <c r="Z3373" s="131"/>
      <c r="AA3373" s="12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2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4"/>
      <c r="EM3373" s="1"/>
      <c r="EN3373" s="1"/>
      <c r="EO3373" s="1"/>
      <c r="EP3373" s="1"/>
      <c r="EQ3373" s="1"/>
      <c r="ER3373" s="1"/>
    </row>
    <row r="3374" spans="1:148" ht="12.75" x14ac:dyDescent="0.2">
      <c r="A3374" s="118"/>
      <c r="B3374" s="119"/>
      <c r="C3374" s="119"/>
      <c r="D3374" s="120"/>
      <c r="E3374" s="120"/>
      <c r="F3374" s="172"/>
      <c r="G3374" s="123"/>
      <c r="H3374" s="124"/>
      <c r="I3374" s="124"/>
      <c r="J3374" s="125"/>
      <c r="K3374" s="125"/>
      <c r="L3374" s="8"/>
      <c r="M3374" s="126"/>
      <c r="N3374" s="126"/>
      <c r="O3374" s="119"/>
      <c r="P3374" s="119"/>
      <c r="Q3374" s="158"/>
      <c r="R3374" s="199"/>
      <c r="S3374" s="119"/>
      <c r="T3374" s="129"/>
      <c r="U3374" s="127"/>
      <c r="V3374" s="127"/>
      <c r="W3374" s="126"/>
      <c r="X3374" s="119"/>
      <c r="Y3374" s="119"/>
      <c r="Z3374" s="131"/>
      <c r="AA3374" s="12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2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4"/>
      <c r="EM3374" s="1"/>
      <c r="EN3374" s="1"/>
      <c r="EO3374" s="1"/>
      <c r="EP3374" s="1"/>
      <c r="EQ3374" s="1"/>
      <c r="ER3374" s="1"/>
    </row>
    <row r="3375" spans="1:148" ht="12.75" x14ac:dyDescent="0.2">
      <c r="A3375" s="118"/>
      <c r="B3375" s="119"/>
      <c r="C3375" s="119"/>
      <c r="D3375" s="120"/>
      <c r="E3375" s="120"/>
      <c r="F3375" s="172"/>
      <c r="G3375" s="123"/>
      <c r="H3375" s="124"/>
      <c r="I3375" s="124"/>
      <c r="J3375" s="125"/>
      <c r="K3375" s="125"/>
      <c r="L3375" s="8"/>
      <c r="M3375" s="126"/>
      <c r="N3375" s="126"/>
      <c r="O3375" s="119"/>
      <c r="P3375" s="119"/>
      <c r="Q3375" s="158"/>
      <c r="R3375" s="199"/>
      <c r="S3375" s="119"/>
      <c r="T3375" s="129"/>
      <c r="U3375" s="127"/>
      <c r="V3375" s="127"/>
      <c r="W3375" s="126"/>
      <c r="X3375" s="119"/>
      <c r="Y3375" s="119"/>
      <c r="Z3375" s="131"/>
      <c r="AA3375" s="12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2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4"/>
      <c r="EM3375" s="1"/>
      <c r="EN3375" s="1"/>
      <c r="EO3375" s="1"/>
      <c r="EP3375" s="1"/>
      <c r="EQ3375" s="1"/>
      <c r="ER3375" s="1"/>
    </row>
    <row r="3376" spans="1:148" ht="12.75" x14ac:dyDescent="0.2">
      <c r="A3376" s="118"/>
      <c r="B3376" s="119"/>
      <c r="C3376" s="119"/>
      <c r="D3376" s="120"/>
      <c r="E3376" s="120"/>
      <c r="F3376" s="172"/>
      <c r="G3376" s="123"/>
      <c r="H3376" s="124"/>
      <c r="I3376" s="124"/>
      <c r="J3376" s="125"/>
      <c r="K3376" s="125"/>
      <c r="L3376" s="8"/>
      <c r="M3376" s="126"/>
      <c r="N3376" s="126"/>
      <c r="O3376" s="119"/>
      <c r="P3376" s="119"/>
      <c r="Q3376" s="158"/>
      <c r="R3376" s="199"/>
      <c r="S3376" s="119"/>
      <c r="T3376" s="129"/>
      <c r="U3376" s="127"/>
      <c r="V3376" s="127"/>
      <c r="W3376" s="126"/>
      <c r="X3376" s="119"/>
      <c r="Y3376" s="119"/>
      <c r="Z3376" s="131"/>
      <c r="AA3376" s="12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2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4"/>
      <c r="EM3376" s="1"/>
      <c r="EN3376" s="1"/>
      <c r="EO3376" s="1"/>
      <c r="EP3376" s="1"/>
      <c r="EQ3376" s="1"/>
      <c r="ER3376" s="1"/>
    </row>
    <row r="3377" spans="1:148" ht="12.75" x14ac:dyDescent="0.2">
      <c r="A3377" s="118"/>
      <c r="B3377" s="119"/>
      <c r="C3377" s="119"/>
      <c r="D3377" s="120"/>
      <c r="E3377" s="120"/>
      <c r="F3377" s="172"/>
      <c r="G3377" s="123"/>
      <c r="H3377" s="124"/>
      <c r="I3377" s="124"/>
      <c r="J3377" s="125"/>
      <c r="K3377" s="125"/>
      <c r="L3377" s="8"/>
      <c r="M3377" s="126"/>
      <c r="N3377" s="126"/>
      <c r="O3377" s="119"/>
      <c r="P3377" s="119"/>
      <c r="Q3377" s="158"/>
      <c r="R3377" s="199"/>
      <c r="S3377" s="119"/>
      <c r="T3377" s="129"/>
      <c r="U3377" s="127"/>
      <c r="V3377" s="127"/>
      <c r="W3377" s="126"/>
      <c r="X3377" s="119"/>
      <c r="Y3377" s="119"/>
      <c r="Z3377" s="131"/>
      <c r="AA3377" s="12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2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4"/>
      <c r="EM3377" s="1"/>
      <c r="EN3377" s="1"/>
      <c r="EO3377" s="1"/>
      <c r="EP3377" s="1"/>
      <c r="EQ3377" s="1"/>
      <c r="ER3377" s="1"/>
    </row>
    <row r="3378" spans="1:148" ht="12.75" x14ac:dyDescent="0.2">
      <c r="A3378" s="118"/>
      <c r="B3378" s="119"/>
      <c r="C3378" s="119"/>
      <c r="D3378" s="120"/>
      <c r="E3378" s="120"/>
      <c r="F3378" s="172"/>
      <c r="G3378" s="123"/>
      <c r="H3378" s="124"/>
      <c r="I3378" s="124"/>
      <c r="J3378" s="125"/>
      <c r="K3378" s="125"/>
      <c r="L3378" s="8"/>
      <c r="M3378" s="126"/>
      <c r="N3378" s="126"/>
      <c r="O3378" s="119"/>
      <c r="P3378" s="119"/>
      <c r="Q3378" s="158"/>
      <c r="R3378" s="199"/>
      <c r="S3378" s="119"/>
      <c r="T3378" s="129"/>
      <c r="U3378" s="127"/>
      <c r="V3378" s="127"/>
      <c r="W3378" s="126"/>
      <c r="X3378" s="119"/>
      <c r="Y3378" s="119"/>
      <c r="Z3378" s="131"/>
      <c r="AA3378" s="12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2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4"/>
      <c r="EM3378" s="1"/>
      <c r="EN3378" s="1"/>
      <c r="EO3378" s="1"/>
      <c r="EP3378" s="1"/>
      <c r="EQ3378" s="1"/>
      <c r="ER3378" s="1"/>
    </row>
    <row r="3379" spans="1:148" ht="12.75" x14ac:dyDescent="0.2">
      <c r="A3379" s="118"/>
      <c r="B3379" s="119"/>
      <c r="C3379" s="119"/>
      <c r="D3379" s="120"/>
      <c r="E3379" s="120"/>
      <c r="F3379" s="172"/>
      <c r="G3379" s="123"/>
      <c r="H3379" s="124"/>
      <c r="I3379" s="124"/>
      <c r="J3379" s="125"/>
      <c r="K3379" s="125"/>
      <c r="L3379" s="8"/>
      <c r="M3379" s="126"/>
      <c r="N3379" s="126"/>
      <c r="O3379" s="119"/>
      <c r="P3379" s="119"/>
      <c r="Q3379" s="158"/>
      <c r="R3379" s="199"/>
      <c r="S3379" s="119"/>
      <c r="T3379" s="129"/>
      <c r="U3379" s="127"/>
      <c r="V3379" s="127"/>
      <c r="W3379" s="126"/>
      <c r="X3379" s="119"/>
      <c r="Y3379" s="119"/>
      <c r="Z3379" s="131"/>
      <c r="AA3379" s="12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2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4"/>
      <c r="EM3379" s="1"/>
      <c r="EN3379" s="1"/>
      <c r="EO3379" s="1"/>
      <c r="EP3379" s="1"/>
      <c r="EQ3379" s="1"/>
      <c r="ER3379" s="1"/>
    </row>
    <row r="3380" spans="1:148" ht="12.75" x14ac:dyDescent="0.2">
      <c r="A3380" s="118"/>
      <c r="B3380" s="119"/>
      <c r="C3380" s="119"/>
      <c r="D3380" s="120"/>
      <c r="E3380" s="120"/>
      <c r="F3380" s="172"/>
      <c r="G3380" s="123"/>
      <c r="H3380" s="124"/>
      <c r="I3380" s="124"/>
      <c r="J3380" s="125"/>
      <c r="K3380" s="125"/>
      <c r="L3380" s="8"/>
      <c r="M3380" s="126"/>
      <c r="N3380" s="126"/>
      <c r="O3380" s="119"/>
      <c r="P3380" s="119"/>
      <c r="Q3380" s="158"/>
      <c r="R3380" s="199"/>
      <c r="S3380" s="119"/>
      <c r="T3380" s="129"/>
      <c r="U3380" s="127"/>
      <c r="V3380" s="127"/>
      <c r="W3380" s="126"/>
      <c r="X3380" s="119"/>
      <c r="Y3380" s="119"/>
      <c r="Z3380" s="131"/>
      <c r="AA3380" s="12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2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4"/>
      <c r="EM3380" s="1"/>
      <c r="EN3380" s="1"/>
      <c r="EO3380" s="1"/>
      <c r="EP3380" s="1"/>
      <c r="EQ3380" s="1"/>
      <c r="ER3380" s="1"/>
    </row>
    <row r="3381" spans="1:148" ht="12.75" x14ac:dyDescent="0.2">
      <c r="A3381" s="118"/>
      <c r="B3381" s="119"/>
      <c r="C3381" s="119"/>
      <c r="D3381" s="120"/>
      <c r="E3381" s="120"/>
      <c r="F3381" s="172"/>
      <c r="G3381" s="123"/>
      <c r="H3381" s="124"/>
      <c r="I3381" s="124"/>
      <c r="J3381" s="125"/>
      <c r="K3381" s="125"/>
      <c r="L3381" s="8"/>
      <c r="M3381" s="126"/>
      <c r="N3381" s="126"/>
      <c r="O3381" s="119"/>
      <c r="P3381" s="119"/>
      <c r="Q3381" s="158"/>
      <c r="R3381" s="199"/>
      <c r="S3381" s="119"/>
      <c r="T3381" s="129"/>
      <c r="U3381" s="127"/>
      <c r="V3381" s="127"/>
      <c r="W3381" s="126"/>
      <c r="X3381" s="119"/>
      <c r="Y3381" s="119"/>
      <c r="Z3381" s="131"/>
      <c r="AA3381" s="12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2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4"/>
      <c r="EM3381" s="1"/>
      <c r="EN3381" s="1"/>
      <c r="EO3381" s="1"/>
      <c r="EP3381" s="1"/>
      <c r="EQ3381" s="1"/>
      <c r="ER3381" s="1"/>
    </row>
    <row r="3382" spans="1:148" ht="12.75" x14ac:dyDescent="0.2">
      <c r="A3382" s="118"/>
      <c r="B3382" s="119"/>
      <c r="C3382" s="119"/>
      <c r="D3382" s="120"/>
      <c r="E3382" s="120"/>
      <c r="F3382" s="172"/>
      <c r="G3382" s="123"/>
      <c r="H3382" s="124"/>
      <c r="I3382" s="124"/>
      <c r="J3382" s="125"/>
      <c r="K3382" s="125"/>
      <c r="L3382" s="8"/>
      <c r="M3382" s="126"/>
      <c r="N3382" s="126"/>
      <c r="O3382" s="119"/>
      <c r="P3382" s="119"/>
      <c r="Q3382" s="158"/>
      <c r="R3382" s="199"/>
      <c r="S3382" s="119"/>
      <c r="T3382" s="129"/>
      <c r="U3382" s="127"/>
      <c r="V3382" s="127"/>
      <c r="W3382" s="126"/>
      <c r="X3382" s="119"/>
      <c r="Y3382" s="119"/>
      <c r="Z3382" s="131"/>
      <c r="AA3382" s="12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2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4"/>
      <c r="EM3382" s="1"/>
      <c r="EN3382" s="1"/>
      <c r="EO3382" s="1"/>
      <c r="EP3382" s="1"/>
      <c r="EQ3382" s="1"/>
      <c r="ER3382" s="1"/>
    </row>
    <row r="3383" spans="1:148" ht="12.75" x14ac:dyDescent="0.2">
      <c r="A3383" s="118"/>
      <c r="B3383" s="119"/>
      <c r="C3383" s="119"/>
      <c r="D3383" s="120"/>
      <c r="E3383" s="120"/>
      <c r="F3383" s="172"/>
      <c r="G3383" s="123"/>
      <c r="H3383" s="124"/>
      <c r="I3383" s="124"/>
      <c r="J3383" s="125"/>
      <c r="K3383" s="125"/>
      <c r="L3383" s="8"/>
      <c r="M3383" s="126"/>
      <c r="N3383" s="126"/>
      <c r="O3383" s="119"/>
      <c r="P3383" s="119"/>
      <c r="Q3383" s="158"/>
      <c r="R3383" s="199"/>
      <c r="S3383" s="119"/>
      <c r="T3383" s="129"/>
      <c r="U3383" s="127"/>
      <c r="V3383" s="127"/>
      <c r="W3383" s="126"/>
      <c r="X3383" s="119"/>
      <c r="Y3383" s="119"/>
      <c r="Z3383" s="131"/>
      <c r="AA3383" s="12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2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4"/>
      <c r="EM3383" s="1"/>
      <c r="EN3383" s="1"/>
      <c r="EO3383" s="1"/>
      <c r="EP3383" s="1"/>
      <c r="EQ3383" s="1"/>
      <c r="ER3383" s="1"/>
    </row>
    <row r="3384" spans="1:148" ht="12.75" x14ac:dyDescent="0.2">
      <c r="A3384" s="118"/>
      <c r="B3384" s="119"/>
      <c r="C3384" s="119"/>
      <c r="D3384" s="120"/>
      <c r="E3384" s="120"/>
      <c r="F3384" s="172"/>
      <c r="G3384" s="123"/>
      <c r="H3384" s="124"/>
      <c r="I3384" s="124"/>
      <c r="J3384" s="125"/>
      <c r="K3384" s="125"/>
      <c r="L3384" s="8"/>
      <c r="M3384" s="126"/>
      <c r="N3384" s="126"/>
      <c r="O3384" s="119"/>
      <c r="P3384" s="119"/>
      <c r="Q3384" s="158"/>
      <c r="R3384" s="199"/>
      <c r="S3384" s="119"/>
      <c r="T3384" s="129"/>
      <c r="U3384" s="127"/>
      <c r="V3384" s="127"/>
      <c r="W3384" s="126"/>
      <c r="X3384" s="119"/>
      <c r="Y3384" s="119"/>
      <c r="Z3384" s="131"/>
      <c r="AA3384" s="12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2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4"/>
      <c r="EM3384" s="1"/>
      <c r="EN3384" s="1"/>
      <c r="EO3384" s="1"/>
      <c r="EP3384" s="1"/>
      <c r="EQ3384" s="1"/>
      <c r="ER3384" s="1"/>
    </row>
    <row r="3385" spans="1:148" ht="12.75" x14ac:dyDescent="0.2">
      <c r="A3385" s="118"/>
      <c r="B3385" s="119"/>
      <c r="C3385" s="119"/>
      <c r="D3385" s="120"/>
      <c r="E3385" s="120"/>
      <c r="F3385" s="172"/>
      <c r="G3385" s="123"/>
      <c r="H3385" s="124"/>
      <c r="I3385" s="124"/>
      <c r="J3385" s="125"/>
      <c r="K3385" s="125"/>
      <c r="L3385" s="8"/>
      <c r="M3385" s="126"/>
      <c r="N3385" s="126"/>
      <c r="O3385" s="119"/>
      <c r="P3385" s="119"/>
      <c r="Q3385" s="158"/>
      <c r="R3385" s="199"/>
      <c r="S3385" s="119"/>
      <c r="T3385" s="129"/>
      <c r="U3385" s="127"/>
      <c r="V3385" s="127"/>
      <c r="W3385" s="126"/>
      <c r="X3385" s="119"/>
      <c r="Y3385" s="119"/>
      <c r="Z3385" s="131"/>
      <c r="AA3385" s="12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2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4"/>
      <c r="EM3385" s="1"/>
      <c r="EN3385" s="1"/>
      <c r="EO3385" s="1"/>
      <c r="EP3385" s="1"/>
      <c r="EQ3385" s="1"/>
      <c r="ER3385" s="1"/>
    </row>
    <row r="3386" spans="1:148" ht="12.75" x14ac:dyDescent="0.2">
      <c r="A3386" s="118"/>
      <c r="B3386" s="119"/>
      <c r="C3386" s="119"/>
      <c r="D3386" s="120"/>
      <c r="E3386" s="120"/>
      <c r="F3386" s="172"/>
      <c r="G3386" s="123"/>
      <c r="H3386" s="124"/>
      <c r="I3386" s="124"/>
      <c r="J3386" s="125"/>
      <c r="K3386" s="125"/>
      <c r="L3386" s="8"/>
      <c r="M3386" s="126"/>
      <c r="N3386" s="126"/>
      <c r="O3386" s="119"/>
      <c r="P3386" s="119"/>
      <c r="Q3386" s="158"/>
      <c r="R3386" s="199"/>
      <c r="S3386" s="119"/>
      <c r="T3386" s="129"/>
      <c r="U3386" s="127"/>
      <c r="V3386" s="127"/>
      <c r="W3386" s="126"/>
      <c r="X3386" s="119"/>
      <c r="Y3386" s="119"/>
      <c r="Z3386" s="131"/>
      <c r="AA3386" s="12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2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4"/>
      <c r="EM3386" s="1"/>
      <c r="EN3386" s="1"/>
      <c r="EO3386" s="1"/>
      <c r="EP3386" s="1"/>
      <c r="EQ3386" s="1"/>
      <c r="ER3386" s="1"/>
    </row>
    <row r="3387" spans="1:148" ht="12.75" x14ac:dyDescent="0.2">
      <c r="A3387" s="118"/>
      <c r="B3387" s="119"/>
      <c r="C3387" s="119"/>
      <c r="D3387" s="120"/>
      <c r="E3387" s="120"/>
      <c r="F3387" s="172"/>
      <c r="G3387" s="123"/>
      <c r="H3387" s="124"/>
      <c r="I3387" s="124"/>
      <c r="J3387" s="125"/>
      <c r="K3387" s="125"/>
      <c r="L3387" s="8"/>
      <c r="M3387" s="126"/>
      <c r="N3387" s="126"/>
      <c r="O3387" s="119"/>
      <c r="P3387" s="119"/>
      <c r="Q3387" s="158"/>
      <c r="R3387" s="199"/>
      <c r="S3387" s="119"/>
      <c r="T3387" s="129"/>
      <c r="U3387" s="127"/>
      <c r="V3387" s="127"/>
      <c r="W3387" s="126"/>
      <c r="X3387" s="119"/>
      <c r="Y3387" s="119"/>
      <c r="Z3387" s="131"/>
      <c r="AA3387" s="12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2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4"/>
      <c r="EM3387" s="1"/>
      <c r="EN3387" s="1"/>
      <c r="EO3387" s="1"/>
      <c r="EP3387" s="1"/>
      <c r="EQ3387" s="1"/>
      <c r="ER3387" s="1"/>
    </row>
    <row r="3388" spans="1:148" ht="12.75" x14ac:dyDescent="0.2">
      <c r="A3388" s="118"/>
      <c r="B3388" s="119"/>
      <c r="C3388" s="119"/>
      <c r="D3388" s="120"/>
      <c r="E3388" s="120"/>
      <c r="F3388" s="172"/>
      <c r="G3388" s="123"/>
      <c r="H3388" s="124"/>
      <c r="I3388" s="124"/>
      <c r="J3388" s="125"/>
      <c r="K3388" s="125"/>
      <c r="L3388" s="8"/>
      <c r="M3388" s="126"/>
      <c r="N3388" s="126"/>
      <c r="O3388" s="119"/>
      <c r="P3388" s="119"/>
      <c r="Q3388" s="158"/>
      <c r="R3388" s="199"/>
      <c r="S3388" s="119"/>
      <c r="T3388" s="129"/>
      <c r="U3388" s="127"/>
      <c r="V3388" s="127"/>
      <c r="W3388" s="126"/>
      <c r="X3388" s="119"/>
      <c r="Y3388" s="119"/>
      <c r="Z3388" s="131"/>
      <c r="AA3388" s="12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2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4"/>
      <c r="EM3388" s="1"/>
      <c r="EN3388" s="1"/>
      <c r="EO3388" s="1"/>
      <c r="EP3388" s="1"/>
      <c r="EQ3388" s="1"/>
      <c r="ER3388" s="1"/>
    </row>
    <row r="3389" spans="1:148" ht="12.75" x14ac:dyDescent="0.2">
      <c r="A3389" s="118"/>
      <c r="B3389" s="119"/>
      <c r="C3389" s="119"/>
      <c r="D3389" s="120"/>
      <c r="E3389" s="120"/>
      <c r="F3389" s="172"/>
      <c r="G3389" s="123"/>
      <c r="H3389" s="124"/>
      <c r="I3389" s="124"/>
      <c r="J3389" s="125"/>
      <c r="K3389" s="125"/>
      <c r="L3389" s="8"/>
      <c r="M3389" s="126"/>
      <c r="N3389" s="126"/>
      <c r="O3389" s="119"/>
      <c r="P3389" s="119"/>
      <c r="Q3389" s="158"/>
      <c r="R3389" s="199"/>
      <c r="S3389" s="119"/>
      <c r="T3389" s="129"/>
      <c r="U3389" s="127"/>
      <c r="V3389" s="127"/>
      <c r="W3389" s="126"/>
      <c r="X3389" s="119"/>
      <c r="Y3389" s="119"/>
      <c r="Z3389" s="131"/>
      <c r="AA3389" s="12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2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4"/>
      <c r="EM3389" s="1"/>
      <c r="EN3389" s="1"/>
      <c r="EO3389" s="1"/>
      <c r="EP3389" s="1"/>
      <c r="EQ3389" s="1"/>
      <c r="ER3389" s="1"/>
    </row>
    <row r="3390" spans="1:148" ht="12.75" x14ac:dyDescent="0.2">
      <c r="A3390" s="118"/>
      <c r="B3390" s="119"/>
      <c r="C3390" s="119"/>
      <c r="D3390" s="120"/>
      <c r="E3390" s="120"/>
      <c r="F3390" s="172"/>
      <c r="G3390" s="123"/>
      <c r="H3390" s="124"/>
      <c r="I3390" s="124"/>
      <c r="J3390" s="125"/>
      <c r="K3390" s="125"/>
      <c r="L3390" s="8"/>
      <c r="M3390" s="126"/>
      <c r="N3390" s="126"/>
      <c r="O3390" s="119"/>
      <c r="P3390" s="119"/>
      <c r="Q3390" s="158"/>
      <c r="R3390" s="199"/>
      <c r="S3390" s="119"/>
      <c r="T3390" s="129"/>
      <c r="U3390" s="127"/>
      <c r="V3390" s="127"/>
      <c r="W3390" s="126"/>
      <c r="X3390" s="119"/>
      <c r="Y3390" s="119"/>
      <c r="Z3390" s="131"/>
      <c r="AA3390" s="12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2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4"/>
      <c r="EM3390" s="1"/>
      <c r="EN3390" s="1"/>
      <c r="EO3390" s="1"/>
      <c r="EP3390" s="1"/>
      <c r="EQ3390" s="1"/>
      <c r="ER3390" s="1"/>
    </row>
    <row r="3391" spans="1:148" ht="12.75" x14ac:dyDescent="0.2">
      <c r="A3391" s="118"/>
      <c r="B3391" s="119"/>
      <c r="C3391" s="119"/>
      <c r="D3391" s="120"/>
      <c r="E3391" s="120"/>
      <c r="F3391" s="172"/>
      <c r="G3391" s="123"/>
      <c r="H3391" s="124"/>
      <c r="I3391" s="124"/>
      <c r="J3391" s="125"/>
      <c r="K3391" s="125"/>
      <c r="L3391" s="8"/>
      <c r="M3391" s="126"/>
      <c r="N3391" s="126"/>
      <c r="O3391" s="119"/>
      <c r="P3391" s="119"/>
      <c r="Q3391" s="158"/>
      <c r="R3391" s="199"/>
      <c r="S3391" s="119"/>
      <c r="T3391" s="129"/>
      <c r="U3391" s="127"/>
      <c r="V3391" s="127"/>
      <c r="W3391" s="126"/>
      <c r="X3391" s="119"/>
      <c r="Y3391" s="119"/>
      <c r="Z3391" s="131"/>
      <c r="AA3391" s="12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2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4"/>
      <c r="EM3391" s="1"/>
      <c r="EN3391" s="1"/>
      <c r="EO3391" s="1"/>
      <c r="EP3391" s="1"/>
      <c r="EQ3391" s="1"/>
      <c r="ER3391" s="1"/>
    </row>
    <row r="3392" spans="1:148" ht="12.75" x14ac:dyDescent="0.2">
      <c r="A3392" s="118"/>
      <c r="B3392" s="119"/>
      <c r="C3392" s="119"/>
      <c r="D3392" s="120"/>
      <c r="E3392" s="120"/>
      <c r="F3392" s="172"/>
      <c r="G3392" s="123"/>
      <c r="H3392" s="124"/>
      <c r="I3392" s="124"/>
      <c r="J3392" s="125"/>
      <c r="K3392" s="125"/>
      <c r="L3392" s="8"/>
      <c r="M3392" s="126"/>
      <c r="N3392" s="126"/>
      <c r="O3392" s="119"/>
      <c r="P3392" s="119"/>
      <c r="Q3392" s="158"/>
      <c r="R3392" s="199"/>
      <c r="S3392" s="119"/>
      <c r="T3392" s="129"/>
      <c r="U3392" s="127"/>
      <c r="V3392" s="127"/>
      <c r="W3392" s="126"/>
      <c r="X3392" s="119"/>
      <c r="Y3392" s="119"/>
      <c r="Z3392" s="131"/>
      <c r="AA3392" s="12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2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4"/>
      <c r="EM3392" s="1"/>
      <c r="EN3392" s="1"/>
      <c r="EO3392" s="1"/>
      <c r="EP3392" s="1"/>
      <c r="EQ3392" s="1"/>
      <c r="ER3392" s="1"/>
    </row>
    <row r="3393" spans="1:148" ht="12.75" x14ac:dyDescent="0.2">
      <c r="A3393" s="118"/>
      <c r="B3393" s="119"/>
      <c r="C3393" s="119"/>
      <c r="D3393" s="120"/>
      <c r="E3393" s="120"/>
      <c r="F3393" s="172"/>
      <c r="G3393" s="123"/>
      <c r="H3393" s="124"/>
      <c r="I3393" s="124"/>
      <c r="J3393" s="125"/>
      <c r="K3393" s="125"/>
      <c r="L3393" s="8"/>
      <c r="M3393" s="126"/>
      <c r="N3393" s="126"/>
      <c r="O3393" s="119"/>
      <c r="P3393" s="119"/>
      <c r="Q3393" s="158"/>
      <c r="R3393" s="199"/>
      <c r="S3393" s="119"/>
      <c r="T3393" s="129"/>
      <c r="U3393" s="127"/>
      <c r="V3393" s="127"/>
      <c r="W3393" s="126"/>
      <c r="X3393" s="119"/>
      <c r="Y3393" s="119"/>
      <c r="Z3393" s="131"/>
      <c r="AA3393" s="12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2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4"/>
      <c r="EM3393" s="1"/>
      <c r="EN3393" s="1"/>
      <c r="EO3393" s="1"/>
      <c r="EP3393" s="1"/>
      <c r="EQ3393" s="1"/>
      <c r="ER3393" s="1"/>
    </row>
    <row r="3394" spans="1:148" ht="12.75" x14ac:dyDescent="0.2">
      <c r="A3394" s="118"/>
      <c r="B3394" s="119"/>
      <c r="C3394" s="119"/>
      <c r="D3394" s="120"/>
      <c r="E3394" s="120"/>
      <c r="F3394" s="172"/>
      <c r="G3394" s="123"/>
      <c r="H3394" s="124"/>
      <c r="I3394" s="124"/>
      <c r="J3394" s="125"/>
      <c r="K3394" s="125"/>
      <c r="L3394" s="8"/>
      <c r="M3394" s="126"/>
      <c r="N3394" s="126"/>
      <c r="O3394" s="119"/>
      <c r="P3394" s="119"/>
      <c r="Q3394" s="158"/>
      <c r="R3394" s="199"/>
      <c r="S3394" s="119"/>
      <c r="T3394" s="129"/>
      <c r="U3394" s="127"/>
      <c r="V3394" s="127"/>
      <c r="W3394" s="126"/>
      <c r="X3394" s="119"/>
      <c r="Y3394" s="119"/>
      <c r="Z3394" s="131"/>
      <c r="AA3394" s="12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2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4"/>
      <c r="EM3394" s="1"/>
      <c r="EN3394" s="1"/>
      <c r="EO3394" s="1"/>
      <c r="EP3394" s="1"/>
      <c r="EQ3394" s="1"/>
      <c r="ER3394" s="1"/>
    </row>
    <row r="3395" spans="1:148" ht="12.75" x14ac:dyDescent="0.2">
      <c r="A3395" s="118"/>
      <c r="B3395" s="119"/>
      <c r="C3395" s="119"/>
      <c r="D3395" s="120"/>
      <c r="E3395" s="120"/>
      <c r="F3395" s="172"/>
      <c r="G3395" s="123"/>
      <c r="H3395" s="124"/>
      <c r="I3395" s="124"/>
      <c r="J3395" s="125"/>
      <c r="K3395" s="125"/>
      <c r="L3395" s="8"/>
      <c r="M3395" s="126"/>
      <c r="N3395" s="126"/>
      <c r="O3395" s="119"/>
      <c r="P3395" s="119"/>
      <c r="Q3395" s="158"/>
      <c r="R3395" s="199"/>
      <c r="S3395" s="119"/>
      <c r="T3395" s="129"/>
      <c r="U3395" s="127"/>
      <c r="V3395" s="127"/>
      <c r="W3395" s="126"/>
      <c r="X3395" s="119"/>
      <c r="Y3395" s="119"/>
      <c r="Z3395" s="131"/>
      <c r="AA3395" s="12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2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4"/>
      <c r="EM3395" s="1"/>
      <c r="EN3395" s="1"/>
      <c r="EO3395" s="1"/>
      <c r="EP3395" s="1"/>
      <c r="EQ3395" s="1"/>
      <c r="ER3395" s="1"/>
    </row>
    <row r="3396" spans="1:148" ht="12.75" x14ac:dyDescent="0.2">
      <c r="A3396" s="118"/>
      <c r="B3396" s="119"/>
      <c r="C3396" s="119"/>
      <c r="D3396" s="120"/>
      <c r="E3396" s="120"/>
      <c r="F3396" s="172"/>
      <c r="G3396" s="123"/>
      <c r="H3396" s="124"/>
      <c r="I3396" s="124"/>
      <c r="J3396" s="125"/>
      <c r="K3396" s="125"/>
      <c r="L3396" s="8"/>
      <c r="M3396" s="126"/>
      <c r="N3396" s="126"/>
      <c r="O3396" s="119"/>
      <c r="P3396" s="119"/>
      <c r="Q3396" s="158"/>
      <c r="R3396" s="199"/>
      <c r="S3396" s="119"/>
      <c r="T3396" s="129"/>
      <c r="U3396" s="127"/>
      <c r="V3396" s="127"/>
      <c r="W3396" s="126"/>
      <c r="X3396" s="119"/>
      <c r="Y3396" s="119"/>
      <c r="Z3396" s="131"/>
      <c r="AA3396" s="12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2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4"/>
      <c r="EM3396" s="1"/>
      <c r="EN3396" s="1"/>
      <c r="EO3396" s="1"/>
      <c r="EP3396" s="1"/>
      <c r="EQ3396" s="1"/>
      <c r="ER3396" s="1"/>
    </row>
    <row r="3397" spans="1:148" ht="12.75" x14ac:dyDescent="0.2">
      <c r="A3397" s="118"/>
      <c r="B3397" s="119"/>
      <c r="C3397" s="119"/>
      <c r="D3397" s="120"/>
      <c r="E3397" s="120"/>
      <c r="F3397" s="172"/>
      <c r="G3397" s="123"/>
      <c r="H3397" s="124"/>
      <c r="I3397" s="124"/>
      <c r="J3397" s="125"/>
      <c r="K3397" s="125"/>
      <c r="L3397" s="8"/>
      <c r="M3397" s="126"/>
      <c r="N3397" s="126"/>
      <c r="O3397" s="119"/>
      <c r="P3397" s="119"/>
      <c r="Q3397" s="158"/>
      <c r="R3397" s="199"/>
      <c r="S3397" s="119"/>
      <c r="T3397" s="129"/>
      <c r="U3397" s="127"/>
      <c r="V3397" s="127"/>
      <c r="W3397" s="126"/>
      <c r="X3397" s="119"/>
      <c r="Y3397" s="119"/>
      <c r="Z3397" s="131"/>
      <c r="AA3397" s="12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2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4"/>
      <c r="EM3397" s="1"/>
      <c r="EN3397" s="1"/>
      <c r="EO3397" s="1"/>
      <c r="EP3397" s="1"/>
      <c r="EQ3397" s="1"/>
      <c r="ER3397" s="1"/>
    </row>
    <row r="3398" spans="1:148" ht="12.75" x14ac:dyDescent="0.2">
      <c r="A3398" s="118"/>
      <c r="B3398" s="119"/>
      <c r="C3398" s="119"/>
      <c r="D3398" s="120"/>
      <c r="E3398" s="120"/>
      <c r="F3398" s="172"/>
      <c r="G3398" s="123"/>
      <c r="H3398" s="124"/>
      <c r="I3398" s="124"/>
      <c r="J3398" s="125"/>
      <c r="K3398" s="125"/>
      <c r="L3398" s="8"/>
      <c r="M3398" s="126"/>
      <c r="N3398" s="126"/>
      <c r="O3398" s="119"/>
      <c r="P3398" s="119"/>
      <c r="Q3398" s="158"/>
      <c r="R3398" s="199"/>
      <c r="S3398" s="119"/>
      <c r="T3398" s="129"/>
      <c r="U3398" s="127"/>
      <c r="V3398" s="127"/>
      <c r="W3398" s="126"/>
      <c r="X3398" s="119"/>
      <c r="Y3398" s="119"/>
      <c r="Z3398" s="131"/>
      <c r="AA3398" s="12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2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4"/>
      <c r="EM3398" s="1"/>
      <c r="EN3398" s="1"/>
      <c r="EO3398" s="1"/>
      <c r="EP3398" s="1"/>
      <c r="EQ3398" s="1"/>
      <c r="ER3398" s="1"/>
    </row>
    <row r="3399" spans="1:148" ht="12.75" x14ac:dyDescent="0.2">
      <c r="A3399" s="118"/>
      <c r="B3399" s="119"/>
      <c r="C3399" s="119"/>
      <c r="D3399" s="120"/>
      <c r="E3399" s="120"/>
      <c r="F3399" s="172"/>
      <c r="G3399" s="123"/>
      <c r="H3399" s="124"/>
      <c r="I3399" s="124"/>
      <c r="J3399" s="125"/>
      <c r="K3399" s="125"/>
      <c r="L3399" s="8"/>
      <c r="M3399" s="126"/>
      <c r="N3399" s="126"/>
      <c r="O3399" s="119"/>
      <c r="P3399" s="119"/>
      <c r="Q3399" s="158"/>
      <c r="R3399" s="199"/>
      <c r="S3399" s="119"/>
      <c r="T3399" s="129"/>
      <c r="U3399" s="127"/>
      <c r="V3399" s="127"/>
      <c r="W3399" s="126"/>
      <c r="X3399" s="119"/>
      <c r="Y3399" s="119"/>
      <c r="Z3399" s="131"/>
      <c r="AA3399" s="12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2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4"/>
      <c r="EM3399" s="1"/>
      <c r="EN3399" s="1"/>
      <c r="EO3399" s="1"/>
      <c r="EP3399" s="1"/>
      <c r="EQ3399" s="1"/>
      <c r="ER3399" s="1"/>
    </row>
    <row r="3400" spans="1:148" ht="12.75" x14ac:dyDescent="0.2">
      <c r="A3400" s="118"/>
      <c r="B3400" s="119"/>
      <c r="C3400" s="119"/>
      <c r="D3400" s="120"/>
      <c r="E3400" s="120"/>
      <c r="F3400" s="172"/>
      <c r="G3400" s="123"/>
      <c r="H3400" s="124"/>
      <c r="I3400" s="124"/>
      <c r="J3400" s="125"/>
      <c r="K3400" s="125"/>
      <c r="L3400" s="8"/>
      <c r="M3400" s="126"/>
      <c r="N3400" s="126"/>
      <c r="O3400" s="119"/>
      <c r="P3400" s="119"/>
      <c r="Q3400" s="158"/>
      <c r="R3400" s="199"/>
      <c r="S3400" s="119"/>
      <c r="T3400" s="129"/>
      <c r="U3400" s="127"/>
      <c r="V3400" s="127"/>
      <c r="W3400" s="126"/>
      <c r="X3400" s="119"/>
      <c r="Y3400" s="119"/>
      <c r="Z3400" s="131"/>
      <c r="AA3400" s="12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2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4"/>
      <c r="EM3400" s="1"/>
      <c r="EN3400" s="1"/>
      <c r="EO3400" s="1"/>
      <c r="EP3400" s="1"/>
      <c r="EQ3400" s="1"/>
      <c r="ER3400" s="1"/>
    </row>
    <row r="3401" spans="1:148" ht="12.75" x14ac:dyDescent="0.2">
      <c r="A3401" s="118"/>
      <c r="B3401" s="119"/>
      <c r="C3401" s="119"/>
      <c r="D3401" s="120"/>
      <c r="E3401" s="120"/>
      <c r="F3401" s="172"/>
      <c r="G3401" s="123"/>
      <c r="H3401" s="124"/>
      <c r="I3401" s="124"/>
      <c r="J3401" s="125"/>
      <c r="K3401" s="125"/>
      <c r="L3401" s="8"/>
      <c r="M3401" s="126"/>
      <c r="N3401" s="126"/>
      <c r="O3401" s="119"/>
      <c r="P3401" s="119"/>
      <c r="Q3401" s="158"/>
      <c r="R3401" s="199"/>
      <c r="S3401" s="119"/>
      <c r="T3401" s="129"/>
      <c r="U3401" s="127"/>
      <c r="V3401" s="127"/>
      <c r="W3401" s="126"/>
      <c r="X3401" s="119"/>
      <c r="Y3401" s="119"/>
      <c r="Z3401" s="131"/>
      <c r="AA3401" s="12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2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4"/>
      <c r="EM3401" s="1"/>
      <c r="EN3401" s="1"/>
      <c r="EO3401" s="1"/>
      <c r="EP3401" s="1"/>
      <c r="EQ3401" s="1"/>
      <c r="ER3401" s="1"/>
    </row>
    <row r="3402" spans="1:148" ht="12.75" x14ac:dyDescent="0.2">
      <c r="A3402" s="118"/>
      <c r="B3402" s="119"/>
      <c r="C3402" s="119"/>
      <c r="D3402" s="120"/>
      <c r="E3402" s="120"/>
      <c r="F3402" s="172"/>
      <c r="G3402" s="123"/>
      <c r="H3402" s="124"/>
      <c r="I3402" s="124"/>
      <c r="J3402" s="125"/>
      <c r="K3402" s="125"/>
      <c r="L3402" s="8"/>
      <c r="M3402" s="126"/>
      <c r="N3402" s="126"/>
      <c r="O3402" s="119"/>
      <c r="P3402" s="119"/>
      <c r="Q3402" s="158"/>
      <c r="R3402" s="199"/>
      <c r="S3402" s="119"/>
      <c r="T3402" s="129"/>
      <c r="U3402" s="127"/>
      <c r="V3402" s="127"/>
      <c r="W3402" s="126"/>
      <c r="X3402" s="119"/>
      <c r="Y3402" s="119"/>
      <c r="Z3402" s="131"/>
      <c r="AA3402" s="12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2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4"/>
      <c r="EM3402" s="1"/>
      <c r="EN3402" s="1"/>
      <c r="EO3402" s="1"/>
      <c r="EP3402" s="1"/>
      <c r="EQ3402" s="1"/>
      <c r="ER3402" s="1"/>
    </row>
    <row r="3403" spans="1:148" ht="12.75" x14ac:dyDescent="0.2">
      <c r="A3403" s="118"/>
      <c r="B3403" s="119"/>
      <c r="C3403" s="119"/>
      <c r="D3403" s="120"/>
      <c r="E3403" s="120"/>
      <c r="F3403" s="172"/>
      <c r="G3403" s="123"/>
      <c r="H3403" s="124"/>
      <c r="I3403" s="124"/>
      <c r="J3403" s="125"/>
      <c r="K3403" s="125"/>
      <c r="L3403" s="8"/>
      <c r="M3403" s="126"/>
      <c r="N3403" s="126"/>
      <c r="O3403" s="119"/>
      <c r="P3403" s="119"/>
      <c r="Q3403" s="158"/>
      <c r="R3403" s="199"/>
      <c r="S3403" s="119"/>
      <c r="T3403" s="129"/>
      <c r="U3403" s="127"/>
      <c r="V3403" s="127"/>
      <c r="W3403" s="126"/>
      <c r="X3403" s="119"/>
      <c r="Y3403" s="119"/>
      <c r="Z3403" s="131"/>
      <c r="AA3403" s="12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2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4"/>
      <c r="EM3403" s="1"/>
      <c r="EN3403" s="1"/>
      <c r="EO3403" s="1"/>
      <c r="EP3403" s="1"/>
      <c r="EQ3403" s="1"/>
      <c r="ER3403" s="1"/>
    </row>
    <row r="3404" spans="1:148" ht="12.75" x14ac:dyDescent="0.2">
      <c r="A3404" s="118"/>
      <c r="B3404" s="119"/>
      <c r="C3404" s="119"/>
      <c r="D3404" s="120"/>
      <c r="E3404" s="120"/>
      <c r="F3404" s="172"/>
      <c r="G3404" s="123"/>
      <c r="H3404" s="124"/>
      <c r="I3404" s="124"/>
      <c r="J3404" s="125"/>
      <c r="K3404" s="125"/>
      <c r="L3404" s="8"/>
      <c r="M3404" s="126"/>
      <c r="N3404" s="126"/>
      <c r="O3404" s="119"/>
      <c r="P3404" s="119"/>
      <c r="Q3404" s="158"/>
      <c r="R3404" s="199"/>
      <c r="S3404" s="119"/>
      <c r="T3404" s="129"/>
      <c r="U3404" s="127"/>
      <c r="V3404" s="127"/>
      <c r="W3404" s="126"/>
      <c r="X3404" s="119"/>
      <c r="Y3404" s="119"/>
      <c r="Z3404" s="131"/>
      <c r="AA3404" s="12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2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4"/>
      <c r="EM3404" s="1"/>
      <c r="EN3404" s="1"/>
      <c r="EO3404" s="1"/>
      <c r="EP3404" s="1"/>
      <c r="EQ3404" s="1"/>
      <c r="ER3404" s="1"/>
    </row>
    <row r="3405" spans="1:148" ht="12.75" x14ac:dyDescent="0.2">
      <c r="A3405" s="118"/>
      <c r="B3405" s="119"/>
      <c r="C3405" s="119"/>
      <c r="D3405" s="120"/>
      <c r="E3405" s="120"/>
      <c r="F3405" s="172"/>
      <c r="G3405" s="123"/>
      <c r="H3405" s="124"/>
      <c r="I3405" s="124"/>
      <c r="J3405" s="125"/>
      <c r="K3405" s="125"/>
      <c r="L3405" s="8"/>
      <c r="M3405" s="126"/>
      <c r="N3405" s="126"/>
      <c r="O3405" s="119"/>
      <c r="P3405" s="119"/>
      <c r="Q3405" s="158"/>
      <c r="R3405" s="199"/>
      <c r="S3405" s="119"/>
      <c r="T3405" s="129"/>
      <c r="U3405" s="127"/>
      <c r="V3405" s="127"/>
      <c r="W3405" s="126"/>
      <c r="X3405" s="119"/>
      <c r="Y3405" s="119"/>
      <c r="Z3405" s="131"/>
      <c r="AA3405" s="12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2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4"/>
      <c r="EM3405" s="1"/>
      <c r="EN3405" s="1"/>
      <c r="EO3405" s="1"/>
      <c r="EP3405" s="1"/>
      <c r="EQ3405" s="1"/>
      <c r="ER3405" s="1"/>
    </row>
    <row r="3406" spans="1:148" ht="12.75" x14ac:dyDescent="0.2">
      <c r="A3406" s="118"/>
      <c r="B3406" s="119"/>
      <c r="C3406" s="119"/>
      <c r="D3406" s="120"/>
      <c r="E3406" s="120"/>
      <c r="F3406" s="172"/>
      <c r="G3406" s="123"/>
      <c r="H3406" s="124"/>
      <c r="I3406" s="124"/>
      <c r="J3406" s="125"/>
      <c r="K3406" s="125"/>
      <c r="L3406" s="8"/>
      <c r="M3406" s="126"/>
      <c r="N3406" s="126"/>
      <c r="O3406" s="119"/>
      <c r="P3406" s="119"/>
      <c r="Q3406" s="158"/>
      <c r="R3406" s="199"/>
      <c r="S3406" s="119"/>
      <c r="T3406" s="129"/>
      <c r="U3406" s="127"/>
      <c r="V3406" s="127"/>
      <c r="W3406" s="126"/>
      <c r="X3406" s="119"/>
      <c r="Y3406" s="119"/>
      <c r="Z3406" s="131"/>
      <c r="AA3406" s="12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2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4"/>
      <c r="EM3406" s="1"/>
      <c r="EN3406" s="1"/>
      <c r="EO3406" s="1"/>
      <c r="EP3406" s="1"/>
      <c r="EQ3406" s="1"/>
      <c r="ER3406" s="1"/>
    </row>
    <row r="3407" spans="1:148" ht="12.75" x14ac:dyDescent="0.2">
      <c r="A3407" s="118"/>
      <c r="B3407" s="119"/>
      <c r="C3407" s="119"/>
      <c r="D3407" s="120"/>
      <c r="E3407" s="120"/>
      <c r="F3407" s="172"/>
      <c r="G3407" s="123"/>
      <c r="H3407" s="124"/>
      <c r="I3407" s="124"/>
      <c r="J3407" s="125"/>
      <c r="K3407" s="125"/>
      <c r="L3407" s="8"/>
      <c r="M3407" s="126"/>
      <c r="N3407" s="126"/>
      <c r="O3407" s="119"/>
      <c r="P3407" s="119"/>
      <c r="Q3407" s="158"/>
      <c r="R3407" s="199"/>
      <c r="S3407" s="119"/>
      <c r="T3407" s="129"/>
      <c r="U3407" s="127"/>
      <c r="V3407" s="127"/>
      <c r="W3407" s="126"/>
      <c r="X3407" s="119"/>
      <c r="Y3407" s="119"/>
      <c r="Z3407" s="131"/>
      <c r="AA3407" s="12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2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4"/>
      <c r="EM3407" s="1"/>
      <c r="EN3407" s="1"/>
      <c r="EO3407" s="1"/>
      <c r="EP3407" s="1"/>
      <c r="EQ3407" s="1"/>
      <c r="ER3407" s="1"/>
    </row>
    <row r="3408" spans="1:148" ht="12.75" x14ac:dyDescent="0.2">
      <c r="A3408" s="118"/>
      <c r="B3408" s="119"/>
      <c r="C3408" s="119"/>
      <c r="D3408" s="120"/>
      <c r="E3408" s="120"/>
      <c r="F3408" s="172"/>
      <c r="G3408" s="123"/>
      <c r="H3408" s="124"/>
      <c r="I3408" s="124"/>
      <c r="J3408" s="125"/>
      <c r="K3408" s="125"/>
      <c r="L3408" s="8"/>
      <c r="M3408" s="126"/>
      <c r="N3408" s="126"/>
      <c r="O3408" s="119"/>
      <c r="P3408" s="119"/>
      <c r="Q3408" s="158"/>
      <c r="R3408" s="199"/>
      <c r="S3408" s="119"/>
      <c r="T3408" s="129"/>
      <c r="U3408" s="127"/>
      <c r="V3408" s="127"/>
      <c r="W3408" s="126"/>
      <c r="X3408" s="119"/>
      <c r="Y3408" s="119"/>
      <c r="Z3408" s="131"/>
      <c r="AA3408" s="12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2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4"/>
      <c r="EM3408" s="1"/>
      <c r="EN3408" s="1"/>
      <c r="EO3408" s="1"/>
      <c r="EP3408" s="1"/>
      <c r="EQ3408" s="1"/>
      <c r="ER3408" s="1"/>
    </row>
    <row r="3409" spans="1:148" ht="12.75" x14ac:dyDescent="0.2">
      <c r="A3409" s="118"/>
      <c r="B3409" s="119"/>
      <c r="C3409" s="119"/>
      <c r="D3409" s="120"/>
      <c r="E3409" s="120"/>
      <c r="F3409" s="172"/>
      <c r="G3409" s="123"/>
      <c r="H3409" s="124"/>
      <c r="I3409" s="124"/>
      <c r="J3409" s="125"/>
      <c r="K3409" s="125"/>
      <c r="L3409" s="8"/>
      <c r="M3409" s="126"/>
      <c r="N3409" s="126"/>
      <c r="O3409" s="119"/>
      <c r="P3409" s="119"/>
      <c r="Q3409" s="158"/>
      <c r="R3409" s="199"/>
      <c r="S3409" s="119"/>
      <c r="T3409" s="129"/>
      <c r="U3409" s="127"/>
      <c r="V3409" s="127"/>
      <c r="W3409" s="126"/>
      <c r="X3409" s="119"/>
      <c r="Y3409" s="119"/>
      <c r="Z3409" s="131"/>
      <c r="AA3409" s="12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2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4"/>
      <c r="EM3409" s="1"/>
      <c r="EN3409" s="1"/>
      <c r="EO3409" s="1"/>
      <c r="EP3409" s="1"/>
      <c r="EQ3409" s="1"/>
      <c r="ER3409" s="1"/>
    </row>
    <row r="3410" spans="1:148" ht="12.75" x14ac:dyDescent="0.2">
      <c r="A3410" s="118"/>
      <c r="B3410" s="119"/>
      <c r="C3410" s="119"/>
      <c r="D3410" s="120"/>
      <c r="E3410" s="120"/>
      <c r="F3410" s="172"/>
      <c r="G3410" s="123"/>
      <c r="H3410" s="124"/>
      <c r="I3410" s="124"/>
      <c r="J3410" s="125"/>
      <c r="K3410" s="125"/>
      <c r="L3410" s="8"/>
      <c r="M3410" s="126"/>
      <c r="N3410" s="126"/>
      <c r="O3410" s="119"/>
      <c r="P3410" s="119"/>
      <c r="Q3410" s="158"/>
      <c r="R3410" s="199"/>
      <c r="S3410" s="119"/>
      <c r="T3410" s="129"/>
      <c r="U3410" s="127"/>
      <c r="V3410" s="127"/>
      <c r="W3410" s="126"/>
      <c r="X3410" s="119"/>
      <c r="Y3410" s="119"/>
      <c r="Z3410" s="131"/>
      <c r="AA3410" s="12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2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4"/>
      <c r="EM3410" s="1"/>
      <c r="EN3410" s="1"/>
      <c r="EO3410" s="1"/>
      <c r="EP3410" s="1"/>
      <c r="EQ3410" s="1"/>
      <c r="ER3410" s="1"/>
    </row>
    <row r="3411" spans="1:148" ht="12.75" x14ac:dyDescent="0.2">
      <c r="A3411" s="118"/>
      <c r="B3411" s="119"/>
      <c r="C3411" s="119"/>
      <c r="D3411" s="120"/>
      <c r="E3411" s="120"/>
      <c r="F3411" s="172"/>
      <c r="G3411" s="123"/>
      <c r="H3411" s="124"/>
      <c r="I3411" s="124"/>
      <c r="J3411" s="125"/>
      <c r="K3411" s="125"/>
      <c r="L3411" s="8"/>
      <c r="M3411" s="126"/>
      <c r="N3411" s="126"/>
      <c r="O3411" s="119"/>
      <c r="P3411" s="119"/>
      <c r="Q3411" s="158"/>
      <c r="R3411" s="199"/>
      <c r="S3411" s="119"/>
      <c r="T3411" s="129"/>
      <c r="U3411" s="127"/>
      <c r="V3411" s="127"/>
      <c r="W3411" s="126"/>
      <c r="X3411" s="119"/>
      <c r="Y3411" s="119"/>
      <c r="Z3411" s="131"/>
      <c r="AA3411" s="12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2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4"/>
      <c r="EM3411" s="1"/>
      <c r="EN3411" s="1"/>
      <c r="EO3411" s="1"/>
      <c r="EP3411" s="1"/>
      <c r="EQ3411" s="1"/>
      <c r="ER3411" s="1"/>
    </row>
    <row r="3412" spans="1:148" ht="12.75" x14ac:dyDescent="0.2">
      <c r="A3412" s="118"/>
      <c r="B3412" s="119"/>
      <c r="C3412" s="119"/>
      <c r="D3412" s="120"/>
      <c r="E3412" s="120"/>
      <c r="F3412" s="172"/>
      <c r="G3412" s="123"/>
      <c r="H3412" s="124"/>
      <c r="I3412" s="124"/>
      <c r="J3412" s="125"/>
      <c r="K3412" s="125"/>
      <c r="L3412" s="8"/>
      <c r="M3412" s="126"/>
      <c r="N3412" s="126"/>
      <c r="O3412" s="119"/>
      <c r="P3412" s="119"/>
      <c r="Q3412" s="158"/>
      <c r="R3412" s="199"/>
      <c r="S3412" s="119"/>
      <c r="T3412" s="129"/>
      <c r="U3412" s="127"/>
      <c r="V3412" s="127"/>
      <c r="W3412" s="126"/>
      <c r="X3412" s="119"/>
      <c r="Y3412" s="119"/>
      <c r="Z3412" s="131"/>
      <c r="AA3412" s="12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2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4"/>
      <c r="EM3412" s="1"/>
      <c r="EN3412" s="1"/>
      <c r="EO3412" s="1"/>
      <c r="EP3412" s="1"/>
      <c r="EQ3412" s="1"/>
      <c r="ER3412" s="1"/>
    </row>
    <row r="3413" spans="1:148" ht="12.75" x14ac:dyDescent="0.2">
      <c r="A3413" s="118"/>
      <c r="B3413" s="119"/>
      <c r="C3413" s="119"/>
      <c r="D3413" s="120"/>
      <c r="E3413" s="120"/>
      <c r="F3413" s="172"/>
      <c r="G3413" s="123"/>
      <c r="H3413" s="124"/>
      <c r="I3413" s="124"/>
      <c r="J3413" s="125"/>
      <c r="K3413" s="125"/>
      <c r="L3413" s="8"/>
      <c r="M3413" s="126"/>
      <c r="N3413" s="126"/>
      <c r="O3413" s="119"/>
      <c r="P3413" s="119"/>
      <c r="Q3413" s="158"/>
      <c r="R3413" s="199"/>
      <c r="S3413" s="119"/>
      <c r="T3413" s="129"/>
      <c r="U3413" s="127"/>
      <c r="V3413" s="127"/>
      <c r="W3413" s="126"/>
      <c r="X3413" s="119"/>
      <c r="Y3413" s="119"/>
      <c r="Z3413" s="131"/>
      <c r="AA3413" s="12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2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4"/>
      <c r="EM3413" s="1"/>
      <c r="EN3413" s="1"/>
      <c r="EO3413" s="1"/>
      <c r="EP3413" s="1"/>
      <c r="EQ3413" s="1"/>
      <c r="ER3413" s="1"/>
    </row>
    <row r="3414" spans="1:148" ht="12.75" x14ac:dyDescent="0.2">
      <c r="A3414" s="118"/>
      <c r="B3414" s="119"/>
      <c r="C3414" s="119"/>
      <c r="D3414" s="120"/>
      <c r="E3414" s="120"/>
      <c r="F3414" s="172"/>
      <c r="G3414" s="123"/>
      <c r="H3414" s="124"/>
      <c r="I3414" s="124"/>
      <c r="J3414" s="125"/>
      <c r="K3414" s="125"/>
      <c r="L3414" s="8"/>
      <c r="M3414" s="126"/>
      <c r="N3414" s="126"/>
      <c r="O3414" s="119"/>
      <c r="P3414" s="119"/>
      <c r="Q3414" s="158"/>
      <c r="R3414" s="199"/>
      <c r="S3414" s="119"/>
      <c r="T3414" s="129"/>
      <c r="U3414" s="127"/>
      <c r="V3414" s="127"/>
      <c r="W3414" s="126"/>
      <c r="X3414" s="119"/>
      <c r="Y3414" s="119"/>
      <c r="Z3414" s="131"/>
      <c r="AA3414" s="12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2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4"/>
      <c r="EM3414" s="1"/>
      <c r="EN3414" s="1"/>
      <c r="EO3414" s="1"/>
      <c r="EP3414" s="1"/>
      <c r="EQ3414" s="1"/>
      <c r="ER3414" s="1"/>
    </row>
    <row r="3415" spans="1:148" ht="12.75" x14ac:dyDescent="0.2">
      <c r="A3415" s="118"/>
      <c r="B3415" s="119"/>
      <c r="C3415" s="119"/>
      <c r="D3415" s="120"/>
      <c r="E3415" s="120"/>
      <c r="F3415" s="172"/>
      <c r="G3415" s="123"/>
      <c r="H3415" s="124"/>
      <c r="I3415" s="124"/>
      <c r="J3415" s="125"/>
      <c r="K3415" s="125"/>
      <c r="L3415" s="8"/>
      <c r="M3415" s="126"/>
      <c r="N3415" s="126"/>
      <c r="O3415" s="119"/>
      <c r="P3415" s="119"/>
      <c r="Q3415" s="158"/>
      <c r="R3415" s="199"/>
      <c r="S3415" s="119"/>
      <c r="T3415" s="129"/>
      <c r="U3415" s="127"/>
      <c r="V3415" s="127"/>
      <c r="W3415" s="126"/>
      <c r="X3415" s="119"/>
      <c r="Y3415" s="119"/>
      <c r="Z3415" s="131"/>
      <c r="AA3415" s="12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2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4"/>
      <c r="EM3415" s="1"/>
      <c r="EN3415" s="1"/>
      <c r="EO3415" s="1"/>
      <c r="EP3415" s="1"/>
      <c r="EQ3415" s="1"/>
      <c r="ER3415" s="1"/>
    </row>
    <row r="3416" spans="1:148" ht="12.75" x14ac:dyDescent="0.2">
      <c r="A3416" s="118"/>
      <c r="B3416" s="119"/>
      <c r="C3416" s="119"/>
      <c r="D3416" s="120"/>
      <c r="E3416" s="120"/>
      <c r="F3416" s="172"/>
      <c r="G3416" s="123"/>
      <c r="H3416" s="124"/>
      <c r="I3416" s="124"/>
      <c r="J3416" s="125"/>
      <c r="K3416" s="125"/>
      <c r="L3416" s="8"/>
      <c r="M3416" s="126"/>
      <c r="N3416" s="126"/>
      <c r="O3416" s="119"/>
      <c r="P3416" s="119"/>
      <c r="Q3416" s="158"/>
      <c r="R3416" s="199"/>
      <c r="S3416" s="119"/>
      <c r="T3416" s="129"/>
      <c r="U3416" s="127"/>
      <c r="V3416" s="127"/>
      <c r="W3416" s="126"/>
      <c r="X3416" s="119"/>
      <c r="Y3416" s="119"/>
      <c r="Z3416" s="131"/>
      <c r="AA3416" s="12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2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4"/>
      <c r="EM3416" s="1"/>
      <c r="EN3416" s="1"/>
      <c r="EO3416" s="1"/>
      <c r="EP3416" s="1"/>
      <c r="EQ3416" s="1"/>
      <c r="ER3416" s="1"/>
    </row>
    <row r="3417" spans="1:148" ht="12.75" x14ac:dyDescent="0.2">
      <c r="A3417" s="118"/>
      <c r="B3417" s="119"/>
      <c r="C3417" s="119"/>
      <c r="D3417" s="120"/>
      <c r="E3417" s="120"/>
      <c r="F3417" s="172"/>
      <c r="G3417" s="123"/>
      <c r="H3417" s="124"/>
      <c r="I3417" s="124"/>
      <c r="J3417" s="125"/>
      <c r="K3417" s="125"/>
      <c r="L3417" s="8"/>
      <c r="M3417" s="126"/>
      <c r="N3417" s="126"/>
      <c r="O3417" s="119"/>
      <c r="P3417" s="119"/>
      <c r="Q3417" s="158"/>
      <c r="R3417" s="199"/>
      <c r="S3417" s="119"/>
      <c r="T3417" s="129"/>
      <c r="U3417" s="127"/>
      <c r="V3417" s="127"/>
      <c r="W3417" s="126"/>
      <c r="X3417" s="119"/>
      <c r="Y3417" s="119"/>
      <c r="Z3417" s="131"/>
      <c r="AA3417" s="12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2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4"/>
      <c r="EM3417" s="1"/>
      <c r="EN3417" s="1"/>
      <c r="EO3417" s="1"/>
      <c r="EP3417" s="1"/>
      <c r="EQ3417" s="1"/>
      <c r="ER3417" s="1"/>
    </row>
    <row r="3418" spans="1:148" ht="12.75" x14ac:dyDescent="0.2">
      <c r="A3418" s="118"/>
      <c r="B3418" s="119"/>
      <c r="C3418" s="119"/>
      <c r="D3418" s="120"/>
      <c r="E3418" s="120"/>
      <c r="F3418" s="172"/>
      <c r="G3418" s="123"/>
      <c r="H3418" s="124"/>
      <c r="I3418" s="124"/>
      <c r="J3418" s="125"/>
      <c r="K3418" s="125"/>
      <c r="L3418" s="8"/>
      <c r="M3418" s="126"/>
      <c r="N3418" s="126"/>
      <c r="O3418" s="119"/>
      <c r="P3418" s="119"/>
      <c r="Q3418" s="158"/>
      <c r="R3418" s="199"/>
      <c r="S3418" s="119"/>
      <c r="T3418" s="129"/>
      <c r="U3418" s="127"/>
      <c r="V3418" s="127"/>
      <c r="W3418" s="126"/>
      <c r="X3418" s="119"/>
      <c r="Y3418" s="119"/>
      <c r="Z3418" s="131"/>
      <c r="AA3418" s="12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2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4"/>
      <c r="EM3418" s="1"/>
      <c r="EN3418" s="1"/>
      <c r="EO3418" s="1"/>
      <c r="EP3418" s="1"/>
      <c r="EQ3418" s="1"/>
      <c r="ER3418" s="1"/>
    </row>
    <row r="3419" spans="1:148" ht="12.75" x14ac:dyDescent="0.2">
      <c r="A3419" s="118"/>
      <c r="B3419" s="119"/>
      <c r="C3419" s="119"/>
      <c r="D3419" s="120"/>
      <c r="E3419" s="120"/>
      <c r="F3419" s="172"/>
      <c r="G3419" s="123"/>
      <c r="H3419" s="124"/>
      <c r="I3419" s="124"/>
      <c r="J3419" s="125"/>
      <c r="K3419" s="125"/>
      <c r="L3419" s="8"/>
      <c r="M3419" s="126"/>
      <c r="N3419" s="126"/>
      <c r="O3419" s="119"/>
      <c r="P3419" s="119"/>
      <c r="Q3419" s="158"/>
      <c r="R3419" s="199"/>
      <c r="S3419" s="119"/>
      <c r="T3419" s="129"/>
      <c r="U3419" s="127"/>
      <c r="V3419" s="127"/>
      <c r="W3419" s="126"/>
      <c r="X3419" s="119"/>
      <c r="Y3419" s="119"/>
      <c r="Z3419" s="131"/>
      <c r="AA3419" s="12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2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4"/>
      <c r="EM3419" s="1"/>
      <c r="EN3419" s="1"/>
      <c r="EO3419" s="1"/>
      <c r="EP3419" s="1"/>
      <c r="EQ3419" s="1"/>
      <c r="ER3419" s="1"/>
    </row>
    <row r="3420" spans="1:148" ht="12.75" x14ac:dyDescent="0.2">
      <c r="A3420" s="118"/>
      <c r="B3420" s="119"/>
      <c r="C3420" s="119"/>
      <c r="D3420" s="120"/>
      <c r="E3420" s="120"/>
      <c r="F3420" s="172"/>
      <c r="G3420" s="123"/>
      <c r="H3420" s="124"/>
      <c r="I3420" s="124"/>
      <c r="J3420" s="125"/>
      <c r="K3420" s="125"/>
      <c r="L3420" s="8"/>
      <c r="M3420" s="126"/>
      <c r="N3420" s="126"/>
      <c r="O3420" s="119"/>
      <c r="P3420" s="119"/>
      <c r="Q3420" s="158"/>
      <c r="R3420" s="199"/>
      <c r="S3420" s="119"/>
      <c r="T3420" s="129"/>
      <c r="U3420" s="127"/>
      <c r="V3420" s="127"/>
      <c r="W3420" s="126"/>
      <c r="X3420" s="119"/>
      <c r="Y3420" s="119"/>
      <c r="Z3420" s="131"/>
      <c r="AA3420" s="12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2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4"/>
      <c r="EM3420" s="1"/>
      <c r="EN3420" s="1"/>
      <c r="EO3420" s="1"/>
      <c r="EP3420" s="1"/>
      <c r="EQ3420" s="1"/>
      <c r="ER3420" s="1"/>
    </row>
    <row r="3421" spans="1:148" ht="12.75" x14ac:dyDescent="0.2">
      <c r="A3421" s="118"/>
      <c r="B3421" s="119"/>
      <c r="C3421" s="119"/>
      <c r="D3421" s="120"/>
      <c r="E3421" s="120"/>
      <c r="F3421" s="172"/>
      <c r="G3421" s="123"/>
      <c r="H3421" s="124"/>
      <c r="I3421" s="124"/>
      <c r="J3421" s="125"/>
      <c r="K3421" s="125"/>
      <c r="L3421" s="8"/>
      <c r="M3421" s="126"/>
      <c r="N3421" s="126"/>
      <c r="O3421" s="119"/>
      <c r="P3421" s="119"/>
      <c r="Q3421" s="158"/>
      <c r="R3421" s="199"/>
      <c r="S3421" s="119"/>
      <c r="T3421" s="129"/>
      <c r="U3421" s="127"/>
      <c r="V3421" s="127"/>
      <c r="W3421" s="126"/>
      <c r="X3421" s="119"/>
      <c r="Y3421" s="119"/>
      <c r="Z3421" s="131"/>
      <c r="AA3421" s="12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2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4"/>
      <c r="EM3421" s="1"/>
      <c r="EN3421" s="1"/>
      <c r="EO3421" s="1"/>
      <c r="EP3421" s="1"/>
      <c r="EQ3421" s="1"/>
      <c r="ER3421" s="1"/>
    </row>
    <row r="3422" spans="1:148" ht="12.75" x14ac:dyDescent="0.2">
      <c r="A3422" s="118"/>
      <c r="B3422" s="119"/>
      <c r="C3422" s="119"/>
      <c r="D3422" s="120"/>
      <c r="E3422" s="120"/>
      <c r="F3422" s="172"/>
      <c r="G3422" s="123"/>
      <c r="H3422" s="124"/>
      <c r="I3422" s="124"/>
      <c r="J3422" s="125"/>
      <c r="K3422" s="125"/>
      <c r="L3422" s="8"/>
      <c r="M3422" s="126"/>
      <c r="N3422" s="126"/>
      <c r="O3422" s="119"/>
      <c r="P3422" s="119"/>
      <c r="Q3422" s="158"/>
      <c r="R3422" s="199"/>
      <c r="S3422" s="119"/>
      <c r="T3422" s="129"/>
      <c r="U3422" s="127"/>
      <c r="V3422" s="127"/>
      <c r="W3422" s="126"/>
      <c r="X3422" s="119"/>
      <c r="Y3422" s="119"/>
      <c r="Z3422" s="131"/>
      <c r="AA3422" s="12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2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4"/>
      <c r="EM3422" s="1"/>
      <c r="EN3422" s="1"/>
      <c r="EO3422" s="1"/>
      <c r="EP3422" s="1"/>
      <c r="EQ3422" s="1"/>
      <c r="ER3422" s="1"/>
    </row>
    <row r="3423" spans="1:148" ht="12.75" x14ac:dyDescent="0.2">
      <c r="A3423" s="118"/>
      <c r="B3423" s="119"/>
      <c r="C3423" s="119"/>
      <c r="D3423" s="120"/>
      <c r="E3423" s="120"/>
      <c r="F3423" s="172"/>
      <c r="G3423" s="123"/>
      <c r="H3423" s="124"/>
      <c r="I3423" s="124"/>
      <c r="J3423" s="125"/>
      <c r="K3423" s="125"/>
      <c r="L3423" s="8"/>
      <c r="M3423" s="126"/>
      <c r="N3423" s="126"/>
      <c r="O3423" s="119"/>
      <c r="P3423" s="119"/>
      <c r="Q3423" s="158"/>
      <c r="R3423" s="199"/>
      <c r="S3423" s="119"/>
      <c r="T3423" s="129"/>
      <c r="U3423" s="127"/>
      <c r="V3423" s="127"/>
      <c r="W3423" s="126"/>
      <c r="X3423" s="119"/>
      <c r="Y3423" s="119"/>
      <c r="Z3423" s="131"/>
      <c r="AA3423" s="12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2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4"/>
      <c r="EM3423" s="1"/>
      <c r="EN3423" s="1"/>
      <c r="EO3423" s="1"/>
      <c r="EP3423" s="1"/>
      <c r="EQ3423" s="1"/>
      <c r="ER3423" s="1"/>
    </row>
    <row r="3424" spans="1:148" ht="12.75" x14ac:dyDescent="0.2">
      <c r="A3424" s="118"/>
      <c r="B3424" s="119"/>
      <c r="C3424" s="119"/>
      <c r="D3424" s="120"/>
      <c r="E3424" s="120"/>
      <c r="F3424" s="172"/>
      <c r="G3424" s="123"/>
      <c r="H3424" s="124"/>
      <c r="I3424" s="124"/>
      <c r="J3424" s="125"/>
      <c r="K3424" s="125"/>
      <c r="L3424" s="8"/>
      <c r="M3424" s="126"/>
      <c r="N3424" s="126"/>
      <c r="O3424" s="119"/>
      <c r="P3424" s="119"/>
      <c r="Q3424" s="158"/>
      <c r="R3424" s="199"/>
      <c r="S3424" s="119"/>
      <c r="T3424" s="129"/>
      <c r="U3424" s="127"/>
      <c r="V3424" s="127"/>
      <c r="W3424" s="126"/>
      <c r="X3424" s="119"/>
      <c r="Y3424" s="119"/>
      <c r="Z3424" s="131"/>
      <c r="AA3424" s="12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2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4"/>
      <c r="EM3424" s="1"/>
      <c r="EN3424" s="1"/>
      <c r="EO3424" s="1"/>
      <c r="EP3424" s="1"/>
      <c r="EQ3424" s="1"/>
      <c r="ER3424" s="1"/>
    </row>
    <row r="3425" spans="1:148" ht="12.75" x14ac:dyDescent="0.2">
      <c r="A3425" s="118"/>
      <c r="B3425" s="119"/>
      <c r="C3425" s="119"/>
      <c r="D3425" s="120"/>
      <c r="E3425" s="120"/>
      <c r="F3425" s="172"/>
      <c r="G3425" s="123"/>
      <c r="H3425" s="124"/>
      <c r="I3425" s="124"/>
      <c r="J3425" s="125"/>
      <c r="K3425" s="125"/>
      <c r="L3425" s="8"/>
      <c r="M3425" s="126"/>
      <c r="N3425" s="126"/>
      <c r="O3425" s="119"/>
      <c r="P3425" s="119"/>
      <c r="Q3425" s="158"/>
      <c r="R3425" s="199"/>
      <c r="S3425" s="119"/>
      <c r="T3425" s="129"/>
      <c r="U3425" s="127"/>
      <c r="V3425" s="127"/>
      <c r="W3425" s="126"/>
      <c r="X3425" s="119"/>
      <c r="Y3425" s="119"/>
      <c r="Z3425" s="131"/>
      <c r="AA3425" s="12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2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4"/>
      <c r="EM3425" s="1"/>
      <c r="EN3425" s="1"/>
      <c r="EO3425" s="1"/>
      <c r="EP3425" s="1"/>
      <c r="EQ3425" s="1"/>
      <c r="ER3425" s="1"/>
    </row>
    <row r="3426" spans="1:148" ht="12.75" x14ac:dyDescent="0.2">
      <c r="A3426" s="118"/>
      <c r="B3426" s="119"/>
      <c r="C3426" s="119"/>
      <c r="D3426" s="120"/>
      <c r="E3426" s="120"/>
      <c r="F3426" s="172"/>
      <c r="G3426" s="123"/>
      <c r="H3426" s="124"/>
      <c r="I3426" s="124"/>
      <c r="J3426" s="125"/>
      <c r="K3426" s="125"/>
      <c r="L3426" s="8"/>
      <c r="M3426" s="126"/>
      <c r="N3426" s="126"/>
      <c r="O3426" s="119"/>
      <c r="P3426" s="119"/>
      <c r="Q3426" s="158"/>
      <c r="R3426" s="199"/>
      <c r="S3426" s="119"/>
      <c r="T3426" s="129"/>
      <c r="U3426" s="127"/>
      <c r="V3426" s="127"/>
      <c r="W3426" s="126"/>
      <c r="X3426" s="119"/>
      <c r="Y3426" s="119"/>
      <c r="Z3426" s="131"/>
      <c r="AA3426" s="12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2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4"/>
      <c r="EM3426" s="1"/>
      <c r="EN3426" s="1"/>
      <c r="EO3426" s="1"/>
      <c r="EP3426" s="1"/>
      <c r="EQ3426" s="1"/>
      <c r="ER3426" s="1"/>
    </row>
    <row r="3427" spans="1:148" ht="12.75" x14ac:dyDescent="0.2">
      <c r="A3427" s="118"/>
      <c r="B3427" s="119"/>
      <c r="C3427" s="119"/>
      <c r="D3427" s="120"/>
      <c r="E3427" s="120"/>
      <c r="F3427" s="172"/>
      <c r="G3427" s="123"/>
      <c r="H3427" s="124"/>
      <c r="I3427" s="124"/>
      <c r="J3427" s="125"/>
      <c r="K3427" s="125"/>
      <c r="L3427" s="8"/>
      <c r="M3427" s="126"/>
      <c r="N3427" s="126"/>
      <c r="O3427" s="119"/>
      <c r="P3427" s="119"/>
      <c r="Q3427" s="158"/>
      <c r="R3427" s="199"/>
      <c r="S3427" s="119"/>
      <c r="T3427" s="129"/>
      <c r="U3427" s="127"/>
      <c r="V3427" s="127"/>
      <c r="W3427" s="126"/>
      <c r="X3427" s="119"/>
      <c r="Y3427" s="119"/>
      <c r="Z3427" s="131"/>
      <c r="AA3427" s="12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2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4"/>
      <c r="EM3427" s="1"/>
      <c r="EN3427" s="1"/>
      <c r="EO3427" s="1"/>
      <c r="EP3427" s="1"/>
      <c r="EQ3427" s="1"/>
      <c r="ER3427" s="1"/>
    </row>
    <row r="3428" spans="1:148" ht="12.75" x14ac:dyDescent="0.2">
      <c r="A3428" s="118"/>
      <c r="B3428" s="119"/>
      <c r="C3428" s="119"/>
      <c r="D3428" s="120"/>
      <c r="E3428" s="120"/>
      <c r="F3428" s="172"/>
      <c r="G3428" s="123"/>
      <c r="H3428" s="124"/>
      <c r="I3428" s="124"/>
      <c r="J3428" s="125"/>
      <c r="K3428" s="125"/>
      <c r="L3428" s="8"/>
      <c r="M3428" s="126"/>
      <c r="N3428" s="126"/>
      <c r="O3428" s="119"/>
      <c r="P3428" s="119"/>
      <c r="Q3428" s="158"/>
      <c r="R3428" s="199"/>
      <c r="S3428" s="119"/>
      <c r="T3428" s="129"/>
      <c r="U3428" s="127"/>
      <c r="V3428" s="127"/>
      <c r="W3428" s="126"/>
      <c r="X3428" s="119"/>
      <c r="Y3428" s="119"/>
      <c r="Z3428" s="131"/>
      <c r="AA3428" s="12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2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4"/>
      <c r="EM3428" s="1"/>
      <c r="EN3428" s="1"/>
      <c r="EO3428" s="1"/>
      <c r="EP3428" s="1"/>
      <c r="EQ3428" s="1"/>
      <c r="ER3428" s="1"/>
    </row>
    <row r="3429" spans="1:148" ht="12.75" x14ac:dyDescent="0.2">
      <c r="A3429" s="118"/>
      <c r="B3429" s="119"/>
      <c r="C3429" s="119"/>
      <c r="D3429" s="120"/>
      <c r="E3429" s="120"/>
      <c r="F3429" s="172"/>
      <c r="G3429" s="123"/>
      <c r="H3429" s="124"/>
      <c r="I3429" s="124"/>
      <c r="J3429" s="125"/>
      <c r="K3429" s="125"/>
      <c r="L3429" s="8"/>
      <c r="M3429" s="126"/>
      <c r="N3429" s="126"/>
      <c r="O3429" s="119"/>
      <c r="P3429" s="119"/>
      <c r="Q3429" s="158"/>
      <c r="R3429" s="199"/>
      <c r="S3429" s="119"/>
      <c r="T3429" s="129"/>
      <c r="U3429" s="127"/>
      <c r="V3429" s="127"/>
      <c r="W3429" s="126"/>
      <c r="X3429" s="119"/>
      <c r="Y3429" s="119"/>
      <c r="Z3429" s="131"/>
      <c r="AA3429" s="12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2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4"/>
      <c r="EM3429" s="1"/>
      <c r="EN3429" s="1"/>
      <c r="EO3429" s="1"/>
      <c r="EP3429" s="1"/>
      <c r="EQ3429" s="1"/>
      <c r="ER3429" s="1"/>
    </row>
    <row r="3430" spans="1:148" ht="12.75" x14ac:dyDescent="0.2">
      <c r="A3430" s="118"/>
      <c r="B3430" s="119"/>
      <c r="C3430" s="119"/>
      <c r="D3430" s="120"/>
      <c r="E3430" s="120"/>
      <c r="F3430" s="172"/>
      <c r="G3430" s="123"/>
      <c r="H3430" s="124"/>
      <c r="I3430" s="124"/>
      <c r="J3430" s="125"/>
      <c r="K3430" s="125"/>
      <c r="L3430" s="8"/>
      <c r="M3430" s="126"/>
      <c r="N3430" s="126"/>
      <c r="O3430" s="119"/>
      <c r="P3430" s="119"/>
      <c r="Q3430" s="158"/>
      <c r="R3430" s="199"/>
      <c r="S3430" s="119"/>
      <c r="T3430" s="129"/>
      <c r="U3430" s="127"/>
      <c r="V3430" s="127"/>
      <c r="W3430" s="126"/>
      <c r="X3430" s="119"/>
      <c r="Y3430" s="119"/>
      <c r="Z3430" s="131"/>
      <c r="AA3430" s="12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2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4"/>
      <c r="EM3430" s="1"/>
      <c r="EN3430" s="1"/>
      <c r="EO3430" s="1"/>
      <c r="EP3430" s="1"/>
      <c r="EQ3430" s="1"/>
      <c r="ER3430" s="1"/>
    </row>
    <row r="3431" spans="1:148" ht="12.75" x14ac:dyDescent="0.2">
      <c r="A3431" s="118"/>
      <c r="B3431" s="119"/>
      <c r="C3431" s="119"/>
      <c r="D3431" s="120"/>
      <c r="E3431" s="120"/>
      <c r="F3431" s="172"/>
      <c r="G3431" s="123"/>
      <c r="H3431" s="124"/>
      <c r="I3431" s="124"/>
      <c r="J3431" s="125"/>
      <c r="K3431" s="125"/>
      <c r="L3431" s="8"/>
      <c r="M3431" s="126"/>
      <c r="N3431" s="126"/>
      <c r="O3431" s="119"/>
      <c r="P3431" s="119"/>
      <c r="Q3431" s="158"/>
      <c r="R3431" s="199"/>
      <c r="S3431" s="119"/>
      <c r="T3431" s="129"/>
      <c r="U3431" s="127"/>
      <c r="V3431" s="127"/>
      <c r="W3431" s="126"/>
      <c r="X3431" s="119"/>
      <c r="Y3431" s="119"/>
      <c r="Z3431" s="131"/>
      <c r="AA3431" s="12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2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4"/>
      <c r="EM3431" s="1"/>
      <c r="EN3431" s="1"/>
      <c r="EO3431" s="1"/>
      <c r="EP3431" s="1"/>
      <c r="EQ3431" s="1"/>
      <c r="ER3431" s="1"/>
    </row>
    <row r="3432" spans="1:148" ht="12.75" x14ac:dyDescent="0.2">
      <c r="A3432" s="118"/>
      <c r="B3432" s="119"/>
      <c r="C3432" s="119"/>
      <c r="D3432" s="120"/>
      <c r="E3432" s="120"/>
      <c r="F3432" s="172"/>
      <c r="G3432" s="123"/>
      <c r="H3432" s="124"/>
      <c r="I3432" s="124"/>
      <c r="J3432" s="125"/>
      <c r="K3432" s="125"/>
      <c r="L3432" s="8"/>
      <c r="M3432" s="126"/>
      <c r="N3432" s="126"/>
      <c r="O3432" s="119"/>
      <c r="P3432" s="119"/>
      <c r="Q3432" s="158"/>
      <c r="R3432" s="199"/>
      <c r="S3432" s="119"/>
      <c r="T3432" s="129"/>
      <c r="U3432" s="127"/>
      <c r="V3432" s="127"/>
      <c r="W3432" s="126"/>
      <c r="X3432" s="119"/>
      <c r="Y3432" s="119"/>
      <c r="Z3432" s="131"/>
      <c r="AA3432" s="12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2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4"/>
      <c r="EM3432" s="1"/>
      <c r="EN3432" s="1"/>
      <c r="EO3432" s="1"/>
      <c r="EP3432" s="1"/>
      <c r="EQ3432" s="1"/>
      <c r="ER3432" s="1"/>
    </row>
    <row r="3433" spans="1:148" ht="12.75" x14ac:dyDescent="0.2">
      <c r="A3433" s="118"/>
      <c r="B3433" s="119"/>
      <c r="C3433" s="119"/>
      <c r="D3433" s="120"/>
      <c r="E3433" s="120"/>
      <c r="F3433" s="172"/>
      <c r="G3433" s="123"/>
      <c r="H3433" s="124"/>
      <c r="I3433" s="124"/>
      <c r="J3433" s="125"/>
      <c r="K3433" s="125"/>
      <c r="L3433" s="8"/>
      <c r="M3433" s="126"/>
      <c r="N3433" s="126"/>
      <c r="O3433" s="119"/>
      <c r="P3433" s="119"/>
      <c r="Q3433" s="158"/>
      <c r="R3433" s="199"/>
      <c r="S3433" s="119"/>
      <c r="T3433" s="129"/>
      <c r="U3433" s="127"/>
      <c r="V3433" s="127"/>
      <c r="W3433" s="126"/>
      <c r="X3433" s="119"/>
      <c r="Y3433" s="119"/>
      <c r="Z3433" s="131"/>
      <c r="AA3433" s="12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2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4"/>
      <c r="EM3433" s="1"/>
      <c r="EN3433" s="1"/>
      <c r="EO3433" s="1"/>
      <c r="EP3433" s="1"/>
      <c r="EQ3433" s="1"/>
      <c r="ER3433" s="1"/>
    </row>
    <row r="3434" spans="1:148" ht="12.75" x14ac:dyDescent="0.2">
      <c r="A3434" s="118"/>
      <c r="B3434" s="119"/>
      <c r="C3434" s="119"/>
      <c r="D3434" s="120"/>
      <c r="E3434" s="120"/>
      <c r="F3434" s="172"/>
      <c r="G3434" s="123"/>
      <c r="H3434" s="124"/>
      <c r="I3434" s="124"/>
      <c r="J3434" s="125"/>
      <c r="K3434" s="125"/>
      <c r="L3434" s="8"/>
      <c r="M3434" s="126"/>
      <c r="N3434" s="126"/>
      <c r="O3434" s="119"/>
      <c r="P3434" s="119"/>
      <c r="Q3434" s="158"/>
      <c r="R3434" s="199"/>
      <c r="S3434" s="119"/>
      <c r="T3434" s="129"/>
      <c r="U3434" s="127"/>
      <c r="V3434" s="127"/>
      <c r="W3434" s="126"/>
      <c r="X3434" s="119"/>
      <c r="Y3434" s="119"/>
      <c r="Z3434" s="131"/>
      <c r="AA3434" s="12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2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4"/>
      <c r="EM3434" s="1"/>
      <c r="EN3434" s="1"/>
      <c r="EO3434" s="1"/>
      <c r="EP3434" s="1"/>
      <c r="EQ3434" s="1"/>
      <c r="ER3434" s="1"/>
    </row>
    <row r="3435" spans="1:148" ht="12.75" x14ac:dyDescent="0.2">
      <c r="A3435" s="118"/>
      <c r="B3435" s="119"/>
      <c r="C3435" s="119"/>
      <c r="D3435" s="120"/>
      <c r="E3435" s="120"/>
      <c r="F3435" s="172"/>
      <c r="G3435" s="123"/>
      <c r="H3435" s="124"/>
      <c r="I3435" s="124"/>
      <c r="J3435" s="125"/>
      <c r="K3435" s="125"/>
      <c r="L3435" s="8"/>
      <c r="M3435" s="126"/>
      <c r="N3435" s="126"/>
      <c r="O3435" s="119"/>
      <c r="P3435" s="119"/>
      <c r="Q3435" s="158"/>
      <c r="R3435" s="199"/>
      <c r="S3435" s="119"/>
      <c r="T3435" s="129"/>
      <c r="U3435" s="127"/>
      <c r="V3435" s="127"/>
      <c r="W3435" s="126"/>
      <c r="X3435" s="119"/>
      <c r="Y3435" s="119"/>
      <c r="Z3435" s="131"/>
      <c r="AA3435" s="12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2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4"/>
      <c r="EM3435" s="1"/>
      <c r="EN3435" s="1"/>
      <c r="EO3435" s="1"/>
      <c r="EP3435" s="1"/>
      <c r="EQ3435" s="1"/>
      <c r="ER3435" s="1"/>
    </row>
    <row r="3436" spans="1:148" ht="12.75" x14ac:dyDescent="0.2">
      <c r="A3436" s="118"/>
      <c r="B3436" s="119"/>
      <c r="C3436" s="119"/>
      <c r="D3436" s="120"/>
      <c r="E3436" s="120"/>
      <c r="F3436" s="172"/>
      <c r="G3436" s="123"/>
      <c r="H3436" s="124"/>
      <c r="I3436" s="124"/>
      <c r="J3436" s="125"/>
      <c r="K3436" s="125"/>
      <c r="L3436" s="8"/>
      <c r="M3436" s="126"/>
      <c r="N3436" s="126"/>
      <c r="O3436" s="119"/>
      <c r="P3436" s="119"/>
      <c r="Q3436" s="158"/>
      <c r="R3436" s="199"/>
      <c r="S3436" s="119"/>
      <c r="T3436" s="129"/>
      <c r="U3436" s="127"/>
      <c r="V3436" s="127"/>
      <c r="W3436" s="126"/>
      <c r="X3436" s="119"/>
      <c r="Y3436" s="119"/>
      <c r="Z3436" s="131"/>
      <c r="AA3436" s="12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2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4"/>
      <c r="EM3436" s="1"/>
      <c r="EN3436" s="1"/>
      <c r="EO3436" s="1"/>
      <c r="EP3436" s="1"/>
      <c r="EQ3436" s="1"/>
      <c r="ER3436" s="1"/>
    </row>
    <row r="3437" spans="1:148" ht="12.75" x14ac:dyDescent="0.2">
      <c r="A3437" s="118"/>
      <c r="B3437" s="119"/>
      <c r="C3437" s="119"/>
      <c r="D3437" s="120"/>
      <c r="E3437" s="120"/>
      <c r="F3437" s="172"/>
      <c r="G3437" s="123"/>
      <c r="H3437" s="124"/>
      <c r="I3437" s="124"/>
      <c r="J3437" s="125"/>
      <c r="K3437" s="125"/>
      <c r="L3437" s="8"/>
      <c r="M3437" s="126"/>
      <c r="N3437" s="126"/>
      <c r="O3437" s="119"/>
      <c r="P3437" s="119"/>
      <c r="Q3437" s="158"/>
      <c r="R3437" s="199"/>
      <c r="S3437" s="119"/>
      <c r="T3437" s="129"/>
      <c r="U3437" s="127"/>
      <c r="V3437" s="127"/>
      <c r="W3437" s="126"/>
      <c r="X3437" s="119"/>
      <c r="Y3437" s="119"/>
      <c r="Z3437" s="131"/>
      <c r="AA3437" s="12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2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4"/>
      <c r="EM3437" s="1"/>
      <c r="EN3437" s="1"/>
      <c r="EO3437" s="1"/>
      <c r="EP3437" s="1"/>
      <c r="EQ3437" s="1"/>
      <c r="ER3437" s="1"/>
    </row>
    <row r="3438" spans="1:148" ht="12.75" x14ac:dyDescent="0.2">
      <c r="A3438" s="118"/>
      <c r="B3438" s="119"/>
      <c r="C3438" s="119"/>
      <c r="D3438" s="120"/>
      <c r="E3438" s="120"/>
      <c r="F3438" s="172"/>
      <c r="G3438" s="123"/>
      <c r="H3438" s="124"/>
      <c r="I3438" s="124"/>
      <c r="J3438" s="125"/>
      <c r="K3438" s="125"/>
      <c r="L3438" s="8"/>
      <c r="M3438" s="126"/>
      <c r="N3438" s="126"/>
      <c r="O3438" s="119"/>
      <c r="P3438" s="119"/>
      <c r="Q3438" s="158"/>
      <c r="R3438" s="199"/>
      <c r="S3438" s="119"/>
      <c r="T3438" s="129"/>
      <c r="U3438" s="127"/>
      <c r="V3438" s="127"/>
      <c r="W3438" s="126"/>
      <c r="X3438" s="119"/>
      <c r="Y3438" s="119"/>
      <c r="Z3438" s="131"/>
      <c r="AA3438" s="12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2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4"/>
      <c r="EM3438" s="1"/>
      <c r="EN3438" s="1"/>
      <c r="EO3438" s="1"/>
      <c r="EP3438" s="1"/>
      <c r="EQ3438" s="1"/>
      <c r="ER3438" s="1"/>
    </row>
    <row r="3439" spans="1:148" ht="12.75" x14ac:dyDescent="0.2">
      <c r="A3439" s="118"/>
      <c r="B3439" s="119"/>
      <c r="C3439" s="119"/>
      <c r="D3439" s="120"/>
      <c r="E3439" s="120"/>
      <c r="F3439" s="172"/>
      <c r="G3439" s="123"/>
      <c r="H3439" s="124"/>
      <c r="I3439" s="124"/>
      <c r="J3439" s="125"/>
      <c r="K3439" s="125"/>
      <c r="L3439" s="8"/>
      <c r="M3439" s="126"/>
      <c r="N3439" s="126"/>
      <c r="O3439" s="119"/>
      <c r="P3439" s="119"/>
      <c r="Q3439" s="158"/>
      <c r="R3439" s="199"/>
      <c r="S3439" s="119"/>
      <c r="T3439" s="129"/>
      <c r="U3439" s="127"/>
      <c r="V3439" s="127"/>
      <c r="W3439" s="126"/>
      <c r="X3439" s="119"/>
      <c r="Y3439" s="119"/>
      <c r="Z3439" s="131"/>
      <c r="AA3439" s="12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2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4"/>
      <c r="EM3439" s="1"/>
      <c r="EN3439" s="1"/>
      <c r="EO3439" s="1"/>
      <c r="EP3439" s="1"/>
      <c r="EQ3439" s="1"/>
      <c r="ER3439" s="1"/>
    </row>
    <row r="3440" spans="1:148" ht="12.75" x14ac:dyDescent="0.2">
      <c r="A3440" s="118"/>
      <c r="B3440" s="119"/>
      <c r="C3440" s="119"/>
      <c r="D3440" s="120"/>
      <c r="E3440" s="120"/>
      <c r="F3440" s="172"/>
      <c r="G3440" s="123"/>
      <c r="H3440" s="124"/>
      <c r="I3440" s="124"/>
      <c r="J3440" s="125"/>
      <c r="K3440" s="125"/>
      <c r="L3440" s="8"/>
      <c r="M3440" s="126"/>
      <c r="N3440" s="126"/>
      <c r="O3440" s="119"/>
      <c r="P3440" s="119"/>
      <c r="Q3440" s="158"/>
      <c r="R3440" s="199"/>
      <c r="S3440" s="119"/>
      <c r="T3440" s="129"/>
      <c r="U3440" s="127"/>
      <c r="V3440" s="127"/>
      <c r="W3440" s="126"/>
      <c r="X3440" s="119"/>
      <c r="Y3440" s="119"/>
      <c r="Z3440" s="131"/>
      <c r="AA3440" s="12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2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4"/>
      <c r="EM3440" s="1"/>
      <c r="EN3440" s="1"/>
      <c r="EO3440" s="1"/>
      <c r="EP3440" s="1"/>
      <c r="EQ3440" s="1"/>
      <c r="ER3440" s="1"/>
    </row>
    <row r="3441" spans="1:148" ht="12.75" x14ac:dyDescent="0.2">
      <c r="A3441" s="118"/>
      <c r="B3441" s="119"/>
      <c r="C3441" s="119"/>
      <c r="D3441" s="120"/>
      <c r="E3441" s="120"/>
      <c r="F3441" s="172"/>
      <c r="G3441" s="123"/>
      <c r="H3441" s="124"/>
      <c r="I3441" s="124"/>
      <c r="J3441" s="125"/>
      <c r="K3441" s="125"/>
      <c r="L3441" s="8"/>
      <c r="M3441" s="126"/>
      <c r="N3441" s="126"/>
      <c r="O3441" s="119"/>
      <c r="P3441" s="119"/>
      <c r="Q3441" s="158"/>
      <c r="R3441" s="199"/>
      <c r="S3441" s="119"/>
      <c r="T3441" s="129"/>
      <c r="U3441" s="127"/>
      <c r="V3441" s="127"/>
      <c r="W3441" s="126"/>
      <c r="X3441" s="119"/>
      <c r="Y3441" s="119"/>
      <c r="Z3441" s="131"/>
      <c r="AA3441" s="12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2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4"/>
      <c r="EM3441" s="1"/>
      <c r="EN3441" s="1"/>
      <c r="EO3441" s="1"/>
      <c r="EP3441" s="1"/>
      <c r="EQ3441" s="1"/>
      <c r="ER3441" s="1"/>
    </row>
    <row r="3442" spans="1:148" ht="12.75" x14ac:dyDescent="0.2">
      <c r="A3442" s="118"/>
      <c r="B3442" s="119"/>
      <c r="C3442" s="119"/>
      <c r="D3442" s="120"/>
      <c r="E3442" s="120"/>
      <c r="F3442" s="172"/>
      <c r="G3442" s="123"/>
      <c r="H3442" s="124"/>
      <c r="I3442" s="124"/>
      <c r="J3442" s="125"/>
      <c r="K3442" s="125"/>
      <c r="L3442" s="8"/>
      <c r="M3442" s="126"/>
      <c r="N3442" s="126"/>
      <c r="O3442" s="119"/>
      <c r="P3442" s="119"/>
      <c r="Q3442" s="158"/>
      <c r="R3442" s="199"/>
      <c r="S3442" s="119"/>
      <c r="T3442" s="129"/>
      <c r="U3442" s="127"/>
      <c r="V3442" s="127"/>
      <c r="W3442" s="126"/>
      <c r="X3442" s="119"/>
      <c r="Y3442" s="119"/>
      <c r="Z3442" s="131"/>
      <c r="AA3442" s="12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2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4"/>
      <c r="EM3442" s="1"/>
      <c r="EN3442" s="1"/>
      <c r="EO3442" s="1"/>
      <c r="EP3442" s="1"/>
      <c r="EQ3442" s="1"/>
      <c r="ER3442" s="1"/>
    </row>
    <row r="3443" spans="1:148" ht="12.75" x14ac:dyDescent="0.2">
      <c r="A3443" s="118"/>
      <c r="B3443" s="119"/>
      <c r="C3443" s="119"/>
      <c r="D3443" s="120"/>
      <c r="E3443" s="120"/>
      <c r="F3443" s="172"/>
      <c r="G3443" s="123"/>
      <c r="H3443" s="124"/>
      <c r="I3443" s="124"/>
      <c r="J3443" s="125"/>
      <c r="K3443" s="125"/>
      <c r="L3443" s="8"/>
      <c r="M3443" s="126"/>
      <c r="N3443" s="126"/>
      <c r="O3443" s="119"/>
      <c r="P3443" s="119"/>
      <c r="Q3443" s="158"/>
      <c r="R3443" s="199"/>
      <c r="S3443" s="119"/>
      <c r="T3443" s="129"/>
      <c r="U3443" s="127"/>
      <c r="V3443" s="127"/>
      <c r="W3443" s="126"/>
      <c r="X3443" s="119"/>
      <c r="Y3443" s="119"/>
      <c r="Z3443" s="131"/>
      <c r="AA3443" s="12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2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4"/>
      <c r="EM3443" s="1"/>
      <c r="EN3443" s="1"/>
      <c r="EO3443" s="1"/>
      <c r="EP3443" s="1"/>
      <c r="EQ3443" s="1"/>
      <c r="ER3443" s="1"/>
    </row>
    <row r="3444" spans="1:148" ht="12.75" x14ac:dyDescent="0.2">
      <c r="A3444" s="118"/>
      <c r="B3444" s="119"/>
      <c r="C3444" s="119"/>
      <c r="D3444" s="120"/>
      <c r="E3444" s="120"/>
      <c r="F3444" s="172"/>
      <c r="G3444" s="123"/>
      <c r="H3444" s="124"/>
      <c r="I3444" s="124"/>
      <c r="J3444" s="125"/>
      <c r="K3444" s="125"/>
      <c r="L3444" s="8"/>
      <c r="M3444" s="126"/>
      <c r="N3444" s="126"/>
      <c r="O3444" s="119"/>
      <c r="P3444" s="119"/>
      <c r="Q3444" s="158"/>
      <c r="R3444" s="199"/>
      <c r="S3444" s="119"/>
      <c r="T3444" s="129"/>
      <c r="U3444" s="127"/>
      <c r="V3444" s="127"/>
      <c r="W3444" s="126"/>
      <c r="X3444" s="119"/>
      <c r="Y3444" s="119"/>
      <c r="Z3444" s="131"/>
      <c r="AA3444" s="12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2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4"/>
      <c r="EM3444" s="1"/>
      <c r="EN3444" s="1"/>
      <c r="EO3444" s="1"/>
      <c r="EP3444" s="1"/>
      <c r="EQ3444" s="1"/>
      <c r="ER3444" s="1"/>
    </row>
    <row r="3445" spans="1:148" ht="12.75" x14ac:dyDescent="0.2">
      <c r="A3445" s="118"/>
      <c r="B3445" s="119"/>
      <c r="C3445" s="119"/>
      <c r="D3445" s="120"/>
      <c r="E3445" s="120"/>
      <c r="F3445" s="172"/>
      <c r="G3445" s="123"/>
      <c r="H3445" s="124"/>
      <c r="I3445" s="124"/>
      <c r="J3445" s="125"/>
      <c r="K3445" s="125"/>
      <c r="L3445" s="8"/>
      <c r="M3445" s="126"/>
      <c r="N3445" s="126"/>
      <c r="O3445" s="119"/>
      <c r="P3445" s="119"/>
      <c r="Q3445" s="158"/>
      <c r="R3445" s="199"/>
      <c r="S3445" s="119"/>
      <c r="T3445" s="129"/>
      <c r="U3445" s="127"/>
      <c r="V3445" s="127"/>
      <c r="W3445" s="126"/>
      <c r="X3445" s="119"/>
      <c r="Y3445" s="119"/>
      <c r="Z3445" s="131"/>
      <c r="AA3445" s="12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2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4"/>
      <c r="EM3445" s="1"/>
      <c r="EN3445" s="1"/>
      <c r="EO3445" s="1"/>
      <c r="EP3445" s="1"/>
      <c r="EQ3445" s="1"/>
      <c r="ER3445" s="1"/>
    </row>
    <row r="3446" spans="1:148" ht="12.75" x14ac:dyDescent="0.2">
      <c r="A3446" s="118"/>
      <c r="B3446" s="119"/>
      <c r="C3446" s="119"/>
      <c r="D3446" s="120"/>
      <c r="E3446" s="120"/>
      <c r="F3446" s="172"/>
      <c r="G3446" s="123"/>
      <c r="H3446" s="124"/>
      <c r="I3446" s="124"/>
      <c r="J3446" s="125"/>
      <c r="K3446" s="125"/>
      <c r="L3446" s="8"/>
      <c r="M3446" s="126"/>
      <c r="N3446" s="126"/>
      <c r="O3446" s="119"/>
      <c r="P3446" s="119"/>
      <c r="Q3446" s="158"/>
      <c r="R3446" s="199"/>
      <c r="S3446" s="119"/>
      <c r="T3446" s="129"/>
      <c r="U3446" s="127"/>
      <c r="V3446" s="127"/>
      <c r="W3446" s="126"/>
      <c r="X3446" s="119"/>
      <c r="Y3446" s="119"/>
      <c r="Z3446" s="131"/>
      <c r="AA3446" s="12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2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4"/>
      <c r="EM3446" s="1"/>
      <c r="EN3446" s="1"/>
      <c r="EO3446" s="1"/>
      <c r="EP3446" s="1"/>
      <c r="EQ3446" s="1"/>
      <c r="ER3446" s="1"/>
    </row>
    <row r="3447" spans="1:148" ht="12.75" x14ac:dyDescent="0.2">
      <c r="A3447" s="118"/>
      <c r="B3447" s="119"/>
      <c r="C3447" s="119"/>
      <c r="D3447" s="120"/>
      <c r="E3447" s="120"/>
      <c r="F3447" s="172"/>
      <c r="G3447" s="123"/>
      <c r="H3447" s="124"/>
      <c r="I3447" s="124"/>
      <c r="J3447" s="125"/>
      <c r="K3447" s="125"/>
      <c r="L3447" s="8"/>
      <c r="M3447" s="126"/>
      <c r="N3447" s="126"/>
      <c r="O3447" s="119"/>
      <c r="P3447" s="119"/>
      <c r="Q3447" s="158"/>
      <c r="R3447" s="199"/>
      <c r="S3447" s="119"/>
      <c r="T3447" s="129"/>
      <c r="U3447" s="127"/>
      <c r="V3447" s="127"/>
      <c r="W3447" s="126"/>
      <c r="X3447" s="119"/>
      <c r="Y3447" s="119"/>
      <c r="Z3447" s="131"/>
      <c r="AA3447" s="12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2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4"/>
      <c r="EM3447" s="1"/>
      <c r="EN3447" s="1"/>
      <c r="EO3447" s="1"/>
      <c r="EP3447" s="1"/>
      <c r="EQ3447" s="1"/>
      <c r="ER3447" s="1"/>
    </row>
    <row r="3448" spans="1:148" ht="12.75" x14ac:dyDescent="0.2">
      <c r="A3448" s="118"/>
      <c r="B3448" s="119"/>
      <c r="C3448" s="119"/>
      <c r="D3448" s="120"/>
      <c r="E3448" s="120"/>
      <c r="F3448" s="172"/>
      <c r="G3448" s="123"/>
      <c r="H3448" s="124"/>
      <c r="I3448" s="124"/>
      <c r="J3448" s="125"/>
      <c r="K3448" s="125"/>
      <c r="L3448" s="8"/>
      <c r="M3448" s="126"/>
      <c r="N3448" s="126"/>
      <c r="O3448" s="119"/>
      <c r="P3448" s="119"/>
      <c r="Q3448" s="158"/>
      <c r="R3448" s="199"/>
      <c r="S3448" s="119"/>
      <c r="T3448" s="129"/>
      <c r="U3448" s="127"/>
      <c r="V3448" s="127"/>
      <c r="W3448" s="126"/>
      <c r="X3448" s="119"/>
      <c r="Y3448" s="119"/>
      <c r="Z3448" s="131"/>
      <c r="AA3448" s="12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2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4"/>
      <c r="EM3448" s="1"/>
      <c r="EN3448" s="1"/>
      <c r="EO3448" s="1"/>
      <c r="EP3448" s="1"/>
      <c r="EQ3448" s="1"/>
      <c r="ER3448" s="1"/>
    </row>
    <row r="3449" spans="1:148" ht="12.75" x14ac:dyDescent="0.2">
      <c r="A3449" s="118"/>
      <c r="B3449" s="119"/>
      <c r="C3449" s="119"/>
      <c r="D3449" s="120"/>
      <c r="E3449" s="120"/>
      <c r="F3449" s="172"/>
      <c r="G3449" s="123"/>
      <c r="H3449" s="124"/>
      <c r="I3449" s="124"/>
      <c r="J3449" s="125"/>
      <c r="K3449" s="125"/>
      <c r="L3449" s="8"/>
      <c r="M3449" s="126"/>
      <c r="N3449" s="126"/>
      <c r="O3449" s="119"/>
      <c r="P3449" s="119"/>
      <c r="Q3449" s="158"/>
      <c r="R3449" s="199"/>
      <c r="S3449" s="119"/>
      <c r="T3449" s="129"/>
      <c r="U3449" s="127"/>
      <c r="V3449" s="127"/>
      <c r="W3449" s="126"/>
      <c r="X3449" s="119"/>
      <c r="Y3449" s="119"/>
      <c r="Z3449" s="131"/>
      <c r="AA3449" s="12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2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4"/>
      <c r="EM3449" s="1"/>
      <c r="EN3449" s="1"/>
      <c r="EO3449" s="1"/>
      <c r="EP3449" s="1"/>
      <c r="EQ3449" s="1"/>
      <c r="ER3449" s="1"/>
    </row>
    <row r="3450" spans="1:148" ht="12.75" x14ac:dyDescent="0.2">
      <c r="A3450" s="118"/>
      <c r="B3450" s="119"/>
      <c r="C3450" s="119"/>
      <c r="D3450" s="120"/>
      <c r="E3450" s="120"/>
      <c r="F3450" s="172"/>
      <c r="G3450" s="123"/>
      <c r="H3450" s="124"/>
      <c r="I3450" s="124"/>
      <c r="J3450" s="125"/>
      <c r="K3450" s="125"/>
      <c r="L3450" s="8"/>
      <c r="M3450" s="126"/>
      <c r="N3450" s="126"/>
      <c r="O3450" s="119"/>
      <c r="P3450" s="119"/>
      <c r="Q3450" s="158"/>
      <c r="R3450" s="199"/>
      <c r="S3450" s="119"/>
      <c r="T3450" s="129"/>
      <c r="U3450" s="127"/>
      <c r="V3450" s="127"/>
      <c r="W3450" s="126"/>
      <c r="X3450" s="119"/>
      <c r="Y3450" s="119"/>
      <c r="Z3450" s="131"/>
      <c r="AA3450" s="12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2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4"/>
      <c r="EM3450" s="1"/>
      <c r="EN3450" s="1"/>
      <c r="EO3450" s="1"/>
      <c r="EP3450" s="1"/>
      <c r="EQ3450" s="1"/>
      <c r="ER3450" s="1"/>
    </row>
    <row r="3451" spans="1:148" ht="12.75" x14ac:dyDescent="0.2">
      <c r="A3451" s="118"/>
      <c r="B3451" s="119"/>
      <c r="C3451" s="119"/>
      <c r="D3451" s="120"/>
      <c r="E3451" s="120"/>
      <c r="F3451" s="172"/>
      <c r="G3451" s="123"/>
      <c r="H3451" s="124"/>
      <c r="I3451" s="124"/>
      <c r="J3451" s="125"/>
      <c r="K3451" s="125"/>
      <c r="L3451" s="8"/>
      <c r="M3451" s="126"/>
      <c r="N3451" s="126"/>
      <c r="O3451" s="119"/>
      <c r="P3451" s="119"/>
      <c r="Q3451" s="158"/>
      <c r="R3451" s="199"/>
      <c r="S3451" s="119"/>
      <c r="T3451" s="129"/>
      <c r="U3451" s="127"/>
      <c r="V3451" s="127"/>
      <c r="W3451" s="126"/>
      <c r="X3451" s="119"/>
      <c r="Y3451" s="119"/>
      <c r="Z3451" s="131"/>
      <c r="AA3451" s="12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2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4"/>
      <c r="EM3451" s="1"/>
      <c r="EN3451" s="1"/>
      <c r="EO3451" s="1"/>
      <c r="EP3451" s="1"/>
      <c r="EQ3451" s="1"/>
      <c r="ER3451" s="1"/>
    </row>
    <row r="3452" spans="1:148" ht="12.75" x14ac:dyDescent="0.2">
      <c r="A3452" s="118"/>
      <c r="B3452" s="119"/>
      <c r="C3452" s="119"/>
      <c r="D3452" s="120"/>
      <c r="E3452" s="120"/>
      <c r="F3452" s="172"/>
      <c r="G3452" s="123"/>
      <c r="H3452" s="124"/>
      <c r="I3452" s="124"/>
      <c r="J3452" s="125"/>
      <c r="K3452" s="125"/>
      <c r="L3452" s="8"/>
      <c r="M3452" s="126"/>
      <c r="N3452" s="126"/>
      <c r="O3452" s="119"/>
      <c r="P3452" s="119"/>
      <c r="Q3452" s="158"/>
      <c r="R3452" s="199"/>
      <c r="S3452" s="119"/>
      <c r="T3452" s="129"/>
      <c r="U3452" s="127"/>
      <c r="V3452" s="127"/>
      <c r="W3452" s="126"/>
      <c r="X3452" s="119"/>
      <c r="Y3452" s="119"/>
      <c r="Z3452" s="131"/>
      <c r="AA3452" s="12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2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4"/>
      <c r="EM3452" s="1"/>
      <c r="EN3452" s="1"/>
      <c r="EO3452" s="1"/>
      <c r="EP3452" s="1"/>
      <c r="EQ3452" s="1"/>
      <c r="ER3452" s="1"/>
    </row>
    <row r="3453" spans="1:148" ht="12.75" x14ac:dyDescent="0.2">
      <c r="A3453" s="118"/>
      <c r="B3453" s="119"/>
      <c r="C3453" s="119"/>
      <c r="D3453" s="120"/>
      <c r="E3453" s="120"/>
      <c r="F3453" s="172"/>
      <c r="G3453" s="123"/>
      <c r="H3453" s="124"/>
      <c r="I3453" s="124"/>
      <c r="J3453" s="125"/>
      <c r="K3453" s="125"/>
      <c r="L3453" s="8"/>
      <c r="M3453" s="126"/>
      <c r="N3453" s="126"/>
      <c r="O3453" s="119"/>
      <c r="P3453" s="119"/>
      <c r="Q3453" s="158"/>
      <c r="R3453" s="199"/>
      <c r="S3453" s="119"/>
      <c r="T3453" s="129"/>
      <c r="U3453" s="127"/>
      <c r="V3453" s="127"/>
      <c r="W3453" s="126"/>
      <c r="X3453" s="119"/>
      <c r="Y3453" s="119"/>
      <c r="Z3453" s="131"/>
      <c r="AA3453" s="12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2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4"/>
      <c r="EM3453" s="1"/>
      <c r="EN3453" s="1"/>
      <c r="EO3453" s="1"/>
      <c r="EP3453" s="1"/>
      <c r="EQ3453" s="1"/>
      <c r="ER3453" s="1"/>
    </row>
    <row r="3454" spans="1:148" ht="12.75" x14ac:dyDescent="0.2">
      <c r="A3454" s="118"/>
      <c r="B3454" s="119"/>
      <c r="C3454" s="119"/>
      <c r="D3454" s="120"/>
      <c r="E3454" s="120"/>
      <c r="F3454" s="172"/>
      <c r="G3454" s="123"/>
      <c r="H3454" s="124"/>
      <c r="I3454" s="124"/>
      <c r="J3454" s="125"/>
      <c r="K3454" s="125"/>
      <c r="L3454" s="8"/>
      <c r="M3454" s="126"/>
      <c r="N3454" s="126"/>
      <c r="O3454" s="119"/>
      <c r="P3454" s="119"/>
      <c r="Q3454" s="158"/>
      <c r="R3454" s="199"/>
      <c r="S3454" s="119"/>
      <c r="T3454" s="129"/>
      <c r="U3454" s="127"/>
      <c r="V3454" s="127"/>
      <c r="W3454" s="126"/>
      <c r="X3454" s="119"/>
      <c r="Y3454" s="119"/>
      <c r="Z3454" s="131"/>
      <c r="AA3454" s="12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2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4"/>
      <c r="EM3454" s="1"/>
      <c r="EN3454" s="1"/>
      <c r="EO3454" s="1"/>
      <c r="EP3454" s="1"/>
      <c r="EQ3454" s="1"/>
      <c r="ER3454" s="1"/>
    </row>
    <row r="3455" spans="1:148" ht="12.75" x14ac:dyDescent="0.2">
      <c r="A3455" s="118"/>
      <c r="B3455" s="119"/>
      <c r="C3455" s="119"/>
      <c r="D3455" s="120"/>
      <c r="E3455" s="120"/>
      <c r="F3455" s="172"/>
      <c r="G3455" s="123"/>
      <c r="H3455" s="124"/>
      <c r="I3455" s="124"/>
      <c r="J3455" s="125"/>
      <c r="K3455" s="125"/>
      <c r="L3455" s="8"/>
      <c r="M3455" s="126"/>
      <c r="N3455" s="126"/>
      <c r="O3455" s="119"/>
      <c r="P3455" s="119"/>
      <c r="Q3455" s="158"/>
      <c r="R3455" s="199"/>
      <c r="S3455" s="119"/>
      <c r="T3455" s="129"/>
      <c r="U3455" s="127"/>
      <c r="V3455" s="127"/>
      <c r="W3455" s="126"/>
      <c r="X3455" s="119"/>
      <c r="Y3455" s="119"/>
      <c r="Z3455" s="131"/>
      <c r="AA3455" s="12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2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4"/>
      <c r="EM3455" s="1"/>
      <c r="EN3455" s="1"/>
      <c r="EO3455" s="1"/>
      <c r="EP3455" s="1"/>
      <c r="EQ3455" s="1"/>
      <c r="ER3455" s="1"/>
    </row>
    <row r="3456" spans="1:148" ht="12.75" x14ac:dyDescent="0.2">
      <c r="A3456" s="118"/>
      <c r="B3456" s="119"/>
      <c r="C3456" s="119"/>
      <c r="D3456" s="120"/>
      <c r="E3456" s="120"/>
      <c r="F3456" s="172"/>
      <c r="G3456" s="123"/>
      <c r="H3456" s="124"/>
      <c r="I3456" s="124"/>
      <c r="J3456" s="125"/>
      <c r="K3456" s="125"/>
      <c r="L3456" s="8"/>
      <c r="M3456" s="126"/>
      <c r="N3456" s="126"/>
      <c r="O3456" s="119"/>
      <c r="P3456" s="119"/>
      <c r="Q3456" s="158"/>
      <c r="R3456" s="199"/>
      <c r="S3456" s="119"/>
      <c r="T3456" s="129"/>
      <c r="U3456" s="127"/>
      <c r="V3456" s="127"/>
      <c r="W3456" s="126"/>
      <c r="X3456" s="119"/>
      <c r="Y3456" s="119"/>
      <c r="Z3456" s="131"/>
      <c r="AA3456" s="12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2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4"/>
      <c r="EM3456" s="1"/>
      <c r="EN3456" s="1"/>
      <c r="EO3456" s="1"/>
      <c r="EP3456" s="1"/>
      <c r="EQ3456" s="1"/>
      <c r="ER3456" s="1"/>
    </row>
    <row r="3457" spans="1:148" ht="12.75" x14ac:dyDescent="0.2">
      <c r="A3457" s="118"/>
      <c r="B3457" s="119"/>
      <c r="C3457" s="119"/>
      <c r="D3457" s="120"/>
      <c r="E3457" s="120"/>
      <c r="F3457" s="172"/>
      <c r="G3457" s="123"/>
      <c r="H3457" s="124"/>
      <c r="I3457" s="124"/>
      <c r="J3457" s="125"/>
      <c r="K3457" s="125"/>
      <c r="L3457" s="8"/>
      <c r="M3457" s="126"/>
      <c r="N3457" s="126"/>
      <c r="O3457" s="119"/>
      <c r="P3457" s="119"/>
      <c r="Q3457" s="158"/>
      <c r="R3457" s="199"/>
      <c r="S3457" s="119"/>
      <c r="T3457" s="129"/>
      <c r="U3457" s="127"/>
      <c r="V3457" s="127"/>
      <c r="W3457" s="126"/>
      <c r="X3457" s="119"/>
      <c r="Y3457" s="119"/>
      <c r="Z3457" s="131"/>
      <c r="AA3457" s="12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2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4"/>
      <c r="EM3457" s="1"/>
      <c r="EN3457" s="1"/>
      <c r="EO3457" s="1"/>
      <c r="EP3457" s="1"/>
      <c r="EQ3457" s="1"/>
      <c r="ER3457" s="1"/>
    </row>
    <row r="3458" spans="1:148" ht="12.75" x14ac:dyDescent="0.2">
      <c r="A3458" s="118"/>
      <c r="B3458" s="119"/>
      <c r="C3458" s="119"/>
      <c r="D3458" s="120"/>
      <c r="E3458" s="120"/>
      <c r="F3458" s="172"/>
      <c r="G3458" s="123"/>
      <c r="H3458" s="124"/>
      <c r="I3458" s="124"/>
      <c r="J3458" s="125"/>
      <c r="K3458" s="125"/>
      <c r="L3458" s="8"/>
      <c r="M3458" s="126"/>
      <c r="N3458" s="126"/>
      <c r="O3458" s="119"/>
      <c r="P3458" s="119"/>
      <c r="Q3458" s="158"/>
      <c r="R3458" s="199"/>
      <c r="S3458" s="119"/>
      <c r="T3458" s="129"/>
      <c r="U3458" s="127"/>
      <c r="V3458" s="127"/>
      <c r="W3458" s="126"/>
      <c r="X3458" s="119"/>
      <c r="Y3458" s="119"/>
      <c r="Z3458" s="131"/>
      <c r="AA3458" s="12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2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4"/>
      <c r="EM3458" s="1"/>
      <c r="EN3458" s="1"/>
      <c r="EO3458" s="1"/>
      <c r="EP3458" s="1"/>
      <c r="EQ3458" s="1"/>
      <c r="ER3458" s="1"/>
    </row>
    <row r="3459" spans="1:148" ht="12.75" x14ac:dyDescent="0.2">
      <c r="A3459" s="118"/>
      <c r="B3459" s="119"/>
      <c r="C3459" s="119"/>
      <c r="D3459" s="120"/>
      <c r="E3459" s="120"/>
      <c r="F3459" s="172"/>
      <c r="G3459" s="123"/>
      <c r="H3459" s="124"/>
      <c r="I3459" s="124"/>
      <c r="J3459" s="125"/>
      <c r="K3459" s="125"/>
      <c r="L3459" s="8"/>
      <c r="M3459" s="126"/>
      <c r="N3459" s="126"/>
      <c r="O3459" s="119"/>
      <c r="P3459" s="119"/>
      <c r="Q3459" s="158"/>
      <c r="R3459" s="199"/>
      <c r="S3459" s="119"/>
      <c r="T3459" s="129"/>
      <c r="U3459" s="127"/>
      <c r="V3459" s="127"/>
      <c r="W3459" s="126"/>
      <c r="X3459" s="119"/>
      <c r="Y3459" s="119"/>
      <c r="Z3459" s="131"/>
      <c r="AA3459" s="12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2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4"/>
      <c r="EM3459" s="1"/>
      <c r="EN3459" s="1"/>
      <c r="EO3459" s="1"/>
      <c r="EP3459" s="1"/>
      <c r="EQ3459" s="1"/>
      <c r="ER3459" s="1"/>
    </row>
    <row r="3460" spans="1:148" ht="12.75" x14ac:dyDescent="0.2">
      <c r="A3460" s="118"/>
      <c r="B3460" s="119"/>
      <c r="C3460" s="119"/>
      <c r="D3460" s="120"/>
      <c r="E3460" s="120"/>
      <c r="F3460" s="172"/>
      <c r="G3460" s="123"/>
      <c r="H3460" s="124"/>
      <c r="I3460" s="124"/>
      <c r="J3460" s="125"/>
      <c r="K3460" s="125"/>
      <c r="L3460" s="8"/>
      <c r="M3460" s="126"/>
      <c r="N3460" s="126"/>
      <c r="O3460" s="119"/>
      <c r="P3460" s="119"/>
      <c r="Q3460" s="158"/>
      <c r="R3460" s="199"/>
      <c r="S3460" s="119"/>
      <c r="T3460" s="129"/>
      <c r="U3460" s="127"/>
      <c r="V3460" s="127"/>
      <c r="W3460" s="126"/>
      <c r="X3460" s="119"/>
      <c r="Y3460" s="119"/>
      <c r="Z3460" s="131"/>
      <c r="AA3460" s="12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2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4"/>
      <c r="EM3460" s="1"/>
      <c r="EN3460" s="1"/>
      <c r="EO3460" s="1"/>
      <c r="EP3460" s="1"/>
      <c r="EQ3460" s="1"/>
      <c r="ER3460" s="1"/>
    </row>
    <row r="3461" spans="1:148" ht="12.75" x14ac:dyDescent="0.2">
      <c r="A3461" s="118"/>
      <c r="B3461" s="119"/>
      <c r="C3461" s="119"/>
      <c r="D3461" s="120"/>
      <c r="E3461" s="120"/>
      <c r="F3461" s="172"/>
      <c r="G3461" s="123"/>
      <c r="H3461" s="124"/>
      <c r="I3461" s="124"/>
      <c r="J3461" s="125"/>
      <c r="K3461" s="125"/>
      <c r="L3461" s="8"/>
      <c r="M3461" s="126"/>
      <c r="N3461" s="126"/>
      <c r="O3461" s="119"/>
      <c r="P3461" s="119"/>
      <c r="Q3461" s="158"/>
      <c r="R3461" s="199"/>
      <c r="S3461" s="119"/>
      <c r="T3461" s="129"/>
      <c r="U3461" s="127"/>
      <c r="V3461" s="127"/>
      <c r="W3461" s="126"/>
      <c r="X3461" s="119"/>
      <c r="Y3461" s="119"/>
      <c r="Z3461" s="131"/>
      <c r="AA3461" s="12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2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4"/>
      <c r="EM3461" s="1"/>
      <c r="EN3461" s="1"/>
      <c r="EO3461" s="1"/>
      <c r="EP3461" s="1"/>
      <c r="EQ3461" s="1"/>
      <c r="ER3461" s="1"/>
    </row>
    <row r="3462" spans="1:148" ht="12.75" x14ac:dyDescent="0.2">
      <c r="A3462" s="118"/>
      <c r="B3462" s="119"/>
      <c r="C3462" s="119"/>
      <c r="D3462" s="120"/>
      <c r="E3462" s="120"/>
      <c r="F3462" s="172"/>
      <c r="G3462" s="123"/>
      <c r="H3462" s="124"/>
      <c r="I3462" s="124"/>
      <c r="J3462" s="125"/>
      <c r="K3462" s="125"/>
      <c r="L3462" s="8"/>
      <c r="M3462" s="126"/>
      <c r="N3462" s="126"/>
      <c r="O3462" s="119"/>
      <c r="P3462" s="119"/>
      <c r="Q3462" s="158"/>
      <c r="R3462" s="199"/>
      <c r="S3462" s="119"/>
      <c r="T3462" s="129"/>
      <c r="U3462" s="127"/>
      <c r="V3462" s="127"/>
      <c r="W3462" s="126"/>
      <c r="X3462" s="119"/>
      <c r="Y3462" s="119"/>
      <c r="Z3462" s="131"/>
      <c r="AA3462" s="12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2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4"/>
      <c r="EM3462" s="1"/>
      <c r="EN3462" s="1"/>
      <c r="EO3462" s="1"/>
      <c r="EP3462" s="1"/>
      <c r="EQ3462" s="1"/>
      <c r="ER3462" s="1"/>
    </row>
    <row r="3463" spans="1:148" ht="12.75" x14ac:dyDescent="0.2">
      <c r="A3463" s="118"/>
      <c r="B3463" s="119"/>
      <c r="C3463" s="119"/>
      <c r="D3463" s="120"/>
      <c r="E3463" s="120"/>
      <c r="F3463" s="172"/>
      <c r="G3463" s="123"/>
      <c r="H3463" s="124"/>
      <c r="I3463" s="124"/>
      <c r="J3463" s="125"/>
      <c r="K3463" s="125"/>
      <c r="L3463" s="8"/>
      <c r="M3463" s="126"/>
      <c r="N3463" s="126"/>
      <c r="O3463" s="119"/>
      <c r="P3463" s="119"/>
      <c r="Q3463" s="158"/>
      <c r="R3463" s="199"/>
      <c r="S3463" s="119"/>
      <c r="T3463" s="129"/>
      <c r="U3463" s="127"/>
      <c r="V3463" s="127"/>
      <c r="W3463" s="126"/>
      <c r="X3463" s="119"/>
      <c r="Y3463" s="119"/>
      <c r="Z3463" s="131"/>
      <c r="AA3463" s="12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2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4"/>
      <c r="EM3463" s="1"/>
      <c r="EN3463" s="1"/>
      <c r="EO3463" s="1"/>
      <c r="EP3463" s="1"/>
      <c r="EQ3463" s="1"/>
      <c r="ER3463" s="1"/>
    </row>
    <row r="3464" spans="1:148" ht="12.75" x14ac:dyDescent="0.2">
      <c r="A3464" s="118"/>
      <c r="B3464" s="119"/>
      <c r="C3464" s="119"/>
      <c r="D3464" s="120"/>
      <c r="E3464" s="120"/>
      <c r="F3464" s="172"/>
      <c r="G3464" s="123"/>
      <c r="H3464" s="124"/>
      <c r="I3464" s="124"/>
      <c r="J3464" s="125"/>
      <c r="K3464" s="125"/>
      <c r="L3464" s="8"/>
      <c r="M3464" s="126"/>
      <c r="N3464" s="126"/>
      <c r="O3464" s="119"/>
      <c r="P3464" s="119"/>
      <c r="Q3464" s="158"/>
      <c r="R3464" s="199"/>
      <c r="S3464" s="119"/>
      <c r="T3464" s="129"/>
      <c r="U3464" s="127"/>
      <c r="V3464" s="127"/>
      <c r="W3464" s="126"/>
      <c r="X3464" s="119"/>
      <c r="Y3464" s="119"/>
      <c r="Z3464" s="131"/>
      <c r="AA3464" s="12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2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4"/>
      <c r="EM3464" s="1"/>
      <c r="EN3464" s="1"/>
      <c r="EO3464" s="1"/>
      <c r="EP3464" s="1"/>
      <c r="EQ3464" s="1"/>
      <c r="ER3464" s="1"/>
    </row>
    <row r="3465" spans="1:148" ht="12.75" x14ac:dyDescent="0.2">
      <c r="A3465" s="118"/>
      <c r="B3465" s="119"/>
      <c r="C3465" s="119"/>
      <c r="D3465" s="120"/>
      <c r="E3465" s="120"/>
      <c r="F3465" s="172"/>
      <c r="G3465" s="123"/>
      <c r="H3465" s="124"/>
      <c r="I3465" s="124"/>
      <c r="J3465" s="125"/>
      <c r="K3465" s="125"/>
      <c r="L3465" s="8"/>
      <c r="M3465" s="126"/>
      <c r="N3465" s="126"/>
      <c r="O3465" s="119"/>
      <c r="P3465" s="119"/>
      <c r="Q3465" s="158"/>
      <c r="R3465" s="199"/>
      <c r="S3465" s="119"/>
      <c r="T3465" s="129"/>
      <c r="U3465" s="127"/>
      <c r="V3465" s="127"/>
      <c r="W3465" s="126"/>
      <c r="X3465" s="119"/>
      <c r="Y3465" s="119"/>
      <c r="Z3465" s="131"/>
      <c r="AA3465" s="12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2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4"/>
      <c r="EM3465" s="1"/>
      <c r="EN3465" s="1"/>
      <c r="EO3465" s="1"/>
      <c r="EP3465" s="1"/>
      <c r="EQ3465" s="1"/>
      <c r="ER3465" s="1"/>
    </row>
    <row r="3466" spans="1:148" ht="12.75" x14ac:dyDescent="0.2">
      <c r="A3466" s="118"/>
      <c r="B3466" s="119"/>
      <c r="C3466" s="119"/>
      <c r="D3466" s="120"/>
      <c r="E3466" s="120"/>
      <c r="F3466" s="172"/>
      <c r="G3466" s="123"/>
      <c r="H3466" s="124"/>
      <c r="I3466" s="124"/>
      <c r="J3466" s="125"/>
      <c r="K3466" s="125"/>
      <c r="L3466" s="8"/>
      <c r="M3466" s="126"/>
      <c r="N3466" s="126"/>
      <c r="O3466" s="119"/>
      <c r="P3466" s="119"/>
      <c r="Q3466" s="158"/>
      <c r="R3466" s="199"/>
      <c r="S3466" s="119"/>
      <c r="T3466" s="129"/>
      <c r="U3466" s="127"/>
      <c r="V3466" s="127"/>
      <c r="W3466" s="126"/>
      <c r="X3466" s="119"/>
      <c r="Y3466" s="119"/>
      <c r="Z3466" s="131"/>
      <c r="AA3466" s="12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2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4"/>
      <c r="EM3466" s="1"/>
      <c r="EN3466" s="1"/>
      <c r="EO3466" s="1"/>
      <c r="EP3466" s="1"/>
      <c r="EQ3466" s="1"/>
      <c r="ER3466" s="1"/>
    </row>
    <row r="3467" spans="1:148" ht="12.75" x14ac:dyDescent="0.2">
      <c r="A3467" s="118"/>
      <c r="B3467" s="119"/>
      <c r="C3467" s="119"/>
      <c r="D3467" s="120"/>
      <c r="E3467" s="120"/>
      <c r="F3467" s="172"/>
      <c r="G3467" s="123"/>
      <c r="H3467" s="124"/>
      <c r="I3467" s="124"/>
      <c r="J3467" s="125"/>
      <c r="K3467" s="125"/>
      <c r="L3467" s="8"/>
      <c r="M3467" s="126"/>
      <c r="N3467" s="126"/>
      <c r="O3467" s="119"/>
      <c r="P3467" s="119"/>
      <c r="Q3467" s="158"/>
      <c r="R3467" s="199"/>
      <c r="S3467" s="119"/>
      <c r="T3467" s="129"/>
      <c r="U3467" s="127"/>
      <c r="V3467" s="127"/>
      <c r="W3467" s="126"/>
      <c r="X3467" s="119"/>
      <c r="Y3467" s="119"/>
      <c r="Z3467" s="131"/>
      <c r="AA3467" s="12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2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4"/>
      <c r="EM3467" s="1"/>
      <c r="EN3467" s="1"/>
      <c r="EO3467" s="1"/>
      <c r="EP3467" s="1"/>
      <c r="EQ3467" s="1"/>
      <c r="ER3467" s="1"/>
    </row>
    <row r="3468" spans="1:148" ht="12.75" x14ac:dyDescent="0.2">
      <c r="A3468" s="118"/>
      <c r="B3468" s="119"/>
      <c r="C3468" s="119"/>
      <c r="D3468" s="120"/>
      <c r="E3468" s="120"/>
      <c r="F3468" s="172"/>
      <c r="G3468" s="123"/>
      <c r="H3468" s="124"/>
      <c r="I3468" s="124"/>
      <c r="J3468" s="125"/>
      <c r="K3468" s="125"/>
      <c r="L3468" s="8"/>
      <c r="M3468" s="126"/>
      <c r="N3468" s="126"/>
      <c r="O3468" s="119"/>
      <c r="P3468" s="119"/>
      <c r="Q3468" s="158"/>
      <c r="R3468" s="199"/>
      <c r="S3468" s="119"/>
      <c r="T3468" s="129"/>
      <c r="U3468" s="127"/>
      <c r="V3468" s="127"/>
      <c r="W3468" s="126"/>
      <c r="X3468" s="119"/>
      <c r="Y3468" s="119"/>
      <c r="Z3468" s="131"/>
      <c r="AA3468" s="12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2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4"/>
      <c r="EM3468" s="1"/>
      <c r="EN3468" s="1"/>
      <c r="EO3468" s="1"/>
      <c r="EP3468" s="1"/>
      <c r="EQ3468" s="1"/>
      <c r="ER3468" s="1"/>
    </row>
    <row r="3469" spans="1:148" ht="12.75" x14ac:dyDescent="0.2">
      <c r="A3469" s="118"/>
      <c r="B3469" s="119"/>
      <c r="C3469" s="119"/>
      <c r="D3469" s="120"/>
      <c r="E3469" s="120"/>
      <c r="F3469" s="172"/>
      <c r="G3469" s="123"/>
      <c r="H3469" s="124"/>
      <c r="I3469" s="124"/>
      <c r="J3469" s="125"/>
      <c r="K3469" s="125"/>
      <c r="L3469" s="8"/>
      <c r="M3469" s="126"/>
      <c r="N3469" s="126"/>
      <c r="O3469" s="119"/>
      <c r="P3469" s="119"/>
      <c r="Q3469" s="158"/>
      <c r="R3469" s="199"/>
      <c r="S3469" s="119"/>
      <c r="T3469" s="129"/>
      <c r="U3469" s="127"/>
      <c r="V3469" s="127"/>
      <c r="W3469" s="126"/>
      <c r="X3469" s="119"/>
      <c r="Y3469" s="119"/>
      <c r="Z3469" s="131"/>
      <c r="AA3469" s="12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2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4"/>
      <c r="EM3469" s="1"/>
      <c r="EN3469" s="1"/>
      <c r="EO3469" s="1"/>
      <c r="EP3469" s="1"/>
      <c r="EQ3469" s="1"/>
      <c r="ER3469" s="1"/>
    </row>
    <row r="3470" spans="1:148" ht="12.75" x14ac:dyDescent="0.2">
      <c r="A3470" s="118"/>
      <c r="B3470" s="119"/>
      <c r="C3470" s="119"/>
      <c r="D3470" s="120"/>
      <c r="E3470" s="120"/>
      <c r="F3470" s="172"/>
      <c r="G3470" s="123"/>
      <c r="H3470" s="124"/>
      <c r="I3470" s="124"/>
      <c r="J3470" s="125"/>
      <c r="K3470" s="125"/>
      <c r="L3470" s="8"/>
      <c r="M3470" s="126"/>
      <c r="N3470" s="126"/>
      <c r="O3470" s="119"/>
      <c r="P3470" s="119"/>
      <c r="Q3470" s="158"/>
      <c r="R3470" s="199"/>
      <c r="S3470" s="119"/>
      <c r="T3470" s="129"/>
      <c r="U3470" s="127"/>
      <c r="V3470" s="127"/>
      <c r="W3470" s="126"/>
      <c r="X3470" s="119"/>
      <c r="Y3470" s="119"/>
      <c r="Z3470" s="131"/>
      <c r="AA3470" s="12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2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4"/>
      <c r="EM3470" s="1"/>
      <c r="EN3470" s="1"/>
      <c r="EO3470" s="1"/>
      <c r="EP3470" s="1"/>
      <c r="EQ3470" s="1"/>
      <c r="ER3470" s="1"/>
    </row>
    <row r="3471" spans="1:148" ht="12.75" x14ac:dyDescent="0.2">
      <c r="A3471" s="118"/>
      <c r="B3471" s="119"/>
      <c r="C3471" s="119"/>
      <c r="D3471" s="120"/>
      <c r="E3471" s="120"/>
      <c r="F3471" s="172"/>
      <c r="G3471" s="123"/>
      <c r="H3471" s="124"/>
      <c r="I3471" s="124"/>
      <c r="J3471" s="125"/>
      <c r="K3471" s="125"/>
      <c r="L3471" s="8"/>
      <c r="M3471" s="126"/>
      <c r="N3471" s="126"/>
      <c r="O3471" s="119"/>
      <c r="P3471" s="119"/>
      <c r="Q3471" s="158"/>
      <c r="R3471" s="199"/>
      <c r="S3471" s="119"/>
      <c r="T3471" s="129"/>
      <c r="U3471" s="127"/>
      <c r="V3471" s="127"/>
      <c r="W3471" s="126"/>
      <c r="X3471" s="119"/>
      <c r="Y3471" s="119"/>
      <c r="Z3471" s="131"/>
      <c r="AA3471" s="12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2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4"/>
      <c r="EM3471" s="1"/>
      <c r="EN3471" s="1"/>
      <c r="EO3471" s="1"/>
      <c r="EP3471" s="1"/>
      <c r="EQ3471" s="1"/>
      <c r="ER3471" s="1"/>
    </row>
    <row r="3472" spans="1:148" ht="12.75" x14ac:dyDescent="0.2">
      <c r="A3472" s="118"/>
      <c r="B3472" s="119"/>
      <c r="C3472" s="119"/>
      <c r="D3472" s="120"/>
      <c r="E3472" s="120"/>
      <c r="F3472" s="172"/>
      <c r="G3472" s="123"/>
      <c r="H3472" s="124"/>
      <c r="I3472" s="124"/>
      <c r="J3472" s="125"/>
      <c r="K3472" s="125"/>
      <c r="L3472" s="8"/>
      <c r="M3472" s="126"/>
      <c r="N3472" s="126"/>
      <c r="O3472" s="119"/>
      <c r="P3472" s="119"/>
      <c r="Q3472" s="158"/>
      <c r="R3472" s="199"/>
      <c r="S3472" s="119"/>
      <c r="T3472" s="129"/>
      <c r="U3472" s="127"/>
      <c r="V3472" s="127"/>
      <c r="W3472" s="126"/>
      <c r="X3472" s="119"/>
      <c r="Y3472" s="119"/>
      <c r="Z3472" s="131"/>
      <c r="AA3472" s="12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2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4"/>
      <c r="EM3472" s="1"/>
      <c r="EN3472" s="1"/>
      <c r="EO3472" s="1"/>
      <c r="EP3472" s="1"/>
      <c r="EQ3472" s="1"/>
      <c r="ER3472" s="1"/>
    </row>
    <row r="3473" spans="1:148" ht="12.75" x14ac:dyDescent="0.2">
      <c r="A3473" s="118"/>
      <c r="B3473" s="119"/>
      <c r="C3473" s="119"/>
      <c r="D3473" s="120"/>
      <c r="E3473" s="120"/>
      <c r="F3473" s="172"/>
      <c r="G3473" s="123"/>
      <c r="H3473" s="124"/>
      <c r="I3473" s="124"/>
      <c r="J3473" s="125"/>
      <c r="K3473" s="125"/>
      <c r="L3473" s="8"/>
      <c r="M3473" s="126"/>
      <c r="N3473" s="126"/>
      <c r="O3473" s="119"/>
      <c r="P3473" s="119"/>
      <c r="Q3473" s="158"/>
      <c r="R3473" s="199"/>
      <c r="S3473" s="119"/>
      <c r="T3473" s="129"/>
      <c r="U3473" s="127"/>
      <c r="V3473" s="127"/>
      <c r="W3473" s="126"/>
      <c r="X3473" s="119"/>
      <c r="Y3473" s="119"/>
      <c r="Z3473" s="131"/>
      <c r="AA3473" s="12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2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4"/>
      <c r="EM3473" s="1"/>
      <c r="EN3473" s="1"/>
      <c r="EO3473" s="1"/>
      <c r="EP3473" s="1"/>
      <c r="EQ3473" s="1"/>
      <c r="ER3473" s="1"/>
    </row>
    <row r="3474" spans="1:148" ht="12.75" x14ac:dyDescent="0.2">
      <c r="A3474" s="118"/>
      <c r="B3474" s="119"/>
      <c r="C3474" s="119"/>
      <c r="D3474" s="120"/>
      <c r="E3474" s="120"/>
      <c r="F3474" s="172"/>
      <c r="G3474" s="123"/>
      <c r="H3474" s="124"/>
      <c r="I3474" s="124"/>
      <c r="J3474" s="125"/>
      <c r="K3474" s="125"/>
      <c r="L3474" s="8"/>
      <c r="M3474" s="126"/>
      <c r="N3474" s="126"/>
      <c r="O3474" s="119"/>
      <c r="P3474" s="119"/>
      <c r="Q3474" s="158"/>
      <c r="R3474" s="199"/>
      <c r="S3474" s="119"/>
      <c r="T3474" s="129"/>
      <c r="U3474" s="127"/>
      <c r="V3474" s="127"/>
      <c r="W3474" s="126"/>
      <c r="X3474" s="119"/>
      <c r="Y3474" s="119"/>
      <c r="Z3474" s="131"/>
      <c r="AA3474" s="12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2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4"/>
      <c r="EM3474" s="1"/>
      <c r="EN3474" s="1"/>
      <c r="EO3474" s="1"/>
      <c r="EP3474" s="1"/>
      <c r="EQ3474" s="1"/>
      <c r="ER3474" s="1"/>
    </row>
    <row r="3475" spans="1:148" ht="12.75" x14ac:dyDescent="0.2">
      <c r="A3475" s="118"/>
      <c r="B3475" s="119"/>
      <c r="C3475" s="119"/>
      <c r="D3475" s="120"/>
      <c r="E3475" s="120"/>
      <c r="F3475" s="172"/>
      <c r="G3475" s="123"/>
      <c r="H3475" s="124"/>
      <c r="I3475" s="124"/>
      <c r="J3475" s="125"/>
      <c r="K3475" s="125"/>
      <c r="L3475" s="8"/>
      <c r="M3475" s="126"/>
      <c r="N3475" s="126"/>
      <c r="O3475" s="119"/>
      <c r="P3475" s="119"/>
      <c r="Q3475" s="158"/>
      <c r="R3475" s="199"/>
      <c r="S3475" s="119"/>
      <c r="T3475" s="129"/>
      <c r="U3475" s="127"/>
      <c r="V3475" s="127"/>
      <c r="W3475" s="126"/>
      <c r="X3475" s="119"/>
      <c r="Y3475" s="119"/>
      <c r="Z3475" s="131"/>
      <c r="AA3475" s="12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2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4"/>
      <c r="EM3475" s="1"/>
      <c r="EN3475" s="1"/>
      <c r="EO3475" s="1"/>
      <c r="EP3475" s="1"/>
      <c r="EQ3475" s="1"/>
      <c r="ER3475" s="1"/>
    </row>
    <row r="3476" spans="1:148" ht="12.75" x14ac:dyDescent="0.2">
      <c r="A3476" s="118"/>
      <c r="B3476" s="119"/>
      <c r="C3476" s="119"/>
      <c r="D3476" s="120"/>
      <c r="E3476" s="120"/>
      <c r="F3476" s="172"/>
      <c r="G3476" s="123"/>
      <c r="H3476" s="124"/>
      <c r="I3476" s="124"/>
      <c r="J3476" s="125"/>
      <c r="K3476" s="125"/>
      <c r="L3476" s="8"/>
      <c r="M3476" s="126"/>
      <c r="N3476" s="126"/>
      <c r="O3476" s="119"/>
      <c r="P3476" s="119"/>
      <c r="Q3476" s="158"/>
      <c r="R3476" s="199"/>
      <c r="S3476" s="119"/>
      <c r="T3476" s="129"/>
      <c r="U3476" s="127"/>
      <c r="V3476" s="127"/>
      <c r="W3476" s="126"/>
      <c r="X3476" s="119"/>
      <c r="Y3476" s="119"/>
      <c r="Z3476" s="131"/>
      <c r="AA3476" s="12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2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4"/>
      <c r="EM3476" s="1"/>
      <c r="EN3476" s="1"/>
      <c r="EO3476" s="1"/>
      <c r="EP3476" s="1"/>
      <c r="EQ3476" s="1"/>
      <c r="ER3476" s="1"/>
    </row>
    <row r="3477" spans="1:148" ht="12.75" x14ac:dyDescent="0.2">
      <c r="A3477" s="118"/>
      <c r="B3477" s="119"/>
      <c r="C3477" s="119"/>
      <c r="D3477" s="120"/>
      <c r="E3477" s="120"/>
      <c r="F3477" s="172"/>
      <c r="G3477" s="123"/>
      <c r="H3477" s="124"/>
      <c r="I3477" s="124"/>
      <c r="J3477" s="125"/>
      <c r="K3477" s="125"/>
      <c r="L3477" s="8"/>
      <c r="M3477" s="126"/>
      <c r="N3477" s="126"/>
      <c r="O3477" s="119"/>
      <c r="P3477" s="119"/>
      <c r="Q3477" s="158"/>
      <c r="R3477" s="199"/>
      <c r="S3477" s="119"/>
      <c r="T3477" s="129"/>
      <c r="U3477" s="127"/>
      <c r="V3477" s="127"/>
      <c r="W3477" s="126"/>
      <c r="X3477" s="119"/>
      <c r="Y3477" s="119"/>
      <c r="Z3477" s="131"/>
      <c r="AA3477" s="12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2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4"/>
      <c r="EM3477" s="1"/>
      <c r="EN3477" s="1"/>
      <c r="EO3477" s="1"/>
      <c r="EP3477" s="1"/>
      <c r="EQ3477" s="1"/>
      <c r="ER3477" s="1"/>
    </row>
    <row r="3478" spans="1:148" ht="12.75" x14ac:dyDescent="0.2">
      <c r="A3478" s="118"/>
      <c r="B3478" s="119"/>
      <c r="C3478" s="119"/>
      <c r="D3478" s="120"/>
      <c r="E3478" s="120"/>
      <c r="F3478" s="172"/>
      <c r="G3478" s="123"/>
      <c r="H3478" s="124"/>
      <c r="I3478" s="124"/>
      <c r="J3478" s="125"/>
      <c r="K3478" s="125"/>
      <c r="L3478" s="8"/>
      <c r="M3478" s="126"/>
      <c r="N3478" s="126"/>
      <c r="O3478" s="119"/>
      <c r="P3478" s="119"/>
      <c r="Q3478" s="158"/>
      <c r="R3478" s="199"/>
      <c r="S3478" s="119"/>
      <c r="T3478" s="129"/>
      <c r="U3478" s="127"/>
      <c r="V3478" s="127"/>
      <c r="W3478" s="126"/>
      <c r="X3478" s="119"/>
      <c r="Y3478" s="119"/>
      <c r="Z3478" s="131"/>
      <c r="AA3478" s="12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2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4"/>
      <c r="EM3478" s="1"/>
      <c r="EN3478" s="1"/>
      <c r="EO3478" s="1"/>
      <c r="EP3478" s="1"/>
      <c r="EQ3478" s="1"/>
      <c r="ER3478" s="1"/>
    </row>
    <row r="3479" spans="1:148" ht="12.75" x14ac:dyDescent="0.2">
      <c r="A3479" s="118"/>
      <c r="B3479" s="119"/>
      <c r="C3479" s="119"/>
      <c r="D3479" s="120"/>
      <c r="E3479" s="120"/>
      <c r="F3479" s="172"/>
      <c r="G3479" s="123"/>
      <c r="H3479" s="124"/>
      <c r="I3479" s="124"/>
      <c r="J3479" s="125"/>
      <c r="K3479" s="125"/>
      <c r="L3479" s="8"/>
      <c r="M3479" s="126"/>
      <c r="N3479" s="126"/>
      <c r="O3479" s="119"/>
      <c r="P3479" s="119"/>
      <c r="Q3479" s="158"/>
      <c r="R3479" s="199"/>
      <c r="S3479" s="119"/>
      <c r="T3479" s="129"/>
      <c r="U3479" s="127"/>
      <c r="V3479" s="127"/>
      <c r="W3479" s="126"/>
      <c r="X3479" s="119"/>
      <c r="Y3479" s="119"/>
      <c r="Z3479" s="131"/>
      <c r="AA3479" s="12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2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4"/>
      <c r="EM3479" s="1"/>
      <c r="EN3479" s="1"/>
      <c r="EO3479" s="1"/>
      <c r="EP3479" s="1"/>
      <c r="EQ3479" s="1"/>
      <c r="ER3479" s="1"/>
    </row>
    <row r="3480" spans="1:148" ht="12.75" x14ac:dyDescent="0.2">
      <c r="A3480" s="118"/>
      <c r="B3480" s="119"/>
      <c r="C3480" s="119"/>
      <c r="D3480" s="120"/>
      <c r="E3480" s="120"/>
      <c r="F3480" s="172"/>
      <c r="G3480" s="123"/>
      <c r="H3480" s="124"/>
      <c r="I3480" s="124"/>
      <c r="J3480" s="125"/>
      <c r="K3480" s="125"/>
      <c r="L3480" s="8"/>
      <c r="M3480" s="126"/>
      <c r="N3480" s="126"/>
      <c r="O3480" s="119"/>
      <c r="P3480" s="119"/>
      <c r="Q3480" s="158"/>
      <c r="R3480" s="199"/>
      <c r="S3480" s="119"/>
      <c r="T3480" s="129"/>
      <c r="U3480" s="127"/>
      <c r="V3480" s="127"/>
      <c r="W3480" s="126"/>
      <c r="X3480" s="119"/>
      <c r="Y3480" s="119"/>
      <c r="Z3480" s="131"/>
      <c r="AA3480" s="12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2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4"/>
      <c r="EM3480" s="1"/>
      <c r="EN3480" s="1"/>
      <c r="EO3480" s="1"/>
      <c r="EP3480" s="1"/>
      <c r="EQ3480" s="1"/>
      <c r="ER3480" s="1"/>
    </row>
    <row r="3481" spans="1:148" ht="12.75" x14ac:dyDescent="0.2">
      <c r="A3481" s="118"/>
      <c r="B3481" s="119"/>
      <c r="C3481" s="119"/>
      <c r="D3481" s="120"/>
      <c r="E3481" s="120"/>
      <c r="F3481" s="172"/>
      <c r="G3481" s="123"/>
      <c r="H3481" s="124"/>
      <c r="I3481" s="124"/>
      <c r="J3481" s="125"/>
      <c r="K3481" s="125"/>
      <c r="L3481" s="8"/>
      <c r="M3481" s="126"/>
      <c r="N3481" s="126"/>
      <c r="O3481" s="119"/>
      <c r="P3481" s="119"/>
      <c r="Q3481" s="158"/>
      <c r="R3481" s="199"/>
      <c r="S3481" s="119"/>
      <c r="T3481" s="129"/>
      <c r="U3481" s="127"/>
      <c r="V3481" s="127"/>
      <c r="W3481" s="126"/>
      <c r="X3481" s="119"/>
      <c r="Y3481" s="119"/>
      <c r="Z3481" s="131"/>
      <c r="AA3481" s="12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2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4"/>
      <c r="EM3481" s="1"/>
      <c r="EN3481" s="1"/>
      <c r="EO3481" s="1"/>
      <c r="EP3481" s="1"/>
      <c r="EQ3481" s="1"/>
      <c r="ER3481" s="1"/>
    </row>
    <row r="3482" spans="1:148" ht="12.75" x14ac:dyDescent="0.2">
      <c r="A3482" s="118"/>
      <c r="B3482" s="119"/>
      <c r="C3482" s="119"/>
      <c r="D3482" s="120"/>
      <c r="E3482" s="120"/>
      <c r="F3482" s="172"/>
      <c r="G3482" s="123"/>
      <c r="H3482" s="124"/>
      <c r="I3482" s="124"/>
      <c r="J3482" s="125"/>
      <c r="K3482" s="125"/>
      <c r="L3482" s="8"/>
      <c r="M3482" s="126"/>
      <c r="N3482" s="126"/>
      <c r="O3482" s="119"/>
      <c r="P3482" s="119"/>
      <c r="Q3482" s="158"/>
      <c r="R3482" s="199"/>
      <c r="S3482" s="119"/>
      <c r="T3482" s="129"/>
      <c r="U3482" s="127"/>
      <c r="V3482" s="127"/>
      <c r="W3482" s="126"/>
      <c r="X3482" s="119"/>
      <c r="Y3482" s="119"/>
      <c r="Z3482" s="131"/>
      <c r="AA3482" s="12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2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4"/>
      <c r="EM3482" s="1"/>
      <c r="EN3482" s="1"/>
      <c r="EO3482" s="1"/>
      <c r="EP3482" s="1"/>
      <c r="EQ3482" s="1"/>
      <c r="ER3482" s="1"/>
    </row>
    <row r="3483" spans="1:148" ht="12.75" x14ac:dyDescent="0.2">
      <c r="A3483" s="118"/>
      <c r="B3483" s="119"/>
      <c r="C3483" s="119"/>
      <c r="D3483" s="120"/>
      <c r="E3483" s="120"/>
      <c r="F3483" s="172"/>
      <c r="G3483" s="123"/>
      <c r="H3483" s="124"/>
      <c r="I3483" s="124"/>
      <c r="J3483" s="125"/>
      <c r="K3483" s="125"/>
      <c r="L3483" s="8"/>
      <c r="M3483" s="126"/>
      <c r="N3483" s="126"/>
      <c r="O3483" s="119"/>
      <c r="P3483" s="119"/>
      <c r="Q3483" s="158"/>
      <c r="R3483" s="199"/>
      <c r="S3483" s="119"/>
      <c r="T3483" s="129"/>
      <c r="U3483" s="127"/>
      <c r="V3483" s="127"/>
      <c r="W3483" s="126"/>
      <c r="X3483" s="119"/>
      <c r="Y3483" s="119"/>
      <c r="Z3483" s="131"/>
      <c r="AA3483" s="12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2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4"/>
      <c r="EM3483" s="1"/>
      <c r="EN3483" s="1"/>
      <c r="EO3483" s="1"/>
      <c r="EP3483" s="1"/>
      <c r="EQ3483" s="1"/>
      <c r="ER3483" s="1"/>
    </row>
    <row r="3484" spans="1:148" ht="12.75" x14ac:dyDescent="0.2">
      <c r="A3484" s="118"/>
      <c r="B3484" s="119"/>
      <c r="C3484" s="119"/>
      <c r="D3484" s="120"/>
      <c r="E3484" s="120"/>
      <c r="F3484" s="172"/>
      <c r="G3484" s="123"/>
      <c r="H3484" s="124"/>
      <c r="I3484" s="124"/>
      <c r="J3484" s="125"/>
      <c r="K3484" s="125"/>
      <c r="L3484" s="8"/>
      <c r="M3484" s="126"/>
      <c r="N3484" s="126"/>
      <c r="O3484" s="119"/>
      <c r="P3484" s="119"/>
      <c r="Q3484" s="158"/>
      <c r="R3484" s="199"/>
      <c r="S3484" s="119"/>
      <c r="T3484" s="129"/>
      <c r="U3484" s="127"/>
      <c r="V3484" s="127"/>
      <c r="W3484" s="126"/>
      <c r="X3484" s="119"/>
      <c r="Y3484" s="119"/>
      <c r="Z3484" s="131"/>
      <c r="AA3484" s="12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2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4"/>
      <c r="EM3484" s="1"/>
      <c r="EN3484" s="1"/>
      <c r="EO3484" s="1"/>
      <c r="EP3484" s="1"/>
      <c r="EQ3484" s="1"/>
      <c r="ER3484" s="1"/>
    </row>
    <row r="3485" spans="1:148" ht="12.75" x14ac:dyDescent="0.2">
      <c r="A3485" s="118"/>
      <c r="B3485" s="119"/>
      <c r="C3485" s="119"/>
      <c r="D3485" s="120"/>
      <c r="E3485" s="120"/>
      <c r="F3485" s="172"/>
      <c r="G3485" s="123"/>
      <c r="H3485" s="124"/>
      <c r="I3485" s="124"/>
      <c r="J3485" s="125"/>
      <c r="K3485" s="125"/>
      <c r="L3485" s="8"/>
      <c r="M3485" s="126"/>
      <c r="N3485" s="126"/>
      <c r="O3485" s="119"/>
      <c r="P3485" s="119"/>
      <c r="Q3485" s="158"/>
      <c r="R3485" s="199"/>
      <c r="S3485" s="119"/>
      <c r="T3485" s="129"/>
      <c r="U3485" s="127"/>
      <c r="V3485" s="127"/>
      <c r="W3485" s="126"/>
      <c r="X3485" s="119"/>
      <c r="Y3485" s="119"/>
      <c r="Z3485" s="131"/>
      <c r="AA3485" s="12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2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4"/>
      <c r="EM3485" s="1"/>
      <c r="EN3485" s="1"/>
      <c r="EO3485" s="1"/>
      <c r="EP3485" s="1"/>
      <c r="EQ3485" s="1"/>
      <c r="ER3485" s="1"/>
    </row>
    <row r="3486" spans="1:148" ht="12.75" x14ac:dyDescent="0.2">
      <c r="A3486" s="118"/>
      <c r="B3486" s="119"/>
      <c r="C3486" s="119"/>
      <c r="D3486" s="120"/>
      <c r="E3486" s="120"/>
      <c r="F3486" s="172"/>
      <c r="G3486" s="123"/>
      <c r="H3486" s="124"/>
      <c r="I3486" s="124"/>
      <c r="J3486" s="125"/>
      <c r="K3486" s="125"/>
      <c r="L3486" s="8"/>
      <c r="M3486" s="126"/>
      <c r="N3486" s="126"/>
      <c r="O3486" s="119"/>
      <c r="P3486" s="119"/>
      <c r="Q3486" s="158"/>
      <c r="R3486" s="199"/>
      <c r="S3486" s="119"/>
      <c r="T3486" s="129"/>
      <c r="U3486" s="127"/>
      <c r="V3486" s="127"/>
      <c r="W3486" s="126"/>
      <c r="X3486" s="119"/>
      <c r="Y3486" s="119"/>
      <c r="Z3486" s="131"/>
      <c r="AA3486" s="12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2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4"/>
      <c r="EM3486" s="1"/>
      <c r="EN3486" s="1"/>
      <c r="EO3486" s="1"/>
      <c r="EP3486" s="1"/>
      <c r="EQ3486" s="1"/>
      <c r="ER3486" s="1"/>
    </row>
    <row r="3487" spans="1:148" ht="12.75" x14ac:dyDescent="0.2">
      <c r="A3487" s="118"/>
      <c r="B3487" s="119"/>
      <c r="C3487" s="119"/>
      <c r="D3487" s="120"/>
      <c r="E3487" s="120"/>
      <c r="F3487" s="172"/>
      <c r="G3487" s="123"/>
      <c r="H3487" s="124"/>
      <c r="I3487" s="124"/>
      <c r="J3487" s="125"/>
      <c r="K3487" s="125"/>
      <c r="L3487" s="8"/>
      <c r="M3487" s="126"/>
      <c r="N3487" s="126"/>
      <c r="O3487" s="119"/>
      <c r="P3487" s="119"/>
      <c r="Q3487" s="158"/>
      <c r="R3487" s="199"/>
      <c r="S3487" s="119"/>
      <c r="T3487" s="129"/>
      <c r="U3487" s="127"/>
      <c r="V3487" s="127"/>
      <c r="W3487" s="126"/>
      <c r="X3487" s="119"/>
      <c r="Y3487" s="119"/>
      <c r="Z3487" s="131"/>
      <c r="AA3487" s="12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2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4"/>
      <c r="EM3487" s="1"/>
      <c r="EN3487" s="1"/>
      <c r="EO3487" s="1"/>
      <c r="EP3487" s="1"/>
      <c r="EQ3487" s="1"/>
      <c r="ER3487" s="1"/>
    </row>
    <row r="3488" spans="1:148" ht="12.75" x14ac:dyDescent="0.2">
      <c r="A3488" s="118"/>
      <c r="B3488" s="119"/>
      <c r="C3488" s="119"/>
      <c r="D3488" s="120"/>
      <c r="E3488" s="120"/>
      <c r="F3488" s="172"/>
      <c r="G3488" s="123"/>
      <c r="H3488" s="124"/>
      <c r="I3488" s="124"/>
      <c r="J3488" s="125"/>
      <c r="K3488" s="125"/>
      <c r="L3488" s="8"/>
      <c r="M3488" s="126"/>
      <c r="N3488" s="126"/>
      <c r="O3488" s="119"/>
      <c r="P3488" s="119"/>
      <c r="Q3488" s="158"/>
      <c r="R3488" s="199"/>
      <c r="S3488" s="119"/>
      <c r="T3488" s="129"/>
      <c r="U3488" s="127"/>
      <c r="V3488" s="127"/>
      <c r="W3488" s="126"/>
      <c r="X3488" s="119"/>
      <c r="Y3488" s="119"/>
      <c r="Z3488" s="131"/>
      <c r="AA3488" s="12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2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4"/>
      <c r="EM3488" s="1"/>
      <c r="EN3488" s="1"/>
      <c r="EO3488" s="1"/>
      <c r="EP3488" s="1"/>
      <c r="EQ3488" s="1"/>
      <c r="ER3488" s="1"/>
    </row>
    <row r="3489" spans="1:148" ht="12.75" x14ac:dyDescent="0.2">
      <c r="A3489" s="118"/>
      <c r="B3489" s="119"/>
      <c r="C3489" s="119"/>
      <c r="D3489" s="120"/>
      <c r="E3489" s="120"/>
      <c r="F3489" s="172"/>
      <c r="G3489" s="123"/>
      <c r="H3489" s="124"/>
      <c r="I3489" s="124"/>
      <c r="J3489" s="125"/>
      <c r="K3489" s="125"/>
      <c r="L3489" s="8"/>
      <c r="M3489" s="126"/>
      <c r="N3489" s="126"/>
      <c r="O3489" s="119"/>
      <c r="P3489" s="119"/>
      <c r="Q3489" s="158"/>
      <c r="R3489" s="199"/>
      <c r="S3489" s="119"/>
      <c r="T3489" s="129"/>
      <c r="U3489" s="127"/>
      <c r="V3489" s="127"/>
      <c r="W3489" s="126"/>
      <c r="X3489" s="119"/>
      <c r="Y3489" s="119"/>
      <c r="Z3489" s="131"/>
      <c r="AA3489" s="12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2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4"/>
      <c r="EM3489" s="1"/>
      <c r="EN3489" s="1"/>
      <c r="EO3489" s="1"/>
      <c r="EP3489" s="1"/>
      <c r="EQ3489" s="1"/>
      <c r="ER3489" s="1"/>
    </row>
    <row r="3490" spans="1:148" ht="12.75" x14ac:dyDescent="0.2">
      <c r="A3490" s="118"/>
      <c r="B3490" s="119"/>
      <c r="C3490" s="119"/>
      <c r="D3490" s="120"/>
      <c r="E3490" s="120"/>
      <c r="F3490" s="172"/>
      <c r="G3490" s="123"/>
      <c r="H3490" s="124"/>
      <c r="I3490" s="124"/>
      <c r="J3490" s="125"/>
      <c r="K3490" s="125"/>
      <c r="L3490" s="8"/>
      <c r="M3490" s="126"/>
      <c r="N3490" s="126"/>
      <c r="O3490" s="119"/>
      <c r="P3490" s="119"/>
      <c r="Q3490" s="158"/>
      <c r="R3490" s="199"/>
      <c r="S3490" s="119"/>
      <c r="T3490" s="129"/>
      <c r="U3490" s="127"/>
      <c r="V3490" s="127"/>
      <c r="W3490" s="126"/>
      <c r="X3490" s="119"/>
      <c r="Y3490" s="119"/>
      <c r="Z3490" s="131"/>
      <c r="AA3490" s="12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2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4"/>
      <c r="EM3490" s="1"/>
      <c r="EN3490" s="1"/>
      <c r="EO3490" s="1"/>
      <c r="EP3490" s="1"/>
      <c r="EQ3490" s="1"/>
      <c r="ER3490" s="1"/>
    </row>
    <row r="3491" spans="1:148" ht="12.75" x14ac:dyDescent="0.2">
      <c r="A3491" s="118"/>
      <c r="B3491" s="119"/>
      <c r="C3491" s="119"/>
      <c r="D3491" s="120"/>
      <c r="E3491" s="120"/>
      <c r="F3491" s="172"/>
      <c r="G3491" s="123"/>
      <c r="H3491" s="124"/>
      <c r="I3491" s="124"/>
      <c r="J3491" s="125"/>
      <c r="K3491" s="125"/>
      <c r="L3491" s="8"/>
      <c r="M3491" s="126"/>
      <c r="N3491" s="126"/>
      <c r="O3491" s="119"/>
      <c r="P3491" s="119"/>
      <c r="Q3491" s="158"/>
      <c r="R3491" s="199"/>
      <c r="S3491" s="119"/>
      <c r="T3491" s="129"/>
      <c r="U3491" s="127"/>
      <c r="V3491" s="127"/>
      <c r="W3491" s="126"/>
      <c r="X3491" s="119"/>
      <c r="Y3491" s="119"/>
      <c r="Z3491" s="131"/>
      <c r="AA3491" s="12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2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4"/>
      <c r="EM3491" s="1"/>
      <c r="EN3491" s="1"/>
      <c r="EO3491" s="1"/>
      <c r="EP3491" s="1"/>
      <c r="EQ3491" s="1"/>
      <c r="ER3491" s="1"/>
    </row>
    <row r="3492" spans="1:148" ht="12.75" x14ac:dyDescent="0.2">
      <c r="A3492" s="118"/>
      <c r="B3492" s="119"/>
      <c r="C3492" s="119"/>
      <c r="D3492" s="120"/>
      <c r="E3492" s="120"/>
      <c r="F3492" s="172"/>
      <c r="G3492" s="123"/>
      <c r="H3492" s="124"/>
      <c r="I3492" s="124"/>
      <c r="J3492" s="125"/>
      <c r="K3492" s="125"/>
      <c r="L3492" s="8"/>
      <c r="M3492" s="126"/>
      <c r="N3492" s="126"/>
      <c r="O3492" s="119"/>
      <c r="P3492" s="119"/>
      <c r="Q3492" s="158"/>
      <c r="R3492" s="199"/>
      <c r="S3492" s="119"/>
      <c r="T3492" s="129"/>
      <c r="U3492" s="127"/>
      <c r="V3492" s="127"/>
      <c r="W3492" s="126"/>
      <c r="X3492" s="119"/>
      <c r="Y3492" s="119"/>
      <c r="Z3492" s="131"/>
      <c r="AA3492" s="12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2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4"/>
      <c r="EM3492" s="1"/>
      <c r="EN3492" s="1"/>
      <c r="EO3492" s="1"/>
      <c r="EP3492" s="1"/>
      <c r="EQ3492" s="1"/>
      <c r="ER3492" s="1"/>
    </row>
    <row r="3493" spans="1:148" ht="12.75" x14ac:dyDescent="0.2">
      <c r="A3493" s="118"/>
      <c r="B3493" s="119"/>
      <c r="C3493" s="119"/>
      <c r="D3493" s="120"/>
      <c r="E3493" s="120"/>
      <c r="F3493" s="172"/>
      <c r="G3493" s="123"/>
      <c r="H3493" s="124"/>
      <c r="I3493" s="124"/>
      <c r="J3493" s="125"/>
      <c r="K3493" s="125"/>
      <c r="L3493" s="8"/>
      <c r="M3493" s="126"/>
      <c r="N3493" s="126"/>
      <c r="O3493" s="119"/>
      <c r="P3493" s="119"/>
      <c r="Q3493" s="158"/>
      <c r="R3493" s="199"/>
      <c r="S3493" s="119"/>
      <c r="T3493" s="129"/>
      <c r="U3493" s="127"/>
      <c r="V3493" s="127"/>
      <c r="W3493" s="126"/>
      <c r="X3493" s="119"/>
      <c r="Y3493" s="119"/>
      <c r="Z3493" s="131"/>
      <c r="AA3493" s="12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2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4"/>
      <c r="EM3493" s="1"/>
      <c r="EN3493" s="1"/>
      <c r="EO3493" s="1"/>
      <c r="EP3493" s="1"/>
      <c r="EQ3493" s="1"/>
      <c r="ER3493" s="1"/>
    </row>
    <row r="3494" spans="1:148" ht="12.75" x14ac:dyDescent="0.2">
      <c r="A3494" s="118"/>
      <c r="B3494" s="119"/>
      <c r="C3494" s="119"/>
      <c r="D3494" s="120"/>
      <c r="E3494" s="120"/>
      <c r="F3494" s="172"/>
      <c r="G3494" s="123"/>
      <c r="H3494" s="124"/>
      <c r="I3494" s="124"/>
      <c r="J3494" s="125"/>
      <c r="K3494" s="125"/>
      <c r="L3494" s="8"/>
      <c r="M3494" s="126"/>
      <c r="N3494" s="126"/>
      <c r="O3494" s="119"/>
      <c r="P3494" s="119"/>
      <c r="Q3494" s="158"/>
      <c r="R3494" s="199"/>
      <c r="S3494" s="119"/>
      <c r="T3494" s="129"/>
      <c r="U3494" s="127"/>
      <c r="V3494" s="127"/>
      <c r="W3494" s="126"/>
      <c r="X3494" s="119"/>
      <c r="Y3494" s="119"/>
      <c r="Z3494" s="131"/>
      <c r="AA3494" s="12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2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4"/>
      <c r="EM3494" s="1"/>
      <c r="EN3494" s="1"/>
      <c r="EO3494" s="1"/>
      <c r="EP3494" s="1"/>
      <c r="EQ3494" s="1"/>
      <c r="ER3494" s="1"/>
    </row>
    <row r="3495" spans="1:148" ht="12.75" x14ac:dyDescent="0.2">
      <c r="A3495" s="118"/>
      <c r="B3495" s="119"/>
      <c r="C3495" s="119"/>
      <c r="D3495" s="120"/>
      <c r="E3495" s="120"/>
      <c r="F3495" s="172"/>
      <c r="G3495" s="123"/>
      <c r="H3495" s="124"/>
      <c r="I3495" s="124"/>
      <c r="J3495" s="125"/>
      <c r="K3495" s="125"/>
      <c r="L3495" s="8"/>
      <c r="M3495" s="126"/>
      <c r="N3495" s="126"/>
      <c r="O3495" s="119"/>
      <c r="P3495" s="119"/>
      <c r="Q3495" s="158"/>
      <c r="R3495" s="199"/>
      <c r="S3495" s="119"/>
      <c r="T3495" s="129"/>
      <c r="U3495" s="127"/>
      <c r="V3495" s="127"/>
      <c r="W3495" s="126"/>
      <c r="X3495" s="119"/>
      <c r="Y3495" s="119"/>
      <c r="Z3495" s="131"/>
      <c r="AA3495" s="12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2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4"/>
      <c r="EM3495" s="1"/>
      <c r="EN3495" s="1"/>
      <c r="EO3495" s="1"/>
      <c r="EP3495" s="1"/>
      <c r="EQ3495" s="1"/>
      <c r="ER3495" s="1"/>
    </row>
    <row r="3496" spans="1:148" ht="12.75" x14ac:dyDescent="0.2">
      <c r="A3496" s="118"/>
      <c r="B3496" s="119"/>
      <c r="C3496" s="119"/>
      <c r="D3496" s="120"/>
      <c r="E3496" s="120"/>
      <c r="F3496" s="172"/>
      <c r="G3496" s="123"/>
      <c r="H3496" s="124"/>
      <c r="I3496" s="124"/>
      <c r="J3496" s="125"/>
      <c r="K3496" s="125"/>
      <c r="L3496" s="8"/>
      <c r="M3496" s="126"/>
      <c r="N3496" s="126"/>
      <c r="O3496" s="119"/>
      <c r="P3496" s="119"/>
      <c r="Q3496" s="158"/>
      <c r="R3496" s="199"/>
      <c r="S3496" s="119"/>
      <c r="T3496" s="129"/>
      <c r="U3496" s="127"/>
      <c r="V3496" s="127"/>
      <c r="W3496" s="126"/>
      <c r="X3496" s="119"/>
      <c r="Y3496" s="119"/>
      <c r="Z3496" s="131"/>
      <c r="AA3496" s="12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2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4"/>
      <c r="EM3496" s="1"/>
      <c r="EN3496" s="1"/>
      <c r="EO3496" s="1"/>
      <c r="EP3496" s="1"/>
      <c r="EQ3496" s="1"/>
      <c r="ER3496" s="1"/>
    </row>
    <row r="3497" spans="1:148" ht="12.75" x14ac:dyDescent="0.2">
      <c r="A3497" s="118"/>
      <c r="B3497" s="119"/>
      <c r="C3497" s="119"/>
      <c r="D3497" s="120"/>
      <c r="E3497" s="120"/>
      <c r="F3497" s="172"/>
      <c r="G3497" s="123"/>
      <c r="H3497" s="124"/>
      <c r="I3497" s="124"/>
      <c r="J3497" s="125"/>
      <c r="K3497" s="125"/>
      <c r="L3497" s="8"/>
      <c r="M3497" s="126"/>
      <c r="N3497" s="126"/>
      <c r="O3497" s="119"/>
      <c r="P3497" s="119"/>
      <c r="Q3497" s="158"/>
      <c r="R3497" s="199"/>
      <c r="S3497" s="119"/>
      <c r="T3497" s="129"/>
      <c r="U3497" s="127"/>
      <c r="V3497" s="127"/>
      <c r="W3497" s="126"/>
      <c r="X3497" s="119"/>
      <c r="Y3497" s="119"/>
      <c r="Z3497" s="131"/>
      <c r="AA3497" s="12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2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4"/>
      <c r="EM3497" s="1"/>
      <c r="EN3497" s="1"/>
      <c r="EO3497" s="1"/>
      <c r="EP3497" s="1"/>
      <c r="EQ3497" s="1"/>
      <c r="ER3497" s="1"/>
    </row>
    <row r="3498" spans="1:148" ht="12.75" x14ac:dyDescent="0.2">
      <c r="A3498" s="118"/>
      <c r="B3498" s="119"/>
      <c r="C3498" s="119"/>
      <c r="D3498" s="120"/>
      <c r="E3498" s="120"/>
      <c r="F3498" s="172"/>
      <c r="G3498" s="123"/>
      <c r="H3498" s="124"/>
      <c r="I3498" s="124"/>
      <c r="J3498" s="125"/>
      <c r="K3498" s="125"/>
      <c r="L3498" s="8"/>
      <c r="M3498" s="126"/>
      <c r="N3498" s="126"/>
      <c r="O3498" s="119"/>
      <c r="P3498" s="119"/>
      <c r="Q3498" s="158"/>
      <c r="R3498" s="199"/>
      <c r="S3498" s="119"/>
      <c r="T3498" s="129"/>
      <c r="U3498" s="127"/>
      <c r="V3498" s="127"/>
      <c r="W3498" s="126"/>
      <c r="X3498" s="119"/>
      <c r="Y3498" s="119"/>
      <c r="Z3498" s="131"/>
      <c r="AA3498" s="12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2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4"/>
      <c r="EM3498" s="1"/>
      <c r="EN3498" s="1"/>
      <c r="EO3498" s="1"/>
      <c r="EP3498" s="1"/>
      <c r="EQ3498" s="1"/>
      <c r="ER3498" s="1"/>
    </row>
    <row r="3499" spans="1:148" ht="12.75" x14ac:dyDescent="0.2">
      <c r="A3499" s="118"/>
      <c r="B3499" s="119"/>
      <c r="C3499" s="119"/>
      <c r="D3499" s="120"/>
      <c r="E3499" s="120"/>
      <c r="F3499" s="172"/>
      <c r="G3499" s="123"/>
      <c r="H3499" s="124"/>
      <c r="I3499" s="124"/>
      <c r="J3499" s="125"/>
      <c r="K3499" s="125"/>
      <c r="L3499" s="8"/>
      <c r="M3499" s="126"/>
      <c r="N3499" s="126"/>
      <c r="O3499" s="119"/>
      <c r="P3499" s="119"/>
      <c r="Q3499" s="158"/>
      <c r="R3499" s="199"/>
      <c r="S3499" s="119"/>
      <c r="T3499" s="129"/>
      <c r="U3499" s="127"/>
      <c r="V3499" s="127"/>
      <c r="W3499" s="126"/>
      <c r="X3499" s="119"/>
      <c r="Y3499" s="119"/>
      <c r="Z3499" s="131"/>
      <c r="AA3499" s="12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2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4"/>
      <c r="EM3499" s="1"/>
      <c r="EN3499" s="1"/>
      <c r="EO3499" s="1"/>
      <c r="EP3499" s="1"/>
      <c r="EQ3499" s="1"/>
      <c r="ER3499" s="1"/>
    </row>
    <row r="3500" spans="1:148" ht="12.75" x14ac:dyDescent="0.2">
      <c r="A3500" s="118"/>
      <c r="B3500" s="119"/>
      <c r="C3500" s="119"/>
      <c r="D3500" s="120"/>
      <c r="E3500" s="120"/>
      <c r="F3500" s="172"/>
      <c r="G3500" s="123"/>
      <c r="H3500" s="124"/>
      <c r="I3500" s="124"/>
      <c r="J3500" s="125"/>
      <c r="K3500" s="125"/>
      <c r="L3500" s="8"/>
      <c r="M3500" s="126"/>
      <c r="N3500" s="126"/>
      <c r="O3500" s="119"/>
      <c r="P3500" s="119"/>
      <c r="Q3500" s="158"/>
      <c r="R3500" s="199"/>
      <c r="S3500" s="119"/>
      <c r="T3500" s="129"/>
      <c r="U3500" s="127"/>
      <c r="V3500" s="127"/>
      <c r="W3500" s="126"/>
      <c r="X3500" s="119"/>
      <c r="Y3500" s="119"/>
      <c r="Z3500" s="131"/>
      <c r="AA3500" s="12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2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4"/>
      <c r="EM3500" s="1"/>
      <c r="EN3500" s="1"/>
      <c r="EO3500" s="1"/>
      <c r="EP3500" s="1"/>
      <c r="EQ3500" s="1"/>
      <c r="ER3500" s="1"/>
    </row>
    <row r="3501" spans="1:148" ht="12.75" x14ac:dyDescent="0.2">
      <c r="A3501" s="118"/>
      <c r="B3501" s="119"/>
      <c r="C3501" s="119"/>
      <c r="D3501" s="120"/>
      <c r="E3501" s="120"/>
      <c r="F3501" s="172"/>
      <c r="G3501" s="123"/>
      <c r="H3501" s="124"/>
      <c r="I3501" s="124"/>
      <c r="J3501" s="125"/>
      <c r="K3501" s="125"/>
      <c r="L3501" s="8"/>
      <c r="M3501" s="126"/>
      <c r="N3501" s="126"/>
      <c r="O3501" s="119"/>
      <c r="P3501" s="119"/>
      <c r="Q3501" s="158"/>
      <c r="R3501" s="199"/>
      <c r="S3501" s="119"/>
      <c r="T3501" s="129"/>
      <c r="U3501" s="127"/>
      <c r="V3501" s="127"/>
      <c r="W3501" s="126"/>
      <c r="X3501" s="119"/>
      <c r="Y3501" s="119"/>
      <c r="Z3501" s="131"/>
      <c r="AA3501" s="12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2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4"/>
      <c r="EM3501" s="1"/>
      <c r="EN3501" s="1"/>
      <c r="EO3501" s="1"/>
      <c r="EP3501" s="1"/>
      <c r="EQ3501" s="1"/>
      <c r="ER3501" s="1"/>
    </row>
    <row r="3502" spans="1:148" ht="12.75" x14ac:dyDescent="0.2">
      <c r="A3502" s="118"/>
      <c r="B3502" s="119"/>
      <c r="C3502" s="119"/>
      <c r="D3502" s="120"/>
      <c r="E3502" s="120"/>
      <c r="F3502" s="172"/>
      <c r="G3502" s="123"/>
      <c r="H3502" s="124"/>
      <c r="I3502" s="124"/>
      <c r="J3502" s="125"/>
      <c r="K3502" s="125"/>
      <c r="L3502" s="8"/>
      <c r="M3502" s="126"/>
      <c r="N3502" s="126"/>
      <c r="O3502" s="119"/>
      <c r="P3502" s="119"/>
      <c r="Q3502" s="158"/>
      <c r="R3502" s="199"/>
      <c r="S3502" s="119"/>
      <c r="T3502" s="129"/>
      <c r="U3502" s="127"/>
      <c r="V3502" s="127"/>
      <c r="W3502" s="126"/>
      <c r="X3502" s="119"/>
      <c r="Y3502" s="119"/>
      <c r="Z3502" s="131"/>
      <c r="AA3502" s="12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2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4"/>
      <c r="EM3502" s="1"/>
      <c r="EN3502" s="1"/>
      <c r="EO3502" s="1"/>
      <c r="EP3502" s="1"/>
      <c r="EQ3502" s="1"/>
      <c r="ER3502" s="1"/>
    </row>
    <row r="3503" spans="1:148" ht="12.75" x14ac:dyDescent="0.2">
      <c r="A3503" s="118"/>
      <c r="B3503" s="119"/>
      <c r="C3503" s="119"/>
      <c r="D3503" s="120"/>
      <c r="E3503" s="120"/>
      <c r="F3503" s="172"/>
      <c r="G3503" s="123"/>
      <c r="H3503" s="124"/>
      <c r="I3503" s="124"/>
      <c r="J3503" s="125"/>
      <c r="K3503" s="125"/>
      <c r="L3503" s="8"/>
      <c r="M3503" s="126"/>
      <c r="N3503" s="126"/>
      <c r="O3503" s="119"/>
      <c r="P3503" s="119"/>
      <c r="Q3503" s="158"/>
      <c r="R3503" s="199"/>
      <c r="S3503" s="119"/>
      <c r="T3503" s="129"/>
      <c r="U3503" s="127"/>
      <c r="V3503" s="127"/>
      <c r="W3503" s="126"/>
      <c r="X3503" s="119"/>
      <c r="Y3503" s="119"/>
      <c r="Z3503" s="131"/>
      <c r="AA3503" s="12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2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4"/>
      <c r="EM3503" s="1"/>
      <c r="EN3503" s="1"/>
      <c r="EO3503" s="1"/>
      <c r="EP3503" s="1"/>
      <c r="EQ3503" s="1"/>
      <c r="ER3503" s="1"/>
    </row>
    <row r="3504" spans="1:148" ht="12.75" x14ac:dyDescent="0.2">
      <c r="A3504" s="118"/>
      <c r="B3504" s="119"/>
      <c r="C3504" s="119"/>
      <c r="D3504" s="120"/>
      <c r="E3504" s="120"/>
      <c r="F3504" s="172"/>
      <c r="G3504" s="123"/>
      <c r="H3504" s="124"/>
      <c r="I3504" s="124"/>
      <c r="J3504" s="125"/>
      <c r="K3504" s="125"/>
      <c r="L3504" s="8"/>
      <c r="M3504" s="126"/>
      <c r="N3504" s="126"/>
      <c r="O3504" s="119"/>
      <c r="P3504" s="119"/>
      <c r="Q3504" s="158"/>
      <c r="R3504" s="199"/>
      <c r="S3504" s="119"/>
      <c r="T3504" s="129"/>
      <c r="U3504" s="127"/>
      <c r="V3504" s="127"/>
      <c r="W3504" s="126"/>
      <c r="X3504" s="119"/>
      <c r="Y3504" s="119"/>
      <c r="Z3504" s="131"/>
      <c r="AA3504" s="12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2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4"/>
      <c r="EM3504" s="1"/>
      <c r="EN3504" s="1"/>
      <c r="EO3504" s="1"/>
      <c r="EP3504" s="1"/>
      <c r="EQ3504" s="1"/>
      <c r="ER3504" s="1"/>
    </row>
    <row r="3505" spans="1:148" ht="12.75" x14ac:dyDescent="0.2">
      <c r="A3505" s="118"/>
      <c r="B3505" s="119"/>
      <c r="C3505" s="119"/>
      <c r="D3505" s="120"/>
      <c r="E3505" s="120"/>
      <c r="F3505" s="172"/>
      <c r="G3505" s="123"/>
      <c r="H3505" s="124"/>
      <c r="I3505" s="124"/>
      <c r="J3505" s="125"/>
      <c r="K3505" s="125"/>
      <c r="L3505" s="8"/>
      <c r="M3505" s="126"/>
      <c r="N3505" s="126"/>
      <c r="O3505" s="119"/>
      <c r="P3505" s="119"/>
      <c r="Q3505" s="158"/>
      <c r="R3505" s="199"/>
      <c r="S3505" s="119"/>
      <c r="T3505" s="129"/>
      <c r="U3505" s="127"/>
      <c r="V3505" s="127"/>
      <c r="W3505" s="126"/>
      <c r="X3505" s="119"/>
      <c r="Y3505" s="119"/>
      <c r="Z3505" s="131"/>
      <c r="AA3505" s="12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2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4"/>
      <c r="EM3505" s="1"/>
      <c r="EN3505" s="1"/>
      <c r="EO3505" s="1"/>
      <c r="EP3505" s="1"/>
      <c r="EQ3505" s="1"/>
      <c r="ER3505" s="1"/>
    </row>
    <row r="3506" spans="1:148" ht="12.75" x14ac:dyDescent="0.2">
      <c r="A3506" s="118"/>
      <c r="B3506" s="119"/>
      <c r="C3506" s="119"/>
      <c r="D3506" s="120"/>
      <c r="E3506" s="120"/>
      <c r="F3506" s="172"/>
      <c r="G3506" s="123"/>
      <c r="H3506" s="124"/>
      <c r="I3506" s="124"/>
      <c r="J3506" s="125"/>
      <c r="K3506" s="125"/>
      <c r="L3506" s="8"/>
      <c r="M3506" s="126"/>
      <c r="N3506" s="126"/>
      <c r="O3506" s="119"/>
      <c r="P3506" s="119"/>
      <c r="Q3506" s="158"/>
      <c r="R3506" s="199"/>
      <c r="S3506" s="119"/>
      <c r="T3506" s="129"/>
      <c r="U3506" s="127"/>
      <c r="V3506" s="127"/>
      <c r="W3506" s="126"/>
      <c r="X3506" s="119"/>
      <c r="Y3506" s="119"/>
      <c r="Z3506" s="131"/>
      <c r="AA3506" s="12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2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4"/>
      <c r="EM3506" s="1"/>
      <c r="EN3506" s="1"/>
      <c r="EO3506" s="1"/>
      <c r="EP3506" s="1"/>
      <c r="EQ3506" s="1"/>
      <c r="ER3506" s="1"/>
    </row>
    <row r="3507" spans="1:148" ht="12.75" x14ac:dyDescent="0.2">
      <c r="A3507" s="118"/>
      <c r="B3507" s="119"/>
      <c r="C3507" s="119"/>
      <c r="D3507" s="120"/>
      <c r="E3507" s="120"/>
      <c r="F3507" s="172"/>
      <c r="G3507" s="123"/>
      <c r="H3507" s="124"/>
      <c r="I3507" s="124"/>
      <c r="J3507" s="125"/>
      <c r="K3507" s="125"/>
      <c r="L3507" s="8"/>
      <c r="M3507" s="126"/>
      <c r="N3507" s="126"/>
      <c r="O3507" s="119"/>
      <c r="P3507" s="119"/>
      <c r="Q3507" s="158"/>
      <c r="R3507" s="199"/>
      <c r="S3507" s="119"/>
      <c r="T3507" s="129"/>
      <c r="U3507" s="127"/>
      <c r="V3507" s="127"/>
      <c r="W3507" s="126"/>
      <c r="X3507" s="119"/>
      <c r="Y3507" s="119"/>
      <c r="Z3507" s="131"/>
      <c r="AA3507" s="12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2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4"/>
      <c r="EM3507" s="1"/>
      <c r="EN3507" s="1"/>
      <c r="EO3507" s="1"/>
      <c r="EP3507" s="1"/>
      <c r="EQ3507" s="1"/>
      <c r="ER3507" s="1"/>
    </row>
    <row r="3508" spans="1:148" ht="12.75" x14ac:dyDescent="0.2">
      <c r="A3508" s="118"/>
      <c r="B3508" s="119"/>
      <c r="C3508" s="119"/>
      <c r="D3508" s="120"/>
      <c r="E3508" s="120"/>
      <c r="F3508" s="172"/>
      <c r="G3508" s="123"/>
      <c r="H3508" s="124"/>
      <c r="I3508" s="124"/>
      <c r="J3508" s="125"/>
      <c r="K3508" s="125"/>
      <c r="L3508" s="8"/>
      <c r="M3508" s="126"/>
      <c r="N3508" s="126"/>
      <c r="O3508" s="119"/>
      <c r="P3508" s="119"/>
      <c r="Q3508" s="158"/>
      <c r="R3508" s="199"/>
      <c r="S3508" s="119"/>
      <c r="T3508" s="129"/>
      <c r="U3508" s="127"/>
      <c r="V3508" s="127"/>
      <c r="W3508" s="126"/>
      <c r="X3508" s="119"/>
      <c r="Y3508" s="119"/>
      <c r="Z3508" s="131"/>
      <c r="AA3508" s="12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2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4"/>
      <c r="EM3508" s="1"/>
      <c r="EN3508" s="1"/>
      <c r="EO3508" s="1"/>
      <c r="EP3508" s="1"/>
      <c r="EQ3508" s="1"/>
      <c r="ER3508" s="1"/>
    </row>
    <row r="3509" spans="1:148" ht="12.75" x14ac:dyDescent="0.2">
      <c r="A3509" s="118"/>
      <c r="B3509" s="119"/>
      <c r="C3509" s="119"/>
      <c r="D3509" s="120"/>
      <c r="E3509" s="120"/>
      <c r="F3509" s="172"/>
      <c r="G3509" s="123"/>
      <c r="H3509" s="124"/>
      <c r="I3509" s="124"/>
      <c r="J3509" s="125"/>
      <c r="K3509" s="125"/>
      <c r="L3509" s="8"/>
      <c r="M3509" s="126"/>
      <c r="N3509" s="126"/>
      <c r="O3509" s="119"/>
      <c r="P3509" s="119"/>
      <c r="Q3509" s="158"/>
      <c r="R3509" s="199"/>
      <c r="S3509" s="119"/>
      <c r="T3509" s="129"/>
      <c r="U3509" s="127"/>
      <c r="V3509" s="127"/>
      <c r="W3509" s="126"/>
      <c r="X3509" s="119"/>
      <c r="Y3509" s="119"/>
      <c r="Z3509" s="131"/>
      <c r="AA3509" s="12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2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4"/>
      <c r="EM3509" s="1"/>
      <c r="EN3509" s="1"/>
      <c r="EO3509" s="1"/>
      <c r="EP3509" s="1"/>
      <c r="EQ3509" s="1"/>
      <c r="ER3509" s="1"/>
    </row>
    <row r="3510" spans="1:148" ht="12.75" x14ac:dyDescent="0.2">
      <c r="A3510" s="118"/>
      <c r="B3510" s="119"/>
      <c r="C3510" s="119"/>
      <c r="D3510" s="120"/>
      <c r="E3510" s="120"/>
      <c r="F3510" s="172"/>
      <c r="G3510" s="123"/>
      <c r="H3510" s="124"/>
      <c r="I3510" s="124"/>
      <c r="J3510" s="125"/>
      <c r="K3510" s="125"/>
      <c r="L3510" s="8"/>
      <c r="M3510" s="126"/>
      <c r="N3510" s="126"/>
      <c r="O3510" s="119"/>
      <c r="P3510" s="119"/>
      <c r="Q3510" s="158"/>
      <c r="R3510" s="199"/>
      <c r="S3510" s="119"/>
      <c r="T3510" s="129"/>
      <c r="U3510" s="127"/>
      <c r="V3510" s="127"/>
      <c r="W3510" s="126"/>
      <c r="X3510" s="119"/>
      <c r="Y3510" s="119"/>
      <c r="Z3510" s="131"/>
      <c r="AA3510" s="12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2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4"/>
      <c r="EM3510" s="1"/>
      <c r="EN3510" s="1"/>
      <c r="EO3510" s="1"/>
      <c r="EP3510" s="1"/>
      <c r="EQ3510" s="1"/>
      <c r="ER3510" s="1"/>
    </row>
    <row r="3511" spans="1:148" ht="12.75" x14ac:dyDescent="0.2">
      <c r="A3511" s="118"/>
      <c r="B3511" s="119"/>
      <c r="C3511" s="119"/>
      <c r="D3511" s="120"/>
      <c r="E3511" s="120"/>
      <c r="F3511" s="172"/>
      <c r="G3511" s="123"/>
      <c r="H3511" s="124"/>
      <c r="I3511" s="124"/>
      <c r="J3511" s="125"/>
      <c r="K3511" s="125"/>
      <c r="L3511" s="8"/>
      <c r="M3511" s="126"/>
      <c r="N3511" s="126"/>
      <c r="O3511" s="119"/>
      <c r="P3511" s="119"/>
      <c r="Q3511" s="158"/>
      <c r="R3511" s="199"/>
      <c r="S3511" s="119"/>
      <c r="T3511" s="129"/>
      <c r="U3511" s="127"/>
      <c r="V3511" s="127"/>
      <c r="W3511" s="126"/>
      <c r="X3511" s="119"/>
      <c r="Y3511" s="119"/>
      <c r="Z3511" s="131"/>
      <c r="AA3511" s="12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2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4"/>
      <c r="EM3511" s="1"/>
      <c r="EN3511" s="1"/>
      <c r="EO3511" s="1"/>
      <c r="EP3511" s="1"/>
      <c r="EQ3511" s="1"/>
      <c r="ER3511" s="1"/>
    </row>
    <row r="3512" spans="1:148" ht="12.75" x14ac:dyDescent="0.2">
      <c r="A3512" s="118"/>
      <c r="B3512" s="119"/>
      <c r="C3512" s="119"/>
      <c r="D3512" s="120"/>
      <c r="E3512" s="120"/>
      <c r="F3512" s="172"/>
      <c r="G3512" s="123"/>
      <c r="H3512" s="124"/>
      <c r="I3512" s="124"/>
      <c r="J3512" s="125"/>
      <c r="K3512" s="125"/>
      <c r="L3512" s="8"/>
      <c r="M3512" s="126"/>
      <c r="N3512" s="126"/>
      <c r="O3512" s="119"/>
      <c r="P3512" s="119"/>
      <c r="Q3512" s="158"/>
      <c r="R3512" s="199"/>
      <c r="S3512" s="119"/>
      <c r="T3512" s="129"/>
      <c r="U3512" s="127"/>
      <c r="V3512" s="127"/>
      <c r="W3512" s="126"/>
      <c r="X3512" s="119"/>
      <c r="Y3512" s="119"/>
      <c r="Z3512" s="131"/>
      <c r="AA3512" s="12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2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4"/>
      <c r="EM3512" s="1"/>
      <c r="EN3512" s="1"/>
      <c r="EO3512" s="1"/>
      <c r="EP3512" s="1"/>
      <c r="EQ3512" s="1"/>
      <c r="ER3512" s="1"/>
    </row>
    <row r="3513" spans="1:148" ht="12.75" x14ac:dyDescent="0.2">
      <c r="A3513" s="118"/>
      <c r="B3513" s="119"/>
      <c r="C3513" s="119"/>
      <c r="D3513" s="120"/>
      <c r="E3513" s="120"/>
      <c r="F3513" s="172"/>
      <c r="G3513" s="123"/>
      <c r="H3513" s="124"/>
      <c r="I3513" s="124"/>
      <c r="J3513" s="125"/>
      <c r="K3513" s="125"/>
      <c r="L3513" s="8"/>
      <c r="M3513" s="126"/>
      <c r="N3513" s="126"/>
      <c r="O3513" s="119"/>
      <c r="P3513" s="119"/>
      <c r="Q3513" s="158"/>
      <c r="R3513" s="199"/>
      <c r="S3513" s="119"/>
      <c r="T3513" s="129"/>
      <c r="U3513" s="127"/>
      <c r="V3513" s="127"/>
      <c r="W3513" s="126"/>
      <c r="X3513" s="119"/>
      <c r="Y3513" s="119"/>
      <c r="Z3513" s="131"/>
      <c r="AA3513" s="12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2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4"/>
      <c r="EM3513" s="1"/>
      <c r="EN3513" s="1"/>
      <c r="EO3513" s="1"/>
      <c r="EP3513" s="1"/>
      <c r="EQ3513" s="1"/>
      <c r="ER3513" s="1"/>
    </row>
    <row r="3514" spans="1:148" ht="12.75" x14ac:dyDescent="0.2">
      <c r="A3514" s="118"/>
      <c r="B3514" s="119"/>
      <c r="C3514" s="119"/>
      <c r="D3514" s="120"/>
      <c r="E3514" s="120"/>
      <c r="F3514" s="172"/>
      <c r="G3514" s="123"/>
      <c r="H3514" s="124"/>
      <c r="I3514" s="124"/>
      <c r="J3514" s="125"/>
      <c r="K3514" s="125"/>
      <c r="L3514" s="8"/>
      <c r="M3514" s="126"/>
      <c r="N3514" s="126"/>
      <c r="O3514" s="119"/>
      <c r="P3514" s="119"/>
      <c r="Q3514" s="158"/>
      <c r="R3514" s="199"/>
      <c r="S3514" s="119"/>
      <c r="T3514" s="129"/>
      <c r="U3514" s="127"/>
      <c r="V3514" s="127"/>
      <c r="W3514" s="126"/>
      <c r="X3514" s="119"/>
      <c r="Y3514" s="119"/>
      <c r="Z3514" s="131"/>
      <c r="AA3514" s="12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2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4"/>
      <c r="EM3514" s="1"/>
      <c r="EN3514" s="1"/>
      <c r="EO3514" s="1"/>
      <c r="EP3514" s="1"/>
      <c r="EQ3514" s="1"/>
      <c r="ER3514" s="1"/>
    </row>
    <row r="3515" spans="1:148" ht="12.75" x14ac:dyDescent="0.2">
      <c r="A3515" s="118"/>
      <c r="B3515" s="119"/>
      <c r="C3515" s="119"/>
      <c r="D3515" s="120"/>
      <c r="E3515" s="120"/>
      <c r="F3515" s="172"/>
      <c r="G3515" s="123"/>
      <c r="H3515" s="124"/>
      <c r="I3515" s="124"/>
      <c r="J3515" s="125"/>
      <c r="K3515" s="125"/>
      <c r="L3515" s="8"/>
      <c r="M3515" s="126"/>
      <c r="N3515" s="126"/>
      <c r="O3515" s="119"/>
      <c r="P3515" s="119"/>
      <c r="Q3515" s="158"/>
      <c r="R3515" s="199"/>
      <c r="S3515" s="119"/>
      <c r="T3515" s="129"/>
      <c r="U3515" s="127"/>
      <c r="V3515" s="127"/>
      <c r="W3515" s="126"/>
      <c r="X3515" s="119"/>
      <c r="Y3515" s="119"/>
      <c r="Z3515" s="131"/>
      <c r="AA3515" s="12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2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4"/>
      <c r="EM3515" s="1"/>
      <c r="EN3515" s="1"/>
      <c r="EO3515" s="1"/>
      <c r="EP3515" s="1"/>
      <c r="EQ3515" s="1"/>
      <c r="ER3515" s="1"/>
    </row>
    <row r="3516" spans="1:148" ht="12.75" x14ac:dyDescent="0.2">
      <c r="A3516" s="118"/>
      <c r="B3516" s="119"/>
      <c r="C3516" s="119"/>
      <c r="D3516" s="120"/>
      <c r="E3516" s="120"/>
      <c r="F3516" s="172"/>
      <c r="G3516" s="123"/>
      <c r="H3516" s="124"/>
      <c r="I3516" s="124"/>
      <c r="J3516" s="125"/>
      <c r="K3516" s="125"/>
      <c r="L3516" s="8"/>
      <c r="M3516" s="126"/>
      <c r="N3516" s="126"/>
      <c r="O3516" s="119"/>
      <c r="P3516" s="119"/>
      <c r="Q3516" s="158"/>
      <c r="R3516" s="199"/>
      <c r="S3516" s="119"/>
      <c r="T3516" s="129"/>
      <c r="U3516" s="127"/>
      <c r="V3516" s="127"/>
      <c r="W3516" s="126"/>
      <c r="X3516" s="119"/>
      <c r="Y3516" s="119"/>
      <c r="Z3516" s="131"/>
      <c r="AA3516" s="12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2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4"/>
      <c r="EM3516" s="1"/>
      <c r="EN3516" s="1"/>
      <c r="EO3516" s="1"/>
      <c r="EP3516" s="1"/>
      <c r="EQ3516" s="1"/>
      <c r="ER3516" s="1"/>
    </row>
    <row r="3517" spans="1:148" ht="12.75" x14ac:dyDescent="0.2">
      <c r="A3517" s="118"/>
      <c r="B3517" s="119"/>
      <c r="C3517" s="119"/>
      <c r="D3517" s="120"/>
      <c r="E3517" s="120"/>
      <c r="F3517" s="172"/>
      <c r="G3517" s="123"/>
      <c r="H3517" s="124"/>
      <c r="I3517" s="124"/>
      <c r="J3517" s="125"/>
      <c r="K3517" s="125"/>
      <c r="L3517" s="8"/>
      <c r="M3517" s="126"/>
      <c r="N3517" s="126"/>
      <c r="O3517" s="119"/>
      <c r="P3517" s="119"/>
      <c r="Q3517" s="158"/>
      <c r="R3517" s="199"/>
      <c r="S3517" s="119"/>
      <c r="T3517" s="129"/>
      <c r="U3517" s="127"/>
      <c r="V3517" s="127"/>
      <c r="W3517" s="126"/>
      <c r="X3517" s="119"/>
      <c r="Y3517" s="119"/>
      <c r="Z3517" s="131"/>
      <c r="AA3517" s="12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2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4"/>
      <c r="EM3517" s="1"/>
      <c r="EN3517" s="1"/>
      <c r="EO3517" s="1"/>
      <c r="EP3517" s="1"/>
      <c r="EQ3517" s="1"/>
      <c r="ER3517" s="1"/>
    </row>
    <row r="3518" spans="1:148" ht="12.75" x14ac:dyDescent="0.2">
      <c r="A3518" s="118"/>
      <c r="B3518" s="119"/>
      <c r="C3518" s="119"/>
      <c r="D3518" s="120"/>
      <c r="E3518" s="120"/>
      <c r="F3518" s="172"/>
      <c r="G3518" s="123"/>
      <c r="H3518" s="124"/>
      <c r="I3518" s="124"/>
      <c r="J3518" s="125"/>
      <c r="K3518" s="125"/>
      <c r="L3518" s="8"/>
      <c r="M3518" s="126"/>
      <c r="N3518" s="126"/>
      <c r="O3518" s="119"/>
      <c r="P3518" s="119"/>
      <c r="Q3518" s="158"/>
      <c r="R3518" s="199"/>
      <c r="S3518" s="119"/>
      <c r="T3518" s="129"/>
      <c r="U3518" s="127"/>
      <c r="V3518" s="127"/>
      <c r="W3518" s="126"/>
      <c r="X3518" s="119"/>
      <c r="Y3518" s="119"/>
      <c r="Z3518" s="131"/>
      <c r="AA3518" s="12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2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4"/>
      <c r="EM3518" s="1"/>
      <c r="EN3518" s="1"/>
      <c r="EO3518" s="1"/>
      <c r="EP3518" s="1"/>
      <c r="EQ3518" s="1"/>
      <c r="ER3518" s="1"/>
    </row>
    <row r="3519" spans="1:148" ht="12.75" x14ac:dyDescent="0.2">
      <c r="A3519" s="118"/>
      <c r="B3519" s="119"/>
      <c r="C3519" s="119"/>
      <c r="D3519" s="120"/>
      <c r="E3519" s="120"/>
      <c r="F3519" s="172"/>
      <c r="G3519" s="123"/>
      <c r="H3519" s="124"/>
      <c r="I3519" s="124"/>
      <c r="J3519" s="125"/>
      <c r="K3519" s="125"/>
      <c r="L3519" s="8"/>
      <c r="M3519" s="126"/>
      <c r="N3519" s="126"/>
      <c r="O3519" s="119"/>
      <c r="P3519" s="119"/>
      <c r="Q3519" s="158"/>
      <c r="R3519" s="199"/>
      <c r="S3519" s="119"/>
      <c r="T3519" s="129"/>
      <c r="U3519" s="127"/>
      <c r="V3519" s="127"/>
      <c r="W3519" s="126"/>
      <c r="X3519" s="119"/>
      <c r="Y3519" s="119"/>
      <c r="Z3519" s="131"/>
      <c r="AA3519" s="12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2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4"/>
      <c r="EM3519" s="1"/>
      <c r="EN3519" s="1"/>
      <c r="EO3519" s="1"/>
      <c r="EP3519" s="1"/>
      <c r="EQ3519" s="1"/>
      <c r="ER3519" s="1"/>
    </row>
    <row r="3520" spans="1:148" ht="12.75" x14ac:dyDescent="0.2">
      <c r="A3520" s="118"/>
      <c r="B3520" s="119"/>
      <c r="C3520" s="119"/>
      <c r="D3520" s="120"/>
      <c r="E3520" s="120"/>
      <c r="F3520" s="172"/>
      <c r="G3520" s="123"/>
      <c r="H3520" s="124"/>
      <c r="I3520" s="124"/>
      <c r="J3520" s="125"/>
      <c r="K3520" s="125"/>
      <c r="L3520" s="8"/>
      <c r="M3520" s="126"/>
      <c r="N3520" s="126"/>
      <c r="O3520" s="119"/>
      <c r="P3520" s="119"/>
      <c r="Q3520" s="158"/>
      <c r="R3520" s="199"/>
      <c r="S3520" s="119"/>
      <c r="T3520" s="129"/>
      <c r="U3520" s="127"/>
      <c r="V3520" s="127"/>
      <c r="W3520" s="126"/>
      <c r="X3520" s="119"/>
      <c r="Y3520" s="119"/>
      <c r="Z3520" s="131"/>
      <c r="AA3520" s="12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2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4"/>
      <c r="EM3520" s="1"/>
      <c r="EN3520" s="1"/>
      <c r="EO3520" s="1"/>
      <c r="EP3520" s="1"/>
      <c r="EQ3520" s="1"/>
      <c r="ER3520" s="1"/>
    </row>
    <row r="3521" spans="1:148" ht="12.75" x14ac:dyDescent="0.2">
      <c r="A3521" s="118"/>
      <c r="B3521" s="119"/>
      <c r="C3521" s="119"/>
      <c r="D3521" s="120"/>
      <c r="E3521" s="120"/>
      <c r="F3521" s="172"/>
      <c r="G3521" s="123"/>
      <c r="H3521" s="124"/>
      <c r="I3521" s="124"/>
      <c r="J3521" s="125"/>
      <c r="K3521" s="125"/>
      <c r="L3521" s="8"/>
      <c r="M3521" s="126"/>
      <c r="N3521" s="126"/>
      <c r="O3521" s="119"/>
      <c r="P3521" s="119"/>
      <c r="Q3521" s="158"/>
      <c r="R3521" s="199"/>
      <c r="S3521" s="119"/>
      <c r="T3521" s="129"/>
      <c r="U3521" s="127"/>
      <c r="V3521" s="127"/>
      <c r="W3521" s="126"/>
      <c r="X3521" s="119"/>
      <c r="Y3521" s="119"/>
      <c r="Z3521" s="131"/>
      <c r="AA3521" s="12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2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4"/>
      <c r="EM3521" s="1"/>
      <c r="EN3521" s="1"/>
      <c r="EO3521" s="1"/>
      <c r="EP3521" s="1"/>
      <c r="EQ3521" s="1"/>
      <c r="ER3521" s="1"/>
    </row>
    <row r="3522" spans="1:148" ht="12.75" x14ac:dyDescent="0.2">
      <c r="A3522" s="118"/>
      <c r="B3522" s="119"/>
      <c r="C3522" s="119"/>
      <c r="D3522" s="120"/>
      <c r="E3522" s="120"/>
      <c r="F3522" s="172"/>
      <c r="G3522" s="123"/>
      <c r="H3522" s="124"/>
      <c r="I3522" s="124"/>
      <c r="J3522" s="125"/>
      <c r="K3522" s="125"/>
      <c r="L3522" s="8"/>
      <c r="M3522" s="126"/>
      <c r="N3522" s="126"/>
      <c r="O3522" s="119"/>
      <c r="P3522" s="119"/>
      <c r="Q3522" s="158"/>
      <c r="R3522" s="199"/>
      <c r="S3522" s="119"/>
      <c r="T3522" s="129"/>
      <c r="U3522" s="127"/>
      <c r="V3522" s="127"/>
      <c r="W3522" s="126"/>
      <c r="X3522" s="119"/>
      <c r="Y3522" s="119"/>
      <c r="Z3522" s="131"/>
      <c r="AA3522" s="12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2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4"/>
      <c r="EM3522" s="1"/>
      <c r="EN3522" s="1"/>
      <c r="EO3522" s="1"/>
      <c r="EP3522" s="1"/>
      <c r="EQ3522" s="1"/>
      <c r="ER3522" s="1"/>
    </row>
    <row r="3523" spans="1:148" ht="12.75" x14ac:dyDescent="0.2">
      <c r="A3523" s="118"/>
      <c r="B3523" s="119"/>
      <c r="C3523" s="119"/>
      <c r="D3523" s="120"/>
      <c r="E3523" s="120"/>
      <c r="F3523" s="172"/>
      <c r="G3523" s="123"/>
      <c r="H3523" s="124"/>
      <c r="I3523" s="124"/>
      <c r="J3523" s="125"/>
      <c r="K3523" s="125"/>
      <c r="L3523" s="8"/>
      <c r="M3523" s="126"/>
      <c r="N3523" s="126"/>
      <c r="O3523" s="119"/>
      <c r="P3523" s="119"/>
      <c r="Q3523" s="158"/>
      <c r="R3523" s="199"/>
      <c r="S3523" s="119"/>
      <c r="T3523" s="129"/>
      <c r="U3523" s="127"/>
      <c r="V3523" s="127"/>
      <c r="W3523" s="126"/>
      <c r="X3523" s="119"/>
      <c r="Y3523" s="119"/>
      <c r="Z3523" s="131"/>
      <c r="AA3523" s="12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2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4"/>
      <c r="EM3523" s="1"/>
      <c r="EN3523" s="1"/>
      <c r="EO3523" s="1"/>
      <c r="EP3523" s="1"/>
      <c r="EQ3523" s="1"/>
      <c r="ER3523" s="1"/>
    </row>
    <row r="3524" spans="1:148" ht="12.75" x14ac:dyDescent="0.2">
      <c r="A3524" s="118"/>
      <c r="B3524" s="119"/>
      <c r="C3524" s="119"/>
      <c r="D3524" s="120"/>
      <c r="E3524" s="120"/>
      <c r="F3524" s="172"/>
      <c r="G3524" s="123"/>
      <c r="H3524" s="124"/>
      <c r="I3524" s="124"/>
      <c r="J3524" s="125"/>
      <c r="K3524" s="125"/>
      <c r="L3524" s="8"/>
      <c r="M3524" s="126"/>
      <c r="N3524" s="126"/>
      <c r="O3524" s="119"/>
      <c r="P3524" s="119"/>
      <c r="Q3524" s="158"/>
      <c r="R3524" s="199"/>
      <c r="S3524" s="119"/>
      <c r="T3524" s="129"/>
      <c r="U3524" s="127"/>
      <c r="V3524" s="127"/>
      <c r="W3524" s="126"/>
      <c r="X3524" s="119"/>
      <c r="Y3524" s="119"/>
      <c r="Z3524" s="131"/>
      <c r="AA3524" s="12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2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4"/>
      <c r="EM3524" s="1"/>
      <c r="EN3524" s="1"/>
      <c r="EO3524" s="1"/>
      <c r="EP3524" s="1"/>
      <c r="EQ3524" s="1"/>
      <c r="ER3524" s="1"/>
    </row>
    <row r="3525" spans="1:148" ht="12.75" x14ac:dyDescent="0.2">
      <c r="A3525" s="118"/>
      <c r="B3525" s="119"/>
      <c r="C3525" s="119"/>
      <c r="D3525" s="120"/>
      <c r="E3525" s="120"/>
      <c r="F3525" s="172"/>
      <c r="G3525" s="123"/>
      <c r="H3525" s="124"/>
      <c r="I3525" s="124"/>
      <c r="J3525" s="125"/>
      <c r="K3525" s="125"/>
      <c r="L3525" s="8"/>
      <c r="M3525" s="126"/>
      <c r="N3525" s="126"/>
      <c r="O3525" s="119"/>
      <c r="P3525" s="119"/>
      <c r="Q3525" s="158"/>
      <c r="R3525" s="199"/>
      <c r="S3525" s="119"/>
      <c r="T3525" s="129"/>
      <c r="U3525" s="127"/>
      <c r="V3525" s="127"/>
      <c r="W3525" s="126"/>
      <c r="X3525" s="119"/>
      <c r="Y3525" s="119"/>
      <c r="Z3525" s="131"/>
      <c r="AA3525" s="12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2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4"/>
      <c r="EM3525" s="1"/>
      <c r="EN3525" s="1"/>
      <c r="EO3525" s="1"/>
      <c r="EP3525" s="1"/>
      <c r="EQ3525" s="1"/>
      <c r="ER3525" s="1"/>
    </row>
    <row r="3526" spans="1:148" ht="12.75" x14ac:dyDescent="0.2">
      <c r="A3526" s="118"/>
      <c r="B3526" s="119"/>
      <c r="C3526" s="119"/>
      <c r="D3526" s="120"/>
      <c r="E3526" s="120"/>
      <c r="F3526" s="172"/>
      <c r="G3526" s="123"/>
      <c r="H3526" s="124"/>
      <c r="I3526" s="124"/>
      <c r="J3526" s="125"/>
      <c r="K3526" s="125"/>
      <c r="L3526" s="8"/>
      <c r="M3526" s="126"/>
      <c r="N3526" s="126"/>
      <c r="O3526" s="119"/>
      <c r="P3526" s="119"/>
      <c r="Q3526" s="158"/>
      <c r="R3526" s="199"/>
      <c r="S3526" s="119"/>
      <c r="T3526" s="129"/>
      <c r="U3526" s="127"/>
      <c r="V3526" s="127"/>
      <c r="W3526" s="126"/>
      <c r="X3526" s="119"/>
      <c r="Y3526" s="119"/>
      <c r="Z3526" s="131"/>
      <c r="AA3526" s="12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2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4"/>
      <c r="EM3526" s="1"/>
      <c r="EN3526" s="1"/>
      <c r="EO3526" s="1"/>
      <c r="EP3526" s="1"/>
      <c r="EQ3526" s="1"/>
      <c r="ER3526" s="1"/>
    </row>
    <row r="3527" spans="1:148" ht="12.75" x14ac:dyDescent="0.2">
      <c r="A3527" s="118"/>
      <c r="B3527" s="119"/>
      <c r="C3527" s="119"/>
      <c r="D3527" s="120"/>
      <c r="E3527" s="120"/>
      <c r="F3527" s="172"/>
      <c r="G3527" s="123"/>
      <c r="H3527" s="124"/>
      <c r="I3527" s="124"/>
      <c r="J3527" s="125"/>
      <c r="K3527" s="125"/>
      <c r="L3527" s="8"/>
      <c r="M3527" s="126"/>
      <c r="N3527" s="126"/>
      <c r="O3527" s="119"/>
      <c r="P3527" s="119"/>
      <c r="Q3527" s="158"/>
      <c r="R3527" s="199"/>
      <c r="S3527" s="119"/>
      <c r="T3527" s="129"/>
      <c r="U3527" s="127"/>
      <c r="V3527" s="127"/>
      <c r="W3527" s="126"/>
      <c r="X3527" s="119"/>
      <c r="Y3527" s="119"/>
      <c r="Z3527" s="131"/>
      <c r="AA3527" s="12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2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4"/>
      <c r="EM3527" s="1"/>
      <c r="EN3527" s="1"/>
      <c r="EO3527" s="1"/>
      <c r="EP3527" s="1"/>
      <c r="EQ3527" s="1"/>
      <c r="ER3527" s="1"/>
    </row>
    <row r="3528" spans="1:148" ht="12.75" x14ac:dyDescent="0.2">
      <c r="A3528" s="118"/>
      <c r="B3528" s="119"/>
      <c r="C3528" s="119"/>
      <c r="D3528" s="120"/>
      <c r="E3528" s="120"/>
      <c r="F3528" s="172"/>
      <c r="G3528" s="123"/>
      <c r="H3528" s="124"/>
      <c r="I3528" s="124"/>
      <c r="J3528" s="125"/>
      <c r="K3528" s="125"/>
      <c r="L3528" s="8"/>
      <c r="M3528" s="126"/>
      <c r="N3528" s="126"/>
      <c r="O3528" s="119"/>
      <c r="P3528" s="119"/>
      <c r="Q3528" s="158"/>
      <c r="R3528" s="199"/>
      <c r="S3528" s="119"/>
      <c r="T3528" s="129"/>
      <c r="U3528" s="127"/>
      <c r="V3528" s="127"/>
      <c r="W3528" s="126"/>
      <c r="X3528" s="119"/>
      <c r="Y3528" s="119"/>
      <c r="Z3528" s="131"/>
      <c r="AA3528" s="12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2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4"/>
      <c r="EM3528" s="1"/>
      <c r="EN3528" s="1"/>
      <c r="EO3528" s="1"/>
      <c r="EP3528" s="1"/>
      <c r="EQ3528" s="1"/>
      <c r="ER3528" s="1"/>
    </row>
    <row r="3529" spans="1:148" ht="12.75" x14ac:dyDescent="0.2">
      <c r="A3529" s="118"/>
      <c r="B3529" s="119"/>
      <c r="C3529" s="119"/>
      <c r="D3529" s="120"/>
      <c r="E3529" s="120"/>
      <c r="F3529" s="172"/>
      <c r="G3529" s="123"/>
      <c r="H3529" s="124"/>
      <c r="I3529" s="124"/>
      <c r="J3529" s="125"/>
      <c r="K3529" s="125"/>
      <c r="L3529" s="8"/>
      <c r="M3529" s="126"/>
      <c r="N3529" s="126"/>
      <c r="O3529" s="119"/>
      <c r="P3529" s="119"/>
      <c r="Q3529" s="158"/>
      <c r="R3529" s="199"/>
      <c r="S3529" s="119"/>
      <c r="T3529" s="129"/>
      <c r="U3529" s="127"/>
      <c r="V3529" s="127"/>
      <c r="W3529" s="126"/>
      <c r="X3529" s="119"/>
      <c r="Y3529" s="119"/>
      <c r="Z3529" s="131"/>
      <c r="AA3529" s="12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2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4"/>
      <c r="EM3529" s="1"/>
      <c r="EN3529" s="1"/>
      <c r="EO3529" s="1"/>
      <c r="EP3529" s="1"/>
      <c r="EQ3529" s="1"/>
      <c r="ER3529" s="1"/>
    </row>
    <row r="3530" spans="1:148" ht="12.75" x14ac:dyDescent="0.2">
      <c r="A3530" s="118"/>
      <c r="B3530" s="119"/>
      <c r="C3530" s="119"/>
      <c r="D3530" s="120"/>
      <c r="E3530" s="120"/>
      <c r="F3530" s="172"/>
      <c r="G3530" s="123"/>
      <c r="H3530" s="124"/>
      <c r="I3530" s="124"/>
      <c r="J3530" s="125"/>
      <c r="K3530" s="125"/>
      <c r="L3530" s="8"/>
      <c r="M3530" s="126"/>
      <c r="N3530" s="126"/>
      <c r="O3530" s="119"/>
      <c r="P3530" s="119"/>
      <c r="Q3530" s="158"/>
      <c r="R3530" s="199"/>
      <c r="S3530" s="119"/>
      <c r="T3530" s="129"/>
      <c r="U3530" s="127"/>
      <c r="V3530" s="127"/>
      <c r="W3530" s="126"/>
      <c r="X3530" s="119"/>
      <c r="Y3530" s="119"/>
      <c r="Z3530" s="131"/>
      <c r="AA3530" s="12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2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4"/>
      <c r="EM3530" s="1"/>
      <c r="EN3530" s="1"/>
      <c r="EO3530" s="1"/>
      <c r="EP3530" s="1"/>
      <c r="EQ3530" s="1"/>
      <c r="ER3530" s="1"/>
    </row>
    <row r="3531" spans="1:148" ht="12.75" x14ac:dyDescent="0.2">
      <c r="A3531" s="118"/>
      <c r="B3531" s="119"/>
      <c r="C3531" s="119"/>
      <c r="D3531" s="120"/>
      <c r="E3531" s="120"/>
      <c r="F3531" s="172"/>
      <c r="G3531" s="123"/>
      <c r="H3531" s="124"/>
      <c r="I3531" s="124"/>
      <c r="J3531" s="125"/>
      <c r="K3531" s="125"/>
      <c r="L3531" s="8"/>
      <c r="M3531" s="126"/>
      <c r="N3531" s="126"/>
      <c r="O3531" s="119"/>
      <c r="P3531" s="119"/>
      <c r="Q3531" s="158"/>
      <c r="R3531" s="199"/>
      <c r="S3531" s="119"/>
      <c r="T3531" s="129"/>
      <c r="U3531" s="127"/>
      <c r="V3531" s="127"/>
      <c r="W3531" s="126"/>
      <c r="X3531" s="119"/>
      <c r="Y3531" s="119"/>
      <c r="Z3531" s="131"/>
      <c r="AA3531" s="12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2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4"/>
      <c r="EM3531" s="1"/>
      <c r="EN3531" s="1"/>
      <c r="EO3531" s="1"/>
      <c r="EP3531" s="1"/>
      <c r="EQ3531" s="1"/>
      <c r="ER3531" s="1"/>
    </row>
    <row r="3532" spans="1:148" ht="12.75" x14ac:dyDescent="0.2">
      <c r="A3532" s="118"/>
      <c r="B3532" s="119"/>
      <c r="C3532" s="119"/>
      <c r="D3532" s="120"/>
      <c r="E3532" s="120"/>
      <c r="F3532" s="172"/>
      <c r="G3532" s="123"/>
      <c r="H3532" s="124"/>
      <c r="I3532" s="124"/>
      <c r="J3532" s="125"/>
      <c r="K3532" s="125"/>
      <c r="L3532" s="8"/>
      <c r="M3532" s="126"/>
      <c r="N3532" s="126"/>
      <c r="O3532" s="119"/>
      <c r="P3532" s="119"/>
      <c r="Q3532" s="158"/>
      <c r="R3532" s="199"/>
      <c r="S3532" s="119"/>
      <c r="T3532" s="129"/>
      <c r="U3532" s="127"/>
      <c r="V3532" s="127"/>
      <c r="W3532" s="126"/>
      <c r="X3532" s="119"/>
      <c r="Y3532" s="119"/>
      <c r="Z3532" s="131"/>
      <c r="AA3532" s="12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2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4"/>
      <c r="EM3532" s="1"/>
      <c r="EN3532" s="1"/>
      <c r="EO3532" s="1"/>
      <c r="EP3532" s="1"/>
      <c r="EQ3532" s="1"/>
      <c r="ER3532" s="1"/>
    </row>
    <row r="3533" spans="1:148" ht="12.75" x14ac:dyDescent="0.2">
      <c r="A3533" s="118"/>
      <c r="B3533" s="119"/>
      <c r="C3533" s="119"/>
      <c r="D3533" s="120"/>
      <c r="E3533" s="120"/>
      <c r="F3533" s="172"/>
      <c r="G3533" s="123"/>
      <c r="H3533" s="124"/>
      <c r="I3533" s="124"/>
      <c r="J3533" s="125"/>
      <c r="K3533" s="125"/>
      <c r="L3533" s="8"/>
      <c r="M3533" s="126"/>
      <c r="N3533" s="126"/>
      <c r="O3533" s="119"/>
      <c r="P3533" s="119"/>
      <c r="Q3533" s="158"/>
      <c r="R3533" s="199"/>
      <c r="S3533" s="119"/>
      <c r="T3533" s="129"/>
      <c r="U3533" s="127"/>
      <c r="V3533" s="127"/>
      <c r="W3533" s="126"/>
      <c r="X3533" s="119"/>
      <c r="Y3533" s="119"/>
      <c r="Z3533" s="131"/>
      <c r="AA3533" s="12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2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4"/>
      <c r="EM3533" s="1"/>
      <c r="EN3533" s="1"/>
      <c r="EO3533" s="1"/>
      <c r="EP3533" s="1"/>
      <c r="EQ3533" s="1"/>
      <c r="ER3533" s="1"/>
    </row>
    <row r="3534" spans="1:148" ht="12.75" x14ac:dyDescent="0.2">
      <c r="A3534" s="118"/>
      <c r="B3534" s="119"/>
      <c r="C3534" s="119"/>
      <c r="D3534" s="120"/>
      <c r="E3534" s="120"/>
      <c r="F3534" s="172"/>
      <c r="G3534" s="123"/>
      <c r="H3534" s="124"/>
      <c r="I3534" s="124"/>
      <c r="J3534" s="125"/>
      <c r="K3534" s="125"/>
      <c r="L3534" s="8"/>
      <c r="M3534" s="126"/>
      <c r="N3534" s="126"/>
      <c r="O3534" s="119"/>
      <c r="P3534" s="119"/>
      <c r="Q3534" s="158"/>
      <c r="R3534" s="199"/>
      <c r="S3534" s="119"/>
      <c r="T3534" s="129"/>
      <c r="U3534" s="127"/>
      <c r="V3534" s="127"/>
      <c r="W3534" s="126"/>
      <c r="X3534" s="119"/>
      <c r="Y3534" s="119"/>
      <c r="Z3534" s="131"/>
      <c r="AA3534" s="12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2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4"/>
      <c r="EM3534" s="1"/>
      <c r="EN3534" s="1"/>
      <c r="EO3534" s="1"/>
      <c r="EP3534" s="1"/>
      <c r="EQ3534" s="1"/>
      <c r="ER3534" s="1"/>
    </row>
    <row r="3535" spans="1:148" ht="12.75" x14ac:dyDescent="0.2">
      <c r="A3535" s="118"/>
      <c r="B3535" s="119"/>
      <c r="C3535" s="119"/>
      <c r="D3535" s="120"/>
      <c r="E3535" s="120"/>
      <c r="F3535" s="172"/>
      <c r="G3535" s="123"/>
      <c r="H3535" s="124"/>
      <c r="I3535" s="124"/>
      <c r="J3535" s="125"/>
      <c r="K3535" s="125"/>
      <c r="L3535" s="8"/>
      <c r="M3535" s="126"/>
      <c r="N3535" s="126"/>
      <c r="O3535" s="119"/>
      <c r="P3535" s="119"/>
      <c r="Q3535" s="158"/>
      <c r="R3535" s="199"/>
      <c r="S3535" s="119"/>
      <c r="T3535" s="129"/>
      <c r="U3535" s="127"/>
      <c r="V3535" s="127"/>
      <c r="W3535" s="126"/>
      <c r="X3535" s="119"/>
      <c r="Y3535" s="119"/>
      <c r="Z3535" s="131"/>
      <c r="AA3535" s="12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2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4"/>
      <c r="EM3535" s="1"/>
      <c r="EN3535" s="1"/>
      <c r="EO3535" s="1"/>
      <c r="EP3535" s="1"/>
      <c r="EQ3535" s="1"/>
      <c r="ER3535" s="1"/>
    </row>
    <row r="3536" spans="1:148" ht="12.75" x14ac:dyDescent="0.2">
      <c r="A3536" s="118"/>
      <c r="B3536" s="119"/>
      <c r="C3536" s="119"/>
      <c r="D3536" s="120"/>
      <c r="E3536" s="120"/>
      <c r="F3536" s="172"/>
      <c r="G3536" s="123"/>
      <c r="H3536" s="124"/>
      <c r="I3536" s="124"/>
      <c r="J3536" s="125"/>
      <c r="K3536" s="125"/>
      <c r="L3536" s="8"/>
      <c r="M3536" s="126"/>
      <c r="N3536" s="126"/>
      <c r="O3536" s="119"/>
      <c r="P3536" s="119"/>
      <c r="Q3536" s="158"/>
      <c r="R3536" s="199"/>
      <c r="S3536" s="119"/>
      <c r="T3536" s="129"/>
      <c r="U3536" s="127"/>
      <c r="V3536" s="127"/>
      <c r="W3536" s="126"/>
      <c r="X3536" s="119"/>
      <c r="Y3536" s="119"/>
      <c r="Z3536" s="131"/>
      <c r="AA3536" s="12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2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4"/>
      <c r="EM3536" s="1"/>
      <c r="EN3536" s="1"/>
      <c r="EO3536" s="1"/>
      <c r="EP3536" s="1"/>
      <c r="EQ3536" s="1"/>
      <c r="ER3536" s="1"/>
    </row>
    <row r="3537" spans="1:148" ht="12.75" x14ac:dyDescent="0.2">
      <c r="A3537" s="118"/>
      <c r="B3537" s="119"/>
      <c r="C3537" s="119"/>
      <c r="D3537" s="120"/>
      <c r="E3537" s="120"/>
      <c r="F3537" s="172"/>
      <c r="G3537" s="123"/>
      <c r="H3537" s="124"/>
      <c r="I3537" s="124"/>
      <c r="J3537" s="125"/>
      <c r="K3537" s="125"/>
      <c r="L3537" s="8"/>
      <c r="M3537" s="126"/>
      <c r="N3537" s="126"/>
      <c r="O3537" s="119"/>
      <c r="P3537" s="119"/>
      <c r="Q3537" s="158"/>
      <c r="R3537" s="199"/>
      <c r="S3537" s="119"/>
      <c r="T3537" s="129"/>
      <c r="U3537" s="127"/>
      <c r="V3537" s="127"/>
      <c r="W3537" s="126"/>
      <c r="X3537" s="119"/>
      <c r="Y3537" s="119"/>
      <c r="Z3537" s="131"/>
      <c r="AA3537" s="12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2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4"/>
      <c r="EM3537" s="1"/>
      <c r="EN3537" s="1"/>
      <c r="EO3537" s="1"/>
      <c r="EP3537" s="1"/>
      <c r="EQ3537" s="1"/>
      <c r="ER3537" s="1"/>
    </row>
    <row r="3538" spans="1:148" ht="12.75" x14ac:dyDescent="0.2">
      <c r="A3538" s="118"/>
      <c r="B3538" s="119"/>
      <c r="C3538" s="119"/>
      <c r="D3538" s="120"/>
      <c r="E3538" s="120"/>
      <c r="F3538" s="172"/>
      <c r="G3538" s="123"/>
      <c r="H3538" s="124"/>
      <c r="I3538" s="124"/>
      <c r="J3538" s="125"/>
      <c r="K3538" s="125"/>
      <c r="L3538" s="8"/>
      <c r="M3538" s="126"/>
      <c r="N3538" s="126"/>
      <c r="O3538" s="119"/>
      <c r="P3538" s="119"/>
      <c r="Q3538" s="158"/>
      <c r="R3538" s="199"/>
      <c r="S3538" s="119"/>
      <c r="T3538" s="129"/>
      <c r="U3538" s="127"/>
      <c r="V3538" s="127"/>
      <c r="W3538" s="126"/>
      <c r="X3538" s="119"/>
      <c r="Y3538" s="119"/>
      <c r="Z3538" s="131"/>
      <c r="AA3538" s="12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2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4"/>
      <c r="EM3538" s="1"/>
      <c r="EN3538" s="1"/>
      <c r="EO3538" s="1"/>
      <c r="EP3538" s="1"/>
      <c r="EQ3538" s="1"/>
      <c r="ER3538" s="1"/>
    </row>
    <row r="3539" spans="1:148" ht="12.75" x14ac:dyDescent="0.2">
      <c r="A3539" s="118"/>
      <c r="B3539" s="119"/>
      <c r="C3539" s="119"/>
      <c r="D3539" s="120"/>
      <c r="E3539" s="120"/>
      <c r="F3539" s="172"/>
      <c r="G3539" s="123"/>
      <c r="H3539" s="124"/>
      <c r="I3539" s="124"/>
      <c r="J3539" s="125"/>
      <c r="K3539" s="125"/>
      <c r="L3539" s="8"/>
      <c r="M3539" s="126"/>
      <c r="N3539" s="126"/>
      <c r="O3539" s="119"/>
      <c r="P3539" s="119"/>
      <c r="Q3539" s="158"/>
      <c r="R3539" s="199"/>
      <c r="S3539" s="119"/>
      <c r="T3539" s="129"/>
      <c r="U3539" s="127"/>
      <c r="V3539" s="127"/>
      <c r="W3539" s="126"/>
      <c r="X3539" s="119"/>
      <c r="Y3539" s="119"/>
      <c r="Z3539" s="131"/>
      <c r="AA3539" s="12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2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4"/>
      <c r="EM3539" s="1"/>
      <c r="EN3539" s="1"/>
      <c r="EO3539" s="1"/>
      <c r="EP3539" s="1"/>
      <c r="EQ3539" s="1"/>
      <c r="ER3539" s="1"/>
    </row>
    <row r="3540" spans="1:148" ht="12.75" x14ac:dyDescent="0.2">
      <c r="A3540" s="118"/>
      <c r="B3540" s="119"/>
      <c r="C3540" s="119"/>
      <c r="D3540" s="120"/>
      <c r="E3540" s="120"/>
      <c r="F3540" s="172"/>
      <c r="G3540" s="123"/>
      <c r="H3540" s="124"/>
      <c r="I3540" s="124"/>
      <c r="J3540" s="125"/>
      <c r="K3540" s="125"/>
      <c r="L3540" s="8"/>
      <c r="M3540" s="126"/>
      <c r="N3540" s="126"/>
      <c r="O3540" s="119"/>
      <c r="P3540" s="119"/>
      <c r="Q3540" s="158"/>
      <c r="R3540" s="199"/>
      <c r="S3540" s="119"/>
      <c r="T3540" s="129"/>
      <c r="U3540" s="127"/>
      <c r="V3540" s="127"/>
      <c r="W3540" s="126"/>
      <c r="X3540" s="119"/>
      <c r="Y3540" s="119"/>
      <c r="Z3540" s="131"/>
      <c r="AA3540" s="12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2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4"/>
      <c r="EM3540" s="1"/>
      <c r="EN3540" s="1"/>
      <c r="EO3540" s="1"/>
      <c r="EP3540" s="1"/>
      <c r="EQ3540" s="1"/>
      <c r="ER3540" s="1"/>
    </row>
    <row r="3541" spans="1:148" ht="12.75" x14ac:dyDescent="0.2">
      <c r="A3541" s="118"/>
      <c r="B3541" s="119"/>
      <c r="C3541" s="119"/>
      <c r="D3541" s="120"/>
      <c r="E3541" s="120"/>
      <c r="F3541" s="172"/>
      <c r="G3541" s="123"/>
      <c r="H3541" s="124"/>
      <c r="I3541" s="124"/>
      <c r="J3541" s="125"/>
      <c r="K3541" s="125"/>
      <c r="L3541" s="8"/>
      <c r="M3541" s="126"/>
      <c r="N3541" s="126"/>
      <c r="O3541" s="119"/>
      <c r="P3541" s="119"/>
      <c r="Q3541" s="158"/>
      <c r="R3541" s="199"/>
      <c r="S3541" s="119"/>
      <c r="T3541" s="129"/>
      <c r="U3541" s="127"/>
      <c r="V3541" s="127"/>
      <c r="W3541" s="126"/>
      <c r="X3541" s="119"/>
      <c r="Y3541" s="119"/>
      <c r="Z3541" s="131"/>
      <c r="AA3541" s="12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2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4"/>
      <c r="EM3541" s="1"/>
      <c r="EN3541" s="1"/>
      <c r="EO3541" s="1"/>
      <c r="EP3541" s="1"/>
      <c r="EQ3541" s="1"/>
      <c r="ER3541" s="1"/>
    </row>
    <row r="3542" spans="1:148" ht="12.75" x14ac:dyDescent="0.2">
      <c r="A3542" s="118"/>
      <c r="B3542" s="119"/>
      <c r="C3542" s="119"/>
      <c r="D3542" s="120"/>
      <c r="E3542" s="120"/>
      <c r="F3542" s="172"/>
      <c r="G3542" s="123"/>
      <c r="H3542" s="124"/>
      <c r="I3542" s="124"/>
      <c r="J3542" s="125"/>
      <c r="K3542" s="125"/>
      <c r="L3542" s="8"/>
      <c r="M3542" s="126"/>
      <c r="N3542" s="126"/>
      <c r="O3542" s="119"/>
      <c r="P3542" s="119"/>
      <c r="Q3542" s="158"/>
      <c r="R3542" s="199"/>
      <c r="S3542" s="119"/>
      <c r="T3542" s="129"/>
      <c r="U3542" s="127"/>
      <c r="V3542" s="127"/>
      <c r="W3542" s="126"/>
      <c r="X3542" s="119"/>
      <c r="Y3542" s="119"/>
      <c r="Z3542" s="131"/>
      <c r="AA3542" s="12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2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4"/>
      <c r="EM3542" s="1"/>
      <c r="EN3542" s="1"/>
      <c r="EO3542" s="1"/>
      <c r="EP3542" s="1"/>
      <c r="EQ3542" s="1"/>
      <c r="ER3542" s="1"/>
    </row>
    <row r="3543" spans="1:148" ht="12.75" x14ac:dyDescent="0.2">
      <c r="A3543" s="118"/>
      <c r="B3543" s="119"/>
      <c r="C3543" s="119"/>
      <c r="D3543" s="120"/>
      <c r="E3543" s="120"/>
      <c r="F3543" s="172"/>
      <c r="G3543" s="123"/>
      <c r="H3543" s="124"/>
      <c r="I3543" s="124"/>
      <c r="J3543" s="125"/>
      <c r="K3543" s="125"/>
      <c r="L3543" s="8"/>
      <c r="M3543" s="126"/>
      <c r="N3543" s="126"/>
      <c r="O3543" s="119"/>
      <c r="P3543" s="119"/>
      <c r="Q3543" s="158"/>
      <c r="R3543" s="199"/>
      <c r="S3543" s="119"/>
      <c r="T3543" s="129"/>
      <c r="U3543" s="127"/>
      <c r="V3543" s="127"/>
      <c r="W3543" s="126"/>
      <c r="X3543" s="119"/>
      <c r="Y3543" s="119"/>
      <c r="Z3543" s="131"/>
      <c r="AA3543" s="12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2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4"/>
      <c r="EM3543" s="1"/>
      <c r="EN3543" s="1"/>
      <c r="EO3543" s="1"/>
      <c r="EP3543" s="1"/>
      <c r="EQ3543" s="1"/>
      <c r="ER3543" s="1"/>
    </row>
    <row r="3544" spans="1:148" ht="12.75" x14ac:dyDescent="0.2">
      <c r="A3544" s="118"/>
      <c r="B3544" s="119"/>
      <c r="C3544" s="119"/>
      <c r="D3544" s="120"/>
      <c r="E3544" s="120"/>
      <c r="F3544" s="172"/>
      <c r="G3544" s="123"/>
      <c r="H3544" s="124"/>
      <c r="I3544" s="124"/>
      <c r="J3544" s="125"/>
      <c r="K3544" s="125"/>
      <c r="L3544" s="8"/>
      <c r="M3544" s="126"/>
      <c r="N3544" s="126"/>
      <c r="O3544" s="119"/>
      <c r="P3544" s="119"/>
      <c r="Q3544" s="158"/>
      <c r="R3544" s="199"/>
      <c r="S3544" s="119"/>
      <c r="T3544" s="129"/>
      <c r="U3544" s="127"/>
      <c r="V3544" s="127"/>
      <c r="W3544" s="126"/>
      <c r="X3544" s="119"/>
      <c r="Y3544" s="119"/>
      <c r="Z3544" s="131"/>
      <c r="AA3544" s="12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2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4"/>
      <c r="EM3544" s="1"/>
      <c r="EN3544" s="1"/>
      <c r="EO3544" s="1"/>
      <c r="EP3544" s="1"/>
      <c r="EQ3544" s="1"/>
      <c r="ER3544" s="1"/>
    </row>
    <row r="3545" spans="1:148" ht="12.75" x14ac:dyDescent="0.2">
      <c r="A3545" s="118"/>
      <c r="B3545" s="119"/>
      <c r="C3545" s="119"/>
      <c r="D3545" s="120"/>
      <c r="E3545" s="120"/>
      <c r="F3545" s="172"/>
      <c r="G3545" s="123"/>
      <c r="H3545" s="124"/>
      <c r="I3545" s="124"/>
      <c r="J3545" s="125"/>
      <c r="K3545" s="125"/>
      <c r="L3545" s="8"/>
      <c r="M3545" s="126"/>
      <c r="N3545" s="126"/>
      <c r="O3545" s="119"/>
      <c r="P3545" s="119"/>
      <c r="Q3545" s="158"/>
      <c r="R3545" s="199"/>
      <c r="S3545" s="119"/>
      <c r="T3545" s="129"/>
      <c r="U3545" s="127"/>
      <c r="V3545" s="127"/>
      <c r="W3545" s="126"/>
      <c r="X3545" s="119"/>
      <c r="Y3545" s="119"/>
      <c r="Z3545" s="131"/>
      <c r="AA3545" s="12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2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4"/>
      <c r="EM3545" s="1"/>
      <c r="EN3545" s="1"/>
      <c r="EO3545" s="1"/>
      <c r="EP3545" s="1"/>
      <c r="EQ3545" s="1"/>
      <c r="ER3545" s="1"/>
    </row>
    <row r="3546" spans="1:148" ht="12.75" x14ac:dyDescent="0.2">
      <c r="A3546" s="118"/>
      <c r="B3546" s="119"/>
      <c r="C3546" s="119"/>
      <c r="D3546" s="120"/>
      <c r="E3546" s="120"/>
      <c r="F3546" s="172"/>
      <c r="G3546" s="123"/>
      <c r="H3546" s="124"/>
      <c r="I3546" s="124"/>
      <c r="J3546" s="125"/>
      <c r="K3546" s="125"/>
      <c r="L3546" s="8"/>
      <c r="M3546" s="126"/>
      <c r="N3546" s="126"/>
      <c r="O3546" s="119"/>
      <c r="P3546" s="119"/>
      <c r="Q3546" s="158"/>
      <c r="R3546" s="199"/>
      <c r="S3546" s="119"/>
      <c r="T3546" s="129"/>
      <c r="U3546" s="127"/>
      <c r="V3546" s="127"/>
      <c r="W3546" s="126"/>
      <c r="X3546" s="119"/>
      <c r="Y3546" s="119"/>
      <c r="Z3546" s="131"/>
      <c r="AA3546" s="12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2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4"/>
      <c r="EM3546" s="1"/>
      <c r="EN3546" s="1"/>
      <c r="EO3546" s="1"/>
      <c r="EP3546" s="1"/>
      <c r="EQ3546" s="1"/>
      <c r="ER3546" s="1"/>
    </row>
    <row r="3547" spans="1:148" ht="12.75" x14ac:dyDescent="0.2">
      <c r="A3547" s="118"/>
      <c r="B3547" s="119"/>
      <c r="C3547" s="119"/>
      <c r="D3547" s="120"/>
      <c r="E3547" s="120"/>
      <c r="F3547" s="172"/>
      <c r="G3547" s="123"/>
      <c r="H3547" s="124"/>
      <c r="I3547" s="124"/>
      <c r="J3547" s="125"/>
      <c r="K3547" s="125"/>
      <c r="L3547" s="8"/>
      <c r="M3547" s="126"/>
      <c r="N3547" s="126"/>
      <c r="O3547" s="119"/>
      <c r="P3547" s="119"/>
      <c r="Q3547" s="158"/>
      <c r="R3547" s="199"/>
      <c r="S3547" s="119"/>
      <c r="T3547" s="129"/>
      <c r="U3547" s="127"/>
      <c r="V3547" s="127"/>
      <c r="W3547" s="126"/>
      <c r="X3547" s="119"/>
      <c r="Y3547" s="119"/>
      <c r="Z3547" s="131"/>
      <c r="AA3547" s="12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2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4"/>
      <c r="EM3547" s="1"/>
      <c r="EN3547" s="1"/>
      <c r="EO3547" s="1"/>
      <c r="EP3547" s="1"/>
      <c r="EQ3547" s="1"/>
      <c r="ER3547" s="1"/>
    </row>
    <row r="3548" spans="1:148" ht="12.75" x14ac:dyDescent="0.2">
      <c r="A3548" s="118"/>
      <c r="B3548" s="119"/>
      <c r="C3548" s="119"/>
      <c r="D3548" s="120"/>
      <c r="E3548" s="120"/>
      <c r="F3548" s="172"/>
      <c r="G3548" s="123"/>
      <c r="H3548" s="124"/>
      <c r="I3548" s="124"/>
      <c r="J3548" s="125"/>
      <c r="K3548" s="125"/>
      <c r="L3548" s="8"/>
      <c r="M3548" s="126"/>
      <c r="N3548" s="126"/>
      <c r="O3548" s="119"/>
      <c r="P3548" s="119"/>
      <c r="Q3548" s="158"/>
      <c r="R3548" s="199"/>
      <c r="S3548" s="119"/>
      <c r="T3548" s="129"/>
      <c r="U3548" s="127"/>
      <c r="V3548" s="127"/>
      <c r="W3548" s="126"/>
      <c r="X3548" s="119"/>
      <c r="Y3548" s="119"/>
      <c r="Z3548" s="131"/>
      <c r="AA3548" s="12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2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4"/>
      <c r="EM3548" s="1"/>
      <c r="EN3548" s="1"/>
      <c r="EO3548" s="1"/>
      <c r="EP3548" s="1"/>
      <c r="EQ3548" s="1"/>
      <c r="ER3548" s="1"/>
    </row>
    <row r="3549" spans="1:148" ht="12.75" x14ac:dyDescent="0.2">
      <c r="A3549" s="118"/>
      <c r="B3549" s="119"/>
      <c r="C3549" s="119"/>
      <c r="D3549" s="120"/>
      <c r="E3549" s="120"/>
      <c r="F3549" s="172"/>
      <c r="G3549" s="123"/>
      <c r="H3549" s="124"/>
      <c r="I3549" s="124"/>
      <c r="J3549" s="125"/>
      <c r="K3549" s="125"/>
      <c r="L3549" s="8"/>
      <c r="M3549" s="126"/>
      <c r="N3549" s="126"/>
      <c r="O3549" s="119"/>
      <c r="P3549" s="119"/>
      <c r="Q3549" s="158"/>
      <c r="R3549" s="199"/>
      <c r="S3549" s="119"/>
      <c r="T3549" s="129"/>
      <c r="U3549" s="127"/>
      <c r="V3549" s="127"/>
      <c r="W3549" s="126"/>
      <c r="X3549" s="119"/>
      <c r="Y3549" s="119"/>
      <c r="Z3549" s="131"/>
      <c r="AA3549" s="12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2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4"/>
      <c r="EM3549" s="1"/>
      <c r="EN3549" s="1"/>
      <c r="EO3549" s="1"/>
      <c r="EP3549" s="1"/>
      <c r="EQ3549" s="1"/>
      <c r="ER3549" s="1"/>
    </row>
    <row r="3550" spans="1:148" ht="12.75" x14ac:dyDescent="0.2">
      <c r="A3550" s="118"/>
      <c r="B3550" s="119"/>
      <c r="C3550" s="119"/>
      <c r="D3550" s="120"/>
      <c r="E3550" s="120"/>
      <c r="F3550" s="172"/>
      <c r="G3550" s="123"/>
      <c r="H3550" s="124"/>
      <c r="I3550" s="124"/>
      <c r="J3550" s="125"/>
      <c r="K3550" s="125"/>
      <c r="L3550" s="8"/>
      <c r="M3550" s="126"/>
      <c r="N3550" s="126"/>
      <c r="O3550" s="119"/>
      <c r="P3550" s="119"/>
      <c r="Q3550" s="158"/>
      <c r="R3550" s="199"/>
      <c r="S3550" s="119"/>
      <c r="T3550" s="129"/>
      <c r="U3550" s="127"/>
      <c r="V3550" s="127"/>
      <c r="W3550" s="126"/>
      <c r="X3550" s="119"/>
      <c r="Y3550" s="119"/>
      <c r="Z3550" s="131"/>
      <c r="AA3550" s="12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2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4"/>
      <c r="EM3550" s="1"/>
      <c r="EN3550" s="1"/>
      <c r="EO3550" s="1"/>
      <c r="EP3550" s="1"/>
      <c r="EQ3550" s="1"/>
      <c r="ER3550" s="1"/>
    </row>
    <row r="3551" spans="1:148" ht="12.75" x14ac:dyDescent="0.2">
      <c r="A3551" s="118"/>
      <c r="B3551" s="119"/>
      <c r="C3551" s="119"/>
      <c r="D3551" s="120"/>
      <c r="E3551" s="120"/>
      <c r="F3551" s="172"/>
      <c r="G3551" s="123"/>
      <c r="H3551" s="124"/>
      <c r="I3551" s="124"/>
      <c r="J3551" s="125"/>
      <c r="K3551" s="125"/>
      <c r="L3551" s="8"/>
      <c r="M3551" s="126"/>
      <c r="N3551" s="126"/>
      <c r="O3551" s="119"/>
      <c r="P3551" s="119"/>
      <c r="Q3551" s="158"/>
      <c r="R3551" s="199"/>
      <c r="S3551" s="119"/>
      <c r="T3551" s="129"/>
      <c r="U3551" s="127"/>
      <c r="V3551" s="127"/>
      <c r="W3551" s="126"/>
      <c r="X3551" s="119"/>
      <c r="Y3551" s="119"/>
      <c r="Z3551" s="131"/>
      <c r="AA3551" s="12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2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4"/>
      <c r="EM3551" s="1"/>
      <c r="EN3551" s="1"/>
      <c r="EO3551" s="1"/>
      <c r="EP3551" s="1"/>
      <c r="EQ3551" s="1"/>
      <c r="ER3551" s="1"/>
    </row>
    <row r="3552" spans="1:148" ht="12.75" x14ac:dyDescent="0.2">
      <c r="A3552" s="118"/>
      <c r="B3552" s="119"/>
      <c r="C3552" s="119"/>
      <c r="D3552" s="120"/>
      <c r="E3552" s="120"/>
      <c r="F3552" s="172"/>
      <c r="G3552" s="123"/>
      <c r="H3552" s="124"/>
      <c r="I3552" s="124"/>
      <c r="J3552" s="125"/>
      <c r="K3552" s="125"/>
      <c r="L3552" s="8"/>
      <c r="M3552" s="126"/>
      <c r="N3552" s="126"/>
      <c r="O3552" s="119"/>
      <c r="P3552" s="119"/>
      <c r="Q3552" s="158"/>
      <c r="R3552" s="199"/>
      <c r="S3552" s="119"/>
      <c r="T3552" s="129"/>
      <c r="U3552" s="127"/>
      <c r="V3552" s="127"/>
      <c r="W3552" s="126"/>
      <c r="X3552" s="119"/>
      <c r="Y3552" s="119"/>
      <c r="Z3552" s="131"/>
      <c r="AA3552" s="12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2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4"/>
      <c r="EM3552" s="1"/>
      <c r="EN3552" s="1"/>
      <c r="EO3552" s="1"/>
      <c r="EP3552" s="1"/>
      <c r="EQ3552" s="1"/>
      <c r="ER3552" s="1"/>
    </row>
    <row r="3553" spans="1:148" ht="12.75" x14ac:dyDescent="0.2">
      <c r="A3553" s="118"/>
      <c r="B3553" s="119"/>
      <c r="C3553" s="119"/>
      <c r="D3553" s="120"/>
      <c r="E3553" s="120"/>
      <c r="F3553" s="172"/>
      <c r="G3553" s="123"/>
      <c r="H3553" s="124"/>
      <c r="I3553" s="124"/>
      <c r="J3553" s="125"/>
      <c r="K3553" s="125"/>
      <c r="L3553" s="8"/>
      <c r="M3553" s="126"/>
      <c r="N3553" s="126"/>
      <c r="O3553" s="119"/>
      <c r="P3553" s="119"/>
      <c r="Q3553" s="158"/>
      <c r="R3553" s="199"/>
      <c r="S3553" s="119"/>
      <c r="T3553" s="129"/>
      <c r="U3553" s="127"/>
      <c r="V3553" s="127"/>
      <c r="W3553" s="126"/>
      <c r="X3553" s="119"/>
      <c r="Y3553" s="119"/>
      <c r="Z3553" s="131"/>
      <c r="AA3553" s="12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2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4"/>
      <c r="EM3553" s="1"/>
      <c r="EN3553" s="1"/>
      <c r="EO3553" s="1"/>
      <c r="EP3553" s="1"/>
      <c r="EQ3553" s="1"/>
      <c r="ER3553" s="1"/>
    </row>
    <row r="3554" spans="1:148" ht="12.75" x14ac:dyDescent="0.2">
      <c r="A3554" s="118"/>
      <c r="B3554" s="119"/>
      <c r="C3554" s="119"/>
      <c r="D3554" s="120"/>
      <c r="E3554" s="120"/>
      <c r="F3554" s="172"/>
      <c r="G3554" s="123"/>
      <c r="H3554" s="124"/>
      <c r="I3554" s="124"/>
      <c r="J3554" s="125"/>
      <c r="K3554" s="125"/>
      <c r="L3554" s="8"/>
      <c r="M3554" s="126"/>
      <c r="N3554" s="126"/>
      <c r="O3554" s="119"/>
      <c r="P3554" s="119"/>
      <c r="Q3554" s="158"/>
      <c r="R3554" s="199"/>
      <c r="S3554" s="119"/>
      <c r="T3554" s="129"/>
      <c r="U3554" s="127"/>
      <c r="V3554" s="127"/>
      <c r="W3554" s="126"/>
      <c r="X3554" s="119"/>
      <c r="Y3554" s="119"/>
      <c r="Z3554" s="131"/>
      <c r="AA3554" s="12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2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4"/>
      <c r="EM3554" s="1"/>
      <c r="EN3554" s="1"/>
      <c r="EO3554" s="1"/>
      <c r="EP3554" s="1"/>
      <c r="EQ3554" s="1"/>
      <c r="ER3554" s="1"/>
    </row>
    <row r="3555" spans="1:148" ht="12.75" x14ac:dyDescent="0.2">
      <c r="A3555" s="118"/>
      <c r="B3555" s="119"/>
      <c r="C3555" s="119"/>
      <c r="D3555" s="120"/>
      <c r="E3555" s="120"/>
      <c r="F3555" s="172"/>
      <c r="G3555" s="123"/>
      <c r="H3555" s="124"/>
      <c r="I3555" s="124"/>
      <c r="J3555" s="125"/>
      <c r="K3555" s="125"/>
      <c r="L3555" s="8"/>
      <c r="M3555" s="126"/>
      <c r="N3555" s="126"/>
      <c r="O3555" s="119"/>
      <c r="P3555" s="119"/>
      <c r="Q3555" s="158"/>
      <c r="R3555" s="199"/>
      <c r="S3555" s="119"/>
      <c r="T3555" s="129"/>
      <c r="U3555" s="127"/>
      <c r="V3555" s="127"/>
      <c r="W3555" s="126"/>
      <c r="X3555" s="119"/>
      <c r="Y3555" s="119"/>
      <c r="Z3555" s="131"/>
      <c r="AA3555" s="12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2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4"/>
      <c r="EM3555" s="1"/>
      <c r="EN3555" s="1"/>
      <c r="EO3555" s="1"/>
      <c r="EP3555" s="1"/>
      <c r="EQ3555" s="1"/>
      <c r="ER3555" s="1"/>
    </row>
    <row r="3556" spans="1:148" ht="12.75" x14ac:dyDescent="0.2">
      <c r="A3556" s="118"/>
      <c r="B3556" s="119"/>
      <c r="C3556" s="119"/>
      <c r="D3556" s="120"/>
      <c r="E3556" s="120"/>
      <c r="F3556" s="172"/>
      <c r="G3556" s="123"/>
      <c r="H3556" s="124"/>
      <c r="I3556" s="124"/>
      <c r="J3556" s="125"/>
      <c r="K3556" s="125"/>
      <c r="L3556" s="8"/>
      <c r="M3556" s="126"/>
      <c r="N3556" s="126"/>
      <c r="O3556" s="119"/>
      <c r="P3556" s="119"/>
      <c r="Q3556" s="158"/>
      <c r="R3556" s="199"/>
      <c r="S3556" s="119"/>
      <c r="T3556" s="129"/>
      <c r="U3556" s="127"/>
      <c r="V3556" s="127"/>
      <c r="W3556" s="126"/>
      <c r="X3556" s="119"/>
      <c r="Y3556" s="119"/>
      <c r="Z3556" s="131"/>
      <c r="AA3556" s="12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2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4"/>
      <c r="EM3556" s="1"/>
      <c r="EN3556" s="1"/>
      <c r="EO3556" s="1"/>
      <c r="EP3556" s="1"/>
      <c r="EQ3556" s="1"/>
      <c r="ER3556" s="1"/>
    </row>
    <row r="3557" spans="1:148" ht="12.75" x14ac:dyDescent="0.2">
      <c r="A3557" s="118"/>
      <c r="B3557" s="119"/>
      <c r="C3557" s="119"/>
      <c r="D3557" s="120"/>
      <c r="E3557" s="120"/>
      <c r="F3557" s="172"/>
      <c r="G3557" s="123"/>
      <c r="H3557" s="124"/>
      <c r="I3557" s="124"/>
      <c r="J3557" s="125"/>
      <c r="K3557" s="125"/>
      <c r="L3557" s="8"/>
      <c r="M3557" s="126"/>
      <c r="N3557" s="126"/>
      <c r="O3557" s="119"/>
      <c r="P3557" s="119"/>
      <c r="Q3557" s="158"/>
      <c r="R3557" s="199"/>
      <c r="S3557" s="119"/>
      <c r="T3557" s="129"/>
      <c r="U3557" s="127"/>
      <c r="V3557" s="127"/>
      <c r="W3557" s="126"/>
      <c r="X3557" s="119"/>
      <c r="Y3557" s="119"/>
      <c r="Z3557" s="131"/>
      <c r="AA3557" s="12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2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4"/>
      <c r="EM3557" s="1"/>
      <c r="EN3557" s="1"/>
      <c r="EO3557" s="1"/>
      <c r="EP3557" s="1"/>
      <c r="EQ3557" s="1"/>
      <c r="ER3557" s="1"/>
    </row>
    <row r="3558" spans="1:148" ht="12.75" x14ac:dyDescent="0.2">
      <c r="A3558" s="118"/>
      <c r="B3558" s="119"/>
      <c r="C3558" s="119"/>
      <c r="D3558" s="120"/>
      <c r="E3558" s="120"/>
      <c r="F3558" s="172"/>
      <c r="G3558" s="123"/>
      <c r="H3558" s="124"/>
      <c r="I3558" s="124"/>
      <c r="J3558" s="125"/>
      <c r="K3558" s="125"/>
      <c r="L3558" s="8"/>
      <c r="M3558" s="126"/>
      <c r="N3558" s="126"/>
      <c r="O3558" s="119"/>
      <c r="P3558" s="119"/>
      <c r="Q3558" s="158"/>
      <c r="R3558" s="199"/>
      <c r="S3558" s="119"/>
      <c r="T3558" s="129"/>
      <c r="U3558" s="127"/>
      <c r="V3558" s="127"/>
      <c r="W3558" s="126"/>
      <c r="X3558" s="119"/>
      <c r="Y3558" s="119"/>
      <c r="Z3558" s="131"/>
      <c r="AA3558" s="12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2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4"/>
      <c r="EM3558" s="1"/>
      <c r="EN3558" s="1"/>
      <c r="EO3558" s="1"/>
      <c r="EP3558" s="1"/>
      <c r="EQ3558" s="1"/>
      <c r="ER3558" s="1"/>
    </row>
    <row r="3559" spans="1:148" ht="12.75" x14ac:dyDescent="0.2">
      <c r="A3559" s="118"/>
      <c r="B3559" s="119"/>
      <c r="C3559" s="119"/>
      <c r="D3559" s="120"/>
      <c r="E3559" s="120"/>
      <c r="F3559" s="172"/>
      <c r="G3559" s="123"/>
      <c r="H3559" s="124"/>
      <c r="I3559" s="124"/>
      <c r="J3559" s="125"/>
      <c r="K3559" s="125"/>
      <c r="L3559" s="8"/>
      <c r="M3559" s="126"/>
      <c r="N3559" s="126"/>
      <c r="O3559" s="119"/>
      <c r="P3559" s="119"/>
      <c r="Q3559" s="158"/>
      <c r="R3559" s="199"/>
      <c r="S3559" s="119"/>
      <c r="T3559" s="129"/>
      <c r="U3559" s="127"/>
      <c r="V3559" s="127"/>
      <c r="W3559" s="126"/>
      <c r="X3559" s="119"/>
      <c r="Y3559" s="119"/>
      <c r="Z3559" s="131"/>
      <c r="AA3559" s="12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2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4"/>
      <c r="EM3559" s="1"/>
      <c r="EN3559" s="1"/>
      <c r="EO3559" s="1"/>
      <c r="EP3559" s="1"/>
      <c r="EQ3559" s="1"/>
      <c r="ER3559" s="1"/>
    </row>
    <row r="3560" spans="1:148" ht="12.75" x14ac:dyDescent="0.2">
      <c r="A3560" s="118"/>
      <c r="B3560" s="119"/>
      <c r="C3560" s="119"/>
      <c r="D3560" s="120"/>
      <c r="E3560" s="120"/>
      <c r="F3560" s="172"/>
      <c r="G3560" s="123"/>
      <c r="H3560" s="124"/>
      <c r="I3560" s="124"/>
      <c r="J3560" s="125"/>
      <c r="K3560" s="125"/>
      <c r="L3560" s="8"/>
      <c r="M3560" s="126"/>
      <c r="N3560" s="126"/>
      <c r="O3560" s="119"/>
      <c r="P3560" s="119"/>
      <c r="Q3560" s="158"/>
      <c r="R3560" s="199"/>
      <c r="S3560" s="119"/>
      <c r="T3560" s="129"/>
      <c r="U3560" s="127"/>
      <c r="V3560" s="127"/>
      <c r="W3560" s="126"/>
      <c r="X3560" s="119"/>
      <c r="Y3560" s="119"/>
      <c r="Z3560" s="131"/>
      <c r="AA3560" s="12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2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4"/>
      <c r="EM3560" s="1"/>
      <c r="EN3560" s="1"/>
      <c r="EO3560" s="1"/>
      <c r="EP3560" s="1"/>
      <c r="EQ3560" s="1"/>
      <c r="ER3560" s="1"/>
    </row>
    <row r="3561" spans="1:148" ht="12.75" x14ac:dyDescent="0.2">
      <c r="A3561" s="118"/>
      <c r="B3561" s="119"/>
      <c r="C3561" s="119"/>
      <c r="D3561" s="120"/>
      <c r="E3561" s="120"/>
      <c r="F3561" s="172"/>
      <c r="G3561" s="123"/>
      <c r="H3561" s="124"/>
      <c r="I3561" s="124"/>
      <c r="J3561" s="125"/>
      <c r="K3561" s="125"/>
      <c r="L3561" s="8"/>
      <c r="M3561" s="126"/>
      <c r="N3561" s="126"/>
      <c r="O3561" s="119"/>
      <c r="P3561" s="119"/>
      <c r="Q3561" s="158"/>
      <c r="R3561" s="199"/>
      <c r="S3561" s="119"/>
      <c r="T3561" s="129"/>
      <c r="U3561" s="127"/>
      <c r="V3561" s="127"/>
      <c r="W3561" s="126"/>
      <c r="X3561" s="119"/>
      <c r="Y3561" s="119"/>
      <c r="Z3561" s="131"/>
      <c r="AA3561" s="12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2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4"/>
      <c r="EM3561" s="1"/>
      <c r="EN3561" s="1"/>
      <c r="EO3561" s="1"/>
      <c r="EP3561" s="1"/>
      <c r="EQ3561" s="1"/>
      <c r="ER3561" s="1"/>
    </row>
    <row r="3562" spans="1:148" ht="12.75" x14ac:dyDescent="0.2">
      <c r="A3562" s="118"/>
      <c r="B3562" s="119"/>
      <c r="C3562" s="119"/>
      <c r="D3562" s="120"/>
      <c r="E3562" s="120"/>
      <c r="F3562" s="172"/>
      <c r="G3562" s="123"/>
      <c r="H3562" s="124"/>
      <c r="I3562" s="124"/>
      <c r="J3562" s="125"/>
      <c r="K3562" s="125"/>
      <c r="L3562" s="8"/>
      <c r="M3562" s="126"/>
      <c r="N3562" s="126"/>
      <c r="O3562" s="119"/>
      <c r="P3562" s="119"/>
      <c r="Q3562" s="158"/>
      <c r="R3562" s="199"/>
      <c r="S3562" s="119"/>
      <c r="T3562" s="129"/>
      <c r="U3562" s="127"/>
      <c r="V3562" s="127"/>
      <c r="W3562" s="126"/>
      <c r="X3562" s="119"/>
      <c r="Y3562" s="119"/>
      <c r="Z3562" s="131"/>
      <c r="AA3562" s="12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2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4"/>
      <c r="EM3562" s="1"/>
      <c r="EN3562" s="1"/>
      <c r="EO3562" s="1"/>
      <c r="EP3562" s="1"/>
      <c r="EQ3562" s="1"/>
      <c r="ER3562" s="1"/>
    </row>
    <row r="3563" spans="1:148" ht="12.75" x14ac:dyDescent="0.2">
      <c r="A3563" s="118"/>
      <c r="B3563" s="119"/>
      <c r="C3563" s="119"/>
      <c r="D3563" s="120"/>
      <c r="E3563" s="120"/>
      <c r="F3563" s="172"/>
      <c r="G3563" s="123"/>
      <c r="H3563" s="124"/>
      <c r="I3563" s="124"/>
      <c r="J3563" s="125"/>
      <c r="K3563" s="125"/>
      <c r="L3563" s="8"/>
      <c r="M3563" s="126"/>
      <c r="N3563" s="126"/>
      <c r="O3563" s="119"/>
      <c r="P3563" s="119"/>
      <c r="Q3563" s="158"/>
      <c r="R3563" s="199"/>
      <c r="S3563" s="119"/>
      <c r="T3563" s="129"/>
      <c r="U3563" s="127"/>
      <c r="V3563" s="127"/>
      <c r="W3563" s="126"/>
      <c r="X3563" s="119"/>
      <c r="Y3563" s="119"/>
      <c r="Z3563" s="131"/>
      <c r="AA3563" s="12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2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4"/>
      <c r="EM3563" s="1"/>
      <c r="EN3563" s="1"/>
      <c r="EO3563" s="1"/>
      <c r="EP3563" s="1"/>
      <c r="EQ3563" s="1"/>
      <c r="ER3563" s="1"/>
    </row>
    <row r="3564" spans="1:148" ht="12.75" x14ac:dyDescent="0.2">
      <c r="A3564" s="118"/>
      <c r="B3564" s="119"/>
      <c r="C3564" s="119"/>
      <c r="D3564" s="120"/>
      <c r="E3564" s="120"/>
      <c r="F3564" s="172"/>
      <c r="G3564" s="123"/>
      <c r="H3564" s="124"/>
      <c r="I3564" s="124"/>
      <c r="J3564" s="125"/>
      <c r="K3564" s="125"/>
      <c r="L3564" s="8"/>
      <c r="M3564" s="126"/>
      <c r="N3564" s="126"/>
      <c r="O3564" s="119"/>
      <c r="P3564" s="119"/>
      <c r="Q3564" s="158"/>
      <c r="R3564" s="199"/>
      <c r="S3564" s="119"/>
      <c r="T3564" s="129"/>
      <c r="U3564" s="127"/>
      <c r="V3564" s="127"/>
      <c r="W3564" s="126"/>
      <c r="X3564" s="119"/>
      <c r="Y3564" s="119"/>
      <c r="Z3564" s="131"/>
      <c r="AA3564" s="12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2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4"/>
      <c r="EM3564" s="1"/>
      <c r="EN3564" s="1"/>
      <c r="EO3564" s="1"/>
      <c r="EP3564" s="1"/>
      <c r="EQ3564" s="1"/>
      <c r="ER3564" s="1"/>
    </row>
    <row r="3565" spans="1:148" ht="12.75" x14ac:dyDescent="0.2">
      <c r="A3565" s="118"/>
      <c r="B3565" s="119"/>
      <c r="C3565" s="119"/>
      <c r="D3565" s="120"/>
      <c r="E3565" s="120"/>
      <c r="F3565" s="172"/>
      <c r="G3565" s="123"/>
      <c r="H3565" s="124"/>
      <c r="I3565" s="124"/>
      <c r="J3565" s="125"/>
      <c r="K3565" s="125"/>
      <c r="L3565" s="8"/>
      <c r="M3565" s="126"/>
      <c r="N3565" s="126"/>
      <c r="O3565" s="119"/>
      <c r="P3565" s="119"/>
      <c r="Q3565" s="158"/>
      <c r="R3565" s="199"/>
      <c r="S3565" s="119"/>
      <c r="T3565" s="129"/>
      <c r="U3565" s="127"/>
      <c r="V3565" s="127"/>
      <c r="W3565" s="126"/>
      <c r="X3565" s="119"/>
      <c r="Y3565" s="119"/>
      <c r="Z3565" s="131"/>
      <c r="AA3565" s="12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2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4"/>
      <c r="EM3565" s="1"/>
      <c r="EN3565" s="1"/>
      <c r="EO3565" s="1"/>
      <c r="EP3565" s="1"/>
      <c r="EQ3565" s="1"/>
      <c r="ER3565" s="1"/>
    </row>
    <row r="3566" spans="1:148" ht="12.75" x14ac:dyDescent="0.2">
      <c r="A3566" s="118"/>
      <c r="B3566" s="119"/>
      <c r="C3566" s="119"/>
      <c r="D3566" s="120"/>
      <c r="E3566" s="120"/>
      <c r="F3566" s="172"/>
      <c r="G3566" s="123"/>
      <c r="H3566" s="124"/>
      <c r="I3566" s="124"/>
      <c r="J3566" s="125"/>
      <c r="K3566" s="125"/>
      <c r="L3566" s="8"/>
      <c r="M3566" s="126"/>
      <c r="N3566" s="126"/>
      <c r="O3566" s="119"/>
      <c r="P3566" s="119"/>
      <c r="Q3566" s="158"/>
      <c r="R3566" s="199"/>
      <c r="S3566" s="119"/>
      <c r="T3566" s="129"/>
      <c r="U3566" s="127"/>
      <c r="V3566" s="127"/>
      <c r="W3566" s="126"/>
      <c r="X3566" s="119"/>
      <c r="Y3566" s="119"/>
      <c r="Z3566" s="131"/>
      <c r="AA3566" s="12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2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4"/>
      <c r="EM3566" s="1"/>
      <c r="EN3566" s="1"/>
      <c r="EO3566" s="1"/>
      <c r="EP3566" s="1"/>
      <c r="EQ3566" s="1"/>
      <c r="ER3566" s="1"/>
    </row>
    <row r="3567" spans="1:148" ht="12.75" x14ac:dyDescent="0.2">
      <c r="A3567" s="118"/>
      <c r="B3567" s="119"/>
      <c r="C3567" s="119"/>
      <c r="D3567" s="120"/>
      <c r="E3567" s="120"/>
      <c r="F3567" s="172"/>
      <c r="G3567" s="123"/>
      <c r="H3567" s="124"/>
      <c r="I3567" s="124"/>
      <c r="J3567" s="125"/>
      <c r="K3567" s="125"/>
      <c r="L3567" s="8"/>
      <c r="M3567" s="126"/>
      <c r="N3567" s="126"/>
      <c r="O3567" s="119"/>
      <c r="P3567" s="119"/>
      <c r="Q3567" s="158"/>
      <c r="R3567" s="199"/>
      <c r="S3567" s="119"/>
      <c r="T3567" s="129"/>
      <c r="U3567" s="127"/>
      <c r="V3567" s="127"/>
      <c r="W3567" s="126"/>
      <c r="X3567" s="119"/>
      <c r="Y3567" s="119"/>
      <c r="Z3567" s="131"/>
      <c r="AA3567" s="12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2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4"/>
      <c r="EM3567" s="1"/>
      <c r="EN3567" s="1"/>
      <c r="EO3567" s="1"/>
      <c r="EP3567" s="1"/>
      <c r="EQ3567" s="1"/>
      <c r="ER3567" s="1"/>
    </row>
    <row r="3568" spans="1:148" ht="12.75" x14ac:dyDescent="0.2">
      <c r="A3568" s="118"/>
      <c r="B3568" s="119"/>
      <c r="C3568" s="119"/>
      <c r="D3568" s="120"/>
      <c r="E3568" s="120"/>
      <c r="F3568" s="172"/>
      <c r="G3568" s="123"/>
      <c r="H3568" s="124"/>
      <c r="I3568" s="124"/>
      <c r="J3568" s="125"/>
      <c r="K3568" s="125"/>
      <c r="L3568" s="8"/>
      <c r="M3568" s="126"/>
      <c r="N3568" s="126"/>
      <c r="O3568" s="119"/>
      <c r="P3568" s="119"/>
      <c r="Q3568" s="158"/>
      <c r="R3568" s="199"/>
      <c r="S3568" s="119"/>
      <c r="T3568" s="129"/>
      <c r="U3568" s="127"/>
      <c r="V3568" s="127"/>
      <c r="W3568" s="126"/>
      <c r="X3568" s="119"/>
      <c r="Y3568" s="119"/>
      <c r="Z3568" s="131"/>
      <c r="AA3568" s="12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2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4"/>
      <c r="EM3568" s="1"/>
      <c r="EN3568" s="1"/>
      <c r="EO3568" s="1"/>
      <c r="EP3568" s="1"/>
      <c r="EQ3568" s="1"/>
      <c r="ER3568" s="1"/>
    </row>
    <row r="3569" spans="1:148" ht="12.75" x14ac:dyDescent="0.2">
      <c r="A3569" s="118"/>
      <c r="B3569" s="119"/>
      <c r="C3569" s="119"/>
      <c r="D3569" s="120"/>
      <c r="E3569" s="120"/>
      <c r="F3569" s="172"/>
      <c r="G3569" s="123"/>
      <c r="H3569" s="124"/>
      <c r="I3569" s="124"/>
      <c r="J3569" s="125"/>
      <c r="K3569" s="125"/>
      <c r="L3569" s="8"/>
      <c r="M3569" s="126"/>
      <c r="N3569" s="126"/>
      <c r="O3569" s="119"/>
      <c r="P3569" s="119"/>
      <c r="Q3569" s="158"/>
      <c r="R3569" s="199"/>
      <c r="S3569" s="119"/>
      <c r="T3569" s="129"/>
      <c r="U3569" s="127"/>
      <c r="V3569" s="127"/>
      <c r="W3569" s="126"/>
      <c r="X3569" s="119"/>
      <c r="Y3569" s="119"/>
      <c r="Z3569" s="131"/>
      <c r="AA3569" s="12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2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4"/>
      <c r="EM3569" s="1"/>
      <c r="EN3569" s="1"/>
      <c r="EO3569" s="1"/>
      <c r="EP3569" s="1"/>
      <c r="EQ3569" s="1"/>
      <c r="ER3569" s="1"/>
    </row>
    <row r="3570" spans="1:148" ht="12.75" x14ac:dyDescent="0.2">
      <c r="A3570" s="118"/>
      <c r="B3570" s="119"/>
      <c r="C3570" s="119"/>
      <c r="D3570" s="120"/>
      <c r="E3570" s="120"/>
      <c r="F3570" s="172"/>
      <c r="G3570" s="123"/>
      <c r="H3570" s="124"/>
      <c r="I3570" s="124"/>
      <c r="J3570" s="125"/>
      <c r="K3570" s="125"/>
      <c r="L3570" s="8"/>
      <c r="M3570" s="126"/>
      <c r="N3570" s="126"/>
      <c r="O3570" s="119"/>
      <c r="P3570" s="119"/>
      <c r="Q3570" s="158"/>
      <c r="R3570" s="199"/>
      <c r="S3570" s="119"/>
      <c r="T3570" s="129"/>
      <c r="U3570" s="127"/>
      <c r="V3570" s="127"/>
      <c r="W3570" s="126"/>
      <c r="X3570" s="119"/>
      <c r="Y3570" s="119"/>
      <c r="Z3570" s="131"/>
      <c r="AA3570" s="12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2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4"/>
      <c r="EM3570" s="1"/>
      <c r="EN3570" s="1"/>
      <c r="EO3570" s="1"/>
      <c r="EP3570" s="1"/>
      <c r="EQ3570" s="1"/>
      <c r="ER3570" s="1"/>
    </row>
    <row r="3571" spans="1:148" ht="12.75" x14ac:dyDescent="0.2">
      <c r="A3571" s="118"/>
      <c r="B3571" s="119"/>
      <c r="C3571" s="119"/>
      <c r="D3571" s="120"/>
      <c r="E3571" s="120"/>
      <c r="F3571" s="172"/>
      <c r="G3571" s="123"/>
      <c r="H3571" s="124"/>
      <c r="I3571" s="124"/>
      <c r="J3571" s="125"/>
      <c r="K3571" s="125"/>
      <c r="L3571" s="8"/>
      <c r="M3571" s="126"/>
      <c r="N3571" s="126"/>
      <c r="O3571" s="119"/>
      <c r="P3571" s="119"/>
      <c r="Q3571" s="158"/>
      <c r="R3571" s="199"/>
      <c r="S3571" s="119"/>
      <c r="T3571" s="129"/>
      <c r="U3571" s="127"/>
      <c r="V3571" s="127"/>
      <c r="W3571" s="126"/>
      <c r="X3571" s="119"/>
      <c r="Y3571" s="119"/>
      <c r="Z3571" s="131"/>
      <c r="AA3571" s="12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2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4"/>
      <c r="EM3571" s="1"/>
      <c r="EN3571" s="1"/>
      <c r="EO3571" s="1"/>
      <c r="EP3571" s="1"/>
      <c r="EQ3571" s="1"/>
      <c r="ER3571" s="1"/>
    </row>
    <row r="3572" spans="1:148" ht="12.75" x14ac:dyDescent="0.2">
      <c r="A3572" s="118"/>
      <c r="B3572" s="119"/>
      <c r="C3572" s="119"/>
      <c r="D3572" s="120"/>
      <c r="E3572" s="120"/>
      <c r="F3572" s="172"/>
      <c r="G3572" s="123"/>
      <c r="H3572" s="124"/>
      <c r="I3572" s="124"/>
      <c r="J3572" s="125"/>
      <c r="K3572" s="125"/>
      <c r="L3572" s="8"/>
      <c r="M3572" s="126"/>
      <c r="N3572" s="126"/>
      <c r="O3572" s="119"/>
      <c r="P3572" s="119"/>
      <c r="Q3572" s="158"/>
      <c r="R3572" s="199"/>
      <c r="S3572" s="119"/>
      <c r="T3572" s="129"/>
      <c r="U3572" s="127"/>
      <c r="V3572" s="127"/>
      <c r="W3572" s="126"/>
      <c r="X3572" s="119"/>
      <c r="Y3572" s="119"/>
      <c r="Z3572" s="131"/>
      <c r="AA3572" s="12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2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4"/>
      <c r="EM3572" s="1"/>
      <c r="EN3572" s="1"/>
      <c r="EO3572" s="1"/>
      <c r="EP3572" s="1"/>
      <c r="EQ3572" s="1"/>
      <c r="ER3572" s="1"/>
    </row>
    <row r="3573" spans="1:148" ht="12.75" x14ac:dyDescent="0.2">
      <c r="A3573" s="118"/>
      <c r="B3573" s="119"/>
      <c r="C3573" s="119"/>
      <c r="D3573" s="120"/>
      <c r="E3573" s="120"/>
      <c r="F3573" s="172"/>
      <c r="G3573" s="123"/>
      <c r="H3573" s="124"/>
      <c r="I3573" s="124"/>
      <c r="J3573" s="125"/>
      <c r="K3573" s="125"/>
      <c r="L3573" s="8"/>
      <c r="M3573" s="126"/>
      <c r="N3573" s="126"/>
      <c r="O3573" s="119"/>
      <c r="P3573" s="119"/>
      <c r="Q3573" s="158"/>
      <c r="R3573" s="199"/>
      <c r="S3573" s="119"/>
      <c r="T3573" s="129"/>
      <c r="U3573" s="127"/>
      <c r="V3573" s="127"/>
      <c r="W3573" s="126"/>
      <c r="X3573" s="119"/>
      <c r="Y3573" s="119"/>
      <c r="Z3573" s="131"/>
      <c r="AA3573" s="12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2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4"/>
      <c r="EM3573" s="1"/>
      <c r="EN3573" s="1"/>
      <c r="EO3573" s="1"/>
      <c r="EP3573" s="1"/>
      <c r="EQ3573" s="1"/>
      <c r="ER3573" s="1"/>
    </row>
    <row r="3574" spans="1:148" ht="12.75" x14ac:dyDescent="0.2">
      <c r="A3574" s="118"/>
      <c r="B3574" s="119"/>
      <c r="C3574" s="119"/>
      <c r="D3574" s="120"/>
      <c r="E3574" s="120"/>
      <c r="F3574" s="172"/>
      <c r="G3574" s="123"/>
      <c r="H3574" s="124"/>
      <c r="I3574" s="124"/>
      <c r="J3574" s="125"/>
      <c r="K3574" s="125"/>
      <c r="L3574" s="8"/>
      <c r="M3574" s="126"/>
      <c r="N3574" s="126"/>
      <c r="O3574" s="119"/>
      <c r="P3574" s="119"/>
      <c r="Q3574" s="158"/>
      <c r="R3574" s="199"/>
      <c r="S3574" s="119"/>
      <c r="T3574" s="129"/>
      <c r="U3574" s="127"/>
      <c r="V3574" s="127"/>
      <c r="W3574" s="126"/>
      <c r="X3574" s="119"/>
      <c r="Y3574" s="119"/>
      <c r="Z3574" s="131"/>
      <c r="AA3574" s="12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2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4"/>
      <c r="EM3574" s="1"/>
      <c r="EN3574" s="1"/>
      <c r="EO3574" s="1"/>
      <c r="EP3574" s="1"/>
      <c r="EQ3574" s="1"/>
      <c r="ER3574" s="1"/>
    </row>
    <row r="3575" spans="1:148" ht="12.75" x14ac:dyDescent="0.2">
      <c r="A3575" s="118"/>
      <c r="B3575" s="119"/>
      <c r="C3575" s="119"/>
      <c r="D3575" s="120"/>
      <c r="E3575" s="120"/>
      <c r="F3575" s="172"/>
      <c r="G3575" s="123"/>
      <c r="H3575" s="124"/>
      <c r="I3575" s="124"/>
      <c r="J3575" s="125"/>
      <c r="K3575" s="125"/>
      <c r="L3575" s="8"/>
      <c r="M3575" s="126"/>
      <c r="N3575" s="126"/>
      <c r="O3575" s="119"/>
      <c r="P3575" s="119"/>
      <c r="Q3575" s="158"/>
      <c r="R3575" s="199"/>
      <c r="S3575" s="119"/>
      <c r="T3575" s="129"/>
      <c r="U3575" s="127"/>
      <c r="V3575" s="127"/>
      <c r="W3575" s="126"/>
      <c r="X3575" s="119"/>
      <c r="Y3575" s="119"/>
      <c r="Z3575" s="131"/>
      <c r="AA3575" s="12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2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4"/>
      <c r="EM3575" s="1"/>
      <c r="EN3575" s="1"/>
      <c r="EO3575" s="1"/>
      <c r="EP3575" s="1"/>
      <c r="EQ3575" s="1"/>
      <c r="ER3575" s="1"/>
    </row>
    <row r="3576" spans="1:148" ht="12.75" x14ac:dyDescent="0.2">
      <c r="A3576" s="118"/>
      <c r="B3576" s="119"/>
      <c r="C3576" s="119"/>
      <c r="D3576" s="120"/>
      <c r="E3576" s="120"/>
      <c r="F3576" s="172"/>
      <c r="G3576" s="123"/>
      <c r="H3576" s="124"/>
      <c r="I3576" s="124"/>
      <c r="J3576" s="125"/>
      <c r="K3576" s="125"/>
      <c r="L3576" s="8"/>
      <c r="M3576" s="126"/>
      <c r="N3576" s="126"/>
      <c r="O3576" s="119"/>
      <c r="P3576" s="119"/>
      <c r="Q3576" s="158"/>
      <c r="R3576" s="199"/>
      <c r="S3576" s="119"/>
      <c r="T3576" s="129"/>
      <c r="U3576" s="127"/>
      <c r="V3576" s="127"/>
      <c r="W3576" s="126"/>
      <c r="X3576" s="119"/>
      <c r="Y3576" s="119"/>
      <c r="Z3576" s="131"/>
      <c r="AA3576" s="12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2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4"/>
      <c r="EM3576" s="1"/>
      <c r="EN3576" s="1"/>
      <c r="EO3576" s="1"/>
      <c r="EP3576" s="1"/>
      <c r="EQ3576" s="1"/>
      <c r="ER3576" s="1"/>
    </row>
    <row r="3577" spans="1:148" ht="12.75" x14ac:dyDescent="0.2">
      <c r="A3577" s="118"/>
      <c r="B3577" s="119"/>
      <c r="C3577" s="119"/>
      <c r="D3577" s="120"/>
      <c r="E3577" s="120"/>
      <c r="F3577" s="172"/>
      <c r="G3577" s="123"/>
      <c r="H3577" s="124"/>
      <c r="I3577" s="124"/>
      <c r="J3577" s="125"/>
      <c r="K3577" s="125"/>
      <c r="L3577" s="8"/>
      <c r="M3577" s="126"/>
      <c r="N3577" s="126"/>
      <c r="O3577" s="119"/>
      <c r="P3577" s="119"/>
      <c r="Q3577" s="158"/>
      <c r="R3577" s="199"/>
      <c r="S3577" s="119"/>
      <c r="T3577" s="129"/>
      <c r="U3577" s="127"/>
      <c r="V3577" s="127"/>
      <c r="W3577" s="126"/>
      <c r="X3577" s="119"/>
      <c r="Y3577" s="119"/>
      <c r="Z3577" s="131"/>
      <c r="AA3577" s="12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2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4"/>
      <c r="EM3577" s="1"/>
      <c r="EN3577" s="1"/>
      <c r="EO3577" s="1"/>
      <c r="EP3577" s="1"/>
      <c r="EQ3577" s="1"/>
      <c r="ER3577" s="1"/>
    </row>
    <row r="3578" spans="1:148" ht="12.75" x14ac:dyDescent="0.2">
      <c r="A3578" s="118"/>
      <c r="B3578" s="119"/>
      <c r="C3578" s="119"/>
      <c r="D3578" s="120"/>
      <c r="E3578" s="120"/>
      <c r="F3578" s="172"/>
      <c r="G3578" s="123"/>
      <c r="H3578" s="124"/>
      <c r="I3578" s="124"/>
      <c r="J3578" s="125"/>
      <c r="K3578" s="125"/>
      <c r="L3578" s="8"/>
      <c r="M3578" s="126"/>
      <c r="N3578" s="126"/>
      <c r="O3578" s="119"/>
      <c r="P3578" s="119"/>
      <c r="Q3578" s="158"/>
      <c r="R3578" s="199"/>
      <c r="S3578" s="119"/>
      <c r="T3578" s="129"/>
      <c r="U3578" s="127"/>
      <c r="V3578" s="127"/>
      <c r="W3578" s="126"/>
      <c r="X3578" s="119"/>
      <c r="Y3578" s="119"/>
      <c r="Z3578" s="131"/>
      <c r="AA3578" s="12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2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4"/>
      <c r="EM3578" s="1"/>
      <c r="EN3578" s="1"/>
      <c r="EO3578" s="1"/>
      <c r="EP3578" s="1"/>
      <c r="EQ3578" s="1"/>
      <c r="ER3578" s="1"/>
    </row>
    <row r="3579" spans="1:148" ht="12.75" x14ac:dyDescent="0.2">
      <c r="A3579" s="118"/>
      <c r="B3579" s="119"/>
      <c r="C3579" s="119"/>
      <c r="D3579" s="120"/>
      <c r="E3579" s="120"/>
      <c r="F3579" s="172"/>
      <c r="G3579" s="123"/>
      <c r="H3579" s="124"/>
      <c r="I3579" s="124"/>
      <c r="J3579" s="125"/>
      <c r="K3579" s="125"/>
      <c r="L3579" s="8"/>
      <c r="M3579" s="126"/>
      <c r="N3579" s="126"/>
      <c r="O3579" s="119"/>
      <c r="P3579" s="119"/>
      <c r="Q3579" s="158"/>
      <c r="R3579" s="199"/>
      <c r="S3579" s="119"/>
      <c r="T3579" s="129"/>
      <c r="U3579" s="127"/>
      <c r="V3579" s="127"/>
      <c r="W3579" s="126"/>
      <c r="X3579" s="119"/>
      <c r="Y3579" s="119"/>
      <c r="Z3579" s="131"/>
      <c r="AA3579" s="12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2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4"/>
      <c r="EM3579" s="1"/>
      <c r="EN3579" s="1"/>
      <c r="EO3579" s="1"/>
      <c r="EP3579" s="1"/>
      <c r="EQ3579" s="1"/>
      <c r="ER3579" s="1"/>
    </row>
    <row r="3580" spans="1:148" ht="12.75" x14ac:dyDescent="0.2">
      <c r="A3580" s="118"/>
      <c r="B3580" s="119"/>
      <c r="C3580" s="119"/>
      <c r="D3580" s="120"/>
      <c r="E3580" s="120"/>
      <c r="F3580" s="172"/>
      <c r="G3580" s="123"/>
      <c r="H3580" s="124"/>
      <c r="I3580" s="124"/>
      <c r="J3580" s="125"/>
      <c r="K3580" s="125"/>
      <c r="L3580" s="8"/>
      <c r="M3580" s="126"/>
      <c r="N3580" s="126"/>
      <c r="O3580" s="119"/>
      <c r="P3580" s="119"/>
      <c r="Q3580" s="158"/>
      <c r="R3580" s="199"/>
      <c r="S3580" s="119"/>
      <c r="T3580" s="129"/>
      <c r="U3580" s="127"/>
      <c r="V3580" s="127"/>
      <c r="W3580" s="126"/>
      <c r="X3580" s="119"/>
      <c r="Y3580" s="119"/>
      <c r="Z3580" s="131"/>
      <c r="AA3580" s="12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2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4"/>
      <c r="EM3580" s="1"/>
      <c r="EN3580" s="1"/>
      <c r="EO3580" s="1"/>
      <c r="EP3580" s="1"/>
      <c r="EQ3580" s="1"/>
      <c r="ER3580" s="1"/>
    </row>
    <row r="3581" spans="1:148" ht="12.75" x14ac:dyDescent="0.2">
      <c r="A3581" s="118"/>
      <c r="B3581" s="119"/>
      <c r="C3581" s="119"/>
      <c r="D3581" s="120"/>
      <c r="E3581" s="120"/>
      <c r="F3581" s="172"/>
      <c r="G3581" s="123"/>
      <c r="H3581" s="124"/>
      <c r="I3581" s="124"/>
      <c r="J3581" s="125"/>
      <c r="K3581" s="125"/>
      <c r="L3581" s="8"/>
      <c r="M3581" s="126"/>
      <c r="N3581" s="126"/>
      <c r="O3581" s="119"/>
      <c r="P3581" s="119"/>
      <c r="Q3581" s="158"/>
      <c r="R3581" s="199"/>
      <c r="S3581" s="119"/>
      <c r="T3581" s="129"/>
      <c r="U3581" s="127"/>
      <c r="V3581" s="127"/>
      <c r="W3581" s="126"/>
      <c r="X3581" s="119"/>
      <c r="Y3581" s="119"/>
      <c r="Z3581" s="131"/>
      <c r="AA3581" s="12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2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4"/>
      <c r="EM3581" s="1"/>
      <c r="EN3581" s="1"/>
      <c r="EO3581" s="1"/>
      <c r="EP3581" s="1"/>
      <c r="EQ3581" s="1"/>
      <c r="ER3581" s="1"/>
    </row>
    <row r="3582" spans="1:148" ht="12.75" x14ac:dyDescent="0.2">
      <c r="A3582" s="118"/>
      <c r="B3582" s="119"/>
      <c r="C3582" s="119"/>
      <c r="D3582" s="120"/>
      <c r="E3582" s="120"/>
      <c r="F3582" s="172"/>
      <c r="G3582" s="123"/>
      <c r="H3582" s="124"/>
      <c r="I3582" s="124"/>
      <c r="J3582" s="125"/>
      <c r="K3582" s="125"/>
      <c r="L3582" s="8"/>
      <c r="M3582" s="126"/>
      <c r="N3582" s="126"/>
      <c r="O3582" s="119"/>
      <c r="P3582" s="119"/>
      <c r="Q3582" s="158"/>
      <c r="R3582" s="199"/>
      <c r="S3582" s="119"/>
      <c r="T3582" s="129"/>
      <c r="U3582" s="127"/>
      <c r="V3582" s="127"/>
      <c r="W3582" s="126"/>
      <c r="X3582" s="119"/>
      <c r="Y3582" s="119"/>
      <c r="Z3582" s="131"/>
      <c r="AA3582" s="12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2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4"/>
      <c r="EM3582" s="1"/>
      <c r="EN3582" s="1"/>
      <c r="EO3582" s="1"/>
      <c r="EP3582" s="1"/>
      <c r="EQ3582" s="1"/>
      <c r="ER3582" s="1"/>
    </row>
    <row r="3583" spans="1:148" ht="12.75" x14ac:dyDescent="0.2">
      <c r="A3583" s="118"/>
      <c r="B3583" s="119"/>
      <c r="C3583" s="119"/>
      <c r="D3583" s="120"/>
      <c r="E3583" s="120"/>
      <c r="F3583" s="172"/>
      <c r="G3583" s="123"/>
      <c r="H3583" s="124"/>
      <c r="I3583" s="124"/>
      <c r="J3583" s="125"/>
      <c r="K3583" s="125"/>
      <c r="L3583" s="8"/>
      <c r="M3583" s="126"/>
      <c r="N3583" s="126"/>
      <c r="O3583" s="119"/>
      <c r="P3583" s="119"/>
      <c r="Q3583" s="158"/>
      <c r="R3583" s="199"/>
      <c r="S3583" s="119"/>
      <c r="T3583" s="129"/>
      <c r="U3583" s="127"/>
      <c r="V3583" s="127"/>
      <c r="W3583" s="126"/>
      <c r="X3583" s="119"/>
      <c r="Y3583" s="119"/>
      <c r="Z3583" s="131"/>
      <c r="AA3583" s="12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2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4"/>
      <c r="EM3583" s="1"/>
      <c r="EN3583" s="1"/>
      <c r="EO3583" s="1"/>
      <c r="EP3583" s="1"/>
      <c r="EQ3583" s="1"/>
      <c r="ER3583" s="1"/>
    </row>
    <row r="3584" spans="1:148" ht="12.75" x14ac:dyDescent="0.2">
      <c r="A3584" s="118"/>
      <c r="B3584" s="119"/>
      <c r="C3584" s="119"/>
      <c r="D3584" s="120"/>
      <c r="E3584" s="120"/>
      <c r="F3584" s="172"/>
      <c r="G3584" s="123"/>
      <c r="H3584" s="124"/>
      <c r="I3584" s="124"/>
      <c r="J3584" s="125"/>
      <c r="K3584" s="125"/>
      <c r="L3584" s="8"/>
      <c r="M3584" s="126"/>
      <c r="N3584" s="126"/>
      <c r="O3584" s="119"/>
      <c r="P3584" s="119"/>
      <c r="Q3584" s="158"/>
      <c r="R3584" s="199"/>
      <c r="S3584" s="119"/>
      <c r="T3584" s="129"/>
      <c r="U3584" s="127"/>
      <c r="V3584" s="127"/>
      <c r="W3584" s="126"/>
      <c r="X3584" s="119"/>
      <c r="Y3584" s="119"/>
      <c r="Z3584" s="131"/>
      <c r="AA3584" s="12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2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4"/>
      <c r="EM3584" s="1"/>
      <c r="EN3584" s="1"/>
      <c r="EO3584" s="1"/>
      <c r="EP3584" s="1"/>
      <c r="EQ3584" s="1"/>
      <c r="ER3584" s="1"/>
    </row>
    <row r="3585" spans="1:148" ht="12.75" x14ac:dyDescent="0.2">
      <c r="A3585" s="118"/>
      <c r="B3585" s="119"/>
      <c r="C3585" s="119"/>
      <c r="D3585" s="120"/>
      <c r="E3585" s="120"/>
      <c r="F3585" s="172"/>
      <c r="G3585" s="123"/>
      <c r="H3585" s="124"/>
      <c r="I3585" s="124"/>
      <c r="J3585" s="125"/>
      <c r="K3585" s="125"/>
      <c r="L3585" s="8"/>
      <c r="M3585" s="126"/>
      <c r="N3585" s="126"/>
      <c r="O3585" s="119"/>
      <c r="P3585" s="119"/>
      <c r="Q3585" s="158"/>
      <c r="R3585" s="199"/>
      <c r="S3585" s="119"/>
      <c r="T3585" s="129"/>
      <c r="U3585" s="127"/>
      <c r="V3585" s="127"/>
      <c r="W3585" s="126"/>
      <c r="X3585" s="119"/>
      <c r="Y3585" s="119"/>
      <c r="Z3585" s="131"/>
      <c r="AA3585" s="12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2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4"/>
      <c r="EM3585" s="1"/>
      <c r="EN3585" s="1"/>
      <c r="EO3585" s="1"/>
      <c r="EP3585" s="1"/>
      <c r="EQ3585" s="1"/>
      <c r="ER3585" s="1"/>
    </row>
    <row r="3586" spans="1:148" ht="12.75" x14ac:dyDescent="0.2">
      <c r="A3586" s="118"/>
      <c r="B3586" s="119"/>
      <c r="C3586" s="119"/>
      <c r="D3586" s="120"/>
      <c r="E3586" s="120"/>
      <c r="F3586" s="172"/>
      <c r="G3586" s="123"/>
      <c r="H3586" s="124"/>
      <c r="I3586" s="124"/>
      <c r="J3586" s="125"/>
      <c r="K3586" s="125"/>
      <c r="L3586" s="8"/>
      <c r="M3586" s="126"/>
      <c r="N3586" s="126"/>
      <c r="O3586" s="119"/>
      <c r="P3586" s="119"/>
      <c r="Q3586" s="158"/>
      <c r="R3586" s="199"/>
      <c r="S3586" s="119"/>
      <c r="T3586" s="129"/>
      <c r="U3586" s="127"/>
      <c r="V3586" s="127"/>
      <c r="W3586" s="126"/>
      <c r="X3586" s="119"/>
      <c r="Y3586" s="119"/>
      <c r="Z3586" s="131"/>
      <c r="AA3586" s="12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2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4"/>
      <c r="EM3586" s="1"/>
      <c r="EN3586" s="1"/>
      <c r="EO3586" s="1"/>
      <c r="EP3586" s="1"/>
      <c r="EQ3586" s="1"/>
      <c r="ER3586" s="1"/>
    </row>
    <row r="3587" spans="1:148" ht="12.75" x14ac:dyDescent="0.2">
      <c r="A3587" s="118"/>
      <c r="B3587" s="119"/>
      <c r="C3587" s="119"/>
      <c r="D3587" s="120"/>
      <c r="E3587" s="120"/>
      <c r="F3587" s="172"/>
      <c r="G3587" s="123"/>
      <c r="H3587" s="124"/>
      <c r="I3587" s="124"/>
      <c r="J3587" s="125"/>
      <c r="K3587" s="125"/>
      <c r="L3587" s="8"/>
      <c r="M3587" s="126"/>
      <c r="N3587" s="126"/>
      <c r="O3587" s="119"/>
      <c r="P3587" s="119"/>
      <c r="Q3587" s="158"/>
      <c r="R3587" s="199"/>
      <c r="S3587" s="119"/>
      <c r="T3587" s="129"/>
      <c r="U3587" s="127"/>
      <c r="V3587" s="127"/>
      <c r="W3587" s="126"/>
      <c r="X3587" s="119"/>
      <c r="Y3587" s="119"/>
      <c r="Z3587" s="131"/>
      <c r="AA3587" s="12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2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4"/>
      <c r="EM3587" s="1"/>
      <c r="EN3587" s="1"/>
      <c r="EO3587" s="1"/>
      <c r="EP3587" s="1"/>
      <c r="EQ3587" s="1"/>
      <c r="ER3587" s="1"/>
    </row>
    <row r="3588" spans="1:148" ht="12.75" x14ac:dyDescent="0.2">
      <c r="A3588" s="118"/>
      <c r="B3588" s="119"/>
      <c r="C3588" s="119"/>
      <c r="D3588" s="120"/>
      <c r="E3588" s="120"/>
      <c r="F3588" s="172"/>
      <c r="G3588" s="123"/>
      <c r="H3588" s="124"/>
      <c r="I3588" s="124"/>
      <c r="J3588" s="125"/>
      <c r="K3588" s="125"/>
      <c r="L3588" s="8"/>
      <c r="M3588" s="126"/>
      <c r="N3588" s="126"/>
      <c r="O3588" s="119"/>
      <c r="P3588" s="119"/>
      <c r="Q3588" s="158"/>
      <c r="R3588" s="199"/>
      <c r="S3588" s="119"/>
      <c r="T3588" s="129"/>
      <c r="U3588" s="127"/>
      <c r="V3588" s="127"/>
      <c r="W3588" s="126"/>
      <c r="X3588" s="119"/>
      <c r="Y3588" s="119"/>
      <c r="Z3588" s="131"/>
      <c r="AA3588" s="12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2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4"/>
      <c r="EM3588" s="1"/>
      <c r="EN3588" s="1"/>
      <c r="EO3588" s="1"/>
      <c r="EP3588" s="1"/>
      <c r="EQ3588" s="1"/>
      <c r="ER3588" s="1"/>
    </row>
    <row r="3589" spans="1:148" ht="12.75" x14ac:dyDescent="0.2">
      <c r="A3589" s="118"/>
      <c r="B3589" s="119"/>
      <c r="C3589" s="119"/>
      <c r="D3589" s="120"/>
      <c r="E3589" s="120"/>
      <c r="F3589" s="172"/>
      <c r="G3589" s="123"/>
      <c r="H3589" s="124"/>
      <c r="I3589" s="124"/>
      <c r="J3589" s="125"/>
      <c r="K3589" s="125"/>
      <c r="L3589" s="8"/>
      <c r="M3589" s="126"/>
      <c r="N3589" s="126"/>
      <c r="O3589" s="119"/>
      <c r="P3589" s="119"/>
      <c r="Q3589" s="158"/>
      <c r="R3589" s="199"/>
      <c r="S3589" s="119"/>
      <c r="T3589" s="129"/>
      <c r="U3589" s="127"/>
      <c r="V3589" s="127"/>
      <c r="W3589" s="126"/>
      <c r="X3589" s="119"/>
      <c r="Y3589" s="119"/>
      <c r="Z3589" s="131"/>
      <c r="AA3589" s="12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2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4"/>
      <c r="EM3589" s="1"/>
      <c r="EN3589" s="1"/>
      <c r="EO3589" s="1"/>
      <c r="EP3589" s="1"/>
      <c r="EQ3589" s="1"/>
      <c r="ER3589" s="1"/>
    </row>
    <row r="3590" spans="1:148" ht="12.75" x14ac:dyDescent="0.2">
      <c r="A3590" s="118"/>
      <c r="B3590" s="119"/>
      <c r="C3590" s="119"/>
      <c r="D3590" s="120"/>
      <c r="E3590" s="120"/>
      <c r="F3590" s="172"/>
      <c r="G3590" s="123"/>
      <c r="H3590" s="124"/>
      <c r="I3590" s="124"/>
      <c r="J3590" s="125"/>
      <c r="K3590" s="125"/>
      <c r="L3590" s="8"/>
      <c r="M3590" s="126"/>
      <c r="N3590" s="126"/>
      <c r="O3590" s="119"/>
      <c r="P3590" s="119"/>
      <c r="Q3590" s="158"/>
      <c r="R3590" s="199"/>
      <c r="S3590" s="119"/>
      <c r="T3590" s="129"/>
      <c r="U3590" s="127"/>
      <c r="V3590" s="127"/>
      <c r="W3590" s="126"/>
      <c r="X3590" s="119"/>
      <c r="Y3590" s="119"/>
      <c r="Z3590" s="131"/>
      <c r="AA3590" s="12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2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4"/>
      <c r="EM3590" s="1"/>
      <c r="EN3590" s="1"/>
      <c r="EO3590" s="1"/>
      <c r="EP3590" s="1"/>
      <c r="EQ3590" s="1"/>
      <c r="ER3590" s="1"/>
    </row>
    <row r="3591" spans="1:148" ht="12.75" x14ac:dyDescent="0.2">
      <c r="A3591" s="118"/>
      <c r="B3591" s="119"/>
      <c r="C3591" s="119"/>
      <c r="D3591" s="120"/>
      <c r="E3591" s="120"/>
      <c r="F3591" s="172"/>
      <c r="G3591" s="123"/>
      <c r="H3591" s="124"/>
      <c r="I3591" s="124"/>
      <c r="J3591" s="125"/>
      <c r="K3591" s="125"/>
      <c r="L3591" s="8"/>
      <c r="M3591" s="126"/>
      <c r="N3591" s="126"/>
      <c r="O3591" s="119"/>
      <c r="P3591" s="119"/>
      <c r="Q3591" s="158"/>
      <c r="R3591" s="199"/>
      <c r="S3591" s="119"/>
      <c r="T3591" s="129"/>
      <c r="U3591" s="127"/>
      <c r="V3591" s="127"/>
      <c r="W3591" s="126"/>
      <c r="X3591" s="119"/>
      <c r="Y3591" s="119"/>
      <c r="Z3591" s="131"/>
      <c r="AA3591" s="12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2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4"/>
      <c r="EM3591" s="1"/>
      <c r="EN3591" s="1"/>
      <c r="EO3591" s="1"/>
      <c r="EP3591" s="1"/>
      <c r="EQ3591" s="1"/>
      <c r="ER3591" s="1"/>
    </row>
    <row r="3592" spans="1:148" ht="12.75" x14ac:dyDescent="0.2">
      <c r="A3592" s="118"/>
      <c r="B3592" s="119"/>
      <c r="C3592" s="119"/>
      <c r="D3592" s="120"/>
      <c r="E3592" s="120"/>
      <c r="F3592" s="172"/>
      <c r="G3592" s="123"/>
      <c r="H3592" s="124"/>
      <c r="I3592" s="124"/>
      <c r="J3592" s="125"/>
      <c r="K3592" s="125"/>
      <c r="L3592" s="8"/>
      <c r="M3592" s="126"/>
      <c r="N3592" s="126"/>
      <c r="O3592" s="119"/>
      <c r="P3592" s="119"/>
      <c r="Q3592" s="158"/>
      <c r="R3592" s="199"/>
      <c r="S3592" s="119"/>
      <c r="T3592" s="129"/>
      <c r="U3592" s="127"/>
      <c r="V3592" s="127"/>
      <c r="W3592" s="126"/>
      <c r="X3592" s="119"/>
      <c r="Y3592" s="119"/>
      <c r="Z3592" s="131"/>
      <c r="AA3592" s="12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2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4"/>
      <c r="EM3592" s="1"/>
      <c r="EN3592" s="1"/>
      <c r="EO3592" s="1"/>
      <c r="EP3592" s="1"/>
      <c r="EQ3592" s="1"/>
      <c r="ER3592" s="1"/>
    </row>
    <row r="3593" spans="1:148" ht="12.75" x14ac:dyDescent="0.2">
      <c r="A3593" s="118"/>
      <c r="B3593" s="119"/>
      <c r="C3593" s="119"/>
      <c r="D3593" s="120"/>
      <c r="E3593" s="120"/>
      <c r="F3593" s="172"/>
      <c r="G3593" s="123"/>
      <c r="H3593" s="124"/>
      <c r="I3593" s="124"/>
      <c r="J3593" s="125"/>
      <c r="K3593" s="125"/>
      <c r="L3593" s="8"/>
      <c r="M3593" s="126"/>
      <c r="N3593" s="126"/>
      <c r="O3593" s="119"/>
      <c r="P3593" s="119"/>
      <c r="Q3593" s="158"/>
      <c r="R3593" s="199"/>
      <c r="S3593" s="119"/>
      <c r="T3593" s="129"/>
      <c r="U3593" s="127"/>
      <c r="V3593" s="127"/>
      <c r="W3593" s="126"/>
      <c r="X3593" s="119"/>
      <c r="Y3593" s="119"/>
      <c r="Z3593" s="131"/>
      <c r="AA3593" s="12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2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4"/>
      <c r="EM3593" s="1"/>
      <c r="EN3593" s="1"/>
      <c r="EO3593" s="1"/>
      <c r="EP3593" s="1"/>
      <c r="EQ3593" s="1"/>
      <c r="ER3593" s="1"/>
    </row>
    <row r="3594" spans="1:148" ht="12.75" x14ac:dyDescent="0.2">
      <c r="A3594" s="118"/>
      <c r="B3594" s="119"/>
      <c r="C3594" s="119"/>
      <c r="D3594" s="120"/>
      <c r="E3594" s="120"/>
      <c r="F3594" s="172"/>
      <c r="G3594" s="123"/>
      <c r="H3594" s="124"/>
      <c r="I3594" s="124"/>
      <c r="J3594" s="125"/>
      <c r="K3594" s="125"/>
      <c r="L3594" s="8"/>
      <c r="M3594" s="126"/>
      <c r="N3594" s="126"/>
      <c r="O3594" s="119"/>
      <c r="P3594" s="119"/>
      <c r="Q3594" s="158"/>
      <c r="R3594" s="199"/>
      <c r="S3594" s="119"/>
      <c r="T3594" s="129"/>
      <c r="U3594" s="127"/>
      <c r="V3594" s="127"/>
      <c r="W3594" s="126"/>
      <c r="X3594" s="119"/>
      <c r="Y3594" s="119"/>
      <c r="Z3594" s="131"/>
      <c r="AA3594" s="12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2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4"/>
      <c r="EM3594" s="1"/>
      <c r="EN3594" s="1"/>
      <c r="EO3594" s="1"/>
      <c r="EP3594" s="1"/>
      <c r="EQ3594" s="1"/>
      <c r="ER3594" s="1"/>
    </row>
    <row r="3595" spans="1:148" ht="12.75" x14ac:dyDescent="0.2">
      <c r="A3595" s="118"/>
      <c r="B3595" s="119"/>
      <c r="C3595" s="119"/>
      <c r="D3595" s="120"/>
      <c r="E3595" s="120"/>
      <c r="F3595" s="172"/>
      <c r="G3595" s="123"/>
      <c r="H3595" s="124"/>
      <c r="I3595" s="124"/>
      <c r="J3595" s="125"/>
      <c r="K3595" s="125"/>
      <c r="L3595" s="8"/>
      <c r="M3595" s="126"/>
      <c r="N3595" s="126"/>
      <c r="O3595" s="119"/>
      <c r="P3595" s="119"/>
      <c r="Q3595" s="158"/>
      <c r="R3595" s="199"/>
      <c r="S3595" s="119"/>
      <c r="T3595" s="129"/>
      <c r="U3595" s="127"/>
      <c r="V3595" s="127"/>
      <c r="W3595" s="126"/>
      <c r="X3595" s="119"/>
      <c r="Y3595" s="119"/>
      <c r="Z3595" s="131"/>
      <c r="AA3595" s="12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2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4"/>
      <c r="EM3595" s="1"/>
      <c r="EN3595" s="1"/>
      <c r="EO3595" s="1"/>
      <c r="EP3595" s="1"/>
      <c r="EQ3595" s="1"/>
      <c r="ER3595" s="1"/>
    </row>
    <row r="3596" spans="1:148" ht="12.75" x14ac:dyDescent="0.2">
      <c r="A3596" s="118"/>
      <c r="B3596" s="119"/>
      <c r="C3596" s="119"/>
      <c r="D3596" s="120"/>
      <c r="E3596" s="120"/>
      <c r="F3596" s="172"/>
      <c r="G3596" s="123"/>
      <c r="H3596" s="124"/>
      <c r="I3596" s="124"/>
      <c r="J3596" s="125"/>
      <c r="K3596" s="125"/>
      <c r="L3596" s="8"/>
      <c r="M3596" s="126"/>
      <c r="N3596" s="126"/>
      <c r="O3596" s="119"/>
      <c r="P3596" s="119"/>
      <c r="Q3596" s="158"/>
      <c r="R3596" s="199"/>
      <c r="S3596" s="119"/>
      <c r="T3596" s="129"/>
      <c r="U3596" s="127"/>
      <c r="V3596" s="127"/>
      <c r="W3596" s="126"/>
      <c r="X3596" s="119"/>
      <c r="Y3596" s="119"/>
      <c r="Z3596" s="131"/>
      <c r="AA3596" s="12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2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4"/>
      <c r="EM3596" s="1"/>
      <c r="EN3596" s="1"/>
      <c r="EO3596" s="1"/>
      <c r="EP3596" s="1"/>
      <c r="EQ3596" s="1"/>
      <c r="ER3596" s="1"/>
    </row>
    <row r="3597" spans="1:148" ht="12.75" x14ac:dyDescent="0.2">
      <c r="A3597" s="118"/>
      <c r="B3597" s="119"/>
      <c r="C3597" s="119"/>
      <c r="D3597" s="120"/>
      <c r="E3597" s="120"/>
      <c r="F3597" s="172"/>
      <c r="G3597" s="123"/>
      <c r="H3597" s="124"/>
      <c r="I3597" s="124"/>
      <c r="J3597" s="125"/>
      <c r="K3597" s="125"/>
      <c r="L3597" s="8"/>
      <c r="M3597" s="126"/>
      <c r="N3597" s="126"/>
      <c r="O3597" s="119"/>
      <c r="P3597" s="119"/>
      <c r="Q3597" s="158"/>
      <c r="R3597" s="199"/>
      <c r="S3597" s="119"/>
      <c r="T3597" s="129"/>
      <c r="U3597" s="127"/>
      <c r="V3597" s="127"/>
      <c r="W3597" s="126"/>
      <c r="X3597" s="119"/>
      <c r="Y3597" s="119"/>
      <c r="Z3597" s="131"/>
      <c r="AA3597" s="12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2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4"/>
      <c r="EM3597" s="1"/>
      <c r="EN3597" s="1"/>
      <c r="EO3597" s="1"/>
      <c r="EP3597" s="1"/>
      <c r="EQ3597" s="1"/>
      <c r="ER3597" s="1"/>
    </row>
    <row r="3598" spans="1:148" ht="12.75" x14ac:dyDescent="0.2">
      <c r="A3598" s="118"/>
      <c r="B3598" s="119"/>
      <c r="C3598" s="119"/>
      <c r="D3598" s="120"/>
      <c r="E3598" s="120"/>
      <c r="F3598" s="172"/>
      <c r="G3598" s="123"/>
      <c r="H3598" s="124"/>
      <c r="I3598" s="124"/>
      <c r="J3598" s="125"/>
      <c r="K3598" s="125"/>
      <c r="L3598" s="8"/>
      <c r="M3598" s="126"/>
      <c r="N3598" s="126"/>
      <c r="O3598" s="119"/>
      <c r="P3598" s="119"/>
      <c r="Q3598" s="158"/>
      <c r="R3598" s="199"/>
      <c r="S3598" s="119"/>
      <c r="T3598" s="129"/>
      <c r="U3598" s="127"/>
      <c r="V3598" s="127"/>
      <c r="W3598" s="126"/>
      <c r="X3598" s="119"/>
      <c r="Y3598" s="119"/>
      <c r="Z3598" s="131"/>
      <c r="AA3598" s="12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2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4"/>
      <c r="EM3598" s="1"/>
      <c r="EN3598" s="1"/>
      <c r="EO3598" s="1"/>
      <c r="EP3598" s="1"/>
      <c r="EQ3598" s="1"/>
      <c r="ER3598" s="1"/>
    </row>
    <row r="3599" spans="1:148" ht="12.75" x14ac:dyDescent="0.2">
      <c r="A3599" s="118"/>
      <c r="B3599" s="119"/>
      <c r="C3599" s="119"/>
      <c r="D3599" s="120"/>
      <c r="E3599" s="120"/>
      <c r="F3599" s="172"/>
      <c r="G3599" s="123"/>
      <c r="H3599" s="124"/>
      <c r="I3599" s="124"/>
      <c r="J3599" s="125"/>
      <c r="K3599" s="125"/>
      <c r="L3599" s="8"/>
      <c r="M3599" s="126"/>
      <c r="N3599" s="126"/>
      <c r="O3599" s="119"/>
      <c r="P3599" s="119"/>
      <c r="Q3599" s="158"/>
      <c r="R3599" s="199"/>
      <c r="S3599" s="119"/>
      <c r="T3599" s="129"/>
      <c r="U3599" s="127"/>
      <c r="V3599" s="127"/>
      <c r="W3599" s="126"/>
      <c r="X3599" s="119"/>
      <c r="Y3599" s="119"/>
      <c r="Z3599" s="131"/>
      <c r="AA3599" s="12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2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4"/>
      <c r="EM3599" s="1"/>
      <c r="EN3599" s="1"/>
      <c r="EO3599" s="1"/>
      <c r="EP3599" s="1"/>
      <c r="EQ3599" s="1"/>
      <c r="ER3599" s="1"/>
    </row>
    <row r="3600" spans="1:148" ht="12.75" x14ac:dyDescent="0.2">
      <c r="A3600" s="118"/>
      <c r="B3600" s="119"/>
      <c r="C3600" s="119"/>
      <c r="D3600" s="120"/>
      <c r="E3600" s="120"/>
      <c r="F3600" s="172"/>
      <c r="G3600" s="123"/>
      <c r="H3600" s="124"/>
      <c r="I3600" s="124"/>
      <c r="J3600" s="125"/>
      <c r="K3600" s="125"/>
      <c r="L3600" s="8"/>
      <c r="M3600" s="126"/>
      <c r="N3600" s="126"/>
      <c r="O3600" s="119"/>
      <c r="P3600" s="119"/>
      <c r="Q3600" s="158"/>
      <c r="R3600" s="199"/>
      <c r="S3600" s="119"/>
      <c r="T3600" s="129"/>
      <c r="U3600" s="127"/>
      <c r="V3600" s="127"/>
      <c r="W3600" s="126"/>
      <c r="X3600" s="119"/>
      <c r="Y3600" s="119"/>
      <c r="Z3600" s="131"/>
      <c r="AA3600" s="12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2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4"/>
      <c r="EM3600" s="1"/>
      <c r="EN3600" s="1"/>
      <c r="EO3600" s="1"/>
      <c r="EP3600" s="1"/>
      <c r="EQ3600" s="1"/>
      <c r="ER3600" s="1"/>
    </row>
    <row r="3601" spans="1:148" ht="12.75" x14ac:dyDescent="0.2">
      <c r="A3601" s="118"/>
      <c r="B3601" s="119"/>
      <c r="C3601" s="119"/>
      <c r="D3601" s="120"/>
      <c r="E3601" s="120"/>
      <c r="F3601" s="172"/>
      <c r="G3601" s="123"/>
      <c r="H3601" s="124"/>
      <c r="I3601" s="124"/>
      <c r="J3601" s="125"/>
      <c r="K3601" s="125"/>
      <c r="L3601" s="8"/>
      <c r="M3601" s="126"/>
      <c r="N3601" s="126"/>
      <c r="O3601" s="119"/>
      <c r="P3601" s="119"/>
      <c r="Q3601" s="158"/>
      <c r="R3601" s="199"/>
      <c r="S3601" s="119"/>
      <c r="T3601" s="129"/>
      <c r="U3601" s="127"/>
      <c r="V3601" s="127"/>
      <c r="W3601" s="126"/>
      <c r="X3601" s="119"/>
      <c r="Y3601" s="119"/>
      <c r="Z3601" s="131"/>
      <c r="AA3601" s="12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2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4"/>
      <c r="EM3601" s="1"/>
      <c r="EN3601" s="1"/>
      <c r="EO3601" s="1"/>
      <c r="EP3601" s="1"/>
      <c r="EQ3601" s="1"/>
      <c r="ER3601" s="1"/>
    </row>
    <row r="3602" spans="1:148" ht="12.75" x14ac:dyDescent="0.2">
      <c r="A3602" s="118"/>
      <c r="B3602" s="119"/>
      <c r="C3602" s="119"/>
      <c r="D3602" s="120"/>
      <c r="E3602" s="120"/>
      <c r="F3602" s="172"/>
      <c r="G3602" s="123"/>
      <c r="H3602" s="124"/>
      <c r="I3602" s="124"/>
      <c r="J3602" s="125"/>
      <c r="K3602" s="125"/>
      <c r="L3602" s="8"/>
      <c r="M3602" s="126"/>
      <c r="N3602" s="126"/>
      <c r="O3602" s="119"/>
      <c r="P3602" s="119"/>
      <c r="Q3602" s="158"/>
      <c r="R3602" s="199"/>
      <c r="S3602" s="119"/>
      <c r="T3602" s="129"/>
      <c r="U3602" s="127"/>
      <c r="V3602" s="127"/>
      <c r="W3602" s="126"/>
      <c r="X3602" s="119"/>
      <c r="Y3602" s="119"/>
      <c r="Z3602" s="131"/>
      <c r="AA3602" s="12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2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4"/>
      <c r="EM3602" s="1"/>
      <c r="EN3602" s="1"/>
      <c r="EO3602" s="1"/>
      <c r="EP3602" s="1"/>
      <c r="EQ3602" s="1"/>
      <c r="ER3602" s="1"/>
    </row>
    <row r="3603" spans="1:148" ht="12.75" x14ac:dyDescent="0.2">
      <c r="A3603" s="118"/>
      <c r="B3603" s="119"/>
      <c r="C3603" s="119"/>
      <c r="D3603" s="120"/>
      <c r="E3603" s="120"/>
      <c r="F3603" s="172"/>
      <c r="G3603" s="123"/>
      <c r="H3603" s="124"/>
      <c r="I3603" s="124"/>
      <c r="J3603" s="125"/>
      <c r="K3603" s="125"/>
      <c r="L3603" s="8"/>
      <c r="M3603" s="126"/>
      <c r="N3603" s="126"/>
      <c r="O3603" s="119"/>
      <c r="P3603" s="119"/>
      <c r="Q3603" s="158"/>
      <c r="R3603" s="199"/>
      <c r="S3603" s="119"/>
      <c r="T3603" s="129"/>
      <c r="U3603" s="127"/>
      <c r="V3603" s="127"/>
      <c r="W3603" s="126"/>
      <c r="X3603" s="119"/>
      <c r="Y3603" s="119"/>
      <c r="Z3603" s="131"/>
      <c r="AA3603" s="12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2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4"/>
      <c r="EM3603" s="1"/>
      <c r="EN3603" s="1"/>
      <c r="EO3603" s="1"/>
      <c r="EP3603" s="1"/>
      <c r="EQ3603" s="1"/>
      <c r="ER3603" s="1"/>
    </row>
    <row r="3604" spans="1:148" ht="12.75" x14ac:dyDescent="0.2">
      <c r="A3604" s="118"/>
      <c r="B3604" s="119"/>
      <c r="C3604" s="119"/>
      <c r="D3604" s="120"/>
      <c r="E3604" s="120"/>
      <c r="F3604" s="172"/>
      <c r="G3604" s="123"/>
      <c r="H3604" s="124"/>
      <c r="I3604" s="124"/>
      <c r="J3604" s="125"/>
      <c r="K3604" s="125"/>
      <c r="L3604" s="8"/>
      <c r="M3604" s="126"/>
      <c r="N3604" s="126"/>
      <c r="O3604" s="119"/>
      <c r="P3604" s="119"/>
      <c r="Q3604" s="158"/>
      <c r="R3604" s="199"/>
      <c r="S3604" s="119"/>
      <c r="T3604" s="129"/>
      <c r="U3604" s="127"/>
      <c r="V3604" s="127"/>
      <c r="W3604" s="126"/>
      <c r="X3604" s="119"/>
      <c r="Y3604" s="119"/>
      <c r="Z3604" s="131"/>
      <c r="AA3604" s="12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2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4"/>
      <c r="EM3604" s="1"/>
      <c r="EN3604" s="1"/>
      <c r="EO3604" s="1"/>
      <c r="EP3604" s="1"/>
      <c r="EQ3604" s="1"/>
      <c r="ER3604" s="1"/>
    </row>
    <row r="3605" spans="1:148" ht="12.75" x14ac:dyDescent="0.2">
      <c r="A3605" s="118"/>
      <c r="B3605" s="119"/>
      <c r="C3605" s="119"/>
      <c r="D3605" s="120"/>
      <c r="E3605" s="120"/>
      <c r="F3605" s="172"/>
      <c r="G3605" s="123"/>
      <c r="H3605" s="124"/>
      <c r="I3605" s="124"/>
      <c r="J3605" s="125"/>
      <c r="K3605" s="125"/>
      <c r="L3605" s="8"/>
      <c r="M3605" s="126"/>
      <c r="N3605" s="126"/>
      <c r="O3605" s="119"/>
      <c r="P3605" s="119"/>
      <c r="Q3605" s="158"/>
      <c r="R3605" s="199"/>
      <c r="S3605" s="119"/>
      <c r="T3605" s="129"/>
      <c r="U3605" s="127"/>
      <c r="V3605" s="127"/>
      <c r="W3605" s="126"/>
      <c r="X3605" s="119"/>
      <c r="Y3605" s="119"/>
      <c r="Z3605" s="131"/>
      <c r="AA3605" s="12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2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4"/>
      <c r="EM3605" s="1"/>
      <c r="EN3605" s="1"/>
      <c r="EO3605" s="1"/>
      <c r="EP3605" s="1"/>
      <c r="EQ3605" s="1"/>
      <c r="ER3605" s="1"/>
    </row>
    <row r="3606" spans="1:148" ht="12.75" x14ac:dyDescent="0.2">
      <c r="A3606" s="118"/>
      <c r="B3606" s="119"/>
      <c r="C3606" s="119"/>
      <c r="D3606" s="120"/>
      <c r="E3606" s="120"/>
      <c r="F3606" s="172"/>
      <c r="G3606" s="123"/>
      <c r="H3606" s="124"/>
      <c r="I3606" s="124"/>
      <c r="J3606" s="125"/>
      <c r="K3606" s="125"/>
      <c r="L3606" s="8"/>
      <c r="M3606" s="126"/>
      <c r="N3606" s="126"/>
      <c r="O3606" s="119"/>
      <c r="P3606" s="119"/>
      <c r="Q3606" s="158"/>
      <c r="R3606" s="199"/>
      <c r="S3606" s="119"/>
      <c r="T3606" s="129"/>
      <c r="U3606" s="127"/>
      <c r="V3606" s="127"/>
      <c r="W3606" s="126"/>
      <c r="X3606" s="119"/>
      <c r="Y3606" s="119"/>
      <c r="Z3606" s="131"/>
      <c r="AA3606" s="12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2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4"/>
      <c r="EM3606" s="1"/>
      <c r="EN3606" s="1"/>
      <c r="EO3606" s="1"/>
      <c r="EP3606" s="1"/>
      <c r="EQ3606" s="1"/>
      <c r="ER3606" s="1"/>
    </row>
    <row r="3607" spans="1:148" ht="12.75" x14ac:dyDescent="0.2">
      <c r="A3607" s="118"/>
      <c r="B3607" s="119"/>
      <c r="C3607" s="119"/>
      <c r="D3607" s="120"/>
      <c r="E3607" s="120"/>
      <c r="F3607" s="172"/>
      <c r="G3607" s="123"/>
      <c r="H3607" s="124"/>
      <c r="I3607" s="124"/>
      <c r="J3607" s="125"/>
      <c r="K3607" s="125"/>
      <c r="L3607" s="8"/>
      <c r="M3607" s="126"/>
      <c r="N3607" s="126"/>
      <c r="O3607" s="119"/>
      <c r="P3607" s="119"/>
      <c r="Q3607" s="158"/>
      <c r="R3607" s="199"/>
      <c r="S3607" s="119"/>
      <c r="T3607" s="129"/>
      <c r="U3607" s="127"/>
      <c r="V3607" s="127"/>
      <c r="W3607" s="126"/>
      <c r="X3607" s="119"/>
      <c r="Y3607" s="119"/>
      <c r="Z3607" s="131"/>
      <c r="AA3607" s="12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2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4"/>
      <c r="EM3607" s="1"/>
      <c r="EN3607" s="1"/>
      <c r="EO3607" s="1"/>
      <c r="EP3607" s="1"/>
      <c r="EQ3607" s="1"/>
      <c r="ER3607" s="1"/>
    </row>
    <row r="3608" spans="1:148" ht="12.75" x14ac:dyDescent="0.2">
      <c r="A3608" s="118"/>
      <c r="B3608" s="119"/>
      <c r="C3608" s="119"/>
      <c r="D3608" s="120"/>
      <c r="E3608" s="120"/>
      <c r="F3608" s="172"/>
      <c r="G3608" s="123"/>
      <c r="H3608" s="124"/>
      <c r="I3608" s="124"/>
      <c r="J3608" s="125"/>
      <c r="K3608" s="125"/>
      <c r="L3608" s="8"/>
      <c r="M3608" s="126"/>
      <c r="N3608" s="126"/>
      <c r="O3608" s="119"/>
      <c r="P3608" s="119"/>
      <c r="Q3608" s="158"/>
      <c r="R3608" s="199"/>
      <c r="S3608" s="119"/>
      <c r="T3608" s="129"/>
      <c r="U3608" s="127"/>
      <c r="V3608" s="127"/>
      <c r="W3608" s="126"/>
      <c r="X3608" s="119"/>
      <c r="Y3608" s="119"/>
      <c r="Z3608" s="131"/>
      <c r="AA3608" s="12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2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4"/>
      <c r="EM3608" s="1"/>
      <c r="EN3608" s="1"/>
      <c r="EO3608" s="1"/>
      <c r="EP3608" s="1"/>
      <c r="EQ3608" s="1"/>
      <c r="ER3608" s="1"/>
    </row>
    <row r="3609" spans="1:148" ht="12.75" x14ac:dyDescent="0.2">
      <c r="A3609" s="118"/>
      <c r="B3609" s="119"/>
      <c r="C3609" s="119"/>
      <c r="D3609" s="120"/>
      <c r="E3609" s="120"/>
      <c r="F3609" s="172"/>
      <c r="G3609" s="123"/>
      <c r="H3609" s="124"/>
      <c r="I3609" s="124"/>
      <c r="J3609" s="125"/>
      <c r="K3609" s="125"/>
      <c r="L3609" s="8"/>
      <c r="M3609" s="126"/>
      <c r="N3609" s="126"/>
      <c r="O3609" s="119"/>
      <c r="P3609" s="119"/>
      <c r="Q3609" s="158"/>
      <c r="R3609" s="199"/>
      <c r="S3609" s="119"/>
      <c r="T3609" s="129"/>
      <c r="U3609" s="127"/>
      <c r="V3609" s="127"/>
      <c r="W3609" s="126"/>
      <c r="X3609" s="119"/>
      <c r="Y3609" s="119"/>
      <c r="Z3609" s="131"/>
      <c r="AA3609" s="12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2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4"/>
      <c r="EM3609" s="1"/>
      <c r="EN3609" s="1"/>
      <c r="EO3609" s="1"/>
      <c r="EP3609" s="1"/>
      <c r="EQ3609" s="1"/>
      <c r="ER3609" s="1"/>
    </row>
    <row r="3610" spans="1:148" ht="12.75" x14ac:dyDescent="0.2">
      <c r="A3610" s="118"/>
      <c r="B3610" s="119"/>
      <c r="C3610" s="119"/>
      <c r="D3610" s="120"/>
      <c r="E3610" s="120"/>
      <c r="F3610" s="172"/>
      <c r="G3610" s="123"/>
      <c r="H3610" s="124"/>
      <c r="I3610" s="124"/>
      <c r="J3610" s="125"/>
      <c r="K3610" s="125"/>
      <c r="L3610" s="8"/>
      <c r="M3610" s="126"/>
      <c r="N3610" s="126"/>
      <c r="O3610" s="119"/>
      <c r="P3610" s="119"/>
      <c r="Q3610" s="158"/>
      <c r="R3610" s="199"/>
      <c r="S3610" s="119"/>
      <c r="T3610" s="129"/>
      <c r="U3610" s="127"/>
      <c r="V3610" s="127"/>
      <c r="W3610" s="126"/>
      <c r="X3610" s="119"/>
      <c r="Y3610" s="119"/>
      <c r="Z3610" s="131"/>
      <c r="AA3610" s="12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2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4"/>
      <c r="EM3610" s="1"/>
      <c r="EN3610" s="1"/>
      <c r="EO3610" s="1"/>
      <c r="EP3610" s="1"/>
      <c r="EQ3610" s="1"/>
      <c r="ER3610" s="1"/>
    </row>
    <row r="3611" spans="1:148" ht="12.75" x14ac:dyDescent="0.2">
      <c r="A3611" s="118"/>
      <c r="B3611" s="119"/>
      <c r="C3611" s="119"/>
      <c r="D3611" s="120"/>
      <c r="E3611" s="120"/>
      <c r="F3611" s="172"/>
      <c r="G3611" s="123"/>
      <c r="H3611" s="124"/>
      <c r="I3611" s="124"/>
      <c r="J3611" s="125"/>
      <c r="K3611" s="125"/>
      <c r="L3611" s="8"/>
      <c r="M3611" s="126"/>
      <c r="N3611" s="126"/>
      <c r="O3611" s="119"/>
      <c r="P3611" s="119"/>
      <c r="Q3611" s="158"/>
      <c r="R3611" s="199"/>
      <c r="S3611" s="119"/>
      <c r="T3611" s="129"/>
      <c r="U3611" s="127"/>
      <c r="V3611" s="127"/>
      <c r="W3611" s="126"/>
      <c r="X3611" s="119"/>
      <c r="Y3611" s="119"/>
      <c r="Z3611" s="131"/>
      <c r="AA3611" s="12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2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4"/>
      <c r="EM3611" s="1"/>
      <c r="EN3611" s="1"/>
      <c r="EO3611" s="1"/>
      <c r="EP3611" s="1"/>
      <c r="EQ3611" s="1"/>
      <c r="ER3611" s="1"/>
    </row>
    <row r="3612" spans="1:148" ht="12.75" x14ac:dyDescent="0.2">
      <c r="A3612" s="118"/>
      <c r="B3612" s="119"/>
      <c r="C3612" s="119"/>
      <c r="D3612" s="120"/>
      <c r="E3612" s="120"/>
      <c r="F3612" s="172"/>
      <c r="G3612" s="123"/>
      <c r="H3612" s="124"/>
      <c r="I3612" s="124"/>
      <c r="J3612" s="125"/>
      <c r="K3612" s="125"/>
      <c r="L3612" s="8"/>
      <c r="M3612" s="126"/>
      <c r="N3612" s="126"/>
      <c r="O3612" s="119"/>
      <c r="P3612" s="119"/>
      <c r="Q3612" s="158"/>
      <c r="R3612" s="199"/>
      <c r="S3612" s="119"/>
      <c r="T3612" s="129"/>
      <c r="U3612" s="127"/>
      <c r="V3612" s="127"/>
      <c r="W3612" s="126"/>
      <c r="X3612" s="119"/>
      <c r="Y3612" s="119"/>
      <c r="Z3612" s="131"/>
      <c r="AA3612" s="12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2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4"/>
      <c r="EM3612" s="1"/>
      <c r="EN3612" s="1"/>
      <c r="EO3612" s="1"/>
      <c r="EP3612" s="1"/>
      <c r="EQ3612" s="1"/>
      <c r="ER3612" s="1"/>
    </row>
    <row r="3613" spans="1:148" ht="12.75" x14ac:dyDescent="0.2">
      <c r="A3613" s="118"/>
      <c r="B3613" s="119"/>
      <c r="C3613" s="119"/>
      <c r="D3613" s="120"/>
      <c r="E3613" s="120"/>
      <c r="F3613" s="172"/>
      <c r="G3613" s="123"/>
      <c r="H3613" s="124"/>
      <c r="I3613" s="124"/>
      <c r="J3613" s="125"/>
      <c r="K3613" s="125"/>
      <c r="L3613" s="8"/>
      <c r="M3613" s="126"/>
      <c r="N3613" s="126"/>
      <c r="O3613" s="119"/>
      <c r="P3613" s="119"/>
      <c r="Q3613" s="158"/>
      <c r="R3613" s="199"/>
      <c r="S3613" s="119"/>
      <c r="T3613" s="129"/>
      <c r="U3613" s="127"/>
      <c r="V3613" s="127"/>
      <c r="W3613" s="126"/>
      <c r="X3613" s="119"/>
      <c r="Y3613" s="119"/>
      <c r="Z3613" s="131"/>
      <c r="AA3613" s="12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2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4"/>
      <c r="EM3613" s="1"/>
      <c r="EN3613" s="1"/>
      <c r="EO3613" s="1"/>
      <c r="EP3613" s="1"/>
      <c r="EQ3613" s="1"/>
      <c r="ER3613" s="1"/>
    </row>
    <row r="3614" spans="1:148" ht="12.75" x14ac:dyDescent="0.2">
      <c r="A3614" s="118"/>
      <c r="B3614" s="119"/>
      <c r="C3614" s="119"/>
      <c r="D3614" s="120"/>
      <c r="E3614" s="120"/>
      <c r="F3614" s="172"/>
      <c r="G3614" s="123"/>
      <c r="H3614" s="124"/>
      <c r="I3614" s="124"/>
      <c r="J3614" s="125"/>
      <c r="K3614" s="125"/>
      <c r="L3614" s="8"/>
      <c r="M3614" s="126"/>
      <c r="N3614" s="126"/>
      <c r="O3614" s="119"/>
      <c r="P3614" s="119"/>
      <c r="Q3614" s="158"/>
      <c r="R3614" s="199"/>
      <c r="S3614" s="119"/>
      <c r="T3614" s="129"/>
      <c r="U3614" s="127"/>
      <c r="V3614" s="127"/>
      <c r="W3614" s="126"/>
      <c r="X3614" s="119"/>
      <c r="Y3614" s="119"/>
      <c r="Z3614" s="131"/>
      <c r="AA3614" s="12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2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4"/>
      <c r="EM3614" s="1"/>
      <c r="EN3614" s="1"/>
      <c r="EO3614" s="1"/>
      <c r="EP3614" s="1"/>
      <c r="EQ3614" s="1"/>
      <c r="ER3614" s="1"/>
    </row>
    <row r="3615" spans="1:148" ht="12.75" x14ac:dyDescent="0.2">
      <c r="A3615" s="118"/>
      <c r="B3615" s="119"/>
      <c r="C3615" s="119"/>
      <c r="D3615" s="120"/>
      <c r="E3615" s="120"/>
      <c r="F3615" s="172"/>
      <c r="G3615" s="123"/>
      <c r="H3615" s="124"/>
      <c r="I3615" s="124"/>
      <c r="J3615" s="125"/>
      <c r="K3615" s="125"/>
      <c r="L3615" s="8"/>
      <c r="M3615" s="126"/>
      <c r="N3615" s="126"/>
      <c r="O3615" s="119"/>
      <c r="P3615" s="119"/>
      <c r="Q3615" s="158"/>
      <c r="R3615" s="199"/>
      <c r="S3615" s="119"/>
      <c r="T3615" s="129"/>
      <c r="U3615" s="127"/>
      <c r="V3615" s="127"/>
      <c r="W3615" s="126"/>
      <c r="X3615" s="119"/>
      <c r="Y3615" s="119"/>
      <c r="Z3615" s="131"/>
      <c r="AA3615" s="12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2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4"/>
      <c r="EM3615" s="1"/>
      <c r="EN3615" s="1"/>
      <c r="EO3615" s="1"/>
      <c r="EP3615" s="1"/>
      <c r="EQ3615" s="1"/>
      <c r="ER3615" s="1"/>
    </row>
    <row r="3616" spans="1:148" ht="12.75" x14ac:dyDescent="0.2">
      <c r="A3616" s="118"/>
      <c r="B3616" s="119"/>
      <c r="C3616" s="119"/>
      <c r="D3616" s="120"/>
      <c r="E3616" s="120"/>
      <c r="F3616" s="172"/>
      <c r="G3616" s="123"/>
      <c r="H3616" s="124"/>
      <c r="I3616" s="124"/>
      <c r="J3616" s="125"/>
      <c r="K3616" s="125"/>
      <c r="L3616" s="8"/>
      <c r="M3616" s="126"/>
      <c r="N3616" s="126"/>
      <c r="O3616" s="119"/>
      <c r="P3616" s="119"/>
      <c r="Q3616" s="158"/>
      <c r="R3616" s="199"/>
      <c r="S3616" s="119"/>
      <c r="T3616" s="129"/>
      <c r="U3616" s="127"/>
      <c r="V3616" s="127"/>
      <c r="W3616" s="126"/>
      <c r="X3616" s="119"/>
      <c r="Y3616" s="119"/>
      <c r="Z3616" s="131"/>
      <c r="AA3616" s="12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2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4"/>
      <c r="EM3616" s="1"/>
      <c r="EN3616" s="1"/>
      <c r="EO3616" s="1"/>
      <c r="EP3616" s="1"/>
      <c r="EQ3616" s="1"/>
      <c r="ER3616" s="1"/>
    </row>
    <row r="3617" spans="1:148" ht="12.75" x14ac:dyDescent="0.2">
      <c r="A3617" s="118"/>
      <c r="B3617" s="119"/>
      <c r="C3617" s="119"/>
      <c r="D3617" s="120"/>
      <c r="E3617" s="120"/>
      <c r="F3617" s="172"/>
      <c r="G3617" s="123"/>
      <c r="H3617" s="124"/>
      <c r="I3617" s="124"/>
      <c r="J3617" s="125"/>
      <c r="K3617" s="125"/>
      <c r="L3617" s="8"/>
      <c r="M3617" s="126"/>
      <c r="N3617" s="126"/>
      <c r="O3617" s="119"/>
      <c r="P3617" s="119"/>
      <c r="Q3617" s="158"/>
      <c r="R3617" s="199"/>
      <c r="S3617" s="119"/>
      <c r="T3617" s="129"/>
      <c r="U3617" s="127"/>
      <c r="V3617" s="127"/>
      <c r="W3617" s="126"/>
      <c r="X3617" s="119"/>
      <c r="Y3617" s="119"/>
      <c r="Z3617" s="131"/>
      <c r="AA3617" s="12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2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4"/>
      <c r="EM3617" s="1"/>
      <c r="EN3617" s="1"/>
      <c r="EO3617" s="1"/>
      <c r="EP3617" s="1"/>
      <c r="EQ3617" s="1"/>
      <c r="ER3617" s="1"/>
    </row>
    <row r="3618" spans="1:148" ht="12.75" x14ac:dyDescent="0.2">
      <c r="A3618" s="118"/>
      <c r="B3618" s="119"/>
      <c r="C3618" s="119"/>
      <c r="D3618" s="120"/>
      <c r="E3618" s="120"/>
      <c r="F3618" s="172"/>
      <c r="G3618" s="123"/>
      <c r="H3618" s="124"/>
      <c r="I3618" s="124"/>
      <c r="J3618" s="125"/>
      <c r="K3618" s="125"/>
      <c r="L3618" s="8"/>
      <c r="M3618" s="126"/>
      <c r="N3618" s="126"/>
      <c r="O3618" s="119"/>
      <c r="P3618" s="119"/>
      <c r="Q3618" s="158"/>
      <c r="R3618" s="199"/>
      <c r="S3618" s="119"/>
      <c r="T3618" s="129"/>
      <c r="U3618" s="127"/>
      <c r="V3618" s="127"/>
      <c r="W3618" s="126"/>
      <c r="X3618" s="119"/>
      <c r="Y3618" s="119"/>
      <c r="Z3618" s="131"/>
      <c r="AA3618" s="12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2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4"/>
      <c r="EM3618" s="1"/>
      <c r="EN3618" s="1"/>
      <c r="EO3618" s="1"/>
      <c r="EP3618" s="1"/>
      <c r="EQ3618" s="1"/>
      <c r="ER3618" s="1"/>
    </row>
    <row r="3619" spans="1:148" ht="12.75" x14ac:dyDescent="0.2">
      <c r="A3619" s="118"/>
      <c r="B3619" s="119"/>
      <c r="C3619" s="119"/>
      <c r="D3619" s="120"/>
      <c r="E3619" s="120"/>
      <c r="F3619" s="172"/>
      <c r="G3619" s="123"/>
      <c r="H3619" s="124"/>
      <c r="I3619" s="124"/>
      <c r="J3619" s="125"/>
      <c r="K3619" s="125"/>
      <c r="L3619" s="8"/>
      <c r="M3619" s="126"/>
      <c r="N3619" s="126"/>
      <c r="O3619" s="119"/>
      <c r="P3619" s="119"/>
      <c r="Q3619" s="158"/>
      <c r="R3619" s="199"/>
      <c r="S3619" s="119"/>
      <c r="T3619" s="129"/>
      <c r="U3619" s="127"/>
      <c r="V3619" s="127"/>
      <c r="W3619" s="126"/>
      <c r="X3619" s="119"/>
      <c r="Y3619" s="119"/>
      <c r="Z3619" s="131"/>
      <c r="AA3619" s="12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2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4"/>
      <c r="EM3619" s="1"/>
      <c r="EN3619" s="1"/>
      <c r="EO3619" s="1"/>
      <c r="EP3619" s="1"/>
      <c r="EQ3619" s="1"/>
      <c r="ER3619" s="1"/>
    </row>
    <row r="3620" spans="1:148" ht="12.75" x14ac:dyDescent="0.2">
      <c r="A3620" s="118"/>
      <c r="B3620" s="119"/>
      <c r="C3620" s="119"/>
      <c r="D3620" s="120"/>
      <c r="E3620" s="120"/>
      <c r="F3620" s="172"/>
      <c r="G3620" s="123"/>
      <c r="H3620" s="124"/>
      <c r="I3620" s="124"/>
      <c r="J3620" s="125"/>
      <c r="K3620" s="125"/>
      <c r="L3620" s="8"/>
      <c r="M3620" s="126"/>
      <c r="N3620" s="126"/>
      <c r="O3620" s="119"/>
      <c r="P3620" s="119"/>
      <c r="Q3620" s="158"/>
      <c r="R3620" s="199"/>
      <c r="S3620" s="119"/>
      <c r="T3620" s="129"/>
      <c r="U3620" s="127"/>
      <c r="V3620" s="127"/>
      <c r="W3620" s="126"/>
      <c r="X3620" s="119"/>
      <c r="Y3620" s="119"/>
      <c r="Z3620" s="131"/>
      <c r="AA3620" s="12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2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4"/>
      <c r="EM3620" s="1"/>
      <c r="EN3620" s="1"/>
      <c r="EO3620" s="1"/>
      <c r="EP3620" s="1"/>
      <c r="EQ3620" s="1"/>
      <c r="ER3620" s="1"/>
    </row>
    <row r="3621" spans="1:148" ht="12.75" x14ac:dyDescent="0.2">
      <c r="A3621" s="118"/>
      <c r="B3621" s="119"/>
      <c r="C3621" s="119"/>
      <c r="D3621" s="120"/>
      <c r="E3621" s="120"/>
      <c r="F3621" s="172"/>
      <c r="G3621" s="123"/>
      <c r="H3621" s="124"/>
      <c r="I3621" s="124"/>
      <c r="J3621" s="125"/>
      <c r="K3621" s="125"/>
      <c r="L3621" s="8"/>
      <c r="M3621" s="126"/>
      <c r="N3621" s="126"/>
      <c r="O3621" s="119"/>
      <c r="P3621" s="119"/>
      <c r="Q3621" s="158"/>
      <c r="R3621" s="199"/>
      <c r="S3621" s="119"/>
      <c r="T3621" s="129"/>
      <c r="U3621" s="127"/>
      <c r="V3621" s="127"/>
      <c r="W3621" s="126"/>
      <c r="X3621" s="119"/>
      <c r="Y3621" s="119"/>
      <c r="Z3621" s="131"/>
      <c r="AA3621" s="12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2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4"/>
      <c r="EM3621" s="1"/>
      <c r="EN3621" s="1"/>
      <c r="EO3621" s="1"/>
      <c r="EP3621" s="1"/>
      <c r="EQ3621" s="1"/>
      <c r="ER3621" s="1"/>
    </row>
    <row r="3622" spans="1:148" ht="12.75" x14ac:dyDescent="0.2">
      <c r="A3622" s="118"/>
      <c r="B3622" s="119"/>
      <c r="C3622" s="119"/>
      <c r="D3622" s="120"/>
      <c r="E3622" s="120"/>
      <c r="F3622" s="172"/>
      <c r="G3622" s="123"/>
      <c r="H3622" s="124"/>
      <c r="I3622" s="124"/>
      <c r="J3622" s="125"/>
      <c r="K3622" s="125"/>
      <c r="L3622" s="8"/>
      <c r="M3622" s="126"/>
      <c r="N3622" s="126"/>
      <c r="O3622" s="119"/>
      <c r="P3622" s="119"/>
      <c r="Q3622" s="158"/>
      <c r="R3622" s="199"/>
      <c r="S3622" s="119"/>
      <c r="T3622" s="129"/>
      <c r="U3622" s="127"/>
      <c r="V3622" s="127"/>
      <c r="W3622" s="126"/>
      <c r="X3622" s="119"/>
      <c r="Y3622" s="119"/>
      <c r="Z3622" s="131"/>
      <c r="AA3622" s="12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2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4"/>
      <c r="EM3622" s="1"/>
      <c r="EN3622" s="1"/>
      <c r="EO3622" s="1"/>
      <c r="EP3622" s="1"/>
      <c r="EQ3622" s="1"/>
      <c r="ER3622" s="1"/>
    </row>
    <row r="3623" spans="1:148" ht="12.75" x14ac:dyDescent="0.2">
      <c r="A3623" s="118"/>
      <c r="B3623" s="119"/>
      <c r="C3623" s="119"/>
      <c r="D3623" s="120"/>
      <c r="E3623" s="120"/>
      <c r="F3623" s="172"/>
      <c r="G3623" s="123"/>
      <c r="H3623" s="124"/>
      <c r="I3623" s="124"/>
      <c r="J3623" s="125"/>
      <c r="K3623" s="125"/>
      <c r="L3623" s="8"/>
      <c r="M3623" s="126"/>
      <c r="N3623" s="126"/>
      <c r="O3623" s="119"/>
      <c r="P3623" s="119"/>
      <c r="Q3623" s="158"/>
      <c r="R3623" s="199"/>
      <c r="S3623" s="119"/>
      <c r="T3623" s="129"/>
      <c r="U3623" s="127"/>
      <c r="V3623" s="127"/>
      <c r="W3623" s="126"/>
      <c r="X3623" s="119"/>
      <c r="Y3623" s="119"/>
      <c r="Z3623" s="131"/>
      <c r="AA3623" s="12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2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4"/>
      <c r="EM3623" s="1"/>
      <c r="EN3623" s="1"/>
      <c r="EO3623" s="1"/>
      <c r="EP3623" s="1"/>
      <c r="EQ3623" s="1"/>
      <c r="ER3623" s="1"/>
    </row>
    <row r="3624" spans="1:148" ht="12.75" x14ac:dyDescent="0.2">
      <c r="A3624" s="118"/>
      <c r="B3624" s="119"/>
      <c r="C3624" s="119"/>
      <c r="D3624" s="120"/>
      <c r="E3624" s="120"/>
      <c r="F3624" s="172"/>
      <c r="G3624" s="123"/>
      <c r="H3624" s="124"/>
      <c r="I3624" s="124"/>
      <c r="J3624" s="125"/>
      <c r="K3624" s="125"/>
      <c r="L3624" s="8"/>
      <c r="M3624" s="126"/>
      <c r="N3624" s="126"/>
      <c r="O3624" s="119"/>
      <c r="P3624" s="119"/>
      <c r="Q3624" s="158"/>
      <c r="R3624" s="199"/>
      <c r="S3624" s="119"/>
      <c r="T3624" s="129"/>
      <c r="U3624" s="127"/>
      <c r="V3624" s="127"/>
      <c r="W3624" s="126"/>
      <c r="X3624" s="119"/>
      <c r="Y3624" s="119"/>
      <c r="Z3624" s="131"/>
      <c r="AA3624" s="12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2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4"/>
      <c r="EM3624" s="1"/>
      <c r="EN3624" s="1"/>
      <c r="EO3624" s="1"/>
      <c r="EP3624" s="1"/>
      <c r="EQ3624" s="1"/>
      <c r="ER3624" s="1"/>
    </row>
    <row r="3625" spans="1:148" ht="12.75" x14ac:dyDescent="0.2">
      <c r="A3625" s="118"/>
      <c r="B3625" s="119"/>
      <c r="C3625" s="119"/>
      <c r="D3625" s="120"/>
      <c r="E3625" s="120"/>
      <c r="F3625" s="172"/>
      <c r="G3625" s="123"/>
      <c r="H3625" s="124"/>
      <c r="I3625" s="124"/>
      <c r="J3625" s="125"/>
      <c r="K3625" s="125"/>
      <c r="L3625" s="8"/>
      <c r="M3625" s="126"/>
      <c r="N3625" s="126"/>
      <c r="O3625" s="119"/>
      <c r="P3625" s="119"/>
      <c r="Q3625" s="158"/>
      <c r="R3625" s="199"/>
      <c r="S3625" s="119"/>
      <c r="T3625" s="129"/>
      <c r="U3625" s="127"/>
      <c r="V3625" s="127"/>
      <c r="W3625" s="126"/>
      <c r="X3625" s="119"/>
      <c r="Y3625" s="119"/>
      <c r="Z3625" s="131"/>
      <c r="AA3625" s="12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2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4"/>
      <c r="EM3625" s="1"/>
      <c r="EN3625" s="1"/>
      <c r="EO3625" s="1"/>
      <c r="EP3625" s="1"/>
      <c r="EQ3625" s="1"/>
      <c r="ER3625" s="1"/>
    </row>
    <row r="3626" spans="1:148" ht="12.75" x14ac:dyDescent="0.2">
      <c r="A3626" s="118"/>
      <c r="B3626" s="119"/>
      <c r="C3626" s="119"/>
      <c r="D3626" s="120"/>
      <c r="E3626" s="120"/>
      <c r="F3626" s="172"/>
      <c r="G3626" s="123"/>
      <c r="H3626" s="124"/>
      <c r="I3626" s="124"/>
      <c r="J3626" s="125"/>
      <c r="K3626" s="125"/>
      <c r="L3626" s="8"/>
      <c r="M3626" s="126"/>
      <c r="N3626" s="126"/>
      <c r="O3626" s="119"/>
      <c r="P3626" s="119"/>
      <c r="Q3626" s="158"/>
      <c r="R3626" s="199"/>
      <c r="S3626" s="119"/>
      <c r="T3626" s="129"/>
      <c r="U3626" s="127"/>
      <c r="V3626" s="127"/>
      <c r="W3626" s="126"/>
      <c r="X3626" s="119"/>
      <c r="Y3626" s="119"/>
      <c r="Z3626" s="131"/>
      <c r="AA3626" s="12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2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4"/>
      <c r="EM3626" s="1"/>
      <c r="EN3626" s="1"/>
      <c r="EO3626" s="1"/>
      <c r="EP3626" s="1"/>
      <c r="EQ3626" s="1"/>
      <c r="ER3626" s="1"/>
    </row>
    <row r="3627" spans="1:148" ht="12.75" x14ac:dyDescent="0.2">
      <c r="A3627" s="118"/>
      <c r="B3627" s="119"/>
      <c r="C3627" s="119"/>
      <c r="D3627" s="120"/>
      <c r="E3627" s="120"/>
      <c r="F3627" s="172"/>
      <c r="G3627" s="123"/>
      <c r="H3627" s="124"/>
      <c r="I3627" s="124"/>
      <c r="J3627" s="125"/>
      <c r="K3627" s="125"/>
      <c r="L3627" s="8"/>
      <c r="M3627" s="126"/>
      <c r="N3627" s="126"/>
      <c r="O3627" s="119"/>
      <c r="P3627" s="119"/>
      <c r="Q3627" s="158"/>
      <c r="R3627" s="199"/>
      <c r="S3627" s="119"/>
      <c r="T3627" s="129"/>
      <c r="U3627" s="127"/>
      <c r="V3627" s="127"/>
      <c r="W3627" s="126"/>
      <c r="X3627" s="119"/>
      <c r="Y3627" s="119"/>
      <c r="Z3627" s="131"/>
      <c r="AA3627" s="12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2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4"/>
      <c r="EM3627" s="1"/>
      <c r="EN3627" s="1"/>
      <c r="EO3627" s="1"/>
      <c r="EP3627" s="1"/>
      <c r="EQ3627" s="1"/>
      <c r="ER3627" s="1"/>
    </row>
    <row r="3628" spans="1:148" ht="12.75" x14ac:dyDescent="0.2">
      <c r="A3628" s="118"/>
      <c r="B3628" s="119"/>
      <c r="C3628" s="119"/>
      <c r="D3628" s="120"/>
      <c r="E3628" s="120"/>
      <c r="F3628" s="172"/>
      <c r="G3628" s="123"/>
      <c r="H3628" s="124"/>
      <c r="I3628" s="124"/>
      <c r="J3628" s="125"/>
      <c r="K3628" s="125"/>
      <c r="L3628" s="8"/>
      <c r="M3628" s="126"/>
      <c r="N3628" s="126"/>
      <c r="O3628" s="119"/>
      <c r="P3628" s="119"/>
      <c r="Q3628" s="158"/>
      <c r="R3628" s="199"/>
      <c r="S3628" s="119"/>
      <c r="T3628" s="129"/>
      <c r="U3628" s="127"/>
      <c r="V3628" s="127"/>
      <c r="W3628" s="126"/>
      <c r="X3628" s="119"/>
      <c r="Y3628" s="119"/>
      <c r="Z3628" s="131"/>
      <c r="AA3628" s="12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2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4"/>
      <c r="EM3628" s="1"/>
      <c r="EN3628" s="1"/>
      <c r="EO3628" s="1"/>
      <c r="EP3628" s="1"/>
      <c r="EQ3628" s="1"/>
      <c r="ER3628" s="1"/>
    </row>
    <row r="3629" spans="1:148" ht="12.75" x14ac:dyDescent="0.2">
      <c r="A3629" s="118"/>
      <c r="B3629" s="119"/>
      <c r="C3629" s="119"/>
      <c r="D3629" s="120"/>
      <c r="E3629" s="120"/>
      <c r="F3629" s="172"/>
      <c r="G3629" s="123"/>
      <c r="H3629" s="124"/>
      <c r="I3629" s="124"/>
      <c r="J3629" s="125"/>
      <c r="K3629" s="125"/>
      <c r="L3629" s="8"/>
      <c r="M3629" s="126"/>
      <c r="N3629" s="126"/>
      <c r="O3629" s="119"/>
      <c r="P3629" s="119"/>
      <c r="Q3629" s="158"/>
      <c r="R3629" s="199"/>
      <c r="S3629" s="119"/>
      <c r="T3629" s="129"/>
      <c r="U3629" s="127"/>
      <c r="V3629" s="127"/>
      <c r="W3629" s="126"/>
      <c r="X3629" s="119"/>
      <c r="Y3629" s="119"/>
      <c r="Z3629" s="131"/>
      <c r="AA3629" s="12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2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4"/>
      <c r="EM3629" s="1"/>
      <c r="EN3629" s="1"/>
      <c r="EO3629" s="1"/>
      <c r="EP3629" s="1"/>
      <c r="EQ3629" s="1"/>
      <c r="ER3629" s="1"/>
    </row>
    <row r="3630" spans="1:148" ht="12.75" x14ac:dyDescent="0.2">
      <c r="A3630" s="118"/>
      <c r="B3630" s="119"/>
      <c r="C3630" s="119"/>
      <c r="D3630" s="120"/>
      <c r="E3630" s="120"/>
      <c r="F3630" s="172"/>
      <c r="G3630" s="123"/>
      <c r="H3630" s="124"/>
      <c r="I3630" s="124"/>
      <c r="J3630" s="125"/>
      <c r="K3630" s="125"/>
      <c r="L3630" s="8"/>
      <c r="M3630" s="126"/>
      <c r="N3630" s="126"/>
      <c r="O3630" s="119"/>
      <c r="P3630" s="119"/>
      <c r="Q3630" s="158"/>
      <c r="R3630" s="199"/>
      <c r="S3630" s="119"/>
      <c r="T3630" s="129"/>
      <c r="U3630" s="127"/>
      <c r="V3630" s="127"/>
      <c r="W3630" s="126"/>
      <c r="X3630" s="119"/>
      <c r="Y3630" s="119"/>
      <c r="Z3630" s="131"/>
      <c r="AA3630" s="12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2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4"/>
      <c r="EM3630" s="1"/>
      <c r="EN3630" s="1"/>
      <c r="EO3630" s="1"/>
      <c r="EP3630" s="1"/>
      <c r="EQ3630" s="1"/>
      <c r="ER3630" s="1"/>
    </row>
    <row r="3631" spans="1:148" ht="12.75" x14ac:dyDescent="0.2">
      <c r="A3631" s="118"/>
      <c r="B3631" s="119"/>
      <c r="C3631" s="119"/>
      <c r="D3631" s="120"/>
      <c r="E3631" s="120"/>
      <c r="F3631" s="172"/>
      <c r="G3631" s="123"/>
      <c r="H3631" s="124"/>
      <c r="I3631" s="124"/>
      <c r="J3631" s="125"/>
      <c r="K3631" s="125"/>
      <c r="L3631" s="8"/>
      <c r="M3631" s="126"/>
      <c r="N3631" s="126"/>
      <c r="O3631" s="119"/>
      <c r="P3631" s="119"/>
      <c r="Q3631" s="158"/>
      <c r="R3631" s="199"/>
      <c r="S3631" s="119"/>
      <c r="T3631" s="129"/>
      <c r="U3631" s="127"/>
      <c r="V3631" s="127"/>
      <c r="W3631" s="126"/>
      <c r="X3631" s="119"/>
      <c r="Y3631" s="119"/>
      <c r="Z3631" s="131"/>
      <c r="AA3631" s="12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2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4"/>
      <c r="EM3631" s="1"/>
      <c r="EN3631" s="1"/>
      <c r="EO3631" s="1"/>
      <c r="EP3631" s="1"/>
      <c r="EQ3631" s="1"/>
      <c r="ER3631" s="1"/>
    </row>
    <row r="3632" spans="1:148" ht="12.75" x14ac:dyDescent="0.2">
      <c r="A3632" s="118"/>
      <c r="B3632" s="119"/>
      <c r="C3632" s="119"/>
      <c r="D3632" s="120"/>
      <c r="E3632" s="120"/>
      <c r="F3632" s="172"/>
      <c r="G3632" s="123"/>
      <c r="H3632" s="124"/>
      <c r="I3632" s="124"/>
      <c r="J3632" s="125"/>
      <c r="K3632" s="125"/>
      <c r="L3632" s="8"/>
      <c r="M3632" s="126"/>
      <c r="N3632" s="126"/>
      <c r="O3632" s="119"/>
      <c r="P3632" s="119"/>
      <c r="Q3632" s="158"/>
      <c r="R3632" s="199"/>
      <c r="S3632" s="119"/>
      <c r="T3632" s="129"/>
      <c r="U3632" s="127"/>
      <c r="V3632" s="127"/>
      <c r="W3632" s="126"/>
      <c r="X3632" s="119"/>
      <c r="Y3632" s="119"/>
      <c r="Z3632" s="131"/>
      <c r="AA3632" s="12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2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4"/>
      <c r="EM3632" s="1"/>
      <c r="EN3632" s="1"/>
      <c r="EO3632" s="1"/>
      <c r="EP3632" s="1"/>
      <c r="EQ3632" s="1"/>
      <c r="ER3632" s="1"/>
    </row>
    <row r="3633" spans="1:148" ht="12.75" x14ac:dyDescent="0.2">
      <c r="A3633" s="118"/>
      <c r="B3633" s="119"/>
      <c r="C3633" s="119"/>
      <c r="D3633" s="120"/>
      <c r="E3633" s="120"/>
      <c r="F3633" s="172"/>
      <c r="G3633" s="123"/>
      <c r="H3633" s="124"/>
      <c r="I3633" s="124"/>
      <c r="J3633" s="125"/>
      <c r="K3633" s="125"/>
      <c r="L3633" s="8"/>
      <c r="M3633" s="126"/>
      <c r="N3633" s="126"/>
      <c r="O3633" s="119"/>
      <c r="P3633" s="119"/>
      <c r="Q3633" s="158"/>
      <c r="R3633" s="199"/>
      <c r="S3633" s="119"/>
      <c r="T3633" s="129"/>
      <c r="U3633" s="127"/>
      <c r="V3633" s="127"/>
      <c r="W3633" s="126"/>
      <c r="X3633" s="119"/>
      <c r="Y3633" s="119"/>
      <c r="Z3633" s="131"/>
      <c r="AA3633" s="12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2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4"/>
      <c r="EM3633" s="1"/>
      <c r="EN3633" s="1"/>
      <c r="EO3633" s="1"/>
      <c r="EP3633" s="1"/>
      <c r="EQ3633" s="1"/>
      <c r="ER3633" s="1"/>
    </row>
    <row r="3634" spans="1:148" ht="12.75" x14ac:dyDescent="0.2">
      <c r="A3634" s="118"/>
      <c r="B3634" s="119"/>
      <c r="C3634" s="119"/>
      <c r="D3634" s="120"/>
      <c r="E3634" s="120"/>
      <c r="F3634" s="172"/>
      <c r="G3634" s="123"/>
      <c r="H3634" s="124"/>
      <c r="I3634" s="124"/>
      <c r="J3634" s="125"/>
      <c r="K3634" s="125"/>
      <c r="L3634" s="8"/>
      <c r="M3634" s="126"/>
      <c r="N3634" s="126"/>
      <c r="O3634" s="119"/>
      <c r="P3634" s="119"/>
      <c r="Q3634" s="158"/>
      <c r="R3634" s="199"/>
      <c r="S3634" s="119"/>
      <c r="T3634" s="129"/>
      <c r="U3634" s="127"/>
      <c r="V3634" s="127"/>
      <c r="W3634" s="126"/>
      <c r="X3634" s="119"/>
      <c r="Y3634" s="119"/>
      <c r="Z3634" s="131"/>
      <c r="AA3634" s="12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2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4"/>
      <c r="EM3634" s="1"/>
      <c r="EN3634" s="1"/>
      <c r="EO3634" s="1"/>
      <c r="EP3634" s="1"/>
      <c r="EQ3634" s="1"/>
      <c r="ER3634" s="1"/>
    </row>
    <row r="3635" spans="1:148" ht="12.75" x14ac:dyDescent="0.2">
      <c r="A3635" s="118"/>
      <c r="B3635" s="119"/>
      <c r="C3635" s="119"/>
      <c r="D3635" s="120"/>
      <c r="E3635" s="120"/>
      <c r="F3635" s="172"/>
      <c r="G3635" s="123"/>
      <c r="H3635" s="124"/>
      <c r="I3635" s="124"/>
      <c r="J3635" s="125"/>
      <c r="K3635" s="125"/>
      <c r="L3635" s="8"/>
      <c r="M3635" s="126"/>
      <c r="N3635" s="126"/>
      <c r="O3635" s="119"/>
      <c r="P3635" s="119"/>
      <c r="Q3635" s="158"/>
      <c r="R3635" s="199"/>
      <c r="S3635" s="119"/>
      <c r="T3635" s="129"/>
      <c r="U3635" s="127"/>
      <c r="V3635" s="127"/>
      <c r="W3635" s="126"/>
      <c r="X3635" s="119"/>
      <c r="Y3635" s="119"/>
      <c r="Z3635" s="131"/>
      <c r="AA3635" s="12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2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4"/>
      <c r="EM3635" s="1"/>
      <c r="EN3635" s="1"/>
      <c r="EO3635" s="1"/>
      <c r="EP3635" s="1"/>
      <c r="EQ3635" s="1"/>
      <c r="ER3635" s="1"/>
    </row>
    <row r="3636" spans="1:148" ht="12.75" x14ac:dyDescent="0.2">
      <c r="A3636" s="118"/>
      <c r="B3636" s="119"/>
      <c r="C3636" s="119"/>
      <c r="D3636" s="120"/>
      <c r="E3636" s="120"/>
      <c r="F3636" s="172"/>
      <c r="G3636" s="123"/>
      <c r="H3636" s="124"/>
      <c r="I3636" s="124"/>
      <c r="J3636" s="125"/>
      <c r="K3636" s="125"/>
      <c r="L3636" s="8"/>
      <c r="M3636" s="126"/>
      <c r="N3636" s="126"/>
      <c r="O3636" s="119"/>
      <c r="P3636" s="119"/>
      <c r="Q3636" s="158"/>
      <c r="R3636" s="199"/>
      <c r="S3636" s="119"/>
      <c r="T3636" s="129"/>
      <c r="U3636" s="127"/>
      <c r="V3636" s="127"/>
      <c r="W3636" s="126"/>
      <c r="X3636" s="119"/>
      <c r="Y3636" s="119"/>
      <c r="Z3636" s="131"/>
      <c r="AA3636" s="12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2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4"/>
      <c r="EM3636" s="1"/>
      <c r="EN3636" s="1"/>
      <c r="EO3636" s="1"/>
      <c r="EP3636" s="1"/>
      <c r="EQ3636" s="1"/>
      <c r="ER3636" s="1"/>
    </row>
    <row r="3637" spans="1:148" ht="12.75" x14ac:dyDescent="0.2">
      <c r="A3637" s="118"/>
      <c r="B3637" s="119"/>
      <c r="C3637" s="119"/>
      <c r="D3637" s="120"/>
      <c r="E3637" s="120"/>
      <c r="F3637" s="172"/>
      <c r="G3637" s="123"/>
      <c r="H3637" s="124"/>
      <c r="I3637" s="124"/>
      <c r="J3637" s="125"/>
      <c r="K3637" s="125"/>
      <c r="L3637" s="8"/>
      <c r="M3637" s="126"/>
      <c r="N3637" s="126"/>
      <c r="O3637" s="119"/>
      <c r="P3637" s="119"/>
      <c r="Q3637" s="158"/>
      <c r="R3637" s="199"/>
      <c r="S3637" s="119"/>
      <c r="T3637" s="129"/>
      <c r="U3637" s="127"/>
      <c r="V3637" s="127"/>
      <c r="W3637" s="126"/>
      <c r="X3637" s="119"/>
      <c r="Y3637" s="119"/>
      <c r="Z3637" s="131"/>
      <c r="AA3637" s="12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2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4"/>
      <c r="EM3637" s="1"/>
      <c r="EN3637" s="1"/>
      <c r="EO3637" s="1"/>
      <c r="EP3637" s="1"/>
      <c r="EQ3637" s="1"/>
      <c r="ER3637" s="1"/>
    </row>
    <row r="3638" spans="1:148" ht="12.75" x14ac:dyDescent="0.2">
      <c r="A3638" s="118"/>
      <c r="B3638" s="119"/>
      <c r="C3638" s="119"/>
      <c r="D3638" s="120"/>
      <c r="E3638" s="120"/>
      <c r="F3638" s="172"/>
      <c r="G3638" s="123"/>
      <c r="H3638" s="124"/>
      <c r="I3638" s="124"/>
      <c r="J3638" s="125"/>
      <c r="K3638" s="125"/>
      <c r="L3638" s="8"/>
      <c r="M3638" s="126"/>
      <c r="N3638" s="126"/>
      <c r="O3638" s="119"/>
      <c r="P3638" s="119"/>
      <c r="Q3638" s="158"/>
      <c r="R3638" s="199"/>
      <c r="S3638" s="119"/>
      <c r="T3638" s="129"/>
      <c r="U3638" s="127"/>
      <c r="V3638" s="127"/>
      <c r="W3638" s="126"/>
      <c r="X3638" s="119"/>
      <c r="Y3638" s="119"/>
      <c r="Z3638" s="131"/>
      <c r="AA3638" s="12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2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4"/>
      <c r="EM3638" s="1"/>
      <c r="EN3638" s="1"/>
      <c r="EO3638" s="1"/>
      <c r="EP3638" s="1"/>
      <c r="EQ3638" s="1"/>
      <c r="ER3638" s="1"/>
    </row>
    <row r="3639" spans="1:148" ht="12.75" x14ac:dyDescent="0.2">
      <c r="A3639" s="118"/>
      <c r="B3639" s="119"/>
      <c r="C3639" s="119"/>
      <c r="D3639" s="120"/>
      <c r="E3639" s="120"/>
      <c r="F3639" s="172"/>
      <c r="G3639" s="123"/>
      <c r="H3639" s="124"/>
      <c r="I3639" s="124"/>
      <c r="J3639" s="125"/>
      <c r="K3639" s="125"/>
      <c r="L3639" s="8"/>
      <c r="M3639" s="126"/>
      <c r="N3639" s="126"/>
      <c r="O3639" s="119"/>
      <c r="P3639" s="119"/>
      <c r="Q3639" s="158"/>
      <c r="R3639" s="199"/>
      <c r="S3639" s="119"/>
      <c r="T3639" s="129"/>
      <c r="U3639" s="127"/>
      <c r="V3639" s="127"/>
      <c r="W3639" s="126"/>
      <c r="X3639" s="119"/>
      <c r="Y3639" s="119"/>
      <c r="Z3639" s="131"/>
      <c r="AA3639" s="12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2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4"/>
      <c r="EM3639" s="1"/>
      <c r="EN3639" s="1"/>
      <c r="EO3639" s="1"/>
      <c r="EP3639" s="1"/>
      <c r="EQ3639" s="1"/>
      <c r="ER3639" s="1"/>
    </row>
    <row r="3640" spans="1:148" ht="12.75" x14ac:dyDescent="0.2">
      <c r="A3640" s="118"/>
      <c r="B3640" s="119"/>
      <c r="C3640" s="119"/>
      <c r="D3640" s="120"/>
      <c r="E3640" s="120"/>
      <c r="F3640" s="172"/>
      <c r="G3640" s="123"/>
      <c r="H3640" s="124"/>
      <c r="I3640" s="124"/>
      <c r="J3640" s="125"/>
      <c r="K3640" s="125"/>
      <c r="L3640" s="8"/>
      <c r="M3640" s="126"/>
      <c r="N3640" s="126"/>
      <c r="O3640" s="119"/>
      <c r="P3640" s="119"/>
      <c r="Q3640" s="158"/>
      <c r="R3640" s="199"/>
      <c r="S3640" s="119"/>
      <c r="T3640" s="129"/>
      <c r="U3640" s="127"/>
      <c r="V3640" s="127"/>
      <c r="W3640" s="126"/>
      <c r="X3640" s="119"/>
      <c r="Y3640" s="119"/>
      <c r="Z3640" s="131"/>
      <c r="AA3640" s="12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2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4"/>
      <c r="EM3640" s="1"/>
      <c r="EN3640" s="1"/>
      <c r="EO3640" s="1"/>
      <c r="EP3640" s="1"/>
      <c r="EQ3640" s="1"/>
      <c r="ER3640" s="1"/>
    </row>
    <row r="3641" spans="1:148" ht="12.75" x14ac:dyDescent="0.2">
      <c r="A3641" s="118"/>
      <c r="B3641" s="119"/>
      <c r="C3641" s="119"/>
      <c r="D3641" s="120"/>
      <c r="E3641" s="120"/>
      <c r="F3641" s="172"/>
      <c r="G3641" s="123"/>
      <c r="H3641" s="124"/>
      <c r="I3641" s="124"/>
      <c r="J3641" s="125"/>
      <c r="K3641" s="125"/>
      <c r="L3641" s="8"/>
      <c r="M3641" s="126"/>
      <c r="N3641" s="126"/>
      <c r="O3641" s="119"/>
      <c r="P3641" s="119"/>
      <c r="Q3641" s="158"/>
      <c r="R3641" s="199"/>
      <c r="S3641" s="119"/>
      <c r="T3641" s="129"/>
      <c r="U3641" s="127"/>
      <c r="V3641" s="127"/>
      <c r="W3641" s="126"/>
      <c r="X3641" s="119"/>
      <c r="Y3641" s="119"/>
      <c r="Z3641" s="131"/>
      <c r="AA3641" s="12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2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4"/>
      <c r="EM3641" s="1"/>
      <c r="EN3641" s="1"/>
      <c r="EO3641" s="1"/>
      <c r="EP3641" s="1"/>
      <c r="EQ3641" s="1"/>
      <c r="ER3641" s="1"/>
    </row>
    <row r="3642" spans="1:148" ht="12.75" x14ac:dyDescent="0.2">
      <c r="A3642" s="118"/>
      <c r="B3642" s="119"/>
      <c r="C3642" s="119"/>
      <c r="D3642" s="120"/>
      <c r="E3642" s="120"/>
      <c r="F3642" s="172"/>
      <c r="G3642" s="123"/>
      <c r="H3642" s="124"/>
      <c r="I3642" s="124"/>
      <c r="J3642" s="125"/>
      <c r="K3642" s="125"/>
      <c r="L3642" s="8"/>
      <c r="M3642" s="126"/>
      <c r="N3642" s="126"/>
      <c r="O3642" s="119"/>
      <c r="P3642" s="119"/>
      <c r="Q3642" s="158"/>
      <c r="R3642" s="199"/>
      <c r="S3642" s="119"/>
      <c r="T3642" s="129"/>
      <c r="U3642" s="127"/>
      <c r="V3642" s="127"/>
      <c r="W3642" s="126"/>
      <c r="X3642" s="119"/>
      <c r="Y3642" s="119"/>
      <c r="Z3642" s="131"/>
      <c r="AA3642" s="12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2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4"/>
      <c r="EM3642" s="1"/>
      <c r="EN3642" s="1"/>
      <c r="EO3642" s="1"/>
      <c r="EP3642" s="1"/>
      <c r="EQ3642" s="1"/>
      <c r="ER3642" s="1"/>
    </row>
    <row r="3643" spans="1:148" ht="12.75" x14ac:dyDescent="0.2">
      <c r="A3643" s="118"/>
      <c r="B3643" s="119"/>
      <c r="C3643" s="119"/>
      <c r="D3643" s="120"/>
      <c r="E3643" s="120"/>
      <c r="F3643" s="172"/>
      <c r="G3643" s="123"/>
      <c r="H3643" s="124"/>
      <c r="I3643" s="124"/>
      <c r="J3643" s="125"/>
      <c r="K3643" s="125"/>
      <c r="L3643" s="8"/>
      <c r="M3643" s="126"/>
      <c r="N3643" s="126"/>
      <c r="O3643" s="119"/>
      <c r="P3643" s="119"/>
      <c r="Q3643" s="158"/>
      <c r="R3643" s="199"/>
      <c r="S3643" s="119"/>
      <c r="T3643" s="129"/>
      <c r="U3643" s="127"/>
      <c r="V3643" s="127"/>
      <c r="W3643" s="126"/>
      <c r="X3643" s="119"/>
      <c r="Y3643" s="119"/>
      <c r="Z3643" s="131"/>
      <c r="AA3643" s="12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2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4"/>
      <c r="EM3643" s="1"/>
      <c r="EN3643" s="1"/>
      <c r="EO3643" s="1"/>
      <c r="EP3643" s="1"/>
      <c r="EQ3643" s="1"/>
      <c r="ER3643" s="1"/>
    </row>
    <row r="3644" spans="1:148" ht="12.75" x14ac:dyDescent="0.2">
      <c r="A3644" s="118"/>
      <c r="B3644" s="119"/>
      <c r="C3644" s="119"/>
      <c r="D3644" s="120"/>
      <c r="E3644" s="120"/>
      <c r="F3644" s="172"/>
      <c r="G3644" s="123"/>
      <c r="H3644" s="124"/>
      <c r="I3644" s="124"/>
      <c r="J3644" s="125"/>
      <c r="K3644" s="125"/>
      <c r="L3644" s="8"/>
      <c r="M3644" s="126"/>
      <c r="N3644" s="126"/>
      <c r="O3644" s="119"/>
      <c r="P3644" s="119"/>
      <c r="Q3644" s="158"/>
      <c r="R3644" s="199"/>
      <c r="S3644" s="119"/>
      <c r="T3644" s="129"/>
      <c r="U3644" s="127"/>
      <c r="V3644" s="127"/>
      <c r="W3644" s="126"/>
      <c r="X3644" s="119"/>
      <c r="Y3644" s="119"/>
      <c r="Z3644" s="131"/>
      <c r="AA3644" s="12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2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4"/>
      <c r="EM3644" s="1"/>
      <c r="EN3644" s="1"/>
      <c r="EO3644" s="1"/>
      <c r="EP3644" s="1"/>
      <c r="EQ3644" s="1"/>
      <c r="ER3644" s="1"/>
    </row>
    <row r="3645" spans="1:148" ht="12.75" x14ac:dyDescent="0.2">
      <c r="A3645" s="118"/>
      <c r="B3645" s="119"/>
      <c r="C3645" s="119"/>
      <c r="D3645" s="120"/>
      <c r="E3645" s="120"/>
      <c r="F3645" s="172"/>
      <c r="G3645" s="123"/>
      <c r="H3645" s="124"/>
      <c r="I3645" s="124"/>
      <c r="J3645" s="125"/>
      <c r="K3645" s="125"/>
      <c r="L3645" s="8"/>
      <c r="M3645" s="126"/>
      <c r="N3645" s="126"/>
      <c r="O3645" s="119"/>
      <c r="P3645" s="119"/>
      <c r="Q3645" s="158"/>
      <c r="R3645" s="199"/>
      <c r="S3645" s="119"/>
      <c r="T3645" s="129"/>
      <c r="U3645" s="127"/>
      <c r="V3645" s="127"/>
      <c r="W3645" s="126"/>
      <c r="X3645" s="119"/>
      <c r="Y3645" s="119"/>
      <c r="Z3645" s="131"/>
      <c r="AA3645" s="12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2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4"/>
      <c r="EM3645" s="1"/>
      <c r="EN3645" s="1"/>
      <c r="EO3645" s="1"/>
      <c r="EP3645" s="1"/>
      <c r="EQ3645" s="1"/>
      <c r="ER3645" s="1"/>
    </row>
    <row r="3646" spans="1:148" ht="12.75" x14ac:dyDescent="0.2">
      <c r="A3646" s="118"/>
      <c r="B3646" s="119"/>
      <c r="C3646" s="119"/>
      <c r="D3646" s="120"/>
      <c r="E3646" s="120"/>
      <c r="F3646" s="172"/>
      <c r="G3646" s="123"/>
      <c r="H3646" s="124"/>
      <c r="I3646" s="124"/>
      <c r="J3646" s="125"/>
      <c r="K3646" s="125"/>
      <c r="L3646" s="8"/>
      <c r="M3646" s="126"/>
      <c r="N3646" s="126"/>
      <c r="O3646" s="119"/>
      <c r="P3646" s="119"/>
      <c r="Q3646" s="158"/>
      <c r="R3646" s="199"/>
      <c r="S3646" s="119"/>
      <c r="T3646" s="129"/>
      <c r="U3646" s="127"/>
      <c r="V3646" s="127"/>
      <c r="W3646" s="126"/>
      <c r="X3646" s="119"/>
      <c r="Y3646" s="119"/>
      <c r="Z3646" s="131"/>
      <c r="AA3646" s="12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2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4"/>
      <c r="EM3646" s="1"/>
      <c r="EN3646" s="1"/>
      <c r="EO3646" s="1"/>
      <c r="EP3646" s="1"/>
      <c r="EQ3646" s="1"/>
      <c r="ER3646" s="1"/>
    </row>
    <row r="3647" spans="1:148" ht="12.75" x14ac:dyDescent="0.2">
      <c r="A3647" s="118"/>
      <c r="B3647" s="119"/>
      <c r="C3647" s="119"/>
      <c r="D3647" s="120"/>
      <c r="E3647" s="120"/>
      <c r="F3647" s="172"/>
      <c r="G3647" s="123"/>
      <c r="H3647" s="124"/>
      <c r="I3647" s="124"/>
      <c r="J3647" s="125"/>
      <c r="K3647" s="125"/>
      <c r="L3647" s="8"/>
      <c r="M3647" s="126"/>
      <c r="N3647" s="126"/>
      <c r="O3647" s="119"/>
      <c r="P3647" s="119"/>
      <c r="Q3647" s="158"/>
      <c r="R3647" s="199"/>
      <c r="S3647" s="119"/>
      <c r="T3647" s="129"/>
      <c r="U3647" s="127"/>
      <c r="V3647" s="127"/>
      <c r="W3647" s="126"/>
      <c r="X3647" s="119"/>
      <c r="Y3647" s="119"/>
      <c r="Z3647" s="131"/>
      <c r="AA3647" s="12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2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4"/>
      <c r="EM3647" s="1"/>
      <c r="EN3647" s="1"/>
      <c r="EO3647" s="1"/>
      <c r="EP3647" s="1"/>
      <c r="EQ3647" s="1"/>
      <c r="ER3647" s="1"/>
    </row>
    <row r="3648" spans="1:148" ht="12.75" x14ac:dyDescent="0.2">
      <c r="A3648" s="118"/>
      <c r="B3648" s="119"/>
      <c r="C3648" s="119"/>
      <c r="D3648" s="120"/>
      <c r="E3648" s="120"/>
      <c r="F3648" s="172"/>
      <c r="G3648" s="123"/>
      <c r="H3648" s="124"/>
      <c r="I3648" s="124"/>
      <c r="J3648" s="125"/>
      <c r="K3648" s="125"/>
      <c r="L3648" s="8"/>
      <c r="M3648" s="126"/>
      <c r="N3648" s="126"/>
      <c r="O3648" s="119"/>
      <c r="P3648" s="119"/>
      <c r="Q3648" s="158"/>
      <c r="R3648" s="199"/>
      <c r="S3648" s="119"/>
      <c r="T3648" s="129"/>
      <c r="U3648" s="127"/>
      <c r="V3648" s="127"/>
      <c r="W3648" s="126"/>
      <c r="X3648" s="119"/>
      <c r="Y3648" s="119"/>
      <c r="Z3648" s="131"/>
      <c r="AA3648" s="12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2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4"/>
      <c r="EM3648" s="1"/>
      <c r="EN3648" s="1"/>
      <c r="EO3648" s="1"/>
      <c r="EP3648" s="1"/>
      <c r="EQ3648" s="1"/>
      <c r="ER3648" s="1"/>
    </row>
    <row r="3649" spans="1:148" ht="12.75" x14ac:dyDescent="0.2">
      <c r="A3649" s="118"/>
      <c r="B3649" s="119"/>
      <c r="C3649" s="119"/>
      <c r="D3649" s="120"/>
      <c r="E3649" s="120"/>
      <c r="F3649" s="172"/>
      <c r="G3649" s="123"/>
      <c r="H3649" s="124"/>
      <c r="I3649" s="124"/>
      <c r="J3649" s="125"/>
      <c r="K3649" s="125"/>
      <c r="L3649" s="8"/>
      <c r="M3649" s="126"/>
      <c r="N3649" s="126"/>
      <c r="O3649" s="119"/>
      <c r="P3649" s="119"/>
      <c r="Q3649" s="158"/>
      <c r="R3649" s="199"/>
      <c r="S3649" s="119"/>
      <c r="T3649" s="129"/>
      <c r="U3649" s="127"/>
      <c r="V3649" s="127"/>
      <c r="W3649" s="126"/>
      <c r="X3649" s="119"/>
      <c r="Y3649" s="119"/>
      <c r="Z3649" s="131"/>
      <c r="AA3649" s="12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2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4"/>
      <c r="EM3649" s="1"/>
      <c r="EN3649" s="1"/>
      <c r="EO3649" s="1"/>
      <c r="EP3649" s="1"/>
      <c r="EQ3649" s="1"/>
      <c r="ER3649" s="1"/>
    </row>
    <row r="3650" spans="1:148" ht="12.75" x14ac:dyDescent="0.2">
      <c r="A3650" s="118"/>
      <c r="B3650" s="119"/>
      <c r="C3650" s="119"/>
      <c r="D3650" s="120"/>
      <c r="E3650" s="120"/>
      <c r="F3650" s="172"/>
      <c r="G3650" s="123"/>
      <c r="H3650" s="124"/>
      <c r="I3650" s="124"/>
      <c r="J3650" s="125"/>
      <c r="K3650" s="125"/>
      <c r="L3650" s="8"/>
      <c r="M3650" s="126"/>
      <c r="N3650" s="126"/>
      <c r="O3650" s="119"/>
      <c r="P3650" s="119"/>
      <c r="Q3650" s="158"/>
      <c r="R3650" s="199"/>
      <c r="S3650" s="119"/>
      <c r="T3650" s="129"/>
      <c r="U3650" s="127"/>
      <c r="V3650" s="127"/>
      <c r="W3650" s="126"/>
      <c r="X3650" s="119"/>
      <c r="Y3650" s="119"/>
      <c r="Z3650" s="131"/>
      <c r="AA3650" s="12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2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4"/>
      <c r="EM3650" s="1"/>
      <c r="EN3650" s="1"/>
      <c r="EO3650" s="1"/>
      <c r="EP3650" s="1"/>
      <c r="EQ3650" s="1"/>
      <c r="ER3650" s="1"/>
    </row>
    <row r="3651" spans="1:148" ht="12.75" x14ac:dyDescent="0.2">
      <c r="A3651" s="118"/>
      <c r="B3651" s="119"/>
      <c r="C3651" s="119"/>
      <c r="D3651" s="120"/>
      <c r="E3651" s="120"/>
      <c r="F3651" s="172"/>
      <c r="G3651" s="123"/>
      <c r="H3651" s="124"/>
      <c r="I3651" s="124"/>
      <c r="J3651" s="125"/>
      <c r="K3651" s="125"/>
      <c r="L3651" s="8"/>
      <c r="M3651" s="126"/>
      <c r="N3651" s="126"/>
      <c r="O3651" s="119"/>
      <c r="P3651" s="119"/>
      <c r="Q3651" s="158"/>
      <c r="R3651" s="199"/>
      <c r="S3651" s="119"/>
      <c r="T3651" s="129"/>
      <c r="U3651" s="127"/>
      <c r="V3651" s="127"/>
      <c r="W3651" s="126"/>
      <c r="X3651" s="119"/>
      <c r="Y3651" s="119"/>
      <c r="Z3651" s="131"/>
      <c r="AA3651" s="12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2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4"/>
      <c r="EM3651" s="1"/>
      <c r="EN3651" s="1"/>
      <c r="EO3651" s="1"/>
      <c r="EP3651" s="1"/>
      <c r="EQ3651" s="1"/>
      <c r="ER3651" s="1"/>
    </row>
    <row r="3652" spans="1:148" ht="12.75" x14ac:dyDescent="0.2">
      <c r="A3652" s="118"/>
      <c r="B3652" s="119"/>
      <c r="C3652" s="119"/>
      <c r="D3652" s="120"/>
      <c r="E3652" s="120"/>
      <c r="F3652" s="172"/>
      <c r="G3652" s="123"/>
      <c r="H3652" s="124"/>
      <c r="I3652" s="124"/>
      <c r="J3652" s="125"/>
      <c r="K3652" s="125"/>
      <c r="L3652" s="8"/>
      <c r="M3652" s="126"/>
      <c r="N3652" s="126"/>
      <c r="O3652" s="119"/>
      <c r="P3652" s="119"/>
      <c r="Q3652" s="158"/>
      <c r="R3652" s="199"/>
      <c r="S3652" s="119"/>
      <c r="T3652" s="129"/>
      <c r="U3652" s="127"/>
      <c r="V3652" s="127"/>
      <c r="W3652" s="126"/>
      <c r="X3652" s="119"/>
      <c r="Y3652" s="119"/>
      <c r="Z3652" s="131"/>
      <c r="AA3652" s="12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2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4"/>
      <c r="EM3652" s="1"/>
      <c r="EN3652" s="1"/>
      <c r="EO3652" s="1"/>
      <c r="EP3652" s="1"/>
      <c r="EQ3652" s="1"/>
      <c r="ER3652" s="1"/>
    </row>
    <row r="3653" spans="1:148" ht="12.75" x14ac:dyDescent="0.2">
      <c r="A3653" s="118"/>
      <c r="B3653" s="119"/>
      <c r="C3653" s="119"/>
      <c r="D3653" s="120"/>
      <c r="E3653" s="120"/>
      <c r="F3653" s="172"/>
      <c r="G3653" s="123"/>
      <c r="H3653" s="124"/>
      <c r="I3653" s="124"/>
      <c r="J3653" s="125"/>
      <c r="K3653" s="125"/>
      <c r="L3653" s="8"/>
      <c r="M3653" s="126"/>
      <c r="N3653" s="126"/>
      <c r="O3653" s="119"/>
      <c r="P3653" s="119"/>
      <c r="Q3653" s="158"/>
      <c r="R3653" s="199"/>
      <c r="S3653" s="119"/>
      <c r="T3653" s="129"/>
      <c r="U3653" s="127"/>
      <c r="V3653" s="127"/>
      <c r="W3653" s="126"/>
      <c r="X3653" s="119"/>
      <c r="Y3653" s="119"/>
      <c r="Z3653" s="131"/>
      <c r="AA3653" s="12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2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4"/>
      <c r="EM3653" s="1"/>
      <c r="EN3653" s="1"/>
      <c r="EO3653" s="1"/>
      <c r="EP3653" s="1"/>
      <c r="EQ3653" s="1"/>
      <c r="ER3653" s="1"/>
    </row>
    <row r="3654" spans="1:148" ht="12.75" x14ac:dyDescent="0.2">
      <c r="A3654" s="118"/>
      <c r="B3654" s="119"/>
      <c r="C3654" s="119"/>
      <c r="D3654" s="120"/>
      <c r="E3654" s="120"/>
      <c r="F3654" s="172"/>
      <c r="G3654" s="123"/>
      <c r="H3654" s="124"/>
      <c r="I3654" s="124"/>
      <c r="J3654" s="125"/>
      <c r="K3654" s="125"/>
      <c r="L3654" s="8"/>
      <c r="M3654" s="126"/>
      <c r="N3654" s="126"/>
      <c r="O3654" s="119"/>
      <c r="P3654" s="119"/>
      <c r="Q3654" s="158"/>
      <c r="R3654" s="199"/>
      <c r="S3654" s="119"/>
      <c r="T3654" s="129"/>
      <c r="U3654" s="127"/>
      <c r="V3654" s="127"/>
      <c r="W3654" s="126"/>
      <c r="X3654" s="119"/>
      <c r="Y3654" s="119"/>
      <c r="Z3654" s="131"/>
      <c r="AA3654" s="12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2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4"/>
      <c r="EM3654" s="1"/>
      <c r="EN3654" s="1"/>
      <c r="EO3654" s="1"/>
      <c r="EP3654" s="1"/>
      <c r="EQ3654" s="1"/>
      <c r="ER3654" s="1"/>
    </row>
    <row r="3655" spans="1:148" ht="12.75" x14ac:dyDescent="0.2">
      <c r="A3655" s="118"/>
      <c r="B3655" s="119"/>
      <c r="C3655" s="119"/>
      <c r="D3655" s="120"/>
      <c r="E3655" s="120"/>
      <c r="F3655" s="172"/>
      <c r="G3655" s="123"/>
      <c r="H3655" s="124"/>
      <c r="I3655" s="124"/>
      <c r="J3655" s="125"/>
      <c r="K3655" s="125"/>
      <c r="L3655" s="8"/>
      <c r="M3655" s="126"/>
      <c r="N3655" s="126"/>
      <c r="O3655" s="119"/>
      <c r="P3655" s="119"/>
      <c r="Q3655" s="158"/>
      <c r="R3655" s="199"/>
      <c r="S3655" s="119"/>
      <c r="T3655" s="129"/>
      <c r="U3655" s="127"/>
      <c r="V3655" s="127"/>
      <c r="W3655" s="126"/>
      <c r="X3655" s="119"/>
      <c r="Y3655" s="119"/>
      <c r="Z3655" s="131"/>
      <c r="AA3655" s="12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2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4"/>
      <c r="EM3655" s="1"/>
      <c r="EN3655" s="1"/>
      <c r="EO3655" s="1"/>
      <c r="EP3655" s="1"/>
      <c r="EQ3655" s="1"/>
      <c r="ER3655" s="1"/>
    </row>
    <row r="3656" spans="1:148" ht="12.75" x14ac:dyDescent="0.2">
      <c r="A3656" s="118"/>
      <c r="B3656" s="119"/>
      <c r="C3656" s="119"/>
      <c r="D3656" s="120"/>
      <c r="E3656" s="120"/>
      <c r="F3656" s="172"/>
      <c r="G3656" s="123"/>
      <c r="H3656" s="124"/>
      <c r="I3656" s="124"/>
      <c r="J3656" s="125"/>
      <c r="K3656" s="125"/>
      <c r="L3656" s="8"/>
      <c r="M3656" s="126"/>
      <c r="N3656" s="126"/>
      <c r="O3656" s="119"/>
      <c r="P3656" s="119"/>
      <c r="Q3656" s="158"/>
      <c r="R3656" s="199"/>
      <c r="S3656" s="119"/>
      <c r="T3656" s="129"/>
      <c r="U3656" s="127"/>
      <c r="V3656" s="127"/>
      <c r="W3656" s="126"/>
      <c r="X3656" s="119"/>
      <c r="Y3656" s="119"/>
      <c r="Z3656" s="131"/>
      <c r="AA3656" s="12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2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4"/>
      <c r="EM3656" s="1"/>
      <c r="EN3656" s="1"/>
      <c r="EO3656" s="1"/>
      <c r="EP3656" s="1"/>
      <c r="EQ3656" s="1"/>
      <c r="ER3656" s="1"/>
    </row>
    <row r="3657" spans="1:148" ht="12.75" x14ac:dyDescent="0.2">
      <c r="A3657" s="118"/>
      <c r="B3657" s="119"/>
      <c r="C3657" s="119"/>
      <c r="D3657" s="120"/>
      <c r="E3657" s="120"/>
      <c r="F3657" s="172"/>
      <c r="G3657" s="123"/>
      <c r="H3657" s="124"/>
      <c r="I3657" s="124"/>
      <c r="J3657" s="125"/>
      <c r="K3657" s="125"/>
      <c r="L3657" s="8"/>
      <c r="M3657" s="126"/>
      <c r="N3657" s="126"/>
      <c r="O3657" s="119"/>
      <c r="P3657" s="119"/>
      <c r="Q3657" s="158"/>
      <c r="R3657" s="199"/>
      <c r="S3657" s="119"/>
      <c r="T3657" s="129"/>
      <c r="U3657" s="127"/>
      <c r="V3657" s="127"/>
      <c r="W3657" s="126"/>
      <c r="X3657" s="119"/>
      <c r="Y3657" s="119"/>
      <c r="Z3657" s="131"/>
      <c r="AA3657" s="12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2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4"/>
      <c r="EM3657" s="1"/>
      <c r="EN3657" s="1"/>
      <c r="EO3657" s="1"/>
      <c r="EP3657" s="1"/>
      <c r="EQ3657" s="1"/>
      <c r="ER3657" s="1"/>
    </row>
    <row r="3658" spans="1:148" ht="12.75" x14ac:dyDescent="0.2">
      <c r="A3658" s="118"/>
      <c r="B3658" s="119"/>
      <c r="C3658" s="119"/>
      <c r="D3658" s="120"/>
      <c r="E3658" s="120"/>
      <c r="F3658" s="172"/>
      <c r="G3658" s="123"/>
      <c r="H3658" s="124"/>
      <c r="I3658" s="124"/>
      <c r="J3658" s="125"/>
      <c r="K3658" s="125"/>
      <c r="L3658" s="8"/>
      <c r="M3658" s="126"/>
      <c r="N3658" s="126"/>
      <c r="O3658" s="119"/>
      <c r="P3658" s="119"/>
      <c r="Q3658" s="158"/>
      <c r="R3658" s="199"/>
      <c r="S3658" s="119"/>
      <c r="T3658" s="129"/>
      <c r="U3658" s="127"/>
      <c r="V3658" s="127"/>
      <c r="W3658" s="126"/>
      <c r="X3658" s="119"/>
      <c r="Y3658" s="119"/>
      <c r="Z3658" s="131"/>
      <c r="AA3658" s="12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2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4"/>
      <c r="EM3658" s="1"/>
      <c r="EN3658" s="1"/>
      <c r="EO3658" s="1"/>
      <c r="EP3658" s="1"/>
      <c r="EQ3658" s="1"/>
      <c r="ER3658" s="1"/>
    </row>
    <row r="3659" spans="1:148" ht="12.75" x14ac:dyDescent="0.2">
      <c r="A3659" s="118"/>
      <c r="B3659" s="119"/>
      <c r="C3659" s="119"/>
      <c r="D3659" s="120"/>
      <c r="E3659" s="120"/>
      <c r="F3659" s="172"/>
      <c r="G3659" s="123"/>
      <c r="H3659" s="124"/>
      <c r="I3659" s="124"/>
      <c r="J3659" s="125"/>
      <c r="K3659" s="125"/>
      <c r="L3659" s="8"/>
      <c r="M3659" s="126"/>
      <c r="N3659" s="126"/>
      <c r="O3659" s="119"/>
      <c r="P3659" s="119"/>
      <c r="Q3659" s="158"/>
      <c r="R3659" s="199"/>
      <c r="S3659" s="119"/>
      <c r="T3659" s="129"/>
      <c r="U3659" s="127"/>
      <c r="V3659" s="127"/>
      <c r="W3659" s="126"/>
      <c r="X3659" s="119"/>
      <c r="Y3659" s="119"/>
      <c r="Z3659" s="131"/>
      <c r="AA3659" s="12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2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4"/>
      <c r="EM3659" s="1"/>
      <c r="EN3659" s="1"/>
      <c r="EO3659" s="1"/>
      <c r="EP3659" s="1"/>
      <c r="EQ3659" s="1"/>
      <c r="ER3659" s="1"/>
    </row>
    <row r="3660" spans="1:148" ht="12.75" x14ac:dyDescent="0.2">
      <c r="A3660" s="118"/>
      <c r="B3660" s="119"/>
      <c r="C3660" s="119"/>
      <c r="D3660" s="120"/>
      <c r="E3660" s="120"/>
      <c r="F3660" s="172"/>
      <c r="G3660" s="123"/>
      <c r="H3660" s="124"/>
      <c r="I3660" s="124"/>
      <c r="J3660" s="125"/>
      <c r="K3660" s="125"/>
      <c r="L3660" s="8"/>
      <c r="M3660" s="126"/>
      <c r="N3660" s="126"/>
      <c r="O3660" s="119"/>
      <c r="P3660" s="119"/>
      <c r="Q3660" s="158"/>
      <c r="R3660" s="199"/>
      <c r="S3660" s="119"/>
      <c r="T3660" s="129"/>
      <c r="U3660" s="127"/>
      <c r="V3660" s="127"/>
      <c r="W3660" s="126"/>
      <c r="X3660" s="119"/>
      <c r="Y3660" s="119"/>
      <c r="Z3660" s="131"/>
      <c r="AA3660" s="12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2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4"/>
      <c r="EM3660" s="1"/>
      <c r="EN3660" s="1"/>
      <c r="EO3660" s="1"/>
      <c r="EP3660" s="1"/>
      <c r="EQ3660" s="1"/>
      <c r="ER3660" s="1"/>
    </row>
    <row r="3661" spans="1:148" ht="12.75" x14ac:dyDescent="0.2">
      <c r="A3661" s="118"/>
      <c r="B3661" s="119"/>
      <c r="C3661" s="119"/>
      <c r="D3661" s="120"/>
      <c r="E3661" s="120"/>
      <c r="F3661" s="172"/>
      <c r="G3661" s="123"/>
      <c r="H3661" s="124"/>
      <c r="I3661" s="124"/>
      <c r="J3661" s="125"/>
      <c r="K3661" s="125"/>
      <c r="L3661" s="8"/>
      <c r="M3661" s="126"/>
      <c r="N3661" s="126"/>
      <c r="O3661" s="119"/>
      <c r="P3661" s="119"/>
      <c r="Q3661" s="158"/>
      <c r="R3661" s="199"/>
      <c r="S3661" s="119"/>
      <c r="T3661" s="129"/>
      <c r="U3661" s="127"/>
      <c r="V3661" s="127"/>
      <c r="W3661" s="126"/>
      <c r="X3661" s="119"/>
      <c r="Y3661" s="119"/>
      <c r="Z3661" s="131"/>
      <c r="AA3661" s="12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2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4"/>
      <c r="EM3661" s="1"/>
      <c r="EN3661" s="1"/>
      <c r="EO3661" s="1"/>
      <c r="EP3661" s="1"/>
      <c r="EQ3661" s="1"/>
      <c r="ER3661" s="1"/>
    </row>
    <row r="3662" spans="1:148" ht="12.75" x14ac:dyDescent="0.2">
      <c r="A3662" s="118"/>
      <c r="B3662" s="119"/>
      <c r="C3662" s="119"/>
      <c r="D3662" s="120"/>
      <c r="E3662" s="120"/>
      <c r="F3662" s="172"/>
      <c r="G3662" s="123"/>
      <c r="H3662" s="124"/>
      <c r="I3662" s="124"/>
      <c r="J3662" s="125"/>
      <c r="K3662" s="125"/>
      <c r="L3662" s="8"/>
      <c r="M3662" s="126"/>
      <c r="N3662" s="126"/>
      <c r="O3662" s="119"/>
      <c r="P3662" s="119"/>
      <c r="Q3662" s="158"/>
      <c r="R3662" s="199"/>
      <c r="S3662" s="119"/>
      <c r="T3662" s="129"/>
      <c r="U3662" s="127"/>
      <c r="V3662" s="127"/>
      <c r="W3662" s="126"/>
      <c r="X3662" s="119"/>
      <c r="Y3662" s="119"/>
      <c r="Z3662" s="131"/>
      <c r="AA3662" s="12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2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4"/>
      <c r="EM3662" s="1"/>
      <c r="EN3662" s="1"/>
      <c r="EO3662" s="1"/>
      <c r="EP3662" s="1"/>
      <c r="EQ3662" s="1"/>
      <c r="ER3662" s="1"/>
    </row>
    <row r="3663" spans="1:148" ht="12.75" x14ac:dyDescent="0.2">
      <c r="A3663" s="118"/>
      <c r="B3663" s="119"/>
      <c r="C3663" s="119"/>
      <c r="D3663" s="120"/>
      <c r="E3663" s="120"/>
      <c r="F3663" s="172"/>
      <c r="G3663" s="123"/>
      <c r="H3663" s="124"/>
      <c r="I3663" s="124"/>
      <c r="J3663" s="125"/>
      <c r="K3663" s="125"/>
      <c r="L3663" s="8"/>
      <c r="M3663" s="126"/>
      <c r="N3663" s="126"/>
      <c r="O3663" s="119"/>
      <c r="P3663" s="119"/>
      <c r="Q3663" s="158"/>
      <c r="R3663" s="199"/>
      <c r="S3663" s="119"/>
      <c r="T3663" s="129"/>
      <c r="U3663" s="127"/>
      <c r="V3663" s="127"/>
      <c r="W3663" s="126"/>
      <c r="X3663" s="119"/>
      <c r="Y3663" s="119"/>
      <c r="Z3663" s="131"/>
      <c r="AA3663" s="12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2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4"/>
      <c r="EM3663" s="1"/>
      <c r="EN3663" s="1"/>
      <c r="EO3663" s="1"/>
      <c r="EP3663" s="1"/>
      <c r="EQ3663" s="1"/>
      <c r="ER3663" s="1"/>
    </row>
    <row r="3664" spans="1:148" ht="12.75" x14ac:dyDescent="0.2">
      <c r="A3664" s="118"/>
      <c r="B3664" s="119"/>
      <c r="C3664" s="119"/>
      <c r="D3664" s="120"/>
      <c r="E3664" s="120"/>
      <c r="F3664" s="172"/>
      <c r="G3664" s="123"/>
      <c r="H3664" s="124"/>
      <c r="I3664" s="124"/>
      <c r="J3664" s="125"/>
      <c r="K3664" s="125"/>
      <c r="L3664" s="8"/>
      <c r="M3664" s="126"/>
      <c r="N3664" s="126"/>
      <c r="O3664" s="119"/>
      <c r="P3664" s="119"/>
      <c r="Q3664" s="158"/>
      <c r="R3664" s="159"/>
      <c r="S3664" s="119"/>
      <c r="T3664" s="129"/>
      <c r="U3664" s="127"/>
      <c r="V3664" s="127"/>
      <c r="W3664" s="126"/>
      <c r="X3664" s="119"/>
      <c r="Y3664" s="119"/>
      <c r="Z3664" s="131"/>
      <c r="AA3664" s="12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2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4"/>
      <c r="EM3664" s="1"/>
      <c r="EN3664" s="1"/>
      <c r="EO3664" s="1"/>
      <c r="EP3664" s="1"/>
      <c r="EQ3664" s="1"/>
      <c r="ER3664" s="1"/>
    </row>
    <row r="3665" spans="1:148" ht="12.75" x14ac:dyDescent="0.2">
      <c r="A3665" s="118"/>
      <c r="B3665" s="119"/>
      <c r="C3665" s="119"/>
      <c r="D3665" s="120"/>
      <c r="E3665" s="120"/>
      <c r="F3665" s="172"/>
      <c r="G3665" s="123"/>
      <c r="H3665" s="124"/>
      <c r="I3665" s="124"/>
      <c r="J3665" s="125"/>
      <c r="K3665" s="125"/>
      <c r="L3665" s="8"/>
      <c r="M3665" s="126"/>
      <c r="N3665" s="126"/>
      <c r="O3665" s="119"/>
      <c r="P3665" s="119"/>
      <c r="Q3665" s="158"/>
      <c r="R3665" s="159"/>
      <c r="S3665" s="119"/>
      <c r="T3665" s="129"/>
      <c r="U3665" s="127"/>
      <c r="V3665" s="127"/>
      <c r="W3665" s="126"/>
      <c r="X3665" s="119"/>
      <c r="Y3665" s="119"/>
      <c r="Z3665" s="131"/>
      <c r="AA3665" s="12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2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4"/>
      <c r="EM3665" s="1"/>
      <c r="EN3665" s="1"/>
      <c r="EO3665" s="1"/>
      <c r="EP3665" s="1"/>
      <c r="EQ3665" s="1"/>
      <c r="ER3665" s="1"/>
    </row>
    <row r="3666" spans="1:148" ht="12.75" x14ac:dyDescent="0.2">
      <c r="A3666" s="118"/>
      <c r="B3666" s="119"/>
      <c r="C3666" s="119"/>
      <c r="D3666" s="120"/>
      <c r="E3666" s="120"/>
      <c r="F3666" s="172"/>
      <c r="G3666" s="123"/>
      <c r="H3666" s="124"/>
      <c r="I3666" s="124"/>
      <c r="J3666" s="125"/>
      <c r="K3666" s="125"/>
      <c r="L3666" s="8"/>
      <c r="M3666" s="126"/>
      <c r="N3666" s="126"/>
      <c r="O3666" s="119"/>
      <c r="P3666" s="119"/>
      <c r="Q3666" s="158"/>
      <c r="R3666" s="159"/>
      <c r="S3666" s="119"/>
      <c r="T3666" s="129"/>
      <c r="U3666" s="127"/>
      <c r="V3666" s="127"/>
      <c r="W3666" s="126"/>
      <c r="X3666" s="119"/>
      <c r="Y3666" s="119"/>
      <c r="Z3666" s="131"/>
      <c r="AA3666" s="12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2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4"/>
      <c r="EM3666" s="1"/>
      <c r="EN3666" s="1"/>
      <c r="EO3666" s="1"/>
      <c r="EP3666" s="1"/>
      <c r="EQ3666" s="1"/>
      <c r="ER3666" s="1"/>
    </row>
    <row r="3667" spans="1:148" ht="12.75" x14ac:dyDescent="0.2">
      <c r="A3667" s="118"/>
      <c r="B3667" s="119"/>
      <c r="C3667" s="119"/>
      <c r="D3667" s="120"/>
      <c r="E3667" s="120"/>
      <c r="F3667" s="172"/>
      <c r="G3667" s="123"/>
      <c r="H3667" s="124"/>
      <c r="I3667" s="124"/>
      <c r="J3667" s="125"/>
      <c r="K3667" s="125"/>
      <c r="L3667" s="8"/>
      <c r="M3667" s="126"/>
      <c r="N3667" s="126"/>
      <c r="O3667" s="119"/>
      <c r="P3667" s="119"/>
      <c r="Q3667" s="158"/>
      <c r="R3667" s="159"/>
      <c r="S3667" s="119"/>
      <c r="T3667" s="129"/>
      <c r="U3667" s="127"/>
      <c r="V3667" s="127"/>
      <c r="W3667" s="126"/>
      <c r="X3667" s="119"/>
      <c r="Y3667" s="119"/>
      <c r="Z3667" s="131"/>
      <c r="AA3667" s="12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2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4"/>
      <c r="EM3667" s="1"/>
      <c r="EN3667" s="1"/>
      <c r="EO3667" s="1"/>
      <c r="EP3667" s="1"/>
      <c r="EQ3667" s="1"/>
      <c r="ER3667" s="1"/>
    </row>
    <row r="3668" spans="1:148" ht="12.75" x14ac:dyDescent="0.2">
      <c r="A3668" s="118"/>
      <c r="B3668" s="119"/>
      <c r="C3668" s="119"/>
      <c r="D3668" s="120"/>
      <c r="E3668" s="120"/>
      <c r="F3668" s="172"/>
      <c r="G3668" s="123"/>
      <c r="H3668" s="124"/>
      <c r="I3668" s="124"/>
      <c r="J3668" s="125"/>
      <c r="K3668" s="125"/>
      <c r="L3668" s="8"/>
      <c r="M3668" s="126"/>
      <c r="N3668" s="126"/>
      <c r="O3668" s="119"/>
      <c r="P3668" s="119"/>
      <c r="Q3668" s="158"/>
      <c r="R3668" s="159"/>
      <c r="S3668" s="119"/>
      <c r="T3668" s="129"/>
      <c r="U3668" s="127"/>
      <c r="V3668" s="127"/>
      <c r="W3668" s="126"/>
      <c r="X3668" s="119"/>
      <c r="Y3668" s="119"/>
      <c r="Z3668" s="131"/>
      <c r="AA3668" s="12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2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4"/>
      <c r="EM3668" s="1"/>
      <c r="EN3668" s="1"/>
      <c r="EO3668" s="1"/>
      <c r="EP3668" s="1"/>
      <c r="EQ3668" s="1"/>
      <c r="ER3668" s="1"/>
    </row>
    <row r="3669" spans="1:148" ht="12.75" x14ac:dyDescent="0.2">
      <c r="A3669" s="118"/>
      <c r="B3669" s="119"/>
      <c r="C3669" s="119"/>
      <c r="D3669" s="120"/>
      <c r="E3669" s="120"/>
      <c r="F3669" s="172"/>
      <c r="G3669" s="123"/>
      <c r="H3669" s="124"/>
      <c r="I3669" s="124"/>
      <c r="J3669" s="125"/>
      <c r="K3669" s="125"/>
      <c r="L3669" s="8"/>
      <c r="M3669" s="126"/>
      <c r="N3669" s="126"/>
      <c r="O3669" s="119"/>
      <c r="P3669" s="119"/>
      <c r="Q3669" s="158"/>
      <c r="R3669" s="159"/>
      <c r="S3669" s="119"/>
      <c r="T3669" s="129"/>
      <c r="U3669" s="127"/>
      <c r="V3669" s="127"/>
      <c r="W3669" s="126"/>
      <c r="X3669" s="119"/>
      <c r="Y3669" s="119"/>
      <c r="Z3669" s="131"/>
      <c r="AA3669" s="12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2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4"/>
      <c r="EM3669" s="1"/>
      <c r="EN3669" s="1"/>
      <c r="EO3669" s="1"/>
      <c r="EP3669" s="1"/>
      <c r="EQ3669" s="1"/>
      <c r="ER3669" s="1"/>
    </row>
    <row r="3670" spans="1:148" ht="12.75" x14ac:dyDescent="0.2">
      <c r="A3670" s="118"/>
      <c r="B3670" s="119"/>
      <c r="C3670" s="119"/>
      <c r="D3670" s="120"/>
      <c r="E3670" s="120"/>
      <c r="F3670" s="172"/>
      <c r="G3670" s="123"/>
      <c r="H3670" s="124"/>
      <c r="I3670" s="124"/>
      <c r="J3670" s="125"/>
      <c r="K3670" s="125"/>
      <c r="L3670" s="8"/>
      <c r="M3670" s="126"/>
      <c r="N3670" s="126"/>
      <c r="O3670" s="119"/>
      <c r="P3670" s="119"/>
      <c r="Q3670" s="158"/>
      <c r="R3670" s="159"/>
      <c r="S3670" s="119"/>
      <c r="T3670" s="129"/>
      <c r="U3670" s="127"/>
      <c r="V3670" s="127"/>
      <c r="W3670" s="126"/>
      <c r="X3670" s="119"/>
      <c r="Y3670" s="119"/>
      <c r="Z3670" s="131"/>
      <c r="AA3670" s="12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2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4"/>
      <c r="EM3670" s="1"/>
      <c r="EN3670" s="1"/>
      <c r="EO3670" s="1"/>
      <c r="EP3670" s="1"/>
      <c r="EQ3670" s="1"/>
      <c r="ER3670" s="1"/>
    </row>
    <row r="3671" spans="1:148" ht="12.75" x14ac:dyDescent="0.2">
      <c r="A3671" s="118"/>
      <c r="B3671" s="119"/>
      <c r="C3671" s="119"/>
      <c r="D3671" s="120"/>
      <c r="E3671" s="120"/>
      <c r="F3671" s="172"/>
      <c r="G3671" s="123"/>
      <c r="H3671" s="124"/>
      <c r="I3671" s="124"/>
      <c r="J3671" s="125"/>
      <c r="K3671" s="125"/>
      <c r="L3671" s="8"/>
      <c r="M3671" s="126"/>
      <c r="N3671" s="126"/>
      <c r="O3671" s="119"/>
      <c r="P3671" s="119"/>
      <c r="Q3671" s="158"/>
      <c r="R3671" s="159"/>
      <c r="S3671" s="119"/>
      <c r="T3671" s="129"/>
      <c r="U3671" s="127"/>
      <c r="V3671" s="127"/>
      <c r="W3671" s="126"/>
      <c r="X3671" s="119"/>
      <c r="Y3671" s="119"/>
      <c r="Z3671" s="131"/>
      <c r="AA3671" s="12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2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4"/>
      <c r="EM3671" s="1"/>
      <c r="EN3671" s="1"/>
      <c r="EO3671" s="1"/>
      <c r="EP3671" s="1"/>
      <c r="EQ3671" s="1"/>
      <c r="ER3671" s="1"/>
    </row>
    <row r="3672" spans="1:148" ht="12.75" x14ac:dyDescent="0.2">
      <c r="A3672" s="118"/>
      <c r="B3672" s="119"/>
      <c r="C3672" s="119"/>
      <c r="D3672" s="120"/>
      <c r="E3672" s="120"/>
      <c r="F3672" s="172"/>
      <c r="G3672" s="123"/>
      <c r="H3672" s="124"/>
      <c r="I3672" s="124"/>
      <c r="J3672" s="125"/>
      <c r="K3672" s="125"/>
      <c r="L3672" s="8"/>
      <c r="M3672" s="126"/>
      <c r="N3672" s="126"/>
      <c r="O3672" s="119"/>
      <c r="P3672" s="119"/>
      <c r="Q3672" s="158"/>
      <c r="R3672" s="159"/>
      <c r="S3672" s="119"/>
      <c r="T3672" s="129"/>
      <c r="U3672" s="127"/>
      <c r="V3672" s="127"/>
      <c r="W3672" s="126"/>
      <c r="X3672" s="119"/>
      <c r="Y3672" s="119"/>
      <c r="Z3672" s="131"/>
      <c r="AA3672" s="12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2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4"/>
      <c r="EM3672" s="1"/>
      <c r="EN3672" s="1"/>
      <c r="EO3672" s="1"/>
      <c r="EP3672" s="1"/>
      <c r="EQ3672" s="1"/>
      <c r="ER3672" s="1"/>
    </row>
    <row r="3673" spans="1:148" ht="12.75" x14ac:dyDescent="0.2">
      <c r="A3673" s="118"/>
      <c r="B3673" s="119"/>
      <c r="C3673" s="119"/>
      <c r="D3673" s="120"/>
      <c r="E3673" s="120"/>
      <c r="F3673" s="172"/>
      <c r="G3673" s="123"/>
      <c r="H3673" s="124"/>
      <c r="I3673" s="124"/>
      <c r="J3673" s="125"/>
      <c r="K3673" s="125"/>
      <c r="L3673" s="8"/>
      <c r="M3673" s="126"/>
      <c r="N3673" s="126"/>
      <c r="O3673" s="119"/>
      <c r="P3673" s="119"/>
      <c r="Q3673" s="158"/>
      <c r="R3673" s="159"/>
      <c r="S3673" s="119"/>
      <c r="T3673" s="129"/>
      <c r="U3673" s="127"/>
      <c r="V3673" s="127"/>
      <c r="W3673" s="126"/>
      <c r="X3673" s="119"/>
      <c r="Y3673" s="119"/>
      <c r="Z3673" s="131"/>
      <c r="AA3673" s="12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2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4"/>
      <c r="EM3673" s="1"/>
      <c r="EN3673" s="1"/>
      <c r="EO3673" s="1"/>
      <c r="EP3673" s="1"/>
      <c r="EQ3673" s="1"/>
      <c r="ER3673" s="1"/>
    </row>
    <row r="3674" spans="1:148" ht="12.75" x14ac:dyDescent="0.2">
      <c r="A3674" s="118"/>
      <c r="B3674" s="119"/>
      <c r="C3674" s="119"/>
      <c r="D3674" s="120"/>
      <c r="E3674" s="120"/>
      <c r="F3674" s="172"/>
      <c r="G3674" s="123"/>
      <c r="H3674" s="124"/>
      <c r="I3674" s="124"/>
      <c r="J3674" s="125"/>
      <c r="K3674" s="125"/>
      <c r="L3674" s="8"/>
      <c r="M3674" s="126"/>
      <c r="N3674" s="126"/>
      <c r="O3674" s="119"/>
      <c r="P3674" s="119"/>
      <c r="Q3674" s="158"/>
      <c r="R3674" s="159"/>
      <c r="S3674" s="119"/>
      <c r="T3674" s="129"/>
      <c r="U3674" s="127"/>
      <c r="V3674" s="127"/>
      <c r="W3674" s="126"/>
      <c r="X3674" s="119"/>
      <c r="Y3674" s="119"/>
      <c r="Z3674" s="131"/>
      <c r="AA3674" s="12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2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4"/>
      <c r="EM3674" s="1"/>
      <c r="EN3674" s="1"/>
      <c r="EO3674" s="1"/>
      <c r="EP3674" s="1"/>
      <c r="EQ3674" s="1"/>
      <c r="ER3674" s="1"/>
    </row>
    <row r="3675" spans="1:148" ht="12.75" x14ac:dyDescent="0.2">
      <c r="A3675" s="118"/>
      <c r="B3675" s="119"/>
      <c r="C3675" s="119"/>
      <c r="D3675" s="120"/>
      <c r="E3675" s="120"/>
      <c r="F3675" s="172"/>
      <c r="G3675" s="123"/>
      <c r="H3675" s="124"/>
      <c r="I3675" s="124"/>
      <c r="J3675" s="125"/>
      <c r="K3675" s="125"/>
      <c r="L3675" s="8"/>
      <c r="M3675" s="126"/>
      <c r="N3675" s="126"/>
      <c r="O3675" s="119"/>
      <c r="P3675" s="119"/>
      <c r="Q3675" s="158"/>
      <c r="R3675" s="159"/>
      <c r="S3675" s="119"/>
      <c r="T3675" s="129"/>
      <c r="U3675" s="127"/>
      <c r="V3675" s="127"/>
      <c r="W3675" s="126"/>
      <c r="X3675" s="119"/>
      <c r="Y3675" s="119"/>
      <c r="Z3675" s="131"/>
      <c r="AA3675" s="12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2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4"/>
      <c r="EM3675" s="1"/>
      <c r="EN3675" s="1"/>
      <c r="EO3675" s="1"/>
      <c r="EP3675" s="1"/>
      <c r="EQ3675" s="1"/>
      <c r="ER3675" s="1"/>
    </row>
    <row r="3676" spans="1:148" ht="12.75" x14ac:dyDescent="0.2">
      <c r="A3676" s="118"/>
      <c r="B3676" s="119"/>
      <c r="C3676" s="119"/>
      <c r="D3676" s="120"/>
      <c r="E3676" s="120"/>
      <c r="F3676" s="172"/>
      <c r="G3676" s="123"/>
      <c r="H3676" s="124"/>
      <c r="I3676" s="124"/>
      <c r="J3676" s="125"/>
      <c r="K3676" s="125"/>
      <c r="L3676" s="8"/>
      <c r="M3676" s="126"/>
      <c r="N3676" s="126"/>
      <c r="O3676" s="119"/>
      <c r="P3676" s="119"/>
      <c r="Q3676" s="158"/>
      <c r="R3676" s="159"/>
      <c r="S3676" s="119"/>
      <c r="T3676" s="129"/>
      <c r="U3676" s="127"/>
      <c r="V3676" s="127"/>
      <c r="W3676" s="126"/>
      <c r="X3676" s="119"/>
      <c r="Y3676" s="119"/>
      <c r="Z3676" s="131"/>
      <c r="AA3676" s="12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2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4"/>
      <c r="EM3676" s="1"/>
      <c r="EN3676" s="1"/>
      <c r="EO3676" s="1"/>
      <c r="EP3676" s="1"/>
      <c r="EQ3676" s="1"/>
      <c r="ER3676" s="1"/>
    </row>
    <row r="3677" spans="1:148" ht="12.75" x14ac:dyDescent="0.2">
      <c r="A3677" s="118"/>
      <c r="B3677" s="119"/>
      <c r="C3677" s="119"/>
      <c r="D3677" s="120"/>
      <c r="E3677" s="120"/>
      <c r="F3677" s="172"/>
      <c r="G3677" s="123"/>
      <c r="H3677" s="124"/>
      <c r="I3677" s="124"/>
      <c r="J3677" s="125"/>
      <c r="K3677" s="125"/>
      <c r="L3677" s="8"/>
      <c r="M3677" s="126"/>
      <c r="N3677" s="126"/>
      <c r="O3677" s="119"/>
      <c r="P3677" s="119"/>
      <c r="Q3677" s="158"/>
      <c r="R3677" s="159"/>
      <c r="S3677" s="119"/>
      <c r="T3677" s="129"/>
      <c r="U3677" s="127"/>
      <c r="V3677" s="127"/>
      <c r="W3677" s="126"/>
      <c r="X3677" s="119"/>
      <c r="Y3677" s="119"/>
      <c r="Z3677" s="131"/>
      <c r="AA3677" s="12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2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4"/>
      <c r="EM3677" s="1"/>
      <c r="EN3677" s="1"/>
      <c r="EO3677" s="1"/>
      <c r="EP3677" s="1"/>
      <c r="EQ3677" s="1"/>
      <c r="ER3677" s="1"/>
    </row>
    <row r="3678" spans="1:148" ht="12.75" x14ac:dyDescent="0.2">
      <c r="A3678" s="118"/>
      <c r="B3678" s="119"/>
      <c r="C3678" s="119"/>
      <c r="D3678" s="120"/>
      <c r="E3678" s="120"/>
      <c r="F3678" s="172"/>
      <c r="G3678" s="123"/>
      <c r="H3678" s="124"/>
      <c r="I3678" s="124"/>
      <c r="J3678" s="125"/>
      <c r="K3678" s="125"/>
      <c r="L3678" s="8"/>
      <c r="M3678" s="126"/>
      <c r="N3678" s="126"/>
      <c r="O3678" s="119"/>
      <c r="P3678" s="119"/>
      <c r="Q3678" s="158"/>
      <c r="R3678" s="159"/>
      <c r="S3678" s="119"/>
      <c r="T3678" s="129"/>
      <c r="U3678" s="127"/>
      <c r="V3678" s="127"/>
      <c r="W3678" s="126"/>
      <c r="X3678" s="119"/>
      <c r="Y3678" s="119"/>
      <c r="Z3678" s="131"/>
      <c r="AA3678" s="12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2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4"/>
      <c r="EM3678" s="1"/>
      <c r="EN3678" s="1"/>
      <c r="EO3678" s="1"/>
      <c r="EP3678" s="1"/>
      <c r="EQ3678" s="1"/>
      <c r="ER3678" s="1"/>
    </row>
    <row r="3679" spans="1:148" ht="12.75" x14ac:dyDescent="0.2">
      <c r="A3679" s="118"/>
      <c r="B3679" s="119"/>
      <c r="C3679" s="119"/>
      <c r="D3679" s="120"/>
      <c r="E3679" s="120"/>
      <c r="F3679" s="172"/>
      <c r="G3679" s="123"/>
      <c r="H3679" s="124"/>
      <c r="I3679" s="124"/>
      <c r="J3679" s="125"/>
      <c r="K3679" s="125"/>
      <c r="L3679" s="8"/>
      <c r="M3679" s="126"/>
      <c r="N3679" s="126"/>
      <c r="O3679" s="119"/>
      <c r="P3679" s="119"/>
      <c r="Q3679" s="158"/>
      <c r="R3679" s="159"/>
      <c r="S3679" s="119"/>
      <c r="T3679" s="129"/>
      <c r="U3679" s="127"/>
      <c r="V3679" s="127"/>
      <c r="W3679" s="126"/>
      <c r="X3679" s="119"/>
      <c r="Y3679" s="119"/>
      <c r="Z3679" s="131"/>
      <c r="AA3679" s="12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2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4"/>
      <c r="EM3679" s="1"/>
      <c r="EN3679" s="1"/>
      <c r="EO3679" s="1"/>
      <c r="EP3679" s="1"/>
      <c r="EQ3679" s="1"/>
      <c r="ER3679" s="1"/>
    </row>
    <row r="3680" spans="1:148" ht="12.75" x14ac:dyDescent="0.2">
      <c r="A3680" s="118"/>
      <c r="B3680" s="119"/>
      <c r="C3680" s="119"/>
      <c r="D3680" s="120"/>
      <c r="E3680" s="120"/>
      <c r="F3680" s="172"/>
      <c r="G3680" s="123"/>
      <c r="H3680" s="124"/>
      <c r="I3680" s="124"/>
      <c r="J3680" s="125"/>
      <c r="K3680" s="125"/>
      <c r="L3680" s="8"/>
      <c r="M3680" s="126"/>
      <c r="N3680" s="126"/>
      <c r="O3680" s="119"/>
      <c r="P3680" s="119"/>
      <c r="Q3680" s="158"/>
      <c r="R3680" s="159"/>
      <c r="S3680" s="119"/>
      <c r="T3680" s="129"/>
      <c r="U3680" s="127"/>
      <c r="V3680" s="127"/>
      <c r="W3680" s="126"/>
      <c r="X3680" s="119"/>
      <c r="Y3680" s="119"/>
      <c r="Z3680" s="131"/>
      <c r="AA3680" s="12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2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4"/>
      <c r="EM3680" s="1"/>
      <c r="EN3680" s="1"/>
      <c r="EO3680" s="1"/>
      <c r="EP3680" s="1"/>
      <c r="EQ3680" s="1"/>
      <c r="ER3680" s="1"/>
    </row>
    <row r="3681" spans="1:148" ht="12.75" x14ac:dyDescent="0.2">
      <c r="A3681" s="118"/>
      <c r="B3681" s="119"/>
      <c r="C3681" s="119"/>
      <c r="D3681" s="120"/>
      <c r="E3681" s="120"/>
      <c r="F3681" s="172"/>
      <c r="G3681" s="123"/>
      <c r="H3681" s="124"/>
      <c r="I3681" s="124"/>
      <c r="J3681" s="125"/>
      <c r="K3681" s="125"/>
      <c r="L3681" s="8"/>
      <c r="M3681" s="126"/>
      <c r="N3681" s="126"/>
      <c r="O3681" s="119"/>
      <c r="P3681" s="119"/>
      <c r="Q3681" s="158"/>
      <c r="R3681" s="159"/>
      <c r="S3681" s="119"/>
      <c r="T3681" s="129"/>
      <c r="U3681" s="127"/>
      <c r="V3681" s="127"/>
      <c r="W3681" s="126"/>
      <c r="X3681" s="119"/>
      <c r="Y3681" s="119"/>
      <c r="Z3681" s="131"/>
      <c r="AA3681" s="12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2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4"/>
      <c r="EM3681" s="1"/>
      <c r="EN3681" s="1"/>
      <c r="EO3681" s="1"/>
      <c r="EP3681" s="1"/>
      <c r="EQ3681" s="1"/>
      <c r="ER3681" s="1"/>
    </row>
    <row r="3682" spans="1:148" ht="12.75" x14ac:dyDescent="0.2">
      <c r="A3682" s="118"/>
      <c r="B3682" s="119"/>
      <c r="C3682" s="119"/>
      <c r="D3682" s="120"/>
      <c r="E3682" s="120"/>
      <c r="F3682" s="172"/>
      <c r="G3682" s="123"/>
      <c r="H3682" s="124"/>
      <c r="I3682" s="124"/>
      <c r="J3682" s="125"/>
      <c r="K3682" s="125"/>
      <c r="L3682" s="8"/>
      <c r="M3682" s="126"/>
      <c r="N3682" s="126"/>
      <c r="O3682" s="119"/>
      <c r="P3682" s="119"/>
      <c r="Q3682" s="158"/>
      <c r="R3682" s="159"/>
      <c r="S3682" s="119"/>
      <c r="T3682" s="129"/>
      <c r="U3682" s="127"/>
      <c r="V3682" s="127"/>
      <c r="W3682" s="126"/>
      <c r="X3682" s="119"/>
      <c r="Y3682" s="119"/>
      <c r="Z3682" s="131"/>
      <c r="AA3682" s="12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2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4"/>
      <c r="EM3682" s="1"/>
      <c r="EN3682" s="1"/>
      <c r="EO3682" s="1"/>
      <c r="EP3682" s="1"/>
      <c r="EQ3682" s="1"/>
      <c r="ER3682" s="1"/>
    </row>
    <row r="3683" spans="1:148" ht="12.75" x14ac:dyDescent="0.2">
      <c r="A3683" s="118"/>
      <c r="B3683" s="119"/>
      <c r="C3683" s="119"/>
      <c r="D3683" s="120"/>
      <c r="E3683" s="120"/>
      <c r="F3683" s="172"/>
      <c r="G3683" s="123"/>
      <c r="H3683" s="124"/>
      <c r="I3683" s="124"/>
      <c r="J3683" s="125"/>
      <c r="K3683" s="125"/>
      <c r="L3683" s="8"/>
      <c r="M3683" s="126"/>
      <c r="N3683" s="126"/>
      <c r="O3683" s="119"/>
      <c r="P3683" s="119"/>
      <c r="Q3683" s="158"/>
      <c r="R3683" s="159"/>
      <c r="S3683" s="119"/>
      <c r="T3683" s="129"/>
      <c r="U3683" s="127"/>
      <c r="V3683" s="127"/>
      <c r="W3683" s="126"/>
      <c r="X3683" s="119"/>
      <c r="Y3683" s="119"/>
      <c r="Z3683" s="131"/>
      <c r="AA3683" s="12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2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4"/>
      <c r="EM3683" s="1"/>
      <c r="EN3683" s="1"/>
      <c r="EO3683" s="1"/>
      <c r="EP3683" s="1"/>
      <c r="EQ3683" s="1"/>
      <c r="ER3683" s="1"/>
    </row>
    <row r="3684" spans="1:148" ht="12.75" x14ac:dyDescent="0.2">
      <c r="A3684" s="118"/>
      <c r="B3684" s="119"/>
      <c r="C3684" s="119"/>
      <c r="D3684" s="120"/>
      <c r="E3684" s="120"/>
      <c r="F3684" s="172"/>
      <c r="G3684" s="123"/>
      <c r="H3684" s="124"/>
      <c r="I3684" s="124"/>
      <c r="J3684" s="125"/>
      <c r="K3684" s="125"/>
      <c r="L3684" s="8"/>
      <c r="M3684" s="126"/>
      <c r="N3684" s="126"/>
      <c r="O3684" s="119"/>
      <c r="P3684" s="119"/>
      <c r="Q3684" s="158"/>
      <c r="R3684" s="159"/>
      <c r="S3684" s="119"/>
      <c r="T3684" s="129"/>
      <c r="U3684" s="127"/>
      <c r="V3684" s="127"/>
      <c r="W3684" s="126"/>
      <c r="X3684" s="119"/>
      <c r="Y3684" s="119"/>
      <c r="Z3684" s="131"/>
      <c r="AA3684" s="12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2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4"/>
      <c r="EM3684" s="1"/>
      <c r="EN3684" s="1"/>
      <c r="EO3684" s="1"/>
      <c r="EP3684" s="1"/>
      <c r="EQ3684" s="1"/>
      <c r="ER3684" s="1"/>
    </row>
    <row r="3685" spans="1:148" ht="12.75" x14ac:dyDescent="0.2">
      <c r="A3685" s="118"/>
      <c r="B3685" s="119"/>
      <c r="C3685" s="119"/>
      <c r="D3685" s="120"/>
      <c r="E3685" s="120"/>
      <c r="F3685" s="172"/>
      <c r="G3685" s="123"/>
      <c r="H3685" s="124"/>
      <c r="I3685" s="124"/>
      <c r="J3685" s="125"/>
      <c r="K3685" s="125"/>
      <c r="L3685" s="8"/>
      <c r="M3685" s="126"/>
      <c r="N3685" s="126"/>
      <c r="O3685" s="119"/>
      <c r="P3685" s="119"/>
      <c r="Q3685" s="158"/>
      <c r="R3685" s="159"/>
      <c r="S3685" s="119"/>
      <c r="T3685" s="129"/>
      <c r="U3685" s="127"/>
      <c r="V3685" s="127"/>
      <c r="W3685" s="126"/>
      <c r="X3685" s="119"/>
      <c r="Y3685" s="119"/>
      <c r="Z3685" s="131"/>
      <c r="AA3685" s="12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2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4"/>
      <c r="EM3685" s="1"/>
      <c r="EN3685" s="1"/>
      <c r="EO3685" s="1"/>
      <c r="EP3685" s="1"/>
      <c r="EQ3685" s="1"/>
      <c r="ER3685" s="1"/>
    </row>
    <row r="3686" spans="1:148" ht="12.75" x14ac:dyDescent="0.2">
      <c r="A3686" s="118"/>
      <c r="B3686" s="119"/>
      <c r="C3686" s="119"/>
      <c r="D3686" s="120"/>
      <c r="E3686" s="120"/>
      <c r="F3686" s="172"/>
      <c r="G3686" s="123"/>
      <c r="H3686" s="124"/>
      <c r="I3686" s="124"/>
      <c r="J3686" s="125"/>
      <c r="K3686" s="125"/>
      <c r="L3686" s="8"/>
      <c r="M3686" s="126"/>
      <c r="N3686" s="126"/>
      <c r="O3686" s="119"/>
      <c r="P3686" s="119"/>
      <c r="Q3686" s="158"/>
      <c r="R3686" s="159"/>
      <c r="S3686" s="119"/>
      <c r="T3686" s="129"/>
      <c r="U3686" s="127"/>
      <c r="V3686" s="127"/>
      <c r="W3686" s="126"/>
      <c r="X3686" s="119"/>
      <c r="Y3686" s="119"/>
      <c r="Z3686" s="131"/>
      <c r="AA3686" s="12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2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4"/>
      <c r="EM3686" s="1"/>
      <c r="EN3686" s="1"/>
      <c r="EO3686" s="1"/>
      <c r="EP3686" s="1"/>
      <c r="EQ3686" s="1"/>
      <c r="ER3686" s="1"/>
    </row>
    <row r="3687" spans="1:148" ht="12.75" x14ac:dyDescent="0.2">
      <c r="A3687" s="118"/>
      <c r="B3687" s="119"/>
      <c r="C3687" s="119"/>
      <c r="D3687" s="120"/>
      <c r="E3687" s="120"/>
      <c r="F3687" s="172"/>
      <c r="G3687" s="123"/>
      <c r="H3687" s="124"/>
      <c r="I3687" s="124"/>
      <c r="J3687" s="125"/>
      <c r="K3687" s="125"/>
      <c r="L3687" s="8"/>
      <c r="M3687" s="126"/>
      <c r="N3687" s="126"/>
      <c r="O3687" s="119"/>
      <c r="P3687" s="119"/>
      <c r="Q3687" s="158"/>
      <c r="R3687" s="159"/>
      <c r="S3687" s="119"/>
      <c r="T3687" s="129"/>
      <c r="U3687" s="127"/>
      <c r="V3687" s="127"/>
      <c r="W3687" s="126"/>
      <c r="X3687" s="119"/>
      <c r="Y3687" s="119"/>
      <c r="Z3687" s="131"/>
      <c r="AA3687" s="12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2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4"/>
      <c r="EM3687" s="1"/>
      <c r="EN3687" s="1"/>
      <c r="EO3687" s="1"/>
      <c r="EP3687" s="1"/>
      <c r="EQ3687" s="1"/>
      <c r="ER3687" s="1"/>
    </row>
    <row r="3688" spans="1:148" ht="12.75" x14ac:dyDescent="0.2">
      <c r="A3688" s="118"/>
      <c r="B3688" s="119"/>
      <c r="C3688" s="119"/>
      <c r="D3688" s="120"/>
      <c r="E3688" s="120"/>
      <c r="F3688" s="172"/>
      <c r="G3688" s="123"/>
      <c r="H3688" s="124"/>
      <c r="I3688" s="124"/>
      <c r="J3688" s="125"/>
      <c r="K3688" s="125"/>
      <c r="L3688" s="8"/>
      <c r="M3688" s="126"/>
      <c r="N3688" s="126"/>
      <c r="O3688" s="119"/>
      <c r="P3688" s="119"/>
      <c r="Q3688" s="158"/>
      <c r="R3688" s="159"/>
      <c r="S3688" s="119"/>
      <c r="T3688" s="129"/>
      <c r="U3688" s="127"/>
      <c r="V3688" s="127"/>
      <c r="W3688" s="126"/>
      <c r="X3688" s="119"/>
      <c r="Y3688" s="119"/>
      <c r="Z3688" s="131"/>
      <c r="AA3688" s="12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2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4"/>
      <c r="EM3688" s="1"/>
      <c r="EN3688" s="1"/>
      <c r="EO3688" s="1"/>
      <c r="EP3688" s="1"/>
      <c r="EQ3688" s="1"/>
      <c r="ER3688" s="1"/>
    </row>
    <row r="3689" spans="1:148" ht="12.75" x14ac:dyDescent="0.2">
      <c r="A3689" s="118"/>
      <c r="B3689" s="119"/>
      <c r="C3689" s="119"/>
      <c r="D3689" s="120"/>
      <c r="E3689" s="120"/>
      <c r="F3689" s="172"/>
      <c r="G3689" s="123"/>
      <c r="H3689" s="124"/>
      <c r="I3689" s="124"/>
      <c r="J3689" s="125"/>
      <c r="K3689" s="125"/>
      <c r="L3689" s="8"/>
      <c r="M3689" s="126"/>
      <c r="N3689" s="126"/>
      <c r="O3689" s="119"/>
      <c r="P3689" s="119"/>
      <c r="Q3689" s="158"/>
      <c r="R3689" s="159"/>
      <c r="S3689" s="119"/>
      <c r="T3689" s="129"/>
      <c r="U3689" s="127"/>
      <c r="V3689" s="127"/>
      <c r="W3689" s="126"/>
      <c r="X3689" s="119"/>
      <c r="Y3689" s="119"/>
      <c r="Z3689" s="131"/>
      <c r="AA3689" s="12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2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4"/>
      <c r="EM3689" s="1"/>
      <c r="EN3689" s="1"/>
      <c r="EO3689" s="1"/>
      <c r="EP3689" s="1"/>
      <c r="EQ3689" s="1"/>
      <c r="ER3689" s="1"/>
    </row>
    <row r="3690" spans="1:148" ht="12.75" x14ac:dyDescent="0.2">
      <c r="A3690" s="118"/>
      <c r="B3690" s="119"/>
      <c r="C3690" s="119"/>
      <c r="D3690" s="120"/>
      <c r="E3690" s="120"/>
      <c r="F3690" s="172"/>
      <c r="G3690" s="123"/>
      <c r="H3690" s="124"/>
      <c r="I3690" s="124"/>
      <c r="J3690" s="125"/>
      <c r="K3690" s="125"/>
      <c r="L3690" s="8"/>
      <c r="M3690" s="126"/>
      <c r="N3690" s="126"/>
      <c r="O3690" s="119"/>
      <c r="P3690" s="119"/>
      <c r="Q3690" s="158"/>
      <c r="R3690" s="159"/>
      <c r="S3690" s="119"/>
      <c r="T3690" s="129"/>
      <c r="U3690" s="127"/>
      <c r="V3690" s="127"/>
      <c r="W3690" s="126"/>
      <c r="X3690" s="119"/>
      <c r="Y3690" s="119"/>
      <c r="Z3690" s="131"/>
      <c r="AA3690" s="12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2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4"/>
      <c r="EM3690" s="1"/>
      <c r="EN3690" s="1"/>
      <c r="EO3690" s="1"/>
      <c r="EP3690" s="1"/>
      <c r="EQ3690" s="1"/>
      <c r="ER3690" s="1"/>
    </row>
    <row r="3691" spans="1:148" ht="12.75" x14ac:dyDescent="0.2">
      <c r="A3691" s="118"/>
      <c r="B3691" s="119"/>
      <c r="C3691" s="119"/>
      <c r="D3691" s="120"/>
      <c r="E3691" s="120"/>
      <c r="F3691" s="172"/>
      <c r="G3691" s="123"/>
      <c r="H3691" s="124"/>
      <c r="I3691" s="124"/>
      <c r="J3691" s="125"/>
      <c r="K3691" s="125"/>
      <c r="L3691" s="8"/>
      <c r="M3691" s="126"/>
      <c r="N3691" s="126"/>
      <c r="O3691" s="119"/>
      <c r="P3691" s="119"/>
      <c r="Q3691" s="158"/>
      <c r="R3691" s="159"/>
      <c r="S3691" s="119"/>
      <c r="T3691" s="129"/>
      <c r="U3691" s="127"/>
      <c r="V3691" s="127"/>
      <c r="W3691" s="126"/>
      <c r="X3691" s="119"/>
      <c r="Y3691" s="119"/>
      <c r="Z3691" s="131"/>
      <c r="AA3691" s="12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2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4"/>
      <c r="EM3691" s="1"/>
      <c r="EN3691" s="1"/>
      <c r="EO3691" s="1"/>
      <c r="EP3691" s="1"/>
      <c r="EQ3691" s="1"/>
      <c r="ER3691" s="1"/>
    </row>
    <row r="3692" spans="1:148" ht="12.75" x14ac:dyDescent="0.2">
      <c r="A3692" s="118"/>
      <c r="B3692" s="119"/>
      <c r="C3692" s="119"/>
      <c r="D3692" s="120"/>
      <c r="E3692" s="120"/>
      <c r="F3692" s="172"/>
      <c r="G3692" s="123"/>
      <c r="H3692" s="124"/>
      <c r="I3692" s="124"/>
      <c r="J3692" s="125"/>
      <c r="K3692" s="125"/>
      <c r="L3692" s="8"/>
      <c r="M3692" s="126"/>
      <c r="N3692" s="126"/>
      <c r="O3692" s="119"/>
      <c r="P3692" s="119"/>
      <c r="Q3692" s="158"/>
      <c r="R3692" s="159"/>
      <c r="S3692" s="119"/>
      <c r="T3692" s="129"/>
      <c r="U3692" s="127"/>
      <c r="V3692" s="127"/>
      <c r="W3692" s="126"/>
      <c r="X3692" s="119"/>
      <c r="Y3692" s="119"/>
      <c r="Z3692" s="131"/>
      <c r="AA3692" s="12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2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4"/>
      <c r="EM3692" s="1"/>
      <c r="EN3692" s="1"/>
      <c r="EO3692" s="1"/>
      <c r="EP3692" s="1"/>
      <c r="EQ3692" s="1"/>
      <c r="ER3692" s="1"/>
    </row>
    <row r="3693" spans="1:148" ht="12.75" x14ac:dyDescent="0.2">
      <c r="A3693" s="118"/>
      <c r="B3693" s="119"/>
      <c r="C3693" s="119"/>
      <c r="D3693" s="120"/>
      <c r="E3693" s="120"/>
      <c r="F3693" s="172"/>
      <c r="G3693" s="123"/>
      <c r="H3693" s="124"/>
      <c r="I3693" s="124"/>
      <c r="J3693" s="125"/>
      <c r="K3693" s="125"/>
      <c r="L3693" s="8"/>
      <c r="M3693" s="126"/>
      <c r="N3693" s="126"/>
      <c r="O3693" s="119"/>
      <c r="P3693" s="119"/>
      <c r="Q3693" s="158"/>
      <c r="R3693" s="159"/>
      <c r="S3693" s="119"/>
      <c r="T3693" s="129"/>
      <c r="U3693" s="127"/>
      <c r="V3693" s="127"/>
      <c r="W3693" s="126"/>
      <c r="X3693" s="119"/>
      <c r="Y3693" s="119"/>
      <c r="Z3693" s="131"/>
      <c r="AA3693" s="12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2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4"/>
      <c r="EM3693" s="1"/>
      <c r="EN3693" s="1"/>
      <c r="EO3693" s="1"/>
      <c r="EP3693" s="1"/>
      <c r="EQ3693" s="1"/>
      <c r="ER3693" s="1"/>
    </row>
    <row r="3694" spans="1:148" ht="12.75" x14ac:dyDescent="0.2">
      <c r="A3694" s="118"/>
      <c r="B3694" s="119"/>
      <c r="C3694" s="119"/>
      <c r="D3694" s="120"/>
      <c r="E3694" s="120"/>
      <c r="F3694" s="172"/>
      <c r="G3694" s="123"/>
      <c r="H3694" s="124"/>
      <c r="I3694" s="124"/>
      <c r="J3694" s="125"/>
      <c r="K3694" s="125"/>
      <c r="L3694" s="8"/>
      <c r="M3694" s="126"/>
      <c r="N3694" s="126"/>
      <c r="O3694" s="119"/>
      <c r="P3694" s="119"/>
      <c r="Q3694" s="158"/>
      <c r="R3694" s="159"/>
      <c r="S3694" s="119"/>
      <c r="T3694" s="129"/>
      <c r="U3694" s="127"/>
      <c r="V3694" s="127"/>
      <c r="W3694" s="126"/>
      <c r="X3694" s="119"/>
      <c r="Y3694" s="119"/>
      <c r="Z3694" s="131"/>
      <c r="AA3694" s="12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2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4"/>
      <c r="EM3694" s="1"/>
      <c r="EN3694" s="1"/>
      <c r="EO3694" s="1"/>
      <c r="EP3694" s="1"/>
      <c r="EQ3694" s="1"/>
      <c r="ER3694" s="1"/>
    </row>
    <row r="3695" spans="1:148" ht="12.75" x14ac:dyDescent="0.2">
      <c r="A3695" s="118"/>
      <c r="B3695" s="119"/>
      <c r="C3695" s="119"/>
      <c r="D3695" s="120"/>
      <c r="E3695" s="120"/>
      <c r="F3695" s="172"/>
      <c r="G3695" s="123"/>
      <c r="H3695" s="124"/>
      <c r="I3695" s="124"/>
      <c r="J3695" s="125"/>
      <c r="K3695" s="125"/>
      <c r="L3695" s="8"/>
      <c r="M3695" s="126"/>
      <c r="N3695" s="126"/>
      <c r="O3695" s="119"/>
      <c r="P3695" s="119"/>
      <c r="Q3695" s="158"/>
      <c r="R3695" s="159"/>
      <c r="S3695" s="119"/>
      <c r="T3695" s="129"/>
      <c r="U3695" s="127"/>
      <c r="V3695" s="127"/>
      <c r="W3695" s="126"/>
      <c r="X3695" s="119"/>
      <c r="Y3695" s="119"/>
      <c r="Z3695" s="131"/>
      <c r="AA3695" s="12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2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4"/>
      <c r="EM3695" s="1"/>
      <c r="EN3695" s="1"/>
      <c r="EO3695" s="1"/>
      <c r="EP3695" s="1"/>
      <c r="EQ3695" s="1"/>
      <c r="ER3695" s="1"/>
    </row>
    <row r="3696" spans="1:148" ht="12.75" x14ac:dyDescent="0.2">
      <c r="A3696" s="118"/>
      <c r="B3696" s="119"/>
      <c r="C3696" s="119"/>
      <c r="D3696" s="120"/>
      <c r="E3696" s="120"/>
      <c r="F3696" s="172"/>
      <c r="G3696" s="123"/>
      <c r="H3696" s="124"/>
      <c r="I3696" s="124"/>
      <c r="J3696" s="125"/>
      <c r="K3696" s="125"/>
      <c r="L3696" s="8"/>
      <c r="M3696" s="126"/>
      <c r="N3696" s="126"/>
      <c r="O3696" s="119"/>
      <c r="P3696" s="119"/>
      <c r="Q3696" s="158"/>
      <c r="R3696" s="159"/>
      <c r="S3696" s="119"/>
      <c r="T3696" s="129"/>
      <c r="U3696" s="127"/>
      <c r="V3696" s="127"/>
      <c r="W3696" s="126"/>
      <c r="X3696" s="119"/>
      <c r="Y3696" s="119"/>
      <c r="Z3696" s="131"/>
      <c r="AA3696" s="12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2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4"/>
      <c r="EM3696" s="1"/>
      <c r="EN3696" s="1"/>
      <c r="EO3696" s="1"/>
      <c r="EP3696" s="1"/>
      <c r="EQ3696" s="1"/>
      <c r="ER3696" s="1"/>
    </row>
    <row r="3697" spans="1:148" ht="12.75" x14ac:dyDescent="0.2">
      <c r="A3697" s="118"/>
      <c r="B3697" s="119"/>
      <c r="C3697" s="119"/>
      <c r="D3697" s="120"/>
      <c r="E3697" s="120"/>
      <c r="F3697" s="172"/>
      <c r="G3697" s="123"/>
      <c r="H3697" s="124"/>
      <c r="I3697" s="124"/>
      <c r="J3697" s="125"/>
      <c r="K3697" s="125"/>
      <c r="L3697" s="8"/>
      <c r="M3697" s="126"/>
      <c r="N3697" s="126"/>
      <c r="O3697" s="119"/>
      <c r="P3697" s="119"/>
      <c r="Q3697" s="158"/>
      <c r="R3697" s="159"/>
      <c r="S3697" s="119"/>
      <c r="T3697" s="129"/>
      <c r="U3697" s="127"/>
      <c r="V3697" s="127"/>
      <c r="W3697" s="126"/>
      <c r="X3697" s="119"/>
      <c r="Y3697" s="119"/>
      <c r="Z3697" s="131"/>
      <c r="AA3697" s="12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2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4"/>
      <c r="EM3697" s="1"/>
      <c r="EN3697" s="1"/>
      <c r="EO3697" s="1"/>
      <c r="EP3697" s="1"/>
      <c r="EQ3697" s="1"/>
      <c r="ER3697" s="1"/>
    </row>
    <row r="3698" spans="1:148" ht="12.75" x14ac:dyDescent="0.2">
      <c r="A3698" s="118"/>
      <c r="B3698" s="119"/>
      <c r="C3698" s="119"/>
      <c r="D3698" s="120"/>
      <c r="E3698" s="120"/>
      <c r="F3698" s="172"/>
      <c r="G3698" s="123"/>
      <c r="H3698" s="124"/>
      <c r="I3698" s="124"/>
      <c r="J3698" s="125"/>
      <c r="K3698" s="125"/>
      <c r="L3698" s="8"/>
      <c r="M3698" s="126"/>
      <c r="N3698" s="126"/>
      <c r="O3698" s="119"/>
      <c r="P3698" s="119"/>
      <c r="Q3698" s="158"/>
      <c r="R3698" s="159"/>
      <c r="S3698" s="119"/>
      <c r="T3698" s="129"/>
      <c r="U3698" s="127"/>
      <c r="V3698" s="127"/>
      <c r="W3698" s="126"/>
      <c r="X3698" s="119"/>
      <c r="Y3698" s="119"/>
      <c r="Z3698" s="131"/>
      <c r="AA3698" s="12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2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4"/>
      <c r="EM3698" s="1"/>
      <c r="EN3698" s="1"/>
      <c r="EO3698" s="1"/>
      <c r="EP3698" s="1"/>
      <c r="EQ3698" s="1"/>
      <c r="ER3698" s="1"/>
    </row>
    <row r="3699" spans="1:148" ht="12.75" x14ac:dyDescent="0.2">
      <c r="A3699" s="118"/>
      <c r="B3699" s="119"/>
      <c r="C3699" s="119"/>
      <c r="D3699" s="120"/>
      <c r="E3699" s="120"/>
      <c r="F3699" s="172"/>
      <c r="G3699" s="123"/>
      <c r="H3699" s="124"/>
      <c r="I3699" s="124"/>
      <c r="J3699" s="125"/>
      <c r="K3699" s="125"/>
      <c r="L3699" s="8"/>
      <c r="M3699" s="126"/>
      <c r="N3699" s="126"/>
      <c r="O3699" s="119"/>
      <c r="P3699" s="119"/>
      <c r="Q3699" s="158"/>
      <c r="R3699" s="159"/>
      <c r="S3699" s="119"/>
      <c r="T3699" s="129"/>
      <c r="U3699" s="127"/>
      <c r="V3699" s="127"/>
      <c r="W3699" s="126"/>
      <c r="X3699" s="119"/>
      <c r="Y3699" s="119"/>
      <c r="Z3699" s="131"/>
      <c r="AA3699" s="12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2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4"/>
      <c r="EM3699" s="1"/>
      <c r="EN3699" s="1"/>
      <c r="EO3699" s="1"/>
      <c r="EP3699" s="1"/>
      <c r="EQ3699" s="1"/>
      <c r="ER3699" s="1"/>
    </row>
    <row r="3700" spans="1:148" ht="12.75" x14ac:dyDescent="0.2">
      <c r="A3700" s="118"/>
      <c r="B3700" s="119"/>
      <c r="C3700" s="119"/>
      <c r="D3700" s="120"/>
      <c r="E3700" s="120"/>
      <c r="F3700" s="172"/>
      <c r="G3700" s="123"/>
      <c r="H3700" s="124"/>
      <c r="I3700" s="124"/>
      <c r="J3700" s="125"/>
      <c r="K3700" s="125"/>
      <c r="L3700" s="8"/>
      <c r="M3700" s="126"/>
      <c r="N3700" s="126"/>
      <c r="O3700" s="119"/>
      <c r="P3700" s="119"/>
      <c r="Q3700" s="158"/>
      <c r="R3700" s="159"/>
      <c r="S3700" s="119"/>
      <c r="T3700" s="129"/>
      <c r="U3700" s="127"/>
      <c r="V3700" s="127"/>
      <c r="W3700" s="126"/>
      <c r="X3700" s="119"/>
      <c r="Y3700" s="119"/>
      <c r="Z3700" s="131"/>
      <c r="AA3700" s="12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2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4"/>
      <c r="EM3700" s="1"/>
      <c r="EN3700" s="1"/>
      <c r="EO3700" s="1"/>
      <c r="EP3700" s="1"/>
      <c r="EQ3700" s="1"/>
      <c r="ER3700" s="1"/>
    </row>
    <row r="3701" spans="1:148" ht="12.75" x14ac:dyDescent="0.2">
      <c r="A3701" s="118"/>
      <c r="B3701" s="119"/>
      <c r="C3701" s="119"/>
      <c r="D3701" s="120"/>
      <c r="E3701" s="120"/>
      <c r="F3701" s="172"/>
      <c r="G3701" s="123"/>
      <c r="H3701" s="124"/>
      <c r="I3701" s="124"/>
      <c r="J3701" s="125"/>
      <c r="K3701" s="125"/>
      <c r="L3701" s="8"/>
      <c r="M3701" s="126"/>
      <c r="N3701" s="126"/>
      <c r="O3701" s="119"/>
      <c r="P3701" s="119"/>
      <c r="Q3701" s="158"/>
      <c r="R3701" s="159"/>
      <c r="S3701" s="119"/>
      <c r="T3701" s="129"/>
      <c r="U3701" s="127"/>
      <c r="V3701" s="127"/>
      <c r="W3701" s="126"/>
      <c r="X3701" s="119"/>
      <c r="Y3701" s="119"/>
      <c r="Z3701" s="131"/>
      <c r="AA3701" s="12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2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4"/>
      <c r="EM3701" s="1"/>
      <c r="EN3701" s="1"/>
      <c r="EO3701" s="1"/>
      <c r="EP3701" s="1"/>
      <c r="EQ3701" s="1"/>
      <c r="ER3701" s="1"/>
    </row>
    <row r="3702" spans="1:148" ht="12.75" x14ac:dyDescent="0.2">
      <c r="A3702" s="118"/>
      <c r="B3702" s="119"/>
      <c r="C3702" s="119"/>
      <c r="D3702" s="120"/>
      <c r="E3702" s="120"/>
      <c r="F3702" s="172"/>
      <c r="G3702" s="123"/>
      <c r="H3702" s="124"/>
      <c r="I3702" s="124"/>
      <c r="J3702" s="125"/>
      <c r="K3702" s="125"/>
      <c r="L3702" s="8"/>
      <c r="M3702" s="126"/>
      <c r="N3702" s="126"/>
      <c r="O3702" s="119"/>
      <c r="P3702" s="119"/>
      <c r="Q3702" s="158"/>
      <c r="R3702" s="159"/>
      <c r="S3702" s="119"/>
      <c r="T3702" s="129"/>
      <c r="U3702" s="127"/>
      <c r="V3702" s="127"/>
      <c r="W3702" s="126"/>
      <c r="X3702" s="119"/>
      <c r="Y3702" s="119"/>
      <c r="Z3702" s="131"/>
      <c r="AA3702" s="12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2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4"/>
      <c r="EM3702" s="1"/>
      <c r="EN3702" s="1"/>
      <c r="EO3702" s="1"/>
      <c r="EP3702" s="1"/>
      <c r="EQ3702" s="1"/>
      <c r="ER3702" s="1"/>
    </row>
    <row r="3703" spans="1:148" ht="12.75" x14ac:dyDescent="0.2">
      <c r="A3703" s="118"/>
      <c r="B3703" s="119"/>
      <c r="C3703" s="119"/>
      <c r="D3703" s="120"/>
      <c r="E3703" s="120"/>
      <c r="F3703" s="172"/>
      <c r="G3703" s="123"/>
      <c r="H3703" s="124"/>
      <c r="I3703" s="124"/>
      <c r="J3703" s="125"/>
      <c r="K3703" s="125"/>
      <c r="L3703" s="8"/>
      <c r="M3703" s="126"/>
      <c r="N3703" s="126"/>
      <c r="O3703" s="119"/>
      <c r="P3703" s="119"/>
      <c r="Q3703" s="158"/>
      <c r="R3703" s="159"/>
      <c r="S3703" s="119"/>
      <c r="T3703" s="129"/>
      <c r="U3703" s="127"/>
      <c r="V3703" s="127"/>
      <c r="W3703" s="126"/>
      <c r="X3703" s="119"/>
      <c r="Y3703" s="119"/>
      <c r="Z3703" s="131"/>
      <c r="AA3703" s="12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2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4"/>
      <c r="EM3703" s="1"/>
      <c r="EN3703" s="1"/>
      <c r="EO3703" s="1"/>
      <c r="EP3703" s="1"/>
      <c r="EQ3703" s="1"/>
      <c r="ER3703" s="1"/>
    </row>
    <row r="3704" spans="1:148" ht="12.75" x14ac:dyDescent="0.2">
      <c r="A3704" s="118"/>
      <c r="B3704" s="119"/>
      <c r="C3704" s="119"/>
      <c r="D3704" s="120"/>
      <c r="E3704" s="120"/>
      <c r="F3704" s="172"/>
      <c r="G3704" s="123"/>
      <c r="H3704" s="124"/>
      <c r="I3704" s="124"/>
      <c r="J3704" s="125"/>
      <c r="K3704" s="125"/>
      <c r="L3704" s="8"/>
      <c r="M3704" s="126"/>
      <c r="N3704" s="126"/>
      <c r="O3704" s="119"/>
      <c r="P3704" s="119"/>
      <c r="Q3704" s="158"/>
      <c r="R3704" s="159"/>
      <c r="S3704" s="119"/>
      <c r="T3704" s="129"/>
      <c r="U3704" s="127"/>
      <c r="V3704" s="127"/>
      <c r="W3704" s="126"/>
      <c r="X3704" s="119"/>
      <c r="Y3704" s="119"/>
      <c r="Z3704" s="131"/>
      <c r="AA3704" s="12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2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4"/>
      <c r="EM3704" s="1"/>
      <c r="EN3704" s="1"/>
      <c r="EO3704" s="1"/>
      <c r="EP3704" s="1"/>
      <c r="EQ3704" s="1"/>
      <c r="ER3704" s="1"/>
    </row>
    <row r="3705" spans="1:148" ht="12.75" x14ac:dyDescent="0.2">
      <c r="A3705" s="118"/>
      <c r="B3705" s="119"/>
      <c r="C3705" s="119"/>
      <c r="D3705" s="120"/>
      <c r="E3705" s="120"/>
      <c r="F3705" s="172"/>
      <c r="G3705" s="123"/>
      <c r="H3705" s="124"/>
      <c r="I3705" s="124"/>
      <c r="J3705" s="125"/>
      <c r="K3705" s="125"/>
      <c r="L3705" s="8"/>
      <c r="M3705" s="126"/>
      <c r="N3705" s="126"/>
      <c r="O3705" s="119"/>
      <c r="P3705" s="119"/>
      <c r="Q3705" s="158"/>
      <c r="R3705" s="159"/>
      <c r="S3705" s="119"/>
      <c r="T3705" s="129"/>
      <c r="U3705" s="127"/>
      <c r="V3705" s="127"/>
      <c r="W3705" s="126"/>
      <c r="X3705" s="119"/>
      <c r="Y3705" s="119"/>
      <c r="Z3705" s="131"/>
      <c r="AA3705" s="12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2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4"/>
      <c r="EM3705" s="1"/>
      <c r="EN3705" s="1"/>
      <c r="EO3705" s="1"/>
      <c r="EP3705" s="1"/>
      <c r="EQ3705" s="1"/>
      <c r="ER3705" s="1"/>
    </row>
    <row r="3706" spans="1:148" ht="12.75" x14ac:dyDescent="0.2">
      <c r="A3706" s="118"/>
      <c r="B3706" s="119"/>
      <c r="C3706" s="119"/>
      <c r="D3706" s="120"/>
      <c r="E3706" s="120"/>
      <c r="F3706" s="172"/>
      <c r="G3706" s="123"/>
      <c r="H3706" s="124"/>
      <c r="I3706" s="124"/>
      <c r="J3706" s="125"/>
      <c r="K3706" s="125"/>
      <c r="L3706" s="8"/>
      <c r="M3706" s="126"/>
      <c r="N3706" s="126"/>
      <c r="O3706" s="119"/>
      <c r="P3706" s="119"/>
      <c r="Q3706" s="158"/>
      <c r="R3706" s="159"/>
      <c r="S3706" s="119"/>
      <c r="T3706" s="129"/>
      <c r="U3706" s="127"/>
      <c r="V3706" s="127"/>
      <c r="W3706" s="126"/>
      <c r="X3706" s="119"/>
      <c r="Y3706" s="119"/>
      <c r="Z3706" s="131"/>
      <c r="AA3706" s="12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2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4"/>
      <c r="EM3706" s="1"/>
      <c r="EN3706" s="1"/>
      <c r="EO3706" s="1"/>
      <c r="EP3706" s="1"/>
      <c r="EQ3706" s="1"/>
      <c r="ER3706" s="1"/>
    </row>
    <row r="3707" spans="1:148" ht="12.75" x14ac:dyDescent="0.2">
      <c r="A3707" s="118"/>
      <c r="B3707" s="119"/>
      <c r="C3707" s="119"/>
      <c r="D3707" s="120"/>
      <c r="E3707" s="120"/>
      <c r="F3707" s="172"/>
      <c r="G3707" s="123"/>
      <c r="H3707" s="124"/>
      <c r="I3707" s="124"/>
      <c r="J3707" s="125"/>
      <c r="K3707" s="125"/>
      <c r="L3707" s="8"/>
      <c r="M3707" s="126"/>
      <c r="N3707" s="126"/>
      <c r="O3707" s="119"/>
      <c r="P3707" s="119"/>
      <c r="Q3707" s="158"/>
      <c r="R3707" s="159"/>
      <c r="S3707" s="119"/>
      <c r="T3707" s="129"/>
      <c r="U3707" s="127"/>
      <c r="V3707" s="127"/>
      <c r="W3707" s="126"/>
      <c r="X3707" s="119"/>
      <c r="Y3707" s="119"/>
      <c r="Z3707" s="131"/>
      <c r="AA3707" s="12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2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4"/>
      <c r="EM3707" s="1"/>
      <c r="EN3707" s="1"/>
      <c r="EO3707" s="1"/>
      <c r="EP3707" s="1"/>
      <c r="EQ3707" s="1"/>
      <c r="ER3707" s="1"/>
    </row>
    <row r="3708" spans="1:148" ht="12.75" x14ac:dyDescent="0.2">
      <c r="A3708" s="118"/>
      <c r="B3708" s="119"/>
      <c r="C3708" s="119"/>
      <c r="D3708" s="120"/>
      <c r="E3708" s="120"/>
      <c r="F3708" s="172"/>
      <c r="G3708" s="123"/>
      <c r="H3708" s="124"/>
      <c r="I3708" s="124"/>
      <c r="J3708" s="125"/>
      <c r="K3708" s="125"/>
      <c r="L3708" s="8"/>
      <c r="M3708" s="126"/>
      <c r="N3708" s="126"/>
      <c r="O3708" s="119"/>
      <c r="P3708" s="119"/>
      <c r="Q3708" s="158"/>
      <c r="R3708" s="159"/>
      <c r="S3708" s="119"/>
      <c r="T3708" s="129"/>
      <c r="U3708" s="127"/>
      <c r="V3708" s="127"/>
      <c r="W3708" s="126"/>
      <c r="X3708" s="119"/>
      <c r="Y3708" s="119"/>
      <c r="Z3708" s="131"/>
      <c r="AA3708" s="12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2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4"/>
      <c r="EM3708" s="1"/>
      <c r="EN3708" s="1"/>
      <c r="EO3708" s="1"/>
      <c r="EP3708" s="1"/>
      <c r="EQ3708" s="1"/>
      <c r="ER3708" s="1"/>
    </row>
    <row r="3709" spans="1:148" ht="12.75" x14ac:dyDescent="0.2">
      <c r="A3709" s="118"/>
      <c r="B3709" s="119"/>
      <c r="C3709" s="119"/>
      <c r="D3709" s="120"/>
      <c r="E3709" s="120"/>
      <c r="F3709" s="172"/>
      <c r="G3709" s="123"/>
      <c r="H3709" s="124"/>
      <c r="I3709" s="124"/>
      <c r="J3709" s="125"/>
      <c r="K3709" s="125"/>
      <c r="L3709" s="8"/>
      <c r="M3709" s="126"/>
      <c r="N3709" s="126"/>
      <c r="O3709" s="119"/>
      <c r="P3709" s="119"/>
      <c r="Q3709" s="158"/>
      <c r="R3709" s="159"/>
      <c r="S3709" s="119"/>
      <c r="T3709" s="129"/>
      <c r="U3709" s="127"/>
      <c r="V3709" s="127"/>
      <c r="W3709" s="126"/>
      <c r="X3709" s="119"/>
      <c r="Y3709" s="119"/>
      <c r="Z3709" s="131"/>
      <c r="AA3709" s="12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2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4"/>
      <c r="EM3709" s="1"/>
      <c r="EN3709" s="1"/>
      <c r="EO3709" s="1"/>
      <c r="EP3709" s="1"/>
      <c r="EQ3709" s="1"/>
      <c r="ER3709" s="1"/>
    </row>
    <row r="3710" spans="1:148" ht="12.75" x14ac:dyDescent="0.2">
      <c r="A3710" s="118"/>
      <c r="B3710" s="119"/>
      <c r="C3710" s="119"/>
      <c r="D3710" s="120"/>
      <c r="E3710" s="120"/>
      <c r="F3710" s="172"/>
      <c r="G3710" s="123"/>
      <c r="H3710" s="124"/>
      <c r="I3710" s="124"/>
      <c r="J3710" s="125"/>
      <c r="K3710" s="125"/>
      <c r="L3710" s="8"/>
      <c r="M3710" s="126"/>
      <c r="N3710" s="126"/>
      <c r="O3710" s="119"/>
      <c r="P3710" s="119"/>
      <c r="Q3710" s="158"/>
      <c r="R3710" s="159"/>
      <c r="S3710" s="119"/>
      <c r="T3710" s="129"/>
      <c r="U3710" s="127"/>
      <c r="V3710" s="127"/>
      <c r="W3710" s="126"/>
      <c r="X3710" s="119"/>
      <c r="Y3710" s="119"/>
      <c r="Z3710" s="131"/>
      <c r="AA3710" s="12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2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4"/>
      <c r="EM3710" s="1"/>
      <c r="EN3710" s="1"/>
      <c r="EO3710" s="1"/>
      <c r="EP3710" s="1"/>
      <c r="EQ3710" s="1"/>
      <c r="ER3710" s="1"/>
    </row>
    <row r="3711" spans="1:148" ht="12.75" x14ac:dyDescent="0.2">
      <c r="A3711" s="118"/>
      <c r="B3711" s="119"/>
      <c r="C3711" s="119"/>
      <c r="D3711" s="120"/>
      <c r="E3711" s="120"/>
      <c r="F3711" s="172"/>
      <c r="G3711" s="123"/>
      <c r="H3711" s="124"/>
      <c r="I3711" s="124"/>
      <c r="J3711" s="125"/>
      <c r="K3711" s="125"/>
      <c r="L3711" s="8"/>
      <c r="M3711" s="126"/>
      <c r="N3711" s="126"/>
      <c r="O3711" s="119"/>
      <c r="P3711" s="119"/>
      <c r="Q3711" s="158"/>
      <c r="R3711" s="159"/>
      <c r="S3711" s="119"/>
      <c r="T3711" s="129"/>
      <c r="U3711" s="127"/>
      <c r="V3711" s="127"/>
      <c r="W3711" s="126"/>
      <c r="X3711" s="119"/>
      <c r="Y3711" s="119"/>
      <c r="Z3711" s="131"/>
      <c r="AA3711" s="12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2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4"/>
      <c r="EM3711" s="1"/>
      <c r="EN3711" s="1"/>
      <c r="EO3711" s="1"/>
      <c r="EP3711" s="1"/>
      <c r="EQ3711" s="1"/>
      <c r="ER3711" s="1"/>
    </row>
    <row r="3712" spans="1:148" ht="12.75" x14ac:dyDescent="0.2">
      <c r="A3712" s="118"/>
      <c r="B3712" s="119"/>
      <c r="C3712" s="119"/>
      <c r="D3712" s="120"/>
      <c r="E3712" s="120"/>
      <c r="F3712" s="172"/>
      <c r="G3712" s="123"/>
      <c r="H3712" s="124"/>
      <c r="I3712" s="124"/>
      <c r="J3712" s="125"/>
      <c r="K3712" s="125"/>
      <c r="L3712" s="8"/>
      <c r="M3712" s="126"/>
      <c r="N3712" s="126"/>
      <c r="O3712" s="119"/>
      <c r="P3712" s="119"/>
      <c r="Q3712" s="158"/>
      <c r="R3712" s="159"/>
      <c r="S3712" s="119"/>
      <c r="T3712" s="129"/>
      <c r="U3712" s="127"/>
      <c r="V3712" s="127"/>
      <c r="W3712" s="126"/>
      <c r="X3712" s="119"/>
      <c r="Y3712" s="119"/>
      <c r="Z3712" s="131"/>
      <c r="AA3712" s="12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2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4"/>
      <c r="EM3712" s="1"/>
      <c r="EN3712" s="1"/>
      <c r="EO3712" s="1"/>
      <c r="EP3712" s="1"/>
      <c r="EQ3712" s="1"/>
      <c r="ER3712" s="1"/>
    </row>
    <row r="3713" spans="1:148" ht="12.75" x14ac:dyDescent="0.2">
      <c r="A3713" s="118"/>
      <c r="B3713" s="119"/>
      <c r="C3713" s="119"/>
      <c r="D3713" s="120"/>
      <c r="E3713" s="120"/>
      <c r="F3713" s="172"/>
      <c r="G3713" s="123"/>
      <c r="H3713" s="124"/>
      <c r="I3713" s="124"/>
      <c r="J3713" s="125"/>
      <c r="K3713" s="125"/>
      <c r="L3713" s="8"/>
      <c r="M3713" s="126"/>
      <c r="N3713" s="126"/>
      <c r="O3713" s="119"/>
      <c r="P3713" s="119"/>
      <c r="Q3713" s="158"/>
      <c r="R3713" s="159"/>
      <c r="S3713" s="119"/>
      <c r="T3713" s="129"/>
      <c r="U3713" s="127"/>
      <c r="V3713" s="127"/>
      <c r="W3713" s="126"/>
      <c r="X3713" s="119"/>
      <c r="Y3713" s="119"/>
      <c r="Z3713" s="131"/>
      <c r="AA3713" s="12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2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4"/>
      <c r="EM3713" s="1"/>
      <c r="EN3713" s="1"/>
      <c r="EO3713" s="1"/>
      <c r="EP3713" s="1"/>
      <c r="EQ3713" s="1"/>
      <c r="ER3713" s="1"/>
    </row>
    <row r="3714" spans="1:148" ht="12.75" x14ac:dyDescent="0.2">
      <c r="A3714" s="118"/>
      <c r="B3714" s="119"/>
      <c r="C3714" s="119"/>
      <c r="D3714" s="120"/>
      <c r="E3714" s="120"/>
      <c r="F3714" s="172"/>
      <c r="G3714" s="123"/>
      <c r="H3714" s="124"/>
      <c r="I3714" s="124"/>
      <c r="J3714" s="125"/>
      <c r="K3714" s="125"/>
      <c r="L3714" s="8"/>
      <c r="M3714" s="126"/>
      <c r="N3714" s="126"/>
      <c r="O3714" s="119"/>
      <c r="P3714" s="119"/>
      <c r="Q3714" s="158"/>
      <c r="R3714" s="159"/>
      <c r="S3714" s="119"/>
      <c r="T3714" s="129"/>
      <c r="U3714" s="127"/>
      <c r="V3714" s="127"/>
      <c r="W3714" s="126"/>
      <c r="X3714" s="119"/>
      <c r="Y3714" s="119"/>
      <c r="Z3714" s="131"/>
      <c r="AA3714" s="12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2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4"/>
      <c r="EM3714" s="1"/>
      <c r="EN3714" s="1"/>
      <c r="EO3714" s="1"/>
      <c r="EP3714" s="1"/>
      <c r="EQ3714" s="1"/>
      <c r="ER3714" s="1"/>
    </row>
    <row r="3715" spans="1:148" ht="12.75" x14ac:dyDescent="0.2">
      <c r="A3715" s="118"/>
      <c r="B3715" s="119"/>
      <c r="C3715" s="119"/>
      <c r="D3715" s="120"/>
      <c r="E3715" s="120"/>
      <c r="F3715" s="172"/>
      <c r="G3715" s="123"/>
      <c r="H3715" s="124"/>
      <c r="I3715" s="124"/>
      <c r="J3715" s="125"/>
      <c r="K3715" s="125"/>
      <c r="L3715" s="8"/>
      <c r="M3715" s="126"/>
      <c r="N3715" s="126"/>
      <c r="O3715" s="119"/>
      <c r="P3715" s="119"/>
      <c r="Q3715" s="158"/>
      <c r="R3715" s="159"/>
      <c r="S3715" s="119"/>
      <c r="T3715" s="129"/>
      <c r="U3715" s="127"/>
      <c r="V3715" s="127"/>
      <c r="W3715" s="126"/>
      <c r="X3715" s="119"/>
      <c r="Y3715" s="119"/>
      <c r="Z3715" s="131"/>
      <c r="AA3715" s="12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2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4"/>
      <c r="EM3715" s="1"/>
      <c r="EN3715" s="1"/>
      <c r="EO3715" s="1"/>
      <c r="EP3715" s="1"/>
      <c r="EQ3715" s="1"/>
      <c r="ER3715" s="1"/>
    </row>
    <row r="3716" spans="1:148" ht="12.75" x14ac:dyDescent="0.2">
      <c r="A3716" s="118"/>
      <c r="B3716" s="119"/>
      <c r="C3716" s="119"/>
      <c r="D3716" s="120"/>
      <c r="E3716" s="120"/>
      <c r="F3716" s="172"/>
      <c r="G3716" s="123"/>
      <c r="H3716" s="124"/>
      <c r="I3716" s="124"/>
      <c r="J3716" s="125"/>
      <c r="K3716" s="125"/>
      <c r="L3716" s="8"/>
      <c r="M3716" s="126"/>
      <c r="N3716" s="126"/>
      <c r="O3716" s="119"/>
      <c r="P3716" s="119"/>
      <c r="Q3716" s="158"/>
      <c r="R3716" s="159"/>
      <c r="S3716" s="119"/>
      <c r="T3716" s="129"/>
      <c r="U3716" s="127"/>
      <c r="V3716" s="127"/>
      <c r="W3716" s="126"/>
      <c r="X3716" s="119"/>
      <c r="Y3716" s="119"/>
      <c r="Z3716" s="131"/>
      <c r="AA3716" s="12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2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4"/>
      <c r="EM3716" s="1"/>
      <c r="EN3716" s="1"/>
      <c r="EO3716" s="1"/>
      <c r="EP3716" s="1"/>
      <c r="EQ3716" s="1"/>
      <c r="ER3716" s="1"/>
    </row>
    <row r="3717" spans="1:148" ht="12.75" x14ac:dyDescent="0.2">
      <c r="A3717" s="118"/>
      <c r="B3717" s="119"/>
      <c r="C3717" s="119"/>
      <c r="D3717" s="120"/>
      <c r="E3717" s="120"/>
      <c r="F3717" s="172"/>
      <c r="G3717" s="123"/>
      <c r="H3717" s="124"/>
      <c r="I3717" s="124"/>
      <c r="J3717" s="125"/>
      <c r="K3717" s="125"/>
      <c r="L3717" s="8"/>
      <c r="M3717" s="126"/>
      <c r="N3717" s="126"/>
      <c r="O3717" s="119"/>
      <c r="P3717" s="119"/>
      <c r="Q3717" s="158"/>
      <c r="R3717" s="159"/>
      <c r="S3717" s="119"/>
      <c r="T3717" s="129"/>
      <c r="U3717" s="127"/>
      <c r="V3717" s="127"/>
      <c r="W3717" s="126"/>
      <c r="X3717" s="119"/>
      <c r="Y3717" s="119"/>
      <c r="Z3717" s="131"/>
      <c r="AA3717" s="12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2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4"/>
      <c r="EM3717" s="1"/>
      <c r="EN3717" s="1"/>
      <c r="EO3717" s="1"/>
      <c r="EP3717" s="1"/>
      <c r="EQ3717" s="1"/>
      <c r="ER3717" s="1"/>
    </row>
    <row r="3718" spans="1:148" ht="12.75" x14ac:dyDescent="0.2">
      <c r="A3718" s="118"/>
      <c r="B3718" s="119"/>
      <c r="C3718" s="119"/>
      <c r="D3718" s="120"/>
      <c r="E3718" s="120"/>
      <c r="F3718" s="172"/>
      <c r="G3718" s="123"/>
      <c r="H3718" s="124"/>
      <c r="I3718" s="124"/>
      <c r="J3718" s="125"/>
      <c r="K3718" s="125"/>
      <c r="L3718" s="8"/>
      <c r="M3718" s="126"/>
      <c r="N3718" s="126"/>
      <c r="O3718" s="119"/>
      <c r="P3718" s="119"/>
      <c r="Q3718" s="158"/>
      <c r="R3718" s="159"/>
      <c r="S3718" s="119"/>
      <c r="T3718" s="129"/>
      <c r="U3718" s="127"/>
      <c r="V3718" s="127"/>
      <c r="W3718" s="126"/>
      <c r="X3718" s="119"/>
      <c r="Y3718" s="119"/>
      <c r="Z3718" s="131"/>
      <c r="AA3718" s="12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2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4"/>
      <c r="EM3718" s="1"/>
      <c r="EN3718" s="1"/>
      <c r="EO3718" s="1"/>
      <c r="EP3718" s="1"/>
      <c r="EQ3718" s="1"/>
      <c r="ER3718" s="1"/>
    </row>
    <row r="3719" spans="1:148" ht="12.75" x14ac:dyDescent="0.2">
      <c r="A3719" s="118"/>
      <c r="B3719" s="119"/>
      <c r="C3719" s="119"/>
      <c r="D3719" s="120"/>
      <c r="E3719" s="120"/>
      <c r="F3719" s="172"/>
      <c r="G3719" s="123"/>
      <c r="H3719" s="124"/>
      <c r="I3719" s="124"/>
      <c r="J3719" s="125"/>
      <c r="K3719" s="125"/>
      <c r="L3719" s="8"/>
      <c r="M3719" s="126"/>
      <c r="N3719" s="126"/>
      <c r="O3719" s="119"/>
      <c r="P3719" s="119"/>
      <c r="Q3719" s="158"/>
      <c r="R3719" s="159"/>
      <c r="S3719" s="119"/>
      <c r="T3719" s="129"/>
      <c r="U3719" s="127"/>
      <c r="V3719" s="127"/>
      <c r="W3719" s="126"/>
      <c r="X3719" s="119"/>
      <c r="Y3719" s="119"/>
      <c r="Z3719" s="131"/>
      <c r="AA3719" s="12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2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4"/>
      <c r="EM3719" s="1"/>
      <c r="EN3719" s="1"/>
      <c r="EO3719" s="1"/>
      <c r="EP3719" s="1"/>
      <c r="EQ3719" s="1"/>
      <c r="ER3719" s="1"/>
    </row>
    <row r="3720" spans="1:148" ht="12.75" x14ac:dyDescent="0.2">
      <c r="A3720" s="118"/>
      <c r="B3720" s="119"/>
      <c r="C3720" s="119"/>
      <c r="D3720" s="120"/>
      <c r="E3720" s="120"/>
      <c r="F3720" s="172"/>
      <c r="G3720" s="123"/>
      <c r="H3720" s="124"/>
      <c r="I3720" s="124"/>
      <c r="J3720" s="125"/>
      <c r="K3720" s="125"/>
      <c r="L3720" s="8"/>
      <c r="M3720" s="126"/>
      <c r="N3720" s="126"/>
      <c r="O3720" s="119"/>
      <c r="P3720" s="119"/>
      <c r="Q3720" s="158"/>
      <c r="R3720" s="159"/>
      <c r="S3720" s="119"/>
      <c r="T3720" s="129"/>
      <c r="U3720" s="127"/>
      <c r="V3720" s="127"/>
      <c r="W3720" s="126"/>
      <c r="X3720" s="119"/>
      <c r="Y3720" s="119"/>
      <c r="Z3720" s="131"/>
      <c r="AA3720" s="12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2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4"/>
      <c r="EM3720" s="1"/>
      <c r="EN3720" s="1"/>
      <c r="EO3720" s="1"/>
      <c r="EP3720" s="1"/>
      <c r="EQ3720" s="1"/>
      <c r="ER3720" s="1"/>
    </row>
    <row r="3721" spans="1:148" ht="12.75" x14ac:dyDescent="0.2">
      <c r="A3721" s="118"/>
      <c r="B3721" s="119"/>
      <c r="C3721" s="119"/>
      <c r="D3721" s="120"/>
      <c r="E3721" s="120"/>
      <c r="F3721" s="172"/>
      <c r="G3721" s="123"/>
      <c r="H3721" s="124"/>
      <c r="I3721" s="124"/>
      <c r="J3721" s="125"/>
      <c r="K3721" s="125"/>
      <c r="L3721" s="8"/>
      <c r="M3721" s="126"/>
      <c r="N3721" s="126"/>
      <c r="O3721" s="119"/>
      <c r="P3721" s="119"/>
      <c r="Q3721" s="158"/>
      <c r="R3721" s="159"/>
      <c r="S3721" s="119"/>
      <c r="T3721" s="129"/>
      <c r="U3721" s="127"/>
      <c r="V3721" s="127"/>
      <c r="W3721" s="126"/>
      <c r="X3721" s="119"/>
      <c r="Y3721" s="119"/>
      <c r="Z3721" s="131"/>
      <c r="AA3721" s="12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2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4"/>
      <c r="EM3721" s="1"/>
      <c r="EN3721" s="1"/>
      <c r="EO3721" s="1"/>
      <c r="EP3721" s="1"/>
      <c r="EQ3721" s="1"/>
      <c r="ER3721" s="1"/>
    </row>
    <row r="3722" spans="1:148" ht="12.75" x14ac:dyDescent="0.2">
      <c r="A3722" s="118"/>
      <c r="B3722" s="119"/>
      <c r="C3722" s="119"/>
      <c r="D3722" s="120"/>
      <c r="E3722" s="120"/>
      <c r="F3722" s="172"/>
      <c r="G3722" s="123"/>
      <c r="H3722" s="124"/>
      <c r="I3722" s="124"/>
      <c r="J3722" s="125"/>
      <c r="K3722" s="125"/>
      <c r="L3722" s="8"/>
      <c r="M3722" s="126"/>
      <c r="N3722" s="126"/>
      <c r="O3722" s="119"/>
      <c r="P3722" s="119"/>
      <c r="Q3722" s="158"/>
      <c r="R3722" s="159"/>
      <c r="S3722" s="119"/>
      <c r="T3722" s="129"/>
      <c r="U3722" s="127"/>
      <c r="V3722" s="127"/>
      <c r="W3722" s="126"/>
      <c r="X3722" s="119"/>
      <c r="Y3722" s="119"/>
      <c r="Z3722" s="131"/>
      <c r="AA3722" s="12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2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4"/>
      <c r="EM3722" s="1"/>
      <c r="EN3722" s="1"/>
      <c r="EO3722" s="1"/>
      <c r="EP3722" s="1"/>
      <c r="EQ3722" s="1"/>
      <c r="ER3722" s="1"/>
    </row>
    <row r="3723" spans="1:148" ht="12.75" x14ac:dyDescent="0.2">
      <c r="A3723" s="118"/>
      <c r="B3723" s="119"/>
      <c r="C3723" s="119"/>
      <c r="D3723" s="120"/>
      <c r="E3723" s="120"/>
      <c r="F3723" s="172"/>
      <c r="G3723" s="123"/>
      <c r="H3723" s="124"/>
      <c r="I3723" s="124"/>
      <c r="J3723" s="125"/>
      <c r="K3723" s="125"/>
      <c r="L3723" s="8"/>
      <c r="M3723" s="126"/>
      <c r="N3723" s="126"/>
      <c r="O3723" s="119"/>
      <c r="P3723" s="119"/>
      <c r="Q3723" s="158"/>
      <c r="R3723" s="159"/>
      <c r="S3723" s="119"/>
      <c r="T3723" s="129"/>
      <c r="U3723" s="127"/>
      <c r="V3723" s="127"/>
      <c r="W3723" s="126"/>
      <c r="X3723" s="119"/>
      <c r="Y3723" s="119"/>
      <c r="Z3723" s="131"/>
      <c r="AA3723" s="12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2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4"/>
      <c r="EM3723" s="1"/>
      <c r="EN3723" s="1"/>
      <c r="EO3723" s="1"/>
      <c r="EP3723" s="1"/>
      <c r="EQ3723" s="1"/>
      <c r="ER3723" s="1"/>
    </row>
    <row r="3724" spans="1:148" ht="12.75" x14ac:dyDescent="0.2">
      <c r="A3724" s="118"/>
      <c r="B3724" s="119"/>
      <c r="C3724" s="119"/>
      <c r="D3724" s="120"/>
      <c r="E3724" s="120"/>
      <c r="F3724" s="172"/>
      <c r="G3724" s="123"/>
      <c r="H3724" s="124"/>
      <c r="I3724" s="124"/>
      <c r="J3724" s="125"/>
      <c r="K3724" s="125"/>
      <c r="L3724" s="8"/>
      <c r="M3724" s="126"/>
      <c r="N3724" s="126"/>
      <c r="O3724" s="119"/>
      <c r="P3724" s="119"/>
      <c r="Q3724" s="158"/>
      <c r="R3724" s="159"/>
      <c r="S3724" s="119"/>
      <c r="T3724" s="129"/>
      <c r="U3724" s="127"/>
      <c r="V3724" s="127"/>
      <c r="W3724" s="126"/>
      <c r="X3724" s="119"/>
      <c r="Y3724" s="119"/>
      <c r="Z3724" s="131"/>
      <c r="AA3724" s="12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2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4"/>
      <c r="EM3724" s="1"/>
      <c r="EN3724" s="1"/>
      <c r="EO3724" s="1"/>
      <c r="EP3724" s="1"/>
      <c r="EQ3724" s="1"/>
      <c r="ER3724" s="1"/>
    </row>
    <row r="3725" spans="1:148" ht="12.75" x14ac:dyDescent="0.2">
      <c r="A3725" s="118"/>
      <c r="B3725" s="119"/>
      <c r="C3725" s="119"/>
      <c r="D3725" s="120"/>
      <c r="E3725" s="120"/>
      <c r="F3725" s="172"/>
      <c r="G3725" s="123"/>
      <c r="H3725" s="124"/>
      <c r="I3725" s="124"/>
      <c r="J3725" s="125"/>
      <c r="K3725" s="125"/>
      <c r="L3725" s="8"/>
      <c r="M3725" s="126"/>
      <c r="N3725" s="126"/>
      <c r="O3725" s="119"/>
      <c r="P3725" s="119"/>
      <c r="Q3725" s="158"/>
      <c r="R3725" s="159"/>
      <c r="S3725" s="119"/>
      <c r="T3725" s="129"/>
      <c r="U3725" s="127"/>
      <c r="V3725" s="127"/>
      <c r="W3725" s="126"/>
      <c r="X3725" s="119"/>
      <c r="Y3725" s="119"/>
      <c r="Z3725" s="131"/>
      <c r="AA3725" s="12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2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4"/>
      <c r="EM3725" s="1"/>
      <c r="EN3725" s="1"/>
      <c r="EO3725" s="1"/>
      <c r="EP3725" s="1"/>
      <c r="EQ3725" s="1"/>
      <c r="ER3725" s="1"/>
    </row>
    <row r="3726" spans="1:148" ht="12.75" x14ac:dyDescent="0.2">
      <c r="A3726" s="118"/>
      <c r="B3726" s="119"/>
      <c r="C3726" s="119"/>
      <c r="D3726" s="120"/>
      <c r="E3726" s="120"/>
      <c r="F3726" s="172"/>
      <c r="G3726" s="123"/>
      <c r="H3726" s="124"/>
      <c r="I3726" s="124"/>
      <c r="J3726" s="125"/>
      <c r="K3726" s="125"/>
      <c r="L3726" s="8"/>
      <c r="M3726" s="126"/>
      <c r="N3726" s="126"/>
      <c r="O3726" s="119"/>
      <c r="P3726" s="119"/>
      <c r="Q3726" s="158"/>
      <c r="R3726" s="159"/>
      <c r="S3726" s="119"/>
      <c r="T3726" s="129"/>
      <c r="U3726" s="127"/>
      <c r="V3726" s="127"/>
      <c r="W3726" s="126"/>
      <c r="X3726" s="119"/>
      <c r="Y3726" s="119"/>
      <c r="Z3726" s="131"/>
      <c r="AA3726" s="12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2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4"/>
      <c r="EM3726" s="1"/>
      <c r="EN3726" s="1"/>
      <c r="EO3726" s="1"/>
      <c r="EP3726" s="1"/>
      <c r="EQ3726" s="1"/>
      <c r="ER3726" s="1"/>
    </row>
    <row r="3727" spans="1:148" ht="12.75" x14ac:dyDescent="0.2">
      <c r="A3727" s="118"/>
      <c r="B3727" s="119"/>
      <c r="C3727" s="119"/>
      <c r="D3727" s="120"/>
      <c r="E3727" s="120"/>
      <c r="F3727" s="172"/>
      <c r="G3727" s="123"/>
      <c r="H3727" s="124"/>
      <c r="I3727" s="124"/>
      <c r="J3727" s="125"/>
      <c r="K3727" s="125"/>
      <c r="L3727" s="8"/>
      <c r="M3727" s="126"/>
      <c r="N3727" s="126"/>
      <c r="O3727" s="119"/>
      <c r="P3727" s="119"/>
      <c r="Q3727" s="158"/>
      <c r="R3727" s="159"/>
      <c r="S3727" s="119"/>
      <c r="T3727" s="129"/>
      <c r="U3727" s="127"/>
      <c r="V3727" s="127"/>
      <c r="W3727" s="126"/>
      <c r="X3727" s="119"/>
      <c r="Y3727" s="119"/>
      <c r="Z3727" s="131"/>
      <c r="AA3727" s="12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2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4"/>
      <c r="EM3727" s="1"/>
      <c r="EN3727" s="1"/>
      <c r="EO3727" s="1"/>
      <c r="EP3727" s="1"/>
      <c r="EQ3727" s="1"/>
      <c r="ER3727" s="1"/>
    </row>
    <row r="3728" spans="1:148" ht="12.75" x14ac:dyDescent="0.2">
      <c r="A3728" s="118"/>
      <c r="B3728" s="119"/>
      <c r="C3728" s="119"/>
      <c r="D3728" s="120"/>
      <c r="E3728" s="120"/>
      <c r="F3728" s="172"/>
      <c r="G3728" s="123"/>
      <c r="H3728" s="124"/>
      <c r="I3728" s="124"/>
      <c r="J3728" s="125"/>
      <c r="K3728" s="125"/>
      <c r="L3728" s="8"/>
      <c r="M3728" s="126"/>
      <c r="N3728" s="126"/>
      <c r="O3728" s="119"/>
      <c r="P3728" s="119"/>
      <c r="Q3728" s="158"/>
      <c r="R3728" s="159"/>
      <c r="S3728" s="119"/>
      <c r="T3728" s="129"/>
      <c r="U3728" s="127"/>
      <c r="V3728" s="127"/>
      <c r="W3728" s="126"/>
      <c r="X3728" s="119"/>
      <c r="Y3728" s="119"/>
      <c r="Z3728" s="131"/>
      <c r="AA3728" s="12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2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4"/>
      <c r="EM3728" s="1"/>
      <c r="EN3728" s="1"/>
      <c r="EO3728" s="1"/>
      <c r="EP3728" s="1"/>
      <c r="EQ3728" s="1"/>
      <c r="ER3728" s="1"/>
    </row>
    <row r="3729" spans="1:148" ht="12.75" x14ac:dyDescent="0.2">
      <c r="A3729" s="118"/>
      <c r="B3729" s="119"/>
      <c r="C3729" s="119"/>
      <c r="D3729" s="120"/>
      <c r="E3729" s="120"/>
      <c r="F3729" s="172"/>
      <c r="G3729" s="123"/>
      <c r="H3729" s="124"/>
      <c r="I3729" s="124"/>
      <c r="J3729" s="125"/>
      <c r="K3729" s="125"/>
      <c r="L3729" s="8"/>
      <c r="M3729" s="126"/>
      <c r="N3729" s="126"/>
      <c r="O3729" s="119"/>
      <c r="P3729" s="119"/>
      <c r="Q3729" s="158"/>
      <c r="R3729" s="159"/>
      <c r="S3729" s="119"/>
      <c r="T3729" s="129"/>
      <c r="U3729" s="127"/>
      <c r="V3729" s="127"/>
      <c r="W3729" s="126"/>
      <c r="X3729" s="119"/>
      <c r="Y3729" s="119"/>
      <c r="Z3729" s="131"/>
      <c r="AA3729" s="12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2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4"/>
      <c r="EM3729" s="1"/>
      <c r="EN3729" s="1"/>
      <c r="EO3729" s="1"/>
      <c r="EP3729" s="1"/>
      <c r="EQ3729" s="1"/>
      <c r="ER3729" s="1"/>
    </row>
    <row r="3730" spans="1:148" ht="12.75" x14ac:dyDescent="0.2">
      <c r="A3730" s="118"/>
      <c r="B3730" s="119"/>
      <c r="C3730" s="119"/>
      <c r="D3730" s="120"/>
      <c r="E3730" s="120"/>
      <c r="F3730" s="172"/>
      <c r="G3730" s="123"/>
      <c r="H3730" s="124"/>
      <c r="I3730" s="124"/>
      <c r="J3730" s="125"/>
      <c r="K3730" s="125"/>
      <c r="L3730" s="8"/>
      <c r="M3730" s="126"/>
      <c r="N3730" s="126"/>
      <c r="O3730" s="119"/>
      <c r="P3730" s="119"/>
      <c r="Q3730" s="158"/>
      <c r="R3730" s="159"/>
      <c r="S3730" s="119"/>
      <c r="T3730" s="129"/>
      <c r="U3730" s="127"/>
      <c r="V3730" s="127"/>
      <c r="W3730" s="126"/>
      <c r="X3730" s="119"/>
      <c r="Y3730" s="119"/>
      <c r="Z3730" s="131"/>
      <c r="AA3730" s="12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2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4"/>
      <c r="EM3730" s="1"/>
      <c r="EN3730" s="1"/>
      <c r="EO3730" s="1"/>
      <c r="EP3730" s="1"/>
      <c r="EQ3730" s="1"/>
      <c r="ER3730" s="1"/>
    </row>
    <row r="3731" spans="1:148" ht="12.75" x14ac:dyDescent="0.2">
      <c r="A3731" s="118"/>
      <c r="B3731" s="119"/>
      <c r="C3731" s="119"/>
      <c r="D3731" s="120"/>
      <c r="E3731" s="120"/>
      <c r="F3731" s="172"/>
      <c r="G3731" s="123"/>
      <c r="H3731" s="124"/>
      <c r="I3731" s="124"/>
      <c r="J3731" s="125"/>
      <c r="K3731" s="125"/>
      <c r="L3731" s="8"/>
      <c r="M3731" s="126"/>
      <c r="N3731" s="126"/>
      <c r="O3731" s="119"/>
      <c r="P3731" s="119"/>
      <c r="Q3731" s="158"/>
      <c r="R3731" s="159"/>
      <c r="S3731" s="119"/>
      <c r="T3731" s="129"/>
      <c r="U3731" s="127"/>
      <c r="V3731" s="127"/>
      <c r="W3731" s="126"/>
      <c r="X3731" s="119"/>
      <c r="Y3731" s="119"/>
      <c r="Z3731" s="131"/>
      <c r="AA3731" s="12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2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4"/>
      <c r="EM3731" s="1"/>
      <c r="EN3731" s="1"/>
      <c r="EO3731" s="1"/>
      <c r="EP3731" s="1"/>
      <c r="EQ3731" s="1"/>
      <c r="ER3731" s="1"/>
    </row>
    <row r="3732" spans="1:148" ht="12.75" x14ac:dyDescent="0.2">
      <c r="A3732" s="118"/>
      <c r="B3732" s="119"/>
      <c r="C3732" s="119"/>
      <c r="D3732" s="120"/>
      <c r="E3732" s="120"/>
      <c r="F3732" s="172"/>
      <c r="G3732" s="123"/>
      <c r="H3732" s="124"/>
      <c r="I3732" s="124"/>
      <c r="J3732" s="125"/>
      <c r="K3732" s="125"/>
      <c r="L3732" s="8"/>
      <c r="M3732" s="126"/>
      <c r="N3732" s="126"/>
      <c r="O3732" s="119"/>
      <c r="P3732" s="119"/>
      <c r="Q3732" s="158"/>
      <c r="R3732" s="159"/>
      <c r="S3732" s="119"/>
      <c r="T3732" s="129"/>
      <c r="U3732" s="127"/>
      <c r="V3732" s="127"/>
      <c r="W3732" s="126"/>
      <c r="X3732" s="119"/>
      <c r="Y3732" s="119"/>
      <c r="Z3732" s="131"/>
      <c r="AA3732" s="12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2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4"/>
      <c r="EM3732" s="1"/>
      <c r="EN3732" s="1"/>
      <c r="EO3732" s="1"/>
      <c r="EP3732" s="1"/>
      <c r="EQ3732" s="1"/>
      <c r="ER3732" s="1"/>
    </row>
    <row r="3733" spans="1:148" ht="12.75" x14ac:dyDescent="0.2">
      <c r="A3733" s="118"/>
      <c r="B3733" s="119"/>
      <c r="C3733" s="119"/>
      <c r="D3733" s="120"/>
      <c r="E3733" s="120"/>
      <c r="F3733" s="172"/>
      <c r="G3733" s="123"/>
      <c r="H3733" s="124"/>
      <c r="I3733" s="124"/>
      <c r="J3733" s="125"/>
      <c r="K3733" s="125"/>
      <c r="L3733" s="8"/>
      <c r="M3733" s="126"/>
      <c r="N3733" s="126"/>
      <c r="O3733" s="119"/>
      <c r="P3733" s="119"/>
      <c r="Q3733" s="158"/>
      <c r="R3733" s="159"/>
      <c r="S3733" s="119"/>
      <c r="T3733" s="129"/>
      <c r="U3733" s="127"/>
      <c r="V3733" s="127"/>
      <c r="W3733" s="126"/>
      <c r="X3733" s="119"/>
      <c r="Y3733" s="119"/>
      <c r="Z3733" s="131"/>
      <c r="AA3733" s="12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2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4"/>
      <c r="EM3733" s="1"/>
      <c r="EN3733" s="1"/>
      <c r="EO3733" s="1"/>
      <c r="EP3733" s="1"/>
      <c r="EQ3733" s="1"/>
      <c r="ER3733" s="1"/>
    </row>
    <row r="3734" spans="1:148" ht="12.75" x14ac:dyDescent="0.2">
      <c r="A3734" s="118"/>
      <c r="B3734" s="119"/>
      <c r="C3734" s="119"/>
      <c r="D3734" s="120"/>
      <c r="E3734" s="120"/>
      <c r="F3734" s="172"/>
      <c r="G3734" s="123"/>
      <c r="H3734" s="124"/>
      <c r="I3734" s="124"/>
      <c r="J3734" s="125"/>
      <c r="K3734" s="125"/>
      <c r="L3734" s="8"/>
      <c r="M3734" s="126"/>
      <c r="N3734" s="126"/>
      <c r="O3734" s="119"/>
      <c r="P3734" s="119"/>
      <c r="Q3734" s="158"/>
      <c r="R3734" s="159"/>
      <c r="S3734" s="119"/>
      <c r="T3734" s="129"/>
      <c r="U3734" s="127"/>
      <c r="V3734" s="127"/>
      <c r="W3734" s="126"/>
      <c r="X3734" s="119"/>
      <c r="Y3734" s="119"/>
      <c r="Z3734" s="131"/>
      <c r="AA3734" s="12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2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4"/>
      <c r="EM3734" s="1"/>
      <c r="EN3734" s="1"/>
      <c r="EO3734" s="1"/>
      <c r="EP3734" s="1"/>
      <c r="EQ3734" s="1"/>
      <c r="ER3734" s="1"/>
    </row>
    <row r="3735" spans="1:148" ht="12.75" x14ac:dyDescent="0.2">
      <c r="A3735" s="118"/>
      <c r="B3735" s="119"/>
      <c r="C3735" s="119"/>
      <c r="D3735" s="120"/>
      <c r="E3735" s="120"/>
      <c r="F3735" s="172"/>
      <c r="G3735" s="123"/>
      <c r="H3735" s="124"/>
      <c r="I3735" s="124"/>
      <c r="J3735" s="125"/>
      <c r="K3735" s="125"/>
      <c r="L3735" s="8"/>
      <c r="M3735" s="126"/>
      <c r="N3735" s="126"/>
      <c r="O3735" s="119"/>
      <c r="P3735" s="119"/>
      <c r="Q3735" s="158"/>
      <c r="R3735" s="159"/>
      <c r="S3735" s="119"/>
      <c r="T3735" s="129"/>
      <c r="U3735" s="127"/>
      <c r="V3735" s="127"/>
      <c r="W3735" s="126"/>
      <c r="X3735" s="119"/>
      <c r="Y3735" s="119"/>
      <c r="Z3735" s="131"/>
      <c r="AA3735" s="12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2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4"/>
      <c r="EM3735" s="1"/>
      <c r="EN3735" s="1"/>
      <c r="EO3735" s="1"/>
      <c r="EP3735" s="1"/>
      <c r="EQ3735" s="1"/>
      <c r="ER3735" s="1"/>
    </row>
    <row r="3736" spans="1:148" ht="12.75" x14ac:dyDescent="0.2">
      <c r="A3736" s="118"/>
      <c r="B3736" s="119"/>
      <c r="C3736" s="119"/>
      <c r="D3736" s="120"/>
      <c r="E3736" s="120"/>
      <c r="F3736" s="172"/>
      <c r="G3736" s="123"/>
      <c r="H3736" s="124"/>
      <c r="I3736" s="124"/>
      <c r="J3736" s="125"/>
      <c r="K3736" s="125"/>
      <c r="L3736" s="8"/>
      <c r="M3736" s="126"/>
      <c r="N3736" s="126"/>
      <c r="O3736" s="119"/>
      <c r="P3736" s="119"/>
      <c r="Q3736" s="158"/>
      <c r="R3736" s="159"/>
      <c r="S3736" s="119"/>
      <c r="T3736" s="129"/>
      <c r="U3736" s="127"/>
      <c r="V3736" s="127"/>
      <c r="W3736" s="126"/>
      <c r="X3736" s="119"/>
      <c r="Y3736" s="119"/>
      <c r="Z3736" s="131"/>
      <c r="AA3736" s="12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2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4"/>
      <c r="EM3736" s="1"/>
      <c r="EN3736" s="1"/>
      <c r="EO3736" s="1"/>
      <c r="EP3736" s="1"/>
      <c r="EQ3736" s="1"/>
      <c r="ER3736" s="1"/>
    </row>
    <row r="3737" spans="1:148" ht="12.75" x14ac:dyDescent="0.2">
      <c r="A3737" s="118"/>
      <c r="B3737" s="119"/>
      <c r="C3737" s="119"/>
      <c r="D3737" s="120"/>
      <c r="E3737" s="120"/>
      <c r="F3737" s="172"/>
      <c r="G3737" s="123"/>
      <c r="H3737" s="124"/>
      <c r="I3737" s="124"/>
      <c r="J3737" s="125"/>
      <c r="K3737" s="125"/>
      <c r="L3737" s="8"/>
      <c r="M3737" s="126"/>
      <c r="N3737" s="126"/>
      <c r="O3737" s="119"/>
      <c r="P3737" s="119"/>
      <c r="Q3737" s="158"/>
      <c r="R3737" s="159"/>
      <c r="S3737" s="119"/>
      <c r="T3737" s="129"/>
      <c r="U3737" s="127"/>
      <c r="V3737" s="127"/>
      <c r="W3737" s="126"/>
      <c r="X3737" s="119"/>
      <c r="Y3737" s="119"/>
      <c r="Z3737" s="131"/>
      <c r="AA3737" s="12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2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4"/>
      <c r="EM3737" s="1"/>
      <c r="EN3737" s="1"/>
      <c r="EO3737" s="1"/>
      <c r="EP3737" s="1"/>
      <c r="EQ3737" s="1"/>
      <c r="ER3737" s="1"/>
    </row>
    <row r="3738" spans="1:148" ht="12.75" x14ac:dyDescent="0.2">
      <c r="A3738" s="118"/>
      <c r="B3738" s="119"/>
      <c r="C3738" s="119"/>
      <c r="D3738" s="120"/>
      <c r="E3738" s="120"/>
      <c r="F3738" s="172"/>
      <c r="G3738" s="123"/>
      <c r="H3738" s="124"/>
      <c r="I3738" s="124"/>
      <c r="J3738" s="125"/>
      <c r="K3738" s="125"/>
      <c r="L3738" s="8"/>
      <c r="M3738" s="126"/>
      <c r="N3738" s="126"/>
      <c r="O3738" s="119"/>
      <c r="P3738" s="119"/>
      <c r="Q3738" s="158"/>
      <c r="R3738" s="159"/>
      <c r="S3738" s="119"/>
      <c r="T3738" s="129"/>
      <c r="U3738" s="127"/>
      <c r="V3738" s="127"/>
      <c r="W3738" s="126"/>
      <c r="X3738" s="119"/>
      <c r="Y3738" s="119"/>
      <c r="Z3738" s="131"/>
      <c r="AA3738" s="12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2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4"/>
      <c r="EM3738" s="1"/>
      <c r="EN3738" s="1"/>
      <c r="EO3738" s="1"/>
      <c r="EP3738" s="1"/>
      <c r="EQ3738" s="1"/>
      <c r="ER3738" s="1"/>
    </row>
    <row r="3739" spans="1:148" ht="12.75" x14ac:dyDescent="0.2">
      <c r="A3739" s="118"/>
      <c r="B3739" s="119"/>
      <c r="C3739" s="119"/>
      <c r="D3739" s="120"/>
      <c r="E3739" s="120"/>
      <c r="F3739" s="172"/>
      <c r="G3739" s="123"/>
      <c r="H3739" s="124"/>
      <c r="I3739" s="124"/>
      <c r="J3739" s="125"/>
      <c r="K3739" s="125"/>
      <c r="L3739" s="8"/>
      <c r="M3739" s="126"/>
      <c r="N3739" s="126"/>
      <c r="O3739" s="119"/>
      <c r="P3739" s="119"/>
      <c r="Q3739" s="158"/>
      <c r="R3739" s="159"/>
      <c r="S3739" s="119"/>
      <c r="T3739" s="129"/>
      <c r="U3739" s="127"/>
      <c r="V3739" s="127"/>
      <c r="W3739" s="126"/>
      <c r="X3739" s="119"/>
      <c r="Y3739" s="119"/>
      <c r="Z3739" s="131"/>
      <c r="AA3739" s="12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2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4"/>
      <c r="EM3739" s="1"/>
      <c r="EN3739" s="1"/>
      <c r="EO3739" s="1"/>
      <c r="EP3739" s="1"/>
      <c r="EQ3739" s="1"/>
      <c r="ER3739" s="1"/>
    </row>
    <row r="3740" spans="1:148" ht="12.75" x14ac:dyDescent="0.2">
      <c r="A3740" s="118"/>
      <c r="B3740" s="119"/>
      <c r="C3740" s="119"/>
      <c r="D3740" s="120"/>
      <c r="E3740" s="120"/>
      <c r="F3740" s="172"/>
      <c r="G3740" s="123"/>
      <c r="H3740" s="124"/>
      <c r="I3740" s="124"/>
      <c r="J3740" s="125"/>
      <c r="K3740" s="125"/>
      <c r="L3740" s="8"/>
      <c r="M3740" s="126"/>
      <c r="N3740" s="126"/>
      <c r="O3740" s="119"/>
      <c r="P3740" s="119"/>
      <c r="Q3740" s="158"/>
      <c r="R3740" s="159"/>
      <c r="S3740" s="119"/>
      <c r="T3740" s="129"/>
      <c r="U3740" s="127"/>
      <c r="V3740" s="127"/>
      <c r="W3740" s="126"/>
      <c r="X3740" s="119"/>
      <c r="Y3740" s="119"/>
      <c r="Z3740" s="131"/>
      <c r="AA3740" s="12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2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4"/>
      <c r="EM3740" s="1"/>
      <c r="EN3740" s="1"/>
      <c r="EO3740" s="1"/>
      <c r="EP3740" s="1"/>
      <c r="EQ3740" s="1"/>
      <c r="ER3740" s="1"/>
    </row>
    <row r="3741" spans="1:148" ht="12.75" x14ac:dyDescent="0.2">
      <c r="A3741" s="118"/>
      <c r="B3741" s="119"/>
      <c r="C3741" s="119"/>
      <c r="D3741" s="120"/>
      <c r="E3741" s="120"/>
      <c r="F3741" s="172"/>
      <c r="G3741" s="123"/>
      <c r="H3741" s="124"/>
      <c r="I3741" s="124"/>
      <c r="J3741" s="125"/>
      <c r="K3741" s="125"/>
      <c r="L3741" s="8"/>
      <c r="M3741" s="126"/>
      <c r="N3741" s="126"/>
      <c r="O3741" s="119"/>
      <c r="P3741" s="119"/>
      <c r="Q3741" s="158"/>
      <c r="R3741" s="159"/>
      <c r="S3741" s="119"/>
      <c r="T3741" s="129"/>
      <c r="U3741" s="127"/>
      <c r="V3741" s="127"/>
      <c r="W3741" s="126"/>
      <c r="X3741" s="119"/>
      <c r="Y3741" s="119"/>
      <c r="Z3741" s="131"/>
      <c r="AA3741" s="12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2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4"/>
      <c r="EM3741" s="1"/>
      <c r="EN3741" s="1"/>
      <c r="EO3741" s="1"/>
      <c r="EP3741" s="1"/>
      <c r="EQ3741" s="1"/>
      <c r="ER3741" s="1"/>
    </row>
    <row r="3742" spans="1:148" ht="12.75" x14ac:dyDescent="0.2">
      <c r="A3742" s="118"/>
      <c r="B3742" s="119"/>
      <c r="C3742" s="119"/>
      <c r="D3742" s="120"/>
      <c r="E3742" s="120"/>
      <c r="F3742" s="172"/>
      <c r="G3742" s="123"/>
      <c r="H3742" s="124"/>
      <c r="I3742" s="124"/>
      <c r="J3742" s="125"/>
      <c r="K3742" s="125"/>
      <c r="L3742" s="8"/>
      <c r="M3742" s="126"/>
      <c r="N3742" s="126"/>
      <c r="O3742" s="119"/>
      <c r="P3742" s="119"/>
      <c r="Q3742" s="158"/>
      <c r="R3742" s="159"/>
      <c r="S3742" s="119"/>
      <c r="T3742" s="129"/>
      <c r="U3742" s="127"/>
      <c r="V3742" s="127"/>
      <c r="W3742" s="126"/>
      <c r="X3742" s="119"/>
      <c r="Y3742" s="119"/>
      <c r="Z3742" s="131"/>
      <c r="AA3742" s="12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2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4"/>
      <c r="EM3742" s="1"/>
      <c r="EN3742" s="1"/>
      <c r="EO3742" s="1"/>
      <c r="EP3742" s="1"/>
      <c r="EQ3742" s="1"/>
      <c r="ER3742" s="1"/>
    </row>
    <row r="3743" spans="1:148" ht="12.75" x14ac:dyDescent="0.2">
      <c r="A3743" s="118"/>
      <c r="B3743" s="119"/>
      <c r="C3743" s="119"/>
      <c r="D3743" s="120"/>
      <c r="E3743" s="120"/>
      <c r="F3743" s="172"/>
      <c r="G3743" s="123"/>
      <c r="H3743" s="124"/>
      <c r="I3743" s="124"/>
      <c r="J3743" s="125"/>
      <c r="K3743" s="125"/>
      <c r="L3743" s="8"/>
      <c r="M3743" s="126"/>
      <c r="N3743" s="126"/>
      <c r="O3743" s="119"/>
      <c r="P3743" s="119"/>
      <c r="Q3743" s="158"/>
      <c r="R3743" s="159"/>
      <c r="S3743" s="119"/>
      <c r="T3743" s="129"/>
      <c r="U3743" s="127"/>
      <c r="V3743" s="127"/>
      <c r="W3743" s="126"/>
      <c r="X3743" s="119"/>
      <c r="Y3743" s="119"/>
      <c r="Z3743" s="131"/>
      <c r="AA3743" s="12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2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4"/>
      <c r="EM3743" s="1"/>
      <c r="EN3743" s="1"/>
      <c r="EO3743" s="1"/>
      <c r="EP3743" s="1"/>
      <c r="EQ3743" s="1"/>
      <c r="ER3743" s="1"/>
    </row>
    <row r="3744" spans="1:148" ht="12.75" x14ac:dyDescent="0.2">
      <c r="A3744" s="118"/>
      <c r="B3744" s="119"/>
      <c r="C3744" s="119"/>
      <c r="D3744" s="120"/>
      <c r="E3744" s="120"/>
      <c r="F3744" s="172"/>
      <c r="G3744" s="123"/>
      <c r="H3744" s="124"/>
      <c r="I3744" s="124"/>
      <c r="J3744" s="125"/>
      <c r="K3744" s="125"/>
      <c r="L3744" s="8"/>
      <c r="M3744" s="126"/>
      <c r="N3744" s="126"/>
      <c r="O3744" s="119"/>
      <c r="P3744" s="119"/>
      <c r="Q3744" s="158"/>
      <c r="R3744" s="159"/>
      <c r="S3744" s="119"/>
      <c r="T3744" s="129"/>
      <c r="U3744" s="127"/>
      <c r="V3744" s="127"/>
      <c r="W3744" s="126"/>
      <c r="X3744" s="119"/>
      <c r="Y3744" s="119"/>
      <c r="Z3744" s="131"/>
      <c r="AA3744" s="12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2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4"/>
      <c r="EM3744" s="1"/>
      <c r="EN3744" s="1"/>
      <c r="EO3744" s="1"/>
      <c r="EP3744" s="1"/>
      <c r="EQ3744" s="1"/>
      <c r="ER3744" s="1"/>
    </row>
    <row r="3745" spans="1:148" ht="12.75" x14ac:dyDescent="0.2">
      <c r="A3745" s="118"/>
      <c r="B3745" s="119"/>
      <c r="C3745" s="119"/>
      <c r="D3745" s="120"/>
      <c r="E3745" s="120"/>
      <c r="F3745" s="172"/>
      <c r="G3745" s="123"/>
      <c r="H3745" s="124"/>
      <c r="I3745" s="124"/>
      <c r="J3745" s="125"/>
      <c r="K3745" s="125"/>
      <c r="L3745" s="8"/>
      <c r="M3745" s="126"/>
      <c r="N3745" s="126"/>
      <c r="O3745" s="119"/>
      <c r="P3745" s="119"/>
      <c r="Q3745" s="158"/>
      <c r="R3745" s="159"/>
      <c r="S3745" s="119"/>
      <c r="T3745" s="129"/>
      <c r="U3745" s="127"/>
      <c r="V3745" s="127"/>
      <c r="W3745" s="126"/>
      <c r="X3745" s="119"/>
      <c r="Y3745" s="119"/>
      <c r="Z3745" s="131"/>
      <c r="AA3745" s="12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2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4"/>
      <c r="EM3745" s="1"/>
      <c r="EN3745" s="1"/>
      <c r="EO3745" s="1"/>
      <c r="EP3745" s="1"/>
      <c r="EQ3745" s="1"/>
      <c r="ER3745" s="1"/>
    </row>
    <row r="3746" spans="1:148" ht="12.75" x14ac:dyDescent="0.2">
      <c r="A3746" s="118"/>
      <c r="B3746" s="119"/>
      <c r="C3746" s="119"/>
      <c r="D3746" s="120"/>
      <c r="E3746" s="120"/>
      <c r="F3746" s="172"/>
      <c r="G3746" s="123"/>
      <c r="H3746" s="124"/>
      <c r="I3746" s="124"/>
      <c r="J3746" s="125"/>
      <c r="K3746" s="125"/>
      <c r="L3746" s="8"/>
      <c r="M3746" s="126"/>
      <c r="N3746" s="126"/>
      <c r="O3746" s="119"/>
      <c r="P3746" s="119"/>
      <c r="Q3746" s="158"/>
      <c r="R3746" s="159"/>
      <c r="S3746" s="119"/>
      <c r="T3746" s="129"/>
      <c r="U3746" s="127"/>
      <c r="V3746" s="127"/>
      <c r="W3746" s="126"/>
      <c r="X3746" s="119"/>
      <c r="Y3746" s="119"/>
      <c r="Z3746" s="131"/>
      <c r="AA3746" s="12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2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4"/>
      <c r="EM3746" s="1"/>
      <c r="EN3746" s="1"/>
      <c r="EO3746" s="1"/>
      <c r="EP3746" s="1"/>
      <c r="EQ3746" s="1"/>
      <c r="ER3746" s="1"/>
    </row>
    <row r="3747" spans="1:148" ht="12.75" x14ac:dyDescent="0.2">
      <c r="A3747" s="118"/>
      <c r="B3747" s="119"/>
      <c r="C3747" s="119"/>
      <c r="D3747" s="120"/>
      <c r="E3747" s="120"/>
      <c r="F3747" s="172"/>
      <c r="G3747" s="123"/>
      <c r="H3747" s="124"/>
      <c r="I3747" s="124"/>
      <c r="J3747" s="125"/>
      <c r="K3747" s="125"/>
      <c r="L3747" s="8"/>
      <c r="M3747" s="126"/>
      <c r="N3747" s="126"/>
      <c r="O3747" s="119"/>
      <c r="P3747" s="119"/>
      <c r="Q3747" s="158"/>
      <c r="R3747" s="159"/>
      <c r="S3747" s="119"/>
      <c r="T3747" s="129"/>
      <c r="U3747" s="127"/>
      <c r="V3747" s="127"/>
      <c r="W3747" s="126"/>
      <c r="X3747" s="119"/>
      <c r="Y3747" s="119"/>
      <c r="Z3747" s="131"/>
      <c r="AA3747" s="12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2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4"/>
      <c r="EM3747" s="1"/>
      <c r="EN3747" s="1"/>
      <c r="EO3747" s="1"/>
      <c r="EP3747" s="1"/>
      <c r="EQ3747" s="1"/>
      <c r="ER3747" s="1"/>
    </row>
    <row r="3748" spans="1:148" ht="12.75" x14ac:dyDescent="0.2">
      <c r="A3748" s="118"/>
      <c r="B3748" s="119"/>
      <c r="C3748" s="119"/>
      <c r="D3748" s="120"/>
      <c r="E3748" s="120"/>
      <c r="F3748" s="172"/>
      <c r="G3748" s="123"/>
      <c r="H3748" s="124"/>
      <c r="I3748" s="124"/>
      <c r="J3748" s="125"/>
      <c r="K3748" s="125"/>
      <c r="L3748" s="8"/>
      <c r="M3748" s="126"/>
      <c r="N3748" s="126"/>
      <c r="O3748" s="119"/>
      <c r="P3748" s="119"/>
      <c r="Q3748" s="158"/>
      <c r="R3748" s="159"/>
      <c r="S3748" s="119"/>
      <c r="T3748" s="129"/>
      <c r="U3748" s="127"/>
      <c r="V3748" s="127"/>
      <c r="W3748" s="126"/>
      <c r="X3748" s="119"/>
      <c r="Y3748" s="119"/>
      <c r="Z3748" s="131"/>
      <c r="AA3748" s="12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2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4"/>
      <c r="EM3748" s="1"/>
      <c r="EN3748" s="1"/>
      <c r="EO3748" s="1"/>
      <c r="EP3748" s="1"/>
      <c r="EQ3748" s="1"/>
      <c r="ER3748" s="1"/>
    </row>
    <row r="3749" spans="1:148" ht="12.75" x14ac:dyDescent="0.2">
      <c r="A3749" s="118"/>
      <c r="B3749" s="119"/>
      <c r="C3749" s="119"/>
      <c r="D3749" s="120"/>
      <c r="E3749" s="120"/>
      <c r="F3749" s="172"/>
      <c r="G3749" s="123"/>
      <c r="H3749" s="124"/>
      <c r="I3749" s="124"/>
      <c r="J3749" s="125"/>
      <c r="K3749" s="125"/>
      <c r="L3749" s="8"/>
      <c r="M3749" s="126"/>
      <c r="N3749" s="126"/>
      <c r="O3749" s="119"/>
      <c r="P3749" s="119"/>
      <c r="Q3749" s="158"/>
      <c r="R3749" s="159"/>
      <c r="S3749" s="119"/>
      <c r="T3749" s="129"/>
      <c r="U3749" s="127"/>
      <c r="V3749" s="127"/>
      <c r="W3749" s="126"/>
      <c r="X3749" s="119"/>
      <c r="Y3749" s="119"/>
      <c r="Z3749" s="131"/>
      <c r="AA3749" s="12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2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4"/>
      <c r="EM3749" s="1"/>
      <c r="EN3749" s="1"/>
      <c r="EO3749" s="1"/>
      <c r="EP3749" s="1"/>
      <c r="EQ3749" s="1"/>
      <c r="ER3749" s="1"/>
    </row>
    <row r="3750" spans="1:148" ht="12.75" x14ac:dyDescent="0.2">
      <c r="A3750" s="118"/>
      <c r="B3750" s="119"/>
      <c r="C3750" s="119"/>
      <c r="D3750" s="120"/>
      <c r="E3750" s="120"/>
      <c r="F3750" s="172"/>
      <c r="G3750" s="123"/>
      <c r="H3750" s="124"/>
      <c r="I3750" s="124"/>
      <c r="J3750" s="125"/>
      <c r="K3750" s="125"/>
      <c r="L3750" s="8"/>
      <c r="M3750" s="126"/>
      <c r="N3750" s="126"/>
      <c r="O3750" s="119"/>
      <c r="P3750" s="119"/>
      <c r="Q3750" s="158"/>
      <c r="R3750" s="159"/>
      <c r="S3750" s="119"/>
      <c r="T3750" s="129"/>
      <c r="U3750" s="127"/>
      <c r="V3750" s="127"/>
      <c r="W3750" s="126"/>
      <c r="X3750" s="119"/>
      <c r="Y3750" s="119"/>
      <c r="Z3750" s="131"/>
      <c r="AA3750" s="12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2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4"/>
      <c r="EM3750" s="1"/>
      <c r="EN3750" s="1"/>
      <c r="EO3750" s="1"/>
      <c r="EP3750" s="1"/>
      <c r="EQ3750" s="1"/>
      <c r="ER3750" s="1"/>
    </row>
    <row r="3751" spans="1:148" ht="12.75" x14ac:dyDescent="0.2">
      <c r="A3751" s="118"/>
      <c r="B3751" s="119"/>
      <c r="C3751" s="119"/>
      <c r="D3751" s="120"/>
      <c r="E3751" s="120"/>
      <c r="F3751" s="172"/>
      <c r="G3751" s="123"/>
      <c r="H3751" s="124"/>
      <c r="I3751" s="124"/>
      <c r="J3751" s="125"/>
      <c r="K3751" s="125"/>
      <c r="L3751" s="8"/>
      <c r="M3751" s="126"/>
      <c r="N3751" s="126"/>
      <c r="O3751" s="119"/>
      <c r="P3751" s="119"/>
      <c r="Q3751" s="158"/>
      <c r="R3751" s="159"/>
      <c r="S3751" s="119"/>
      <c r="T3751" s="129"/>
      <c r="U3751" s="127"/>
      <c r="V3751" s="127"/>
      <c r="W3751" s="126"/>
      <c r="X3751" s="119"/>
      <c r="Y3751" s="119"/>
      <c r="Z3751" s="131"/>
      <c r="AA3751" s="12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2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4"/>
      <c r="EM3751" s="1"/>
      <c r="EN3751" s="1"/>
      <c r="EO3751" s="1"/>
      <c r="EP3751" s="1"/>
      <c r="EQ3751" s="1"/>
      <c r="ER3751" s="1"/>
    </row>
    <row r="3752" spans="1:148" ht="12.75" x14ac:dyDescent="0.2">
      <c r="A3752" s="118"/>
      <c r="B3752" s="119"/>
      <c r="C3752" s="119"/>
      <c r="D3752" s="120"/>
      <c r="E3752" s="120"/>
      <c r="F3752" s="172"/>
      <c r="G3752" s="123"/>
      <c r="H3752" s="124"/>
      <c r="I3752" s="124"/>
      <c r="J3752" s="125"/>
      <c r="K3752" s="125"/>
      <c r="L3752" s="8"/>
      <c r="M3752" s="126"/>
      <c r="N3752" s="126"/>
      <c r="O3752" s="119"/>
      <c r="P3752" s="119"/>
      <c r="Q3752" s="158"/>
      <c r="R3752" s="159"/>
      <c r="S3752" s="119"/>
      <c r="T3752" s="129"/>
      <c r="U3752" s="127"/>
      <c r="V3752" s="127"/>
      <c r="W3752" s="126"/>
      <c r="X3752" s="119"/>
      <c r="Y3752" s="119"/>
      <c r="Z3752" s="131"/>
      <c r="AA3752" s="12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2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4"/>
      <c r="EM3752" s="1"/>
      <c r="EN3752" s="1"/>
      <c r="EO3752" s="1"/>
      <c r="EP3752" s="1"/>
      <c r="EQ3752" s="1"/>
      <c r="ER3752" s="1"/>
    </row>
    <row r="3753" spans="1:148" ht="12.75" x14ac:dyDescent="0.2">
      <c r="A3753" s="118"/>
      <c r="B3753" s="119"/>
      <c r="C3753" s="119"/>
      <c r="D3753" s="120"/>
      <c r="E3753" s="120"/>
      <c r="F3753" s="172"/>
      <c r="G3753" s="123"/>
      <c r="H3753" s="124"/>
      <c r="I3753" s="124"/>
      <c r="J3753" s="125"/>
      <c r="K3753" s="125"/>
      <c r="L3753" s="8"/>
      <c r="M3753" s="126"/>
      <c r="N3753" s="126"/>
      <c r="O3753" s="119"/>
      <c r="P3753" s="119"/>
      <c r="Q3753" s="158"/>
      <c r="R3753" s="159"/>
      <c r="S3753" s="119"/>
      <c r="T3753" s="129"/>
      <c r="U3753" s="127"/>
      <c r="V3753" s="127"/>
      <c r="W3753" s="126"/>
      <c r="X3753" s="119"/>
      <c r="Y3753" s="119"/>
      <c r="Z3753" s="131"/>
      <c r="AA3753" s="12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2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4"/>
      <c r="EM3753" s="1"/>
      <c r="EN3753" s="1"/>
      <c r="EO3753" s="1"/>
      <c r="EP3753" s="1"/>
      <c r="EQ3753" s="1"/>
      <c r="ER3753" s="1"/>
    </row>
    <row r="3754" spans="1:148" ht="12.75" x14ac:dyDescent="0.2">
      <c r="A3754" s="118"/>
      <c r="B3754" s="119"/>
      <c r="C3754" s="119"/>
      <c r="D3754" s="120"/>
      <c r="E3754" s="120"/>
      <c r="F3754" s="172"/>
      <c r="G3754" s="123"/>
      <c r="H3754" s="124"/>
      <c r="I3754" s="124"/>
      <c r="J3754" s="125"/>
      <c r="K3754" s="125"/>
      <c r="L3754" s="8"/>
      <c r="M3754" s="126"/>
      <c r="N3754" s="126"/>
      <c r="O3754" s="119"/>
      <c r="P3754" s="119"/>
      <c r="Q3754" s="158"/>
      <c r="R3754" s="159"/>
      <c r="S3754" s="119"/>
      <c r="T3754" s="129"/>
      <c r="U3754" s="127"/>
      <c r="V3754" s="127"/>
      <c r="W3754" s="126"/>
      <c r="X3754" s="119"/>
      <c r="Y3754" s="119"/>
      <c r="Z3754" s="131"/>
      <c r="AA3754" s="12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2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4"/>
      <c r="EM3754" s="1"/>
      <c r="EN3754" s="1"/>
      <c r="EO3754" s="1"/>
      <c r="EP3754" s="1"/>
      <c r="EQ3754" s="1"/>
      <c r="ER3754" s="1"/>
    </row>
    <row r="3755" spans="1:148" ht="12.75" x14ac:dyDescent="0.2">
      <c r="A3755" s="118"/>
      <c r="B3755" s="119"/>
      <c r="C3755" s="119"/>
      <c r="D3755" s="120"/>
      <c r="E3755" s="120"/>
      <c r="F3755" s="172"/>
      <c r="G3755" s="123"/>
      <c r="H3755" s="124"/>
      <c r="I3755" s="124"/>
      <c r="J3755" s="125"/>
      <c r="K3755" s="125"/>
      <c r="L3755" s="8"/>
      <c r="M3755" s="126"/>
      <c r="N3755" s="126"/>
      <c r="O3755" s="119"/>
      <c r="P3755" s="119"/>
      <c r="Q3755" s="158"/>
      <c r="R3755" s="159"/>
      <c r="S3755" s="119"/>
      <c r="T3755" s="129"/>
      <c r="U3755" s="127"/>
      <c r="V3755" s="127"/>
      <c r="W3755" s="126"/>
      <c r="X3755" s="119"/>
      <c r="Y3755" s="119"/>
      <c r="Z3755" s="131"/>
      <c r="AA3755" s="12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2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4"/>
      <c r="EM3755" s="1"/>
      <c r="EN3755" s="1"/>
      <c r="EO3755" s="1"/>
      <c r="EP3755" s="1"/>
      <c r="EQ3755" s="1"/>
      <c r="ER3755" s="1"/>
    </row>
    <row r="3756" spans="1:148" ht="12.75" x14ac:dyDescent="0.2">
      <c r="A3756" s="118"/>
      <c r="B3756" s="119"/>
      <c r="C3756" s="119"/>
      <c r="D3756" s="120"/>
      <c r="E3756" s="120"/>
      <c r="F3756" s="172"/>
      <c r="G3756" s="123"/>
      <c r="H3756" s="124"/>
      <c r="I3756" s="124"/>
      <c r="J3756" s="125"/>
      <c r="K3756" s="125"/>
      <c r="L3756" s="8"/>
      <c r="M3756" s="126"/>
      <c r="N3756" s="126"/>
      <c r="O3756" s="119"/>
      <c r="P3756" s="119"/>
      <c r="Q3756" s="158"/>
      <c r="R3756" s="159"/>
      <c r="S3756" s="119"/>
      <c r="T3756" s="129"/>
      <c r="U3756" s="127"/>
      <c r="V3756" s="127"/>
      <c r="W3756" s="126"/>
      <c r="X3756" s="119"/>
      <c r="Y3756" s="119"/>
      <c r="Z3756" s="131"/>
      <c r="AA3756" s="12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2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4"/>
      <c r="EM3756" s="1"/>
      <c r="EN3756" s="1"/>
      <c r="EO3756" s="1"/>
      <c r="EP3756" s="1"/>
      <c r="EQ3756" s="1"/>
      <c r="ER3756" s="1"/>
    </row>
    <row r="3757" spans="1:148" ht="12.75" x14ac:dyDescent="0.2">
      <c r="A3757" s="118"/>
      <c r="B3757" s="119"/>
      <c r="C3757" s="119"/>
      <c r="D3757" s="120"/>
      <c r="E3757" s="120"/>
      <c r="F3757" s="172"/>
      <c r="G3757" s="123"/>
      <c r="H3757" s="124"/>
      <c r="I3757" s="124"/>
      <c r="J3757" s="125"/>
      <c r="K3757" s="125"/>
      <c r="L3757" s="8"/>
      <c r="M3757" s="126"/>
      <c r="N3757" s="126"/>
      <c r="O3757" s="119"/>
      <c r="P3757" s="119"/>
      <c r="Q3757" s="158"/>
      <c r="R3757" s="159"/>
      <c r="S3757" s="119"/>
      <c r="T3757" s="129"/>
      <c r="U3757" s="127"/>
      <c r="V3757" s="127"/>
      <c r="W3757" s="126"/>
      <c r="X3757" s="119"/>
      <c r="Y3757" s="119"/>
      <c r="Z3757" s="131"/>
      <c r="AA3757" s="12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2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4"/>
      <c r="EM3757" s="1"/>
      <c r="EN3757" s="1"/>
      <c r="EO3757" s="1"/>
      <c r="EP3757" s="1"/>
      <c r="EQ3757" s="1"/>
      <c r="ER3757" s="1"/>
    </row>
    <row r="3758" spans="1:148" ht="12.75" x14ac:dyDescent="0.2">
      <c r="A3758" s="118"/>
      <c r="B3758" s="119"/>
      <c r="C3758" s="119"/>
      <c r="D3758" s="120"/>
      <c r="E3758" s="120"/>
      <c r="F3758" s="172"/>
      <c r="G3758" s="123"/>
      <c r="H3758" s="124"/>
      <c r="I3758" s="124"/>
      <c r="J3758" s="125"/>
      <c r="K3758" s="125"/>
      <c r="L3758" s="8"/>
      <c r="M3758" s="126"/>
      <c r="N3758" s="126"/>
      <c r="O3758" s="119"/>
      <c r="P3758" s="119"/>
      <c r="Q3758" s="158"/>
      <c r="R3758" s="159"/>
      <c r="S3758" s="119"/>
      <c r="T3758" s="129"/>
      <c r="U3758" s="127"/>
      <c r="V3758" s="127"/>
      <c r="W3758" s="126"/>
      <c r="X3758" s="119"/>
      <c r="Y3758" s="119"/>
      <c r="Z3758" s="131"/>
      <c r="AA3758" s="12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2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4"/>
      <c r="EM3758" s="1"/>
      <c r="EN3758" s="1"/>
      <c r="EO3758" s="1"/>
      <c r="EP3758" s="1"/>
      <c r="EQ3758" s="1"/>
      <c r="ER3758" s="1"/>
    </row>
    <row r="3759" spans="1:148" ht="12.75" x14ac:dyDescent="0.2">
      <c r="A3759" s="118"/>
      <c r="B3759" s="119"/>
      <c r="C3759" s="119"/>
      <c r="D3759" s="120"/>
      <c r="E3759" s="120"/>
      <c r="F3759" s="172"/>
      <c r="G3759" s="123"/>
      <c r="H3759" s="124"/>
      <c r="I3759" s="124"/>
      <c r="J3759" s="125"/>
      <c r="K3759" s="125"/>
      <c r="L3759" s="8"/>
      <c r="M3759" s="126"/>
      <c r="N3759" s="126"/>
      <c r="O3759" s="119"/>
      <c r="P3759" s="119"/>
      <c r="Q3759" s="158"/>
      <c r="R3759" s="159"/>
      <c r="S3759" s="119"/>
      <c r="T3759" s="129"/>
      <c r="U3759" s="127"/>
      <c r="V3759" s="127"/>
      <c r="W3759" s="126"/>
      <c r="X3759" s="119"/>
      <c r="Y3759" s="119"/>
      <c r="Z3759" s="131"/>
      <c r="AA3759" s="12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2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4"/>
      <c r="EM3759" s="1"/>
      <c r="EN3759" s="1"/>
      <c r="EO3759" s="1"/>
      <c r="EP3759" s="1"/>
      <c r="EQ3759" s="1"/>
      <c r="ER3759" s="1"/>
    </row>
    <row r="3760" spans="1:148" ht="12.75" x14ac:dyDescent="0.2">
      <c r="A3760" s="118"/>
      <c r="B3760" s="119"/>
      <c r="C3760" s="119"/>
      <c r="D3760" s="120"/>
      <c r="E3760" s="120"/>
      <c r="F3760" s="172"/>
      <c r="G3760" s="123"/>
      <c r="H3760" s="124"/>
      <c r="I3760" s="124"/>
      <c r="J3760" s="125"/>
      <c r="K3760" s="125"/>
      <c r="L3760" s="8"/>
      <c r="M3760" s="126"/>
      <c r="N3760" s="126"/>
      <c r="O3760" s="119"/>
      <c r="P3760" s="119"/>
      <c r="Q3760" s="158"/>
      <c r="R3760" s="159"/>
      <c r="S3760" s="119"/>
      <c r="T3760" s="129"/>
      <c r="U3760" s="127"/>
      <c r="V3760" s="127"/>
      <c r="W3760" s="126"/>
      <c r="X3760" s="119"/>
      <c r="Y3760" s="119"/>
      <c r="Z3760" s="131"/>
      <c r="AA3760" s="12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2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4"/>
      <c r="EM3760" s="1"/>
      <c r="EN3760" s="1"/>
      <c r="EO3760" s="1"/>
      <c r="EP3760" s="1"/>
      <c r="EQ3760" s="1"/>
      <c r="ER3760" s="1"/>
    </row>
    <row r="3761" spans="1:148" ht="12.75" x14ac:dyDescent="0.2">
      <c r="A3761" s="118"/>
      <c r="B3761" s="119"/>
      <c r="C3761" s="119"/>
      <c r="D3761" s="120"/>
      <c r="E3761" s="120"/>
      <c r="F3761" s="172"/>
      <c r="G3761" s="123"/>
      <c r="H3761" s="124"/>
      <c r="I3761" s="124"/>
      <c r="J3761" s="125"/>
      <c r="K3761" s="125"/>
      <c r="L3761" s="8"/>
      <c r="M3761" s="126"/>
      <c r="N3761" s="126"/>
      <c r="O3761" s="119"/>
      <c r="P3761" s="119"/>
      <c r="Q3761" s="158"/>
      <c r="R3761" s="159"/>
      <c r="S3761" s="119"/>
      <c r="T3761" s="129"/>
      <c r="U3761" s="127"/>
      <c r="V3761" s="127"/>
      <c r="W3761" s="126"/>
      <c r="X3761" s="119"/>
      <c r="Y3761" s="119"/>
      <c r="Z3761" s="131"/>
      <c r="AA3761" s="12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2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4"/>
      <c r="EM3761" s="1"/>
      <c r="EN3761" s="1"/>
      <c r="EO3761" s="1"/>
      <c r="EP3761" s="1"/>
      <c r="EQ3761" s="1"/>
      <c r="ER3761" s="1"/>
    </row>
    <row r="3762" spans="1:148" ht="12.75" x14ac:dyDescent="0.2">
      <c r="A3762" s="118"/>
      <c r="B3762" s="119"/>
      <c r="C3762" s="119"/>
      <c r="D3762" s="120"/>
      <c r="E3762" s="120"/>
      <c r="F3762" s="172"/>
      <c r="G3762" s="123"/>
      <c r="H3762" s="124"/>
      <c r="I3762" s="124"/>
      <c r="J3762" s="125"/>
      <c r="K3762" s="125"/>
      <c r="L3762" s="8"/>
      <c r="M3762" s="126"/>
      <c r="N3762" s="126"/>
      <c r="O3762" s="119"/>
      <c r="P3762" s="119"/>
      <c r="Q3762" s="158"/>
      <c r="R3762" s="159"/>
      <c r="S3762" s="119"/>
      <c r="T3762" s="129"/>
      <c r="U3762" s="127"/>
      <c r="V3762" s="127"/>
      <c r="W3762" s="126"/>
      <c r="X3762" s="119"/>
      <c r="Y3762" s="119"/>
      <c r="Z3762" s="131"/>
      <c r="AA3762" s="12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2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4"/>
      <c r="EM3762" s="1"/>
      <c r="EN3762" s="1"/>
      <c r="EO3762" s="1"/>
      <c r="EP3762" s="1"/>
      <c r="EQ3762" s="1"/>
      <c r="ER3762" s="1"/>
    </row>
    <row r="3763" spans="1:148" ht="12.75" x14ac:dyDescent="0.2">
      <c r="A3763" s="118"/>
      <c r="B3763" s="119"/>
      <c r="C3763" s="119"/>
      <c r="D3763" s="120"/>
      <c r="E3763" s="120"/>
      <c r="F3763" s="172"/>
      <c r="G3763" s="123"/>
      <c r="H3763" s="124"/>
      <c r="I3763" s="124"/>
      <c r="J3763" s="125"/>
      <c r="K3763" s="125"/>
      <c r="L3763" s="8"/>
      <c r="M3763" s="126"/>
      <c r="N3763" s="126"/>
      <c r="O3763" s="119"/>
      <c r="P3763" s="119"/>
      <c r="Q3763" s="158"/>
      <c r="R3763" s="159"/>
      <c r="S3763" s="119"/>
      <c r="T3763" s="129"/>
      <c r="U3763" s="127"/>
      <c r="V3763" s="127"/>
      <c r="W3763" s="126"/>
      <c r="X3763" s="119"/>
      <c r="Y3763" s="119"/>
      <c r="Z3763" s="131"/>
      <c r="AA3763" s="12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2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4"/>
      <c r="EM3763" s="1"/>
      <c r="EN3763" s="1"/>
      <c r="EO3763" s="1"/>
      <c r="EP3763" s="1"/>
      <c r="EQ3763" s="1"/>
      <c r="ER3763" s="1"/>
    </row>
    <row r="3764" spans="1:148" ht="12.75" x14ac:dyDescent="0.2">
      <c r="A3764" s="118"/>
      <c r="B3764" s="119"/>
      <c r="C3764" s="119"/>
      <c r="D3764" s="120"/>
      <c r="E3764" s="120"/>
      <c r="F3764" s="172"/>
      <c r="G3764" s="123"/>
      <c r="H3764" s="124"/>
      <c r="I3764" s="124"/>
      <c r="J3764" s="125"/>
      <c r="K3764" s="125"/>
      <c r="L3764" s="8"/>
      <c r="M3764" s="126"/>
      <c r="N3764" s="126"/>
      <c r="O3764" s="119"/>
      <c r="P3764" s="119"/>
      <c r="Q3764" s="158"/>
      <c r="R3764" s="159"/>
      <c r="S3764" s="119"/>
      <c r="T3764" s="129"/>
      <c r="U3764" s="127"/>
      <c r="V3764" s="127"/>
      <c r="W3764" s="126"/>
      <c r="X3764" s="119"/>
      <c r="Y3764" s="119"/>
      <c r="Z3764" s="131"/>
      <c r="AA3764" s="12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2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4"/>
      <c r="EM3764" s="1"/>
      <c r="EN3764" s="1"/>
      <c r="EO3764" s="1"/>
      <c r="EP3764" s="1"/>
      <c r="EQ3764" s="1"/>
      <c r="ER3764" s="1"/>
    </row>
    <row r="3765" spans="1:148" ht="12.75" x14ac:dyDescent="0.2">
      <c r="A3765" s="118"/>
      <c r="B3765" s="119"/>
      <c r="C3765" s="119"/>
      <c r="D3765" s="120"/>
      <c r="E3765" s="120"/>
      <c r="F3765" s="172"/>
      <c r="G3765" s="123"/>
      <c r="H3765" s="124"/>
      <c r="I3765" s="124"/>
      <c r="J3765" s="125"/>
      <c r="K3765" s="125"/>
      <c r="L3765" s="8"/>
      <c r="M3765" s="126"/>
      <c r="N3765" s="126"/>
      <c r="O3765" s="119"/>
      <c r="P3765" s="119"/>
      <c r="Q3765" s="158"/>
      <c r="R3765" s="159"/>
      <c r="S3765" s="119"/>
      <c r="T3765" s="129"/>
      <c r="U3765" s="127"/>
      <c r="V3765" s="127"/>
      <c r="W3765" s="126"/>
      <c r="X3765" s="119"/>
      <c r="Y3765" s="119"/>
      <c r="Z3765" s="131"/>
      <c r="AA3765" s="12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2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4"/>
      <c r="EM3765" s="1"/>
      <c r="EN3765" s="1"/>
      <c r="EO3765" s="1"/>
      <c r="EP3765" s="1"/>
      <c r="EQ3765" s="1"/>
      <c r="ER3765" s="1"/>
    </row>
    <row r="3766" spans="1:148" ht="12.75" x14ac:dyDescent="0.2">
      <c r="A3766" s="118"/>
      <c r="B3766" s="119"/>
      <c r="C3766" s="119"/>
      <c r="D3766" s="120"/>
      <c r="E3766" s="120"/>
      <c r="F3766" s="172"/>
      <c r="G3766" s="123"/>
      <c r="H3766" s="124"/>
      <c r="I3766" s="124"/>
      <c r="J3766" s="125"/>
      <c r="K3766" s="125"/>
      <c r="L3766" s="8"/>
      <c r="M3766" s="126"/>
      <c r="N3766" s="126"/>
      <c r="O3766" s="119"/>
      <c r="P3766" s="119"/>
      <c r="Q3766" s="158"/>
      <c r="R3766" s="159"/>
      <c r="S3766" s="119"/>
      <c r="T3766" s="129"/>
      <c r="U3766" s="127"/>
      <c r="V3766" s="127"/>
      <c r="W3766" s="126"/>
      <c r="X3766" s="119"/>
      <c r="Y3766" s="119"/>
      <c r="Z3766" s="131"/>
      <c r="AA3766" s="12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2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4"/>
      <c r="EM3766" s="1"/>
      <c r="EN3766" s="1"/>
      <c r="EO3766" s="1"/>
      <c r="EP3766" s="1"/>
      <c r="EQ3766" s="1"/>
      <c r="ER3766" s="1"/>
    </row>
    <row r="3767" spans="1:148" ht="12.75" x14ac:dyDescent="0.2">
      <c r="A3767" s="118"/>
      <c r="B3767" s="119"/>
      <c r="C3767" s="119"/>
      <c r="D3767" s="120"/>
      <c r="E3767" s="120"/>
      <c r="F3767" s="172"/>
      <c r="G3767" s="123"/>
      <c r="H3767" s="124"/>
      <c r="I3767" s="124"/>
      <c r="J3767" s="125"/>
      <c r="K3767" s="125"/>
      <c r="L3767" s="8"/>
      <c r="M3767" s="126"/>
      <c r="N3767" s="126"/>
      <c r="O3767" s="119"/>
      <c r="P3767" s="119"/>
      <c r="Q3767" s="158"/>
      <c r="R3767" s="159"/>
      <c r="S3767" s="119"/>
      <c r="T3767" s="129"/>
      <c r="U3767" s="127"/>
      <c r="V3767" s="127"/>
      <c r="W3767" s="126"/>
      <c r="X3767" s="119"/>
      <c r="Y3767" s="119"/>
      <c r="Z3767" s="131"/>
      <c r="AA3767" s="12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2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4"/>
      <c r="EM3767" s="1"/>
      <c r="EN3767" s="1"/>
      <c r="EO3767" s="1"/>
      <c r="EP3767" s="1"/>
      <c r="EQ3767" s="1"/>
      <c r="ER3767" s="1"/>
    </row>
    <row r="3768" spans="1:148" ht="12.75" x14ac:dyDescent="0.2">
      <c r="A3768" s="118"/>
      <c r="B3768" s="119"/>
      <c r="C3768" s="119"/>
      <c r="D3768" s="120"/>
      <c r="E3768" s="120"/>
      <c r="F3768" s="172"/>
      <c r="G3768" s="123"/>
      <c r="H3768" s="124"/>
      <c r="I3768" s="124"/>
      <c r="J3768" s="125"/>
      <c r="K3768" s="125"/>
      <c r="L3768" s="8"/>
      <c r="M3768" s="126"/>
      <c r="N3768" s="126"/>
      <c r="O3768" s="119"/>
      <c r="P3768" s="119"/>
      <c r="Q3768" s="158"/>
      <c r="R3768" s="159"/>
      <c r="S3768" s="119"/>
      <c r="T3768" s="129"/>
      <c r="U3768" s="127"/>
      <c r="V3768" s="127"/>
      <c r="W3768" s="126"/>
      <c r="X3768" s="119"/>
      <c r="Y3768" s="119"/>
      <c r="Z3768" s="131"/>
      <c r="AA3768" s="12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2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4"/>
      <c r="EM3768" s="1"/>
      <c r="EN3768" s="1"/>
      <c r="EO3768" s="1"/>
      <c r="EP3768" s="1"/>
      <c r="EQ3768" s="1"/>
      <c r="ER3768" s="1"/>
    </row>
    <row r="3769" spans="1:148" ht="12.75" x14ac:dyDescent="0.2">
      <c r="A3769" s="118"/>
      <c r="B3769" s="119"/>
      <c r="C3769" s="119"/>
      <c r="D3769" s="120"/>
      <c r="E3769" s="120"/>
      <c r="F3769" s="172"/>
      <c r="G3769" s="123"/>
      <c r="H3769" s="124"/>
      <c r="I3769" s="124"/>
      <c r="J3769" s="125"/>
      <c r="K3769" s="125"/>
      <c r="L3769" s="8"/>
      <c r="M3769" s="126"/>
      <c r="N3769" s="126"/>
      <c r="O3769" s="119"/>
      <c r="P3769" s="119"/>
      <c r="Q3769" s="158"/>
      <c r="R3769" s="159"/>
      <c r="S3769" s="119"/>
      <c r="T3769" s="129"/>
      <c r="U3769" s="127"/>
      <c r="V3769" s="127"/>
      <c r="W3769" s="126"/>
      <c r="X3769" s="119"/>
      <c r="Y3769" s="119"/>
      <c r="Z3769" s="131"/>
      <c r="AA3769" s="12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2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4"/>
      <c r="EM3769" s="1"/>
      <c r="EN3769" s="1"/>
      <c r="EO3769" s="1"/>
      <c r="EP3769" s="1"/>
      <c r="EQ3769" s="1"/>
      <c r="ER3769" s="1"/>
    </row>
    <row r="3770" spans="1:148" ht="12.75" x14ac:dyDescent="0.2">
      <c r="A3770" s="118"/>
      <c r="B3770" s="119"/>
      <c r="C3770" s="119"/>
      <c r="D3770" s="120"/>
      <c r="E3770" s="120"/>
      <c r="F3770" s="172"/>
      <c r="G3770" s="123"/>
      <c r="H3770" s="124"/>
      <c r="I3770" s="124"/>
      <c r="J3770" s="125"/>
      <c r="K3770" s="125"/>
      <c r="L3770" s="8"/>
      <c r="M3770" s="126"/>
      <c r="N3770" s="126"/>
      <c r="O3770" s="119"/>
      <c r="P3770" s="119"/>
      <c r="Q3770" s="158"/>
      <c r="R3770" s="159"/>
      <c r="S3770" s="119"/>
      <c r="T3770" s="129"/>
      <c r="U3770" s="127"/>
      <c r="V3770" s="127"/>
      <c r="W3770" s="126"/>
      <c r="X3770" s="119"/>
      <c r="Y3770" s="119"/>
      <c r="Z3770" s="131"/>
      <c r="AA3770" s="12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2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4"/>
      <c r="EM3770" s="1"/>
      <c r="EN3770" s="1"/>
      <c r="EO3770" s="1"/>
      <c r="EP3770" s="1"/>
      <c r="EQ3770" s="1"/>
      <c r="ER3770" s="1"/>
    </row>
    <row r="3771" spans="1:148" ht="12.75" x14ac:dyDescent="0.2">
      <c r="A3771" s="118"/>
      <c r="B3771" s="119"/>
      <c r="C3771" s="119"/>
      <c r="D3771" s="120"/>
      <c r="E3771" s="120"/>
      <c r="F3771" s="172"/>
      <c r="G3771" s="123"/>
      <c r="H3771" s="124"/>
      <c r="I3771" s="124"/>
      <c r="J3771" s="125"/>
      <c r="K3771" s="125"/>
      <c r="L3771" s="8"/>
      <c r="M3771" s="126"/>
      <c r="N3771" s="126"/>
      <c r="O3771" s="119"/>
      <c r="P3771" s="119"/>
      <c r="Q3771" s="158"/>
      <c r="R3771" s="159"/>
      <c r="S3771" s="119"/>
      <c r="T3771" s="129"/>
      <c r="U3771" s="127"/>
      <c r="V3771" s="127"/>
      <c r="W3771" s="126"/>
      <c r="X3771" s="119"/>
      <c r="Y3771" s="119"/>
      <c r="Z3771" s="131"/>
      <c r="AA3771" s="12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2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4"/>
      <c r="EM3771" s="1"/>
      <c r="EN3771" s="1"/>
      <c r="EO3771" s="1"/>
      <c r="EP3771" s="1"/>
      <c r="EQ3771" s="1"/>
      <c r="ER3771" s="1"/>
    </row>
    <row r="3772" spans="1:148" ht="12.75" x14ac:dyDescent="0.2">
      <c r="A3772" s="118"/>
      <c r="B3772" s="119"/>
      <c r="C3772" s="119"/>
      <c r="D3772" s="120"/>
      <c r="E3772" s="120"/>
      <c r="F3772" s="172"/>
      <c r="G3772" s="123"/>
      <c r="H3772" s="124"/>
      <c r="I3772" s="124"/>
      <c r="J3772" s="125"/>
      <c r="K3772" s="125"/>
      <c r="L3772" s="8"/>
      <c r="M3772" s="126"/>
      <c r="N3772" s="126"/>
      <c r="O3772" s="119"/>
      <c r="P3772" s="119"/>
      <c r="Q3772" s="158"/>
      <c r="R3772" s="159"/>
      <c r="S3772" s="119"/>
      <c r="T3772" s="129"/>
      <c r="U3772" s="127"/>
      <c r="V3772" s="127"/>
      <c r="W3772" s="126"/>
      <c r="X3772" s="119"/>
      <c r="Y3772" s="119"/>
      <c r="Z3772" s="131"/>
      <c r="AA3772" s="12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2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4"/>
      <c r="EM3772" s="1"/>
      <c r="EN3772" s="1"/>
      <c r="EO3772" s="1"/>
      <c r="EP3772" s="1"/>
      <c r="EQ3772" s="1"/>
      <c r="ER3772" s="1"/>
    </row>
    <row r="3773" spans="1:148" ht="12.75" x14ac:dyDescent="0.2">
      <c r="A3773" s="118"/>
      <c r="B3773" s="119"/>
      <c r="C3773" s="119"/>
      <c r="D3773" s="120"/>
      <c r="E3773" s="120"/>
      <c r="F3773" s="172"/>
      <c r="G3773" s="123"/>
      <c r="H3773" s="124"/>
      <c r="I3773" s="124"/>
      <c r="J3773" s="125"/>
      <c r="K3773" s="125"/>
      <c r="L3773" s="8"/>
      <c r="M3773" s="126"/>
      <c r="N3773" s="126"/>
      <c r="O3773" s="119"/>
      <c r="P3773" s="119"/>
      <c r="Q3773" s="158"/>
      <c r="R3773" s="159"/>
      <c r="S3773" s="119"/>
      <c r="T3773" s="129"/>
      <c r="U3773" s="127"/>
      <c r="V3773" s="127"/>
      <c r="W3773" s="126"/>
      <c r="X3773" s="119"/>
      <c r="Y3773" s="119"/>
      <c r="Z3773" s="131"/>
      <c r="AA3773" s="12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2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4"/>
      <c r="EM3773" s="1"/>
      <c r="EN3773" s="1"/>
      <c r="EO3773" s="1"/>
      <c r="EP3773" s="1"/>
      <c r="EQ3773" s="1"/>
      <c r="ER3773" s="1"/>
    </row>
    <row r="3774" spans="1:148" ht="12.75" x14ac:dyDescent="0.2">
      <c r="A3774" s="118"/>
      <c r="B3774" s="119"/>
      <c r="C3774" s="119"/>
      <c r="D3774" s="120"/>
      <c r="E3774" s="120"/>
      <c r="F3774" s="172"/>
      <c r="G3774" s="123"/>
      <c r="H3774" s="124"/>
      <c r="I3774" s="124"/>
      <c r="J3774" s="125"/>
      <c r="K3774" s="125"/>
      <c r="L3774" s="8"/>
      <c r="M3774" s="126"/>
      <c r="N3774" s="126"/>
      <c r="O3774" s="119"/>
      <c r="P3774" s="119"/>
      <c r="Q3774" s="158"/>
      <c r="R3774" s="159"/>
      <c r="S3774" s="119"/>
      <c r="T3774" s="129"/>
      <c r="U3774" s="127"/>
      <c r="V3774" s="127"/>
      <c r="W3774" s="126"/>
      <c r="X3774" s="119"/>
      <c r="Y3774" s="119"/>
      <c r="Z3774" s="131"/>
      <c r="AA3774" s="12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2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4"/>
      <c r="EM3774" s="1"/>
      <c r="EN3774" s="1"/>
      <c r="EO3774" s="1"/>
      <c r="EP3774" s="1"/>
      <c r="EQ3774" s="1"/>
      <c r="ER3774" s="1"/>
    </row>
    <row r="3775" spans="1:148" ht="12.75" x14ac:dyDescent="0.2">
      <c r="A3775" s="118"/>
      <c r="B3775" s="119"/>
      <c r="C3775" s="119"/>
      <c r="D3775" s="120"/>
      <c r="E3775" s="120"/>
      <c r="F3775" s="172"/>
      <c r="G3775" s="123"/>
      <c r="H3775" s="124"/>
      <c r="I3775" s="124"/>
      <c r="J3775" s="125"/>
      <c r="K3775" s="125"/>
      <c r="L3775" s="8"/>
      <c r="M3775" s="126"/>
      <c r="N3775" s="126"/>
      <c r="O3775" s="119"/>
      <c r="P3775" s="119"/>
      <c r="Q3775" s="158"/>
      <c r="R3775" s="159"/>
      <c r="S3775" s="119"/>
      <c r="T3775" s="129"/>
      <c r="U3775" s="127"/>
      <c r="V3775" s="127"/>
      <c r="W3775" s="126"/>
      <c r="X3775" s="119"/>
      <c r="Y3775" s="119"/>
      <c r="Z3775" s="131"/>
      <c r="AA3775" s="12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2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4"/>
      <c r="EM3775" s="1"/>
      <c r="EN3775" s="1"/>
      <c r="EO3775" s="1"/>
      <c r="EP3775" s="1"/>
      <c r="EQ3775" s="1"/>
      <c r="ER3775" s="1"/>
    </row>
    <row r="3776" spans="1:148" ht="12.75" x14ac:dyDescent="0.2">
      <c r="A3776" s="118"/>
      <c r="B3776" s="119"/>
      <c r="C3776" s="119"/>
      <c r="D3776" s="120"/>
      <c r="E3776" s="120"/>
      <c r="F3776" s="172"/>
      <c r="G3776" s="123"/>
      <c r="H3776" s="124"/>
      <c r="I3776" s="124"/>
      <c r="J3776" s="125"/>
      <c r="K3776" s="125"/>
      <c r="L3776" s="8"/>
      <c r="M3776" s="126"/>
      <c r="N3776" s="126"/>
      <c r="O3776" s="119"/>
      <c r="P3776" s="119"/>
      <c r="Q3776" s="158"/>
      <c r="R3776" s="159"/>
      <c r="S3776" s="119"/>
      <c r="T3776" s="129"/>
      <c r="U3776" s="127"/>
      <c r="V3776" s="127"/>
      <c r="W3776" s="126"/>
      <c r="X3776" s="119"/>
      <c r="Y3776" s="119"/>
      <c r="Z3776" s="131"/>
      <c r="AA3776" s="12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2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4"/>
      <c r="EM3776" s="1"/>
      <c r="EN3776" s="1"/>
      <c r="EO3776" s="1"/>
      <c r="EP3776" s="1"/>
      <c r="EQ3776" s="1"/>
      <c r="ER3776" s="1"/>
    </row>
    <row r="3777" spans="1:148" ht="12.75" x14ac:dyDescent="0.2">
      <c r="A3777" s="118"/>
      <c r="B3777" s="119"/>
      <c r="C3777" s="119"/>
      <c r="D3777" s="120"/>
      <c r="E3777" s="120"/>
      <c r="F3777" s="172"/>
      <c r="G3777" s="123"/>
      <c r="H3777" s="124"/>
      <c r="I3777" s="124"/>
      <c r="J3777" s="125"/>
      <c r="K3777" s="125"/>
      <c r="L3777" s="8"/>
      <c r="M3777" s="126"/>
      <c r="N3777" s="126"/>
      <c r="O3777" s="119"/>
      <c r="P3777" s="119"/>
      <c r="Q3777" s="158"/>
      <c r="R3777" s="159"/>
      <c r="S3777" s="119"/>
      <c r="T3777" s="129"/>
      <c r="U3777" s="127"/>
      <c r="V3777" s="127"/>
      <c r="W3777" s="126"/>
      <c r="X3777" s="119"/>
      <c r="Y3777" s="119"/>
      <c r="Z3777" s="131"/>
      <c r="AA3777" s="12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2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4"/>
      <c r="EM3777" s="1"/>
      <c r="EN3777" s="1"/>
      <c r="EO3777" s="1"/>
      <c r="EP3777" s="1"/>
      <c r="EQ3777" s="1"/>
      <c r="ER3777" s="1"/>
    </row>
    <row r="3778" spans="1:148" ht="12.75" x14ac:dyDescent="0.2">
      <c r="A3778" s="118"/>
      <c r="B3778" s="119"/>
      <c r="C3778" s="119"/>
      <c r="D3778" s="120"/>
      <c r="E3778" s="120"/>
      <c r="F3778" s="172"/>
      <c r="G3778" s="123"/>
      <c r="H3778" s="124"/>
      <c r="I3778" s="124"/>
      <c r="J3778" s="125"/>
      <c r="K3778" s="125"/>
      <c r="L3778" s="8"/>
      <c r="M3778" s="126"/>
      <c r="N3778" s="126"/>
      <c r="O3778" s="119"/>
      <c r="P3778" s="119"/>
      <c r="Q3778" s="158"/>
      <c r="R3778" s="159"/>
      <c r="S3778" s="119"/>
      <c r="T3778" s="129"/>
      <c r="U3778" s="127"/>
      <c r="V3778" s="127"/>
      <c r="W3778" s="126"/>
      <c r="X3778" s="119"/>
      <c r="Y3778" s="119"/>
      <c r="Z3778" s="131"/>
      <c r="AA3778" s="12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2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4"/>
      <c r="EM3778" s="1"/>
      <c r="EN3778" s="1"/>
      <c r="EO3778" s="1"/>
      <c r="EP3778" s="1"/>
      <c r="EQ3778" s="1"/>
      <c r="ER3778" s="1"/>
    </row>
    <row r="3779" spans="1:148" ht="12.75" x14ac:dyDescent="0.2">
      <c r="A3779" s="118"/>
      <c r="B3779" s="119"/>
      <c r="C3779" s="119"/>
      <c r="D3779" s="120"/>
      <c r="E3779" s="120"/>
      <c r="F3779" s="172"/>
      <c r="G3779" s="123"/>
      <c r="H3779" s="124"/>
      <c r="I3779" s="124"/>
      <c r="J3779" s="125"/>
      <c r="K3779" s="125"/>
      <c r="L3779" s="8"/>
      <c r="M3779" s="126"/>
      <c r="N3779" s="126"/>
      <c r="O3779" s="119"/>
      <c r="P3779" s="119"/>
      <c r="Q3779" s="158"/>
      <c r="R3779" s="159"/>
      <c r="S3779" s="119"/>
      <c r="T3779" s="129"/>
      <c r="U3779" s="127"/>
      <c r="V3779" s="127"/>
      <c r="W3779" s="126"/>
      <c r="X3779" s="119"/>
      <c r="Y3779" s="119"/>
      <c r="Z3779" s="131"/>
      <c r="AA3779" s="12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2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4"/>
      <c r="EM3779" s="1"/>
      <c r="EN3779" s="1"/>
      <c r="EO3779" s="1"/>
      <c r="EP3779" s="1"/>
      <c r="EQ3779" s="1"/>
      <c r="ER3779" s="1"/>
    </row>
    <row r="3780" spans="1:148" ht="12.75" x14ac:dyDescent="0.2">
      <c r="A3780" s="118"/>
      <c r="B3780" s="119"/>
      <c r="C3780" s="119"/>
      <c r="D3780" s="120"/>
      <c r="E3780" s="120"/>
      <c r="F3780" s="172"/>
      <c r="G3780" s="123"/>
      <c r="H3780" s="124"/>
      <c r="I3780" s="124"/>
      <c r="J3780" s="125"/>
      <c r="K3780" s="125"/>
      <c r="L3780" s="8"/>
      <c r="M3780" s="126"/>
      <c r="N3780" s="126"/>
      <c r="O3780" s="119"/>
      <c r="P3780" s="119"/>
      <c r="Q3780" s="158"/>
      <c r="R3780" s="159"/>
      <c r="S3780" s="119"/>
      <c r="T3780" s="129"/>
      <c r="U3780" s="127"/>
      <c r="V3780" s="127"/>
      <c r="W3780" s="126"/>
      <c r="X3780" s="119"/>
      <c r="Y3780" s="119"/>
      <c r="Z3780" s="131"/>
      <c r="AA3780" s="12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2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4"/>
      <c r="EM3780" s="1"/>
      <c r="EN3780" s="1"/>
      <c r="EO3780" s="1"/>
      <c r="EP3780" s="1"/>
      <c r="EQ3780" s="1"/>
      <c r="ER3780" s="1"/>
    </row>
    <row r="3781" spans="1:148" ht="12.75" x14ac:dyDescent="0.2">
      <c r="A3781" s="118"/>
      <c r="B3781" s="119"/>
      <c r="C3781" s="119"/>
      <c r="D3781" s="120"/>
      <c r="E3781" s="120"/>
      <c r="F3781" s="172"/>
      <c r="G3781" s="123"/>
      <c r="H3781" s="124"/>
      <c r="I3781" s="124"/>
      <c r="J3781" s="125"/>
      <c r="K3781" s="125"/>
      <c r="L3781" s="8"/>
      <c r="M3781" s="126"/>
      <c r="N3781" s="126"/>
      <c r="O3781" s="119"/>
      <c r="P3781" s="119"/>
      <c r="Q3781" s="158"/>
      <c r="R3781" s="159"/>
      <c r="S3781" s="119"/>
      <c r="T3781" s="129"/>
      <c r="U3781" s="127"/>
      <c r="V3781" s="127"/>
      <c r="W3781" s="126"/>
      <c r="X3781" s="119"/>
      <c r="Y3781" s="119"/>
      <c r="Z3781" s="131"/>
      <c r="AA3781" s="12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2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4"/>
      <c r="EM3781" s="1"/>
      <c r="EN3781" s="1"/>
      <c r="EO3781" s="1"/>
      <c r="EP3781" s="1"/>
      <c r="EQ3781" s="1"/>
      <c r="ER3781" s="1"/>
    </row>
    <row r="3782" spans="1:148" ht="12.75" x14ac:dyDescent="0.2">
      <c r="A3782" s="118"/>
      <c r="B3782" s="119"/>
      <c r="C3782" s="119"/>
      <c r="D3782" s="120"/>
      <c r="E3782" s="120"/>
      <c r="F3782" s="172"/>
      <c r="G3782" s="123"/>
      <c r="H3782" s="124"/>
      <c r="I3782" s="124"/>
      <c r="J3782" s="125"/>
      <c r="K3782" s="125"/>
      <c r="L3782" s="8"/>
      <c r="M3782" s="126"/>
      <c r="N3782" s="126"/>
      <c r="O3782" s="119"/>
      <c r="P3782" s="119"/>
      <c r="Q3782" s="158"/>
      <c r="R3782" s="159"/>
      <c r="S3782" s="119"/>
      <c r="T3782" s="129"/>
      <c r="U3782" s="127"/>
      <c r="V3782" s="127"/>
      <c r="W3782" s="126"/>
      <c r="X3782" s="119"/>
      <c r="Y3782" s="119"/>
      <c r="Z3782" s="131"/>
      <c r="AA3782" s="12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2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4"/>
      <c r="EM3782" s="1"/>
      <c r="EN3782" s="1"/>
      <c r="EO3782" s="1"/>
      <c r="EP3782" s="1"/>
      <c r="EQ3782" s="1"/>
      <c r="ER3782" s="1"/>
    </row>
    <row r="3783" spans="1:148" ht="12.75" x14ac:dyDescent="0.2">
      <c r="A3783" s="118"/>
      <c r="B3783" s="119"/>
      <c r="C3783" s="119"/>
      <c r="D3783" s="120"/>
      <c r="E3783" s="120"/>
      <c r="F3783" s="172"/>
      <c r="G3783" s="123"/>
      <c r="H3783" s="124"/>
      <c r="I3783" s="124"/>
      <c r="J3783" s="125"/>
      <c r="K3783" s="125"/>
      <c r="L3783" s="8"/>
      <c r="M3783" s="126"/>
      <c r="N3783" s="126"/>
      <c r="O3783" s="119"/>
      <c r="P3783" s="119"/>
      <c r="Q3783" s="158"/>
      <c r="R3783" s="159"/>
      <c r="S3783" s="119"/>
      <c r="T3783" s="129"/>
      <c r="U3783" s="127"/>
      <c r="V3783" s="127"/>
      <c r="W3783" s="126"/>
      <c r="X3783" s="119"/>
      <c r="Y3783" s="119"/>
      <c r="Z3783" s="131"/>
      <c r="AA3783" s="12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2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4"/>
      <c r="EM3783" s="1"/>
      <c r="EN3783" s="1"/>
      <c r="EO3783" s="1"/>
      <c r="EP3783" s="1"/>
      <c r="EQ3783" s="1"/>
      <c r="ER3783" s="1"/>
    </row>
    <row r="3784" spans="1:148" ht="12.75" x14ac:dyDescent="0.2">
      <c r="A3784" s="118"/>
      <c r="B3784" s="119"/>
      <c r="C3784" s="119"/>
      <c r="D3784" s="120"/>
      <c r="E3784" s="120"/>
      <c r="F3784" s="172"/>
      <c r="G3784" s="123"/>
      <c r="H3784" s="124"/>
      <c r="I3784" s="124"/>
      <c r="J3784" s="125"/>
      <c r="K3784" s="125"/>
      <c r="L3784" s="8"/>
      <c r="M3784" s="126"/>
      <c r="N3784" s="126"/>
      <c r="O3784" s="119"/>
      <c r="P3784" s="119"/>
      <c r="Q3784" s="158"/>
      <c r="R3784" s="159"/>
      <c r="S3784" s="119"/>
      <c r="T3784" s="129"/>
      <c r="U3784" s="127"/>
      <c r="V3784" s="127"/>
      <c r="W3784" s="126"/>
      <c r="X3784" s="119"/>
      <c r="Y3784" s="119"/>
      <c r="Z3784" s="131"/>
      <c r="AA3784" s="12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2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4"/>
      <c r="EM3784" s="1"/>
      <c r="EN3784" s="1"/>
      <c r="EO3784" s="1"/>
      <c r="EP3784" s="1"/>
      <c r="EQ3784" s="1"/>
      <c r="ER3784" s="1"/>
    </row>
    <row r="3785" spans="1:148" ht="12.75" x14ac:dyDescent="0.2">
      <c r="A3785" s="118"/>
      <c r="B3785" s="119"/>
      <c r="C3785" s="119"/>
      <c r="D3785" s="120"/>
      <c r="E3785" s="120"/>
      <c r="F3785" s="172"/>
      <c r="G3785" s="123"/>
      <c r="H3785" s="124"/>
      <c r="I3785" s="124"/>
      <c r="J3785" s="125"/>
      <c r="K3785" s="125"/>
      <c r="L3785" s="8"/>
      <c r="M3785" s="126"/>
      <c r="N3785" s="126"/>
      <c r="O3785" s="119"/>
      <c r="P3785" s="119"/>
      <c r="Q3785" s="158"/>
      <c r="R3785" s="159"/>
      <c r="S3785" s="119"/>
      <c r="T3785" s="129"/>
      <c r="U3785" s="127"/>
      <c r="V3785" s="127"/>
      <c r="W3785" s="126"/>
      <c r="X3785" s="119"/>
      <c r="Y3785" s="119"/>
      <c r="Z3785" s="131"/>
      <c r="AA3785" s="12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2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4"/>
      <c r="EM3785" s="1"/>
      <c r="EN3785" s="1"/>
      <c r="EO3785" s="1"/>
      <c r="EP3785" s="1"/>
      <c r="EQ3785" s="1"/>
      <c r="ER3785" s="1"/>
    </row>
    <row r="3786" spans="1:148" ht="12.75" x14ac:dyDescent="0.2">
      <c r="A3786" s="118"/>
      <c r="B3786" s="119"/>
      <c r="C3786" s="119"/>
      <c r="D3786" s="120"/>
      <c r="E3786" s="120"/>
      <c r="F3786" s="172"/>
      <c r="G3786" s="123"/>
      <c r="H3786" s="124"/>
      <c r="I3786" s="124"/>
      <c r="J3786" s="125"/>
      <c r="K3786" s="125"/>
      <c r="L3786" s="8"/>
      <c r="M3786" s="126"/>
      <c r="N3786" s="126"/>
      <c r="O3786" s="119"/>
      <c r="P3786" s="119"/>
      <c r="Q3786" s="158"/>
      <c r="R3786" s="159"/>
      <c r="S3786" s="119"/>
      <c r="T3786" s="129"/>
      <c r="U3786" s="127"/>
      <c r="V3786" s="127"/>
      <c r="W3786" s="126"/>
      <c r="X3786" s="119"/>
      <c r="Y3786" s="119"/>
      <c r="Z3786" s="131"/>
      <c r="AA3786" s="12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2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4"/>
      <c r="EM3786" s="1"/>
      <c r="EN3786" s="1"/>
      <c r="EO3786" s="1"/>
      <c r="EP3786" s="1"/>
      <c r="EQ3786" s="1"/>
      <c r="ER3786" s="1"/>
    </row>
    <row r="3787" spans="1:148" ht="12.75" x14ac:dyDescent="0.2">
      <c r="A3787" s="118"/>
      <c r="B3787" s="119"/>
      <c r="C3787" s="119"/>
      <c r="D3787" s="120"/>
      <c r="E3787" s="120"/>
      <c r="F3787" s="172"/>
      <c r="G3787" s="123"/>
      <c r="H3787" s="124"/>
      <c r="I3787" s="124"/>
      <c r="J3787" s="125"/>
      <c r="K3787" s="125"/>
      <c r="L3787" s="8"/>
      <c r="M3787" s="126"/>
      <c r="N3787" s="126"/>
      <c r="O3787" s="119"/>
      <c r="P3787" s="119"/>
      <c r="Q3787" s="158"/>
      <c r="R3787" s="159"/>
      <c r="S3787" s="119"/>
      <c r="T3787" s="129"/>
      <c r="U3787" s="127"/>
      <c r="V3787" s="127"/>
      <c r="W3787" s="126"/>
      <c r="X3787" s="119"/>
      <c r="Y3787" s="119"/>
      <c r="Z3787" s="131"/>
      <c r="AA3787" s="12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2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4"/>
      <c r="EM3787" s="1"/>
      <c r="EN3787" s="1"/>
      <c r="EO3787" s="1"/>
      <c r="EP3787" s="1"/>
      <c r="EQ3787" s="1"/>
      <c r="ER3787" s="1"/>
    </row>
    <row r="3788" spans="1:148" ht="12.75" x14ac:dyDescent="0.2">
      <c r="A3788" s="118"/>
      <c r="B3788" s="119"/>
      <c r="C3788" s="119"/>
      <c r="D3788" s="120"/>
      <c r="E3788" s="120"/>
      <c r="F3788" s="172"/>
      <c r="G3788" s="123"/>
      <c r="H3788" s="124"/>
      <c r="I3788" s="124"/>
      <c r="J3788" s="125"/>
      <c r="K3788" s="125"/>
      <c r="L3788" s="8"/>
      <c r="M3788" s="126"/>
      <c r="N3788" s="126"/>
      <c r="O3788" s="119"/>
      <c r="P3788" s="119"/>
      <c r="Q3788" s="158"/>
      <c r="R3788" s="159"/>
      <c r="S3788" s="119"/>
      <c r="T3788" s="129"/>
      <c r="U3788" s="127"/>
      <c r="V3788" s="127"/>
      <c r="W3788" s="126"/>
      <c r="X3788" s="119"/>
      <c r="Y3788" s="119"/>
      <c r="Z3788" s="131"/>
      <c r="AA3788" s="12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2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4"/>
      <c r="EM3788" s="1"/>
      <c r="EN3788" s="1"/>
      <c r="EO3788" s="1"/>
      <c r="EP3788" s="1"/>
      <c r="EQ3788" s="1"/>
      <c r="ER3788" s="1"/>
    </row>
    <row r="3789" spans="1:148" ht="12.75" x14ac:dyDescent="0.2">
      <c r="A3789" s="118"/>
      <c r="B3789" s="119"/>
      <c r="C3789" s="119"/>
      <c r="D3789" s="120"/>
      <c r="E3789" s="120"/>
      <c r="F3789" s="172"/>
      <c r="G3789" s="123"/>
      <c r="H3789" s="124"/>
      <c r="I3789" s="124"/>
      <c r="J3789" s="125"/>
      <c r="K3789" s="125"/>
      <c r="L3789" s="8"/>
      <c r="M3789" s="126"/>
      <c r="N3789" s="126"/>
      <c r="O3789" s="119"/>
      <c r="P3789" s="119"/>
      <c r="Q3789" s="158"/>
      <c r="R3789" s="159"/>
      <c r="S3789" s="119"/>
      <c r="T3789" s="129"/>
      <c r="U3789" s="127"/>
      <c r="V3789" s="127"/>
      <c r="W3789" s="126"/>
      <c r="X3789" s="119"/>
      <c r="Y3789" s="119"/>
      <c r="Z3789" s="131"/>
      <c r="AA3789" s="12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2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4"/>
      <c r="EM3789" s="1"/>
      <c r="EN3789" s="1"/>
      <c r="EO3789" s="1"/>
      <c r="EP3789" s="1"/>
      <c r="EQ3789" s="1"/>
      <c r="ER3789" s="1"/>
    </row>
    <row r="3790" spans="1:148" ht="12.75" x14ac:dyDescent="0.2">
      <c r="A3790" s="118"/>
      <c r="B3790" s="119"/>
      <c r="C3790" s="119"/>
      <c r="D3790" s="120"/>
      <c r="E3790" s="120"/>
      <c r="F3790" s="172"/>
      <c r="G3790" s="123"/>
      <c r="H3790" s="124"/>
      <c r="I3790" s="124"/>
      <c r="J3790" s="125"/>
      <c r="K3790" s="125"/>
      <c r="L3790" s="8"/>
      <c r="M3790" s="126"/>
      <c r="N3790" s="126"/>
      <c r="O3790" s="119"/>
      <c r="P3790" s="119"/>
      <c r="Q3790" s="158"/>
      <c r="R3790" s="159"/>
      <c r="S3790" s="119"/>
      <c r="T3790" s="129"/>
      <c r="U3790" s="127"/>
      <c r="V3790" s="127"/>
      <c r="W3790" s="126"/>
      <c r="X3790" s="119"/>
      <c r="Y3790" s="119"/>
      <c r="Z3790" s="131"/>
      <c r="AA3790" s="12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2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4"/>
      <c r="EM3790" s="1"/>
      <c r="EN3790" s="1"/>
      <c r="EO3790" s="1"/>
      <c r="EP3790" s="1"/>
      <c r="EQ3790" s="1"/>
      <c r="ER3790" s="1"/>
    </row>
    <row r="3791" spans="1:148" ht="12.75" x14ac:dyDescent="0.2">
      <c r="A3791" s="118"/>
      <c r="B3791" s="119"/>
      <c r="C3791" s="119"/>
      <c r="D3791" s="120"/>
      <c r="E3791" s="120"/>
      <c r="F3791" s="172"/>
      <c r="G3791" s="123"/>
      <c r="H3791" s="124"/>
      <c r="I3791" s="124"/>
      <c r="J3791" s="125"/>
      <c r="K3791" s="125"/>
      <c r="L3791" s="8"/>
      <c r="M3791" s="126"/>
      <c r="N3791" s="126"/>
      <c r="O3791" s="119"/>
      <c r="P3791" s="119"/>
      <c r="Q3791" s="158"/>
      <c r="R3791" s="159"/>
      <c r="S3791" s="119"/>
      <c r="T3791" s="129"/>
      <c r="U3791" s="127"/>
      <c r="V3791" s="127"/>
      <c r="W3791" s="126"/>
      <c r="X3791" s="119"/>
      <c r="Y3791" s="119"/>
      <c r="Z3791" s="131"/>
      <c r="AA3791" s="12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2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4"/>
      <c r="EM3791" s="1"/>
      <c r="EN3791" s="1"/>
      <c r="EO3791" s="1"/>
      <c r="EP3791" s="1"/>
      <c r="EQ3791" s="1"/>
      <c r="ER3791" s="1"/>
    </row>
    <row r="3792" spans="1:148" ht="12.75" x14ac:dyDescent="0.2">
      <c r="A3792" s="118"/>
      <c r="B3792" s="119"/>
      <c r="C3792" s="119"/>
      <c r="D3792" s="120"/>
      <c r="E3792" s="120"/>
      <c r="F3792" s="172"/>
      <c r="G3792" s="123"/>
      <c r="H3792" s="124"/>
      <c r="I3792" s="124"/>
      <c r="J3792" s="125"/>
      <c r="K3792" s="125"/>
      <c r="L3792" s="8"/>
      <c r="M3792" s="126"/>
      <c r="N3792" s="126"/>
      <c r="O3792" s="119"/>
      <c r="P3792" s="119"/>
      <c r="Q3792" s="158"/>
      <c r="R3792" s="159"/>
      <c r="S3792" s="119"/>
      <c r="T3792" s="129"/>
      <c r="U3792" s="127"/>
      <c r="V3792" s="127"/>
      <c r="W3792" s="126"/>
      <c r="X3792" s="119"/>
      <c r="Y3792" s="119"/>
      <c r="Z3792" s="131"/>
      <c r="AA3792" s="12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2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4"/>
      <c r="EM3792" s="1"/>
      <c r="EN3792" s="1"/>
      <c r="EO3792" s="1"/>
      <c r="EP3792" s="1"/>
      <c r="EQ3792" s="1"/>
      <c r="ER3792" s="1"/>
    </row>
    <row r="3793" spans="1:148" ht="12.75" x14ac:dyDescent="0.2">
      <c r="A3793" s="118"/>
      <c r="B3793" s="119"/>
      <c r="C3793" s="119"/>
      <c r="D3793" s="120"/>
      <c r="E3793" s="120"/>
      <c r="F3793" s="172"/>
      <c r="G3793" s="123"/>
      <c r="H3793" s="124"/>
      <c r="I3793" s="124"/>
      <c r="J3793" s="125"/>
      <c r="K3793" s="125"/>
      <c r="L3793" s="8"/>
      <c r="M3793" s="126"/>
      <c r="N3793" s="126"/>
      <c r="O3793" s="119"/>
      <c r="P3793" s="119"/>
      <c r="Q3793" s="158"/>
      <c r="R3793" s="159"/>
      <c r="S3793" s="119"/>
      <c r="T3793" s="129"/>
      <c r="U3793" s="127"/>
      <c r="V3793" s="127"/>
      <c r="W3793" s="126"/>
      <c r="X3793" s="119"/>
      <c r="Y3793" s="119"/>
      <c r="Z3793" s="131"/>
      <c r="AA3793" s="12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2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4"/>
      <c r="EM3793" s="1"/>
      <c r="EN3793" s="1"/>
      <c r="EO3793" s="1"/>
      <c r="EP3793" s="1"/>
      <c r="EQ3793" s="1"/>
      <c r="ER3793" s="1"/>
    </row>
    <row r="3794" spans="1:148" ht="12.75" x14ac:dyDescent="0.2">
      <c r="A3794" s="118"/>
      <c r="B3794" s="119"/>
      <c r="C3794" s="119"/>
      <c r="D3794" s="120"/>
      <c r="E3794" s="120"/>
      <c r="F3794" s="172"/>
      <c r="G3794" s="123"/>
      <c r="H3794" s="124"/>
      <c r="I3794" s="124"/>
      <c r="J3794" s="125"/>
      <c r="K3794" s="125"/>
      <c r="L3794" s="8"/>
      <c r="M3794" s="126"/>
      <c r="N3794" s="126"/>
      <c r="O3794" s="119"/>
      <c r="P3794" s="119"/>
      <c r="Q3794" s="158"/>
      <c r="R3794" s="159"/>
      <c r="S3794" s="119"/>
      <c r="T3794" s="129"/>
      <c r="U3794" s="127"/>
      <c r="V3794" s="127"/>
      <c r="W3794" s="126"/>
      <c r="X3794" s="119"/>
      <c r="Y3794" s="119"/>
      <c r="Z3794" s="131"/>
      <c r="AA3794" s="12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2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4"/>
      <c r="EM3794" s="1"/>
      <c r="EN3794" s="1"/>
      <c r="EO3794" s="1"/>
      <c r="EP3794" s="1"/>
      <c r="EQ3794" s="1"/>
      <c r="ER3794" s="1"/>
    </row>
    <row r="3795" spans="1:148" ht="12.75" x14ac:dyDescent="0.2">
      <c r="A3795" s="118"/>
      <c r="B3795" s="119"/>
      <c r="C3795" s="119"/>
      <c r="D3795" s="120"/>
      <c r="E3795" s="120"/>
      <c r="F3795" s="172"/>
      <c r="G3795" s="123"/>
      <c r="H3795" s="124"/>
      <c r="I3795" s="124"/>
      <c r="J3795" s="125"/>
      <c r="K3795" s="125"/>
      <c r="L3795" s="8"/>
      <c r="M3795" s="126"/>
      <c r="N3795" s="126"/>
      <c r="O3795" s="119"/>
      <c r="P3795" s="119"/>
      <c r="Q3795" s="158"/>
      <c r="R3795" s="159"/>
      <c r="S3795" s="119"/>
      <c r="T3795" s="129"/>
      <c r="U3795" s="127"/>
      <c r="V3795" s="127"/>
      <c r="W3795" s="126"/>
      <c r="X3795" s="119"/>
      <c r="Y3795" s="119"/>
      <c r="Z3795" s="131"/>
      <c r="AA3795" s="12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2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4"/>
      <c r="EM3795" s="1"/>
      <c r="EN3795" s="1"/>
      <c r="EO3795" s="1"/>
      <c r="EP3795" s="1"/>
      <c r="EQ3795" s="1"/>
      <c r="ER3795" s="1"/>
    </row>
    <row r="3796" spans="1:148" ht="12.75" x14ac:dyDescent="0.2">
      <c r="A3796" s="118"/>
      <c r="B3796" s="119"/>
      <c r="C3796" s="119"/>
      <c r="D3796" s="120"/>
      <c r="E3796" s="120"/>
      <c r="F3796" s="172"/>
      <c r="G3796" s="123"/>
      <c r="H3796" s="124"/>
      <c r="I3796" s="124"/>
      <c r="J3796" s="125"/>
      <c r="K3796" s="125"/>
      <c r="L3796" s="8"/>
      <c r="M3796" s="126"/>
      <c r="N3796" s="126"/>
      <c r="O3796" s="119"/>
      <c r="P3796" s="119"/>
      <c r="Q3796" s="158"/>
      <c r="R3796" s="159"/>
      <c r="S3796" s="119"/>
      <c r="T3796" s="129"/>
      <c r="U3796" s="127"/>
      <c r="V3796" s="127"/>
      <c r="W3796" s="126"/>
      <c r="X3796" s="119"/>
      <c r="Y3796" s="119"/>
      <c r="Z3796" s="131"/>
      <c r="AA3796" s="12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2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4"/>
      <c r="EM3796" s="1"/>
      <c r="EN3796" s="1"/>
      <c r="EO3796" s="1"/>
      <c r="EP3796" s="1"/>
      <c r="EQ3796" s="1"/>
      <c r="ER3796" s="1"/>
    </row>
    <row r="3797" spans="1:148" ht="12.75" x14ac:dyDescent="0.2">
      <c r="A3797" s="118"/>
      <c r="B3797" s="119"/>
      <c r="C3797" s="119"/>
      <c r="D3797" s="120"/>
      <c r="E3797" s="120"/>
      <c r="F3797" s="172"/>
      <c r="G3797" s="123"/>
      <c r="H3797" s="124"/>
      <c r="I3797" s="124"/>
      <c r="J3797" s="125"/>
      <c r="K3797" s="125"/>
      <c r="L3797" s="8"/>
      <c r="M3797" s="126"/>
      <c r="N3797" s="126"/>
      <c r="O3797" s="119"/>
      <c r="P3797" s="119"/>
      <c r="Q3797" s="158"/>
      <c r="R3797" s="159"/>
      <c r="S3797" s="119"/>
      <c r="T3797" s="129"/>
      <c r="U3797" s="127"/>
      <c r="V3797" s="127"/>
      <c r="W3797" s="126"/>
      <c r="X3797" s="119"/>
      <c r="Y3797" s="119"/>
      <c r="Z3797" s="131"/>
      <c r="AA3797" s="12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2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4"/>
      <c r="EM3797" s="1"/>
      <c r="EN3797" s="1"/>
      <c r="EO3797" s="1"/>
      <c r="EP3797" s="1"/>
      <c r="EQ3797" s="1"/>
      <c r="ER3797" s="1"/>
    </row>
    <row r="3798" spans="1:148" ht="12.75" x14ac:dyDescent="0.2">
      <c r="A3798" s="118"/>
      <c r="B3798" s="119"/>
      <c r="C3798" s="119"/>
      <c r="D3798" s="120"/>
      <c r="E3798" s="120"/>
      <c r="F3798" s="172"/>
      <c r="G3798" s="123"/>
      <c r="H3798" s="124"/>
      <c r="I3798" s="124"/>
      <c r="J3798" s="125"/>
      <c r="K3798" s="125"/>
      <c r="L3798" s="8"/>
      <c r="M3798" s="126"/>
      <c r="N3798" s="126"/>
      <c r="O3798" s="119"/>
      <c r="P3798" s="119"/>
      <c r="Q3798" s="158"/>
      <c r="R3798" s="159"/>
      <c r="S3798" s="119"/>
      <c r="T3798" s="129"/>
      <c r="U3798" s="127"/>
      <c r="V3798" s="127"/>
      <c r="W3798" s="126"/>
      <c r="X3798" s="119"/>
      <c r="Y3798" s="119"/>
      <c r="Z3798" s="131"/>
      <c r="AA3798" s="12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2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4"/>
      <c r="EM3798" s="1"/>
      <c r="EN3798" s="1"/>
      <c r="EO3798" s="1"/>
      <c r="EP3798" s="1"/>
      <c r="EQ3798" s="1"/>
      <c r="ER3798" s="1"/>
    </row>
    <row r="3799" spans="1:148" ht="12.75" x14ac:dyDescent="0.2">
      <c r="A3799" s="118"/>
      <c r="B3799" s="119"/>
      <c r="C3799" s="119"/>
      <c r="D3799" s="120"/>
      <c r="E3799" s="120"/>
      <c r="F3799" s="172"/>
      <c r="G3799" s="123"/>
      <c r="H3799" s="124"/>
      <c r="I3799" s="124"/>
      <c r="J3799" s="125"/>
      <c r="K3799" s="125"/>
      <c r="L3799" s="8"/>
      <c r="M3799" s="126"/>
      <c r="N3799" s="126"/>
      <c r="O3799" s="119"/>
      <c r="P3799" s="119"/>
      <c r="Q3799" s="158"/>
      <c r="R3799" s="159"/>
      <c r="S3799" s="119"/>
      <c r="T3799" s="129"/>
      <c r="U3799" s="127"/>
      <c r="V3799" s="127"/>
      <c r="W3799" s="126"/>
      <c r="X3799" s="119"/>
      <c r="Y3799" s="119"/>
      <c r="Z3799" s="131"/>
      <c r="AA3799" s="12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2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4"/>
      <c r="EM3799" s="1"/>
      <c r="EN3799" s="1"/>
      <c r="EO3799" s="1"/>
      <c r="EP3799" s="1"/>
      <c r="EQ3799" s="1"/>
      <c r="ER3799" s="1"/>
    </row>
    <row r="3800" spans="1:148" ht="12.75" x14ac:dyDescent="0.2">
      <c r="A3800" s="118"/>
      <c r="B3800" s="119"/>
      <c r="C3800" s="119"/>
      <c r="D3800" s="120"/>
      <c r="E3800" s="120"/>
      <c r="F3800" s="172"/>
      <c r="G3800" s="123"/>
      <c r="H3800" s="124"/>
      <c r="I3800" s="124"/>
      <c r="J3800" s="125"/>
      <c r="K3800" s="125"/>
      <c r="L3800" s="8"/>
      <c r="M3800" s="126"/>
      <c r="N3800" s="126"/>
      <c r="O3800" s="119"/>
      <c r="P3800" s="119"/>
      <c r="Q3800" s="158"/>
      <c r="R3800" s="159"/>
      <c r="S3800" s="119"/>
      <c r="T3800" s="129"/>
      <c r="U3800" s="127"/>
      <c r="V3800" s="127"/>
      <c r="W3800" s="126"/>
      <c r="X3800" s="119"/>
      <c r="Y3800" s="119"/>
      <c r="Z3800" s="131"/>
      <c r="AA3800" s="12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2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4"/>
      <c r="EM3800" s="1"/>
      <c r="EN3800" s="1"/>
      <c r="EO3800" s="1"/>
      <c r="EP3800" s="1"/>
      <c r="EQ3800" s="1"/>
      <c r="ER3800" s="1"/>
    </row>
    <row r="3801" spans="1:148" ht="12.75" x14ac:dyDescent="0.2">
      <c r="A3801" s="118"/>
      <c r="B3801" s="119"/>
      <c r="C3801" s="119"/>
      <c r="D3801" s="120"/>
      <c r="E3801" s="120"/>
      <c r="F3801" s="172"/>
      <c r="G3801" s="123"/>
      <c r="H3801" s="124"/>
      <c r="I3801" s="124"/>
      <c r="J3801" s="125"/>
      <c r="K3801" s="125"/>
      <c r="L3801" s="8"/>
      <c r="M3801" s="126"/>
      <c r="N3801" s="126"/>
      <c r="O3801" s="119"/>
      <c r="P3801" s="119"/>
      <c r="Q3801" s="158"/>
      <c r="R3801" s="159"/>
      <c r="S3801" s="119"/>
      <c r="T3801" s="129"/>
      <c r="U3801" s="127"/>
      <c r="V3801" s="127"/>
      <c r="W3801" s="126"/>
      <c r="X3801" s="119"/>
      <c r="Y3801" s="119"/>
      <c r="Z3801" s="131"/>
      <c r="AA3801" s="12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2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4"/>
      <c r="EM3801" s="1"/>
      <c r="EN3801" s="1"/>
      <c r="EO3801" s="1"/>
      <c r="EP3801" s="1"/>
      <c r="EQ3801" s="1"/>
      <c r="ER3801" s="1"/>
    </row>
    <row r="3802" spans="1:148" ht="12.75" x14ac:dyDescent="0.2">
      <c r="A3802" s="118"/>
      <c r="B3802" s="119"/>
      <c r="C3802" s="119"/>
      <c r="D3802" s="120"/>
      <c r="E3802" s="120"/>
      <c r="F3802" s="172"/>
      <c r="G3802" s="123"/>
      <c r="H3802" s="124"/>
      <c r="I3802" s="124"/>
      <c r="J3802" s="125"/>
      <c r="K3802" s="125"/>
      <c r="L3802" s="8"/>
      <c r="M3802" s="126"/>
      <c r="N3802" s="126"/>
      <c r="O3802" s="119"/>
      <c r="P3802" s="119"/>
      <c r="Q3802" s="158"/>
      <c r="R3802" s="159"/>
      <c r="S3802" s="119"/>
      <c r="T3802" s="129"/>
      <c r="U3802" s="127"/>
      <c r="V3802" s="127"/>
      <c r="W3802" s="126"/>
      <c r="X3802" s="119"/>
      <c r="Y3802" s="119"/>
      <c r="Z3802" s="131"/>
      <c r="AA3802" s="12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2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4"/>
      <c r="EM3802" s="1"/>
      <c r="EN3802" s="1"/>
      <c r="EO3802" s="1"/>
      <c r="EP3802" s="1"/>
      <c r="EQ3802" s="1"/>
      <c r="ER3802" s="1"/>
    </row>
    <row r="3803" spans="1:148" ht="12.75" x14ac:dyDescent="0.2">
      <c r="A3803" s="118"/>
      <c r="B3803" s="119"/>
      <c r="C3803" s="119"/>
      <c r="D3803" s="120"/>
      <c r="E3803" s="120"/>
      <c r="F3803" s="172"/>
      <c r="G3803" s="123"/>
      <c r="H3803" s="124"/>
      <c r="I3803" s="124"/>
      <c r="J3803" s="125"/>
      <c r="K3803" s="125"/>
      <c r="L3803" s="8"/>
      <c r="M3803" s="126"/>
      <c r="N3803" s="126"/>
      <c r="O3803" s="119"/>
      <c r="P3803" s="119"/>
      <c r="Q3803" s="158"/>
      <c r="R3803" s="159"/>
      <c r="S3803" s="119"/>
      <c r="T3803" s="129"/>
      <c r="U3803" s="127"/>
      <c r="V3803" s="127"/>
      <c r="W3803" s="126"/>
      <c r="X3803" s="119"/>
      <c r="Y3803" s="119"/>
      <c r="Z3803" s="131"/>
      <c r="AA3803" s="12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2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4"/>
      <c r="EM3803" s="1"/>
      <c r="EN3803" s="1"/>
      <c r="EO3803" s="1"/>
      <c r="EP3803" s="1"/>
      <c r="EQ3803" s="1"/>
      <c r="ER3803" s="1"/>
    </row>
    <row r="3804" spans="1:148" ht="12.75" x14ac:dyDescent="0.2">
      <c r="A3804" s="118"/>
      <c r="B3804" s="119"/>
      <c r="C3804" s="119"/>
      <c r="D3804" s="120"/>
      <c r="E3804" s="120"/>
      <c r="F3804" s="172"/>
      <c r="G3804" s="123"/>
      <c r="H3804" s="124"/>
      <c r="I3804" s="124"/>
      <c r="J3804" s="125"/>
      <c r="K3804" s="125"/>
      <c r="L3804" s="8"/>
      <c r="M3804" s="126"/>
      <c r="N3804" s="126"/>
      <c r="O3804" s="119"/>
      <c r="P3804" s="119"/>
      <c r="Q3804" s="158"/>
      <c r="R3804" s="159"/>
      <c r="S3804" s="119"/>
      <c r="T3804" s="129"/>
      <c r="U3804" s="127"/>
      <c r="V3804" s="127"/>
      <c r="W3804" s="126"/>
      <c r="X3804" s="119"/>
      <c r="Y3804" s="119"/>
      <c r="Z3804" s="131"/>
      <c r="AA3804" s="12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2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4"/>
      <c r="EM3804" s="1"/>
      <c r="EN3804" s="1"/>
      <c r="EO3804" s="1"/>
      <c r="EP3804" s="1"/>
      <c r="EQ3804" s="1"/>
      <c r="ER3804" s="1"/>
    </row>
    <row r="3805" spans="1:148" ht="12.75" x14ac:dyDescent="0.2">
      <c r="A3805" s="118"/>
      <c r="B3805" s="119"/>
      <c r="C3805" s="119"/>
      <c r="D3805" s="120"/>
      <c r="E3805" s="120"/>
      <c r="F3805" s="172"/>
      <c r="G3805" s="123"/>
      <c r="H3805" s="124"/>
      <c r="I3805" s="124"/>
      <c r="J3805" s="125"/>
      <c r="K3805" s="125"/>
      <c r="L3805" s="8"/>
      <c r="M3805" s="126"/>
      <c r="N3805" s="126"/>
      <c r="O3805" s="119"/>
      <c r="P3805" s="119"/>
      <c r="Q3805" s="158"/>
      <c r="R3805" s="159"/>
      <c r="S3805" s="119"/>
      <c r="T3805" s="129"/>
      <c r="U3805" s="127"/>
      <c r="V3805" s="127"/>
      <c r="W3805" s="126"/>
      <c r="X3805" s="119"/>
      <c r="Y3805" s="119"/>
      <c r="Z3805" s="131"/>
      <c r="AA3805" s="12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2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4"/>
      <c r="EM3805" s="1"/>
      <c r="EN3805" s="1"/>
      <c r="EO3805" s="1"/>
      <c r="EP3805" s="1"/>
      <c r="EQ3805" s="1"/>
      <c r="ER3805" s="1"/>
    </row>
    <row r="3806" spans="1:148" ht="12.75" x14ac:dyDescent="0.2">
      <c r="A3806" s="118"/>
      <c r="B3806" s="119"/>
      <c r="C3806" s="119"/>
      <c r="D3806" s="120"/>
      <c r="E3806" s="120"/>
      <c r="F3806" s="172"/>
      <c r="G3806" s="123"/>
      <c r="H3806" s="124"/>
      <c r="I3806" s="124"/>
      <c r="J3806" s="125"/>
      <c r="K3806" s="125"/>
      <c r="L3806" s="8"/>
      <c r="M3806" s="126"/>
      <c r="N3806" s="126"/>
      <c r="O3806" s="119"/>
      <c r="P3806" s="119"/>
      <c r="Q3806" s="158"/>
      <c r="R3806" s="159"/>
      <c r="S3806" s="119"/>
      <c r="T3806" s="129"/>
      <c r="U3806" s="127"/>
      <c r="V3806" s="127"/>
      <c r="W3806" s="126"/>
      <c r="X3806" s="119"/>
      <c r="Y3806" s="119"/>
      <c r="Z3806" s="131"/>
      <c r="AA3806" s="12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2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4"/>
      <c r="EM3806" s="1"/>
      <c r="EN3806" s="1"/>
      <c r="EO3806" s="1"/>
      <c r="EP3806" s="1"/>
      <c r="EQ3806" s="1"/>
      <c r="ER3806" s="1"/>
    </row>
    <row r="3807" spans="1:148" ht="12.75" x14ac:dyDescent="0.2">
      <c r="A3807" s="118"/>
      <c r="B3807" s="119"/>
      <c r="C3807" s="119"/>
      <c r="D3807" s="120"/>
      <c r="E3807" s="120"/>
      <c r="F3807" s="172"/>
      <c r="G3807" s="123"/>
      <c r="H3807" s="124"/>
      <c r="I3807" s="124"/>
      <c r="J3807" s="125"/>
      <c r="K3807" s="125"/>
      <c r="L3807" s="8"/>
      <c r="M3807" s="126"/>
      <c r="N3807" s="126"/>
      <c r="O3807" s="119"/>
      <c r="P3807" s="119"/>
      <c r="Q3807" s="158"/>
      <c r="R3807" s="159"/>
      <c r="S3807" s="119"/>
      <c r="T3807" s="129"/>
      <c r="U3807" s="127"/>
      <c r="V3807" s="127"/>
      <c r="W3807" s="126"/>
      <c r="X3807" s="119"/>
      <c r="Y3807" s="119"/>
      <c r="Z3807" s="131"/>
      <c r="AA3807" s="12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2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4"/>
      <c r="EM3807" s="1"/>
      <c r="EN3807" s="1"/>
      <c r="EO3807" s="1"/>
      <c r="EP3807" s="1"/>
      <c r="EQ3807" s="1"/>
      <c r="ER3807" s="1"/>
    </row>
    <row r="3808" spans="1:148" ht="12.75" x14ac:dyDescent="0.2">
      <c r="A3808" s="118"/>
      <c r="B3808" s="119"/>
      <c r="C3808" s="119"/>
      <c r="D3808" s="120"/>
      <c r="E3808" s="120"/>
      <c r="F3808" s="172"/>
      <c r="G3808" s="123"/>
      <c r="H3808" s="124"/>
      <c r="I3808" s="124"/>
      <c r="J3808" s="125"/>
      <c r="K3808" s="125"/>
      <c r="L3808" s="8"/>
      <c r="M3808" s="126"/>
      <c r="N3808" s="126"/>
      <c r="O3808" s="119"/>
      <c r="P3808" s="119"/>
      <c r="Q3808" s="158"/>
      <c r="R3808" s="159"/>
      <c r="S3808" s="119"/>
      <c r="T3808" s="129"/>
      <c r="U3808" s="127"/>
      <c r="V3808" s="127"/>
      <c r="W3808" s="126"/>
      <c r="X3808" s="119"/>
      <c r="Y3808" s="119"/>
      <c r="Z3808" s="131"/>
      <c r="AA3808" s="12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2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4"/>
      <c r="EM3808" s="1"/>
      <c r="EN3808" s="1"/>
      <c r="EO3808" s="1"/>
      <c r="EP3808" s="1"/>
      <c r="EQ3808" s="1"/>
      <c r="ER3808" s="1"/>
    </row>
    <row r="3809" spans="1:148" ht="12.75" x14ac:dyDescent="0.2">
      <c r="A3809" s="118"/>
      <c r="B3809" s="119"/>
      <c r="C3809" s="119"/>
      <c r="D3809" s="120"/>
      <c r="E3809" s="120"/>
      <c r="F3809" s="172"/>
      <c r="G3809" s="123"/>
      <c r="H3809" s="124"/>
      <c r="I3809" s="124"/>
      <c r="J3809" s="125"/>
      <c r="K3809" s="125"/>
      <c r="L3809" s="8"/>
      <c r="M3809" s="126"/>
      <c r="N3809" s="126"/>
      <c r="O3809" s="119"/>
      <c r="P3809" s="119"/>
      <c r="Q3809" s="158"/>
      <c r="R3809" s="159"/>
      <c r="S3809" s="119"/>
      <c r="T3809" s="129"/>
      <c r="U3809" s="127"/>
      <c r="V3809" s="127"/>
      <c r="W3809" s="126"/>
      <c r="X3809" s="119"/>
      <c r="Y3809" s="119"/>
      <c r="Z3809" s="131"/>
      <c r="AA3809" s="12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2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4"/>
      <c r="EM3809" s="1"/>
      <c r="EN3809" s="1"/>
      <c r="EO3809" s="1"/>
      <c r="EP3809" s="1"/>
      <c r="EQ3809" s="1"/>
      <c r="ER3809" s="1"/>
    </row>
    <row r="3810" spans="1:148" ht="12.75" x14ac:dyDescent="0.2">
      <c r="A3810" s="118"/>
      <c r="B3810" s="119"/>
      <c r="C3810" s="119"/>
      <c r="D3810" s="120"/>
      <c r="E3810" s="120"/>
      <c r="F3810" s="172"/>
      <c r="G3810" s="123"/>
      <c r="H3810" s="124"/>
      <c r="I3810" s="124"/>
      <c r="J3810" s="125"/>
      <c r="K3810" s="125"/>
      <c r="L3810" s="8"/>
      <c r="M3810" s="126"/>
      <c r="N3810" s="126"/>
      <c r="O3810" s="119"/>
      <c r="P3810" s="119"/>
      <c r="Q3810" s="158"/>
      <c r="R3810" s="159"/>
      <c r="S3810" s="119"/>
      <c r="T3810" s="129"/>
      <c r="U3810" s="127"/>
      <c r="V3810" s="127"/>
      <c r="W3810" s="126"/>
      <c r="X3810" s="119"/>
      <c r="Y3810" s="119"/>
      <c r="Z3810" s="131"/>
      <c r="AA3810" s="12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2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4"/>
      <c r="EM3810" s="1"/>
      <c r="EN3810" s="1"/>
      <c r="EO3810" s="1"/>
      <c r="EP3810" s="1"/>
      <c r="EQ3810" s="1"/>
      <c r="ER3810" s="1"/>
    </row>
    <row r="3811" spans="1:148" ht="12.75" x14ac:dyDescent="0.2">
      <c r="A3811" s="118"/>
      <c r="B3811" s="119"/>
      <c r="C3811" s="119"/>
      <c r="D3811" s="120"/>
      <c r="E3811" s="120"/>
      <c r="F3811" s="172"/>
      <c r="G3811" s="123"/>
      <c r="H3811" s="124"/>
      <c r="I3811" s="124"/>
      <c r="J3811" s="125"/>
      <c r="K3811" s="125"/>
      <c r="L3811" s="8"/>
      <c r="M3811" s="126"/>
      <c r="N3811" s="126"/>
      <c r="O3811" s="119"/>
      <c r="P3811" s="119"/>
      <c r="Q3811" s="158"/>
      <c r="R3811" s="159"/>
      <c r="S3811" s="119"/>
      <c r="T3811" s="129"/>
      <c r="U3811" s="127"/>
      <c r="V3811" s="127"/>
      <c r="W3811" s="126"/>
      <c r="X3811" s="119"/>
      <c r="Y3811" s="119"/>
      <c r="Z3811" s="131"/>
      <c r="AA3811" s="12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2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4"/>
      <c r="EM3811" s="1"/>
      <c r="EN3811" s="1"/>
      <c r="EO3811" s="1"/>
      <c r="EP3811" s="1"/>
      <c r="EQ3811" s="1"/>
      <c r="ER3811" s="1"/>
    </row>
    <row r="3812" spans="1:148" ht="12.75" x14ac:dyDescent="0.2">
      <c r="A3812" s="118"/>
      <c r="B3812" s="119"/>
      <c r="C3812" s="119"/>
      <c r="D3812" s="120"/>
      <c r="E3812" s="120"/>
      <c r="F3812" s="172"/>
      <c r="G3812" s="123"/>
      <c r="H3812" s="124"/>
      <c r="I3812" s="124"/>
      <c r="J3812" s="125"/>
      <c r="K3812" s="125"/>
      <c r="L3812" s="8"/>
      <c r="M3812" s="126"/>
      <c r="N3812" s="126"/>
      <c r="O3812" s="119"/>
      <c r="P3812" s="119"/>
      <c r="Q3812" s="158"/>
      <c r="R3812" s="159"/>
      <c r="S3812" s="119"/>
      <c r="T3812" s="129"/>
      <c r="U3812" s="127"/>
      <c r="V3812" s="127"/>
      <c r="W3812" s="126"/>
      <c r="X3812" s="119"/>
      <c r="Y3812" s="119"/>
      <c r="Z3812" s="131"/>
      <c r="AA3812" s="12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2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4"/>
      <c r="EM3812" s="1"/>
      <c r="EN3812" s="1"/>
      <c r="EO3812" s="1"/>
      <c r="EP3812" s="1"/>
      <c r="EQ3812" s="1"/>
      <c r="ER3812" s="1"/>
    </row>
    <row r="3813" spans="1:148" ht="12.75" x14ac:dyDescent="0.2">
      <c r="A3813" s="118"/>
      <c r="B3813" s="119"/>
      <c r="C3813" s="119"/>
      <c r="D3813" s="120"/>
      <c r="E3813" s="120"/>
      <c r="F3813" s="172"/>
      <c r="G3813" s="123"/>
      <c r="H3813" s="124"/>
      <c r="I3813" s="124"/>
      <c r="J3813" s="125"/>
      <c r="K3813" s="125"/>
      <c r="L3813" s="8"/>
      <c r="M3813" s="126"/>
      <c r="N3813" s="126"/>
      <c r="O3813" s="119"/>
      <c r="P3813" s="119"/>
      <c r="Q3813" s="158"/>
      <c r="R3813" s="159"/>
      <c r="S3813" s="119"/>
      <c r="T3813" s="129"/>
      <c r="U3813" s="127"/>
      <c r="V3813" s="127"/>
      <c r="W3813" s="126"/>
      <c r="X3813" s="119"/>
      <c r="Y3813" s="119"/>
      <c r="Z3813" s="131"/>
      <c r="AA3813" s="12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2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4"/>
      <c r="EM3813" s="1"/>
      <c r="EN3813" s="1"/>
      <c r="EO3813" s="1"/>
      <c r="EP3813" s="1"/>
      <c r="EQ3813" s="1"/>
      <c r="ER3813" s="1"/>
    </row>
    <row r="3814" spans="1:148" ht="12.75" x14ac:dyDescent="0.2">
      <c r="A3814" s="118"/>
      <c r="B3814" s="119"/>
      <c r="C3814" s="119"/>
      <c r="D3814" s="120"/>
      <c r="E3814" s="120"/>
      <c r="F3814" s="172"/>
      <c r="G3814" s="123"/>
      <c r="H3814" s="124"/>
      <c r="I3814" s="124"/>
      <c r="J3814" s="125"/>
      <c r="K3814" s="125"/>
      <c r="L3814" s="8"/>
      <c r="M3814" s="126"/>
      <c r="N3814" s="126"/>
      <c r="O3814" s="119"/>
      <c r="P3814" s="119"/>
      <c r="Q3814" s="158"/>
      <c r="R3814" s="159"/>
      <c r="S3814" s="119"/>
      <c r="T3814" s="129"/>
      <c r="U3814" s="127"/>
      <c r="V3814" s="127"/>
      <c r="W3814" s="126"/>
      <c r="X3814" s="119"/>
      <c r="Y3814" s="119"/>
      <c r="Z3814" s="131"/>
      <c r="AA3814" s="12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2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4"/>
      <c r="EM3814" s="1"/>
      <c r="EN3814" s="1"/>
      <c r="EO3814" s="1"/>
      <c r="EP3814" s="1"/>
      <c r="EQ3814" s="1"/>
      <c r="ER3814" s="1"/>
    </row>
    <row r="3815" spans="1:148" ht="12.75" x14ac:dyDescent="0.2">
      <c r="A3815" s="118"/>
      <c r="B3815" s="119"/>
      <c r="C3815" s="119"/>
      <c r="D3815" s="120"/>
      <c r="E3815" s="120"/>
      <c r="F3815" s="172"/>
      <c r="G3815" s="123"/>
      <c r="H3815" s="124"/>
      <c r="I3815" s="124"/>
      <c r="J3815" s="125"/>
      <c r="K3815" s="125"/>
      <c r="L3815" s="8"/>
      <c r="M3815" s="126"/>
      <c r="N3815" s="126"/>
      <c r="O3815" s="119"/>
      <c r="P3815" s="119"/>
      <c r="Q3815" s="158"/>
      <c r="R3815" s="159"/>
      <c r="S3815" s="119"/>
      <c r="T3815" s="129"/>
      <c r="U3815" s="127"/>
      <c r="V3815" s="127"/>
      <c r="W3815" s="126"/>
      <c r="X3815" s="119"/>
      <c r="Y3815" s="119"/>
      <c r="Z3815" s="131"/>
      <c r="AA3815" s="12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2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4"/>
      <c r="EM3815" s="1"/>
      <c r="EN3815" s="1"/>
      <c r="EO3815" s="1"/>
      <c r="EP3815" s="1"/>
      <c r="EQ3815" s="1"/>
      <c r="ER3815" s="1"/>
    </row>
    <row r="3816" spans="1:148" ht="12.75" x14ac:dyDescent="0.2">
      <c r="A3816" s="118"/>
      <c r="B3816" s="119"/>
      <c r="C3816" s="119"/>
      <c r="D3816" s="120"/>
      <c r="E3816" s="120"/>
      <c r="F3816" s="172"/>
      <c r="G3816" s="123"/>
      <c r="H3816" s="124"/>
      <c r="I3816" s="124"/>
      <c r="J3816" s="125"/>
      <c r="K3816" s="125"/>
      <c r="L3816" s="8"/>
      <c r="M3816" s="126"/>
      <c r="N3816" s="126"/>
      <c r="O3816" s="119"/>
      <c r="P3816" s="119"/>
      <c r="Q3816" s="158"/>
      <c r="R3816" s="159"/>
      <c r="S3816" s="119"/>
      <c r="T3816" s="129"/>
      <c r="U3816" s="127"/>
      <c r="V3816" s="127"/>
      <c r="W3816" s="126"/>
      <c r="X3816" s="119"/>
      <c r="Y3816" s="119"/>
      <c r="Z3816" s="131"/>
      <c r="AA3816" s="12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2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4"/>
      <c r="EM3816" s="1"/>
      <c r="EN3816" s="1"/>
      <c r="EO3816" s="1"/>
      <c r="EP3816" s="1"/>
      <c r="EQ3816" s="1"/>
      <c r="ER3816" s="1"/>
    </row>
    <row r="3817" spans="1:148" ht="12.75" x14ac:dyDescent="0.2">
      <c r="A3817" s="118"/>
      <c r="B3817" s="119"/>
      <c r="C3817" s="119"/>
      <c r="D3817" s="120"/>
      <c r="E3817" s="120"/>
      <c r="F3817" s="172"/>
      <c r="G3817" s="123"/>
      <c r="H3817" s="124"/>
      <c r="I3817" s="124"/>
      <c r="J3817" s="125"/>
      <c r="K3817" s="125"/>
      <c r="L3817" s="8"/>
      <c r="M3817" s="126"/>
      <c r="N3817" s="126"/>
      <c r="O3817" s="119"/>
      <c r="P3817" s="119"/>
      <c r="Q3817" s="158"/>
      <c r="R3817" s="159"/>
      <c r="S3817" s="119"/>
      <c r="T3817" s="129"/>
      <c r="U3817" s="127"/>
      <c r="V3817" s="127"/>
      <c r="W3817" s="126"/>
      <c r="X3817" s="119"/>
      <c r="Y3817" s="119"/>
      <c r="Z3817" s="131"/>
      <c r="AA3817" s="12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2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4"/>
      <c r="EM3817" s="1"/>
      <c r="EN3817" s="1"/>
      <c r="EO3817" s="1"/>
      <c r="EP3817" s="1"/>
      <c r="EQ3817" s="1"/>
      <c r="ER3817" s="1"/>
    </row>
    <row r="3818" spans="1:148" ht="12.75" x14ac:dyDescent="0.2">
      <c r="A3818" s="118"/>
      <c r="B3818" s="119"/>
      <c r="C3818" s="119"/>
      <c r="D3818" s="120"/>
      <c r="E3818" s="120"/>
      <c r="F3818" s="172"/>
      <c r="G3818" s="123"/>
      <c r="H3818" s="124"/>
      <c r="I3818" s="124"/>
      <c r="J3818" s="125"/>
      <c r="K3818" s="125"/>
      <c r="L3818" s="8"/>
      <c r="M3818" s="126"/>
      <c r="N3818" s="126"/>
      <c r="O3818" s="119"/>
      <c r="P3818" s="119"/>
      <c r="Q3818" s="158"/>
      <c r="R3818" s="159"/>
      <c r="S3818" s="119"/>
      <c r="T3818" s="129"/>
      <c r="U3818" s="127"/>
      <c r="V3818" s="127"/>
      <c r="W3818" s="126"/>
      <c r="X3818" s="119"/>
      <c r="Y3818" s="119"/>
      <c r="Z3818" s="131"/>
      <c r="AA3818" s="12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2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4"/>
      <c r="EM3818" s="1"/>
      <c r="EN3818" s="1"/>
      <c r="EO3818" s="1"/>
      <c r="EP3818" s="1"/>
      <c r="EQ3818" s="1"/>
      <c r="ER3818" s="1"/>
    </row>
    <row r="3819" spans="1:148" ht="12.75" x14ac:dyDescent="0.2">
      <c r="A3819" s="118"/>
      <c r="B3819" s="119"/>
      <c r="C3819" s="119"/>
      <c r="D3819" s="120"/>
      <c r="E3819" s="120"/>
      <c r="F3819" s="172"/>
      <c r="G3819" s="123"/>
      <c r="H3819" s="124"/>
      <c r="I3819" s="124"/>
      <c r="J3819" s="125"/>
      <c r="K3819" s="125"/>
      <c r="L3819" s="8"/>
      <c r="M3819" s="126"/>
      <c r="N3819" s="126"/>
      <c r="O3819" s="119"/>
      <c r="P3819" s="119"/>
      <c r="Q3819" s="158"/>
      <c r="R3819" s="159"/>
      <c r="S3819" s="119"/>
      <c r="T3819" s="129"/>
      <c r="U3819" s="127"/>
      <c r="V3819" s="127"/>
      <c r="W3819" s="126"/>
      <c r="X3819" s="119"/>
      <c r="Y3819" s="119"/>
      <c r="Z3819" s="131"/>
      <c r="AA3819" s="12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2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4"/>
      <c r="EM3819" s="1"/>
      <c r="EN3819" s="1"/>
      <c r="EO3819" s="1"/>
      <c r="EP3819" s="1"/>
      <c r="EQ3819" s="1"/>
      <c r="ER3819" s="1"/>
    </row>
    <row r="3820" spans="1:148" ht="12.75" x14ac:dyDescent="0.2">
      <c r="A3820" s="118"/>
      <c r="B3820" s="119"/>
      <c r="C3820" s="119"/>
      <c r="D3820" s="120"/>
      <c r="E3820" s="120"/>
      <c r="F3820" s="172"/>
      <c r="G3820" s="123"/>
      <c r="H3820" s="124"/>
      <c r="I3820" s="124"/>
      <c r="J3820" s="125"/>
      <c r="K3820" s="125"/>
      <c r="L3820" s="8"/>
      <c r="M3820" s="126"/>
      <c r="N3820" s="126"/>
      <c r="O3820" s="119"/>
      <c r="P3820" s="119"/>
      <c r="Q3820" s="158"/>
      <c r="R3820" s="159"/>
      <c r="S3820" s="119"/>
      <c r="T3820" s="129"/>
      <c r="U3820" s="127"/>
      <c r="V3820" s="127"/>
      <c r="W3820" s="126"/>
      <c r="X3820" s="119"/>
      <c r="Y3820" s="119"/>
      <c r="Z3820" s="131"/>
      <c r="AA3820" s="12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2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4"/>
      <c r="EM3820" s="1"/>
      <c r="EN3820" s="1"/>
      <c r="EO3820" s="1"/>
      <c r="EP3820" s="1"/>
      <c r="EQ3820" s="1"/>
      <c r="ER3820" s="1"/>
    </row>
    <row r="3821" spans="1:148" ht="12.75" x14ac:dyDescent="0.2">
      <c r="A3821" s="118"/>
      <c r="B3821" s="119"/>
      <c r="C3821" s="119"/>
      <c r="D3821" s="120"/>
      <c r="E3821" s="120"/>
      <c r="F3821" s="172"/>
      <c r="G3821" s="123"/>
      <c r="H3821" s="124"/>
      <c r="I3821" s="124"/>
      <c r="J3821" s="125"/>
      <c r="K3821" s="125"/>
      <c r="L3821" s="8"/>
      <c r="M3821" s="126"/>
      <c r="N3821" s="126"/>
      <c r="O3821" s="119"/>
      <c r="P3821" s="119"/>
      <c r="Q3821" s="158"/>
      <c r="R3821" s="159"/>
      <c r="S3821" s="119"/>
      <c r="T3821" s="129"/>
      <c r="U3821" s="127"/>
      <c r="V3821" s="127"/>
      <c r="W3821" s="126"/>
      <c r="X3821" s="119"/>
      <c r="Y3821" s="119"/>
      <c r="Z3821" s="131"/>
      <c r="AA3821" s="12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2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4"/>
      <c r="EM3821" s="1"/>
      <c r="EN3821" s="1"/>
      <c r="EO3821" s="1"/>
      <c r="EP3821" s="1"/>
      <c r="EQ3821" s="1"/>
      <c r="ER3821" s="1"/>
    </row>
    <row r="3822" spans="1:148" ht="12.75" x14ac:dyDescent="0.2">
      <c r="A3822" s="118"/>
      <c r="B3822" s="119"/>
      <c r="C3822" s="119"/>
      <c r="D3822" s="120"/>
      <c r="E3822" s="120"/>
      <c r="F3822" s="172"/>
      <c r="G3822" s="123"/>
      <c r="H3822" s="124"/>
      <c r="I3822" s="124"/>
      <c r="J3822" s="125"/>
      <c r="K3822" s="125"/>
      <c r="L3822" s="8"/>
      <c r="M3822" s="126"/>
      <c r="N3822" s="126"/>
      <c r="O3822" s="119"/>
      <c r="P3822" s="119"/>
      <c r="Q3822" s="158"/>
      <c r="R3822" s="159"/>
      <c r="S3822" s="119"/>
      <c r="T3822" s="129"/>
      <c r="U3822" s="127"/>
      <c r="V3822" s="127"/>
      <c r="W3822" s="126"/>
      <c r="X3822" s="119"/>
      <c r="Y3822" s="119"/>
      <c r="Z3822" s="131"/>
      <c r="AA3822" s="12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2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4"/>
      <c r="EM3822" s="1"/>
      <c r="EN3822" s="1"/>
      <c r="EO3822" s="1"/>
      <c r="EP3822" s="1"/>
      <c r="EQ3822" s="1"/>
      <c r="ER3822" s="1"/>
    </row>
    <row r="3823" spans="1:148" ht="12.75" x14ac:dyDescent="0.2">
      <c r="A3823" s="118"/>
      <c r="B3823" s="119"/>
      <c r="C3823" s="119"/>
      <c r="D3823" s="120"/>
      <c r="E3823" s="120"/>
      <c r="F3823" s="172"/>
      <c r="G3823" s="123"/>
      <c r="H3823" s="124"/>
      <c r="I3823" s="124"/>
      <c r="J3823" s="125"/>
      <c r="K3823" s="125"/>
      <c r="L3823" s="8"/>
      <c r="M3823" s="126"/>
      <c r="N3823" s="126"/>
      <c r="O3823" s="119"/>
      <c r="P3823" s="119"/>
      <c r="Q3823" s="158"/>
      <c r="R3823" s="159"/>
      <c r="S3823" s="119"/>
      <c r="T3823" s="129"/>
      <c r="U3823" s="127"/>
      <c r="V3823" s="127"/>
      <c r="W3823" s="126"/>
      <c r="X3823" s="119"/>
      <c r="Y3823" s="119"/>
      <c r="Z3823" s="131"/>
      <c r="AA3823" s="12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2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4"/>
      <c r="EM3823" s="1"/>
      <c r="EN3823" s="1"/>
      <c r="EO3823" s="1"/>
      <c r="EP3823" s="1"/>
      <c r="EQ3823" s="1"/>
      <c r="ER3823" s="1"/>
    </row>
    <row r="3824" spans="1:148" ht="12.75" x14ac:dyDescent="0.2">
      <c r="A3824" s="118"/>
      <c r="B3824" s="119"/>
      <c r="C3824" s="119"/>
      <c r="D3824" s="120"/>
      <c r="E3824" s="120"/>
      <c r="F3824" s="172"/>
      <c r="G3824" s="123"/>
      <c r="H3824" s="124"/>
      <c r="I3824" s="124"/>
      <c r="J3824" s="125"/>
      <c r="K3824" s="125"/>
      <c r="L3824" s="8"/>
      <c r="M3824" s="126"/>
      <c r="N3824" s="126"/>
      <c r="O3824" s="119"/>
      <c r="P3824" s="119"/>
      <c r="Q3824" s="158"/>
      <c r="R3824" s="159"/>
      <c r="S3824" s="119"/>
      <c r="T3824" s="129"/>
      <c r="U3824" s="127"/>
      <c r="V3824" s="127"/>
      <c r="W3824" s="126"/>
      <c r="X3824" s="119"/>
      <c r="Y3824" s="119"/>
      <c r="Z3824" s="131"/>
      <c r="AA3824" s="12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2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4"/>
      <c r="EM3824" s="1"/>
      <c r="EN3824" s="1"/>
      <c r="EO3824" s="1"/>
      <c r="EP3824" s="1"/>
      <c r="EQ3824" s="1"/>
      <c r="ER3824" s="1"/>
    </row>
    <row r="3825" spans="1:148" ht="12.75" x14ac:dyDescent="0.2">
      <c r="A3825" s="118"/>
      <c r="B3825" s="119"/>
      <c r="C3825" s="119"/>
      <c r="D3825" s="120"/>
      <c r="E3825" s="120"/>
      <c r="F3825" s="172"/>
      <c r="G3825" s="123"/>
      <c r="H3825" s="124"/>
      <c r="I3825" s="124"/>
      <c r="J3825" s="125"/>
      <c r="K3825" s="125"/>
      <c r="L3825" s="8"/>
      <c r="M3825" s="126"/>
      <c r="N3825" s="126"/>
      <c r="O3825" s="119"/>
      <c r="P3825" s="119"/>
      <c r="Q3825" s="158"/>
      <c r="R3825" s="159"/>
      <c r="S3825" s="119"/>
      <c r="T3825" s="129"/>
      <c r="U3825" s="127"/>
      <c r="V3825" s="127"/>
      <c r="W3825" s="126"/>
      <c r="X3825" s="119"/>
      <c r="Y3825" s="119"/>
      <c r="Z3825" s="131"/>
      <c r="AA3825" s="12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2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4"/>
      <c r="EM3825" s="1"/>
      <c r="EN3825" s="1"/>
      <c r="EO3825" s="1"/>
      <c r="EP3825" s="1"/>
      <c r="EQ3825" s="1"/>
      <c r="ER3825" s="1"/>
    </row>
    <row r="3826" spans="1:148" ht="12.75" x14ac:dyDescent="0.2">
      <c r="A3826" s="118"/>
      <c r="B3826" s="119"/>
      <c r="C3826" s="119"/>
      <c r="D3826" s="120"/>
      <c r="E3826" s="120"/>
      <c r="F3826" s="172"/>
      <c r="G3826" s="123"/>
      <c r="H3826" s="124"/>
      <c r="I3826" s="124"/>
      <c r="J3826" s="125"/>
      <c r="K3826" s="125"/>
      <c r="L3826" s="8"/>
      <c r="M3826" s="126"/>
      <c r="N3826" s="126"/>
      <c r="O3826" s="119"/>
      <c r="P3826" s="119"/>
      <c r="Q3826" s="158"/>
      <c r="R3826" s="159"/>
      <c r="S3826" s="119"/>
      <c r="T3826" s="129"/>
      <c r="U3826" s="127"/>
      <c r="V3826" s="127"/>
      <c r="W3826" s="126"/>
      <c r="X3826" s="119"/>
      <c r="Y3826" s="119"/>
      <c r="Z3826" s="131"/>
      <c r="AA3826" s="12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2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4"/>
      <c r="EM3826" s="1"/>
      <c r="EN3826" s="1"/>
      <c r="EO3826" s="1"/>
      <c r="EP3826" s="1"/>
      <c r="EQ3826" s="1"/>
      <c r="ER3826" s="1"/>
    </row>
    <row r="3827" spans="1:148" ht="12.75" x14ac:dyDescent="0.2">
      <c r="A3827" s="118"/>
      <c r="B3827" s="119"/>
      <c r="C3827" s="119"/>
      <c r="D3827" s="120"/>
      <c r="E3827" s="120"/>
      <c r="F3827" s="172"/>
      <c r="G3827" s="123"/>
      <c r="H3827" s="124"/>
      <c r="I3827" s="124"/>
      <c r="J3827" s="125"/>
      <c r="K3827" s="125"/>
      <c r="L3827" s="8"/>
      <c r="M3827" s="126"/>
      <c r="N3827" s="126"/>
      <c r="O3827" s="119"/>
      <c r="P3827" s="119"/>
      <c r="Q3827" s="158"/>
      <c r="R3827" s="159"/>
      <c r="S3827" s="119"/>
      <c r="T3827" s="129"/>
      <c r="U3827" s="127"/>
      <c r="V3827" s="127"/>
      <c r="W3827" s="126"/>
      <c r="X3827" s="119"/>
      <c r="Y3827" s="119"/>
      <c r="Z3827" s="131"/>
      <c r="AA3827" s="12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2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4"/>
      <c r="EM3827" s="1"/>
      <c r="EN3827" s="1"/>
      <c r="EO3827" s="1"/>
      <c r="EP3827" s="1"/>
      <c r="EQ3827" s="1"/>
      <c r="ER3827" s="1"/>
    </row>
    <row r="3828" spans="1:148" ht="12.75" x14ac:dyDescent="0.2">
      <c r="A3828" s="118"/>
      <c r="B3828" s="119"/>
      <c r="C3828" s="119"/>
      <c r="D3828" s="120"/>
      <c r="E3828" s="120"/>
      <c r="F3828" s="172"/>
      <c r="G3828" s="123"/>
      <c r="H3828" s="124"/>
      <c r="I3828" s="124"/>
      <c r="J3828" s="125"/>
      <c r="K3828" s="125"/>
      <c r="L3828" s="8"/>
      <c r="M3828" s="126"/>
      <c r="N3828" s="126"/>
      <c r="O3828" s="119"/>
      <c r="P3828" s="119"/>
      <c r="Q3828" s="158"/>
      <c r="R3828" s="159"/>
      <c r="S3828" s="119"/>
      <c r="T3828" s="129"/>
      <c r="U3828" s="127"/>
      <c r="V3828" s="127"/>
      <c r="W3828" s="126"/>
      <c r="X3828" s="119"/>
      <c r="Y3828" s="119"/>
      <c r="Z3828" s="131"/>
      <c r="AA3828" s="12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2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4"/>
      <c r="EM3828" s="1"/>
      <c r="EN3828" s="1"/>
      <c r="EO3828" s="1"/>
      <c r="EP3828" s="1"/>
      <c r="EQ3828" s="1"/>
      <c r="ER3828" s="1"/>
    </row>
    <row r="3829" spans="1:148" ht="12.75" x14ac:dyDescent="0.2">
      <c r="A3829" s="118"/>
      <c r="B3829" s="119"/>
      <c r="C3829" s="119"/>
      <c r="D3829" s="120"/>
      <c r="E3829" s="120"/>
      <c r="F3829" s="172"/>
      <c r="G3829" s="123"/>
      <c r="H3829" s="124"/>
      <c r="I3829" s="124"/>
      <c r="J3829" s="125"/>
      <c r="K3829" s="125"/>
      <c r="L3829" s="8"/>
      <c r="M3829" s="126"/>
      <c r="N3829" s="126"/>
      <c r="O3829" s="119"/>
      <c r="P3829" s="119"/>
      <c r="Q3829" s="158"/>
      <c r="R3829" s="159"/>
      <c r="S3829" s="119"/>
      <c r="T3829" s="129"/>
      <c r="U3829" s="127"/>
      <c r="V3829" s="127"/>
      <c r="W3829" s="126"/>
      <c r="X3829" s="119"/>
      <c r="Y3829" s="119"/>
      <c r="Z3829" s="131"/>
      <c r="AA3829" s="12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2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4"/>
      <c r="EM3829" s="1"/>
      <c r="EN3829" s="1"/>
      <c r="EO3829" s="1"/>
      <c r="EP3829" s="1"/>
      <c r="EQ3829" s="1"/>
      <c r="ER3829" s="1"/>
    </row>
    <row r="3830" spans="1:148" ht="12.75" x14ac:dyDescent="0.2">
      <c r="A3830" s="118"/>
      <c r="B3830" s="119"/>
      <c r="C3830" s="119"/>
      <c r="D3830" s="120"/>
      <c r="E3830" s="120"/>
      <c r="F3830" s="172"/>
      <c r="G3830" s="123"/>
      <c r="H3830" s="124"/>
      <c r="I3830" s="124"/>
      <c r="J3830" s="125"/>
      <c r="K3830" s="125"/>
      <c r="L3830" s="8"/>
      <c r="M3830" s="126"/>
      <c r="N3830" s="126"/>
      <c r="O3830" s="119"/>
      <c r="P3830" s="119"/>
      <c r="Q3830" s="158"/>
      <c r="R3830" s="159"/>
      <c r="S3830" s="119"/>
      <c r="T3830" s="129"/>
      <c r="U3830" s="127"/>
      <c r="V3830" s="127"/>
      <c r="W3830" s="126"/>
      <c r="X3830" s="119"/>
      <c r="Y3830" s="119"/>
      <c r="Z3830" s="131"/>
      <c r="AA3830" s="12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2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4"/>
      <c r="EM3830" s="1"/>
      <c r="EN3830" s="1"/>
      <c r="EO3830" s="1"/>
      <c r="EP3830" s="1"/>
      <c r="EQ3830" s="1"/>
      <c r="ER3830" s="1"/>
    </row>
    <row r="3831" spans="1:148" ht="12.75" x14ac:dyDescent="0.2">
      <c r="A3831" s="118"/>
      <c r="B3831" s="119"/>
      <c r="C3831" s="119"/>
      <c r="D3831" s="120"/>
      <c r="E3831" s="120"/>
      <c r="F3831" s="172"/>
      <c r="G3831" s="123"/>
      <c r="H3831" s="124"/>
      <c r="I3831" s="124"/>
      <c r="J3831" s="125"/>
      <c r="K3831" s="125"/>
      <c r="L3831" s="8"/>
      <c r="M3831" s="126"/>
      <c r="N3831" s="126"/>
      <c r="O3831" s="119"/>
      <c r="P3831" s="119"/>
      <c r="Q3831" s="158"/>
      <c r="R3831" s="159"/>
      <c r="S3831" s="119"/>
      <c r="T3831" s="129"/>
      <c r="U3831" s="127"/>
      <c r="V3831" s="127"/>
      <c r="W3831" s="126"/>
      <c r="X3831" s="119"/>
      <c r="Y3831" s="119"/>
      <c r="Z3831" s="131"/>
      <c r="AA3831" s="12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2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4"/>
      <c r="EM3831" s="1"/>
      <c r="EN3831" s="1"/>
      <c r="EO3831" s="1"/>
      <c r="EP3831" s="1"/>
      <c r="EQ3831" s="1"/>
      <c r="ER3831" s="1"/>
    </row>
    <row r="3832" spans="1:148" ht="12.75" x14ac:dyDescent="0.2">
      <c r="A3832" s="118"/>
      <c r="B3832" s="119"/>
      <c r="C3832" s="119"/>
      <c r="D3832" s="120"/>
      <c r="E3832" s="120"/>
      <c r="F3832" s="172"/>
      <c r="G3832" s="123"/>
      <c r="H3832" s="124"/>
      <c r="I3832" s="124"/>
      <c r="J3832" s="125"/>
      <c r="K3832" s="125"/>
      <c r="L3832" s="8"/>
      <c r="M3832" s="126"/>
      <c r="N3832" s="126"/>
      <c r="O3832" s="119"/>
      <c r="P3832" s="119"/>
      <c r="Q3832" s="158"/>
      <c r="R3832" s="159"/>
      <c r="S3832" s="119"/>
      <c r="T3832" s="129"/>
      <c r="U3832" s="127"/>
      <c r="V3832" s="127"/>
      <c r="W3832" s="126"/>
      <c r="X3832" s="119"/>
      <c r="Y3832" s="119"/>
      <c r="Z3832" s="131"/>
      <c r="AA3832" s="12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2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4"/>
      <c r="EM3832" s="1"/>
      <c r="EN3832" s="1"/>
      <c r="EO3832" s="1"/>
      <c r="EP3832" s="1"/>
      <c r="EQ3832" s="1"/>
      <c r="ER3832" s="1"/>
    </row>
    <row r="3833" spans="1:148" ht="12.75" x14ac:dyDescent="0.2">
      <c r="A3833" s="118"/>
      <c r="B3833" s="119"/>
      <c r="C3833" s="119"/>
      <c r="D3833" s="120"/>
      <c r="E3833" s="120"/>
      <c r="F3833" s="172"/>
      <c r="G3833" s="123"/>
      <c r="H3833" s="124"/>
      <c r="I3833" s="124"/>
      <c r="J3833" s="125"/>
      <c r="K3833" s="125"/>
      <c r="L3833" s="8"/>
      <c r="M3833" s="126"/>
      <c r="N3833" s="126"/>
      <c r="O3833" s="119"/>
      <c r="P3833" s="119"/>
      <c r="Q3833" s="158"/>
      <c r="R3833" s="159"/>
      <c r="S3833" s="119"/>
      <c r="T3833" s="129"/>
      <c r="U3833" s="127"/>
      <c r="V3833" s="127"/>
      <c r="W3833" s="126"/>
      <c r="X3833" s="119"/>
      <c r="Y3833" s="119"/>
      <c r="Z3833" s="131"/>
      <c r="AA3833" s="12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2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4"/>
      <c r="EM3833" s="1"/>
      <c r="EN3833" s="1"/>
      <c r="EO3833" s="1"/>
      <c r="EP3833" s="1"/>
      <c r="EQ3833" s="1"/>
      <c r="ER3833" s="1"/>
    </row>
    <row r="3834" spans="1:148" ht="12.75" x14ac:dyDescent="0.2">
      <c r="A3834" s="118"/>
      <c r="B3834" s="119"/>
      <c r="C3834" s="119"/>
      <c r="D3834" s="120"/>
      <c r="E3834" s="120"/>
      <c r="F3834" s="172"/>
      <c r="G3834" s="123"/>
      <c r="H3834" s="124"/>
      <c r="I3834" s="124"/>
      <c r="J3834" s="125"/>
      <c r="K3834" s="125"/>
      <c r="L3834" s="8"/>
      <c r="M3834" s="126"/>
      <c r="N3834" s="126"/>
      <c r="O3834" s="119"/>
      <c r="P3834" s="119"/>
      <c r="Q3834" s="158"/>
      <c r="R3834" s="159"/>
      <c r="S3834" s="119"/>
      <c r="T3834" s="129"/>
      <c r="U3834" s="127"/>
      <c r="V3834" s="127"/>
      <c r="W3834" s="126"/>
      <c r="X3834" s="119"/>
      <c r="Y3834" s="119"/>
      <c r="Z3834" s="131"/>
      <c r="AA3834" s="12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2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4"/>
      <c r="EM3834" s="1"/>
      <c r="EN3834" s="1"/>
      <c r="EO3834" s="1"/>
      <c r="EP3834" s="1"/>
      <c r="EQ3834" s="1"/>
      <c r="ER3834" s="1"/>
    </row>
    <row r="3835" spans="1:148" ht="12.75" x14ac:dyDescent="0.2">
      <c r="A3835" s="118"/>
      <c r="B3835" s="119"/>
      <c r="C3835" s="119"/>
      <c r="D3835" s="120"/>
      <c r="E3835" s="120"/>
      <c r="F3835" s="172"/>
      <c r="G3835" s="123"/>
      <c r="H3835" s="124"/>
      <c r="I3835" s="124"/>
      <c r="J3835" s="125"/>
      <c r="K3835" s="125"/>
      <c r="L3835" s="8"/>
      <c r="M3835" s="126"/>
      <c r="N3835" s="126"/>
      <c r="O3835" s="119"/>
      <c r="P3835" s="119"/>
      <c r="Q3835" s="158"/>
      <c r="R3835" s="159"/>
      <c r="S3835" s="119"/>
      <c r="T3835" s="129"/>
      <c r="U3835" s="127"/>
      <c r="V3835" s="127"/>
      <c r="W3835" s="126"/>
      <c r="X3835" s="119"/>
      <c r="Y3835" s="119"/>
      <c r="Z3835" s="131"/>
      <c r="AA3835" s="12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2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4"/>
      <c r="EM3835" s="1"/>
      <c r="EN3835" s="1"/>
      <c r="EO3835" s="1"/>
      <c r="EP3835" s="1"/>
      <c r="EQ3835" s="1"/>
      <c r="ER3835" s="1"/>
    </row>
    <row r="3836" spans="1:148" ht="12.75" x14ac:dyDescent="0.2">
      <c r="A3836" s="118"/>
      <c r="B3836" s="119"/>
      <c r="C3836" s="119"/>
      <c r="D3836" s="120"/>
      <c r="E3836" s="120"/>
      <c r="F3836" s="172"/>
      <c r="G3836" s="123"/>
      <c r="H3836" s="124"/>
      <c r="I3836" s="124"/>
      <c r="J3836" s="125"/>
      <c r="K3836" s="125"/>
      <c r="L3836" s="8"/>
      <c r="M3836" s="126"/>
      <c r="N3836" s="126"/>
      <c r="O3836" s="119"/>
      <c r="P3836" s="119"/>
      <c r="Q3836" s="158"/>
      <c r="R3836" s="159"/>
      <c r="S3836" s="119"/>
      <c r="T3836" s="129"/>
      <c r="U3836" s="127"/>
      <c r="V3836" s="127"/>
      <c r="W3836" s="126"/>
      <c r="X3836" s="119"/>
      <c r="Y3836" s="119"/>
      <c r="Z3836" s="131"/>
      <c r="AA3836" s="12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2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4"/>
      <c r="EM3836" s="1"/>
      <c r="EN3836" s="1"/>
      <c r="EO3836" s="1"/>
      <c r="EP3836" s="1"/>
      <c r="EQ3836" s="1"/>
      <c r="ER3836" s="1"/>
    </row>
    <row r="3837" spans="1:148" ht="12.75" x14ac:dyDescent="0.2">
      <c r="A3837" s="118"/>
      <c r="B3837" s="119"/>
      <c r="C3837" s="119"/>
      <c r="D3837" s="120"/>
      <c r="E3837" s="120"/>
      <c r="F3837" s="172"/>
      <c r="G3837" s="123"/>
      <c r="H3837" s="124"/>
      <c r="I3837" s="124"/>
      <c r="J3837" s="125"/>
      <c r="K3837" s="125"/>
      <c r="L3837" s="8"/>
      <c r="M3837" s="126"/>
      <c r="N3837" s="126"/>
      <c r="O3837" s="119"/>
      <c r="P3837" s="119"/>
      <c r="Q3837" s="158"/>
      <c r="R3837" s="159"/>
      <c r="S3837" s="119"/>
      <c r="T3837" s="129"/>
      <c r="U3837" s="127"/>
      <c r="V3837" s="127"/>
      <c r="W3837" s="126"/>
      <c r="X3837" s="119"/>
      <c r="Y3837" s="119"/>
      <c r="Z3837" s="131"/>
      <c r="AA3837" s="12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2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4"/>
      <c r="EM3837" s="1"/>
      <c r="EN3837" s="1"/>
      <c r="EO3837" s="1"/>
      <c r="EP3837" s="1"/>
      <c r="EQ3837" s="1"/>
      <c r="ER3837" s="1"/>
    </row>
    <row r="3838" spans="1:148" ht="12.75" x14ac:dyDescent="0.2">
      <c r="A3838" s="118"/>
      <c r="B3838" s="119"/>
      <c r="C3838" s="119"/>
      <c r="D3838" s="120"/>
      <c r="E3838" s="120"/>
      <c r="F3838" s="172"/>
      <c r="G3838" s="123"/>
      <c r="H3838" s="124"/>
      <c r="I3838" s="124"/>
      <c r="J3838" s="125"/>
      <c r="K3838" s="125"/>
      <c r="L3838" s="8"/>
      <c r="M3838" s="126"/>
      <c r="N3838" s="126"/>
      <c r="O3838" s="119"/>
      <c r="P3838" s="119"/>
      <c r="Q3838" s="158"/>
      <c r="R3838" s="159"/>
      <c r="S3838" s="119"/>
      <c r="T3838" s="129"/>
      <c r="U3838" s="127"/>
      <c r="V3838" s="127"/>
      <c r="W3838" s="126"/>
      <c r="X3838" s="119"/>
      <c r="Y3838" s="119"/>
      <c r="Z3838" s="131"/>
      <c r="AA3838" s="12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2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4"/>
      <c r="EM3838" s="1"/>
      <c r="EN3838" s="1"/>
      <c r="EO3838" s="1"/>
      <c r="EP3838" s="1"/>
      <c r="EQ3838" s="1"/>
      <c r="ER3838" s="1"/>
    </row>
    <row r="3839" spans="1:148" ht="12.75" x14ac:dyDescent="0.2">
      <c r="A3839" s="118"/>
      <c r="B3839" s="119"/>
      <c r="C3839" s="119"/>
      <c r="D3839" s="120"/>
      <c r="E3839" s="120"/>
      <c r="F3839" s="172"/>
      <c r="G3839" s="123"/>
      <c r="H3839" s="124"/>
      <c r="I3839" s="124"/>
      <c r="J3839" s="125"/>
      <c r="K3839" s="125"/>
      <c r="L3839" s="8"/>
      <c r="M3839" s="126"/>
      <c r="N3839" s="126"/>
      <c r="O3839" s="119"/>
      <c r="P3839" s="119"/>
      <c r="Q3839" s="158"/>
      <c r="R3839" s="159"/>
      <c r="S3839" s="119"/>
      <c r="T3839" s="129"/>
      <c r="U3839" s="127"/>
      <c r="V3839" s="127"/>
      <c r="W3839" s="126"/>
      <c r="X3839" s="119"/>
      <c r="Y3839" s="119"/>
      <c r="Z3839" s="131"/>
      <c r="AA3839" s="12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2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4"/>
      <c r="EM3839" s="1"/>
      <c r="EN3839" s="1"/>
      <c r="EO3839" s="1"/>
      <c r="EP3839" s="1"/>
      <c r="EQ3839" s="1"/>
      <c r="ER3839" s="1"/>
    </row>
    <row r="3840" spans="1:148" ht="12.75" x14ac:dyDescent="0.2">
      <c r="A3840" s="118"/>
      <c r="B3840" s="119"/>
      <c r="C3840" s="119"/>
      <c r="D3840" s="120"/>
      <c r="E3840" s="120"/>
      <c r="F3840" s="172"/>
      <c r="G3840" s="123"/>
      <c r="H3840" s="124"/>
      <c r="I3840" s="124"/>
      <c r="J3840" s="125"/>
      <c r="K3840" s="125"/>
      <c r="L3840" s="8"/>
      <c r="M3840" s="126"/>
      <c r="N3840" s="126"/>
      <c r="O3840" s="119"/>
      <c r="P3840" s="119"/>
      <c r="Q3840" s="158"/>
      <c r="R3840" s="159"/>
      <c r="S3840" s="119"/>
      <c r="T3840" s="129"/>
      <c r="U3840" s="127"/>
      <c r="V3840" s="127"/>
      <c r="W3840" s="126"/>
      <c r="X3840" s="119"/>
      <c r="Y3840" s="119"/>
      <c r="Z3840" s="131"/>
      <c r="AA3840" s="12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2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4"/>
      <c r="EM3840" s="1"/>
      <c r="EN3840" s="1"/>
      <c r="EO3840" s="1"/>
      <c r="EP3840" s="1"/>
      <c r="EQ3840" s="1"/>
      <c r="ER3840" s="1"/>
    </row>
    <row r="3841" spans="1:148" ht="12.75" x14ac:dyDescent="0.2">
      <c r="A3841" s="118"/>
      <c r="B3841" s="119"/>
      <c r="C3841" s="119"/>
      <c r="D3841" s="120"/>
      <c r="E3841" s="120"/>
      <c r="F3841" s="172"/>
      <c r="G3841" s="123"/>
      <c r="H3841" s="124"/>
      <c r="I3841" s="124"/>
      <c r="J3841" s="125"/>
      <c r="K3841" s="125"/>
      <c r="L3841" s="8"/>
      <c r="M3841" s="126"/>
      <c r="N3841" s="126"/>
      <c r="O3841" s="119"/>
      <c r="P3841" s="119"/>
      <c r="Q3841" s="158"/>
      <c r="R3841" s="159"/>
      <c r="S3841" s="119"/>
      <c r="T3841" s="129"/>
      <c r="U3841" s="127"/>
      <c r="V3841" s="127"/>
      <c r="W3841" s="126"/>
      <c r="X3841" s="119"/>
      <c r="Y3841" s="119"/>
      <c r="Z3841" s="131"/>
      <c r="AA3841" s="12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2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4"/>
      <c r="EM3841" s="1"/>
      <c r="EN3841" s="1"/>
      <c r="EO3841" s="1"/>
      <c r="EP3841" s="1"/>
      <c r="EQ3841" s="1"/>
      <c r="ER3841" s="1"/>
    </row>
    <row r="3842" spans="1:148" ht="12.75" x14ac:dyDescent="0.2">
      <c r="A3842" s="118"/>
      <c r="B3842" s="119"/>
      <c r="C3842" s="119"/>
      <c r="D3842" s="120"/>
      <c r="E3842" s="120"/>
      <c r="F3842" s="172"/>
      <c r="G3842" s="123"/>
      <c r="H3842" s="124"/>
      <c r="I3842" s="124"/>
      <c r="J3842" s="125"/>
      <c r="K3842" s="125"/>
      <c r="L3842" s="8"/>
      <c r="M3842" s="126"/>
      <c r="N3842" s="126"/>
      <c r="O3842" s="119"/>
      <c r="P3842" s="119"/>
      <c r="Q3842" s="158"/>
      <c r="R3842" s="159"/>
      <c r="S3842" s="119"/>
      <c r="T3842" s="129"/>
      <c r="U3842" s="127"/>
      <c r="V3842" s="127"/>
      <c r="W3842" s="126"/>
      <c r="X3842" s="119"/>
      <c r="Y3842" s="119"/>
      <c r="Z3842" s="131"/>
      <c r="AA3842" s="12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2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4"/>
      <c r="EM3842" s="1"/>
      <c r="EN3842" s="1"/>
      <c r="EO3842" s="1"/>
      <c r="EP3842" s="1"/>
      <c r="EQ3842" s="1"/>
      <c r="ER3842" s="1"/>
    </row>
    <row r="3843" spans="1:148" ht="12.75" x14ac:dyDescent="0.2">
      <c r="A3843" s="118"/>
      <c r="B3843" s="119"/>
      <c r="C3843" s="119"/>
      <c r="D3843" s="120"/>
      <c r="E3843" s="120"/>
      <c r="F3843" s="172"/>
      <c r="G3843" s="123"/>
      <c r="H3843" s="124"/>
      <c r="I3843" s="124"/>
      <c r="J3843" s="125"/>
      <c r="K3843" s="125"/>
      <c r="L3843" s="8"/>
      <c r="M3843" s="126"/>
      <c r="N3843" s="126"/>
      <c r="O3843" s="119"/>
      <c r="P3843" s="119"/>
      <c r="Q3843" s="158"/>
      <c r="R3843" s="159"/>
      <c r="S3843" s="119"/>
      <c r="T3843" s="129"/>
      <c r="U3843" s="127"/>
      <c r="V3843" s="127"/>
      <c r="W3843" s="126"/>
      <c r="X3843" s="119"/>
      <c r="Y3843" s="119"/>
      <c r="Z3843" s="131"/>
      <c r="AA3843" s="12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2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4"/>
      <c r="EM3843" s="1"/>
      <c r="EN3843" s="1"/>
      <c r="EO3843" s="1"/>
      <c r="EP3843" s="1"/>
      <c r="EQ3843" s="1"/>
      <c r="ER3843" s="1"/>
    </row>
    <row r="3844" spans="1:148" ht="12.75" x14ac:dyDescent="0.2">
      <c r="A3844" s="118"/>
      <c r="B3844" s="119"/>
      <c r="C3844" s="119"/>
      <c r="D3844" s="120"/>
      <c r="E3844" s="120"/>
      <c r="F3844" s="172"/>
      <c r="G3844" s="123"/>
      <c r="H3844" s="124"/>
      <c r="I3844" s="124"/>
      <c r="J3844" s="125"/>
      <c r="K3844" s="125"/>
      <c r="L3844" s="8"/>
      <c r="M3844" s="126"/>
      <c r="N3844" s="126"/>
      <c r="O3844" s="119"/>
      <c r="P3844" s="119"/>
      <c r="Q3844" s="158"/>
      <c r="R3844" s="159"/>
      <c r="S3844" s="119"/>
      <c r="T3844" s="129"/>
      <c r="U3844" s="127"/>
      <c r="V3844" s="127"/>
      <c r="W3844" s="126"/>
      <c r="X3844" s="119"/>
      <c r="Y3844" s="119"/>
      <c r="Z3844" s="131"/>
      <c r="AA3844" s="12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2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4"/>
      <c r="EM3844" s="1"/>
      <c r="EN3844" s="1"/>
      <c r="EO3844" s="1"/>
      <c r="EP3844" s="1"/>
      <c r="EQ3844" s="1"/>
      <c r="ER3844" s="1"/>
    </row>
    <row r="3845" spans="1:148" ht="12.75" x14ac:dyDescent="0.2">
      <c r="A3845" s="118"/>
      <c r="B3845" s="119"/>
      <c r="C3845" s="119"/>
      <c r="D3845" s="120"/>
      <c r="E3845" s="120"/>
      <c r="F3845" s="172"/>
      <c r="G3845" s="123"/>
      <c r="H3845" s="124"/>
      <c r="I3845" s="124"/>
      <c r="J3845" s="125"/>
      <c r="K3845" s="125"/>
      <c r="L3845" s="8"/>
      <c r="M3845" s="126"/>
      <c r="N3845" s="126"/>
      <c r="O3845" s="119"/>
      <c r="P3845" s="119"/>
      <c r="Q3845" s="158"/>
      <c r="R3845" s="159"/>
      <c r="S3845" s="119"/>
      <c r="T3845" s="129"/>
      <c r="U3845" s="127"/>
      <c r="V3845" s="127"/>
      <c r="W3845" s="126"/>
      <c r="X3845" s="119"/>
      <c r="Y3845" s="119"/>
      <c r="Z3845" s="131"/>
      <c r="AA3845" s="12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2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4"/>
      <c r="EM3845" s="1"/>
      <c r="EN3845" s="1"/>
      <c r="EO3845" s="1"/>
      <c r="EP3845" s="1"/>
      <c r="EQ3845" s="1"/>
      <c r="ER3845" s="1"/>
    </row>
    <row r="3846" spans="1:148" ht="12.75" x14ac:dyDescent="0.2">
      <c r="A3846" s="118"/>
      <c r="B3846" s="119"/>
      <c r="C3846" s="119"/>
      <c r="D3846" s="120"/>
      <c r="E3846" s="120"/>
      <c r="F3846" s="172"/>
      <c r="G3846" s="123"/>
      <c r="H3846" s="124"/>
      <c r="I3846" s="124"/>
      <c r="J3846" s="125"/>
      <c r="K3846" s="125"/>
      <c r="L3846" s="8"/>
      <c r="M3846" s="126"/>
      <c r="N3846" s="126"/>
      <c r="O3846" s="119"/>
      <c r="P3846" s="119"/>
      <c r="Q3846" s="158"/>
      <c r="R3846" s="159"/>
      <c r="S3846" s="119"/>
      <c r="T3846" s="129"/>
      <c r="U3846" s="127"/>
      <c r="V3846" s="127"/>
      <c r="W3846" s="126"/>
      <c r="X3846" s="119"/>
      <c r="Y3846" s="119"/>
      <c r="Z3846" s="131"/>
      <c r="AA3846" s="12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2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4"/>
      <c r="EM3846" s="1"/>
      <c r="EN3846" s="1"/>
      <c r="EO3846" s="1"/>
      <c r="EP3846" s="1"/>
      <c r="EQ3846" s="1"/>
      <c r="ER3846" s="1"/>
    </row>
    <row r="3847" spans="1:148" ht="12.75" x14ac:dyDescent="0.2">
      <c r="A3847" s="118"/>
      <c r="B3847" s="119"/>
      <c r="C3847" s="119"/>
      <c r="D3847" s="120"/>
      <c r="E3847" s="120"/>
      <c r="F3847" s="172"/>
      <c r="G3847" s="123"/>
      <c r="H3847" s="124"/>
      <c r="I3847" s="124"/>
      <c r="J3847" s="125"/>
      <c r="K3847" s="125"/>
      <c r="L3847" s="8"/>
      <c r="M3847" s="126"/>
      <c r="N3847" s="126"/>
      <c r="O3847" s="119"/>
      <c r="P3847" s="119"/>
      <c r="Q3847" s="158"/>
      <c r="R3847" s="159"/>
      <c r="S3847" s="119"/>
      <c r="T3847" s="129"/>
      <c r="U3847" s="127"/>
      <c r="V3847" s="127"/>
      <c r="W3847" s="126"/>
      <c r="X3847" s="119"/>
      <c r="Y3847" s="119"/>
      <c r="Z3847" s="131"/>
      <c r="AA3847" s="12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2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4"/>
      <c r="EM3847" s="1"/>
      <c r="EN3847" s="1"/>
      <c r="EO3847" s="1"/>
      <c r="EP3847" s="1"/>
      <c r="EQ3847" s="1"/>
      <c r="ER3847" s="1"/>
    </row>
    <row r="3848" spans="1:148" ht="12.75" x14ac:dyDescent="0.2">
      <c r="A3848" s="118"/>
      <c r="B3848" s="119"/>
      <c r="C3848" s="119"/>
      <c r="D3848" s="120"/>
      <c r="E3848" s="120"/>
      <c r="F3848" s="172"/>
      <c r="G3848" s="123"/>
      <c r="H3848" s="124"/>
      <c r="I3848" s="124"/>
      <c r="J3848" s="125"/>
      <c r="K3848" s="125"/>
      <c r="L3848" s="8"/>
      <c r="M3848" s="126"/>
      <c r="N3848" s="126"/>
      <c r="O3848" s="119"/>
      <c r="P3848" s="119"/>
      <c r="Q3848" s="158"/>
      <c r="R3848" s="159"/>
      <c r="S3848" s="119"/>
      <c r="T3848" s="129"/>
      <c r="U3848" s="127"/>
      <c r="V3848" s="127"/>
      <c r="W3848" s="126"/>
      <c r="X3848" s="119"/>
      <c r="Y3848" s="119"/>
      <c r="Z3848" s="131"/>
      <c r="AA3848" s="12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2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4"/>
      <c r="EM3848" s="1"/>
      <c r="EN3848" s="1"/>
      <c r="EO3848" s="1"/>
      <c r="EP3848" s="1"/>
      <c r="EQ3848" s="1"/>
      <c r="ER3848" s="1"/>
    </row>
    <row r="3849" spans="1:148" ht="12.75" x14ac:dyDescent="0.2">
      <c r="A3849" s="118"/>
      <c r="B3849" s="119"/>
      <c r="C3849" s="119"/>
      <c r="D3849" s="120"/>
      <c r="E3849" s="120"/>
      <c r="F3849" s="172"/>
      <c r="G3849" s="123"/>
      <c r="H3849" s="124"/>
      <c r="I3849" s="124"/>
      <c r="J3849" s="125"/>
      <c r="K3849" s="125"/>
      <c r="L3849" s="8"/>
      <c r="M3849" s="126"/>
      <c r="N3849" s="126"/>
      <c r="O3849" s="119"/>
      <c r="P3849" s="119"/>
      <c r="Q3849" s="158"/>
      <c r="R3849" s="159"/>
      <c r="S3849" s="119"/>
      <c r="T3849" s="129"/>
      <c r="U3849" s="127"/>
      <c r="V3849" s="127"/>
      <c r="W3849" s="126"/>
      <c r="X3849" s="119"/>
      <c r="Y3849" s="119"/>
      <c r="Z3849" s="131"/>
      <c r="AA3849" s="12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2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4"/>
      <c r="EM3849" s="1"/>
      <c r="EN3849" s="1"/>
      <c r="EO3849" s="1"/>
      <c r="EP3849" s="1"/>
      <c r="EQ3849" s="1"/>
      <c r="ER3849" s="1"/>
    </row>
    <row r="3850" spans="1:148" ht="12.75" x14ac:dyDescent="0.2">
      <c r="A3850" s="118"/>
      <c r="B3850" s="119"/>
      <c r="C3850" s="119"/>
      <c r="D3850" s="120"/>
      <c r="E3850" s="120"/>
      <c r="F3850" s="172"/>
      <c r="G3850" s="123"/>
      <c r="H3850" s="124"/>
      <c r="I3850" s="124"/>
      <c r="J3850" s="125"/>
      <c r="K3850" s="125"/>
      <c r="L3850" s="8"/>
      <c r="M3850" s="126"/>
      <c r="N3850" s="126"/>
      <c r="O3850" s="119"/>
      <c r="P3850" s="119"/>
      <c r="Q3850" s="158"/>
      <c r="R3850" s="159"/>
      <c r="S3850" s="119"/>
      <c r="T3850" s="129"/>
      <c r="U3850" s="127"/>
      <c r="V3850" s="127"/>
      <c r="W3850" s="126"/>
      <c r="X3850" s="119"/>
      <c r="Y3850" s="119"/>
      <c r="Z3850" s="131"/>
      <c r="AA3850" s="12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2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4"/>
      <c r="EM3850" s="1"/>
      <c r="EN3850" s="1"/>
      <c r="EO3850" s="1"/>
      <c r="EP3850" s="1"/>
      <c r="EQ3850" s="1"/>
      <c r="ER3850" s="1"/>
    </row>
    <row r="3851" spans="1:148" ht="12.75" x14ac:dyDescent="0.2">
      <c r="A3851" s="118"/>
      <c r="B3851" s="119"/>
      <c r="C3851" s="119"/>
      <c r="D3851" s="120"/>
      <c r="E3851" s="120"/>
      <c r="F3851" s="172"/>
      <c r="G3851" s="123"/>
      <c r="H3851" s="124"/>
      <c r="I3851" s="124"/>
      <c r="J3851" s="125"/>
      <c r="K3851" s="125"/>
      <c r="L3851" s="8"/>
      <c r="M3851" s="126"/>
      <c r="N3851" s="126"/>
      <c r="O3851" s="119"/>
      <c r="P3851" s="119"/>
      <c r="Q3851" s="158"/>
      <c r="R3851" s="159"/>
      <c r="S3851" s="119"/>
      <c r="T3851" s="129"/>
      <c r="U3851" s="127"/>
      <c r="V3851" s="127"/>
      <c r="W3851" s="126"/>
      <c r="X3851" s="119"/>
      <c r="Y3851" s="119"/>
      <c r="Z3851" s="131"/>
      <c r="AA3851" s="12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2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4"/>
      <c r="EM3851" s="1"/>
      <c r="EN3851" s="1"/>
      <c r="EO3851" s="1"/>
      <c r="EP3851" s="1"/>
      <c r="EQ3851" s="1"/>
      <c r="ER3851" s="1"/>
    </row>
    <row r="3852" spans="1:148" ht="12.75" x14ac:dyDescent="0.2">
      <c r="A3852" s="118"/>
      <c r="B3852" s="119"/>
      <c r="C3852" s="119"/>
      <c r="D3852" s="120"/>
      <c r="E3852" s="120"/>
      <c r="F3852" s="172"/>
      <c r="G3852" s="123"/>
      <c r="H3852" s="124"/>
      <c r="I3852" s="124"/>
      <c r="J3852" s="125"/>
      <c r="K3852" s="125"/>
      <c r="L3852" s="8"/>
      <c r="M3852" s="126"/>
      <c r="N3852" s="126"/>
      <c r="O3852" s="119"/>
      <c r="P3852" s="119"/>
      <c r="Q3852" s="158"/>
      <c r="R3852" s="159"/>
      <c r="S3852" s="119"/>
      <c r="T3852" s="129"/>
      <c r="U3852" s="127"/>
      <c r="V3852" s="127"/>
      <c r="W3852" s="126"/>
      <c r="X3852" s="119"/>
      <c r="Y3852" s="119"/>
      <c r="Z3852" s="131"/>
      <c r="AA3852" s="12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2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4"/>
      <c r="EM3852" s="1"/>
      <c r="EN3852" s="1"/>
      <c r="EO3852" s="1"/>
      <c r="EP3852" s="1"/>
      <c r="EQ3852" s="1"/>
      <c r="ER3852" s="1"/>
    </row>
    <row r="3853" spans="1:148" ht="12.75" x14ac:dyDescent="0.2">
      <c r="A3853" s="118"/>
      <c r="B3853" s="119"/>
      <c r="C3853" s="119"/>
      <c r="D3853" s="120"/>
      <c r="E3853" s="120"/>
      <c r="F3853" s="172"/>
      <c r="G3853" s="123"/>
      <c r="H3853" s="124"/>
      <c r="I3853" s="124"/>
      <c r="J3853" s="125"/>
      <c r="K3853" s="125"/>
      <c r="L3853" s="8"/>
      <c r="M3853" s="126"/>
      <c r="N3853" s="126"/>
      <c r="O3853" s="119"/>
      <c r="P3853" s="119"/>
      <c r="Q3853" s="158"/>
      <c r="R3853" s="159"/>
      <c r="S3853" s="119"/>
      <c r="T3853" s="129"/>
      <c r="U3853" s="127"/>
      <c r="V3853" s="127"/>
      <c r="W3853" s="126"/>
      <c r="X3853" s="119"/>
      <c r="Y3853" s="119"/>
      <c r="Z3853" s="131"/>
      <c r="AA3853" s="12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2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4"/>
      <c r="EM3853" s="1"/>
      <c r="EN3853" s="1"/>
      <c r="EO3853" s="1"/>
      <c r="EP3853" s="1"/>
      <c r="EQ3853" s="1"/>
      <c r="ER3853" s="1"/>
    </row>
    <row r="3854" spans="1:148" ht="12.75" x14ac:dyDescent="0.2">
      <c r="A3854" s="118"/>
      <c r="B3854" s="119"/>
      <c r="C3854" s="119"/>
      <c r="D3854" s="120"/>
      <c r="E3854" s="120"/>
      <c r="F3854" s="172"/>
      <c r="G3854" s="123"/>
      <c r="H3854" s="124"/>
      <c r="I3854" s="124"/>
      <c r="J3854" s="125"/>
      <c r="K3854" s="125"/>
      <c r="L3854" s="8"/>
      <c r="M3854" s="126"/>
      <c r="N3854" s="126"/>
      <c r="O3854" s="119"/>
      <c r="P3854" s="119"/>
      <c r="Q3854" s="158"/>
      <c r="R3854" s="159"/>
      <c r="S3854" s="119"/>
      <c r="T3854" s="129"/>
      <c r="U3854" s="127"/>
      <c r="V3854" s="127"/>
      <c r="W3854" s="126"/>
      <c r="X3854" s="119"/>
      <c r="Y3854" s="119"/>
      <c r="Z3854" s="131"/>
      <c r="AA3854" s="12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2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4"/>
      <c r="EM3854" s="1"/>
      <c r="EN3854" s="1"/>
      <c r="EO3854" s="1"/>
      <c r="EP3854" s="1"/>
      <c r="EQ3854" s="1"/>
      <c r="ER3854" s="1"/>
    </row>
    <row r="3855" spans="1:148" ht="12.75" x14ac:dyDescent="0.2">
      <c r="A3855" s="118"/>
      <c r="B3855" s="119"/>
      <c r="C3855" s="119"/>
      <c r="D3855" s="120"/>
      <c r="E3855" s="120"/>
      <c r="F3855" s="172"/>
      <c r="G3855" s="123"/>
      <c r="H3855" s="124"/>
      <c r="I3855" s="124"/>
      <c r="J3855" s="125"/>
      <c r="K3855" s="125"/>
      <c r="L3855" s="8"/>
      <c r="M3855" s="126"/>
      <c r="N3855" s="126"/>
      <c r="O3855" s="119"/>
      <c r="P3855" s="119"/>
      <c r="Q3855" s="158"/>
      <c r="R3855" s="159"/>
      <c r="S3855" s="119"/>
      <c r="T3855" s="129"/>
      <c r="U3855" s="127"/>
      <c r="V3855" s="127"/>
      <c r="W3855" s="126"/>
      <c r="X3855" s="119"/>
      <c r="Y3855" s="119"/>
      <c r="Z3855" s="131"/>
      <c r="AA3855" s="12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2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4"/>
      <c r="EM3855" s="1"/>
      <c r="EN3855" s="1"/>
      <c r="EO3855" s="1"/>
      <c r="EP3855" s="1"/>
      <c r="EQ3855" s="1"/>
      <c r="ER3855" s="1"/>
    </row>
    <row r="3856" spans="1:148" ht="12.75" x14ac:dyDescent="0.2">
      <c r="A3856" s="118"/>
      <c r="B3856" s="119"/>
      <c r="C3856" s="119"/>
      <c r="D3856" s="120"/>
      <c r="E3856" s="120"/>
      <c r="F3856" s="172"/>
      <c r="G3856" s="123"/>
      <c r="H3856" s="124"/>
      <c r="I3856" s="124"/>
      <c r="J3856" s="125"/>
      <c r="K3856" s="125"/>
      <c r="L3856" s="8"/>
      <c r="M3856" s="126"/>
      <c r="N3856" s="126"/>
      <c r="O3856" s="119"/>
      <c r="P3856" s="119"/>
      <c r="Q3856" s="158"/>
      <c r="R3856" s="159"/>
      <c r="S3856" s="119"/>
      <c r="T3856" s="129"/>
      <c r="U3856" s="127"/>
      <c r="V3856" s="127"/>
      <c r="W3856" s="126"/>
      <c r="X3856" s="119"/>
      <c r="Y3856" s="119"/>
      <c r="Z3856" s="131"/>
      <c r="AA3856" s="12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2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4"/>
      <c r="EM3856" s="1"/>
      <c r="EN3856" s="1"/>
      <c r="EO3856" s="1"/>
      <c r="EP3856" s="1"/>
      <c r="EQ3856" s="1"/>
      <c r="ER3856" s="1"/>
    </row>
    <row r="3857" spans="1:148" ht="12.75" x14ac:dyDescent="0.2">
      <c r="A3857" s="118"/>
      <c r="B3857" s="119"/>
      <c r="C3857" s="119"/>
      <c r="D3857" s="120"/>
      <c r="E3857" s="120"/>
      <c r="F3857" s="172"/>
      <c r="G3857" s="123"/>
      <c r="H3857" s="124"/>
      <c r="I3857" s="124"/>
      <c r="J3857" s="125"/>
      <c r="K3857" s="125"/>
      <c r="L3857" s="8"/>
      <c r="M3857" s="126"/>
      <c r="N3857" s="126"/>
      <c r="O3857" s="119"/>
      <c r="P3857" s="119"/>
      <c r="Q3857" s="158"/>
      <c r="R3857" s="159"/>
      <c r="S3857" s="119"/>
      <c r="T3857" s="129"/>
      <c r="U3857" s="127"/>
      <c r="V3857" s="127"/>
      <c r="W3857" s="126"/>
      <c r="X3857" s="119"/>
      <c r="Y3857" s="119"/>
      <c r="Z3857" s="131"/>
      <c r="AA3857" s="12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2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4"/>
      <c r="EM3857" s="1"/>
      <c r="EN3857" s="1"/>
      <c r="EO3857" s="1"/>
      <c r="EP3857" s="1"/>
      <c r="EQ3857" s="1"/>
      <c r="ER3857" s="1"/>
    </row>
    <row r="3858" spans="1:148" ht="12.75" x14ac:dyDescent="0.2">
      <c r="A3858" s="118"/>
      <c r="B3858" s="119"/>
      <c r="C3858" s="119"/>
      <c r="D3858" s="120"/>
      <c r="E3858" s="120"/>
      <c r="F3858" s="172"/>
      <c r="G3858" s="123"/>
      <c r="H3858" s="124"/>
      <c r="I3858" s="124"/>
      <c r="J3858" s="125"/>
      <c r="K3858" s="125"/>
      <c r="L3858" s="8"/>
      <c r="M3858" s="126"/>
      <c r="N3858" s="126"/>
      <c r="O3858" s="119"/>
      <c r="P3858" s="119"/>
      <c r="Q3858" s="158"/>
      <c r="R3858" s="159"/>
      <c r="S3858" s="119"/>
      <c r="T3858" s="129"/>
      <c r="U3858" s="127"/>
      <c r="V3858" s="127"/>
      <c r="W3858" s="126"/>
      <c r="X3858" s="119"/>
      <c r="Y3858" s="119"/>
      <c r="Z3858" s="131"/>
      <c r="AA3858" s="12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2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4"/>
      <c r="EM3858" s="1"/>
      <c r="EN3858" s="1"/>
      <c r="EO3858" s="1"/>
      <c r="EP3858" s="1"/>
      <c r="EQ3858" s="1"/>
      <c r="ER3858" s="1"/>
    </row>
    <row r="3859" spans="1:148" ht="12.75" x14ac:dyDescent="0.2">
      <c r="A3859" s="118"/>
      <c r="B3859" s="119"/>
      <c r="C3859" s="119"/>
      <c r="D3859" s="120"/>
      <c r="E3859" s="120"/>
      <c r="F3859" s="172"/>
      <c r="G3859" s="123"/>
      <c r="H3859" s="124"/>
      <c r="I3859" s="124"/>
      <c r="J3859" s="125"/>
      <c r="K3859" s="125"/>
      <c r="L3859" s="8"/>
      <c r="M3859" s="126"/>
      <c r="N3859" s="126"/>
      <c r="O3859" s="119"/>
      <c r="P3859" s="119"/>
      <c r="Q3859" s="158"/>
      <c r="R3859" s="159"/>
      <c r="S3859" s="119"/>
      <c r="T3859" s="129"/>
      <c r="U3859" s="127"/>
      <c r="V3859" s="127"/>
      <c r="W3859" s="126"/>
      <c r="X3859" s="119"/>
      <c r="Y3859" s="119"/>
      <c r="Z3859" s="131"/>
      <c r="AA3859" s="12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2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4"/>
      <c r="EM3859" s="1"/>
      <c r="EN3859" s="1"/>
      <c r="EO3859" s="1"/>
      <c r="EP3859" s="1"/>
      <c r="EQ3859" s="1"/>
      <c r="ER3859" s="1"/>
    </row>
    <row r="3860" spans="1:148" ht="12.75" x14ac:dyDescent="0.2">
      <c r="A3860" s="118"/>
      <c r="B3860" s="119"/>
      <c r="C3860" s="119"/>
      <c r="D3860" s="120"/>
      <c r="E3860" s="120"/>
      <c r="F3860" s="172"/>
      <c r="G3860" s="123"/>
      <c r="H3860" s="124"/>
      <c r="I3860" s="124"/>
      <c r="J3860" s="125"/>
      <c r="K3860" s="125"/>
      <c r="L3860" s="8"/>
      <c r="M3860" s="126"/>
      <c r="N3860" s="126"/>
      <c r="O3860" s="119"/>
      <c r="P3860" s="119"/>
      <c r="Q3860" s="158"/>
      <c r="R3860" s="159"/>
      <c r="S3860" s="119"/>
      <c r="T3860" s="129"/>
      <c r="U3860" s="127"/>
      <c r="V3860" s="127"/>
      <c r="W3860" s="126"/>
      <c r="X3860" s="119"/>
      <c r="Y3860" s="119"/>
      <c r="Z3860" s="131"/>
      <c r="AA3860" s="12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2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4"/>
      <c r="EM3860" s="1"/>
      <c r="EN3860" s="1"/>
      <c r="EO3860" s="1"/>
      <c r="EP3860" s="1"/>
      <c r="EQ3860" s="1"/>
      <c r="ER3860" s="1"/>
    </row>
    <row r="3861" spans="1:148" ht="12.75" x14ac:dyDescent="0.2">
      <c r="A3861" s="118"/>
      <c r="B3861" s="119"/>
      <c r="C3861" s="119"/>
      <c r="D3861" s="120"/>
      <c r="E3861" s="120"/>
      <c r="F3861" s="172"/>
      <c r="G3861" s="123"/>
      <c r="H3861" s="124"/>
      <c r="I3861" s="124"/>
      <c r="J3861" s="125"/>
      <c r="K3861" s="125"/>
      <c r="L3861" s="8"/>
      <c r="M3861" s="126"/>
      <c r="N3861" s="126"/>
      <c r="O3861" s="119"/>
      <c r="P3861" s="119"/>
      <c r="Q3861" s="158"/>
      <c r="R3861" s="159"/>
      <c r="S3861" s="119"/>
      <c r="T3861" s="129"/>
      <c r="U3861" s="127"/>
      <c r="V3861" s="127"/>
      <c r="W3861" s="126"/>
      <c r="X3861" s="119"/>
      <c r="Y3861" s="119"/>
      <c r="Z3861" s="131"/>
      <c r="AA3861" s="12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2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4"/>
      <c r="EM3861" s="1"/>
      <c r="EN3861" s="1"/>
      <c r="EO3861" s="1"/>
      <c r="EP3861" s="1"/>
      <c r="EQ3861" s="1"/>
      <c r="ER3861" s="1"/>
    </row>
    <row r="3862" spans="1:148" ht="12.75" x14ac:dyDescent="0.2">
      <c r="A3862" s="118"/>
      <c r="B3862" s="119"/>
      <c r="C3862" s="119"/>
      <c r="D3862" s="120"/>
      <c r="E3862" s="120"/>
      <c r="F3862" s="172"/>
      <c r="G3862" s="123"/>
      <c r="H3862" s="124"/>
      <c r="I3862" s="124"/>
      <c r="J3862" s="125"/>
      <c r="K3862" s="125"/>
      <c r="L3862" s="8"/>
      <c r="M3862" s="126"/>
      <c r="N3862" s="126"/>
      <c r="O3862" s="119"/>
      <c r="P3862" s="119"/>
      <c r="Q3862" s="158"/>
      <c r="R3862" s="159"/>
      <c r="S3862" s="119"/>
      <c r="T3862" s="129"/>
      <c r="U3862" s="127"/>
      <c r="V3862" s="127"/>
      <c r="W3862" s="126"/>
      <c r="X3862" s="119"/>
      <c r="Y3862" s="119"/>
      <c r="Z3862" s="131"/>
      <c r="AA3862" s="12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2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4"/>
      <c r="EM3862" s="1"/>
      <c r="EN3862" s="1"/>
      <c r="EO3862" s="1"/>
      <c r="EP3862" s="1"/>
      <c r="EQ3862" s="1"/>
      <c r="ER3862" s="1"/>
    </row>
    <row r="3863" spans="1:148" ht="12.75" x14ac:dyDescent="0.2">
      <c r="A3863" s="118"/>
      <c r="B3863" s="119"/>
      <c r="C3863" s="119"/>
      <c r="D3863" s="120"/>
      <c r="E3863" s="120"/>
      <c r="F3863" s="172"/>
      <c r="G3863" s="123"/>
      <c r="H3863" s="124"/>
      <c r="I3863" s="124"/>
      <c r="J3863" s="125"/>
      <c r="K3863" s="125"/>
      <c r="L3863" s="8"/>
      <c r="M3863" s="126"/>
      <c r="N3863" s="126"/>
      <c r="O3863" s="119"/>
      <c r="P3863" s="119"/>
      <c r="Q3863" s="158"/>
      <c r="R3863" s="159"/>
      <c r="S3863" s="119"/>
      <c r="T3863" s="129"/>
      <c r="U3863" s="127"/>
      <c r="V3863" s="127"/>
      <c r="W3863" s="126"/>
      <c r="X3863" s="119"/>
      <c r="Y3863" s="119"/>
      <c r="Z3863" s="131"/>
      <c r="AA3863" s="12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2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4"/>
      <c r="EM3863" s="1"/>
      <c r="EN3863" s="1"/>
      <c r="EO3863" s="1"/>
      <c r="EP3863" s="1"/>
      <c r="EQ3863" s="1"/>
      <c r="ER3863" s="1"/>
    </row>
    <row r="3864" spans="1:148" ht="12.75" x14ac:dyDescent="0.2">
      <c r="A3864" s="118"/>
      <c r="B3864" s="119"/>
      <c r="C3864" s="119"/>
      <c r="D3864" s="120"/>
      <c r="E3864" s="120"/>
      <c r="F3864" s="172"/>
      <c r="G3864" s="123"/>
      <c r="H3864" s="124"/>
      <c r="I3864" s="124"/>
      <c r="J3864" s="125"/>
      <c r="K3864" s="125"/>
      <c r="L3864" s="8"/>
      <c r="M3864" s="126"/>
      <c r="N3864" s="126"/>
      <c r="O3864" s="119"/>
      <c r="P3864" s="119"/>
      <c r="Q3864" s="158"/>
      <c r="R3864" s="159"/>
      <c r="S3864" s="119"/>
      <c r="T3864" s="129"/>
      <c r="U3864" s="127"/>
      <c r="V3864" s="127"/>
      <c r="W3864" s="126"/>
      <c r="X3864" s="119"/>
      <c r="Y3864" s="119"/>
      <c r="Z3864" s="131"/>
      <c r="AA3864" s="12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2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4"/>
      <c r="EM3864" s="1"/>
      <c r="EN3864" s="1"/>
      <c r="EO3864" s="1"/>
      <c r="EP3864" s="1"/>
      <c r="EQ3864" s="1"/>
      <c r="ER3864" s="1"/>
    </row>
    <row r="3865" spans="1:148" ht="12.75" x14ac:dyDescent="0.2">
      <c r="A3865" s="118"/>
      <c r="B3865" s="119"/>
      <c r="C3865" s="119"/>
      <c r="D3865" s="120"/>
      <c r="E3865" s="120"/>
      <c r="F3865" s="172"/>
      <c r="G3865" s="123"/>
      <c r="H3865" s="124"/>
      <c r="I3865" s="124"/>
      <c r="J3865" s="125"/>
      <c r="K3865" s="125"/>
      <c r="L3865" s="8"/>
      <c r="M3865" s="126"/>
      <c r="N3865" s="126"/>
      <c r="O3865" s="119"/>
      <c r="P3865" s="119"/>
      <c r="Q3865" s="158"/>
      <c r="R3865" s="159"/>
      <c r="S3865" s="119"/>
      <c r="T3865" s="129"/>
      <c r="U3865" s="127"/>
      <c r="V3865" s="127"/>
      <c r="W3865" s="126"/>
      <c r="X3865" s="119"/>
      <c r="Y3865" s="119"/>
      <c r="Z3865" s="131"/>
      <c r="AA3865" s="12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2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4"/>
      <c r="EM3865" s="1"/>
      <c r="EN3865" s="1"/>
      <c r="EO3865" s="1"/>
      <c r="EP3865" s="1"/>
      <c r="EQ3865" s="1"/>
      <c r="ER3865" s="1"/>
    </row>
    <row r="3866" spans="1:148" ht="12.75" x14ac:dyDescent="0.2">
      <c r="A3866" s="118"/>
      <c r="B3866" s="119"/>
      <c r="C3866" s="119"/>
      <c r="D3866" s="120"/>
      <c r="E3866" s="120"/>
      <c r="F3866" s="172"/>
      <c r="G3866" s="123"/>
      <c r="H3866" s="124"/>
      <c r="I3866" s="124"/>
      <c r="J3866" s="125"/>
      <c r="K3866" s="125"/>
      <c r="L3866" s="8"/>
      <c r="M3866" s="126"/>
      <c r="N3866" s="126"/>
      <c r="O3866" s="119"/>
      <c r="P3866" s="119"/>
      <c r="Q3866" s="158"/>
      <c r="R3866" s="159"/>
      <c r="S3866" s="119"/>
      <c r="T3866" s="129"/>
      <c r="U3866" s="127"/>
      <c r="V3866" s="127"/>
      <c r="W3866" s="126"/>
      <c r="X3866" s="119"/>
      <c r="Y3866" s="119"/>
      <c r="Z3866" s="131"/>
      <c r="AA3866" s="12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2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4"/>
      <c r="EM3866" s="1"/>
      <c r="EN3866" s="1"/>
      <c r="EO3866" s="1"/>
      <c r="EP3866" s="1"/>
      <c r="EQ3866" s="1"/>
      <c r="ER3866" s="1"/>
    </row>
    <row r="3867" spans="1:148" ht="12.75" x14ac:dyDescent="0.2">
      <c r="A3867" s="118"/>
      <c r="B3867" s="119"/>
      <c r="C3867" s="119"/>
      <c r="D3867" s="120"/>
      <c r="E3867" s="120"/>
      <c r="F3867" s="172"/>
      <c r="G3867" s="123"/>
      <c r="H3867" s="124"/>
      <c r="I3867" s="124"/>
      <c r="J3867" s="125"/>
      <c r="K3867" s="125"/>
      <c r="L3867" s="8"/>
      <c r="M3867" s="126"/>
      <c r="N3867" s="126"/>
      <c r="O3867" s="119"/>
      <c r="P3867" s="119"/>
      <c r="Q3867" s="158"/>
      <c r="R3867" s="159"/>
      <c r="S3867" s="119"/>
      <c r="T3867" s="129"/>
      <c r="U3867" s="127"/>
      <c r="V3867" s="127"/>
      <c r="W3867" s="126"/>
      <c r="X3867" s="119"/>
      <c r="Y3867" s="119"/>
      <c r="Z3867" s="131"/>
      <c r="AA3867" s="12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2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4"/>
      <c r="EM3867" s="1"/>
      <c r="EN3867" s="1"/>
      <c r="EO3867" s="1"/>
      <c r="EP3867" s="1"/>
      <c r="EQ3867" s="1"/>
      <c r="ER3867" s="1"/>
    </row>
    <row r="3868" spans="1:148" ht="12.75" x14ac:dyDescent="0.2">
      <c r="A3868" s="118"/>
      <c r="B3868" s="119"/>
      <c r="C3868" s="119"/>
      <c r="D3868" s="120"/>
      <c r="E3868" s="120"/>
      <c r="F3868" s="172"/>
      <c r="G3868" s="123"/>
      <c r="H3868" s="124"/>
      <c r="I3868" s="124"/>
      <c r="J3868" s="125"/>
      <c r="K3868" s="125"/>
      <c r="L3868" s="8"/>
      <c r="M3868" s="126"/>
      <c r="N3868" s="126"/>
      <c r="O3868" s="119"/>
      <c r="P3868" s="119"/>
      <c r="Q3868" s="158"/>
      <c r="R3868" s="159"/>
      <c r="S3868" s="119"/>
      <c r="T3868" s="129"/>
      <c r="U3868" s="127"/>
      <c r="V3868" s="127"/>
      <c r="W3868" s="126"/>
      <c r="X3868" s="119"/>
      <c r="Y3868" s="119"/>
      <c r="Z3868" s="131"/>
      <c r="AA3868" s="12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2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4"/>
      <c r="EM3868" s="1"/>
      <c r="EN3868" s="1"/>
      <c r="EO3868" s="1"/>
      <c r="EP3868" s="1"/>
      <c r="EQ3868" s="1"/>
      <c r="ER3868" s="1"/>
    </row>
    <row r="3869" spans="1:148" ht="12.75" x14ac:dyDescent="0.2">
      <c r="A3869" s="118"/>
      <c r="B3869" s="119"/>
      <c r="C3869" s="119"/>
      <c r="D3869" s="120"/>
      <c r="E3869" s="120"/>
      <c r="F3869" s="172"/>
      <c r="G3869" s="123"/>
      <c r="H3869" s="124"/>
      <c r="I3869" s="124"/>
      <c r="J3869" s="125"/>
      <c r="K3869" s="125"/>
      <c r="L3869" s="8"/>
      <c r="M3869" s="126"/>
      <c r="N3869" s="126"/>
      <c r="O3869" s="119"/>
      <c r="P3869" s="119"/>
      <c r="Q3869" s="158"/>
      <c r="R3869" s="159"/>
      <c r="S3869" s="119"/>
      <c r="T3869" s="129"/>
      <c r="U3869" s="127"/>
      <c r="V3869" s="127"/>
      <c r="W3869" s="126"/>
      <c r="X3869" s="119"/>
      <c r="Y3869" s="119"/>
      <c r="Z3869" s="131"/>
      <c r="AA3869" s="12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2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4"/>
      <c r="EM3869" s="1"/>
      <c r="EN3869" s="1"/>
      <c r="EO3869" s="1"/>
      <c r="EP3869" s="1"/>
      <c r="EQ3869" s="1"/>
      <c r="ER3869" s="1"/>
    </row>
    <row r="3870" spans="1:148" ht="12.75" x14ac:dyDescent="0.2">
      <c r="A3870" s="118"/>
      <c r="B3870" s="119"/>
      <c r="C3870" s="119"/>
      <c r="D3870" s="120"/>
      <c r="E3870" s="120"/>
      <c r="F3870" s="172"/>
      <c r="G3870" s="123"/>
      <c r="H3870" s="124"/>
      <c r="I3870" s="124"/>
      <c r="J3870" s="125"/>
      <c r="K3870" s="125"/>
      <c r="L3870" s="8"/>
      <c r="M3870" s="126"/>
      <c r="N3870" s="126"/>
      <c r="O3870" s="119"/>
      <c r="P3870" s="119"/>
      <c r="Q3870" s="158"/>
      <c r="R3870" s="159"/>
      <c r="S3870" s="119"/>
      <c r="T3870" s="129"/>
      <c r="U3870" s="127"/>
      <c r="V3870" s="127"/>
      <c r="W3870" s="126"/>
      <c r="X3870" s="119"/>
      <c r="Y3870" s="119"/>
      <c r="Z3870" s="131"/>
      <c r="AA3870" s="12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2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4"/>
      <c r="EM3870" s="1"/>
      <c r="EN3870" s="1"/>
      <c r="EO3870" s="1"/>
      <c r="EP3870" s="1"/>
      <c r="EQ3870" s="1"/>
      <c r="ER3870" s="1"/>
    </row>
    <row r="3871" spans="1:148" ht="12.75" x14ac:dyDescent="0.2">
      <c r="A3871" s="118"/>
      <c r="B3871" s="119"/>
      <c r="C3871" s="119"/>
      <c r="D3871" s="120"/>
      <c r="E3871" s="120"/>
      <c r="F3871" s="172"/>
      <c r="G3871" s="123"/>
      <c r="H3871" s="124"/>
      <c r="I3871" s="124"/>
      <c r="J3871" s="125"/>
      <c r="K3871" s="125"/>
      <c r="L3871" s="8"/>
      <c r="M3871" s="126"/>
      <c r="N3871" s="126"/>
      <c r="O3871" s="119"/>
      <c r="P3871" s="119"/>
      <c r="Q3871" s="158"/>
      <c r="R3871" s="159"/>
      <c r="S3871" s="119"/>
      <c r="T3871" s="129"/>
      <c r="U3871" s="127"/>
      <c r="V3871" s="127"/>
      <c r="W3871" s="126"/>
      <c r="X3871" s="119"/>
      <c r="Y3871" s="119"/>
      <c r="Z3871" s="131"/>
      <c r="AA3871" s="12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2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4"/>
      <c r="EM3871" s="1"/>
      <c r="EN3871" s="1"/>
      <c r="EO3871" s="1"/>
      <c r="EP3871" s="1"/>
      <c r="EQ3871" s="1"/>
      <c r="ER3871" s="1"/>
    </row>
    <row r="3872" spans="1:148" ht="12.75" x14ac:dyDescent="0.2">
      <c r="A3872" s="118"/>
      <c r="B3872" s="119"/>
      <c r="C3872" s="119"/>
      <c r="D3872" s="120"/>
      <c r="E3872" s="120"/>
      <c r="F3872" s="172"/>
      <c r="G3872" s="123"/>
      <c r="H3872" s="124"/>
      <c r="I3872" s="124"/>
      <c r="J3872" s="125"/>
      <c r="K3872" s="125"/>
      <c r="L3872" s="8"/>
      <c r="M3872" s="126"/>
      <c r="N3872" s="126"/>
      <c r="O3872" s="119"/>
      <c r="P3872" s="119"/>
      <c r="Q3872" s="158"/>
      <c r="R3872" s="159"/>
      <c r="S3872" s="119"/>
      <c r="T3872" s="129"/>
      <c r="U3872" s="127"/>
      <c r="V3872" s="127"/>
      <c r="W3872" s="126"/>
      <c r="X3872" s="119"/>
      <c r="Y3872" s="119"/>
      <c r="Z3872" s="131"/>
      <c r="AA3872" s="12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2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4"/>
      <c r="EM3872" s="1"/>
      <c r="EN3872" s="1"/>
      <c r="EO3872" s="1"/>
      <c r="EP3872" s="1"/>
      <c r="EQ3872" s="1"/>
      <c r="ER3872" s="1"/>
    </row>
    <row r="3873" spans="1:148" ht="12.75" x14ac:dyDescent="0.2">
      <c r="A3873" s="118"/>
      <c r="B3873" s="119"/>
      <c r="C3873" s="119"/>
      <c r="D3873" s="120"/>
      <c r="E3873" s="120"/>
      <c r="F3873" s="172"/>
      <c r="G3873" s="123"/>
      <c r="H3873" s="124"/>
      <c r="I3873" s="124"/>
      <c r="J3873" s="125"/>
      <c r="K3873" s="125"/>
      <c r="L3873" s="8"/>
      <c r="M3873" s="126"/>
      <c r="N3873" s="126"/>
      <c r="O3873" s="119"/>
      <c r="P3873" s="119"/>
      <c r="Q3873" s="158"/>
      <c r="R3873" s="159"/>
      <c r="S3873" s="119"/>
      <c r="T3873" s="129"/>
      <c r="U3873" s="127"/>
      <c r="V3873" s="127"/>
      <c r="W3873" s="126"/>
      <c r="X3873" s="119"/>
      <c r="Y3873" s="119"/>
      <c r="Z3873" s="131"/>
      <c r="AA3873" s="12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2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4"/>
      <c r="EM3873" s="1"/>
      <c r="EN3873" s="1"/>
      <c r="EO3873" s="1"/>
      <c r="EP3873" s="1"/>
      <c r="EQ3873" s="1"/>
      <c r="ER3873" s="1"/>
    </row>
    <row r="3874" spans="1:148" ht="12.75" x14ac:dyDescent="0.2">
      <c r="A3874" s="118"/>
      <c r="B3874" s="119"/>
      <c r="C3874" s="119"/>
      <c r="D3874" s="120"/>
      <c r="E3874" s="120"/>
      <c r="F3874" s="172"/>
      <c r="G3874" s="123"/>
      <c r="H3874" s="124"/>
      <c r="I3874" s="124"/>
      <c r="J3874" s="125"/>
      <c r="K3874" s="125"/>
      <c r="L3874" s="8"/>
      <c r="M3874" s="126"/>
      <c r="N3874" s="126"/>
      <c r="O3874" s="119"/>
      <c r="P3874" s="119"/>
      <c r="Q3874" s="158"/>
      <c r="R3874" s="159"/>
      <c r="S3874" s="119"/>
      <c r="T3874" s="129"/>
      <c r="U3874" s="127"/>
      <c r="V3874" s="127"/>
      <c r="W3874" s="126"/>
      <c r="X3874" s="119"/>
      <c r="Y3874" s="119"/>
      <c r="Z3874" s="131"/>
      <c r="AA3874" s="12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2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4"/>
      <c r="EM3874" s="1"/>
      <c r="EN3874" s="1"/>
      <c r="EO3874" s="1"/>
      <c r="EP3874" s="1"/>
      <c r="EQ3874" s="1"/>
      <c r="ER3874" s="1"/>
    </row>
    <row r="3875" spans="1:148" ht="12.75" x14ac:dyDescent="0.2">
      <c r="A3875" s="118"/>
      <c r="B3875" s="119"/>
      <c r="C3875" s="119"/>
      <c r="D3875" s="120"/>
      <c r="E3875" s="120"/>
      <c r="F3875" s="172"/>
      <c r="G3875" s="123"/>
      <c r="H3875" s="124"/>
      <c r="I3875" s="124"/>
      <c r="J3875" s="125"/>
      <c r="K3875" s="125"/>
      <c r="L3875" s="8"/>
      <c r="M3875" s="126"/>
      <c r="N3875" s="126"/>
      <c r="O3875" s="119"/>
      <c r="P3875" s="119"/>
      <c r="Q3875" s="158"/>
      <c r="R3875" s="159"/>
      <c r="S3875" s="119"/>
      <c r="T3875" s="129"/>
      <c r="U3875" s="127"/>
      <c r="V3875" s="127"/>
      <c r="W3875" s="126"/>
      <c r="X3875" s="119"/>
      <c r="Y3875" s="119"/>
      <c r="Z3875" s="131"/>
      <c r="AA3875" s="12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2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4"/>
      <c r="EM3875" s="1"/>
      <c r="EN3875" s="1"/>
      <c r="EO3875" s="1"/>
      <c r="EP3875" s="1"/>
      <c r="EQ3875" s="1"/>
      <c r="ER3875" s="1"/>
    </row>
    <row r="3876" spans="1:148" ht="12.75" x14ac:dyDescent="0.2">
      <c r="A3876" s="118"/>
      <c r="B3876" s="119"/>
      <c r="C3876" s="119"/>
      <c r="D3876" s="120"/>
      <c r="E3876" s="120"/>
      <c r="F3876" s="172"/>
      <c r="G3876" s="123"/>
      <c r="H3876" s="124"/>
      <c r="I3876" s="124"/>
      <c r="J3876" s="125"/>
      <c r="K3876" s="125"/>
      <c r="L3876" s="8"/>
      <c r="M3876" s="126"/>
      <c r="N3876" s="126"/>
      <c r="O3876" s="119"/>
      <c r="P3876" s="119"/>
      <c r="Q3876" s="158"/>
      <c r="R3876" s="159"/>
      <c r="S3876" s="119"/>
      <c r="T3876" s="129"/>
      <c r="U3876" s="127"/>
      <c r="V3876" s="127"/>
      <c r="W3876" s="126"/>
      <c r="X3876" s="119"/>
      <c r="Y3876" s="119"/>
      <c r="Z3876" s="131"/>
      <c r="AA3876" s="12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2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4"/>
      <c r="EM3876" s="1"/>
      <c r="EN3876" s="1"/>
      <c r="EO3876" s="1"/>
      <c r="EP3876" s="1"/>
      <c r="EQ3876" s="1"/>
      <c r="ER3876" s="1"/>
    </row>
    <row r="3877" spans="1:148" ht="12.75" x14ac:dyDescent="0.2">
      <c r="A3877" s="118"/>
      <c r="B3877" s="119"/>
      <c r="C3877" s="119"/>
      <c r="D3877" s="120"/>
      <c r="E3877" s="120"/>
      <c r="F3877" s="172"/>
      <c r="G3877" s="123"/>
      <c r="H3877" s="124"/>
      <c r="I3877" s="124"/>
      <c r="J3877" s="125"/>
      <c r="K3877" s="125"/>
      <c r="L3877" s="8"/>
      <c r="M3877" s="126"/>
      <c r="N3877" s="126"/>
      <c r="O3877" s="119"/>
      <c r="P3877" s="119"/>
      <c r="Q3877" s="158"/>
      <c r="R3877" s="159"/>
      <c r="S3877" s="119"/>
      <c r="T3877" s="129"/>
      <c r="U3877" s="127"/>
      <c r="V3877" s="127"/>
      <c r="W3877" s="126"/>
      <c r="X3877" s="119"/>
      <c r="Y3877" s="119"/>
      <c r="Z3877" s="131"/>
      <c r="AA3877" s="12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2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4"/>
      <c r="EM3877" s="1"/>
      <c r="EN3877" s="1"/>
      <c r="EO3877" s="1"/>
      <c r="EP3877" s="1"/>
      <c r="EQ3877" s="1"/>
      <c r="ER3877" s="1"/>
    </row>
    <row r="3878" spans="1:148" ht="12.75" x14ac:dyDescent="0.2">
      <c r="A3878" s="118"/>
      <c r="B3878" s="119"/>
      <c r="C3878" s="119"/>
      <c r="D3878" s="120"/>
      <c r="E3878" s="120"/>
      <c r="F3878" s="172"/>
      <c r="G3878" s="123"/>
      <c r="H3878" s="124"/>
      <c r="I3878" s="124"/>
      <c r="J3878" s="125"/>
      <c r="K3878" s="125"/>
      <c r="L3878" s="8"/>
      <c r="M3878" s="126"/>
      <c r="N3878" s="126"/>
      <c r="O3878" s="119"/>
      <c r="P3878" s="119"/>
      <c r="Q3878" s="158"/>
      <c r="R3878" s="159"/>
      <c r="S3878" s="119"/>
      <c r="T3878" s="129"/>
      <c r="U3878" s="127"/>
      <c r="V3878" s="127"/>
      <c r="W3878" s="126"/>
      <c r="X3878" s="119"/>
      <c r="Y3878" s="119"/>
      <c r="Z3878" s="131"/>
      <c r="AA3878" s="12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2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4"/>
      <c r="EM3878" s="1"/>
      <c r="EN3878" s="1"/>
      <c r="EO3878" s="1"/>
      <c r="EP3878" s="1"/>
      <c r="EQ3878" s="1"/>
      <c r="ER3878" s="1"/>
    </row>
    <row r="3879" spans="1:148" ht="12.75" x14ac:dyDescent="0.2">
      <c r="A3879" s="118"/>
      <c r="B3879" s="119"/>
      <c r="C3879" s="119"/>
      <c r="D3879" s="120"/>
      <c r="E3879" s="120"/>
      <c r="F3879" s="172"/>
      <c r="G3879" s="123"/>
      <c r="H3879" s="124"/>
      <c r="I3879" s="124"/>
      <c r="J3879" s="125"/>
      <c r="K3879" s="125"/>
      <c r="L3879" s="8"/>
      <c r="M3879" s="126"/>
      <c r="N3879" s="126"/>
      <c r="O3879" s="119"/>
      <c r="P3879" s="119"/>
      <c r="Q3879" s="158"/>
      <c r="R3879" s="159"/>
      <c r="S3879" s="119"/>
      <c r="T3879" s="129"/>
      <c r="U3879" s="127"/>
      <c r="V3879" s="127"/>
      <c r="W3879" s="126"/>
      <c r="X3879" s="119"/>
      <c r="Y3879" s="119"/>
      <c r="Z3879" s="131"/>
      <c r="AA3879" s="12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2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4"/>
      <c r="EM3879" s="1"/>
      <c r="EN3879" s="1"/>
      <c r="EO3879" s="1"/>
      <c r="EP3879" s="1"/>
      <c r="EQ3879" s="1"/>
      <c r="ER3879" s="1"/>
    </row>
    <row r="3880" spans="1:148" ht="12.75" x14ac:dyDescent="0.2">
      <c r="A3880" s="118"/>
      <c r="B3880" s="119"/>
      <c r="C3880" s="119"/>
      <c r="D3880" s="120"/>
      <c r="E3880" s="120"/>
      <c r="F3880" s="172"/>
      <c r="G3880" s="123"/>
      <c r="H3880" s="124"/>
      <c r="I3880" s="124"/>
      <c r="J3880" s="125"/>
      <c r="K3880" s="125"/>
      <c r="L3880" s="8"/>
      <c r="M3880" s="126"/>
      <c r="N3880" s="126"/>
      <c r="O3880" s="119"/>
      <c r="P3880" s="119"/>
      <c r="Q3880" s="158"/>
      <c r="R3880" s="159"/>
      <c r="S3880" s="119"/>
      <c r="T3880" s="129"/>
      <c r="U3880" s="127"/>
      <c r="V3880" s="127"/>
      <c r="W3880" s="126"/>
      <c r="X3880" s="119"/>
      <c r="Y3880" s="119"/>
      <c r="Z3880" s="131"/>
      <c r="AA3880" s="12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2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4"/>
      <c r="EM3880" s="1"/>
      <c r="EN3880" s="1"/>
      <c r="EO3880" s="1"/>
      <c r="EP3880" s="1"/>
      <c r="EQ3880" s="1"/>
      <c r="ER3880" s="1"/>
    </row>
    <row r="3881" spans="1:148" ht="12.75" x14ac:dyDescent="0.2">
      <c r="A3881" s="118"/>
      <c r="B3881" s="119"/>
      <c r="C3881" s="119"/>
      <c r="D3881" s="120"/>
      <c r="E3881" s="120"/>
      <c r="F3881" s="172"/>
      <c r="G3881" s="123"/>
      <c r="H3881" s="124"/>
      <c r="I3881" s="124"/>
      <c r="J3881" s="125"/>
      <c r="K3881" s="125"/>
      <c r="L3881" s="8"/>
      <c r="M3881" s="126"/>
      <c r="N3881" s="126"/>
      <c r="O3881" s="119"/>
      <c r="P3881" s="119"/>
      <c r="Q3881" s="158"/>
      <c r="R3881" s="159"/>
      <c r="S3881" s="119"/>
      <c r="T3881" s="129"/>
      <c r="U3881" s="127"/>
      <c r="V3881" s="127"/>
      <c r="W3881" s="126"/>
      <c r="X3881" s="119"/>
      <c r="Y3881" s="119"/>
      <c r="Z3881" s="131"/>
      <c r="AA3881" s="12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2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4"/>
      <c r="EM3881" s="1"/>
      <c r="EN3881" s="1"/>
      <c r="EO3881" s="1"/>
      <c r="EP3881" s="1"/>
      <c r="EQ3881" s="1"/>
      <c r="ER3881" s="1"/>
    </row>
    <row r="3882" spans="1:148" ht="12.75" x14ac:dyDescent="0.2">
      <c r="A3882" s="118"/>
      <c r="B3882" s="119"/>
      <c r="C3882" s="119"/>
      <c r="D3882" s="120"/>
      <c r="E3882" s="120"/>
      <c r="F3882" s="172"/>
      <c r="G3882" s="123"/>
      <c r="H3882" s="124"/>
      <c r="I3882" s="124"/>
      <c r="J3882" s="125"/>
      <c r="K3882" s="125"/>
      <c r="L3882" s="8"/>
      <c r="M3882" s="126"/>
      <c r="N3882" s="126"/>
      <c r="O3882" s="119"/>
      <c r="P3882" s="119"/>
      <c r="Q3882" s="158"/>
      <c r="R3882" s="159"/>
      <c r="S3882" s="119"/>
      <c r="T3882" s="129"/>
      <c r="U3882" s="127"/>
      <c r="V3882" s="127"/>
      <c r="W3882" s="126"/>
      <c r="X3882" s="119"/>
      <c r="Y3882" s="119"/>
      <c r="Z3882" s="131"/>
      <c r="AA3882" s="12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2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4"/>
      <c r="EM3882" s="1"/>
      <c r="EN3882" s="1"/>
      <c r="EO3882" s="1"/>
      <c r="EP3882" s="1"/>
      <c r="EQ3882" s="1"/>
      <c r="ER3882" s="1"/>
    </row>
    <row r="3883" spans="1:148" ht="12.75" x14ac:dyDescent="0.2">
      <c r="A3883" s="118"/>
      <c r="B3883" s="119"/>
      <c r="C3883" s="119"/>
      <c r="D3883" s="120"/>
      <c r="E3883" s="120"/>
      <c r="F3883" s="172"/>
      <c r="G3883" s="123"/>
      <c r="H3883" s="124"/>
      <c r="I3883" s="124"/>
      <c r="J3883" s="125"/>
      <c r="K3883" s="125"/>
      <c r="L3883" s="8"/>
      <c r="M3883" s="126"/>
      <c r="N3883" s="126"/>
      <c r="O3883" s="119"/>
      <c r="P3883" s="119"/>
      <c r="Q3883" s="158"/>
      <c r="R3883" s="159"/>
      <c r="S3883" s="119"/>
      <c r="T3883" s="129"/>
      <c r="U3883" s="127"/>
      <c r="V3883" s="127"/>
      <c r="W3883" s="126"/>
      <c r="X3883" s="119"/>
      <c r="Y3883" s="119"/>
      <c r="Z3883" s="131"/>
      <c r="AA3883" s="12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2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4"/>
      <c r="EM3883" s="1"/>
      <c r="EN3883" s="1"/>
      <c r="EO3883" s="1"/>
      <c r="EP3883" s="1"/>
      <c r="EQ3883" s="1"/>
      <c r="ER3883" s="1"/>
    </row>
    <row r="3884" spans="1:148" ht="12.75" x14ac:dyDescent="0.2">
      <c r="A3884" s="118"/>
      <c r="B3884" s="119"/>
      <c r="C3884" s="119"/>
      <c r="D3884" s="120"/>
      <c r="E3884" s="120"/>
      <c r="F3884" s="172"/>
      <c r="G3884" s="123"/>
      <c r="H3884" s="124"/>
      <c r="I3884" s="124"/>
      <c r="J3884" s="125"/>
      <c r="K3884" s="125"/>
      <c r="L3884" s="8"/>
      <c r="M3884" s="126"/>
      <c r="N3884" s="126"/>
      <c r="O3884" s="119"/>
      <c r="P3884" s="119"/>
      <c r="Q3884" s="158"/>
      <c r="R3884" s="159"/>
      <c r="S3884" s="119"/>
      <c r="T3884" s="129"/>
      <c r="U3884" s="127"/>
      <c r="V3884" s="127"/>
      <c r="W3884" s="126"/>
      <c r="X3884" s="119"/>
      <c r="Y3884" s="119"/>
      <c r="Z3884" s="131"/>
      <c r="AA3884" s="12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2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4"/>
      <c r="EM3884" s="1"/>
      <c r="EN3884" s="1"/>
      <c r="EO3884" s="1"/>
      <c r="EP3884" s="1"/>
      <c r="EQ3884" s="1"/>
      <c r="ER3884" s="1"/>
    </row>
    <row r="3885" spans="1:148" ht="12.75" x14ac:dyDescent="0.2">
      <c r="A3885" s="118"/>
      <c r="B3885" s="119"/>
      <c r="C3885" s="119"/>
      <c r="D3885" s="120"/>
      <c r="E3885" s="120"/>
      <c r="F3885" s="172"/>
      <c r="G3885" s="123"/>
      <c r="H3885" s="124"/>
      <c r="I3885" s="124"/>
      <c r="J3885" s="125"/>
      <c r="K3885" s="125"/>
      <c r="L3885" s="8"/>
      <c r="M3885" s="126"/>
      <c r="N3885" s="126"/>
      <c r="O3885" s="119"/>
      <c r="P3885" s="119"/>
      <c r="Q3885" s="158"/>
      <c r="R3885" s="159"/>
      <c r="S3885" s="119"/>
      <c r="T3885" s="129"/>
      <c r="U3885" s="127"/>
      <c r="V3885" s="127"/>
      <c r="W3885" s="126"/>
      <c r="X3885" s="119"/>
      <c r="Y3885" s="119"/>
      <c r="Z3885" s="131"/>
      <c r="AA3885" s="12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2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4"/>
      <c r="EM3885" s="1"/>
      <c r="EN3885" s="1"/>
      <c r="EO3885" s="1"/>
      <c r="EP3885" s="1"/>
      <c r="EQ3885" s="1"/>
      <c r="ER3885" s="1"/>
    </row>
    <row r="3886" spans="1:148" ht="12.75" x14ac:dyDescent="0.2">
      <c r="A3886" s="118"/>
      <c r="B3886" s="119"/>
      <c r="C3886" s="119"/>
      <c r="D3886" s="120"/>
      <c r="E3886" s="120"/>
      <c r="F3886" s="172"/>
      <c r="G3886" s="123"/>
      <c r="H3886" s="124"/>
      <c r="I3886" s="124"/>
      <c r="J3886" s="125"/>
      <c r="K3886" s="125"/>
      <c r="L3886" s="8"/>
      <c r="M3886" s="126"/>
      <c r="N3886" s="126"/>
      <c r="O3886" s="119"/>
      <c r="P3886" s="119"/>
      <c r="Q3886" s="158"/>
      <c r="R3886" s="159"/>
      <c r="S3886" s="119"/>
      <c r="T3886" s="129"/>
      <c r="U3886" s="127"/>
      <c r="V3886" s="127"/>
      <c r="W3886" s="126"/>
      <c r="X3886" s="119"/>
      <c r="Y3886" s="119"/>
      <c r="Z3886" s="131"/>
      <c r="AA3886" s="12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2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4"/>
      <c r="EM3886" s="1"/>
      <c r="EN3886" s="1"/>
      <c r="EO3886" s="1"/>
      <c r="EP3886" s="1"/>
      <c r="EQ3886" s="1"/>
      <c r="ER3886" s="1"/>
    </row>
    <row r="3887" spans="1:148" ht="12.75" x14ac:dyDescent="0.2">
      <c r="A3887" s="118"/>
      <c r="B3887" s="119"/>
      <c r="C3887" s="119"/>
      <c r="D3887" s="120"/>
      <c r="E3887" s="120"/>
      <c r="F3887" s="172"/>
      <c r="G3887" s="123"/>
      <c r="H3887" s="124"/>
      <c r="I3887" s="124"/>
      <c r="J3887" s="125"/>
      <c r="K3887" s="125"/>
      <c r="L3887" s="8"/>
      <c r="M3887" s="126"/>
      <c r="N3887" s="126"/>
      <c r="O3887" s="119"/>
      <c r="P3887" s="119"/>
      <c r="Q3887" s="158"/>
      <c r="R3887" s="159"/>
      <c r="S3887" s="119"/>
      <c r="T3887" s="129"/>
      <c r="U3887" s="127"/>
      <c r="V3887" s="127"/>
      <c r="W3887" s="126"/>
      <c r="X3887" s="119"/>
      <c r="Y3887" s="119"/>
      <c r="Z3887" s="131"/>
      <c r="AA3887" s="12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2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4"/>
      <c r="EM3887" s="1"/>
      <c r="EN3887" s="1"/>
      <c r="EO3887" s="1"/>
      <c r="EP3887" s="1"/>
      <c r="EQ3887" s="1"/>
      <c r="ER3887" s="1"/>
    </row>
    <row r="3888" spans="1:148" ht="12.75" x14ac:dyDescent="0.2">
      <c r="A3888" s="118"/>
      <c r="B3888" s="119"/>
      <c r="C3888" s="119"/>
      <c r="D3888" s="120"/>
      <c r="E3888" s="120"/>
      <c r="F3888" s="172"/>
      <c r="G3888" s="123"/>
      <c r="H3888" s="124"/>
      <c r="I3888" s="124"/>
      <c r="J3888" s="125"/>
      <c r="K3888" s="125"/>
      <c r="L3888" s="8"/>
      <c r="M3888" s="126"/>
      <c r="N3888" s="126"/>
      <c r="O3888" s="119"/>
      <c r="P3888" s="119"/>
      <c r="Q3888" s="158"/>
      <c r="R3888" s="159"/>
      <c r="S3888" s="119"/>
      <c r="T3888" s="129"/>
      <c r="U3888" s="127"/>
      <c r="V3888" s="127"/>
      <c r="W3888" s="126"/>
      <c r="X3888" s="119"/>
      <c r="Y3888" s="119"/>
      <c r="Z3888" s="131"/>
      <c r="AA3888" s="12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2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4"/>
      <c r="EM3888" s="1"/>
      <c r="EN3888" s="1"/>
      <c r="EO3888" s="1"/>
      <c r="EP3888" s="1"/>
      <c r="EQ3888" s="1"/>
      <c r="ER3888" s="1"/>
    </row>
    <row r="3889" spans="1:148" ht="12.75" x14ac:dyDescent="0.2">
      <c r="A3889" s="118"/>
      <c r="B3889" s="119"/>
      <c r="C3889" s="119"/>
      <c r="D3889" s="120"/>
      <c r="E3889" s="120"/>
      <c r="F3889" s="172"/>
      <c r="G3889" s="123"/>
      <c r="H3889" s="124"/>
      <c r="I3889" s="124"/>
      <c r="J3889" s="125"/>
      <c r="K3889" s="125"/>
      <c r="L3889" s="8"/>
      <c r="M3889" s="126"/>
      <c r="N3889" s="126"/>
      <c r="O3889" s="119"/>
      <c r="P3889" s="119"/>
      <c r="Q3889" s="158"/>
      <c r="R3889" s="159"/>
      <c r="S3889" s="119"/>
      <c r="T3889" s="129"/>
      <c r="U3889" s="127"/>
      <c r="V3889" s="127"/>
      <c r="W3889" s="126"/>
      <c r="X3889" s="119"/>
      <c r="Y3889" s="119"/>
      <c r="Z3889" s="131"/>
      <c r="AA3889" s="12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2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4"/>
      <c r="EM3889" s="1"/>
      <c r="EN3889" s="1"/>
      <c r="EO3889" s="1"/>
      <c r="EP3889" s="1"/>
      <c r="EQ3889" s="1"/>
      <c r="ER3889" s="1"/>
    </row>
    <row r="3890" spans="1:148" ht="12.75" x14ac:dyDescent="0.2">
      <c r="A3890" s="118"/>
      <c r="B3890" s="119"/>
      <c r="C3890" s="119"/>
      <c r="D3890" s="120"/>
      <c r="E3890" s="120"/>
      <c r="F3890" s="172"/>
      <c r="G3890" s="123"/>
      <c r="H3890" s="124"/>
      <c r="I3890" s="124"/>
      <c r="J3890" s="125"/>
      <c r="K3890" s="125"/>
      <c r="L3890" s="8"/>
      <c r="M3890" s="126"/>
      <c r="N3890" s="126"/>
      <c r="O3890" s="119"/>
      <c r="P3890" s="119"/>
      <c r="Q3890" s="158"/>
      <c r="R3890" s="159"/>
      <c r="S3890" s="119"/>
      <c r="T3890" s="129"/>
      <c r="U3890" s="127"/>
      <c r="V3890" s="127"/>
      <c r="W3890" s="126"/>
      <c r="X3890" s="119"/>
      <c r="Y3890" s="119"/>
      <c r="Z3890" s="131"/>
      <c r="AA3890" s="12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2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4"/>
      <c r="EM3890" s="1"/>
      <c r="EN3890" s="1"/>
      <c r="EO3890" s="1"/>
      <c r="EP3890" s="1"/>
      <c r="EQ3890" s="1"/>
      <c r="ER3890" s="1"/>
    </row>
    <row r="3891" spans="1:148" ht="12.75" x14ac:dyDescent="0.2">
      <c r="A3891" s="118"/>
      <c r="B3891" s="119"/>
      <c r="C3891" s="119"/>
      <c r="D3891" s="120"/>
      <c r="E3891" s="120"/>
      <c r="F3891" s="172"/>
      <c r="G3891" s="123"/>
      <c r="H3891" s="124"/>
      <c r="I3891" s="124"/>
      <c r="J3891" s="125"/>
      <c r="K3891" s="125"/>
      <c r="L3891" s="8"/>
      <c r="M3891" s="126"/>
      <c r="N3891" s="126"/>
      <c r="O3891" s="119"/>
      <c r="P3891" s="119"/>
      <c r="Q3891" s="158"/>
      <c r="R3891" s="159"/>
      <c r="S3891" s="119"/>
      <c r="T3891" s="129"/>
      <c r="U3891" s="127"/>
      <c r="V3891" s="127"/>
      <c r="W3891" s="126"/>
      <c r="X3891" s="119"/>
      <c r="Y3891" s="119"/>
      <c r="Z3891" s="131"/>
      <c r="AA3891" s="12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2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4"/>
      <c r="EM3891" s="1"/>
      <c r="EN3891" s="1"/>
      <c r="EO3891" s="1"/>
      <c r="EP3891" s="1"/>
      <c r="EQ3891" s="1"/>
      <c r="ER3891" s="1"/>
    </row>
    <row r="3892" spans="1:148" ht="12.75" x14ac:dyDescent="0.2">
      <c r="A3892" s="118"/>
      <c r="B3892" s="119"/>
      <c r="C3892" s="119"/>
      <c r="D3892" s="120"/>
      <c r="E3892" s="120"/>
      <c r="F3892" s="172"/>
      <c r="G3892" s="123"/>
      <c r="H3892" s="124"/>
      <c r="I3892" s="124"/>
      <c r="J3892" s="125"/>
      <c r="K3892" s="125"/>
      <c r="L3892" s="8"/>
      <c r="M3892" s="126"/>
      <c r="N3892" s="126"/>
      <c r="O3892" s="119"/>
      <c r="P3892" s="119"/>
      <c r="Q3892" s="158"/>
      <c r="R3892" s="159"/>
      <c r="S3892" s="119"/>
      <c r="T3892" s="129"/>
      <c r="U3892" s="127"/>
      <c r="V3892" s="127"/>
      <c r="W3892" s="126"/>
      <c r="X3892" s="119"/>
      <c r="Y3892" s="119"/>
      <c r="Z3892" s="131"/>
      <c r="AA3892" s="12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2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4"/>
      <c r="EM3892" s="1"/>
      <c r="EN3892" s="1"/>
      <c r="EO3892" s="1"/>
      <c r="EP3892" s="1"/>
      <c r="EQ3892" s="1"/>
      <c r="ER3892" s="1"/>
    </row>
    <row r="3893" spans="1:148" ht="12.75" x14ac:dyDescent="0.2">
      <c r="A3893" s="118"/>
      <c r="B3893" s="119"/>
      <c r="C3893" s="119"/>
      <c r="D3893" s="120"/>
      <c r="E3893" s="120"/>
      <c r="F3893" s="172"/>
      <c r="G3893" s="123"/>
      <c r="H3893" s="124"/>
      <c r="I3893" s="124"/>
      <c r="J3893" s="125"/>
      <c r="K3893" s="125"/>
      <c r="L3893" s="8"/>
      <c r="M3893" s="126"/>
      <c r="N3893" s="126"/>
      <c r="O3893" s="119"/>
      <c r="P3893" s="119"/>
      <c r="Q3893" s="158"/>
      <c r="R3893" s="159"/>
      <c r="S3893" s="119"/>
      <c r="T3893" s="129"/>
      <c r="U3893" s="127"/>
      <c r="V3893" s="127"/>
      <c r="W3893" s="126"/>
      <c r="X3893" s="119"/>
      <c r="Y3893" s="119"/>
      <c r="Z3893" s="131"/>
      <c r="AA3893" s="12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2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4"/>
      <c r="EM3893" s="1"/>
      <c r="EN3893" s="1"/>
      <c r="EO3893" s="1"/>
      <c r="EP3893" s="1"/>
      <c r="EQ3893" s="1"/>
      <c r="ER3893" s="1"/>
    </row>
    <row r="3894" spans="1:148" ht="12.75" x14ac:dyDescent="0.2">
      <c r="A3894" s="118"/>
      <c r="B3894" s="119"/>
      <c r="C3894" s="119"/>
      <c r="D3894" s="120"/>
      <c r="E3894" s="120"/>
      <c r="F3894" s="172"/>
      <c r="G3894" s="123"/>
      <c r="H3894" s="124"/>
      <c r="I3894" s="124"/>
      <c r="J3894" s="125"/>
      <c r="K3894" s="125"/>
      <c r="L3894" s="8"/>
      <c r="M3894" s="126"/>
      <c r="N3894" s="126"/>
      <c r="O3894" s="119"/>
      <c r="P3894" s="119"/>
      <c r="Q3894" s="158"/>
      <c r="R3894" s="159"/>
      <c r="S3894" s="119"/>
      <c r="T3894" s="129"/>
      <c r="U3894" s="127"/>
      <c r="V3894" s="127"/>
      <c r="W3894" s="126"/>
      <c r="X3894" s="119"/>
      <c r="Y3894" s="119"/>
      <c r="Z3894" s="131"/>
      <c r="AA3894" s="12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2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4"/>
      <c r="EM3894" s="1"/>
      <c r="EN3894" s="1"/>
      <c r="EO3894" s="1"/>
      <c r="EP3894" s="1"/>
      <c r="EQ3894" s="1"/>
      <c r="ER3894" s="1"/>
    </row>
    <row r="3895" spans="1:148" ht="12.75" x14ac:dyDescent="0.2">
      <c r="A3895" s="118"/>
      <c r="B3895" s="119"/>
      <c r="C3895" s="119"/>
      <c r="D3895" s="120"/>
      <c r="E3895" s="120"/>
      <c r="F3895" s="172"/>
      <c r="G3895" s="123"/>
      <c r="H3895" s="124"/>
      <c r="I3895" s="124"/>
      <c r="J3895" s="125"/>
      <c r="K3895" s="125"/>
      <c r="L3895" s="8"/>
      <c r="M3895" s="126"/>
      <c r="N3895" s="126"/>
      <c r="O3895" s="119"/>
      <c r="P3895" s="119"/>
      <c r="Q3895" s="158"/>
      <c r="R3895" s="159"/>
      <c r="S3895" s="119"/>
      <c r="T3895" s="129"/>
      <c r="U3895" s="127"/>
      <c r="V3895" s="127"/>
      <c r="W3895" s="126"/>
      <c r="X3895" s="119"/>
      <c r="Y3895" s="119"/>
      <c r="Z3895" s="131"/>
      <c r="AA3895" s="12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2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4"/>
      <c r="EM3895" s="1"/>
      <c r="EN3895" s="1"/>
      <c r="EO3895" s="1"/>
      <c r="EP3895" s="1"/>
      <c r="EQ3895" s="1"/>
      <c r="ER3895" s="1"/>
    </row>
    <row r="3896" spans="1:148" ht="12.75" x14ac:dyDescent="0.2">
      <c r="A3896" s="118"/>
      <c r="B3896" s="119"/>
      <c r="C3896" s="119"/>
      <c r="D3896" s="120"/>
      <c r="E3896" s="120"/>
      <c r="F3896" s="172"/>
      <c r="G3896" s="123"/>
      <c r="H3896" s="124"/>
      <c r="I3896" s="124"/>
      <c r="J3896" s="125"/>
      <c r="K3896" s="125"/>
      <c r="L3896" s="8"/>
      <c r="M3896" s="126"/>
      <c r="N3896" s="126"/>
      <c r="O3896" s="119"/>
      <c r="P3896" s="119"/>
      <c r="Q3896" s="158"/>
      <c r="R3896" s="159"/>
      <c r="S3896" s="119"/>
      <c r="T3896" s="129"/>
      <c r="U3896" s="127"/>
      <c r="V3896" s="127"/>
      <c r="W3896" s="126"/>
      <c r="X3896" s="119"/>
      <c r="Y3896" s="119"/>
      <c r="Z3896" s="131"/>
      <c r="AA3896" s="12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2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4"/>
      <c r="EM3896" s="1"/>
      <c r="EN3896" s="1"/>
      <c r="EO3896" s="1"/>
      <c r="EP3896" s="1"/>
      <c r="EQ3896" s="1"/>
      <c r="ER3896" s="1"/>
    </row>
    <row r="3897" spans="1:148" ht="12.75" x14ac:dyDescent="0.2">
      <c r="A3897" s="118"/>
      <c r="B3897" s="119"/>
      <c r="C3897" s="119"/>
      <c r="D3897" s="120"/>
      <c r="E3897" s="120"/>
      <c r="F3897" s="172"/>
      <c r="G3897" s="123"/>
      <c r="H3897" s="124"/>
      <c r="I3897" s="124"/>
      <c r="J3897" s="125"/>
      <c r="K3897" s="125"/>
      <c r="L3897" s="8"/>
      <c r="M3897" s="126"/>
      <c r="N3897" s="126"/>
      <c r="O3897" s="119"/>
      <c r="P3897" s="119"/>
      <c r="Q3897" s="158"/>
      <c r="R3897" s="159"/>
      <c r="S3897" s="119"/>
      <c r="T3897" s="129"/>
      <c r="U3897" s="127"/>
      <c r="V3897" s="127"/>
      <c r="W3897" s="126"/>
      <c r="X3897" s="119"/>
      <c r="Y3897" s="119"/>
      <c r="Z3897" s="131"/>
      <c r="AA3897" s="12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2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4"/>
      <c r="EM3897" s="1"/>
      <c r="EN3897" s="1"/>
      <c r="EO3897" s="1"/>
      <c r="EP3897" s="1"/>
      <c r="EQ3897" s="1"/>
      <c r="ER3897" s="1"/>
    </row>
    <row r="3898" spans="1:148" ht="12.75" x14ac:dyDescent="0.2">
      <c r="A3898" s="118"/>
      <c r="B3898" s="119"/>
      <c r="C3898" s="119"/>
      <c r="D3898" s="120"/>
      <c r="E3898" s="120"/>
      <c r="F3898" s="172"/>
      <c r="G3898" s="123"/>
      <c r="H3898" s="124"/>
      <c r="I3898" s="124"/>
      <c r="J3898" s="125"/>
      <c r="K3898" s="125"/>
      <c r="L3898" s="8"/>
      <c r="M3898" s="126"/>
      <c r="N3898" s="126"/>
      <c r="O3898" s="119"/>
      <c r="P3898" s="119"/>
      <c r="Q3898" s="158"/>
      <c r="R3898" s="159"/>
      <c r="S3898" s="119"/>
      <c r="T3898" s="129"/>
      <c r="U3898" s="127"/>
      <c r="V3898" s="127"/>
      <c r="W3898" s="126"/>
      <c r="X3898" s="119"/>
      <c r="Y3898" s="119"/>
      <c r="Z3898" s="131"/>
      <c r="AA3898" s="12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2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4"/>
      <c r="EM3898" s="1"/>
      <c r="EN3898" s="1"/>
      <c r="EO3898" s="1"/>
      <c r="EP3898" s="1"/>
      <c r="EQ3898" s="1"/>
      <c r="ER3898" s="1"/>
    </row>
    <row r="3899" spans="1:148" ht="12.75" x14ac:dyDescent="0.2">
      <c r="A3899" s="118"/>
      <c r="B3899" s="119"/>
      <c r="C3899" s="119"/>
      <c r="D3899" s="120"/>
      <c r="E3899" s="120"/>
      <c r="F3899" s="172"/>
      <c r="G3899" s="123"/>
      <c r="H3899" s="124"/>
      <c r="I3899" s="124"/>
      <c r="J3899" s="125"/>
      <c r="K3899" s="125"/>
      <c r="L3899" s="8"/>
      <c r="M3899" s="126"/>
      <c r="N3899" s="126"/>
      <c r="O3899" s="119"/>
      <c r="P3899" s="119"/>
      <c r="Q3899" s="158"/>
      <c r="R3899" s="159"/>
      <c r="S3899" s="119"/>
      <c r="T3899" s="129"/>
      <c r="U3899" s="127"/>
      <c r="V3899" s="127"/>
      <c r="W3899" s="126"/>
      <c r="X3899" s="119"/>
      <c r="Y3899" s="119"/>
      <c r="Z3899" s="131"/>
      <c r="AA3899" s="12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2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4"/>
      <c r="EM3899" s="1"/>
      <c r="EN3899" s="1"/>
      <c r="EO3899" s="1"/>
      <c r="EP3899" s="1"/>
      <c r="EQ3899" s="1"/>
      <c r="ER3899" s="1"/>
    </row>
    <row r="3900" spans="1:148" ht="12.75" x14ac:dyDescent="0.2">
      <c r="A3900" s="118"/>
      <c r="B3900" s="119"/>
      <c r="C3900" s="119"/>
      <c r="D3900" s="120"/>
      <c r="E3900" s="120"/>
      <c r="F3900" s="172"/>
      <c r="G3900" s="123"/>
      <c r="H3900" s="124"/>
      <c r="I3900" s="124"/>
      <c r="J3900" s="125"/>
      <c r="K3900" s="125"/>
      <c r="L3900" s="8"/>
      <c r="M3900" s="126"/>
      <c r="N3900" s="126"/>
      <c r="O3900" s="119"/>
      <c r="P3900" s="119"/>
      <c r="Q3900" s="158"/>
      <c r="R3900" s="159"/>
      <c r="S3900" s="119"/>
      <c r="T3900" s="129"/>
      <c r="U3900" s="127"/>
      <c r="V3900" s="127"/>
      <c r="W3900" s="126"/>
      <c r="X3900" s="119"/>
      <c r="Y3900" s="119"/>
      <c r="Z3900" s="131"/>
      <c r="AA3900" s="12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2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4"/>
      <c r="EM3900" s="1"/>
      <c r="EN3900" s="1"/>
      <c r="EO3900" s="1"/>
      <c r="EP3900" s="1"/>
      <c r="EQ3900" s="1"/>
      <c r="ER3900" s="1"/>
    </row>
    <row r="3901" spans="1:148" ht="12.75" x14ac:dyDescent="0.2">
      <c r="A3901" s="118"/>
      <c r="B3901" s="119"/>
      <c r="C3901" s="119"/>
      <c r="D3901" s="120"/>
      <c r="E3901" s="120"/>
      <c r="F3901" s="172"/>
      <c r="G3901" s="123"/>
      <c r="H3901" s="124"/>
      <c r="I3901" s="124"/>
      <c r="J3901" s="125"/>
      <c r="K3901" s="125"/>
      <c r="L3901" s="8"/>
      <c r="M3901" s="126"/>
      <c r="N3901" s="126"/>
      <c r="O3901" s="119"/>
      <c r="P3901" s="119"/>
      <c r="Q3901" s="158"/>
      <c r="R3901" s="159"/>
      <c r="S3901" s="119"/>
      <c r="T3901" s="129"/>
      <c r="U3901" s="127"/>
      <c r="V3901" s="127"/>
      <c r="W3901" s="126"/>
      <c r="X3901" s="119"/>
      <c r="Y3901" s="119"/>
      <c r="Z3901" s="131"/>
      <c r="AA3901" s="12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2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4"/>
      <c r="EM3901" s="1"/>
      <c r="EN3901" s="1"/>
      <c r="EO3901" s="1"/>
      <c r="EP3901" s="1"/>
      <c r="EQ3901" s="1"/>
      <c r="ER3901" s="1"/>
    </row>
    <row r="3902" spans="1:148" ht="12.75" x14ac:dyDescent="0.2">
      <c r="A3902" s="118"/>
      <c r="B3902" s="119"/>
      <c r="C3902" s="119"/>
      <c r="D3902" s="120"/>
      <c r="E3902" s="120"/>
      <c r="F3902" s="172"/>
      <c r="G3902" s="123"/>
      <c r="H3902" s="124"/>
      <c r="I3902" s="124"/>
      <c r="J3902" s="125"/>
      <c r="K3902" s="125"/>
      <c r="L3902" s="8"/>
      <c r="M3902" s="126"/>
      <c r="N3902" s="126"/>
      <c r="O3902" s="119"/>
      <c r="P3902" s="119"/>
      <c r="Q3902" s="158"/>
      <c r="R3902" s="159"/>
      <c r="S3902" s="119"/>
      <c r="T3902" s="129"/>
      <c r="U3902" s="127"/>
      <c r="V3902" s="127"/>
      <c r="W3902" s="126"/>
      <c r="X3902" s="119"/>
      <c r="Y3902" s="119"/>
      <c r="Z3902" s="131"/>
      <c r="AA3902" s="12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2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4"/>
      <c r="EM3902" s="1"/>
      <c r="EN3902" s="1"/>
      <c r="EO3902" s="1"/>
      <c r="EP3902" s="1"/>
      <c r="EQ3902" s="1"/>
      <c r="ER3902" s="1"/>
    </row>
    <row r="3903" spans="1:148" ht="12.75" x14ac:dyDescent="0.2">
      <c r="A3903" s="118"/>
      <c r="B3903" s="119"/>
      <c r="C3903" s="119"/>
      <c r="D3903" s="120"/>
      <c r="E3903" s="120"/>
      <c r="F3903" s="172"/>
      <c r="G3903" s="123"/>
      <c r="H3903" s="124"/>
      <c r="I3903" s="124"/>
      <c r="J3903" s="125"/>
      <c r="K3903" s="125"/>
      <c r="L3903" s="8"/>
      <c r="M3903" s="126"/>
      <c r="N3903" s="126"/>
      <c r="O3903" s="119"/>
      <c r="P3903" s="119"/>
      <c r="Q3903" s="158"/>
      <c r="R3903" s="159"/>
      <c r="S3903" s="119"/>
      <c r="T3903" s="129"/>
      <c r="U3903" s="127"/>
      <c r="V3903" s="127"/>
      <c r="W3903" s="126"/>
      <c r="X3903" s="119"/>
      <c r="Y3903" s="119"/>
      <c r="Z3903" s="131"/>
      <c r="AA3903" s="12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2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4"/>
      <c r="EM3903" s="1"/>
      <c r="EN3903" s="1"/>
      <c r="EO3903" s="1"/>
      <c r="EP3903" s="1"/>
      <c r="EQ3903" s="1"/>
      <c r="ER3903" s="1"/>
    </row>
    <row r="3904" spans="1:148" ht="12.75" x14ac:dyDescent="0.2">
      <c r="A3904" s="118"/>
      <c r="B3904" s="119"/>
      <c r="C3904" s="119"/>
      <c r="D3904" s="120"/>
      <c r="E3904" s="120"/>
      <c r="F3904" s="172"/>
      <c r="G3904" s="123"/>
      <c r="H3904" s="124"/>
      <c r="I3904" s="124"/>
      <c r="J3904" s="125"/>
      <c r="K3904" s="125"/>
      <c r="L3904" s="8"/>
      <c r="M3904" s="126"/>
      <c r="N3904" s="126"/>
      <c r="O3904" s="119"/>
      <c r="P3904" s="119"/>
      <c r="Q3904" s="158"/>
      <c r="R3904" s="159"/>
      <c r="S3904" s="119"/>
      <c r="T3904" s="129"/>
      <c r="U3904" s="127"/>
      <c r="V3904" s="127"/>
      <c r="W3904" s="126"/>
      <c r="X3904" s="119"/>
      <c r="Y3904" s="119"/>
      <c r="Z3904" s="131"/>
      <c r="AA3904" s="12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2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4"/>
      <c r="EM3904" s="1"/>
      <c r="EN3904" s="1"/>
      <c r="EO3904" s="1"/>
      <c r="EP3904" s="1"/>
      <c r="EQ3904" s="1"/>
      <c r="ER3904" s="1"/>
    </row>
    <row r="3905" spans="1:148" ht="12.75" x14ac:dyDescent="0.2">
      <c r="A3905" s="118"/>
      <c r="B3905" s="119"/>
      <c r="C3905" s="119"/>
      <c r="D3905" s="120"/>
      <c r="E3905" s="120"/>
      <c r="F3905" s="172"/>
      <c r="G3905" s="123"/>
      <c r="H3905" s="124"/>
      <c r="I3905" s="124"/>
      <c r="J3905" s="125"/>
      <c r="K3905" s="125"/>
      <c r="L3905" s="8"/>
      <c r="M3905" s="126"/>
      <c r="N3905" s="126"/>
      <c r="O3905" s="119"/>
      <c r="P3905" s="119"/>
      <c r="Q3905" s="158"/>
      <c r="R3905" s="159"/>
      <c r="S3905" s="119"/>
      <c r="T3905" s="129"/>
      <c r="U3905" s="127"/>
      <c r="V3905" s="127"/>
      <c r="W3905" s="126"/>
      <c r="X3905" s="119"/>
      <c r="Y3905" s="119"/>
      <c r="Z3905" s="131"/>
      <c r="AA3905" s="12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2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4"/>
      <c r="EM3905" s="1"/>
      <c r="EN3905" s="1"/>
      <c r="EO3905" s="1"/>
      <c r="EP3905" s="1"/>
      <c r="EQ3905" s="1"/>
      <c r="ER3905" s="1"/>
    </row>
    <row r="3906" spans="1:148" ht="12.75" x14ac:dyDescent="0.2">
      <c r="A3906" s="118"/>
      <c r="B3906" s="119"/>
      <c r="C3906" s="119"/>
      <c r="D3906" s="120"/>
      <c r="E3906" s="120"/>
      <c r="F3906" s="172"/>
      <c r="G3906" s="123"/>
      <c r="H3906" s="124"/>
      <c r="I3906" s="124"/>
      <c r="J3906" s="125"/>
      <c r="K3906" s="125"/>
      <c r="L3906" s="8"/>
      <c r="M3906" s="126"/>
      <c r="N3906" s="126"/>
      <c r="O3906" s="119"/>
      <c r="P3906" s="119"/>
      <c r="Q3906" s="158"/>
      <c r="R3906" s="159"/>
      <c r="S3906" s="119"/>
      <c r="T3906" s="129"/>
      <c r="U3906" s="127"/>
      <c r="V3906" s="127"/>
      <c r="W3906" s="126"/>
      <c r="X3906" s="119"/>
      <c r="Y3906" s="119"/>
      <c r="Z3906" s="131"/>
      <c r="AA3906" s="12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2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4"/>
      <c r="EM3906" s="1"/>
      <c r="EN3906" s="1"/>
      <c r="EO3906" s="1"/>
      <c r="EP3906" s="1"/>
      <c r="EQ3906" s="1"/>
      <c r="ER3906" s="1"/>
    </row>
    <row r="3907" spans="1:148" ht="12.75" x14ac:dyDescent="0.2">
      <c r="A3907" s="118"/>
      <c r="B3907" s="119"/>
      <c r="C3907" s="119"/>
      <c r="D3907" s="120"/>
      <c r="E3907" s="120"/>
      <c r="F3907" s="172"/>
      <c r="G3907" s="123"/>
      <c r="H3907" s="124"/>
      <c r="I3907" s="124"/>
      <c r="J3907" s="125"/>
      <c r="K3907" s="125"/>
      <c r="L3907" s="8"/>
      <c r="M3907" s="126"/>
      <c r="N3907" s="126"/>
      <c r="O3907" s="119"/>
      <c r="P3907" s="119"/>
      <c r="Q3907" s="158"/>
      <c r="R3907" s="159"/>
      <c r="S3907" s="119"/>
      <c r="T3907" s="129"/>
      <c r="U3907" s="127"/>
      <c r="V3907" s="127"/>
      <c r="W3907" s="126"/>
      <c r="X3907" s="119"/>
      <c r="Y3907" s="119"/>
      <c r="Z3907" s="131"/>
      <c r="AA3907" s="12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2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4"/>
      <c r="EM3907" s="1"/>
      <c r="EN3907" s="1"/>
      <c r="EO3907" s="1"/>
      <c r="EP3907" s="1"/>
      <c r="EQ3907" s="1"/>
      <c r="ER3907" s="1"/>
    </row>
    <row r="3908" spans="1:148" ht="12.75" x14ac:dyDescent="0.2">
      <c r="A3908" s="118"/>
      <c r="B3908" s="119"/>
      <c r="C3908" s="119"/>
      <c r="D3908" s="120"/>
      <c r="E3908" s="120"/>
      <c r="F3908" s="172"/>
      <c r="G3908" s="123"/>
      <c r="H3908" s="124"/>
      <c r="I3908" s="124"/>
      <c r="J3908" s="125"/>
      <c r="K3908" s="125"/>
      <c r="L3908" s="8"/>
      <c r="M3908" s="126"/>
      <c r="N3908" s="126"/>
      <c r="O3908" s="119"/>
      <c r="P3908" s="119"/>
      <c r="Q3908" s="158"/>
      <c r="R3908" s="159"/>
      <c r="S3908" s="119"/>
      <c r="T3908" s="129"/>
      <c r="U3908" s="127"/>
      <c r="V3908" s="127"/>
      <c r="W3908" s="126"/>
      <c r="X3908" s="119"/>
      <c r="Y3908" s="119"/>
      <c r="Z3908" s="131"/>
      <c r="AA3908" s="12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2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4"/>
      <c r="EM3908" s="1"/>
      <c r="EN3908" s="1"/>
      <c r="EO3908" s="1"/>
      <c r="EP3908" s="1"/>
      <c r="EQ3908" s="1"/>
      <c r="ER3908" s="1"/>
    </row>
    <row r="3909" spans="1:148" ht="12.75" x14ac:dyDescent="0.2">
      <c r="A3909" s="118"/>
      <c r="B3909" s="119"/>
      <c r="C3909" s="119"/>
      <c r="D3909" s="120"/>
      <c r="E3909" s="120"/>
      <c r="F3909" s="172"/>
      <c r="G3909" s="123"/>
      <c r="H3909" s="124"/>
      <c r="I3909" s="124"/>
      <c r="J3909" s="125"/>
      <c r="K3909" s="125"/>
      <c r="L3909" s="8"/>
      <c r="M3909" s="126"/>
      <c r="N3909" s="126"/>
      <c r="O3909" s="119"/>
      <c r="P3909" s="119"/>
      <c r="Q3909" s="158"/>
      <c r="R3909" s="159"/>
      <c r="S3909" s="119"/>
      <c r="T3909" s="129"/>
      <c r="U3909" s="127"/>
      <c r="V3909" s="127"/>
      <c r="W3909" s="126"/>
      <c r="X3909" s="119"/>
      <c r="Y3909" s="119"/>
      <c r="Z3909" s="131"/>
      <c r="AA3909" s="12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2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4"/>
      <c r="EM3909" s="1"/>
      <c r="EN3909" s="1"/>
      <c r="EO3909" s="1"/>
      <c r="EP3909" s="1"/>
      <c r="EQ3909" s="1"/>
      <c r="ER3909" s="1"/>
    </row>
    <row r="3910" spans="1:148" ht="12.75" x14ac:dyDescent="0.2">
      <c r="A3910" s="118"/>
      <c r="B3910" s="119"/>
      <c r="C3910" s="119"/>
      <c r="D3910" s="120"/>
      <c r="E3910" s="120"/>
      <c r="F3910" s="172"/>
      <c r="G3910" s="123"/>
      <c r="H3910" s="124"/>
      <c r="I3910" s="124"/>
      <c r="J3910" s="125"/>
      <c r="K3910" s="125"/>
      <c r="L3910" s="8"/>
      <c r="M3910" s="126"/>
      <c r="N3910" s="126"/>
      <c r="O3910" s="119"/>
      <c r="P3910" s="119"/>
      <c r="Q3910" s="158"/>
      <c r="R3910" s="159"/>
      <c r="S3910" s="119"/>
      <c r="T3910" s="129"/>
      <c r="U3910" s="127"/>
      <c r="V3910" s="127"/>
      <c r="W3910" s="126"/>
      <c r="X3910" s="119"/>
      <c r="Y3910" s="119"/>
      <c r="Z3910" s="131"/>
      <c r="AA3910" s="12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2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4"/>
      <c r="EM3910" s="1"/>
      <c r="EN3910" s="1"/>
      <c r="EO3910" s="1"/>
      <c r="EP3910" s="1"/>
      <c r="EQ3910" s="1"/>
      <c r="ER3910" s="1"/>
    </row>
    <row r="3911" spans="1:148" ht="12.75" x14ac:dyDescent="0.2">
      <c r="A3911" s="118"/>
      <c r="B3911" s="119"/>
      <c r="C3911" s="119"/>
      <c r="D3911" s="120"/>
      <c r="E3911" s="120"/>
      <c r="F3911" s="172"/>
      <c r="G3911" s="123"/>
      <c r="H3911" s="124"/>
      <c r="I3911" s="124"/>
      <c r="J3911" s="125"/>
      <c r="K3911" s="125"/>
      <c r="L3911" s="8"/>
      <c r="M3911" s="126"/>
      <c r="N3911" s="126"/>
      <c r="O3911" s="119"/>
      <c r="P3911" s="119"/>
      <c r="Q3911" s="158"/>
      <c r="R3911" s="159"/>
      <c r="S3911" s="119"/>
      <c r="T3911" s="129"/>
      <c r="U3911" s="127"/>
      <c r="V3911" s="127"/>
      <c r="W3911" s="126"/>
      <c r="X3911" s="119"/>
      <c r="Y3911" s="119"/>
      <c r="Z3911" s="131"/>
      <c r="AA3911" s="12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2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4"/>
      <c r="EM3911" s="1"/>
      <c r="EN3911" s="1"/>
      <c r="EO3911" s="1"/>
      <c r="EP3911" s="1"/>
      <c r="EQ3911" s="1"/>
      <c r="ER3911" s="1"/>
    </row>
    <row r="3912" spans="1:148" ht="12.75" x14ac:dyDescent="0.2">
      <c r="A3912" s="118"/>
      <c r="B3912" s="119"/>
      <c r="C3912" s="119"/>
      <c r="D3912" s="120"/>
      <c r="E3912" s="120"/>
      <c r="F3912" s="172"/>
      <c r="G3912" s="123"/>
      <c r="H3912" s="124"/>
      <c r="I3912" s="124"/>
      <c r="J3912" s="125"/>
      <c r="K3912" s="125"/>
      <c r="L3912" s="8"/>
      <c r="M3912" s="126"/>
      <c r="N3912" s="126"/>
      <c r="O3912" s="119"/>
      <c r="P3912" s="119"/>
      <c r="Q3912" s="158"/>
      <c r="R3912" s="159"/>
      <c r="S3912" s="119"/>
      <c r="T3912" s="129"/>
      <c r="U3912" s="127"/>
      <c r="V3912" s="127"/>
      <c r="W3912" s="126"/>
      <c r="X3912" s="119"/>
      <c r="Y3912" s="119"/>
      <c r="Z3912" s="131"/>
      <c r="AA3912" s="12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2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4"/>
      <c r="EM3912" s="1"/>
      <c r="EN3912" s="1"/>
      <c r="EO3912" s="1"/>
      <c r="EP3912" s="1"/>
      <c r="EQ3912" s="1"/>
      <c r="ER3912" s="1"/>
    </row>
    <row r="3913" spans="1:148" ht="12.75" x14ac:dyDescent="0.2">
      <c r="A3913" s="118"/>
      <c r="B3913" s="119"/>
      <c r="C3913" s="119"/>
      <c r="D3913" s="120"/>
      <c r="E3913" s="120"/>
      <c r="F3913" s="172"/>
      <c r="G3913" s="123"/>
      <c r="H3913" s="124"/>
      <c r="I3913" s="124"/>
      <c r="J3913" s="125"/>
      <c r="K3913" s="125"/>
      <c r="L3913" s="8"/>
      <c r="M3913" s="126"/>
      <c r="N3913" s="126"/>
      <c r="O3913" s="119"/>
      <c r="P3913" s="119"/>
      <c r="Q3913" s="158"/>
      <c r="R3913" s="159"/>
      <c r="S3913" s="119"/>
      <c r="T3913" s="129"/>
      <c r="U3913" s="127"/>
      <c r="V3913" s="127"/>
      <c r="W3913" s="126"/>
      <c r="X3913" s="119"/>
      <c r="Y3913" s="119"/>
      <c r="Z3913" s="131"/>
      <c r="AA3913" s="12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2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4"/>
      <c r="EM3913" s="1"/>
      <c r="EN3913" s="1"/>
      <c r="EO3913" s="1"/>
      <c r="EP3913" s="1"/>
      <c r="EQ3913" s="1"/>
      <c r="ER3913" s="1"/>
    </row>
    <row r="3914" spans="1:148" ht="12.75" x14ac:dyDescent="0.2">
      <c r="A3914" s="118"/>
      <c r="B3914" s="119"/>
      <c r="C3914" s="119"/>
      <c r="D3914" s="120"/>
      <c r="E3914" s="120"/>
      <c r="F3914" s="172"/>
      <c r="G3914" s="123"/>
      <c r="H3914" s="124"/>
      <c r="I3914" s="124"/>
      <c r="J3914" s="125"/>
      <c r="K3914" s="125"/>
      <c r="L3914" s="8"/>
      <c r="M3914" s="126"/>
      <c r="N3914" s="126"/>
      <c r="O3914" s="119"/>
      <c r="P3914" s="119"/>
      <c r="Q3914" s="158"/>
      <c r="R3914" s="159"/>
      <c r="S3914" s="119"/>
      <c r="T3914" s="129"/>
      <c r="U3914" s="127"/>
      <c r="V3914" s="127"/>
      <c r="W3914" s="126"/>
      <c r="X3914" s="119"/>
      <c r="Y3914" s="119"/>
      <c r="Z3914" s="131"/>
      <c r="AA3914" s="12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2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4"/>
      <c r="EM3914" s="1"/>
      <c r="EN3914" s="1"/>
      <c r="EO3914" s="1"/>
      <c r="EP3914" s="1"/>
      <c r="EQ3914" s="1"/>
      <c r="ER3914" s="1"/>
    </row>
    <row r="3915" spans="1:148" ht="12.75" x14ac:dyDescent="0.2">
      <c r="A3915" s="118"/>
      <c r="B3915" s="119"/>
      <c r="C3915" s="119"/>
      <c r="D3915" s="120"/>
      <c r="E3915" s="120"/>
      <c r="F3915" s="172"/>
      <c r="G3915" s="123"/>
      <c r="H3915" s="124"/>
      <c r="I3915" s="124"/>
      <c r="J3915" s="125"/>
      <c r="K3915" s="125"/>
      <c r="L3915" s="8"/>
      <c r="M3915" s="126"/>
      <c r="N3915" s="126"/>
      <c r="O3915" s="119"/>
      <c r="P3915" s="119"/>
      <c r="Q3915" s="158"/>
      <c r="R3915" s="159"/>
      <c r="S3915" s="119"/>
      <c r="T3915" s="129"/>
      <c r="U3915" s="127"/>
      <c r="V3915" s="127"/>
      <c r="W3915" s="126"/>
      <c r="X3915" s="119"/>
      <c r="Y3915" s="119"/>
      <c r="Z3915" s="131"/>
      <c r="AA3915" s="12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2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4"/>
      <c r="EM3915" s="1"/>
      <c r="EN3915" s="1"/>
      <c r="EO3915" s="1"/>
      <c r="EP3915" s="1"/>
      <c r="EQ3915" s="1"/>
      <c r="ER3915" s="1"/>
    </row>
    <row r="3916" spans="1:148" ht="12.75" x14ac:dyDescent="0.2">
      <c r="A3916" s="118"/>
      <c r="B3916" s="119"/>
      <c r="C3916" s="119"/>
      <c r="D3916" s="120"/>
      <c r="E3916" s="120"/>
      <c r="F3916" s="172"/>
      <c r="G3916" s="123"/>
      <c r="H3916" s="124"/>
      <c r="I3916" s="124"/>
      <c r="J3916" s="125"/>
      <c r="K3916" s="125"/>
      <c r="L3916" s="8"/>
      <c r="M3916" s="126"/>
      <c r="N3916" s="126"/>
      <c r="O3916" s="119"/>
      <c r="P3916" s="119"/>
      <c r="Q3916" s="158"/>
      <c r="R3916" s="159"/>
      <c r="S3916" s="119"/>
      <c r="T3916" s="129"/>
      <c r="U3916" s="127"/>
      <c r="V3916" s="127"/>
      <c r="W3916" s="126"/>
      <c r="X3916" s="119"/>
      <c r="Y3916" s="119"/>
      <c r="Z3916" s="131"/>
      <c r="AA3916" s="12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2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4"/>
      <c r="EM3916" s="1"/>
      <c r="EN3916" s="1"/>
      <c r="EO3916" s="1"/>
      <c r="EP3916" s="1"/>
      <c r="EQ3916" s="1"/>
      <c r="ER3916" s="1"/>
    </row>
    <row r="3917" spans="1:148" ht="12.75" x14ac:dyDescent="0.2">
      <c r="A3917" s="118"/>
      <c r="B3917" s="119"/>
      <c r="C3917" s="119"/>
      <c r="D3917" s="120"/>
      <c r="E3917" s="120"/>
      <c r="F3917" s="172"/>
      <c r="G3917" s="123"/>
      <c r="H3917" s="124"/>
      <c r="I3917" s="124"/>
      <c r="J3917" s="125"/>
      <c r="K3917" s="125"/>
      <c r="L3917" s="8"/>
      <c r="M3917" s="126"/>
      <c r="N3917" s="126"/>
      <c r="O3917" s="119"/>
      <c r="P3917" s="119"/>
      <c r="Q3917" s="158"/>
      <c r="R3917" s="159"/>
      <c r="S3917" s="119"/>
      <c r="T3917" s="129"/>
      <c r="U3917" s="127"/>
      <c r="V3917" s="127"/>
      <c r="W3917" s="126"/>
      <c r="X3917" s="119"/>
      <c r="Y3917" s="119"/>
      <c r="Z3917" s="131"/>
      <c r="AA3917" s="12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2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4"/>
      <c r="EM3917" s="1"/>
      <c r="EN3917" s="1"/>
      <c r="EO3917" s="1"/>
      <c r="EP3917" s="1"/>
      <c r="EQ3917" s="1"/>
      <c r="ER3917" s="1"/>
    </row>
    <row r="3918" spans="1:148" ht="12.75" x14ac:dyDescent="0.2">
      <c r="A3918" s="118"/>
      <c r="B3918" s="119"/>
      <c r="C3918" s="119"/>
      <c r="D3918" s="120"/>
      <c r="E3918" s="120"/>
      <c r="F3918" s="172"/>
      <c r="G3918" s="123"/>
      <c r="H3918" s="124"/>
      <c r="I3918" s="124"/>
      <c r="J3918" s="125"/>
      <c r="K3918" s="125"/>
      <c r="L3918" s="8"/>
      <c r="M3918" s="126"/>
      <c r="N3918" s="126"/>
      <c r="O3918" s="119"/>
      <c r="P3918" s="119"/>
      <c r="Q3918" s="158"/>
      <c r="R3918" s="159"/>
      <c r="S3918" s="119"/>
      <c r="T3918" s="129"/>
      <c r="U3918" s="127"/>
      <c r="V3918" s="127"/>
      <c r="W3918" s="126"/>
      <c r="X3918" s="119"/>
      <c r="Y3918" s="119"/>
      <c r="Z3918" s="131"/>
      <c r="AA3918" s="12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2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4"/>
      <c r="EM3918" s="1"/>
      <c r="EN3918" s="1"/>
      <c r="EO3918" s="1"/>
      <c r="EP3918" s="1"/>
      <c r="EQ3918" s="1"/>
      <c r="ER3918" s="1"/>
    </row>
    <row r="3919" spans="1:148" ht="12.75" x14ac:dyDescent="0.2">
      <c r="A3919" s="118"/>
      <c r="B3919" s="119"/>
      <c r="C3919" s="119"/>
      <c r="D3919" s="120"/>
      <c r="E3919" s="120"/>
      <c r="F3919" s="172"/>
      <c r="G3919" s="123"/>
      <c r="H3919" s="124"/>
      <c r="I3919" s="124"/>
      <c r="J3919" s="125"/>
      <c r="K3919" s="125"/>
      <c r="L3919" s="8"/>
      <c r="M3919" s="126"/>
      <c r="N3919" s="126"/>
      <c r="O3919" s="119"/>
      <c r="P3919" s="119"/>
      <c r="Q3919" s="158"/>
      <c r="R3919" s="159"/>
      <c r="S3919" s="119"/>
      <c r="T3919" s="129"/>
      <c r="U3919" s="127"/>
      <c r="V3919" s="127"/>
      <c r="W3919" s="126"/>
      <c r="X3919" s="119"/>
      <c r="Y3919" s="119"/>
      <c r="Z3919" s="131"/>
      <c r="AA3919" s="12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2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4"/>
      <c r="EM3919" s="1"/>
      <c r="EN3919" s="1"/>
      <c r="EO3919" s="1"/>
      <c r="EP3919" s="1"/>
      <c r="EQ3919" s="1"/>
      <c r="ER3919" s="1"/>
    </row>
    <row r="3920" spans="1:148" ht="12.75" x14ac:dyDescent="0.2">
      <c r="A3920" s="118"/>
      <c r="B3920" s="119"/>
      <c r="C3920" s="119"/>
      <c r="D3920" s="120"/>
      <c r="E3920" s="120"/>
      <c r="F3920" s="172"/>
      <c r="G3920" s="123"/>
      <c r="H3920" s="124"/>
      <c r="I3920" s="124"/>
      <c r="J3920" s="125"/>
      <c r="K3920" s="125"/>
      <c r="L3920" s="8"/>
      <c r="M3920" s="126"/>
      <c r="N3920" s="126"/>
      <c r="O3920" s="119"/>
      <c r="P3920" s="119"/>
      <c r="Q3920" s="158"/>
      <c r="R3920" s="159"/>
      <c r="S3920" s="119"/>
      <c r="T3920" s="129"/>
      <c r="U3920" s="127"/>
      <c r="V3920" s="127"/>
      <c r="W3920" s="126"/>
      <c r="X3920" s="119"/>
      <c r="Y3920" s="119"/>
      <c r="Z3920" s="131"/>
      <c r="AA3920" s="12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2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4"/>
      <c r="EM3920" s="1"/>
      <c r="EN3920" s="1"/>
      <c r="EO3920" s="1"/>
      <c r="EP3920" s="1"/>
      <c r="EQ3920" s="1"/>
      <c r="ER3920" s="1"/>
    </row>
    <row r="3921" spans="1:148" ht="12.75" x14ac:dyDescent="0.2">
      <c r="A3921" s="118"/>
      <c r="B3921" s="119"/>
      <c r="C3921" s="119"/>
      <c r="D3921" s="120"/>
      <c r="E3921" s="120"/>
      <c r="F3921" s="172"/>
      <c r="G3921" s="123"/>
      <c r="H3921" s="124"/>
      <c r="I3921" s="124"/>
      <c r="J3921" s="125"/>
      <c r="K3921" s="125"/>
      <c r="L3921" s="8"/>
      <c r="M3921" s="126"/>
      <c r="N3921" s="126"/>
      <c r="O3921" s="119"/>
      <c r="P3921" s="119"/>
      <c r="Q3921" s="158"/>
      <c r="R3921" s="159"/>
      <c r="S3921" s="119"/>
      <c r="T3921" s="129"/>
      <c r="U3921" s="127"/>
      <c r="V3921" s="127"/>
      <c r="W3921" s="126"/>
      <c r="X3921" s="119"/>
      <c r="Y3921" s="119"/>
      <c r="Z3921" s="131"/>
      <c r="AA3921" s="12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2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4"/>
      <c r="EM3921" s="1"/>
      <c r="EN3921" s="1"/>
      <c r="EO3921" s="1"/>
      <c r="EP3921" s="1"/>
      <c r="EQ3921" s="1"/>
      <c r="ER3921" s="1"/>
    </row>
    <row r="3922" spans="1:148" ht="12.75" x14ac:dyDescent="0.2">
      <c r="A3922" s="118"/>
      <c r="B3922" s="119"/>
      <c r="C3922" s="119"/>
      <c r="D3922" s="120"/>
      <c r="E3922" s="120"/>
      <c r="F3922" s="172"/>
      <c r="G3922" s="123"/>
      <c r="H3922" s="124"/>
      <c r="I3922" s="124"/>
      <c r="J3922" s="125"/>
      <c r="K3922" s="125"/>
      <c r="L3922" s="8"/>
      <c r="M3922" s="126"/>
      <c r="N3922" s="126"/>
      <c r="O3922" s="119"/>
      <c r="P3922" s="119"/>
      <c r="Q3922" s="158"/>
      <c r="R3922" s="159"/>
      <c r="S3922" s="119"/>
      <c r="T3922" s="129"/>
      <c r="U3922" s="127"/>
      <c r="V3922" s="127"/>
      <c r="W3922" s="126"/>
      <c r="X3922" s="119"/>
      <c r="Y3922" s="119"/>
      <c r="Z3922" s="131"/>
      <c r="AA3922" s="12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2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4"/>
      <c r="EM3922" s="1"/>
      <c r="EN3922" s="1"/>
      <c r="EO3922" s="1"/>
      <c r="EP3922" s="1"/>
      <c r="EQ3922" s="1"/>
      <c r="ER3922" s="1"/>
    </row>
    <row r="3923" spans="1:148" ht="12.75" x14ac:dyDescent="0.2">
      <c r="A3923" s="118"/>
      <c r="B3923" s="119"/>
      <c r="C3923" s="119"/>
      <c r="D3923" s="120"/>
      <c r="E3923" s="120"/>
      <c r="F3923" s="172"/>
      <c r="G3923" s="123"/>
      <c r="H3923" s="124"/>
      <c r="I3923" s="124"/>
      <c r="J3923" s="125"/>
      <c r="K3923" s="125"/>
      <c r="L3923" s="8"/>
      <c r="M3923" s="126"/>
      <c r="N3923" s="126"/>
      <c r="O3923" s="119"/>
      <c r="P3923" s="119"/>
      <c r="Q3923" s="158"/>
      <c r="R3923" s="159"/>
      <c r="S3923" s="119"/>
      <c r="T3923" s="129"/>
      <c r="U3923" s="127"/>
      <c r="V3923" s="127"/>
      <c r="W3923" s="126"/>
      <c r="X3923" s="119"/>
      <c r="Y3923" s="119"/>
      <c r="Z3923" s="131"/>
      <c r="AA3923" s="12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2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4"/>
      <c r="EM3923" s="1"/>
      <c r="EN3923" s="1"/>
      <c r="EO3923" s="1"/>
      <c r="EP3923" s="1"/>
      <c r="EQ3923" s="1"/>
      <c r="ER3923" s="1"/>
    </row>
    <row r="3924" spans="1:148" ht="12.75" x14ac:dyDescent="0.2">
      <c r="A3924" s="118"/>
      <c r="B3924" s="119"/>
      <c r="C3924" s="119"/>
      <c r="D3924" s="120"/>
      <c r="E3924" s="121"/>
      <c r="F3924" s="122"/>
      <c r="G3924" s="123"/>
      <c r="H3924" s="124"/>
      <c r="I3924" s="124"/>
      <c r="J3924" s="125"/>
      <c r="K3924" s="125"/>
      <c r="L3924" s="119"/>
      <c r="M3924" s="126"/>
      <c r="N3924" s="126"/>
      <c r="O3924" s="119"/>
      <c r="P3924" s="119"/>
      <c r="Q3924" s="127"/>
      <c r="R3924" s="128"/>
      <c r="S3924" s="119"/>
      <c r="T3924" s="129"/>
      <c r="U3924" s="127"/>
      <c r="V3924" s="127"/>
      <c r="W3924" s="126"/>
      <c r="X3924" s="119"/>
      <c r="Y3924" s="121"/>
      <c r="Z3924" s="131"/>
      <c r="AA3924" s="12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2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4"/>
      <c r="EM3924" s="1"/>
      <c r="EN3924" s="1"/>
      <c r="EO3924" s="1"/>
      <c r="EP3924" s="1"/>
      <c r="EQ3924" s="1"/>
      <c r="ER3924" s="1"/>
    </row>
    <row r="3925" spans="1:148" ht="12.75" x14ac:dyDescent="0.2">
      <c r="A3925" s="118"/>
      <c r="B3925" s="119"/>
      <c r="C3925" s="119"/>
      <c r="D3925" s="120"/>
      <c r="E3925" s="121"/>
      <c r="F3925" s="122"/>
      <c r="G3925" s="123"/>
      <c r="H3925" s="124"/>
      <c r="I3925" s="124"/>
      <c r="J3925" s="125"/>
      <c r="K3925" s="125"/>
      <c r="L3925" s="119"/>
      <c r="M3925" s="126"/>
      <c r="N3925" s="126"/>
      <c r="O3925" s="119"/>
      <c r="P3925" s="119"/>
      <c r="Q3925" s="127"/>
      <c r="R3925" s="128"/>
      <c r="S3925" s="119"/>
      <c r="T3925" s="129"/>
      <c r="U3925" s="127"/>
      <c r="V3925" s="127"/>
      <c r="W3925" s="126"/>
      <c r="X3925" s="119"/>
      <c r="Y3925" s="121"/>
      <c r="Z3925" s="131"/>
      <c r="AA3925" s="12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2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4"/>
      <c r="EM3925" s="1"/>
      <c r="EN3925" s="1"/>
      <c r="EO3925" s="1"/>
      <c r="EP3925" s="1"/>
      <c r="EQ3925" s="1"/>
      <c r="ER3925" s="1"/>
    </row>
    <row r="3926" spans="1:148" ht="12.75" x14ac:dyDescent="0.2">
      <c r="A3926" s="118"/>
      <c r="B3926" s="119"/>
      <c r="C3926" s="119"/>
      <c r="D3926" s="120"/>
      <c r="E3926" s="121"/>
      <c r="F3926" s="122"/>
      <c r="G3926" s="123"/>
      <c r="H3926" s="124"/>
      <c r="I3926" s="124"/>
      <c r="J3926" s="125"/>
      <c r="K3926" s="125"/>
      <c r="L3926" s="119"/>
      <c r="M3926" s="126"/>
      <c r="N3926" s="126"/>
      <c r="O3926" s="119"/>
      <c r="P3926" s="119"/>
      <c r="Q3926" s="127"/>
      <c r="R3926" s="128"/>
      <c r="S3926" s="119"/>
      <c r="T3926" s="129"/>
      <c r="U3926" s="127"/>
      <c r="V3926" s="127"/>
      <c r="W3926" s="126"/>
      <c r="X3926" s="119"/>
      <c r="Y3926" s="121"/>
      <c r="Z3926" s="131"/>
      <c r="AA3926" s="12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2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4"/>
      <c r="EM3926" s="1"/>
      <c r="EN3926" s="1"/>
      <c r="EO3926" s="1"/>
      <c r="EP3926" s="1"/>
      <c r="EQ3926" s="1"/>
      <c r="ER3926" s="1"/>
    </row>
    <row r="3927" spans="1:148" ht="12.75" x14ac:dyDescent="0.2">
      <c r="A3927" s="118"/>
      <c r="B3927" s="119"/>
      <c r="C3927" s="119"/>
      <c r="D3927" s="120"/>
      <c r="E3927" s="121"/>
      <c r="F3927" s="122"/>
      <c r="G3927" s="123"/>
      <c r="H3927" s="124"/>
      <c r="I3927" s="124"/>
      <c r="J3927" s="125"/>
      <c r="K3927" s="125"/>
      <c r="L3927" s="119"/>
      <c r="M3927" s="126"/>
      <c r="N3927" s="126"/>
      <c r="O3927" s="119"/>
      <c r="P3927" s="119"/>
      <c r="Q3927" s="127"/>
      <c r="R3927" s="128"/>
      <c r="S3927" s="119"/>
      <c r="T3927" s="129"/>
      <c r="U3927" s="127"/>
      <c r="V3927" s="127"/>
      <c r="W3927" s="126"/>
      <c r="X3927" s="119"/>
      <c r="Y3927" s="121"/>
      <c r="Z3927" s="131"/>
      <c r="AA3927" s="12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2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4"/>
      <c r="EM3927" s="1"/>
      <c r="EN3927" s="1"/>
      <c r="EO3927" s="1"/>
      <c r="EP3927" s="1"/>
      <c r="EQ3927" s="1"/>
      <c r="ER3927" s="1"/>
    </row>
    <row r="3928" spans="1:148" ht="12.75" x14ac:dyDescent="0.2">
      <c r="A3928" s="118"/>
      <c r="B3928" s="119"/>
      <c r="C3928" s="119"/>
      <c r="D3928" s="120"/>
      <c r="E3928" s="121"/>
      <c r="F3928" s="122"/>
      <c r="G3928" s="123"/>
      <c r="H3928" s="124"/>
      <c r="I3928" s="124"/>
      <c r="J3928" s="125"/>
      <c r="K3928" s="125"/>
      <c r="L3928" s="119"/>
      <c r="M3928" s="126"/>
      <c r="N3928" s="126"/>
      <c r="O3928" s="119"/>
      <c r="P3928" s="119"/>
      <c r="Q3928" s="127"/>
      <c r="R3928" s="128"/>
      <c r="S3928" s="119"/>
      <c r="T3928" s="129"/>
      <c r="U3928" s="127"/>
      <c r="V3928" s="127"/>
      <c r="W3928" s="126"/>
      <c r="X3928" s="119"/>
      <c r="Y3928" s="121"/>
      <c r="Z3928" s="131"/>
      <c r="AA3928" s="12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2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4"/>
      <c r="EM3928" s="1"/>
      <c r="EN3928" s="1"/>
      <c r="EO3928" s="1"/>
      <c r="EP3928" s="1"/>
      <c r="EQ3928" s="1"/>
      <c r="ER3928" s="1"/>
    </row>
    <row r="3929" spans="1:148" ht="12.75" x14ac:dyDescent="0.2">
      <c r="A3929" s="118"/>
      <c r="B3929" s="119"/>
      <c r="C3929" s="119"/>
      <c r="D3929" s="120"/>
      <c r="E3929" s="121"/>
      <c r="F3929" s="122"/>
      <c r="G3929" s="123"/>
      <c r="H3929" s="124"/>
      <c r="I3929" s="124"/>
      <c r="J3929" s="125"/>
      <c r="K3929" s="125"/>
      <c r="L3929" s="119"/>
      <c r="M3929" s="126"/>
      <c r="N3929" s="126"/>
      <c r="O3929" s="119"/>
      <c r="P3929" s="119"/>
      <c r="Q3929" s="127"/>
      <c r="R3929" s="128"/>
      <c r="S3929" s="119"/>
      <c r="T3929" s="129"/>
      <c r="U3929" s="127"/>
      <c r="V3929" s="127"/>
      <c r="W3929" s="126"/>
      <c r="X3929" s="119"/>
      <c r="Y3929" s="121"/>
      <c r="Z3929" s="131"/>
      <c r="AA3929" s="12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2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4"/>
      <c r="EM3929" s="1"/>
      <c r="EN3929" s="1"/>
      <c r="EO3929" s="1"/>
      <c r="EP3929" s="1"/>
      <c r="EQ3929" s="1"/>
      <c r="ER3929" s="1"/>
    </row>
    <row r="3930" spans="1:148" ht="12.75" x14ac:dyDescent="0.2">
      <c r="A3930" s="118"/>
      <c r="B3930" s="119"/>
      <c r="C3930" s="119"/>
      <c r="D3930" s="120"/>
      <c r="E3930" s="121"/>
      <c r="F3930" s="122"/>
      <c r="G3930" s="123"/>
      <c r="H3930" s="124"/>
      <c r="I3930" s="124"/>
      <c r="J3930" s="125"/>
      <c r="K3930" s="125"/>
      <c r="L3930" s="119"/>
      <c r="M3930" s="126"/>
      <c r="N3930" s="126"/>
      <c r="O3930" s="119"/>
      <c r="P3930" s="119"/>
      <c r="Q3930" s="127"/>
      <c r="R3930" s="128"/>
      <c r="S3930" s="119"/>
      <c r="T3930" s="129"/>
      <c r="U3930" s="127"/>
      <c r="V3930" s="127"/>
      <c r="W3930" s="126"/>
      <c r="X3930" s="119"/>
      <c r="Y3930" s="121"/>
      <c r="Z3930" s="131"/>
      <c r="AA3930" s="12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2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4"/>
      <c r="EM3930" s="1"/>
      <c r="EN3930" s="1"/>
      <c r="EO3930" s="1"/>
      <c r="EP3930" s="1"/>
      <c r="EQ3930" s="1"/>
      <c r="ER3930" s="1"/>
    </row>
    <row r="3931" spans="1:148" ht="12.75" x14ac:dyDescent="0.2">
      <c r="A3931" s="118"/>
      <c r="B3931" s="119"/>
      <c r="C3931" s="119"/>
      <c r="D3931" s="120"/>
      <c r="E3931" s="121"/>
      <c r="F3931" s="122"/>
      <c r="G3931" s="123"/>
      <c r="H3931" s="124"/>
      <c r="I3931" s="124"/>
      <c r="J3931" s="125"/>
      <c r="K3931" s="125"/>
      <c r="L3931" s="119"/>
      <c r="M3931" s="126"/>
      <c r="N3931" s="126"/>
      <c r="O3931" s="119"/>
      <c r="P3931" s="119"/>
      <c r="Q3931" s="127"/>
      <c r="R3931" s="128"/>
      <c r="S3931" s="119"/>
      <c r="T3931" s="129"/>
      <c r="U3931" s="127"/>
      <c r="V3931" s="127"/>
      <c r="W3931" s="126"/>
      <c r="X3931" s="119"/>
      <c r="Y3931" s="121"/>
      <c r="Z3931" s="131"/>
      <c r="AA3931" s="12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2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4"/>
      <c r="EM3931" s="1"/>
      <c r="EN3931" s="1"/>
      <c r="EO3931" s="1"/>
      <c r="EP3931" s="1"/>
      <c r="EQ3931" s="1"/>
      <c r="ER3931" s="1"/>
    </row>
    <row r="3932" spans="1:148" ht="12.75" x14ac:dyDescent="0.2">
      <c r="A3932" s="118"/>
      <c r="B3932" s="119"/>
      <c r="C3932" s="119"/>
      <c r="D3932" s="120"/>
      <c r="E3932" s="121"/>
      <c r="F3932" s="122"/>
      <c r="G3932" s="123"/>
      <c r="H3932" s="124"/>
      <c r="I3932" s="124"/>
      <c r="J3932" s="125"/>
      <c r="K3932" s="125"/>
      <c r="L3932" s="119"/>
      <c r="M3932" s="126"/>
      <c r="N3932" s="126"/>
      <c r="O3932" s="119"/>
      <c r="P3932" s="119"/>
      <c r="Q3932" s="127"/>
      <c r="R3932" s="128"/>
      <c r="S3932" s="119"/>
      <c r="T3932" s="129"/>
      <c r="U3932" s="127"/>
      <c r="V3932" s="127"/>
      <c r="W3932" s="126"/>
      <c r="X3932" s="119"/>
      <c r="Y3932" s="121"/>
      <c r="Z3932" s="131"/>
      <c r="AA3932" s="12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2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4"/>
      <c r="EM3932" s="1"/>
      <c r="EN3932" s="1"/>
      <c r="EO3932" s="1"/>
      <c r="EP3932" s="1"/>
      <c r="EQ3932" s="1"/>
      <c r="ER3932" s="1"/>
    </row>
    <row r="3933" spans="1:148" ht="12.75" x14ac:dyDescent="0.2">
      <c r="A3933" s="118"/>
      <c r="B3933" s="119"/>
      <c r="C3933" s="119"/>
      <c r="D3933" s="120"/>
      <c r="E3933" s="121"/>
      <c r="F3933" s="122"/>
      <c r="G3933" s="123"/>
      <c r="H3933" s="124"/>
      <c r="I3933" s="124"/>
      <c r="J3933" s="125"/>
      <c r="K3933" s="125"/>
      <c r="L3933" s="119"/>
      <c r="M3933" s="126"/>
      <c r="N3933" s="126"/>
      <c r="O3933" s="119"/>
      <c r="P3933" s="119"/>
      <c r="Q3933" s="127"/>
      <c r="R3933" s="128"/>
      <c r="S3933" s="119"/>
      <c r="T3933" s="129"/>
      <c r="U3933" s="127"/>
      <c r="V3933" s="127"/>
      <c r="W3933" s="126"/>
      <c r="X3933" s="119"/>
      <c r="Y3933" s="121"/>
      <c r="Z3933" s="131"/>
      <c r="AA3933" s="12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2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4"/>
      <c r="EM3933" s="1"/>
      <c r="EN3933" s="1"/>
      <c r="EO3933" s="1"/>
      <c r="EP3933" s="1"/>
      <c r="EQ3933" s="1"/>
      <c r="ER3933" s="1"/>
    </row>
    <row r="3934" spans="1:148" ht="12.75" x14ac:dyDescent="0.2">
      <c r="A3934" s="118"/>
      <c r="B3934" s="119"/>
      <c r="C3934" s="119"/>
      <c r="D3934" s="120"/>
      <c r="E3934" s="121"/>
      <c r="F3934" s="122"/>
      <c r="G3934" s="123"/>
      <c r="H3934" s="124"/>
      <c r="I3934" s="124"/>
      <c r="J3934" s="125"/>
      <c r="K3934" s="125"/>
      <c r="L3934" s="119"/>
      <c r="M3934" s="126"/>
      <c r="N3934" s="126"/>
      <c r="O3934" s="119"/>
      <c r="P3934" s="119"/>
      <c r="Q3934" s="127"/>
      <c r="R3934" s="128"/>
      <c r="S3934" s="119"/>
      <c r="T3934" s="129"/>
      <c r="U3934" s="127"/>
      <c r="V3934" s="127"/>
      <c r="W3934" s="126"/>
      <c r="X3934" s="119"/>
      <c r="Y3934" s="121"/>
      <c r="Z3934" s="131"/>
      <c r="AA3934" s="12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2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4"/>
      <c r="EM3934" s="1"/>
      <c r="EN3934" s="1"/>
      <c r="EO3934" s="1"/>
      <c r="EP3934" s="1"/>
      <c r="EQ3934" s="1"/>
      <c r="ER3934" s="1"/>
    </row>
    <row r="3935" spans="1:148" ht="12.75" x14ac:dyDescent="0.2">
      <c r="A3935" s="118"/>
      <c r="B3935" s="119"/>
      <c r="C3935" s="119"/>
      <c r="D3935" s="120"/>
      <c r="E3935" s="121"/>
      <c r="F3935" s="122"/>
      <c r="G3935" s="123"/>
      <c r="H3935" s="124"/>
      <c r="I3935" s="124"/>
      <c r="J3935" s="125"/>
      <c r="K3935" s="125"/>
      <c r="L3935" s="119"/>
      <c r="M3935" s="126"/>
      <c r="N3935" s="126"/>
      <c r="O3935" s="119"/>
      <c r="P3935" s="119"/>
      <c r="Q3935" s="127"/>
      <c r="R3935" s="128"/>
      <c r="S3935" s="119"/>
      <c r="T3935" s="129"/>
      <c r="U3935" s="127"/>
      <c r="V3935" s="127"/>
      <c r="W3935" s="126"/>
      <c r="X3935" s="119"/>
      <c r="Y3935" s="121"/>
      <c r="Z3935" s="131"/>
      <c r="AA3935" s="12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2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4"/>
      <c r="EM3935" s="1"/>
      <c r="EN3935" s="1"/>
      <c r="EO3935" s="1"/>
      <c r="EP3935" s="1"/>
      <c r="EQ3935" s="1"/>
      <c r="ER3935" s="1"/>
    </row>
    <row r="3936" spans="1:148" ht="12.75" x14ac:dyDescent="0.2">
      <c r="A3936" s="118"/>
      <c r="B3936" s="119"/>
      <c r="C3936" s="119"/>
      <c r="D3936" s="120"/>
      <c r="E3936" s="121"/>
      <c r="F3936" s="122"/>
      <c r="G3936" s="123"/>
      <c r="H3936" s="124"/>
      <c r="I3936" s="124"/>
      <c r="J3936" s="125"/>
      <c r="K3936" s="125"/>
      <c r="L3936" s="119"/>
      <c r="M3936" s="126"/>
      <c r="N3936" s="126"/>
      <c r="O3936" s="119"/>
      <c r="P3936" s="119"/>
      <c r="Q3936" s="127"/>
      <c r="R3936" s="128"/>
      <c r="S3936" s="119"/>
      <c r="T3936" s="129"/>
      <c r="U3936" s="127"/>
      <c r="V3936" s="127"/>
      <c r="W3936" s="126"/>
      <c r="X3936" s="119"/>
      <c r="Y3936" s="121"/>
      <c r="Z3936" s="131"/>
      <c r="AA3936" s="12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2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4"/>
      <c r="EM3936" s="1"/>
      <c r="EN3936" s="1"/>
      <c r="EO3936" s="1"/>
      <c r="EP3936" s="1"/>
      <c r="EQ3936" s="1"/>
      <c r="ER3936" s="1"/>
    </row>
    <row r="3937" spans="1:148" ht="12.75" x14ac:dyDescent="0.2">
      <c r="A3937" s="118"/>
      <c r="B3937" s="119"/>
      <c r="C3937" s="119"/>
      <c r="D3937" s="120"/>
      <c r="E3937" s="121"/>
      <c r="F3937" s="122"/>
      <c r="G3937" s="123"/>
      <c r="H3937" s="124"/>
      <c r="I3937" s="124"/>
      <c r="J3937" s="125"/>
      <c r="K3937" s="125"/>
      <c r="L3937" s="119"/>
      <c r="M3937" s="126"/>
      <c r="N3937" s="126"/>
      <c r="O3937" s="119"/>
      <c r="P3937" s="119"/>
      <c r="Q3937" s="127"/>
      <c r="R3937" s="128"/>
      <c r="S3937" s="119"/>
      <c r="T3937" s="129"/>
      <c r="U3937" s="127"/>
      <c r="V3937" s="127"/>
      <c r="W3937" s="126"/>
      <c r="X3937" s="119"/>
      <c r="Y3937" s="121"/>
      <c r="Z3937" s="131"/>
      <c r="AA3937" s="12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2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4"/>
      <c r="EM3937" s="1"/>
      <c r="EN3937" s="1"/>
      <c r="EO3937" s="1"/>
      <c r="EP3937" s="1"/>
      <c r="EQ3937" s="1"/>
      <c r="ER3937" s="1"/>
    </row>
    <row r="3938" spans="1:148" ht="12.75" x14ac:dyDescent="0.2">
      <c r="A3938" s="118"/>
      <c r="B3938" s="119"/>
      <c r="C3938" s="119"/>
      <c r="D3938" s="120"/>
      <c r="E3938" s="121"/>
      <c r="F3938" s="122"/>
      <c r="G3938" s="123"/>
      <c r="H3938" s="124"/>
      <c r="I3938" s="124"/>
      <c r="J3938" s="125"/>
      <c r="K3938" s="125"/>
      <c r="L3938" s="119"/>
      <c r="M3938" s="126"/>
      <c r="N3938" s="126"/>
      <c r="O3938" s="119"/>
      <c r="P3938" s="119"/>
      <c r="Q3938" s="127"/>
      <c r="R3938" s="128"/>
      <c r="S3938" s="119"/>
      <c r="T3938" s="129"/>
      <c r="U3938" s="127"/>
      <c r="V3938" s="127"/>
      <c r="W3938" s="126"/>
      <c r="X3938" s="119"/>
      <c r="Y3938" s="121"/>
      <c r="Z3938" s="131"/>
      <c r="AA3938" s="12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2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4"/>
      <c r="EM3938" s="1"/>
      <c r="EN3938" s="1"/>
      <c r="EO3938" s="1"/>
      <c r="EP3938" s="1"/>
      <c r="EQ3938" s="1"/>
      <c r="ER3938" s="1"/>
    </row>
    <row r="3939" spans="1:148" ht="12.75" x14ac:dyDescent="0.2">
      <c r="A3939" s="118"/>
      <c r="B3939" s="119"/>
      <c r="C3939" s="119"/>
      <c r="D3939" s="120"/>
      <c r="E3939" s="121"/>
      <c r="F3939" s="122"/>
      <c r="G3939" s="123"/>
      <c r="H3939" s="124"/>
      <c r="I3939" s="124"/>
      <c r="J3939" s="125"/>
      <c r="K3939" s="125"/>
      <c r="L3939" s="119"/>
      <c r="M3939" s="126"/>
      <c r="N3939" s="126"/>
      <c r="O3939" s="119"/>
      <c r="P3939" s="119"/>
      <c r="Q3939" s="127"/>
      <c r="R3939" s="128"/>
      <c r="S3939" s="119"/>
      <c r="T3939" s="129"/>
      <c r="U3939" s="127"/>
      <c r="V3939" s="127"/>
      <c r="W3939" s="126"/>
      <c r="X3939" s="119"/>
      <c r="Y3939" s="121"/>
      <c r="Z3939" s="131"/>
      <c r="AA3939" s="12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2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4"/>
      <c r="EM3939" s="1"/>
      <c r="EN3939" s="1"/>
      <c r="EO3939" s="1"/>
      <c r="EP3939" s="1"/>
      <c r="EQ3939" s="1"/>
      <c r="ER3939" s="1"/>
    </row>
    <row r="3940" spans="1:148" ht="12.75" x14ac:dyDescent="0.2">
      <c r="A3940" s="118"/>
      <c r="B3940" s="119"/>
      <c r="C3940" s="119"/>
      <c r="D3940" s="120"/>
      <c r="E3940" s="121"/>
      <c r="F3940" s="122"/>
      <c r="G3940" s="123"/>
      <c r="H3940" s="124"/>
      <c r="I3940" s="124"/>
      <c r="J3940" s="125"/>
      <c r="K3940" s="125"/>
      <c r="L3940" s="119"/>
      <c r="M3940" s="126"/>
      <c r="N3940" s="126"/>
      <c r="O3940" s="119"/>
      <c r="P3940" s="119"/>
      <c r="Q3940" s="127"/>
      <c r="R3940" s="128"/>
      <c r="S3940" s="119"/>
      <c r="T3940" s="129"/>
      <c r="U3940" s="127"/>
      <c r="V3940" s="127"/>
      <c r="W3940" s="126"/>
      <c r="X3940" s="119"/>
      <c r="Y3940" s="121"/>
      <c r="Z3940" s="131"/>
      <c r="AA3940" s="12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2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4"/>
      <c r="EM3940" s="1"/>
      <c r="EN3940" s="1"/>
      <c r="EO3940" s="1"/>
      <c r="EP3940" s="1"/>
      <c r="EQ3940" s="1"/>
      <c r="ER3940" s="1"/>
    </row>
    <row r="3941" spans="1:148" ht="12.75" x14ac:dyDescent="0.2">
      <c r="A3941" s="118"/>
      <c r="B3941" s="119"/>
      <c r="C3941" s="119"/>
      <c r="D3941" s="120"/>
      <c r="E3941" s="121"/>
      <c r="F3941" s="122"/>
      <c r="G3941" s="123"/>
      <c r="H3941" s="124"/>
      <c r="I3941" s="124"/>
      <c r="J3941" s="125"/>
      <c r="K3941" s="125"/>
      <c r="L3941" s="119"/>
      <c r="M3941" s="126"/>
      <c r="N3941" s="126"/>
      <c r="O3941" s="119"/>
      <c r="P3941" s="119"/>
      <c r="Q3941" s="127"/>
      <c r="R3941" s="128"/>
      <c r="S3941" s="119"/>
      <c r="T3941" s="129"/>
      <c r="U3941" s="127"/>
      <c r="V3941" s="127"/>
      <c r="W3941" s="126"/>
      <c r="X3941" s="119"/>
      <c r="Y3941" s="121"/>
      <c r="Z3941" s="131"/>
      <c r="AA3941" s="12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2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4"/>
      <c r="EM3941" s="1"/>
      <c r="EN3941" s="1"/>
      <c r="EO3941" s="1"/>
      <c r="EP3941" s="1"/>
      <c r="EQ3941" s="1"/>
      <c r="ER3941" s="1"/>
    </row>
    <row r="3942" spans="1:148" ht="12.75" x14ac:dyDescent="0.2">
      <c r="A3942" s="118"/>
      <c r="B3942" s="119"/>
      <c r="C3942" s="119"/>
      <c r="D3942" s="120"/>
      <c r="E3942" s="121"/>
      <c r="F3942" s="122"/>
      <c r="G3942" s="123"/>
      <c r="H3942" s="124"/>
      <c r="I3942" s="124"/>
      <c r="J3942" s="125"/>
      <c r="K3942" s="125"/>
      <c r="L3942" s="119"/>
      <c r="M3942" s="126"/>
      <c r="N3942" s="126"/>
      <c r="O3942" s="119"/>
      <c r="P3942" s="119"/>
      <c r="Q3942" s="127"/>
      <c r="R3942" s="128"/>
      <c r="S3942" s="119"/>
      <c r="T3942" s="129"/>
      <c r="U3942" s="127"/>
      <c r="V3942" s="127"/>
      <c r="W3942" s="126"/>
      <c r="X3942" s="119"/>
      <c r="Y3942" s="121"/>
      <c r="Z3942" s="131"/>
      <c r="AA3942" s="12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2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4"/>
      <c r="EM3942" s="1"/>
      <c r="EN3942" s="1"/>
      <c r="EO3942" s="1"/>
      <c r="EP3942" s="1"/>
      <c r="EQ3942" s="1"/>
      <c r="ER3942" s="1"/>
    </row>
    <row r="3943" spans="1:148" ht="12.75" x14ac:dyDescent="0.2">
      <c r="A3943" s="118"/>
      <c r="B3943" s="119"/>
      <c r="C3943" s="119"/>
      <c r="D3943" s="120"/>
      <c r="E3943" s="121"/>
      <c r="F3943" s="122"/>
      <c r="G3943" s="123"/>
      <c r="H3943" s="124"/>
      <c r="I3943" s="124"/>
      <c r="J3943" s="125"/>
      <c r="K3943" s="125"/>
      <c r="L3943" s="119"/>
      <c r="M3943" s="126"/>
      <c r="N3943" s="126"/>
      <c r="O3943" s="119"/>
      <c r="P3943" s="119"/>
      <c r="Q3943" s="127"/>
      <c r="R3943" s="128"/>
      <c r="S3943" s="119"/>
      <c r="T3943" s="129"/>
      <c r="U3943" s="127"/>
      <c r="V3943" s="127"/>
      <c r="W3943" s="126"/>
      <c r="X3943" s="119"/>
      <c r="Y3943" s="121"/>
      <c r="Z3943" s="131"/>
      <c r="AA3943" s="12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2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4"/>
      <c r="EM3943" s="1"/>
      <c r="EN3943" s="1"/>
      <c r="EO3943" s="1"/>
      <c r="EP3943" s="1"/>
      <c r="EQ3943" s="1"/>
      <c r="ER3943" s="1"/>
    </row>
    <row r="3944" spans="1:148" ht="12.75" x14ac:dyDescent="0.2">
      <c r="A3944" s="118"/>
      <c r="B3944" s="119"/>
      <c r="C3944" s="119"/>
      <c r="D3944" s="120"/>
      <c r="E3944" s="121"/>
      <c r="F3944" s="122"/>
      <c r="G3944" s="123"/>
      <c r="H3944" s="124"/>
      <c r="I3944" s="124"/>
      <c r="J3944" s="125"/>
      <c r="K3944" s="125"/>
      <c r="L3944" s="119"/>
      <c r="M3944" s="126"/>
      <c r="N3944" s="126"/>
      <c r="O3944" s="119"/>
      <c r="P3944" s="119"/>
      <c r="Q3944" s="127"/>
      <c r="R3944" s="128"/>
      <c r="S3944" s="119"/>
      <c r="T3944" s="129"/>
      <c r="U3944" s="127"/>
      <c r="V3944" s="127"/>
      <c r="W3944" s="126"/>
      <c r="X3944" s="119"/>
      <c r="Y3944" s="121"/>
      <c r="Z3944" s="131"/>
      <c r="AA3944" s="12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2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4"/>
      <c r="EM3944" s="1"/>
      <c r="EN3944" s="1"/>
      <c r="EO3944" s="1"/>
      <c r="EP3944" s="1"/>
      <c r="EQ3944" s="1"/>
      <c r="ER3944" s="1"/>
    </row>
    <row r="3945" spans="1:148" ht="12.75" x14ac:dyDescent="0.2">
      <c r="A3945" s="118"/>
      <c r="B3945" s="119"/>
      <c r="C3945" s="119"/>
      <c r="D3945" s="120"/>
      <c r="E3945" s="121"/>
      <c r="F3945" s="122"/>
      <c r="G3945" s="123"/>
      <c r="H3945" s="124"/>
      <c r="I3945" s="124"/>
      <c r="J3945" s="125"/>
      <c r="K3945" s="125"/>
      <c r="L3945" s="119"/>
      <c r="M3945" s="126"/>
      <c r="N3945" s="126"/>
      <c r="O3945" s="119"/>
      <c r="P3945" s="119"/>
      <c r="Q3945" s="127"/>
      <c r="R3945" s="128"/>
      <c r="S3945" s="119"/>
      <c r="T3945" s="129"/>
      <c r="U3945" s="127"/>
      <c r="V3945" s="127"/>
      <c r="W3945" s="126"/>
      <c r="X3945" s="119"/>
      <c r="Y3945" s="121"/>
      <c r="Z3945" s="131"/>
      <c r="AA3945" s="12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2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4"/>
      <c r="EM3945" s="1"/>
      <c r="EN3945" s="1"/>
      <c r="EO3945" s="1"/>
      <c r="EP3945" s="1"/>
      <c r="EQ3945" s="1"/>
      <c r="ER3945" s="1"/>
    </row>
    <row r="3946" spans="1:148" ht="12.75" x14ac:dyDescent="0.2">
      <c r="A3946" s="118"/>
      <c r="B3946" s="119"/>
      <c r="C3946" s="119"/>
      <c r="D3946" s="120"/>
      <c r="E3946" s="121"/>
      <c r="F3946" s="122"/>
      <c r="G3946" s="123"/>
      <c r="H3946" s="124"/>
      <c r="I3946" s="124"/>
      <c r="J3946" s="125"/>
      <c r="K3946" s="125"/>
      <c r="L3946" s="119"/>
      <c r="M3946" s="126"/>
      <c r="N3946" s="126"/>
      <c r="O3946" s="119"/>
      <c r="P3946" s="119"/>
      <c r="Q3946" s="127"/>
      <c r="R3946" s="128"/>
      <c r="S3946" s="119"/>
      <c r="T3946" s="129"/>
      <c r="U3946" s="127"/>
      <c r="V3946" s="127"/>
      <c r="W3946" s="126"/>
      <c r="X3946" s="119"/>
      <c r="Y3946" s="121"/>
      <c r="Z3946" s="131"/>
      <c r="AA3946" s="12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2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4"/>
      <c r="EM3946" s="1"/>
      <c r="EN3946" s="1"/>
      <c r="EO3946" s="1"/>
      <c r="EP3946" s="1"/>
      <c r="EQ3946" s="1"/>
      <c r="ER3946" s="1"/>
    </row>
    <row r="3947" spans="1:148" ht="12.75" x14ac:dyDescent="0.2">
      <c r="A3947" s="118"/>
      <c r="B3947" s="119"/>
      <c r="C3947" s="119"/>
      <c r="D3947" s="120"/>
      <c r="E3947" s="121"/>
      <c r="F3947" s="122"/>
      <c r="G3947" s="123"/>
      <c r="H3947" s="124"/>
      <c r="I3947" s="124"/>
      <c r="J3947" s="125"/>
      <c r="K3947" s="125"/>
      <c r="L3947" s="119"/>
      <c r="M3947" s="126"/>
      <c r="N3947" s="126"/>
      <c r="O3947" s="119"/>
      <c r="P3947" s="119"/>
      <c r="Q3947" s="127"/>
      <c r="R3947" s="128"/>
      <c r="S3947" s="119"/>
      <c r="T3947" s="129"/>
      <c r="U3947" s="127"/>
      <c r="V3947" s="127"/>
      <c r="W3947" s="126"/>
      <c r="X3947" s="119"/>
      <c r="Y3947" s="121"/>
      <c r="Z3947" s="131"/>
      <c r="AA3947" s="12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2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4"/>
      <c r="EM3947" s="1"/>
      <c r="EN3947" s="1"/>
      <c r="EO3947" s="1"/>
      <c r="EP3947" s="1"/>
      <c r="EQ3947" s="1"/>
      <c r="ER3947" s="1"/>
    </row>
    <row r="3948" spans="1:148" ht="12.75" x14ac:dyDescent="0.2">
      <c r="A3948" s="118"/>
      <c r="B3948" s="119"/>
      <c r="C3948" s="119"/>
      <c r="D3948" s="120"/>
      <c r="E3948" s="121"/>
      <c r="F3948" s="122"/>
      <c r="G3948" s="123"/>
      <c r="H3948" s="124"/>
      <c r="I3948" s="124"/>
      <c r="J3948" s="125"/>
      <c r="K3948" s="125"/>
      <c r="L3948" s="119"/>
      <c r="M3948" s="126"/>
      <c r="N3948" s="126"/>
      <c r="O3948" s="119"/>
      <c r="P3948" s="119"/>
      <c r="Q3948" s="127"/>
      <c r="R3948" s="128"/>
      <c r="S3948" s="119"/>
      <c r="T3948" s="129"/>
      <c r="U3948" s="127"/>
      <c r="V3948" s="127"/>
      <c r="W3948" s="126"/>
      <c r="X3948" s="119"/>
      <c r="Y3948" s="121"/>
      <c r="Z3948" s="131"/>
      <c r="AA3948" s="12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2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4"/>
      <c r="EM3948" s="1"/>
      <c r="EN3948" s="1"/>
      <c r="EO3948" s="1"/>
      <c r="EP3948" s="1"/>
      <c r="EQ3948" s="1"/>
      <c r="ER3948" s="1"/>
    </row>
    <row r="3949" spans="1:148" ht="12.75" x14ac:dyDescent="0.2">
      <c r="A3949" s="118"/>
      <c r="B3949" s="119"/>
      <c r="C3949" s="119"/>
      <c r="D3949" s="120"/>
      <c r="E3949" s="121"/>
      <c r="F3949" s="122"/>
      <c r="G3949" s="123"/>
      <c r="H3949" s="124"/>
      <c r="I3949" s="124"/>
      <c r="J3949" s="125"/>
      <c r="K3949" s="125"/>
      <c r="L3949" s="119"/>
      <c r="M3949" s="126"/>
      <c r="N3949" s="126"/>
      <c r="O3949" s="119"/>
      <c r="P3949" s="119"/>
      <c r="Q3949" s="127"/>
      <c r="R3949" s="128"/>
      <c r="S3949" s="119"/>
      <c r="T3949" s="129"/>
      <c r="U3949" s="127"/>
      <c r="V3949" s="127"/>
      <c r="W3949" s="126"/>
      <c r="X3949" s="119"/>
      <c r="Y3949" s="121"/>
      <c r="Z3949" s="131"/>
      <c r="AA3949" s="12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2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4"/>
      <c r="EM3949" s="1"/>
      <c r="EN3949" s="1"/>
      <c r="EO3949" s="1"/>
      <c r="EP3949" s="1"/>
      <c r="EQ3949" s="1"/>
      <c r="ER3949" s="1"/>
    </row>
    <row r="3950" spans="1:148" ht="12.75" x14ac:dyDescent="0.2">
      <c r="A3950" s="118"/>
      <c r="B3950" s="119"/>
      <c r="C3950" s="119"/>
      <c r="D3950" s="120"/>
      <c r="E3950" s="121"/>
      <c r="F3950" s="122"/>
      <c r="G3950" s="123"/>
      <c r="H3950" s="124"/>
      <c r="I3950" s="124"/>
      <c r="J3950" s="125"/>
      <c r="K3950" s="125"/>
      <c r="L3950" s="119"/>
      <c r="M3950" s="126"/>
      <c r="N3950" s="126"/>
      <c r="O3950" s="119"/>
      <c r="P3950" s="119"/>
      <c r="Q3950" s="127"/>
      <c r="R3950" s="128"/>
      <c r="S3950" s="119"/>
      <c r="T3950" s="129"/>
      <c r="U3950" s="127"/>
      <c r="V3950" s="127"/>
      <c r="W3950" s="126"/>
      <c r="X3950" s="119"/>
      <c r="Y3950" s="121"/>
      <c r="Z3950" s="131"/>
      <c r="AA3950" s="12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2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4"/>
      <c r="EM3950" s="1"/>
      <c r="EN3950" s="1"/>
      <c r="EO3950" s="1"/>
      <c r="EP3950" s="1"/>
      <c r="EQ3950" s="1"/>
      <c r="ER3950" s="1"/>
    </row>
    <row r="3951" spans="1:148" ht="12.75" x14ac:dyDescent="0.2">
      <c r="A3951" s="118"/>
      <c r="B3951" s="119"/>
      <c r="C3951" s="119"/>
      <c r="D3951" s="120"/>
      <c r="E3951" s="121"/>
      <c r="F3951" s="122"/>
      <c r="G3951" s="123"/>
      <c r="H3951" s="124"/>
      <c r="I3951" s="124"/>
      <c r="J3951" s="125"/>
      <c r="K3951" s="125"/>
      <c r="L3951" s="119"/>
      <c r="M3951" s="126"/>
      <c r="N3951" s="126"/>
      <c r="O3951" s="119"/>
      <c r="P3951" s="119"/>
      <c r="Q3951" s="127"/>
      <c r="R3951" s="128"/>
      <c r="S3951" s="119"/>
      <c r="T3951" s="129"/>
      <c r="U3951" s="127"/>
      <c r="V3951" s="127"/>
      <c r="W3951" s="126"/>
      <c r="X3951" s="119"/>
      <c r="Y3951" s="121"/>
      <c r="Z3951" s="131"/>
      <c r="AA3951" s="12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2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4"/>
      <c r="EM3951" s="1"/>
      <c r="EN3951" s="1"/>
      <c r="EO3951" s="1"/>
      <c r="EP3951" s="1"/>
      <c r="EQ3951" s="1"/>
      <c r="ER3951" s="1"/>
    </row>
    <row r="3952" spans="1:148" ht="12.75" x14ac:dyDescent="0.2">
      <c r="A3952" s="118"/>
      <c r="B3952" s="119"/>
      <c r="C3952" s="119"/>
      <c r="D3952" s="120"/>
      <c r="E3952" s="121"/>
      <c r="F3952" s="122"/>
      <c r="G3952" s="123"/>
      <c r="H3952" s="124"/>
      <c r="I3952" s="124"/>
      <c r="J3952" s="125"/>
      <c r="K3952" s="125"/>
      <c r="L3952" s="119"/>
      <c r="M3952" s="126"/>
      <c r="N3952" s="126"/>
      <c r="O3952" s="119"/>
      <c r="P3952" s="119"/>
      <c r="Q3952" s="127"/>
      <c r="R3952" s="128"/>
      <c r="S3952" s="119"/>
      <c r="T3952" s="129"/>
      <c r="U3952" s="127"/>
      <c r="V3952" s="127"/>
      <c r="W3952" s="126"/>
      <c r="X3952" s="119"/>
      <c r="Y3952" s="121"/>
      <c r="Z3952" s="131"/>
      <c r="AA3952" s="12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2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4"/>
      <c r="EM3952" s="1"/>
      <c r="EN3952" s="1"/>
      <c r="EO3952" s="1"/>
      <c r="EP3952" s="1"/>
      <c r="EQ3952" s="1"/>
      <c r="ER3952" s="1"/>
    </row>
    <row r="3953" spans="1:148" ht="12.75" x14ac:dyDescent="0.2">
      <c r="A3953" s="118"/>
      <c r="B3953" s="119"/>
      <c r="C3953" s="119"/>
      <c r="D3953" s="120"/>
      <c r="E3953" s="121"/>
      <c r="F3953" s="122"/>
      <c r="G3953" s="123"/>
      <c r="H3953" s="124"/>
      <c r="I3953" s="124"/>
      <c r="J3953" s="125"/>
      <c r="K3953" s="125"/>
      <c r="L3953" s="119"/>
      <c r="M3953" s="126"/>
      <c r="N3953" s="126"/>
      <c r="O3953" s="119"/>
      <c r="P3953" s="119"/>
      <c r="Q3953" s="127"/>
      <c r="R3953" s="128"/>
      <c r="S3953" s="119"/>
      <c r="T3953" s="129"/>
      <c r="U3953" s="127"/>
      <c r="V3953" s="127"/>
      <c r="W3953" s="126"/>
      <c r="X3953" s="119"/>
      <c r="Y3953" s="121"/>
      <c r="Z3953" s="131"/>
      <c r="AA3953" s="12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2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4"/>
      <c r="EM3953" s="1"/>
      <c r="EN3953" s="1"/>
      <c r="EO3953" s="1"/>
      <c r="EP3953" s="1"/>
      <c r="EQ3953" s="1"/>
      <c r="ER3953" s="1"/>
    </row>
    <row r="3954" spans="1:148" ht="12.75" x14ac:dyDescent="0.2">
      <c r="A3954" s="118"/>
      <c r="B3954" s="119"/>
      <c r="C3954" s="119"/>
      <c r="D3954" s="120"/>
      <c r="E3954" s="121"/>
      <c r="F3954" s="122"/>
      <c r="G3954" s="123"/>
      <c r="H3954" s="124"/>
      <c r="I3954" s="124"/>
      <c r="J3954" s="125"/>
      <c r="K3954" s="125"/>
      <c r="L3954" s="119"/>
      <c r="M3954" s="126"/>
      <c r="N3954" s="126"/>
      <c r="O3954" s="119"/>
      <c r="P3954" s="119"/>
      <c r="Q3954" s="127"/>
      <c r="R3954" s="128"/>
      <c r="S3954" s="119"/>
      <c r="T3954" s="129"/>
      <c r="U3954" s="127"/>
      <c r="V3954" s="127"/>
      <c r="W3954" s="126"/>
      <c r="X3954" s="119"/>
      <c r="Y3954" s="121"/>
      <c r="Z3954" s="131"/>
      <c r="AA3954" s="12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2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4"/>
      <c r="EM3954" s="1"/>
      <c r="EN3954" s="1"/>
      <c r="EO3954" s="1"/>
      <c r="EP3954" s="1"/>
      <c r="EQ3954" s="1"/>
      <c r="ER3954" s="1"/>
    </row>
    <row r="3955" spans="1:148" ht="12.75" x14ac:dyDescent="0.2">
      <c r="A3955" s="118"/>
      <c r="B3955" s="119"/>
      <c r="C3955" s="119"/>
      <c r="D3955" s="120"/>
      <c r="E3955" s="121"/>
      <c r="F3955" s="122"/>
      <c r="G3955" s="123"/>
      <c r="H3955" s="124"/>
      <c r="I3955" s="124"/>
      <c r="J3955" s="125"/>
      <c r="K3955" s="125"/>
      <c r="L3955" s="119"/>
      <c r="M3955" s="126"/>
      <c r="N3955" s="126"/>
      <c r="O3955" s="119"/>
      <c r="P3955" s="119"/>
      <c r="Q3955" s="127"/>
      <c r="R3955" s="128"/>
      <c r="S3955" s="119"/>
      <c r="T3955" s="129"/>
      <c r="U3955" s="127"/>
      <c r="V3955" s="127"/>
      <c r="W3955" s="126"/>
      <c r="X3955" s="119"/>
      <c r="Y3955" s="121"/>
      <c r="Z3955" s="131"/>
      <c r="AA3955" s="12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2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4"/>
      <c r="EM3955" s="1"/>
      <c r="EN3955" s="1"/>
      <c r="EO3955" s="1"/>
      <c r="EP3955" s="1"/>
      <c r="EQ3955" s="1"/>
      <c r="ER3955" s="1"/>
    </row>
    <row r="3956" spans="1:148" ht="12.75" x14ac:dyDescent="0.2">
      <c r="A3956" s="118"/>
      <c r="B3956" s="119"/>
      <c r="C3956" s="119"/>
      <c r="D3956" s="120"/>
      <c r="E3956" s="121"/>
      <c r="F3956" s="122"/>
      <c r="G3956" s="123"/>
      <c r="H3956" s="124"/>
      <c r="I3956" s="124"/>
      <c r="J3956" s="125"/>
      <c r="K3956" s="125"/>
      <c r="L3956" s="119"/>
      <c r="M3956" s="126"/>
      <c r="N3956" s="126"/>
      <c r="O3956" s="119"/>
      <c r="P3956" s="119"/>
      <c r="Q3956" s="127"/>
      <c r="R3956" s="128"/>
      <c r="S3956" s="119"/>
      <c r="T3956" s="129"/>
      <c r="U3956" s="127"/>
      <c r="V3956" s="127"/>
      <c r="W3956" s="126"/>
      <c r="X3956" s="119"/>
      <c r="Y3956" s="121"/>
      <c r="Z3956" s="131"/>
      <c r="AA3956" s="12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2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4"/>
      <c r="EM3956" s="1"/>
      <c r="EN3956" s="1"/>
      <c r="EO3956" s="1"/>
      <c r="EP3956" s="1"/>
      <c r="EQ3956" s="1"/>
      <c r="ER3956" s="1"/>
    </row>
    <row r="3957" spans="1:148" ht="12.75" x14ac:dyDescent="0.2">
      <c r="A3957" s="118"/>
      <c r="B3957" s="119"/>
      <c r="C3957" s="119"/>
      <c r="D3957" s="120"/>
      <c r="E3957" s="121"/>
      <c r="F3957" s="122"/>
      <c r="G3957" s="123"/>
      <c r="H3957" s="124"/>
      <c r="I3957" s="124"/>
      <c r="J3957" s="125"/>
      <c r="K3957" s="125"/>
      <c r="L3957" s="119"/>
      <c r="M3957" s="126"/>
      <c r="N3957" s="126"/>
      <c r="O3957" s="119"/>
      <c r="P3957" s="119"/>
      <c r="Q3957" s="127"/>
      <c r="R3957" s="128"/>
      <c r="S3957" s="119"/>
      <c r="T3957" s="129"/>
      <c r="U3957" s="127"/>
      <c r="V3957" s="127"/>
      <c r="W3957" s="126"/>
      <c r="X3957" s="119"/>
      <c r="Y3957" s="121"/>
      <c r="Z3957" s="131"/>
      <c r="AA3957" s="12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2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4"/>
      <c r="EM3957" s="1"/>
      <c r="EN3957" s="1"/>
      <c r="EO3957" s="1"/>
      <c r="EP3957" s="1"/>
      <c r="EQ3957" s="1"/>
      <c r="ER3957" s="1"/>
    </row>
    <row r="3958" spans="1:148" ht="12.75" x14ac:dyDescent="0.2">
      <c r="A3958" s="118"/>
      <c r="B3958" s="119"/>
      <c r="C3958" s="119"/>
      <c r="D3958" s="120"/>
      <c r="E3958" s="121"/>
      <c r="F3958" s="122"/>
      <c r="G3958" s="123"/>
      <c r="H3958" s="124"/>
      <c r="I3958" s="124"/>
      <c r="J3958" s="125"/>
      <c r="K3958" s="125"/>
      <c r="L3958" s="119"/>
      <c r="M3958" s="126"/>
      <c r="N3958" s="126"/>
      <c r="O3958" s="119"/>
      <c r="P3958" s="119"/>
      <c r="Q3958" s="127"/>
      <c r="R3958" s="128"/>
      <c r="S3958" s="119"/>
      <c r="T3958" s="129"/>
      <c r="U3958" s="127"/>
      <c r="V3958" s="127"/>
      <c r="W3958" s="126"/>
      <c r="X3958" s="119"/>
      <c r="Y3958" s="121"/>
      <c r="Z3958" s="131"/>
      <c r="AA3958" s="12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2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4"/>
      <c r="EM3958" s="1"/>
      <c r="EN3958" s="1"/>
      <c r="EO3958" s="1"/>
      <c r="EP3958" s="1"/>
      <c r="EQ3958" s="1"/>
      <c r="ER3958" s="1"/>
    </row>
    <row r="3959" spans="1:148" ht="12.75" x14ac:dyDescent="0.2">
      <c r="A3959" s="118"/>
      <c r="B3959" s="119"/>
      <c r="C3959" s="119"/>
      <c r="D3959" s="120"/>
      <c r="E3959" s="121"/>
      <c r="F3959" s="122"/>
      <c r="G3959" s="123"/>
      <c r="H3959" s="124"/>
      <c r="I3959" s="124"/>
      <c r="J3959" s="125"/>
      <c r="K3959" s="125"/>
      <c r="L3959" s="119"/>
      <c r="M3959" s="126"/>
      <c r="N3959" s="126"/>
      <c r="O3959" s="119"/>
      <c r="P3959" s="119"/>
      <c r="Q3959" s="127"/>
      <c r="R3959" s="128"/>
      <c r="S3959" s="119"/>
      <c r="T3959" s="129"/>
      <c r="U3959" s="127"/>
      <c r="V3959" s="127"/>
      <c r="W3959" s="126"/>
      <c r="X3959" s="119"/>
      <c r="Y3959" s="121"/>
      <c r="Z3959" s="131"/>
      <c r="AA3959" s="12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2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4"/>
      <c r="EM3959" s="1"/>
      <c r="EN3959" s="1"/>
      <c r="EO3959" s="1"/>
      <c r="EP3959" s="1"/>
      <c r="EQ3959" s="1"/>
      <c r="ER3959" s="1"/>
    </row>
    <row r="3960" spans="1:148" ht="12.75" x14ac:dyDescent="0.2">
      <c r="A3960" s="118"/>
      <c r="B3960" s="119"/>
      <c r="C3960" s="119"/>
      <c r="D3960" s="120"/>
      <c r="E3960" s="121"/>
      <c r="F3960" s="122"/>
      <c r="G3960" s="123"/>
      <c r="H3960" s="124"/>
      <c r="I3960" s="124"/>
      <c r="J3960" s="125"/>
      <c r="K3960" s="125"/>
      <c r="L3960" s="119"/>
      <c r="M3960" s="126"/>
      <c r="N3960" s="126"/>
      <c r="O3960" s="119"/>
      <c r="P3960" s="119"/>
      <c r="Q3960" s="127"/>
      <c r="R3960" s="128"/>
      <c r="S3960" s="119"/>
      <c r="T3960" s="129"/>
      <c r="U3960" s="127"/>
      <c r="V3960" s="127"/>
      <c r="W3960" s="126"/>
      <c r="X3960" s="119"/>
      <c r="Y3960" s="121"/>
      <c r="Z3960" s="131"/>
      <c r="AA3960" s="12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2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4"/>
      <c r="EM3960" s="1"/>
      <c r="EN3960" s="1"/>
      <c r="EO3960" s="1"/>
      <c r="EP3960" s="1"/>
      <c r="EQ3960" s="1"/>
      <c r="ER3960" s="1"/>
    </row>
    <row r="3961" spans="1:148" ht="12.75" x14ac:dyDescent="0.2">
      <c r="A3961" s="118"/>
      <c r="B3961" s="119"/>
      <c r="C3961" s="119"/>
      <c r="D3961" s="120"/>
      <c r="E3961" s="121"/>
      <c r="F3961" s="122"/>
      <c r="G3961" s="123"/>
      <c r="H3961" s="124"/>
      <c r="I3961" s="124"/>
      <c r="J3961" s="125"/>
      <c r="K3961" s="125"/>
      <c r="L3961" s="119"/>
      <c r="M3961" s="126"/>
      <c r="N3961" s="126"/>
      <c r="O3961" s="119"/>
      <c r="P3961" s="119"/>
      <c r="Q3961" s="127"/>
      <c r="R3961" s="128"/>
      <c r="S3961" s="119"/>
      <c r="T3961" s="129"/>
      <c r="U3961" s="127"/>
      <c r="V3961" s="127"/>
      <c r="W3961" s="126"/>
      <c r="X3961" s="119"/>
      <c r="Y3961" s="121"/>
      <c r="Z3961" s="131"/>
      <c r="AA3961" s="12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2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4"/>
      <c r="EM3961" s="1"/>
      <c r="EN3961" s="1"/>
      <c r="EO3961" s="1"/>
      <c r="EP3961" s="1"/>
      <c r="EQ3961" s="1"/>
      <c r="ER3961" s="1"/>
    </row>
    <row r="3962" spans="1:148" ht="12.75" x14ac:dyDescent="0.2">
      <c r="A3962" s="118"/>
      <c r="B3962" s="119"/>
      <c r="C3962" s="119"/>
      <c r="D3962" s="120"/>
      <c r="E3962" s="121"/>
      <c r="F3962" s="122"/>
      <c r="G3962" s="123"/>
      <c r="H3962" s="124"/>
      <c r="I3962" s="124"/>
      <c r="J3962" s="125"/>
      <c r="K3962" s="125"/>
      <c r="L3962" s="119"/>
      <c r="M3962" s="126"/>
      <c r="N3962" s="126"/>
      <c r="O3962" s="119"/>
      <c r="P3962" s="119"/>
      <c r="Q3962" s="127"/>
      <c r="R3962" s="128"/>
      <c r="S3962" s="119"/>
      <c r="T3962" s="129"/>
      <c r="U3962" s="127"/>
      <c r="V3962" s="127"/>
      <c r="W3962" s="126"/>
      <c r="X3962" s="119"/>
      <c r="Y3962" s="121"/>
      <c r="Z3962" s="131"/>
      <c r="AA3962" s="12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2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4"/>
      <c r="EM3962" s="1"/>
      <c r="EN3962" s="1"/>
      <c r="EO3962" s="1"/>
      <c r="EP3962" s="1"/>
      <c r="EQ3962" s="1"/>
      <c r="ER3962" s="1"/>
    </row>
    <row r="3963" spans="1:148" ht="12.75" x14ac:dyDescent="0.2">
      <c r="A3963" s="118"/>
      <c r="B3963" s="119"/>
      <c r="C3963" s="119"/>
      <c r="D3963" s="120"/>
      <c r="E3963" s="121"/>
      <c r="F3963" s="122"/>
      <c r="G3963" s="123"/>
      <c r="H3963" s="124"/>
      <c r="I3963" s="124"/>
      <c r="J3963" s="125"/>
      <c r="K3963" s="125"/>
      <c r="L3963" s="119"/>
      <c r="M3963" s="126"/>
      <c r="N3963" s="126"/>
      <c r="O3963" s="119"/>
      <c r="P3963" s="119"/>
      <c r="Q3963" s="127"/>
      <c r="R3963" s="128"/>
      <c r="S3963" s="119"/>
      <c r="T3963" s="129"/>
      <c r="U3963" s="127"/>
      <c r="V3963" s="127"/>
      <c r="W3963" s="126"/>
      <c r="X3963" s="119"/>
      <c r="Y3963" s="121"/>
      <c r="Z3963" s="131"/>
      <c r="AA3963" s="12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2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4"/>
      <c r="EM3963" s="1"/>
      <c r="EN3963" s="1"/>
      <c r="EO3963" s="1"/>
      <c r="EP3963" s="1"/>
      <c r="EQ3963" s="1"/>
      <c r="ER3963" s="1"/>
    </row>
    <row r="3964" spans="1:148" ht="12.75" x14ac:dyDescent="0.2">
      <c r="A3964" s="118"/>
      <c r="B3964" s="119"/>
      <c r="C3964" s="119"/>
      <c r="D3964" s="120"/>
      <c r="E3964" s="121"/>
      <c r="F3964" s="122"/>
      <c r="G3964" s="123"/>
      <c r="H3964" s="124"/>
      <c r="I3964" s="124"/>
      <c r="J3964" s="125"/>
      <c r="K3964" s="125"/>
      <c r="L3964" s="119"/>
      <c r="M3964" s="126"/>
      <c r="N3964" s="126"/>
      <c r="O3964" s="119"/>
      <c r="P3964" s="119"/>
      <c r="Q3964" s="127"/>
      <c r="R3964" s="128"/>
      <c r="S3964" s="119"/>
      <c r="T3964" s="129"/>
      <c r="U3964" s="127"/>
      <c r="V3964" s="127"/>
      <c r="W3964" s="126"/>
      <c r="X3964" s="119"/>
      <c r="Y3964" s="121"/>
      <c r="Z3964" s="131"/>
      <c r="AA3964" s="12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2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4"/>
      <c r="EM3964" s="1"/>
      <c r="EN3964" s="1"/>
      <c r="EO3964" s="1"/>
      <c r="EP3964" s="1"/>
      <c r="EQ3964" s="1"/>
      <c r="ER3964" s="1"/>
    </row>
    <row r="3965" spans="1:148" ht="12.75" x14ac:dyDescent="0.2">
      <c r="A3965" s="118"/>
      <c r="B3965" s="119"/>
      <c r="C3965" s="119"/>
      <c r="D3965" s="120"/>
      <c r="E3965" s="121"/>
      <c r="F3965" s="122"/>
      <c r="G3965" s="123"/>
      <c r="H3965" s="124"/>
      <c r="I3965" s="124"/>
      <c r="J3965" s="125"/>
      <c r="K3965" s="125"/>
      <c r="L3965" s="119"/>
      <c r="M3965" s="126"/>
      <c r="N3965" s="126"/>
      <c r="O3965" s="119"/>
      <c r="P3965" s="119"/>
      <c r="Q3965" s="127"/>
      <c r="R3965" s="128"/>
      <c r="S3965" s="119"/>
      <c r="T3965" s="129"/>
      <c r="U3965" s="127"/>
      <c r="V3965" s="127"/>
      <c r="W3965" s="126"/>
      <c r="X3965" s="119"/>
      <c r="Y3965" s="121"/>
      <c r="Z3965" s="131"/>
      <c r="AA3965" s="12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2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4"/>
      <c r="EM3965" s="1"/>
      <c r="EN3965" s="1"/>
      <c r="EO3965" s="1"/>
      <c r="EP3965" s="1"/>
      <c r="EQ3965" s="1"/>
      <c r="ER3965" s="1"/>
    </row>
    <row r="3966" spans="1:148" ht="12.75" x14ac:dyDescent="0.2">
      <c r="A3966" s="118"/>
      <c r="B3966" s="119"/>
      <c r="C3966" s="119"/>
      <c r="D3966" s="120"/>
      <c r="E3966" s="121"/>
      <c r="F3966" s="122"/>
      <c r="G3966" s="123"/>
      <c r="H3966" s="124"/>
      <c r="I3966" s="124"/>
      <c r="J3966" s="125"/>
      <c r="K3966" s="125"/>
      <c r="L3966" s="119"/>
      <c r="M3966" s="126"/>
      <c r="N3966" s="126"/>
      <c r="O3966" s="119"/>
      <c r="P3966" s="119"/>
      <c r="Q3966" s="127"/>
      <c r="R3966" s="128"/>
      <c r="S3966" s="119"/>
      <c r="T3966" s="129"/>
      <c r="U3966" s="127"/>
      <c r="V3966" s="127"/>
      <c r="W3966" s="126"/>
      <c r="X3966" s="119"/>
      <c r="Y3966" s="121"/>
      <c r="Z3966" s="131"/>
      <c r="AA3966" s="12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2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4"/>
      <c r="EM3966" s="1"/>
      <c r="EN3966" s="1"/>
      <c r="EO3966" s="1"/>
      <c r="EP3966" s="1"/>
      <c r="EQ3966" s="1"/>
      <c r="ER3966" s="1"/>
    </row>
    <row r="3967" spans="1:148" ht="12.75" x14ac:dyDescent="0.2">
      <c r="A3967" s="118"/>
      <c r="B3967" s="119"/>
      <c r="C3967" s="119"/>
      <c r="D3967" s="120"/>
      <c r="E3967" s="121"/>
      <c r="F3967" s="122"/>
      <c r="G3967" s="123"/>
      <c r="H3967" s="124"/>
      <c r="I3967" s="124"/>
      <c r="J3967" s="125"/>
      <c r="K3967" s="125"/>
      <c r="L3967" s="119"/>
      <c r="M3967" s="126"/>
      <c r="N3967" s="126"/>
      <c r="O3967" s="119"/>
      <c r="P3967" s="119"/>
      <c r="Q3967" s="127"/>
      <c r="R3967" s="128"/>
      <c r="S3967" s="119"/>
      <c r="T3967" s="129"/>
      <c r="U3967" s="127"/>
      <c r="V3967" s="127"/>
      <c r="W3967" s="126"/>
      <c r="X3967" s="119"/>
      <c r="Y3967" s="121"/>
      <c r="Z3967" s="131"/>
      <c r="AA3967" s="12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2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4"/>
      <c r="EM3967" s="1"/>
      <c r="EN3967" s="1"/>
      <c r="EO3967" s="1"/>
      <c r="EP3967" s="1"/>
      <c r="EQ3967" s="1"/>
      <c r="ER3967" s="1"/>
    </row>
    <row r="3968" spans="1:148" ht="12.75" x14ac:dyDescent="0.2">
      <c r="A3968" s="118"/>
      <c r="B3968" s="119"/>
      <c r="C3968" s="119"/>
      <c r="D3968" s="120"/>
      <c r="E3968" s="121"/>
      <c r="F3968" s="122"/>
      <c r="G3968" s="123"/>
      <c r="H3968" s="124"/>
      <c r="I3968" s="124"/>
      <c r="J3968" s="125"/>
      <c r="K3968" s="125"/>
      <c r="L3968" s="119"/>
      <c r="M3968" s="126"/>
      <c r="N3968" s="126"/>
      <c r="O3968" s="119"/>
      <c r="P3968" s="119"/>
      <c r="Q3968" s="127"/>
      <c r="R3968" s="128"/>
      <c r="S3968" s="119"/>
      <c r="T3968" s="129"/>
      <c r="U3968" s="127"/>
      <c r="V3968" s="127"/>
      <c r="W3968" s="126"/>
      <c r="X3968" s="119"/>
      <c r="Y3968" s="121"/>
      <c r="Z3968" s="131"/>
      <c r="AA3968" s="12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2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4"/>
      <c r="EM3968" s="1"/>
      <c r="EN3968" s="1"/>
      <c r="EO3968" s="1"/>
      <c r="EP3968" s="1"/>
      <c r="EQ3968" s="1"/>
      <c r="ER3968" s="1"/>
    </row>
    <row r="3969" spans="1:148" ht="12.75" x14ac:dyDescent="0.2">
      <c r="A3969" s="118"/>
      <c r="B3969" s="119"/>
      <c r="C3969" s="119"/>
      <c r="D3969" s="120"/>
      <c r="E3969" s="121"/>
      <c r="F3969" s="122"/>
      <c r="G3969" s="123"/>
      <c r="H3969" s="124"/>
      <c r="I3969" s="124"/>
      <c r="J3969" s="125"/>
      <c r="K3969" s="125"/>
      <c r="L3969" s="119"/>
      <c r="M3969" s="126"/>
      <c r="N3969" s="126"/>
      <c r="O3969" s="119"/>
      <c r="P3969" s="119"/>
      <c r="Q3969" s="127"/>
      <c r="R3969" s="128"/>
      <c r="S3969" s="119"/>
      <c r="T3969" s="129"/>
      <c r="U3969" s="127"/>
      <c r="V3969" s="127"/>
      <c r="W3969" s="126"/>
      <c r="X3969" s="119"/>
      <c r="Y3969" s="121"/>
      <c r="Z3969" s="131"/>
      <c r="AA3969" s="12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2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4"/>
      <c r="EM3969" s="1"/>
      <c r="EN3969" s="1"/>
      <c r="EO3969" s="1"/>
      <c r="EP3969" s="1"/>
      <c r="EQ3969" s="1"/>
      <c r="ER3969" s="1"/>
    </row>
    <row r="3970" spans="1:148" ht="12.75" x14ac:dyDescent="0.2">
      <c r="A3970" s="118"/>
      <c r="B3970" s="119"/>
      <c r="C3970" s="119"/>
      <c r="D3970" s="120"/>
      <c r="E3970" s="121"/>
      <c r="F3970" s="122"/>
      <c r="G3970" s="123"/>
      <c r="H3970" s="124"/>
      <c r="I3970" s="124"/>
      <c r="J3970" s="125"/>
      <c r="K3970" s="125"/>
      <c r="L3970" s="119"/>
      <c r="M3970" s="126"/>
      <c r="N3970" s="126"/>
      <c r="O3970" s="119"/>
      <c r="P3970" s="119"/>
      <c r="Q3970" s="127"/>
      <c r="R3970" s="128"/>
      <c r="S3970" s="119"/>
      <c r="T3970" s="129"/>
      <c r="U3970" s="127"/>
      <c r="V3970" s="127"/>
      <c r="W3970" s="126"/>
      <c r="X3970" s="119"/>
      <c r="Y3970" s="121"/>
      <c r="Z3970" s="131"/>
      <c r="AA3970" s="12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2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4"/>
      <c r="EM3970" s="1"/>
      <c r="EN3970" s="1"/>
      <c r="EO3970" s="1"/>
      <c r="EP3970" s="1"/>
      <c r="EQ3970" s="1"/>
      <c r="ER3970" s="1"/>
    </row>
    <row r="3971" spans="1:148" ht="12.75" x14ac:dyDescent="0.2">
      <c r="A3971" s="118"/>
      <c r="B3971" s="119"/>
      <c r="C3971" s="119"/>
      <c r="D3971" s="120"/>
      <c r="E3971" s="121"/>
      <c r="F3971" s="122"/>
      <c r="G3971" s="123"/>
      <c r="H3971" s="124"/>
      <c r="I3971" s="124"/>
      <c r="J3971" s="125"/>
      <c r="K3971" s="125"/>
      <c r="L3971" s="119"/>
      <c r="M3971" s="126"/>
      <c r="N3971" s="126"/>
      <c r="O3971" s="119"/>
      <c r="P3971" s="119"/>
      <c r="Q3971" s="127"/>
      <c r="R3971" s="128"/>
      <c r="S3971" s="119"/>
      <c r="T3971" s="129"/>
      <c r="U3971" s="127"/>
      <c r="V3971" s="127"/>
      <c r="W3971" s="126"/>
      <c r="X3971" s="119"/>
      <c r="Y3971" s="121"/>
      <c r="Z3971" s="131"/>
      <c r="AA3971" s="12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2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4"/>
      <c r="EM3971" s="1"/>
      <c r="EN3971" s="1"/>
      <c r="EO3971" s="1"/>
      <c r="EP3971" s="1"/>
      <c r="EQ3971" s="1"/>
      <c r="ER3971" s="1"/>
    </row>
    <row r="3972" spans="1:148" ht="12.75" x14ac:dyDescent="0.2">
      <c r="A3972" s="118"/>
      <c r="B3972" s="119"/>
      <c r="C3972" s="119"/>
      <c r="D3972" s="120"/>
      <c r="E3972" s="121"/>
      <c r="F3972" s="122"/>
      <c r="G3972" s="123"/>
      <c r="H3972" s="124"/>
      <c r="I3972" s="124"/>
      <c r="J3972" s="125"/>
      <c r="K3972" s="125"/>
      <c r="L3972" s="119"/>
      <c r="M3972" s="126"/>
      <c r="N3972" s="126"/>
      <c r="O3972" s="119"/>
      <c r="P3972" s="119"/>
      <c r="Q3972" s="127"/>
      <c r="R3972" s="128"/>
      <c r="S3972" s="119"/>
      <c r="T3972" s="129"/>
      <c r="U3972" s="127"/>
      <c r="V3972" s="127"/>
      <c r="W3972" s="126"/>
      <c r="X3972" s="119"/>
      <c r="Y3972" s="121"/>
      <c r="Z3972" s="131"/>
      <c r="AA3972" s="12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2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4"/>
      <c r="EM3972" s="1"/>
      <c r="EN3972" s="1"/>
      <c r="EO3972" s="1"/>
      <c r="EP3972" s="1"/>
      <c r="EQ3972" s="1"/>
      <c r="ER3972" s="1"/>
    </row>
    <row r="3973" spans="1:148" ht="12.75" x14ac:dyDescent="0.2">
      <c r="A3973" s="118"/>
      <c r="B3973" s="119"/>
      <c r="C3973" s="119"/>
      <c r="D3973" s="120"/>
      <c r="E3973" s="121"/>
      <c r="F3973" s="122"/>
      <c r="G3973" s="123"/>
      <c r="H3973" s="124"/>
      <c r="I3973" s="124"/>
      <c r="J3973" s="125"/>
      <c r="K3973" s="125"/>
      <c r="L3973" s="119"/>
      <c r="M3973" s="126"/>
      <c r="N3973" s="126"/>
      <c r="O3973" s="119"/>
      <c r="P3973" s="119"/>
      <c r="Q3973" s="127"/>
      <c r="R3973" s="128"/>
      <c r="S3973" s="119"/>
      <c r="T3973" s="129"/>
      <c r="U3973" s="127"/>
      <c r="V3973" s="127"/>
      <c r="W3973" s="126"/>
      <c r="X3973" s="119"/>
      <c r="Y3973" s="121"/>
      <c r="Z3973" s="131"/>
      <c r="AA3973" s="12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2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4"/>
      <c r="EM3973" s="1"/>
      <c r="EN3973" s="1"/>
      <c r="EO3973" s="1"/>
      <c r="EP3973" s="1"/>
      <c r="EQ3973" s="1"/>
      <c r="ER3973" s="1"/>
    </row>
    <row r="3974" spans="1:148" ht="12.75" x14ac:dyDescent="0.2">
      <c r="A3974" s="118"/>
      <c r="B3974" s="119"/>
      <c r="C3974" s="119"/>
      <c r="D3974" s="120"/>
      <c r="E3974" s="121"/>
      <c r="F3974" s="122"/>
      <c r="G3974" s="123"/>
      <c r="H3974" s="124"/>
      <c r="I3974" s="124"/>
      <c r="J3974" s="125"/>
      <c r="K3974" s="125"/>
      <c r="L3974" s="119"/>
      <c r="M3974" s="126"/>
      <c r="N3974" s="126"/>
      <c r="O3974" s="119"/>
      <c r="P3974" s="119"/>
      <c r="Q3974" s="127"/>
      <c r="R3974" s="128"/>
      <c r="S3974" s="119"/>
      <c r="T3974" s="129"/>
      <c r="U3974" s="127"/>
      <c r="V3974" s="127"/>
      <c r="W3974" s="126"/>
      <c r="X3974" s="119"/>
      <c r="Y3974" s="121"/>
      <c r="Z3974" s="131"/>
      <c r="AA3974" s="12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2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4"/>
      <c r="EM3974" s="1"/>
      <c r="EN3974" s="1"/>
      <c r="EO3974" s="1"/>
      <c r="EP3974" s="1"/>
      <c r="EQ3974" s="1"/>
      <c r="ER3974" s="1"/>
    </row>
    <row r="3975" spans="1:148" ht="12.75" x14ac:dyDescent="0.2">
      <c r="A3975" s="118"/>
      <c r="B3975" s="119"/>
      <c r="C3975" s="119"/>
      <c r="D3975" s="120"/>
      <c r="E3975" s="121"/>
      <c r="F3975" s="122"/>
      <c r="G3975" s="123"/>
      <c r="H3975" s="124"/>
      <c r="I3975" s="124"/>
      <c r="J3975" s="125"/>
      <c r="K3975" s="125"/>
      <c r="L3975" s="119"/>
      <c r="M3975" s="126"/>
      <c r="N3975" s="126"/>
      <c r="O3975" s="119"/>
      <c r="P3975" s="119"/>
      <c r="Q3975" s="127"/>
      <c r="R3975" s="128"/>
      <c r="S3975" s="119"/>
      <c r="T3975" s="129"/>
      <c r="U3975" s="127"/>
      <c r="V3975" s="127"/>
      <c r="W3975" s="126"/>
      <c r="X3975" s="119"/>
      <c r="Y3975" s="121"/>
      <c r="Z3975" s="131"/>
      <c r="AA3975" s="12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2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4"/>
      <c r="EM3975" s="1"/>
      <c r="EN3975" s="1"/>
      <c r="EO3975" s="1"/>
      <c r="EP3975" s="1"/>
      <c r="EQ3975" s="1"/>
      <c r="ER3975" s="1"/>
    </row>
    <row r="3976" spans="1:148" ht="12.75" x14ac:dyDescent="0.2">
      <c r="A3976" s="118"/>
      <c r="B3976" s="119"/>
      <c r="C3976" s="119"/>
      <c r="D3976" s="120"/>
      <c r="E3976" s="121"/>
      <c r="F3976" s="122"/>
      <c r="G3976" s="123"/>
      <c r="H3976" s="124"/>
      <c r="I3976" s="124"/>
      <c r="J3976" s="125"/>
      <c r="K3976" s="125"/>
      <c r="L3976" s="119"/>
      <c r="M3976" s="126"/>
      <c r="N3976" s="126"/>
      <c r="O3976" s="119"/>
      <c r="P3976" s="119"/>
      <c r="Q3976" s="127"/>
      <c r="R3976" s="128"/>
      <c r="S3976" s="119"/>
      <c r="T3976" s="129"/>
      <c r="U3976" s="127"/>
      <c r="V3976" s="127"/>
      <c r="W3976" s="126"/>
      <c r="X3976" s="119"/>
      <c r="Y3976" s="121"/>
      <c r="Z3976" s="131"/>
      <c r="AA3976" s="12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2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4"/>
      <c r="EM3976" s="1"/>
      <c r="EN3976" s="1"/>
      <c r="EO3976" s="1"/>
      <c r="EP3976" s="1"/>
      <c r="EQ3976" s="1"/>
      <c r="ER3976" s="1"/>
    </row>
    <row r="3977" spans="1:148" ht="12.75" x14ac:dyDescent="0.2">
      <c r="A3977" s="118"/>
      <c r="B3977" s="119"/>
      <c r="C3977" s="119"/>
      <c r="D3977" s="120"/>
      <c r="E3977" s="121"/>
      <c r="F3977" s="122"/>
      <c r="G3977" s="123"/>
      <c r="H3977" s="124"/>
      <c r="I3977" s="124"/>
      <c r="J3977" s="125"/>
      <c r="K3977" s="125"/>
      <c r="L3977" s="119"/>
      <c r="M3977" s="126"/>
      <c r="N3977" s="126"/>
      <c r="O3977" s="119"/>
      <c r="P3977" s="119"/>
      <c r="Q3977" s="127"/>
      <c r="R3977" s="128"/>
      <c r="S3977" s="119"/>
      <c r="T3977" s="129"/>
      <c r="U3977" s="127"/>
      <c r="V3977" s="127"/>
      <c r="W3977" s="126"/>
      <c r="X3977" s="119"/>
      <c r="Y3977" s="121"/>
      <c r="Z3977" s="131"/>
      <c r="AA3977" s="12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2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4"/>
      <c r="EM3977" s="1"/>
      <c r="EN3977" s="1"/>
      <c r="EO3977" s="1"/>
      <c r="EP3977" s="1"/>
      <c r="EQ3977" s="1"/>
      <c r="ER3977" s="1"/>
    </row>
    <row r="3978" spans="1:148" ht="12.75" x14ac:dyDescent="0.2">
      <c r="A3978" s="118"/>
      <c r="B3978" s="119"/>
      <c r="C3978" s="119"/>
      <c r="D3978" s="120"/>
      <c r="E3978" s="121"/>
      <c r="F3978" s="122"/>
      <c r="G3978" s="123"/>
      <c r="H3978" s="124"/>
      <c r="I3978" s="124"/>
      <c r="J3978" s="125"/>
      <c r="K3978" s="125"/>
      <c r="L3978" s="119"/>
      <c r="M3978" s="126"/>
      <c r="N3978" s="126"/>
      <c r="O3978" s="119"/>
      <c r="P3978" s="119"/>
      <c r="Q3978" s="127"/>
      <c r="R3978" s="128"/>
      <c r="S3978" s="119"/>
      <c r="T3978" s="129"/>
      <c r="U3978" s="127"/>
      <c r="V3978" s="127"/>
      <c r="W3978" s="126"/>
      <c r="X3978" s="119"/>
      <c r="Y3978" s="121"/>
      <c r="Z3978" s="131"/>
      <c r="AA3978" s="12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2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4"/>
      <c r="EM3978" s="1"/>
      <c r="EN3978" s="1"/>
      <c r="EO3978" s="1"/>
      <c r="EP3978" s="1"/>
      <c r="EQ3978" s="1"/>
      <c r="ER3978" s="1"/>
    </row>
    <row r="3979" spans="1:148" ht="12.75" x14ac:dyDescent="0.2">
      <c r="A3979" s="118"/>
      <c r="B3979" s="119"/>
      <c r="C3979" s="119"/>
      <c r="D3979" s="120"/>
      <c r="E3979" s="121"/>
      <c r="F3979" s="122"/>
      <c r="G3979" s="123"/>
      <c r="H3979" s="124"/>
      <c r="I3979" s="124"/>
      <c r="J3979" s="125"/>
      <c r="K3979" s="125"/>
      <c r="L3979" s="119"/>
      <c r="M3979" s="126"/>
      <c r="N3979" s="126"/>
      <c r="O3979" s="119"/>
      <c r="P3979" s="119"/>
      <c r="Q3979" s="127"/>
      <c r="R3979" s="128"/>
      <c r="S3979" s="119"/>
      <c r="T3979" s="129"/>
      <c r="U3979" s="127"/>
      <c r="V3979" s="127"/>
      <c r="W3979" s="126"/>
      <c r="X3979" s="119"/>
      <c r="Y3979" s="121"/>
      <c r="Z3979" s="131"/>
      <c r="AA3979" s="12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2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4"/>
      <c r="EM3979" s="1"/>
      <c r="EN3979" s="1"/>
      <c r="EO3979" s="1"/>
      <c r="EP3979" s="1"/>
      <c r="EQ3979" s="1"/>
      <c r="ER3979" s="1"/>
    </row>
    <row r="3980" spans="1:148" ht="12.75" x14ac:dyDescent="0.2">
      <c r="A3980" s="118"/>
      <c r="B3980" s="119"/>
      <c r="C3980" s="119"/>
      <c r="D3980" s="120"/>
      <c r="E3980" s="121"/>
      <c r="F3980" s="122"/>
      <c r="G3980" s="123"/>
      <c r="H3980" s="124"/>
      <c r="I3980" s="124"/>
      <c r="J3980" s="125"/>
      <c r="K3980" s="125"/>
      <c r="L3980" s="119"/>
      <c r="M3980" s="126"/>
      <c r="N3980" s="126"/>
      <c r="O3980" s="119"/>
      <c r="P3980" s="119"/>
      <c r="Q3980" s="127"/>
      <c r="R3980" s="128"/>
      <c r="S3980" s="119"/>
      <c r="T3980" s="129"/>
      <c r="U3980" s="127"/>
      <c r="V3980" s="127"/>
      <c r="W3980" s="126"/>
      <c r="X3980" s="119"/>
      <c r="Y3980" s="121"/>
      <c r="Z3980" s="131"/>
      <c r="AA3980" s="12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2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4"/>
      <c r="EM3980" s="1"/>
      <c r="EN3980" s="1"/>
      <c r="EO3980" s="1"/>
      <c r="EP3980" s="1"/>
      <c r="EQ3980" s="1"/>
      <c r="ER3980" s="1"/>
    </row>
    <row r="3981" spans="1:148" ht="12.75" x14ac:dyDescent="0.2">
      <c r="A3981" s="118"/>
      <c r="B3981" s="119"/>
      <c r="C3981" s="119"/>
      <c r="D3981" s="120"/>
      <c r="E3981" s="121"/>
      <c r="F3981" s="122"/>
      <c r="G3981" s="123"/>
      <c r="H3981" s="124"/>
      <c r="I3981" s="124"/>
      <c r="J3981" s="125"/>
      <c r="K3981" s="125"/>
      <c r="L3981" s="119"/>
      <c r="M3981" s="126"/>
      <c r="N3981" s="126"/>
      <c r="O3981" s="119"/>
      <c r="P3981" s="119"/>
      <c r="Q3981" s="127"/>
      <c r="R3981" s="128"/>
      <c r="S3981" s="119"/>
      <c r="T3981" s="129"/>
      <c r="U3981" s="127"/>
      <c r="V3981" s="127"/>
      <c r="W3981" s="126"/>
      <c r="X3981" s="119"/>
      <c r="Y3981" s="121"/>
      <c r="Z3981" s="131"/>
      <c r="AA3981" s="12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2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4"/>
      <c r="EM3981" s="1"/>
      <c r="EN3981" s="1"/>
      <c r="EO3981" s="1"/>
      <c r="EP3981" s="1"/>
      <c r="EQ3981" s="1"/>
      <c r="ER3981" s="1"/>
    </row>
    <row r="3982" spans="1:148" ht="12.75" x14ac:dyDescent="0.2">
      <c r="A3982" s="118"/>
      <c r="B3982" s="119"/>
      <c r="C3982" s="119"/>
      <c r="D3982" s="120"/>
      <c r="E3982" s="121"/>
      <c r="F3982" s="122"/>
      <c r="G3982" s="123"/>
      <c r="H3982" s="124"/>
      <c r="I3982" s="124"/>
      <c r="J3982" s="125"/>
      <c r="K3982" s="125"/>
      <c r="L3982" s="119"/>
      <c r="M3982" s="126"/>
      <c r="N3982" s="126"/>
      <c r="O3982" s="119"/>
      <c r="P3982" s="119"/>
      <c r="Q3982" s="127"/>
      <c r="R3982" s="128"/>
      <c r="S3982" s="119"/>
      <c r="T3982" s="129"/>
      <c r="U3982" s="127"/>
      <c r="V3982" s="127"/>
      <c r="W3982" s="126"/>
      <c r="X3982" s="119"/>
      <c r="Y3982" s="121"/>
      <c r="Z3982" s="131"/>
      <c r="AA3982" s="12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2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4"/>
      <c r="EM3982" s="1"/>
      <c r="EN3982" s="1"/>
      <c r="EO3982" s="1"/>
      <c r="EP3982" s="1"/>
      <c r="EQ3982" s="1"/>
      <c r="ER3982" s="1"/>
    </row>
    <row r="3983" spans="1:148" ht="12.75" x14ac:dyDescent="0.2">
      <c r="A3983" s="118"/>
      <c r="B3983" s="119"/>
      <c r="C3983" s="119"/>
      <c r="D3983" s="120"/>
      <c r="E3983" s="121"/>
      <c r="F3983" s="122"/>
      <c r="G3983" s="123"/>
      <c r="H3983" s="124"/>
      <c r="I3983" s="124"/>
      <c r="J3983" s="125"/>
      <c r="K3983" s="125"/>
      <c r="L3983" s="119"/>
      <c r="M3983" s="126"/>
      <c r="N3983" s="126"/>
      <c r="O3983" s="119"/>
      <c r="P3983" s="119"/>
      <c r="Q3983" s="127"/>
      <c r="R3983" s="128"/>
      <c r="S3983" s="119"/>
      <c r="T3983" s="129"/>
      <c r="U3983" s="127"/>
      <c r="V3983" s="127"/>
      <c r="W3983" s="126"/>
      <c r="X3983" s="119"/>
      <c r="Y3983" s="121"/>
      <c r="Z3983" s="131"/>
      <c r="AA3983" s="12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2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4"/>
      <c r="EM3983" s="1"/>
      <c r="EN3983" s="1"/>
      <c r="EO3983" s="1"/>
      <c r="EP3983" s="1"/>
      <c r="EQ3983" s="1"/>
      <c r="ER3983" s="1"/>
    </row>
    <row r="3984" spans="1:148" ht="12.75" x14ac:dyDescent="0.2">
      <c r="A3984" s="118"/>
      <c r="B3984" s="119"/>
      <c r="C3984" s="119"/>
      <c r="D3984" s="120"/>
      <c r="E3984" s="121"/>
      <c r="F3984" s="122"/>
      <c r="G3984" s="123"/>
      <c r="H3984" s="124"/>
      <c r="I3984" s="124"/>
      <c r="J3984" s="125"/>
      <c r="K3984" s="125"/>
      <c r="L3984" s="119"/>
      <c r="M3984" s="126"/>
      <c r="N3984" s="126"/>
      <c r="O3984" s="119"/>
      <c r="P3984" s="119"/>
      <c r="Q3984" s="127"/>
      <c r="R3984" s="128"/>
      <c r="S3984" s="119"/>
      <c r="T3984" s="129"/>
      <c r="U3984" s="127"/>
      <c r="V3984" s="127"/>
      <c r="W3984" s="126"/>
      <c r="X3984" s="119"/>
      <c r="Y3984" s="121"/>
      <c r="Z3984" s="131"/>
      <c r="AA3984" s="12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2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4"/>
      <c r="EM3984" s="1"/>
      <c r="EN3984" s="1"/>
      <c r="EO3984" s="1"/>
      <c r="EP3984" s="1"/>
      <c r="EQ3984" s="1"/>
      <c r="ER3984" s="1"/>
    </row>
    <row r="3985" spans="1:148" ht="12.75" x14ac:dyDescent="0.2">
      <c r="A3985" s="118"/>
      <c r="B3985" s="119"/>
      <c r="C3985" s="119"/>
      <c r="D3985" s="120"/>
      <c r="E3985" s="121"/>
      <c r="F3985" s="122"/>
      <c r="G3985" s="123"/>
      <c r="H3985" s="124"/>
      <c r="I3985" s="124"/>
      <c r="J3985" s="125"/>
      <c r="K3985" s="125"/>
      <c r="L3985" s="119"/>
      <c r="M3985" s="126"/>
      <c r="N3985" s="126"/>
      <c r="O3985" s="119"/>
      <c r="P3985" s="119"/>
      <c r="Q3985" s="127"/>
      <c r="R3985" s="128"/>
      <c r="S3985" s="119"/>
      <c r="T3985" s="129"/>
      <c r="U3985" s="127"/>
      <c r="V3985" s="127"/>
      <c r="W3985" s="126"/>
      <c r="X3985" s="119"/>
      <c r="Y3985" s="121"/>
      <c r="Z3985" s="131"/>
      <c r="AA3985" s="12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2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4"/>
      <c r="EM3985" s="1"/>
      <c r="EN3985" s="1"/>
      <c r="EO3985" s="1"/>
      <c r="EP3985" s="1"/>
      <c r="EQ3985" s="1"/>
      <c r="ER3985" s="1"/>
    </row>
    <row r="3986" spans="1:148" ht="12.75" x14ac:dyDescent="0.2">
      <c r="A3986" s="118"/>
      <c r="B3986" s="119"/>
      <c r="C3986" s="119"/>
      <c r="D3986" s="120"/>
      <c r="E3986" s="121"/>
      <c r="F3986" s="122"/>
      <c r="G3986" s="123"/>
      <c r="H3986" s="124"/>
      <c r="I3986" s="124"/>
      <c r="J3986" s="125"/>
      <c r="K3986" s="125"/>
      <c r="L3986" s="119"/>
      <c r="M3986" s="126"/>
      <c r="N3986" s="126"/>
      <c r="O3986" s="119"/>
      <c r="P3986" s="119"/>
      <c r="Q3986" s="127"/>
      <c r="R3986" s="128"/>
      <c r="S3986" s="119"/>
      <c r="T3986" s="129"/>
      <c r="U3986" s="127"/>
      <c r="V3986" s="127"/>
      <c r="W3986" s="126"/>
      <c r="X3986" s="119"/>
      <c r="Y3986" s="121"/>
      <c r="Z3986" s="131"/>
      <c r="AA3986" s="12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2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4"/>
      <c r="EM3986" s="1"/>
      <c r="EN3986" s="1"/>
      <c r="EO3986" s="1"/>
      <c r="EP3986" s="1"/>
      <c r="EQ3986" s="1"/>
      <c r="ER3986" s="1"/>
    </row>
    <row r="3987" spans="1:148" ht="12.75" x14ac:dyDescent="0.2">
      <c r="A3987" s="118"/>
      <c r="B3987" s="119"/>
      <c r="C3987" s="119"/>
      <c r="D3987" s="120"/>
      <c r="E3987" s="121"/>
      <c r="F3987" s="122"/>
      <c r="G3987" s="123"/>
      <c r="H3987" s="124"/>
      <c r="I3987" s="124"/>
      <c r="J3987" s="125"/>
      <c r="K3987" s="125"/>
      <c r="L3987" s="119"/>
      <c r="M3987" s="126"/>
      <c r="N3987" s="126"/>
      <c r="O3987" s="119"/>
      <c r="P3987" s="119"/>
      <c r="Q3987" s="127"/>
      <c r="R3987" s="128"/>
      <c r="S3987" s="119"/>
      <c r="T3987" s="129"/>
      <c r="U3987" s="127"/>
      <c r="V3987" s="127"/>
      <c r="W3987" s="126"/>
      <c r="X3987" s="119"/>
      <c r="Y3987" s="121"/>
      <c r="Z3987" s="131"/>
      <c r="AA3987" s="12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2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4"/>
      <c r="EM3987" s="1"/>
      <c r="EN3987" s="1"/>
      <c r="EO3987" s="1"/>
      <c r="EP3987" s="1"/>
      <c r="EQ3987" s="1"/>
      <c r="ER3987" s="1"/>
    </row>
    <row r="3988" spans="1:148" ht="12.75" x14ac:dyDescent="0.2">
      <c r="A3988" s="118"/>
      <c r="B3988" s="119"/>
      <c r="C3988" s="119"/>
      <c r="D3988" s="120"/>
      <c r="E3988" s="121"/>
      <c r="F3988" s="122"/>
      <c r="G3988" s="123"/>
      <c r="H3988" s="124"/>
      <c r="I3988" s="124"/>
      <c r="J3988" s="125"/>
      <c r="K3988" s="125"/>
      <c r="L3988" s="119"/>
      <c r="M3988" s="126"/>
      <c r="N3988" s="126"/>
      <c r="O3988" s="119"/>
      <c r="P3988" s="119"/>
      <c r="Q3988" s="127"/>
      <c r="R3988" s="128"/>
      <c r="S3988" s="119"/>
      <c r="T3988" s="129"/>
      <c r="U3988" s="127"/>
      <c r="V3988" s="127"/>
      <c r="W3988" s="126"/>
      <c r="X3988" s="119"/>
      <c r="Y3988" s="121"/>
      <c r="Z3988" s="131"/>
      <c r="AA3988" s="12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2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4"/>
      <c r="EM3988" s="1"/>
      <c r="EN3988" s="1"/>
      <c r="EO3988" s="1"/>
      <c r="EP3988" s="1"/>
      <c r="EQ3988" s="1"/>
      <c r="ER3988" s="1"/>
    </row>
    <row r="3989" spans="1:148" ht="12.75" x14ac:dyDescent="0.2">
      <c r="A3989" s="118"/>
      <c r="B3989" s="119"/>
      <c r="C3989" s="119"/>
      <c r="D3989" s="120"/>
      <c r="E3989" s="121"/>
      <c r="F3989" s="122"/>
      <c r="G3989" s="123"/>
      <c r="H3989" s="124"/>
      <c r="I3989" s="124"/>
      <c r="J3989" s="125"/>
      <c r="K3989" s="125"/>
      <c r="L3989" s="119"/>
      <c r="M3989" s="126"/>
      <c r="N3989" s="126"/>
      <c r="O3989" s="119"/>
      <c r="P3989" s="119"/>
      <c r="Q3989" s="127"/>
      <c r="R3989" s="128"/>
      <c r="S3989" s="119"/>
      <c r="T3989" s="129"/>
      <c r="U3989" s="127"/>
      <c r="V3989" s="127"/>
      <c r="W3989" s="126"/>
      <c r="X3989" s="119"/>
      <c r="Y3989" s="121"/>
      <c r="Z3989" s="131"/>
      <c r="AA3989" s="12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2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4"/>
      <c r="EM3989" s="1"/>
      <c r="EN3989" s="1"/>
      <c r="EO3989" s="1"/>
      <c r="EP3989" s="1"/>
      <c r="EQ3989" s="1"/>
      <c r="ER3989" s="1"/>
    </row>
    <row r="3990" spans="1:148" ht="12.75" x14ac:dyDescent="0.2">
      <c r="A3990" s="118"/>
      <c r="B3990" s="119"/>
      <c r="C3990" s="119"/>
      <c r="D3990" s="120"/>
      <c r="E3990" s="121"/>
      <c r="F3990" s="122"/>
      <c r="G3990" s="123"/>
      <c r="H3990" s="124"/>
      <c r="I3990" s="124"/>
      <c r="J3990" s="125"/>
      <c r="K3990" s="125"/>
      <c r="L3990" s="119"/>
      <c r="M3990" s="126"/>
      <c r="N3990" s="126"/>
      <c r="O3990" s="119"/>
      <c r="P3990" s="119"/>
      <c r="Q3990" s="127"/>
      <c r="R3990" s="128"/>
      <c r="S3990" s="119"/>
      <c r="T3990" s="129"/>
      <c r="U3990" s="127"/>
      <c r="V3990" s="127"/>
      <c r="W3990" s="126"/>
      <c r="X3990" s="119"/>
      <c r="Y3990" s="121"/>
      <c r="Z3990" s="131"/>
      <c r="AA3990" s="12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2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4"/>
      <c r="EM3990" s="1"/>
      <c r="EN3990" s="1"/>
      <c r="EO3990" s="1"/>
      <c r="EP3990" s="1"/>
      <c r="EQ3990" s="1"/>
      <c r="ER3990" s="1"/>
    </row>
    <row r="3991" spans="1:148" ht="12.75" x14ac:dyDescent="0.2">
      <c r="A3991" s="118"/>
      <c r="B3991" s="119"/>
      <c r="C3991" s="119"/>
      <c r="D3991" s="120"/>
      <c r="E3991" s="121"/>
      <c r="F3991" s="122"/>
      <c r="G3991" s="123"/>
      <c r="H3991" s="124"/>
      <c r="I3991" s="124"/>
      <c r="J3991" s="125"/>
      <c r="K3991" s="125"/>
      <c r="L3991" s="119"/>
      <c r="M3991" s="126"/>
      <c r="N3991" s="126"/>
      <c r="O3991" s="119"/>
      <c r="P3991" s="119"/>
      <c r="Q3991" s="127"/>
      <c r="R3991" s="128"/>
      <c r="S3991" s="119"/>
      <c r="T3991" s="129"/>
      <c r="U3991" s="127"/>
      <c r="V3991" s="127"/>
      <c r="W3991" s="126"/>
      <c r="X3991" s="119"/>
      <c r="Y3991" s="121"/>
      <c r="Z3991" s="131"/>
      <c r="AA3991" s="12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2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4"/>
      <c r="EM3991" s="1"/>
      <c r="EN3991" s="1"/>
      <c r="EO3991" s="1"/>
      <c r="EP3991" s="1"/>
      <c r="EQ3991" s="1"/>
      <c r="ER3991" s="1"/>
    </row>
    <row r="3992" spans="1:148" ht="12.75" x14ac:dyDescent="0.2">
      <c r="A3992" s="118"/>
      <c r="B3992" s="119"/>
      <c r="C3992" s="119"/>
      <c r="D3992" s="120"/>
      <c r="E3992" s="121"/>
      <c r="F3992" s="122"/>
      <c r="G3992" s="123"/>
      <c r="H3992" s="124"/>
      <c r="I3992" s="124"/>
      <c r="J3992" s="125"/>
      <c r="K3992" s="125"/>
      <c r="L3992" s="119"/>
      <c r="M3992" s="126"/>
      <c r="N3992" s="126"/>
      <c r="O3992" s="119"/>
      <c r="P3992" s="119"/>
      <c r="Q3992" s="127"/>
      <c r="R3992" s="128"/>
      <c r="S3992" s="119"/>
      <c r="T3992" s="129"/>
      <c r="U3992" s="127"/>
      <c r="V3992" s="127"/>
      <c r="W3992" s="126"/>
      <c r="X3992" s="119"/>
      <c r="Y3992" s="121"/>
      <c r="Z3992" s="131"/>
      <c r="AA3992" s="12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2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4"/>
      <c r="EM3992" s="1"/>
      <c r="EN3992" s="1"/>
      <c r="EO3992" s="1"/>
      <c r="EP3992" s="1"/>
      <c r="EQ3992" s="1"/>
      <c r="ER3992" s="1"/>
    </row>
    <row r="3993" spans="1:148" ht="12.75" x14ac:dyDescent="0.2">
      <c r="A3993" s="118"/>
      <c r="B3993" s="119"/>
      <c r="C3993" s="119"/>
      <c r="D3993" s="120"/>
      <c r="E3993" s="121"/>
      <c r="F3993" s="122"/>
      <c r="G3993" s="123"/>
      <c r="H3993" s="124"/>
      <c r="I3993" s="124"/>
      <c r="J3993" s="125"/>
      <c r="K3993" s="125"/>
      <c r="L3993" s="119"/>
      <c r="M3993" s="126"/>
      <c r="N3993" s="126"/>
      <c r="O3993" s="119"/>
      <c r="P3993" s="119"/>
      <c r="Q3993" s="127"/>
      <c r="R3993" s="128"/>
      <c r="S3993" s="119"/>
      <c r="T3993" s="129"/>
      <c r="U3993" s="127"/>
      <c r="V3993" s="127"/>
      <c r="W3993" s="126"/>
      <c r="X3993" s="119"/>
      <c r="Y3993" s="121"/>
      <c r="Z3993" s="131"/>
      <c r="AA3993" s="12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2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4"/>
      <c r="EM3993" s="1"/>
      <c r="EN3993" s="1"/>
      <c r="EO3993" s="1"/>
      <c r="EP3993" s="1"/>
      <c r="EQ3993" s="1"/>
      <c r="ER3993" s="1"/>
    </row>
    <row r="3994" spans="1:148" ht="12.75" x14ac:dyDescent="0.2">
      <c r="A3994" s="118"/>
      <c r="B3994" s="119"/>
      <c r="C3994" s="119"/>
      <c r="D3994" s="120"/>
      <c r="E3994" s="121"/>
      <c r="F3994" s="122"/>
      <c r="G3994" s="123"/>
      <c r="H3994" s="124"/>
      <c r="I3994" s="124"/>
      <c r="J3994" s="125"/>
      <c r="K3994" s="125"/>
      <c r="L3994" s="119"/>
      <c r="M3994" s="126"/>
      <c r="N3994" s="126"/>
      <c r="O3994" s="119"/>
      <c r="P3994" s="119"/>
      <c r="Q3994" s="127"/>
      <c r="R3994" s="128"/>
      <c r="S3994" s="119"/>
      <c r="T3994" s="129"/>
      <c r="U3994" s="127"/>
      <c r="V3994" s="127"/>
      <c r="W3994" s="126"/>
      <c r="X3994" s="119"/>
      <c r="Y3994" s="121"/>
      <c r="Z3994" s="131"/>
      <c r="AA3994" s="12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2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4"/>
      <c r="EM3994" s="1"/>
      <c r="EN3994" s="1"/>
      <c r="EO3994" s="1"/>
      <c r="EP3994" s="1"/>
      <c r="EQ3994" s="1"/>
      <c r="ER3994" s="1"/>
    </row>
    <row r="3995" spans="1:148" ht="12.75" x14ac:dyDescent="0.2">
      <c r="A3995" s="118"/>
      <c r="B3995" s="119"/>
      <c r="C3995" s="119"/>
      <c r="D3995" s="120"/>
      <c r="E3995" s="121"/>
      <c r="F3995" s="122"/>
      <c r="G3995" s="123"/>
      <c r="H3995" s="124"/>
      <c r="I3995" s="124"/>
      <c r="J3995" s="125"/>
      <c r="K3995" s="125"/>
      <c r="L3995" s="119"/>
      <c r="M3995" s="126"/>
      <c r="N3995" s="126"/>
      <c r="O3995" s="119"/>
      <c r="P3995" s="119"/>
      <c r="Q3995" s="127"/>
      <c r="R3995" s="128"/>
      <c r="S3995" s="119"/>
      <c r="T3995" s="129"/>
      <c r="U3995" s="127"/>
      <c r="V3995" s="127"/>
      <c r="W3995" s="126"/>
      <c r="X3995" s="119"/>
      <c r="Y3995" s="121"/>
      <c r="Z3995" s="131"/>
      <c r="AA3995" s="12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2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4"/>
      <c r="EM3995" s="1"/>
      <c r="EN3995" s="1"/>
      <c r="EO3995" s="1"/>
      <c r="EP3995" s="1"/>
      <c r="EQ3995" s="1"/>
      <c r="ER3995" s="1"/>
    </row>
    <row r="3996" spans="1:148" ht="12.75" x14ac:dyDescent="0.2">
      <c r="A3996" s="118"/>
      <c r="B3996" s="119"/>
      <c r="C3996" s="119"/>
      <c r="D3996" s="120"/>
      <c r="E3996" s="121"/>
      <c r="F3996" s="122"/>
      <c r="G3996" s="123"/>
      <c r="H3996" s="124"/>
      <c r="I3996" s="124"/>
      <c r="J3996" s="125"/>
      <c r="K3996" s="125"/>
      <c r="L3996" s="119"/>
      <c r="M3996" s="126"/>
      <c r="N3996" s="126"/>
      <c r="O3996" s="119"/>
      <c r="P3996" s="119"/>
      <c r="Q3996" s="127"/>
      <c r="R3996" s="128"/>
      <c r="S3996" s="119"/>
      <c r="T3996" s="129"/>
      <c r="U3996" s="127"/>
      <c r="V3996" s="127"/>
      <c r="W3996" s="126"/>
      <c r="X3996" s="119"/>
      <c r="Y3996" s="121"/>
      <c r="Z3996" s="131"/>
      <c r="AA3996" s="12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2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4"/>
      <c r="EM3996" s="1"/>
      <c r="EN3996" s="1"/>
      <c r="EO3996" s="1"/>
      <c r="EP3996" s="1"/>
      <c r="EQ3996" s="1"/>
      <c r="ER3996" s="1"/>
    </row>
    <row r="3997" spans="1:148" ht="12.75" x14ac:dyDescent="0.2">
      <c r="A3997" s="118"/>
      <c r="B3997" s="119"/>
      <c r="C3997" s="119"/>
      <c r="D3997" s="120"/>
      <c r="E3997" s="121"/>
      <c r="F3997" s="122"/>
      <c r="G3997" s="123"/>
      <c r="H3997" s="124"/>
      <c r="I3997" s="124"/>
      <c r="J3997" s="125"/>
      <c r="K3997" s="125"/>
      <c r="L3997" s="119"/>
      <c r="M3997" s="126"/>
      <c r="N3997" s="126"/>
      <c r="O3997" s="119"/>
      <c r="P3997" s="119"/>
      <c r="Q3997" s="127"/>
      <c r="R3997" s="128"/>
      <c r="S3997" s="119"/>
      <c r="T3997" s="129"/>
      <c r="U3997" s="127"/>
      <c r="V3997" s="127"/>
      <c r="W3997" s="126"/>
      <c r="X3997" s="119"/>
      <c r="Y3997" s="121"/>
      <c r="Z3997" s="131"/>
      <c r="AA3997" s="12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2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4"/>
      <c r="EM3997" s="1"/>
      <c r="EN3997" s="1"/>
      <c r="EO3997" s="1"/>
      <c r="EP3997" s="1"/>
      <c r="EQ3997" s="1"/>
      <c r="ER3997" s="1"/>
    </row>
    <row r="3998" spans="1:148" ht="12.75" x14ac:dyDescent="0.2">
      <c r="A3998" s="118"/>
      <c r="B3998" s="119"/>
      <c r="C3998" s="119"/>
      <c r="D3998" s="120"/>
      <c r="E3998" s="121"/>
      <c r="F3998" s="122"/>
      <c r="G3998" s="123"/>
      <c r="H3998" s="124"/>
      <c r="I3998" s="124"/>
      <c r="J3998" s="125"/>
      <c r="K3998" s="125"/>
      <c r="L3998" s="119"/>
      <c r="M3998" s="126"/>
      <c r="N3998" s="126"/>
      <c r="O3998" s="119"/>
      <c r="P3998" s="119"/>
      <c r="Q3998" s="127"/>
      <c r="R3998" s="128"/>
      <c r="S3998" s="119"/>
      <c r="T3998" s="129"/>
      <c r="U3998" s="127"/>
      <c r="V3998" s="127"/>
      <c r="W3998" s="126"/>
      <c r="X3998" s="119"/>
      <c r="Y3998" s="121"/>
      <c r="Z3998" s="131"/>
      <c r="AA3998" s="12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2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4"/>
      <c r="EM3998" s="1"/>
      <c r="EN3998" s="1"/>
      <c r="EO3998" s="1"/>
      <c r="EP3998" s="1"/>
      <c r="EQ3998" s="1"/>
      <c r="ER3998" s="1"/>
    </row>
    <row r="3999" spans="1:148" ht="12.75" x14ac:dyDescent="0.2">
      <c r="A3999" s="118"/>
      <c r="B3999" s="119"/>
      <c r="C3999" s="119"/>
      <c r="D3999" s="120"/>
      <c r="E3999" s="121"/>
      <c r="F3999" s="122"/>
      <c r="G3999" s="123"/>
      <c r="H3999" s="124"/>
      <c r="I3999" s="124"/>
      <c r="J3999" s="125"/>
      <c r="K3999" s="125"/>
      <c r="L3999" s="119"/>
      <c r="M3999" s="126"/>
      <c r="N3999" s="126"/>
      <c r="O3999" s="119"/>
      <c r="P3999" s="119"/>
      <c r="Q3999" s="127"/>
      <c r="R3999" s="128"/>
      <c r="S3999" s="119"/>
      <c r="T3999" s="129"/>
      <c r="U3999" s="127"/>
      <c r="V3999" s="127"/>
      <c r="W3999" s="126"/>
      <c r="X3999" s="119"/>
      <c r="Y3999" s="121"/>
      <c r="Z3999" s="131"/>
      <c r="AA3999" s="12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2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4"/>
      <c r="EM3999" s="1"/>
      <c r="EN3999" s="1"/>
      <c r="EO3999" s="1"/>
      <c r="EP3999" s="1"/>
      <c r="EQ3999" s="1"/>
      <c r="ER3999" s="1"/>
    </row>
    <row r="4000" spans="1:148" ht="12.75" x14ac:dyDescent="0.2">
      <c r="A4000" s="118"/>
      <c r="B4000" s="119"/>
      <c r="C4000" s="119"/>
      <c r="D4000" s="120"/>
      <c r="E4000" s="121"/>
      <c r="F4000" s="122"/>
      <c r="G4000" s="123"/>
      <c r="H4000" s="124"/>
      <c r="I4000" s="124"/>
      <c r="J4000" s="125"/>
      <c r="K4000" s="125"/>
      <c r="L4000" s="119"/>
      <c r="M4000" s="126"/>
      <c r="N4000" s="126"/>
      <c r="O4000" s="119"/>
      <c r="P4000" s="119"/>
      <c r="Q4000" s="127"/>
      <c r="R4000" s="128"/>
      <c r="S4000" s="119"/>
      <c r="T4000" s="129"/>
      <c r="U4000" s="127"/>
      <c r="V4000" s="127"/>
      <c r="W4000" s="126"/>
      <c r="X4000" s="119"/>
      <c r="Y4000" s="121"/>
      <c r="Z4000" s="131"/>
      <c r="AA4000" s="12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2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4"/>
      <c r="EM4000" s="1"/>
      <c r="EN4000" s="1"/>
      <c r="EO4000" s="1"/>
      <c r="EP4000" s="1"/>
      <c r="EQ4000" s="1"/>
      <c r="ER4000" s="1"/>
    </row>
    <row r="4001" spans="1:148" ht="12.75" x14ac:dyDescent="0.2">
      <c r="A4001" s="118"/>
      <c r="B4001" s="119"/>
      <c r="C4001" s="119"/>
      <c r="D4001" s="120"/>
      <c r="E4001" s="121"/>
      <c r="F4001" s="122"/>
      <c r="G4001" s="123"/>
      <c r="H4001" s="124"/>
      <c r="I4001" s="124"/>
      <c r="J4001" s="125"/>
      <c r="K4001" s="125"/>
      <c r="L4001" s="119"/>
      <c r="M4001" s="126"/>
      <c r="N4001" s="126"/>
      <c r="O4001" s="119"/>
      <c r="P4001" s="119"/>
      <c r="Q4001" s="127"/>
      <c r="R4001" s="128"/>
      <c r="S4001" s="119"/>
      <c r="T4001" s="129"/>
      <c r="U4001" s="127"/>
      <c r="V4001" s="127"/>
      <c r="W4001" s="126"/>
      <c r="X4001" s="119"/>
      <c r="Y4001" s="121"/>
      <c r="Z4001" s="131"/>
      <c r="AA4001" s="12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2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4"/>
      <c r="EM4001" s="1"/>
      <c r="EN4001" s="1"/>
      <c r="EO4001" s="1"/>
      <c r="EP4001" s="1"/>
      <c r="EQ4001" s="1"/>
      <c r="ER4001" s="1"/>
    </row>
    <row r="4002" spans="1:148" ht="12.75" x14ac:dyDescent="0.2">
      <c r="A4002" s="118"/>
      <c r="B4002" s="119"/>
      <c r="C4002" s="119"/>
      <c r="D4002" s="120"/>
      <c r="E4002" s="121"/>
      <c r="F4002" s="122"/>
      <c r="G4002" s="123"/>
      <c r="H4002" s="124"/>
      <c r="I4002" s="124"/>
      <c r="J4002" s="125"/>
      <c r="K4002" s="125"/>
      <c r="L4002" s="119"/>
      <c r="M4002" s="126"/>
      <c r="N4002" s="126"/>
      <c r="O4002" s="119"/>
      <c r="P4002" s="119"/>
      <c r="Q4002" s="127"/>
      <c r="R4002" s="128"/>
      <c r="S4002" s="119"/>
      <c r="T4002" s="129"/>
      <c r="U4002" s="127"/>
      <c r="V4002" s="127"/>
      <c r="W4002" s="126"/>
      <c r="X4002" s="119"/>
      <c r="Y4002" s="121"/>
      <c r="Z4002" s="131"/>
      <c r="AA4002" s="12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2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4"/>
      <c r="EM4002" s="1"/>
      <c r="EN4002" s="1"/>
      <c r="EO4002" s="1"/>
      <c r="EP4002" s="1"/>
      <c r="EQ4002" s="1"/>
      <c r="ER4002" s="1"/>
    </row>
    <row r="4003" spans="1:148" ht="12.75" x14ac:dyDescent="0.2">
      <c r="A4003" s="118"/>
      <c r="B4003" s="119"/>
      <c r="C4003" s="119"/>
      <c r="D4003" s="120"/>
      <c r="E4003" s="121"/>
      <c r="F4003" s="122"/>
      <c r="G4003" s="123"/>
      <c r="H4003" s="124"/>
      <c r="I4003" s="124"/>
      <c r="J4003" s="125"/>
      <c r="K4003" s="125"/>
      <c r="L4003" s="119"/>
      <c r="M4003" s="126"/>
      <c r="N4003" s="126"/>
      <c r="O4003" s="119"/>
      <c r="P4003" s="119"/>
      <c r="Q4003" s="127"/>
      <c r="R4003" s="128"/>
      <c r="S4003" s="119"/>
      <c r="T4003" s="129"/>
      <c r="U4003" s="127"/>
      <c r="V4003" s="127"/>
      <c r="W4003" s="126"/>
      <c r="X4003" s="119"/>
      <c r="Y4003" s="121"/>
      <c r="Z4003" s="131"/>
      <c r="AA4003" s="12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2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4"/>
      <c r="EM4003" s="1"/>
      <c r="EN4003" s="1"/>
      <c r="EO4003" s="1"/>
      <c r="EP4003" s="1"/>
      <c r="EQ4003" s="1"/>
      <c r="ER4003" s="1"/>
    </row>
    <row r="4004" spans="1:148" ht="12.75" x14ac:dyDescent="0.2">
      <c r="A4004" s="118"/>
      <c r="B4004" s="119"/>
      <c r="C4004" s="119"/>
      <c r="D4004" s="120"/>
      <c r="E4004" s="121"/>
      <c r="F4004" s="122"/>
      <c r="G4004" s="123"/>
      <c r="H4004" s="124"/>
      <c r="I4004" s="124"/>
      <c r="J4004" s="125"/>
      <c r="K4004" s="125"/>
      <c r="L4004" s="119"/>
      <c r="M4004" s="126"/>
      <c r="N4004" s="126"/>
      <c r="O4004" s="119"/>
      <c r="P4004" s="119"/>
      <c r="Q4004" s="127"/>
      <c r="R4004" s="128"/>
      <c r="S4004" s="119"/>
      <c r="T4004" s="129"/>
      <c r="U4004" s="127"/>
      <c r="V4004" s="127"/>
      <c r="W4004" s="126"/>
      <c r="X4004" s="119"/>
      <c r="Y4004" s="121"/>
      <c r="Z4004" s="131"/>
      <c r="AA4004" s="12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2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4"/>
      <c r="EM4004" s="1"/>
      <c r="EN4004" s="1"/>
      <c r="EO4004" s="1"/>
      <c r="EP4004" s="1"/>
      <c r="EQ4004" s="1"/>
      <c r="ER4004" s="1"/>
    </row>
    <row r="4005" spans="1:148" ht="12.75" x14ac:dyDescent="0.2">
      <c r="A4005" s="118"/>
      <c r="B4005" s="119"/>
      <c r="C4005" s="119"/>
      <c r="D4005" s="120"/>
      <c r="E4005" s="121"/>
      <c r="F4005" s="122"/>
      <c r="G4005" s="123"/>
      <c r="H4005" s="124"/>
      <c r="I4005" s="124"/>
      <c r="J4005" s="125"/>
      <c r="K4005" s="125"/>
      <c r="L4005" s="119"/>
      <c r="M4005" s="126"/>
      <c r="N4005" s="126"/>
      <c r="O4005" s="119"/>
      <c r="P4005" s="119"/>
      <c r="Q4005" s="127"/>
      <c r="R4005" s="128"/>
      <c r="S4005" s="119"/>
      <c r="T4005" s="129"/>
      <c r="U4005" s="127"/>
      <c r="V4005" s="127"/>
      <c r="W4005" s="126"/>
      <c r="X4005" s="119"/>
      <c r="Y4005" s="121"/>
      <c r="Z4005" s="131"/>
      <c r="AA4005" s="12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2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4"/>
      <c r="EM4005" s="1"/>
      <c r="EN4005" s="1"/>
      <c r="EO4005" s="1"/>
      <c r="EP4005" s="1"/>
      <c r="EQ4005" s="1"/>
      <c r="ER4005" s="1"/>
    </row>
    <row r="4006" spans="1:148" ht="12.75" x14ac:dyDescent="0.2">
      <c r="A4006" s="118"/>
      <c r="B4006" s="119"/>
      <c r="C4006" s="119"/>
      <c r="D4006" s="120"/>
      <c r="E4006" s="121"/>
      <c r="F4006" s="122"/>
      <c r="G4006" s="123"/>
      <c r="H4006" s="124"/>
      <c r="I4006" s="124"/>
      <c r="J4006" s="125"/>
      <c r="K4006" s="125"/>
      <c r="L4006" s="119"/>
      <c r="M4006" s="126"/>
      <c r="N4006" s="126"/>
      <c r="O4006" s="119"/>
      <c r="P4006" s="119"/>
      <c r="Q4006" s="127"/>
      <c r="R4006" s="128"/>
      <c r="S4006" s="119"/>
      <c r="T4006" s="129"/>
      <c r="U4006" s="127"/>
      <c r="V4006" s="127"/>
      <c r="W4006" s="126"/>
      <c r="X4006" s="119"/>
      <c r="Y4006" s="121"/>
      <c r="Z4006" s="131"/>
      <c r="AA4006" s="12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2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4"/>
      <c r="EM4006" s="1"/>
      <c r="EN4006" s="1"/>
      <c r="EO4006" s="1"/>
      <c r="EP4006" s="1"/>
      <c r="EQ4006" s="1"/>
      <c r="ER4006" s="1"/>
    </row>
    <row r="4007" spans="1:148" ht="12.75" x14ac:dyDescent="0.2">
      <c r="A4007" s="118"/>
      <c r="B4007" s="119"/>
      <c r="C4007" s="119"/>
      <c r="D4007" s="120"/>
      <c r="E4007" s="121"/>
      <c r="F4007" s="122"/>
      <c r="G4007" s="123"/>
      <c r="H4007" s="124"/>
      <c r="I4007" s="124"/>
      <c r="J4007" s="125"/>
      <c r="K4007" s="125"/>
      <c r="L4007" s="119"/>
      <c r="M4007" s="126"/>
      <c r="N4007" s="126"/>
      <c r="O4007" s="119"/>
      <c r="P4007" s="119"/>
      <c r="Q4007" s="127"/>
      <c r="R4007" s="128"/>
      <c r="S4007" s="119"/>
      <c r="T4007" s="129"/>
      <c r="U4007" s="127"/>
      <c r="V4007" s="127"/>
      <c r="W4007" s="126"/>
      <c r="X4007" s="119"/>
      <c r="Y4007" s="121"/>
      <c r="Z4007" s="131"/>
      <c r="AA4007" s="12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2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4"/>
      <c r="EM4007" s="1"/>
      <c r="EN4007" s="1"/>
      <c r="EO4007" s="1"/>
      <c r="EP4007" s="1"/>
      <c r="EQ4007" s="1"/>
      <c r="ER4007" s="1"/>
    </row>
    <row r="4008" spans="1:148" ht="12.75" x14ac:dyDescent="0.2">
      <c r="A4008" s="118"/>
      <c r="B4008" s="119"/>
      <c r="C4008" s="119"/>
      <c r="D4008" s="120"/>
      <c r="E4008" s="121"/>
      <c r="F4008" s="122"/>
      <c r="G4008" s="123"/>
      <c r="H4008" s="124"/>
      <c r="I4008" s="124"/>
      <c r="J4008" s="125"/>
      <c r="K4008" s="125"/>
      <c r="L4008" s="119"/>
      <c r="M4008" s="126"/>
      <c r="N4008" s="126"/>
      <c r="O4008" s="119"/>
      <c r="P4008" s="119"/>
      <c r="Q4008" s="127"/>
      <c r="R4008" s="128"/>
      <c r="S4008" s="119"/>
      <c r="T4008" s="129"/>
      <c r="U4008" s="127"/>
      <c r="V4008" s="127"/>
      <c r="W4008" s="126"/>
      <c r="X4008" s="119"/>
      <c r="Y4008" s="121"/>
      <c r="Z4008" s="131"/>
      <c r="AA4008" s="12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2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4"/>
      <c r="EM4008" s="1"/>
      <c r="EN4008" s="1"/>
      <c r="EO4008" s="1"/>
      <c r="EP4008" s="1"/>
      <c r="EQ4008" s="1"/>
      <c r="ER4008" s="1"/>
    </row>
    <row r="4009" spans="1:148" ht="12.75" x14ac:dyDescent="0.2">
      <c r="A4009" s="118"/>
      <c r="B4009" s="119"/>
      <c r="C4009" s="119"/>
      <c r="D4009" s="120"/>
      <c r="E4009" s="121"/>
      <c r="F4009" s="122"/>
      <c r="G4009" s="123"/>
      <c r="H4009" s="124"/>
      <c r="I4009" s="124"/>
      <c r="J4009" s="125"/>
      <c r="K4009" s="125"/>
      <c r="L4009" s="119"/>
      <c r="M4009" s="126"/>
      <c r="N4009" s="126"/>
      <c r="O4009" s="119"/>
      <c r="P4009" s="119"/>
      <c r="Q4009" s="127"/>
      <c r="R4009" s="128"/>
      <c r="S4009" s="119"/>
      <c r="T4009" s="129"/>
      <c r="U4009" s="127"/>
      <c r="V4009" s="127"/>
      <c r="W4009" s="126"/>
      <c r="X4009" s="119"/>
      <c r="Y4009" s="121"/>
      <c r="Z4009" s="131"/>
      <c r="AA4009" s="12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2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4"/>
      <c r="EM4009" s="1"/>
      <c r="EN4009" s="1"/>
      <c r="EO4009" s="1"/>
      <c r="EP4009" s="1"/>
      <c r="EQ4009" s="1"/>
      <c r="ER4009" s="1"/>
    </row>
    <row r="4010" spans="1:148" ht="12.75" x14ac:dyDescent="0.2">
      <c r="A4010" s="118"/>
      <c r="B4010" s="119"/>
      <c r="C4010" s="119"/>
      <c r="D4010" s="120"/>
      <c r="E4010" s="121"/>
      <c r="F4010" s="122"/>
      <c r="G4010" s="123"/>
      <c r="H4010" s="124"/>
      <c r="I4010" s="124"/>
      <c r="J4010" s="125"/>
      <c r="K4010" s="125"/>
      <c r="L4010" s="119"/>
      <c r="M4010" s="126"/>
      <c r="N4010" s="126"/>
      <c r="O4010" s="119"/>
      <c r="P4010" s="119"/>
      <c r="Q4010" s="127"/>
      <c r="R4010" s="128"/>
      <c r="S4010" s="119"/>
      <c r="T4010" s="129"/>
      <c r="U4010" s="127"/>
      <c r="V4010" s="127"/>
      <c r="W4010" s="126"/>
      <c r="X4010" s="119"/>
      <c r="Y4010" s="121"/>
      <c r="Z4010" s="131"/>
      <c r="AA4010" s="12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2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4"/>
      <c r="EM4010" s="1"/>
      <c r="EN4010" s="1"/>
      <c r="EO4010" s="1"/>
      <c r="EP4010" s="1"/>
      <c r="EQ4010" s="1"/>
      <c r="ER4010" s="1"/>
    </row>
    <row r="4011" spans="1:148" ht="12.75" x14ac:dyDescent="0.2">
      <c r="A4011" s="118"/>
      <c r="B4011" s="119"/>
      <c r="C4011" s="119"/>
      <c r="D4011" s="120"/>
      <c r="E4011" s="121"/>
      <c r="F4011" s="122"/>
      <c r="G4011" s="123"/>
      <c r="H4011" s="124"/>
      <c r="I4011" s="124"/>
      <c r="J4011" s="125"/>
      <c r="K4011" s="125"/>
      <c r="L4011" s="119"/>
      <c r="M4011" s="126"/>
      <c r="N4011" s="126"/>
      <c r="O4011" s="119"/>
      <c r="P4011" s="119"/>
      <c r="Q4011" s="127"/>
      <c r="R4011" s="128"/>
      <c r="S4011" s="119"/>
      <c r="T4011" s="129"/>
      <c r="U4011" s="127"/>
      <c r="V4011" s="127"/>
      <c r="W4011" s="126"/>
      <c r="X4011" s="119"/>
      <c r="Y4011" s="121"/>
      <c r="Z4011" s="131"/>
      <c r="AA4011" s="12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2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4"/>
      <c r="EM4011" s="1"/>
      <c r="EN4011" s="1"/>
      <c r="EO4011" s="1"/>
      <c r="EP4011" s="1"/>
      <c r="EQ4011" s="1"/>
      <c r="ER4011" s="1"/>
    </row>
    <row r="4012" spans="1:148" ht="12.75" x14ac:dyDescent="0.2">
      <c r="A4012" s="118"/>
      <c r="B4012" s="119"/>
      <c r="C4012" s="119"/>
      <c r="D4012" s="120"/>
      <c r="E4012" s="121"/>
      <c r="F4012" s="122"/>
      <c r="G4012" s="123"/>
      <c r="H4012" s="124"/>
      <c r="I4012" s="124"/>
      <c r="J4012" s="125"/>
      <c r="K4012" s="125"/>
      <c r="L4012" s="119"/>
      <c r="M4012" s="126"/>
      <c r="N4012" s="126"/>
      <c r="O4012" s="119"/>
      <c r="P4012" s="119"/>
      <c r="Q4012" s="127"/>
      <c r="R4012" s="128"/>
      <c r="S4012" s="119"/>
      <c r="T4012" s="129"/>
      <c r="U4012" s="127"/>
      <c r="V4012" s="127"/>
      <c r="W4012" s="126"/>
      <c r="X4012" s="119"/>
      <c r="Y4012" s="121"/>
      <c r="Z4012" s="131"/>
      <c r="AA4012" s="12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2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4"/>
      <c r="EM4012" s="1"/>
      <c r="EN4012" s="1"/>
      <c r="EO4012" s="1"/>
      <c r="EP4012" s="1"/>
      <c r="EQ4012" s="1"/>
      <c r="ER4012" s="1"/>
    </row>
    <row r="4013" spans="1:148" ht="12.75" x14ac:dyDescent="0.2">
      <c r="A4013" s="118"/>
      <c r="B4013" s="119"/>
      <c r="C4013" s="119"/>
      <c r="D4013" s="120"/>
      <c r="E4013" s="121"/>
      <c r="F4013" s="122"/>
      <c r="G4013" s="123"/>
      <c r="H4013" s="124"/>
      <c r="I4013" s="124"/>
      <c r="J4013" s="125"/>
      <c r="K4013" s="125"/>
      <c r="L4013" s="119"/>
      <c r="M4013" s="126"/>
      <c r="N4013" s="126"/>
      <c r="O4013" s="119"/>
      <c r="P4013" s="119"/>
      <c r="Q4013" s="127"/>
      <c r="R4013" s="128"/>
      <c r="S4013" s="119"/>
      <c r="T4013" s="129"/>
      <c r="U4013" s="127"/>
      <c r="V4013" s="127"/>
      <c r="W4013" s="126"/>
      <c r="X4013" s="119"/>
      <c r="Y4013" s="121"/>
      <c r="Z4013" s="131"/>
      <c r="AA4013" s="12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2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4"/>
      <c r="EM4013" s="1"/>
      <c r="EN4013" s="1"/>
      <c r="EO4013" s="1"/>
      <c r="EP4013" s="1"/>
      <c r="EQ4013" s="1"/>
      <c r="ER4013" s="1"/>
    </row>
    <row r="4014" spans="1:148" ht="12.75" x14ac:dyDescent="0.2">
      <c r="A4014" s="118"/>
      <c r="B4014" s="119"/>
      <c r="C4014" s="119"/>
      <c r="D4014" s="120"/>
      <c r="E4014" s="121"/>
      <c r="F4014" s="122"/>
      <c r="G4014" s="123"/>
      <c r="H4014" s="124"/>
      <c r="I4014" s="124"/>
      <c r="J4014" s="125"/>
      <c r="K4014" s="125"/>
      <c r="L4014" s="119"/>
      <c r="M4014" s="126"/>
      <c r="N4014" s="126"/>
      <c r="O4014" s="119"/>
      <c r="P4014" s="119"/>
      <c r="Q4014" s="127"/>
      <c r="R4014" s="128"/>
      <c r="S4014" s="119"/>
      <c r="T4014" s="129"/>
      <c r="U4014" s="127"/>
      <c r="V4014" s="127"/>
      <c r="W4014" s="126"/>
      <c r="X4014" s="119"/>
      <c r="Y4014" s="121"/>
      <c r="Z4014" s="131"/>
      <c r="AA4014" s="12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2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4"/>
      <c r="EM4014" s="1"/>
      <c r="EN4014" s="1"/>
      <c r="EO4014" s="1"/>
      <c r="EP4014" s="1"/>
      <c r="EQ4014" s="1"/>
      <c r="ER4014" s="1"/>
    </row>
    <row r="4015" spans="1:148" ht="12.75" x14ac:dyDescent="0.2">
      <c r="A4015" s="118"/>
      <c r="B4015" s="119"/>
      <c r="C4015" s="119"/>
      <c r="D4015" s="120"/>
      <c r="E4015" s="121"/>
      <c r="F4015" s="122"/>
      <c r="G4015" s="123"/>
      <c r="H4015" s="124"/>
      <c r="I4015" s="124"/>
      <c r="J4015" s="125"/>
      <c r="K4015" s="125"/>
      <c r="L4015" s="119"/>
      <c r="M4015" s="126"/>
      <c r="N4015" s="126"/>
      <c r="O4015" s="119"/>
      <c r="P4015" s="119"/>
      <c r="Q4015" s="127"/>
      <c r="R4015" s="128"/>
      <c r="S4015" s="119"/>
      <c r="T4015" s="129"/>
      <c r="U4015" s="127"/>
      <c r="V4015" s="127"/>
      <c r="W4015" s="126"/>
      <c r="X4015" s="119"/>
      <c r="Y4015" s="121"/>
      <c r="Z4015" s="131"/>
      <c r="AA4015" s="12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2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4"/>
      <c r="EM4015" s="1"/>
      <c r="EN4015" s="1"/>
      <c r="EO4015" s="1"/>
      <c r="EP4015" s="1"/>
      <c r="EQ4015" s="1"/>
      <c r="ER4015" s="1"/>
    </row>
    <row r="4016" spans="1:148" ht="12.75" x14ac:dyDescent="0.2">
      <c r="A4016" s="118"/>
      <c r="B4016" s="119"/>
      <c r="C4016" s="119"/>
      <c r="D4016" s="120"/>
      <c r="E4016" s="121"/>
      <c r="F4016" s="122"/>
      <c r="G4016" s="123"/>
      <c r="H4016" s="124"/>
      <c r="I4016" s="124"/>
      <c r="J4016" s="125"/>
      <c r="K4016" s="125"/>
      <c r="L4016" s="119"/>
      <c r="M4016" s="126"/>
      <c r="N4016" s="126"/>
      <c r="O4016" s="119"/>
      <c r="P4016" s="119"/>
      <c r="Q4016" s="127"/>
      <c r="R4016" s="128"/>
      <c r="S4016" s="119"/>
      <c r="T4016" s="129"/>
      <c r="U4016" s="127"/>
      <c r="V4016" s="127"/>
      <c r="W4016" s="126"/>
      <c r="X4016" s="119"/>
      <c r="Y4016" s="121"/>
      <c r="Z4016" s="131"/>
      <c r="AA4016" s="12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2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4"/>
      <c r="EM4016" s="1"/>
      <c r="EN4016" s="1"/>
      <c r="EO4016" s="1"/>
      <c r="EP4016" s="1"/>
      <c r="EQ4016" s="1"/>
      <c r="ER4016" s="1"/>
    </row>
    <row r="4017" spans="1:148" ht="12.75" x14ac:dyDescent="0.2">
      <c r="A4017" s="118"/>
      <c r="B4017" s="119"/>
      <c r="C4017" s="119"/>
      <c r="D4017" s="120"/>
      <c r="E4017" s="121"/>
      <c r="F4017" s="122"/>
      <c r="G4017" s="123"/>
      <c r="H4017" s="124"/>
      <c r="I4017" s="124"/>
      <c r="J4017" s="125"/>
      <c r="K4017" s="125"/>
      <c r="L4017" s="119"/>
      <c r="M4017" s="126"/>
      <c r="N4017" s="126"/>
      <c r="O4017" s="119"/>
      <c r="P4017" s="119"/>
      <c r="Q4017" s="127"/>
      <c r="R4017" s="128"/>
      <c r="S4017" s="119"/>
      <c r="T4017" s="129"/>
      <c r="U4017" s="127"/>
      <c r="V4017" s="127"/>
      <c r="W4017" s="126"/>
      <c r="X4017" s="119"/>
      <c r="Y4017" s="121"/>
      <c r="Z4017" s="131"/>
      <c r="AA4017" s="12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2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4"/>
      <c r="EM4017" s="1"/>
      <c r="EN4017" s="1"/>
      <c r="EO4017" s="1"/>
      <c r="EP4017" s="1"/>
      <c r="EQ4017" s="1"/>
      <c r="ER4017" s="1"/>
    </row>
    <row r="4018" spans="1:148" ht="12.75" x14ac:dyDescent="0.2">
      <c r="A4018" s="118"/>
      <c r="B4018" s="119"/>
      <c r="C4018" s="119"/>
      <c r="D4018" s="120"/>
      <c r="E4018" s="121"/>
      <c r="F4018" s="122"/>
      <c r="G4018" s="123"/>
      <c r="H4018" s="124"/>
      <c r="I4018" s="124"/>
      <c r="J4018" s="125"/>
      <c r="K4018" s="125"/>
      <c r="L4018" s="119"/>
      <c r="M4018" s="126"/>
      <c r="N4018" s="126"/>
      <c r="O4018" s="119"/>
      <c r="P4018" s="119"/>
      <c r="Q4018" s="127"/>
      <c r="R4018" s="128"/>
      <c r="S4018" s="119"/>
      <c r="T4018" s="129"/>
      <c r="U4018" s="127"/>
      <c r="V4018" s="127"/>
      <c r="W4018" s="126"/>
      <c r="X4018" s="119"/>
      <c r="Y4018" s="121"/>
      <c r="Z4018" s="131"/>
      <c r="AA4018" s="12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2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4"/>
      <c r="EM4018" s="1"/>
      <c r="EN4018" s="1"/>
      <c r="EO4018" s="1"/>
      <c r="EP4018" s="1"/>
      <c r="EQ4018" s="1"/>
      <c r="ER4018" s="1"/>
    </row>
    <row r="4019" spans="1:148" ht="12.75" x14ac:dyDescent="0.2">
      <c r="A4019" s="118"/>
      <c r="B4019" s="119"/>
      <c r="C4019" s="119"/>
      <c r="D4019" s="120"/>
      <c r="E4019" s="121"/>
      <c r="F4019" s="122"/>
      <c r="G4019" s="123"/>
      <c r="H4019" s="124"/>
      <c r="I4019" s="124"/>
      <c r="J4019" s="125"/>
      <c r="K4019" s="125"/>
      <c r="L4019" s="119"/>
      <c r="M4019" s="126"/>
      <c r="N4019" s="126"/>
      <c r="O4019" s="119"/>
      <c r="P4019" s="119"/>
      <c r="Q4019" s="127"/>
      <c r="R4019" s="128"/>
      <c r="S4019" s="119"/>
      <c r="T4019" s="129"/>
      <c r="U4019" s="127"/>
      <c r="V4019" s="127"/>
      <c r="W4019" s="126"/>
      <c r="X4019" s="119"/>
      <c r="Y4019" s="121"/>
      <c r="Z4019" s="131"/>
      <c r="AA4019" s="12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2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4"/>
      <c r="EM4019" s="1"/>
      <c r="EN4019" s="1"/>
      <c r="EO4019" s="1"/>
      <c r="EP4019" s="1"/>
      <c r="EQ4019" s="1"/>
      <c r="ER4019" s="1"/>
    </row>
    <row r="4020" spans="1:148" ht="12.75" x14ac:dyDescent="0.2">
      <c r="A4020" s="118"/>
      <c r="B4020" s="119"/>
      <c r="C4020" s="119"/>
      <c r="D4020" s="120"/>
      <c r="E4020" s="121"/>
      <c r="F4020" s="122"/>
      <c r="G4020" s="123"/>
      <c r="H4020" s="124"/>
      <c r="I4020" s="124"/>
      <c r="J4020" s="125"/>
      <c r="K4020" s="125"/>
      <c r="L4020" s="119"/>
      <c r="M4020" s="126"/>
      <c r="N4020" s="126"/>
      <c r="O4020" s="119"/>
      <c r="P4020" s="119"/>
      <c r="Q4020" s="127"/>
      <c r="R4020" s="128"/>
      <c r="S4020" s="119"/>
      <c r="T4020" s="129"/>
      <c r="U4020" s="127"/>
      <c r="V4020" s="127"/>
      <c r="W4020" s="126"/>
      <c r="X4020" s="119"/>
      <c r="Y4020" s="121"/>
      <c r="Z4020" s="131"/>
      <c r="AA4020" s="12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2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4"/>
      <c r="EM4020" s="1"/>
      <c r="EN4020" s="1"/>
      <c r="EO4020" s="1"/>
      <c r="EP4020" s="1"/>
      <c r="EQ4020" s="1"/>
      <c r="ER4020" s="1"/>
    </row>
    <row r="4021" spans="1:148" ht="12.75" x14ac:dyDescent="0.2">
      <c r="A4021" s="118"/>
      <c r="B4021" s="119"/>
      <c r="C4021" s="119"/>
      <c r="D4021" s="120"/>
      <c r="E4021" s="121"/>
      <c r="F4021" s="122"/>
      <c r="G4021" s="123"/>
      <c r="H4021" s="124"/>
      <c r="I4021" s="124"/>
      <c r="J4021" s="125"/>
      <c r="K4021" s="125"/>
      <c r="L4021" s="119"/>
      <c r="M4021" s="126"/>
      <c r="N4021" s="126"/>
      <c r="O4021" s="119"/>
      <c r="P4021" s="119"/>
      <c r="Q4021" s="127"/>
      <c r="R4021" s="128"/>
      <c r="S4021" s="119"/>
      <c r="T4021" s="129"/>
      <c r="U4021" s="127"/>
      <c r="V4021" s="127"/>
      <c r="W4021" s="126"/>
      <c r="X4021" s="119"/>
      <c r="Y4021" s="121"/>
      <c r="Z4021" s="131"/>
      <c r="AA4021" s="12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2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4"/>
      <c r="EM4021" s="1"/>
      <c r="EN4021" s="1"/>
      <c r="EO4021" s="1"/>
      <c r="EP4021" s="1"/>
      <c r="EQ4021" s="1"/>
      <c r="ER4021" s="1"/>
    </row>
    <row r="4022" spans="1:148" ht="12.75" x14ac:dyDescent="0.2">
      <c r="A4022" s="118"/>
      <c r="B4022" s="119"/>
      <c r="C4022" s="119"/>
      <c r="D4022" s="120"/>
      <c r="E4022" s="121"/>
      <c r="F4022" s="122"/>
      <c r="G4022" s="123"/>
      <c r="H4022" s="124"/>
      <c r="I4022" s="124"/>
      <c r="J4022" s="125"/>
      <c r="K4022" s="125"/>
      <c r="L4022" s="119"/>
      <c r="M4022" s="126"/>
      <c r="N4022" s="126"/>
      <c r="O4022" s="119"/>
      <c r="P4022" s="119"/>
      <c r="Q4022" s="127"/>
      <c r="R4022" s="128"/>
      <c r="S4022" s="119"/>
      <c r="T4022" s="129"/>
      <c r="U4022" s="127"/>
      <c r="V4022" s="127"/>
      <c r="W4022" s="126"/>
      <c r="X4022" s="119"/>
      <c r="Y4022" s="121"/>
      <c r="Z4022" s="131"/>
      <c r="AA4022" s="12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2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4"/>
      <c r="EM4022" s="1"/>
      <c r="EN4022" s="1"/>
      <c r="EO4022" s="1"/>
      <c r="EP4022" s="1"/>
      <c r="EQ4022" s="1"/>
      <c r="ER4022" s="1"/>
    </row>
    <row r="4023" spans="1:148" ht="12.75" x14ac:dyDescent="0.2">
      <c r="A4023" s="118"/>
      <c r="B4023" s="119"/>
      <c r="C4023" s="119"/>
      <c r="D4023" s="120"/>
      <c r="E4023" s="121"/>
      <c r="F4023" s="122"/>
      <c r="G4023" s="123"/>
      <c r="H4023" s="124"/>
      <c r="I4023" s="124"/>
      <c r="J4023" s="125"/>
      <c r="K4023" s="125"/>
      <c r="L4023" s="119"/>
      <c r="M4023" s="126"/>
      <c r="N4023" s="126"/>
      <c r="O4023" s="119"/>
      <c r="P4023" s="119"/>
      <c r="Q4023" s="127"/>
      <c r="R4023" s="128"/>
      <c r="S4023" s="119"/>
      <c r="T4023" s="129"/>
      <c r="U4023" s="127"/>
      <c r="V4023" s="127"/>
      <c r="W4023" s="126"/>
      <c r="X4023" s="119"/>
      <c r="Y4023" s="121"/>
      <c r="Z4023" s="131"/>
      <c r="AA4023" s="12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2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4"/>
      <c r="EM4023" s="1"/>
      <c r="EN4023" s="1"/>
      <c r="EO4023" s="1"/>
      <c r="EP4023" s="1"/>
      <c r="EQ4023" s="1"/>
      <c r="ER4023" s="1"/>
    </row>
    <row r="4024" spans="1:148" ht="12.75" x14ac:dyDescent="0.2">
      <c r="A4024" s="118"/>
      <c r="B4024" s="119"/>
      <c r="C4024" s="119"/>
      <c r="D4024" s="120"/>
      <c r="E4024" s="121"/>
      <c r="F4024" s="122"/>
      <c r="G4024" s="123"/>
      <c r="H4024" s="124"/>
      <c r="I4024" s="124"/>
      <c r="J4024" s="125"/>
      <c r="K4024" s="125"/>
      <c r="L4024" s="119"/>
      <c r="M4024" s="126"/>
      <c r="N4024" s="126"/>
      <c r="O4024" s="119"/>
      <c r="P4024" s="119"/>
      <c r="Q4024" s="127"/>
      <c r="R4024" s="128"/>
      <c r="S4024" s="119"/>
      <c r="T4024" s="129"/>
      <c r="U4024" s="127"/>
      <c r="V4024" s="127"/>
      <c r="W4024" s="126"/>
      <c r="X4024" s="119"/>
      <c r="Y4024" s="121"/>
      <c r="Z4024" s="131"/>
      <c r="AA4024" s="12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2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4"/>
      <c r="EM4024" s="1"/>
      <c r="EN4024" s="1"/>
      <c r="EO4024" s="1"/>
      <c r="EP4024" s="1"/>
      <c r="EQ4024" s="1"/>
      <c r="ER4024" s="1"/>
    </row>
    <row r="4025" spans="1:148" ht="12.75" x14ac:dyDescent="0.2">
      <c r="A4025" s="118"/>
      <c r="B4025" s="119"/>
      <c r="C4025" s="119"/>
      <c r="D4025" s="120"/>
      <c r="E4025" s="121"/>
      <c r="F4025" s="122"/>
      <c r="G4025" s="123"/>
      <c r="H4025" s="124"/>
      <c r="I4025" s="124"/>
      <c r="J4025" s="125"/>
      <c r="K4025" s="125"/>
      <c r="L4025" s="119"/>
      <c r="M4025" s="126"/>
      <c r="N4025" s="126"/>
      <c r="O4025" s="119"/>
      <c r="P4025" s="119"/>
      <c r="Q4025" s="127"/>
      <c r="R4025" s="128"/>
      <c r="S4025" s="119"/>
      <c r="T4025" s="129"/>
      <c r="U4025" s="127"/>
      <c r="V4025" s="127"/>
      <c r="W4025" s="126"/>
      <c r="X4025" s="119"/>
      <c r="Y4025" s="121"/>
      <c r="Z4025" s="131"/>
      <c r="AA4025" s="12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2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4"/>
      <c r="EM4025" s="1"/>
      <c r="EN4025" s="1"/>
      <c r="EO4025" s="1"/>
      <c r="EP4025" s="1"/>
      <c r="EQ4025" s="1"/>
      <c r="ER4025" s="1"/>
    </row>
    <row r="4026" spans="1:148" ht="12.75" x14ac:dyDescent="0.2">
      <c r="A4026" s="118"/>
      <c r="B4026" s="119"/>
      <c r="C4026" s="119"/>
      <c r="D4026" s="120"/>
      <c r="E4026" s="121"/>
      <c r="F4026" s="122"/>
      <c r="G4026" s="123"/>
      <c r="H4026" s="124"/>
      <c r="I4026" s="124"/>
      <c r="J4026" s="125"/>
      <c r="K4026" s="125"/>
      <c r="L4026" s="119"/>
      <c r="M4026" s="126"/>
      <c r="N4026" s="126"/>
      <c r="O4026" s="119"/>
      <c r="P4026" s="119"/>
      <c r="Q4026" s="127"/>
      <c r="R4026" s="128"/>
      <c r="S4026" s="119"/>
      <c r="T4026" s="129"/>
      <c r="U4026" s="127"/>
      <c r="V4026" s="127"/>
      <c r="W4026" s="126"/>
      <c r="X4026" s="119"/>
      <c r="Y4026" s="121"/>
      <c r="Z4026" s="131"/>
      <c r="AA4026" s="12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2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4"/>
      <c r="EM4026" s="1"/>
      <c r="EN4026" s="1"/>
      <c r="EO4026" s="1"/>
      <c r="EP4026" s="1"/>
      <c r="EQ4026" s="1"/>
      <c r="ER4026" s="1"/>
    </row>
    <row r="4027" spans="1:148" ht="12.75" x14ac:dyDescent="0.2">
      <c r="A4027" s="118"/>
      <c r="B4027" s="119"/>
      <c r="C4027" s="119"/>
      <c r="D4027" s="120"/>
      <c r="E4027" s="121"/>
      <c r="F4027" s="122"/>
      <c r="G4027" s="123"/>
      <c r="H4027" s="124"/>
      <c r="I4027" s="124"/>
      <c r="J4027" s="125"/>
      <c r="K4027" s="125"/>
      <c r="L4027" s="119"/>
      <c r="M4027" s="126"/>
      <c r="N4027" s="126"/>
      <c r="O4027" s="119"/>
      <c r="P4027" s="119"/>
      <c r="Q4027" s="127"/>
      <c r="R4027" s="128"/>
      <c r="S4027" s="119"/>
      <c r="T4027" s="129"/>
      <c r="U4027" s="127"/>
      <c r="V4027" s="127"/>
      <c r="W4027" s="126"/>
      <c r="X4027" s="119"/>
      <c r="Y4027" s="121"/>
      <c r="Z4027" s="131"/>
      <c r="AA4027" s="12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2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4"/>
      <c r="EM4027" s="1"/>
      <c r="EN4027" s="1"/>
      <c r="EO4027" s="1"/>
      <c r="EP4027" s="1"/>
      <c r="EQ4027" s="1"/>
      <c r="ER4027" s="1"/>
    </row>
    <row r="4028" spans="1:148" ht="12.75" x14ac:dyDescent="0.2">
      <c r="A4028" s="118"/>
      <c r="B4028" s="119"/>
      <c r="C4028" s="119"/>
      <c r="D4028" s="120"/>
      <c r="E4028" s="121"/>
      <c r="F4028" s="122"/>
      <c r="G4028" s="123"/>
      <c r="H4028" s="124"/>
      <c r="I4028" s="124"/>
      <c r="J4028" s="125"/>
      <c r="K4028" s="125"/>
      <c r="L4028" s="119"/>
      <c r="M4028" s="126"/>
      <c r="N4028" s="126"/>
      <c r="O4028" s="119"/>
      <c r="P4028" s="119"/>
      <c r="Q4028" s="127"/>
      <c r="R4028" s="128"/>
      <c r="S4028" s="119"/>
      <c r="T4028" s="129"/>
      <c r="U4028" s="127"/>
      <c r="V4028" s="127"/>
      <c r="W4028" s="126"/>
      <c r="X4028" s="119"/>
      <c r="Y4028" s="121"/>
      <c r="Z4028" s="131"/>
      <c r="AA4028" s="12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2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4"/>
      <c r="EM4028" s="1"/>
      <c r="EN4028" s="1"/>
      <c r="EO4028" s="1"/>
      <c r="EP4028" s="1"/>
      <c r="EQ4028" s="1"/>
      <c r="ER4028" s="1"/>
    </row>
    <row r="4029" spans="1:148" ht="12.75" x14ac:dyDescent="0.2">
      <c r="A4029" s="118"/>
      <c r="B4029" s="119"/>
      <c r="C4029" s="119"/>
      <c r="D4029" s="120"/>
      <c r="E4029" s="121"/>
      <c r="F4029" s="122"/>
      <c r="G4029" s="123"/>
      <c r="H4029" s="124"/>
      <c r="I4029" s="124"/>
      <c r="J4029" s="125"/>
      <c r="K4029" s="125"/>
      <c r="L4029" s="119"/>
      <c r="M4029" s="126"/>
      <c r="N4029" s="126"/>
      <c r="O4029" s="119"/>
      <c r="P4029" s="119"/>
      <c r="Q4029" s="127"/>
      <c r="R4029" s="128"/>
      <c r="S4029" s="119"/>
      <c r="T4029" s="129"/>
      <c r="U4029" s="127"/>
      <c r="V4029" s="127"/>
      <c r="W4029" s="126"/>
      <c r="X4029" s="119"/>
      <c r="Y4029" s="121"/>
      <c r="Z4029" s="131"/>
      <c r="AA4029" s="12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2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4"/>
      <c r="EM4029" s="1"/>
      <c r="EN4029" s="1"/>
      <c r="EO4029" s="1"/>
      <c r="EP4029" s="1"/>
      <c r="EQ4029" s="1"/>
      <c r="ER4029" s="1"/>
    </row>
    <row r="4030" spans="1:148" ht="12.75" x14ac:dyDescent="0.2">
      <c r="A4030" s="118"/>
      <c r="B4030" s="119"/>
      <c r="C4030" s="119"/>
      <c r="D4030" s="120"/>
      <c r="E4030" s="121"/>
      <c r="F4030" s="122"/>
      <c r="G4030" s="123"/>
      <c r="H4030" s="124"/>
      <c r="I4030" s="124"/>
      <c r="J4030" s="125"/>
      <c r="K4030" s="125"/>
      <c r="L4030" s="119"/>
      <c r="M4030" s="126"/>
      <c r="N4030" s="126"/>
      <c r="O4030" s="119"/>
      <c r="P4030" s="119"/>
      <c r="Q4030" s="127"/>
      <c r="R4030" s="128"/>
      <c r="S4030" s="119"/>
      <c r="T4030" s="129"/>
      <c r="U4030" s="127"/>
      <c r="V4030" s="127"/>
      <c r="W4030" s="126"/>
      <c r="X4030" s="119"/>
      <c r="Y4030" s="121"/>
      <c r="Z4030" s="131"/>
      <c r="AA4030" s="12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2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4"/>
      <c r="EM4030" s="1"/>
      <c r="EN4030" s="1"/>
      <c r="EO4030" s="1"/>
      <c r="EP4030" s="1"/>
      <c r="EQ4030" s="1"/>
      <c r="ER4030" s="1"/>
    </row>
    <row r="4031" spans="1:148" ht="12.75" x14ac:dyDescent="0.2">
      <c r="A4031" s="118"/>
      <c r="B4031" s="119"/>
      <c r="C4031" s="119"/>
      <c r="D4031" s="120"/>
      <c r="E4031" s="121"/>
      <c r="F4031" s="122"/>
      <c r="G4031" s="123"/>
      <c r="H4031" s="124"/>
      <c r="I4031" s="124"/>
      <c r="J4031" s="125"/>
      <c r="K4031" s="125"/>
      <c r="L4031" s="119"/>
      <c r="M4031" s="126"/>
      <c r="N4031" s="126"/>
      <c r="O4031" s="119"/>
      <c r="P4031" s="119"/>
      <c r="Q4031" s="127"/>
      <c r="R4031" s="128"/>
      <c r="S4031" s="119"/>
      <c r="T4031" s="129"/>
      <c r="U4031" s="127"/>
      <c r="V4031" s="127"/>
      <c r="W4031" s="126"/>
      <c r="X4031" s="119"/>
      <c r="Y4031" s="121"/>
      <c r="Z4031" s="131"/>
      <c r="AA4031" s="12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2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4"/>
      <c r="EM4031" s="1"/>
      <c r="EN4031" s="1"/>
      <c r="EO4031" s="1"/>
      <c r="EP4031" s="1"/>
      <c r="EQ4031" s="1"/>
      <c r="ER4031" s="1"/>
    </row>
    <row r="4032" spans="1:148" ht="12.75" x14ac:dyDescent="0.2">
      <c r="A4032" s="118"/>
      <c r="B4032" s="119"/>
      <c r="C4032" s="119"/>
      <c r="D4032" s="120"/>
      <c r="E4032" s="121"/>
      <c r="F4032" s="122"/>
      <c r="G4032" s="123"/>
      <c r="H4032" s="124"/>
      <c r="I4032" s="124"/>
      <c r="J4032" s="125"/>
      <c r="K4032" s="125"/>
      <c r="L4032" s="119"/>
      <c r="M4032" s="126"/>
      <c r="N4032" s="126"/>
      <c r="O4032" s="119"/>
      <c r="P4032" s="119"/>
      <c r="Q4032" s="127"/>
      <c r="R4032" s="128"/>
      <c r="S4032" s="119"/>
      <c r="T4032" s="129"/>
      <c r="U4032" s="127"/>
      <c r="V4032" s="127"/>
      <c r="W4032" s="126"/>
      <c r="X4032" s="119"/>
      <c r="Y4032" s="121"/>
      <c r="Z4032" s="131"/>
      <c r="AA4032" s="12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2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4"/>
      <c r="EM4032" s="1"/>
      <c r="EN4032" s="1"/>
      <c r="EO4032" s="1"/>
      <c r="EP4032" s="1"/>
      <c r="EQ4032" s="1"/>
      <c r="ER4032" s="1"/>
    </row>
    <row r="4033" spans="1:148" ht="12.75" x14ac:dyDescent="0.2">
      <c r="A4033" s="118"/>
      <c r="B4033" s="119"/>
      <c r="C4033" s="119"/>
      <c r="D4033" s="120"/>
      <c r="E4033" s="121"/>
      <c r="F4033" s="122"/>
      <c r="G4033" s="123"/>
      <c r="H4033" s="124"/>
      <c r="I4033" s="124"/>
      <c r="J4033" s="125"/>
      <c r="K4033" s="125"/>
      <c r="L4033" s="119"/>
      <c r="M4033" s="126"/>
      <c r="N4033" s="126"/>
      <c r="O4033" s="119"/>
      <c r="P4033" s="119"/>
      <c r="Q4033" s="127"/>
      <c r="R4033" s="128"/>
      <c r="S4033" s="119"/>
      <c r="T4033" s="129"/>
      <c r="U4033" s="127"/>
      <c r="V4033" s="127"/>
      <c r="W4033" s="126"/>
      <c r="X4033" s="119"/>
      <c r="Y4033" s="121"/>
      <c r="Z4033" s="131"/>
      <c r="AA4033" s="12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2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4"/>
      <c r="EM4033" s="1"/>
      <c r="EN4033" s="1"/>
      <c r="EO4033" s="1"/>
      <c r="EP4033" s="1"/>
      <c r="EQ4033" s="1"/>
      <c r="ER4033" s="1"/>
    </row>
    <row r="4034" spans="1:148" ht="12.75" x14ac:dyDescent="0.2">
      <c r="A4034" s="118"/>
      <c r="B4034" s="119"/>
      <c r="C4034" s="119"/>
      <c r="D4034" s="120"/>
      <c r="E4034" s="121"/>
      <c r="F4034" s="122"/>
      <c r="G4034" s="123"/>
      <c r="H4034" s="124"/>
      <c r="I4034" s="124"/>
      <c r="J4034" s="125"/>
      <c r="K4034" s="125"/>
      <c r="L4034" s="119"/>
      <c r="M4034" s="126"/>
      <c r="N4034" s="126"/>
      <c r="O4034" s="119"/>
      <c r="P4034" s="119"/>
      <c r="Q4034" s="127"/>
      <c r="R4034" s="128"/>
      <c r="S4034" s="119"/>
      <c r="T4034" s="129"/>
      <c r="U4034" s="127"/>
      <c r="V4034" s="127"/>
      <c r="W4034" s="126"/>
      <c r="X4034" s="119"/>
      <c r="Y4034" s="121"/>
      <c r="Z4034" s="131"/>
      <c r="AA4034" s="12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2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4"/>
      <c r="EM4034" s="1"/>
      <c r="EN4034" s="1"/>
      <c r="EO4034" s="1"/>
      <c r="EP4034" s="1"/>
      <c r="EQ4034" s="1"/>
      <c r="ER4034" s="1"/>
    </row>
    <row r="4035" spans="1:148" ht="12.75" x14ac:dyDescent="0.2">
      <c r="A4035" s="118"/>
      <c r="B4035" s="119"/>
      <c r="C4035" s="119"/>
      <c r="D4035" s="120"/>
      <c r="E4035" s="121"/>
      <c r="F4035" s="122"/>
      <c r="G4035" s="123"/>
      <c r="H4035" s="124"/>
      <c r="I4035" s="124"/>
      <c r="J4035" s="125"/>
      <c r="K4035" s="125"/>
      <c r="L4035" s="119"/>
      <c r="M4035" s="126"/>
      <c r="N4035" s="126"/>
      <c r="O4035" s="119"/>
      <c r="P4035" s="119"/>
      <c r="Q4035" s="127"/>
      <c r="R4035" s="128"/>
      <c r="S4035" s="119"/>
      <c r="T4035" s="129"/>
      <c r="U4035" s="127"/>
      <c r="V4035" s="127"/>
      <c r="W4035" s="126"/>
      <c r="X4035" s="119"/>
      <c r="Y4035" s="121"/>
      <c r="Z4035" s="131"/>
      <c r="AA4035" s="12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2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4"/>
      <c r="EM4035" s="1"/>
      <c r="EN4035" s="1"/>
      <c r="EO4035" s="1"/>
      <c r="EP4035" s="1"/>
      <c r="EQ4035" s="1"/>
      <c r="ER4035" s="1"/>
    </row>
    <row r="4036" spans="1:148" ht="12.75" x14ac:dyDescent="0.2">
      <c r="A4036" s="118"/>
      <c r="B4036" s="119"/>
      <c r="C4036" s="119"/>
      <c r="D4036" s="120"/>
      <c r="E4036" s="121"/>
      <c r="F4036" s="122"/>
      <c r="G4036" s="123"/>
      <c r="H4036" s="124"/>
      <c r="I4036" s="124"/>
      <c r="J4036" s="125"/>
      <c r="K4036" s="125"/>
      <c r="L4036" s="119"/>
      <c r="M4036" s="126"/>
      <c r="N4036" s="126"/>
      <c r="O4036" s="119"/>
      <c r="P4036" s="119"/>
      <c r="Q4036" s="127"/>
      <c r="R4036" s="128"/>
      <c r="S4036" s="119"/>
      <c r="T4036" s="129"/>
      <c r="U4036" s="127"/>
      <c r="V4036" s="127"/>
      <c r="W4036" s="126"/>
      <c r="X4036" s="119"/>
      <c r="Y4036" s="121"/>
      <c r="Z4036" s="131"/>
      <c r="AA4036" s="12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2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4"/>
      <c r="EM4036" s="1"/>
      <c r="EN4036" s="1"/>
      <c r="EO4036" s="1"/>
      <c r="EP4036" s="1"/>
      <c r="EQ4036" s="1"/>
      <c r="ER4036" s="1"/>
    </row>
    <row r="4037" spans="1:148" ht="12.75" x14ac:dyDescent="0.2">
      <c r="A4037" s="118"/>
      <c r="B4037" s="119"/>
      <c r="C4037" s="119"/>
      <c r="D4037" s="120"/>
      <c r="E4037" s="121"/>
      <c r="F4037" s="122"/>
      <c r="G4037" s="123"/>
      <c r="H4037" s="124"/>
      <c r="I4037" s="124"/>
      <c r="J4037" s="125"/>
      <c r="K4037" s="125"/>
      <c r="L4037" s="119"/>
      <c r="M4037" s="126"/>
      <c r="N4037" s="126"/>
      <c r="O4037" s="119"/>
      <c r="P4037" s="119"/>
      <c r="Q4037" s="127"/>
      <c r="R4037" s="128"/>
      <c r="S4037" s="119"/>
      <c r="T4037" s="129"/>
      <c r="U4037" s="127"/>
      <c r="V4037" s="127"/>
      <c r="W4037" s="126"/>
      <c r="X4037" s="119"/>
      <c r="Y4037" s="121"/>
      <c r="Z4037" s="131"/>
      <c r="AA4037" s="12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2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4"/>
      <c r="EM4037" s="1"/>
      <c r="EN4037" s="1"/>
      <c r="EO4037" s="1"/>
      <c r="EP4037" s="1"/>
      <c r="EQ4037" s="1"/>
      <c r="ER4037" s="1"/>
    </row>
    <row r="4038" spans="1:148" ht="12.75" x14ac:dyDescent="0.2">
      <c r="A4038" s="118"/>
      <c r="B4038" s="119"/>
      <c r="C4038" s="119"/>
      <c r="D4038" s="120"/>
      <c r="E4038" s="121"/>
      <c r="F4038" s="122"/>
      <c r="G4038" s="123"/>
      <c r="H4038" s="124"/>
      <c r="I4038" s="124"/>
      <c r="J4038" s="125"/>
      <c r="K4038" s="125"/>
      <c r="L4038" s="119"/>
      <c r="M4038" s="126"/>
      <c r="N4038" s="126"/>
      <c r="O4038" s="119"/>
      <c r="P4038" s="119"/>
      <c r="Q4038" s="127"/>
      <c r="R4038" s="128"/>
      <c r="S4038" s="119"/>
      <c r="T4038" s="129"/>
      <c r="U4038" s="127"/>
      <c r="V4038" s="127"/>
      <c r="W4038" s="126"/>
      <c r="X4038" s="119"/>
      <c r="Y4038" s="121"/>
      <c r="Z4038" s="131"/>
      <c r="AA4038" s="12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2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4"/>
      <c r="EM4038" s="1"/>
      <c r="EN4038" s="1"/>
      <c r="EO4038" s="1"/>
      <c r="EP4038" s="1"/>
      <c r="EQ4038" s="1"/>
      <c r="ER4038" s="1"/>
    </row>
    <row r="4039" spans="1:148" ht="12.75" x14ac:dyDescent="0.2">
      <c r="A4039" s="118"/>
      <c r="B4039" s="119"/>
      <c r="C4039" s="119"/>
      <c r="D4039" s="120"/>
      <c r="E4039" s="121"/>
      <c r="F4039" s="122"/>
      <c r="G4039" s="123"/>
      <c r="H4039" s="124"/>
      <c r="I4039" s="124"/>
      <c r="J4039" s="125"/>
      <c r="K4039" s="125"/>
      <c r="L4039" s="119"/>
      <c r="M4039" s="126"/>
      <c r="N4039" s="126"/>
      <c r="O4039" s="119"/>
      <c r="P4039" s="119"/>
      <c r="Q4039" s="127"/>
      <c r="R4039" s="128"/>
      <c r="S4039" s="119"/>
      <c r="T4039" s="129"/>
      <c r="U4039" s="127"/>
      <c r="V4039" s="127"/>
      <c r="W4039" s="126"/>
      <c r="X4039" s="119"/>
      <c r="Y4039" s="121"/>
      <c r="Z4039" s="131"/>
      <c r="AA4039" s="12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2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4"/>
      <c r="EM4039" s="1"/>
      <c r="EN4039" s="1"/>
      <c r="EO4039" s="1"/>
      <c r="EP4039" s="1"/>
      <c r="EQ4039" s="1"/>
      <c r="ER4039" s="1"/>
    </row>
    <row r="4040" spans="1:148" ht="12.75" x14ac:dyDescent="0.2">
      <c r="A4040" s="118"/>
      <c r="B4040" s="119"/>
      <c r="C4040" s="119"/>
      <c r="D4040" s="120"/>
      <c r="E4040" s="121"/>
      <c r="F4040" s="122"/>
      <c r="G4040" s="123"/>
      <c r="H4040" s="124"/>
      <c r="I4040" s="124"/>
      <c r="J4040" s="125"/>
      <c r="K4040" s="125"/>
      <c r="L4040" s="119"/>
      <c r="M4040" s="126"/>
      <c r="N4040" s="126"/>
      <c r="O4040" s="119"/>
      <c r="P4040" s="119"/>
      <c r="Q4040" s="127"/>
      <c r="R4040" s="128"/>
      <c r="S4040" s="119"/>
      <c r="T4040" s="129"/>
      <c r="U4040" s="127"/>
      <c r="V4040" s="127"/>
      <c r="W4040" s="126"/>
      <c r="X4040" s="119"/>
      <c r="Y4040" s="121"/>
      <c r="Z4040" s="131"/>
      <c r="AA4040" s="12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2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4"/>
      <c r="EM4040" s="1"/>
      <c r="EN4040" s="1"/>
      <c r="EO4040" s="1"/>
      <c r="EP4040" s="1"/>
      <c r="EQ4040" s="1"/>
      <c r="ER4040" s="1"/>
    </row>
    <row r="4041" spans="1:148" ht="12.75" x14ac:dyDescent="0.2">
      <c r="A4041" s="118"/>
      <c r="B4041" s="119"/>
      <c r="C4041" s="119"/>
      <c r="D4041" s="120"/>
      <c r="E4041" s="121"/>
      <c r="F4041" s="122"/>
      <c r="G4041" s="123"/>
      <c r="H4041" s="124"/>
      <c r="I4041" s="124"/>
      <c r="J4041" s="125"/>
      <c r="K4041" s="125"/>
      <c r="L4041" s="119"/>
      <c r="M4041" s="126"/>
      <c r="N4041" s="126"/>
      <c r="O4041" s="119"/>
      <c r="P4041" s="119"/>
      <c r="Q4041" s="127"/>
      <c r="R4041" s="128"/>
      <c r="S4041" s="119"/>
      <c r="T4041" s="129"/>
      <c r="U4041" s="127"/>
      <c r="V4041" s="127"/>
      <c r="W4041" s="126"/>
      <c r="X4041" s="119"/>
      <c r="Y4041" s="121"/>
      <c r="Z4041" s="131"/>
      <c r="AA4041" s="12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2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4"/>
      <c r="EM4041" s="1"/>
      <c r="EN4041" s="1"/>
      <c r="EO4041" s="1"/>
      <c r="EP4041" s="1"/>
      <c r="EQ4041" s="1"/>
      <c r="ER4041" s="1"/>
    </row>
    <row r="4042" spans="1:148" ht="12.75" x14ac:dyDescent="0.2">
      <c r="A4042" s="118"/>
      <c r="B4042" s="119"/>
      <c r="C4042" s="119"/>
      <c r="D4042" s="120"/>
      <c r="E4042" s="121"/>
      <c r="F4042" s="122"/>
      <c r="G4042" s="123"/>
      <c r="H4042" s="124"/>
      <c r="I4042" s="124"/>
      <c r="J4042" s="125"/>
      <c r="K4042" s="125"/>
      <c r="L4042" s="119"/>
      <c r="M4042" s="126"/>
      <c r="N4042" s="126"/>
      <c r="O4042" s="119"/>
      <c r="P4042" s="119"/>
      <c r="Q4042" s="127"/>
      <c r="R4042" s="128"/>
      <c r="S4042" s="119"/>
      <c r="T4042" s="129"/>
      <c r="U4042" s="127"/>
      <c r="V4042" s="127"/>
      <c r="W4042" s="126"/>
      <c r="X4042" s="119"/>
      <c r="Y4042" s="121"/>
      <c r="Z4042" s="131"/>
      <c r="AA4042" s="12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2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4"/>
      <c r="EM4042" s="1"/>
      <c r="EN4042" s="1"/>
      <c r="EO4042" s="1"/>
      <c r="EP4042" s="1"/>
      <c r="EQ4042" s="1"/>
      <c r="ER4042" s="1"/>
    </row>
    <row r="4043" spans="1:148" ht="12.75" x14ac:dyDescent="0.2">
      <c r="A4043" s="118"/>
      <c r="B4043" s="119"/>
      <c r="C4043" s="119"/>
      <c r="D4043" s="120"/>
      <c r="E4043" s="121"/>
      <c r="F4043" s="122"/>
      <c r="G4043" s="123"/>
      <c r="H4043" s="124"/>
      <c r="I4043" s="124"/>
      <c r="J4043" s="125"/>
      <c r="K4043" s="125"/>
      <c r="L4043" s="119"/>
      <c r="M4043" s="126"/>
      <c r="N4043" s="126"/>
      <c r="O4043" s="119"/>
      <c r="P4043" s="119"/>
      <c r="Q4043" s="127"/>
      <c r="R4043" s="128"/>
      <c r="S4043" s="119"/>
      <c r="T4043" s="129"/>
      <c r="U4043" s="127"/>
      <c r="V4043" s="127"/>
      <c r="W4043" s="126"/>
      <c r="X4043" s="119"/>
      <c r="Y4043" s="121"/>
      <c r="Z4043" s="131"/>
      <c r="AA4043" s="12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2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4"/>
      <c r="EM4043" s="1"/>
      <c r="EN4043" s="1"/>
      <c r="EO4043" s="1"/>
      <c r="EP4043" s="1"/>
      <c r="EQ4043" s="1"/>
      <c r="ER4043" s="1"/>
    </row>
    <row r="4044" spans="1:148" ht="12.75" x14ac:dyDescent="0.2">
      <c r="A4044" s="118"/>
      <c r="B4044" s="119"/>
      <c r="C4044" s="119"/>
      <c r="D4044" s="120"/>
      <c r="E4044" s="121"/>
      <c r="F4044" s="122"/>
      <c r="G4044" s="123"/>
      <c r="H4044" s="124"/>
      <c r="I4044" s="124"/>
      <c r="J4044" s="125"/>
      <c r="K4044" s="125"/>
      <c r="L4044" s="119"/>
      <c r="M4044" s="126"/>
      <c r="N4044" s="126"/>
      <c r="O4044" s="119"/>
      <c r="P4044" s="119"/>
      <c r="Q4044" s="127"/>
      <c r="R4044" s="128"/>
      <c r="S4044" s="119"/>
      <c r="T4044" s="129"/>
      <c r="U4044" s="127"/>
      <c r="V4044" s="127"/>
      <c r="W4044" s="126"/>
      <c r="X4044" s="119"/>
      <c r="Y4044" s="121"/>
      <c r="Z4044" s="131"/>
      <c r="AA4044" s="12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2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4"/>
      <c r="EM4044" s="1"/>
      <c r="EN4044" s="1"/>
      <c r="EO4044" s="1"/>
      <c r="EP4044" s="1"/>
      <c r="EQ4044" s="1"/>
      <c r="ER4044" s="1"/>
    </row>
    <row r="4045" spans="1:148" ht="12.75" x14ac:dyDescent="0.2">
      <c r="A4045" s="118"/>
      <c r="B4045" s="119"/>
      <c r="C4045" s="119"/>
      <c r="D4045" s="120"/>
      <c r="E4045" s="121"/>
      <c r="F4045" s="122"/>
      <c r="G4045" s="123"/>
      <c r="H4045" s="124"/>
      <c r="I4045" s="124"/>
      <c r="J4045" s="125"/>
      <c r="K4045" s="125"/>
      <c r="L4045" s="119"/>
      <c r="M4045" s="126"/>
      <c r="N4045" s="126"/>
      <c r="O4045" s="119"/>
      <c r="P4045" s="119"/>
      <c r="Q4045" s="127"/>
      <c r="R4045" s="128"/>
      <c r="S4045" s="119"/>
      <c r="T4045" s="129"/>
      <c r="U4045" s="127"/>
      <c r="V4045" s="127"/>
      <c r="W4045" s="126"/>
      <c r="X4045" s="119"/>
      <c r="Y4045" s="121"/>
      <c r="Z4045" s="131"/>
      <c r="AA4045" s="12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2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4"/>
      <c r="EM4045" s="1"/>
      <c r="EN4045" s="1"/>
      <c r="EO4045" s="1"/>
      <c r="EP4045" s="1"/>
      <c r="EQ4045" s="1"/>
      <c r="ER4045" s="1"/>
    </row>
    <row r="4046" spans="1:148" ht="12.75" x14ac:dyDescent="0.2">
      <c r="A4046" s="118"/>
      <c r="B4046" s="119"/>
      <c r="C4046" s="119"/>
      <c r="D4046" s="120"/>
      <c r="E4046" s="121"/>
      <c r="F4046" s="122"/>
      <c r="G4046" s="123"/>
      <c r="H4046" s="124"/>
      <c r="I4046" s="124"/>
      <c r="J4046" s="125"/>
      <c r="K4046" s="125"/>
      <c r="L4046" s="119"/>
      <c r="M4046" s="126"/>
      <c r="N4046" s="126"/>
      <c r="O4046" s="119"/>
      <c r="P4046" s="119"/>
      <c r="Q4046" s="127"/>
      <c r="R4046" s="128"/>
      <c r="S4046" s="119"/>
      <c r="T4046" s="129"/>
      <c r="U4046" s="127"/>
      <c r="V4046" s="127"/>
      <c r="W4046" s="126"/>
      <c r="X4046" s="119"/>
      <c r="Y4046" s="121"/>
      <c r="Z4046" s="131"/>
      <c r="AA4046" s="12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2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4"/>
      <c r="EM4046" s="1"/>
      <c r="EN4046" s="1"/>
      <c r="EO4046" s="1"/>
      <c r="EP4046" s="1"/>
      <c r="EQ4046" s="1"/>
      <c r="ER4046" s="1"/>
    </row>
    <row r="4047" spans="1:148" ht="12.75" x14ac:dyDescent="0.2">
      <c r="A4047" s="118"/>
      <c r="B4047" s="119"/>
      <c r="C4047" s="119"/>
      <c r="D4047" s="120"/>
      <c r="E4047" s="121"/>
      <c r="F4047" s="122"/>
      <c r="G4047" s="123"/>
      <c r="H4047" s="124"/>
      <c r="I4047" s="124"/>
      <c r="J4047" s="125"/>
      <c r="K4047" s="125"/>
      <c r="L4047" s="119"/>
      <c r="M4047" s="126"/>
      <c r="N4047" s="126"/>
      <c r="O4047" s="119"/>
      <c r="P4047" s="119"/>
      <c r="Q4047" s="127"/>
      <c r="R4047" s="128"/>
      <c r="S4047" s="119"/>
      <c r="T4047" s="129"/>
      <c r="U4047" s="127"/>
      <c r="V4047" s="127"/>
      <c r="W4047" s="126"/>
      <c r="X4047" s="119"/>
      <c r="Y4047" s="121"/>
      <c r="Z4047" s="131"/>
      <c r="AA4047" s="12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2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4"/>
      <c r="EM4047" s="1"/>
      <c r="EN4047" s="1"/>
      <c r="EO4047" s="1"/>
      <c r="EP4047" s="1"/>
      <c r="EQ4047" s="1"/>
      <c r="ER4047" s="1"/>
    </row>
    <row r="4048" spans="1:148" ht="12.75" x14ac:dyDescent="0.2">
      <c r="A4048" s="118"/>
      <c r="B4048" s="119"/>
      <c r="C4048" s="119"/>
      <c r="D4048" s="120"/>
      <c r="E4048" s="121"/>
      <c r="F4048" s="122"/>
      <c r="G4048" s="123"/>
      <c r="H4048" s="124"/>
      <c r="I4048" s="124"/>
      <c r="J4048" s="125"/>
      <c r="K4048" s="125"/>
      <c r="L4048" s="119"/>
      <c r="M4048" s="126"/>
      <c r="N4048" s="126"/>
      <c r="O4048" s="119"/>
      <c r="P4048" s="119"/>
      <c r="Q4048" s="127"/>
      <c r="R4048" s="128"/>
      <c r="S4048" s="119"/>
      <c r="T4048" s="129"/>
      <c r="U4048" s="127"/>
      <c r="V4048" s="127"/>
      <c r="W4048" s="126"/>
      <c r="X4048" s="119"/>
      <c r="Y4048" s="121"/>
      <c r="Z4048" s="131"/>
      <c r="AA4048" s="12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2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4"/>
      <c r="EM4048" s="1"/>
      <c r="EN4048" s="1"/>
      <c r="EO4048" s="1"/>
      <c r="EP4048" s="1"/>
      <c r="EQ4048" s="1"/>
      <c r="ER4048" s="1"/>
    </row>
    <row r="4049" spans="1:148" ht="12.75" x14ac:dyDescent="0.2">
      <c r="A4049" s="118"/>
      <c r="B4049" s="119"/>
      <c r="C4049" s="119"/>
      <c r="D4049" s="120"/>
      <c r="E4049" s="121"/>
      <c r="F4049" s="122"/>
      <c r="G4049" s="123"/>
      <c r="H4049" s="124"/>
      <c r="I4049" s="124"/>
      <c r="J4049" s="125"/>
      <c r="K4049" s="125"/>
      <c r="L4049" s="119"/>
      <c r="M4049" s="126"/>
      <c r="N4049" s="126"/>
      <c r="O4049" s="119"/>
      <c r="P4049" s="119"/>
      <c r="Q4049" s="127"/>
      <c r="R4049" s="128"/>
      <c r="S4049" s="119"/>
      <c r="T4049" s="129"/>
      <c r="U4049" s="127"/>
      <c r="V4049" s="127"/>
      <c r="W4049" s="126"/>
      <c r="X4049" s="119"/>
      <c r="Y4049" s="121"/>
      <c r="Z4049" s="131"/>
      <c r="AA4049" s="12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2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4"/>
      <c r="EM4049" s="1"/>
      <c r="EN4049" s="1"/>
      <c r="EO4049" s="1"/>
      <c r="EP4049" s="1"/>
      <c r="EQ4049" s="1"/>
      <c r="ER4049" s="1"/>
    </row>
    <row r="4050" spans="1:148" ht="12.75" x14ac:dyDescent="0.2">
      <c r="A4050" s="118"/>
      <c r="B4050" s="119"/>
      <c r="C4050" s="119"/>
      <c r="D4050" s="120"/>
      <c r="E4050" s="121"/>
      <c r="F4050" s="122"/>
      <c r="G4050" s="123"/>
      <c r="H4050" s="124"/>
      <c r="I4050" s="124"/>
      <c r="J4050" s="125"/>
      <c r="K4050" s="125"/>
      <c r="L4050" s="119"/>
      <c r="M4050" s="126"/>
      <c r="N4050" s="126"/>
      <c r="O4050" s="119"/>
      <c r="P4050" s="119"/>
      <c r="Q4050" s="127"/>
      <c r="R4050" s="128"/>
      <c r="S4050" s="119"/>
      <c r="T4050" s="129"/>
      <c r="U4050" s="127"/>
      <c r="V4050" s="127"/>
      <c r="W4050" s="126"/>
      <c r="X4050" s="119"/>
      <c r="Y4050" s="121"/>
      <c r="Z4050" s="131"/>
      <c r="AA4050" s="12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2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4"/>
      <c r="EM4050" s="1"/>
      <c r="EN4050" s="1"/>
      <c r="EO4050" s="1"/>
      <c r="EP4050" s="1"/>
      <c r="EQ4050" s="1"/>
      <c r="ER4050" s="1"/>
    </row>
    <row r="4051" spans="1:148" ht="12.75" x14ac:dyDescent="0.2">
      <c r="A4051" s="118"/>
      <c r="B4051" s="119"/>
      <c r="C4051" s="119"/>
      <c r="D4051" s="120"/>
      <c r="E4051" s="121"/>
      <c r="F4051" s="122"/>
      <c r="G4051" s="123"/>
      <c r="H4051" s="124"/>
      <c r="I4051" s="124"/>
      <c r="J4051" s="125"/>
      <c r="K4051" s="125"/>
      <c r="L4051" s="119"/>
      <c r="M4051" s="126"/>
      <c r="N4051" s="126"/>
      <c r="O4051" s="119"/>
      <c r="P4051" s="119"/>
      <c r="Q4051" s="127"/>
      <c r="R4051" s="128"/>
      <c r="S4051" s="119"/>
      <c r="T4051" s="129"/>
      <c r="U4051" s="127"/>
      <c r="V4051" s="127"/>
      <c r="W4051" s="126"/>
      <c r="X4051" s="119"/>
      <c r="Y4051" s="121"/>
      <c r="Z4051" s="131"/>
      <c r="AA4051" s="12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2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4"/>
      <c r="EM4051" s="1"/>
      <c r="EN4051" s="1"/>
      <c r="EO4051" s="1"/>
      <c r="EP4051" s="1"/>
      <c r="EQ4051" s="1"/>
      <c r="ER4051" s="1"/>
    </row>
    <row r="4052" spans="1:148" ht="12.75" x14ac:dyDescent="0.2">
      <c r="A4052" s="118"/>
      <c r="B4052" s="119"/>
      <c r="C4052" s="119"/>
      <c r="D4052" s="120"/>
      <c r="E4052" s="121"/>
      <c r="F4052" s="122"/>
      <c r="G4052" s="123"/>
      <c r="H4052" s="124"/>
      <c r="I4052" s="124"/>
      <c r="J4052" s="125"/>
      <c r="K4052" s="125"/>
      <c r="L4052" s="119"/>
      <c r="M4052" s="126"/>
      <c r="N4052" s="126"/>
      <c r="O4052" s="119"/>
      <c r="P4052" s="119"/>
      <c r="Q4052" s="127"/>
      <c r="R4052" s="128"/>
      <c r="S4052" s="119"/>
      <c r="T4052" s="129"/>
      <c r="U4052" s="127"/>
      <c r="V4052" s="127"/>
      <c r="W4052" s="126"/>
      <c r="X4052" s="119"/>
      <c r="Y4052" s="121"/>
      <c r="Z4052" s="131"/>
      <c r="AA4052" s="12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2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4"/>
      <c r="EM4052" s="1"/>
      <c r="EN4052" s="1"/>
      <c r="EO4052" s="1"/>
      <c r="EP4052" s="1"/>
      <c r="EQ4052" s="1"/>
      <c r="ER4052" s="1"/>
    </row>
    <row r="4053" spans="1:148" ht="12.75" x14ac:dyDescent="0.2">
      <c r="A4053" s="118"/>
      <c r="B4053" s="119"/>
      <c r="C4053" s="119"/>
      <c r="D4053" s="120"/>
      <c r="E4053" s="121"/>
      <c r="F4053" s="122"/>
      <c r="G4053" s="123"/>
      <c r="H4053" s="124"/>
      <c r="I4053" s="124"/>
      <c r="J4053" s="125"/>
      <c r="K4053" s="125"/>
      <c r="L4053" s="119"/>
      <c r="M4053" s="126"/>
      <c r="N4053" s="126"/>
      <c r="O4053" s="119"/>
      <c r="P4053" s="119"/>
      <c r="Q4053" s="127"/>
      <c r="R4053" s="128"/>
      <c r="S4053" s="119"/>
      <c r="T4053" s="129"/>
      <c r="U4053" s="127"/>
      <c r="V4053" s="127"/>
      <c r="W4053" s="126"/>
      <c r="X4053" s="119"/>
      <c r="Y4053" s="121"/>
      <c r="Z4053" s="131"/>
      <c r="AA4053" s="12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2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4"/>
      <c r="EM4053" s="1"/>
      <c r="EN4053" s="1"/>
      <c r="EO4053" s="1"/>
      <c r="EP4053" s="1"/>
      <c r="EQ4053" s="1"/>
      <c r="ER4053" s="1"/>
    </row>
    <row r="4054" spans="1:148" ht="12.75" x14ac:dyDescent="0.2">
      <c r="A4054" s="118"/>
      <c r="B4054" s="119"/>
      <c r="C4054" s="119"/>
      <c r="D4054" s="120"/>
      <c r="E4054" s="121"/>
      <c r="F4054" s="122"/>
      <c r="G4054" s="123"/>
      <c r="H4054" s="124"/>
      <c r="I4054" s="124"/>
      <c r="J4054" s="125"/>
      <c r="K4054" s="125"/>
      <c r="L4054" s="119"/>
      <c r="M4054" s="126"/>
      <c r="N4054" s="126"/>
      <c r="O4054" s="119"/>
      <c r="P4054" s="119"/>
      <c r="Q4054" s="127"/>
      <c r="R4054" s="128"/>
      <c r="S4054" s="119"/>
      <c r="T4054" s="129"/>
      <c r="U4054" s="127"/>
      <c r="V4054" s="127"/>
      <c r="W4054" s="126"/>
      <c r="X4054" s="119"/>
      <c r="Y4054" s="121"/>
      <c r="Z4054" s="131"/>
      <c r="AA4054" s="12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2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4"/>
      <c r="EM4054" s="1"/>
      <c r="EN4054" s="1"/>
      <c r="EO4054" s="1"/>
      <c r="EP4054" s="1"/>
      <c r="EQ4054" s="1"/>
      <c r="ER4054" s="1"/>
    </row>
    <row r="4055" spans="1:148" ht="12.75" x14ac:dyDescent="0.2">
      <c r="A4055" s="118"/>
      <c r="B4055" s="119"/>
      <c r="C4055" s="119"/>
      <c r="D4055" s="120"/>
      <c r="E4055" s="121"/>
      <c r="F4055" s="122"/>
      <c r="G4055" s="123"/>
      <c r="H4055" s="124"/>
      <c r="I4055" s="124"/>
      <c r="J4055" s="125"/>
      <c r="K4055" s="125"/>
      <c r="L4055" s="119"/>
      <c r="M4055" s="126"/>
      <c r="N4055" s="126"/>
      <c r="O4055" s="119"/>
      <c r="P4055" s="119"/>
      <c r="Q4055" s="127"/>
      <c r="R4055" s="128"/>
      <c r="S4055" s="119"/>
      <c r="T4055" s="129"/>
      <c r="U4055" s="127"/>
      <c r="V4055" s="127"/>
      <c r="W4055" s="126"/>
      <c r="X4055" s="119"/>
      <c r="Y4055" s="121"/>
      <c r="Z4055" s="131"/>
      <c r="AA4055" s="12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2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4"/>
      <c r="EM4055" s="1"/>
      <c r="EN4055" s="1"/>
      <c r="EO4055" s="1"/>
      <c r="EP4055" s="1"/>
      <c r="EQ4055" s="1"/>
      <c r="ER4055" s="1"/>
    </row>
    <row r="4056" spans="1:148" ht="12.75" x14ac:dyDescent="0.2">
      <c r="A4056" s="118"/>
      <c r="B4056" s="119"/>
      <c r="C4056" s="119"/>
      <c r="D4056" s="120"/>
      <c r="E4056" s="121"/>
      <c r="F4056" s="122"/>
      <c r="G4056" s="123"/>
      <c r="H4056" s="124"/>
      <c r="I4056" s="124"/>
      <c r="J4056" s="125"/>
      <c r="K4056" s="125"/>
      <c r="L4056" s="119"/>
      <c r="M4056" s="126"/>
      <c r="N4056" s="126"/>
      <c r="O4056" s="119"/>
      <c r="P4056" s="119"/>
      <c r="Q4056" s="127"/>
      <c r="R4056" s="128"/>
      <c r="S4056" s="119"/>
      <c r="T4056" s="129"/>
      <c r="U4056" s="127"/>
      <c r="V4056" s="127"/>
      <c r="W4056" s="126"/>
      <c r="X4056" s="119"/>
      <c r="Y4056" s="121"/>
      <c r="Z4056" s="131"/>
      <c r="AA4056" s="12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2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4"/>
      <c r="EM4056" s="1"/>
      <c r="EN4056" s="1"/>
      <c r="EO4056" s="1"/>
      <c r="EP4056" s="1"/>
      <c r="EQ4056" s="1"/>
      <c r="ER4056" s="1"/>
    </row>
    <row r="4057" spans="1:148" ht="12.75" x14ac:dyDescent="0.2">
      <c r="A4057" s="118"/>
      <c r="B4057" s="119"/>
      <c r="C4057" s="119"/>
      <c r="D4057" s="120"/>
      <c r="E4057" s="121"/>
      <c r="F4057" s="122"/>
      <c r="G4057" s="123"/>
      <c r="H4057" s="124"/>
      <c r="I4057" s="124"/>
      <c r="J4057" s="125"/>
      <c r="K4057" s="125"/>
      <c r="L4057" s="119"/>
      <c r="M4057" s="126"/>
      <c r="N4057" s="126"/>
      <c r="O4057" s="119"/>
      <c r="P4057" s="119"/>
      <c r="Q4057" s="127"/>
      <c r="R4057" s="128"/>
      <c r="S4057" s="119"/>
      <c r="T4057" s="129"/>
      <c r="U4057" s="127"/>
      <c r="V4057" s="127"/>
      <c r="W4057" s="126"/>
      <c r="X4057" s="119"/>
      <c r="Y4057" s="121"/>
      <c r="Z4057" s="131"/>
      <c r="AA4057" s="12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2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4"/>
      <c r="EM4057" s="1"/>
      <c r="EN4057" s="1"/>
      <c r="EO4057" s="1"/>
      <c r="EP4057" s="1"/>
      <c r="EQ4057" s="1"/>
      <c r="ER4057" s="1"/>
    </row>
    <row r="4058" spans="1:148" ht="12.75" x14ac:dyDescent="0.2">
      <c r="A4058" s="118"/>
      <c r="B4058" s="119"/>
      <c r="C4058" s="119"/>
      <c r="D4058" s="120"/>
      <c r="E4058" s="121"/>
      <c r="F4058" s="122"/>
      <c r="G4058" s="123"/>
      <c r="H4058" s="124"/>
      <c r="I4058" s="124"/>
      <c r="J4058" s="125"/>
      <c r="K4058" s="125"/>
      <c r="L4058" s="119"/>
      <c r="M4058" s="126"/>
      <c r="N4058" s="126"/>
      <c r="O4058" s="119"/>
      <c r="P4058" s="119"/>
      <c r="Q4058" s="127"/>
      <c r="R4058" s="128"/>
      <c r="S4058" s="119"/>
      <c r="T4058" s="129"/>
      <c r="U4058" s="127"/>
      <c r="V4058" s="127"/>
      <c r="W4058" s="126"/>
      <c r="X4058" s="119"/>
      <c r="Y4058" s="121"/>
      <c r="Z4058" s="131"/>
      <c r="AA4058" s="12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2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4"/>
      <c r="EM4058" s="1"/>
      <c r="EN4058" s="1"/>
      <c r="EO4058" s="1"/>
      <c r="EP4058" s="1"/>
      <c r="EQ4058" s="1"/>
      <c r="ER4058" s="1"/>
    </row>
    <row r="4059" spans="1:148" ht="12.75" x14ac:dyDescent="0.2">
      <c r="A4059" s="118"/>
      <c r="B4059" s="119"/>
      <c r="C4059" s="119"/>
      <c r="D4059" s="120"/>
      <c r="E4059" s="121"/>
      <c r="F4059" s="122"/>
      <c r="G4059" s="123"/>
      <c r="H4059" s="124"/>
      <c r="I4059" s="124"/>
      <c r="J4059" s="125"/>
      <c r="K4059" s="125"/>
      <c r="L4059" s="119"/>
      <c r="M4059" s="126"/>
      <c r="N4059" s="126"/>
      <c r="O4059" s="119"/>
      <c r="P4059" s="119"/>
      <c r="Q4059" s="127"/>
      <c r="R4059" s="128"/>
      <c r="S4059" s="119"/>
      <c r="T4059" s="129"/>
      <c r="U4059" s="127"/>
      <c r="V4059" s="127"/>
      <c r="W4059" s="126"/>
      <c r="X4059" s="119"/>
      <c r="Y4059" s="121"/>
      <c r="Z4059" s="131"/>
      <c r="AA4059" s="12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2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4"/>
      <c r="EM4059" s="1"/>
      <c r="EN4059" s="1"/>
      <c r="EO4059" s="1"/>
      <c r="EP4059" s="1"/>
      <c r="EQ4059" s="1"/>
      <c r="ER4059" s="1"/>
    </row>
    <row r="4060" spans="1:148" ht="12.75" x14ac:dyDescent="0.2">
      <c r="A4060" s="118"/>
      <c r="B4060" s="119"/>
      <c r="C4060" s="119"/>
      <c r="D4060" s="120"/>
      <c r="E4060" s="121"/>
      <c r="F4060" s="122"/>
      <c r="G4060" s="123"/>
      <c r="H4060" s="124"/>
      <c r="I4060" s="124"/>
      <c r="J4060" s="125"/>
      <c r="K4060" s="125"/>
      <c r="L4060" s="119"/>
      <c r="M4060" s="126"/>
      <c r="N4060" s="126"/>
      <c r="O4060" s="119"/>
      <c r="P4060" s="119"/>
      <c r="Q4060" s="127"/>
      <c r="R4060" s="128"/>
      <c r="S4060" s="119"/>
      <c r="T4060" s="129"/>
      <c r="U4060" s="127"/>
      <c r="V4060" s="127"/>
      <c r="W4060" s="126"/>
      <c r="X4060" s="119"/>
      <c r="Y4060" s="121"/>
      <c r="Z4060" s="131"/>
      <c r="AA4060" s="12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2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4"/>
      <c r="EM4060" s="1"/>
      <c r="EN4060" s="1"/>
      <c r="EO4060" s="1"/>
      <c r="EP4060" s="1"/>
      <c r="EQ4060" s="1"/>
      <c r="ER4060" s="1"/>
    </row>
    <row r="4061" spans="1:148" ht="12.75" x14ac:dyDescent="0.2">
      <c r="A4061" s="118"/>
      <c r="B4061" s="119"/>
      <c r="C4061" s="119"/>
      <c r="D4061" s="120"/>
      <c r="E4061" s="121"/>
      <c r="F4061" s="122"/>
      <c r="G4061" s="123"/>
      <c r="H4061" s="124"/>
      <c r="I4061" s="124"/>
      <c r="J4061" s="125"/>
      <c r="K4061" s="125"/>
      <c r="L4061" s="119"/>
      <c r="M4061" s="126"/>
      <c r="N4061" s="126"/>
      <c r="O4061" s="119"/>
      <c r="P4061" s="119"/>
      <c r="Q4061" s="127"/>
      <c r="R4061" s="128"/>
      <c r="S4061" s="119"/>
      <c r="T4061" s="129"/>
      <c r="U4061" s="127"/>
      <c r="V4061" s="127"/>
      <c r="W4061" s="126"/>
      <c r="X4061" s="119"/>
      <c r="Y4061" s="121"/>
      <c r="Z4061" s="131"/>
      <c r="AA4061" s="12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2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4"/>
      <c r="EM4061" s="1"/>
      <c r="EN4061" s="1"/>
      <c r="EO4061" s="1"/>
      <c r="EP4061" s="1"/>
      <c r="EQ4061" s="1"/>
      <c r="ER4061" s="1"/>
    </row>
    <row r="4062" spans="1:148" ht="12.75" x14ac:dyDescent="0.2">
      <c r="A4062" s="118"/>
      <c r="B4062" s="119"/>
      <c r="C4062" s="119"/>
      <c r="D4062" s="120"/>
      <c r="E4062" s="121"/>
      <c r="F4062" s="122"/>
      <c r="G4062" s="123"/>
      <c r="H4062" s="124"/>
      <c r="I4062" s="124"/>
      <c r="J4062" s="125"/>
      <c r="K4062" s="125"/>
      <c r="L4062" s="119"/>
      <c r="M4062" s="126"/>
      <c r="N4062" s="126"/>
      <c r="O4062" s="119"/>
      <c r="P4062" s="119"/>
      <c r="Q4062" s="127"/>
      <c r="R4062" s="128"/>
      <c r="S4062" s="119"/>
      <c r="T4062" s="129"/>
      <c r="U4062" s="127"/>
      <c r="V4062" s="127"/>
      <c r="W4062" s="126"/>
      <c r="X4062" s="119"/>
      <c r="Y4062" s="121"/>
      <c r="Z4062" s="131"/>
      <c r="AA4062" s="12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2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4"/>
      <c r="EM4062" s="1"/>
      <c r="EN4062" s="1"/>
      <c r="EO4062" s="1"/>
      <c r="EP4062" s="1"/>
      <c r="EQ4062" s="1"/>
      <c r="ER4062" s="1"/>
    </row>
    <row r="4063" spans="1:148" ht="12.75" x14ac:dyDescent="0.2">
      <c r="A4063" s="118"/>
      <c r="B4063" s="119"/>
      <c r="C4063" s="119"/>
      <c r="D4063" s="120"/>
      <c r="E4063" s="121"/>
      <c r="F4063" s="122"/>
      <c r="G4063" s="123"/>
      <c r="H4063" s="124"/>
      <c r="I4063" s="124"/>
      <c r="J4063" s="125"/>
      <c r="K4063" s="125"/>
      <c r="L4063" s="119"/>
      <c r="M4063" s="126"/>
      <c r="N4063" s="126"/>
      <c r="O4063" s="119"/>
      <c r="P4063" s="119"/>
      <c r="Q4063" s="127"/>
      <c r="R4063" s="128"/>
      <c r="S4063" s="119"/>
      <c r="T4063" s="129"/>
      <c r="U4063" s="127"/>
      <c r="V4063" s="127"/>
      <c r="W4063" s="126"/>
      <c r="X4063" s="119"/>
      <c r="Y4063" s="121"/>
      <c r="Z4063" s="131"/>
      <c r="AA4063" s="12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2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4"/>
      <c r="EM4063" s="1"/>
      <c r="EN4063" s="1"/>
      <c r="EO4063" s="1"/>
      <c r="EP4063" s="1"/>
      <c r="EQ4063" s="1"/>
      <c r="ER4063" s="1"/>
    </row>
    <row r="4064" spans="1:148" ht="12.75" x14ac:dyDescent="0.2">
      <c r="A4064" s="118"/>
      <c r="B4064" s="119"/>
      <c r="C4064" s="119"/>
      <c r="D4064" s="120"/>
      <c r="E4064" s="121"/>
      <c r="F4064" s="122"/>
      <c r="G4064" s="123"/>
      <c r="H4064" s="124"/>
      <c r="I4064" s="124"/>
      <c r="J4064" s="125"/>
      <c r="K4064" s="125"/>
      <c r="L4064" s="119"/>
      <c r="M4064" s="126"/>
      <c r="N4064" s="126"/>
      <c r="O4064" s="119"/>
      <c r="P4064" s="119"/>
      <c r="Q4064" s="127"/>
      <c r="R4064" s="128"/>
      <c r="S4064" s="119"/>
      <c r="T4064" s="129"/>
      <c r="U4064" s="127"/>
      <c r="V4064" s="127"/>
      <c r="W4064" s="126"/>
      <c r="X4064" s="119"/>
      <c r="Y4064" s="121"/>
      <c r="Z4064" s="131"/>
      <c r="AA4064" s="12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2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4"/>
      <c r="EM4064" s="1"/>
      <c r="EN4064" s="1"/>
      <c r="EO4064" s="1"/>
      <c r="EP4064" s="1"/>
      <c r="EQ4064" s="1"/>
      <c r="ER4064" s="1"/>
    </row>
    <row r="4065" spans="1:148" ht="12.75" x14ac:dyDescent="0.2">
      <c r="A4065" s="118"/>
      <c r="B4065" s="119"/>
      <c r="C4065" s="119"/>
      <c r="D4065" s="120"/>
      <c r="E4065" s="121"/>
      <c r="F4065" s="122"/>
      <c r="G4065" s="123"/>
      <c r="H4065" s="124"/>
      <c r="I4065" s="124"/>
      <c r="J4065" s="125"/>
      <c r="K4065" s="125"/>
      <c r="L4065" s="119"/>
      <c r="M4065" s="126"/>
      <c r="N4065" s="126"/>
      <c r="O4065" s="119"/>
      <c r="P4065" s="119"/>
      <c r="Q4065" s="127"/>
      <c r="R4065" s="128"/>
      <c r="S4065" s="119"/>
      <c r="T4065" s="129"/>
      <c r="U4065" s="127"/>
      <c r="V4065" s="127"/>
      <c r="W4065" s="126"/>
      <c r="X4065" s="119"/>
      <c r="Y4065" s="121"/>
      <c r="Z4065" s="131"/>
      <c r="AA4065" s="12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2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4"/>
      <c r="EM4065" s="1"/>
      <c r="EN4065" s="1"/>
      <c r="EO4065" s="1"/>
      <c r="EP4065" s="1"/>
      <c r="EQ4065" s="1"/>
      <c r="ER4065" s="1"/>
    </row>
    <row r="4066" spans="1:148" ht="12.75" x14ac:dyDescent="0.2">
      <c r="A4066" s="118"/>
      <c r="B4066" s="119"/>
      <c r="C4066" s="119"/>
      <c r="D4066" s="120"/>
      <c r="E4066" s="121"/>
      <c r="F4066" s="122"/>
      <c r="G4066" s="123"/>
      <c r="H4066" s="124"/>
      <c r="I4066" s="124"/>
      <c r="J4066" s="125"/>
      <c r="K4066" s="125"/>
      <c r="L4066" s="119"/>
      <c r="M4066" s="126"/>
      <c r="N4066" s="126"/>
      <c r="O4066" s="119"/>
      <c r="P4066" s="119"/>
      <c r="Q4066" s="127"/>
      <c r="R4066" s="128"/>
      <c r="S4066" s="119"/>
      <c r="T4066" s="129"/>
      <c r="U4066" s="127"/>
      <c r="V4066" s="127"/>
      <c r="W4066" s="126"/>
      <c r="X4066" s="119"/>
      <c r="Y4066" s="121"/>
      <c r="Z4066" s="131"/>
      <c r="AA4066" s="12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2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4"/>
      <c r="EM4066" s="1"/>
      <c r="EN4066" s="1"/>
      <c r="EO4066" s="1"/>
      <c r="EP4066" s="1"/>
      <c r="EQ4066" s="1"/>
      <c r="ER4066" s="1"/>
    </row>
    <row r="4067" spans="1:148" ht="12.75" x14ac:dyDescent="0.2">
      <c r="A4067" s="118"/>
      <c r="B4067" s="119"/>
      <c r="C4067" s="119"/>
      <c r="D4067" s="120"/>
      <c r="E4067" s="121"/>
      <c r="F4067" s="122"/>
      <c r="G4067" s="123"/>
      <c r="H4067" s="124"/>
      <c r="I4067" s="124"/>
      <c r="J4067" s="125"/>
      <c r="K4067" s="125"/>
      <c r="L4067" s="119"/>
      <c r="M4067" s="126"/>
      <c r="N4067" s="126"/>
      <c r="O4067" s="119"/>
      <c r="P4067" s="119"/>
      <c r="Q4067" s="127"/>
      <c r="R4067" s="128"/>
      <c r="S4067" s="119"/>
      <c r="T4067" s="129"/>
      <c r="U4067" s="127"/>
      <c r="V4067" s="127"/>
      <c r="W4067" s="126"/>
      <c r="X4067" s="119"/>
      <c r="Y4067" s="121"/>
      <c r="Z4067" s="131"/>
      <c r="AA4067" s="12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2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4"/>
      <c r="EM4067" s="1"/>
      <c r="EN4067" s="1"/>
      <c r="EO4067" s="1"/>
      <c r="EP4067" s="1"/>
      <c r="EQ4067" s="1"/>
      <c r="ER4067" s="1"/>
    </row>
    <row r="4068" spans="1:148" ht="12.75" x14ac:dyDescent="0.2">
      <c r="A4068" s="118"/>
      <c r="B4068" s="119"/>
      <c r="C4068" s="119"/>
      <c r="D4068" s="120"/>
      <c r="E4068" s="121"/>
      <c r="F4068" s="122"/>
      <c r="G4068" s="123"/>
      <c r="H4068" s="124"/>
      <c r="I4068" s="124"/>
      <c r="J4068" s="125"/>
      <c r="K4068" s="125"/>
      <c r="L4068" s="119"/>
      <c r="M4068" s="126"/>
      <c r="N4068" s="126"/>
      <c r="O4068" s="119"/>
      <c r="P4068" s="119"/>
      <c r="Q4068" s="127"/>
      <c r="R4068" s="128"/>
      <c r="S4068" s="119"/>
      <c r="T4068" s="129"/>
      <c r="U4068" s="127"/>
      <c r="V4068" s="127"/>
      <c r="W4068" s="126"/>
      <c r="X4068" s="119"/>
      <c r="Y4068" s="121"/>
      <c r="Z4068" s="131"/>
      <c r="AA4068" s="12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2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4"/>
      <c r="EM4068" s="1"/>
      <c r="EN4068" s="1"/>
      <c r="EO4068" s="1"/>
      <c r="EP4068" s="1"/>
      <c r="EQ4068" s="1"/>
      <c r="ER4068" s="1"/>
    </row>
    <row r="4069" spans="1:148" ht="12.75" x14ac:dyDescent="0.2">
      <c r="A4069" s="118"/>
      <c r="B4069" s="119"/>
      <c r="C4069" s="119"/>
      <c r="D4069" s="120"/>
      <c r="E4069" s="121"/>
      <c r="F4069" s="122"/>
      <c r="G4069" s="123"/>
      <c r="H4069" s="124"/>
      <c r="I4069" s="124"/>
      <c r="J4069" s="125"/>
      <c r="K4069" s="125"/>
      <c r="L4069" s="119"/>
      <c r="M4069" s="126"/>
      <c r="N4069" s="126"/>
      <c r="O4069" s="119"/>
      <c r="P4069" s="119"/>
      <c r="Q4069" s="127"/>
      <c r="R4069" s="128"/>
      <c r="S4069" s="119"/>
      <c r="T4069" s="129"/>
      <c r="U4069" s="127"/>
      <c r="V4069" s="127"/>
      <c r="W4069" s="126"/>
      <c r="X4069" s="119"/>
      <c r="Y4069" s="121"/>
      <c r="Z4069" s="131"/>
      <c r="AA4069" s="12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2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4"/>
      <c r="EM4069" s="1"/>
      <c r="EN4069" s="1"/>
      <c r="EO4069" s="1"/>
      <c r="EP4069" s="1"/>
      <c r="EQ4069" s="1"/>
      <c r="ER4069" s="1"/>
    </row>
    <row r="4070" spans="1:148" ht="12.75" x14ac:dyDescent="0.2">
      <c r="A4070" s="118"/>
      <c r="B4070" s="119"/>
      <c r="C4070" s="119"/>
      <c r="D4070" s="120"/>
      <c r="E4070" s="121"/>
      <c r="F4070" s="122"/>
      <c r="G4070" s="123"/>
      <c r="H4070" s="124"/>
      <c r="I4070" s="124"/>
      <c r="J4070" s="125"/>
      <c r="K4070" s="125"/>
      <c r="L4070" s="119"/>
      <c r="M4070" s="126"/>
      <c r="N4070" s="126"/>
      <c r="O4070" s="119"/>
      <c r="P4070" s="119"/>
      <c r="Q4070" s="127"/>
      <c r="R4070" s="128"/>
      <c r="S4070" s="119"/>
      <c r="T4070" s="129"/>
      <c r="U4070" s="127"/>
      <c r="V4070" s="127"/>
      <c r="W4070" s="126"/>
      <c r="X4070" s="119"/>
      <c r="Y4070" s="121"/>
      <c r="Z4070" s="131"/>
      <c r="AA4070" s="12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2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4"/>
      <c r="EM4070" s="1"/>
      <c r="EN4070" s="1"/>
      <c r="EO4070" s="1"/>
      <c r="EP4070" s="1"/>
      <c r="EQ4070" s="1"/>
      <c r="ER4070" s="1"/>
    </row>
    <row r="4071" spans="1:148" ht="12.75" x14ac:dyDescent="0.2">
      <c r="A4071" s="118"/>
      <c r="B4071" s="119"/>
      <c r="C4071" s="119"/>
      <c r="D4071" s="120"/>
      <c r="E4071" s="121"/>
      <c r="F4071" s="122"/>
      <c r="G4071" s="123"/>
      <c r="H4071" s="124"/>
      <c r="I4071" s="124"/>
      <c r="J4071" s="125"/>
      <c r="K4071" s="125"/>
      <c r="L4071" s="119"/>
      <c r="M4071" s="126"/>
      <c r="N4071" s="126"/>
      <c r="O4071" s="119"/>
      <c r="P4071" s="119"/>
      <c r="Q4071" s="127"/>
      <c r="R4071" s="128"/>
      <c r="S4071" s="119"/>
      <c r="T4071" s="129"/>
      <c r="U4071" s="127"/>
      <c r="V4071" s="127"/>
      <c r="W4071" s="126"/>
      <c r="X4071" s="119"/>
      <c r="Y4071" s="121"/>
      <c r="Z4071" s="131"/>
      <c r="AA4071" s="12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2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4"/>
      <c r="EM4071" s="1"/>
      <c r="EN4071" s="1"/>
      <c r="EO4071" s="1"/>
      <c r="EP4071" s="1"/>
      <c r="EQ4071" s="1"/>
      <c r="ER4071" s="1"/>
    </row>
    <row r="4072" spans="1:148" ht="12.75" x14ac:dyDescent="0.2">
      <c r="A4072" s="118"/>
      <c r="B4072" s="119"/>
      <c r="C4072" s="119"/>
      <c r="D4072" s="120"/>
      <c r="E4072" s="121"/>
      <c r="F4072" s="122"/>
      <c r="G4072" s="123"/>
      <c r="H4072" s="124"/>
      <c r="I4072" s="124"/>
      <c r="J4072" s="125"/>
      <c r="K4072" s="125"/>
      <c r="L4072" s="119"/>
      <c r="M4072" s="126"/>
      <c r="N4072" s="126"/>
      <c r="O4072" s="119"/>
      <c r="P4072" s="119"/>
      <c r="Q4072" s="127"/>
      <c r="R4072" s="128"/>
      <c r="S4072" s="119"/>
      <c r="T4072" s="129"/>
      <c r="U4072" s="127"/>
      <c r="V4072" s="127"/>
      <c r="W4072" s="126"/>
      <c r="X4072" s="119"/>
      <c r="Y4072" s="121"/>
      <c r="Z4072" s="131"/>
      <c r="AA4072" s="12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2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4"/>
      <c r="EM4072" s="1"/>
      <c r="EN4072" s="1"/>
      <c r="EO4072" s="1"/>
      <c r="EP4072" s="1"/>
      <c r="EQ4072" s="1"/>
      <c r="ER4072" s="1"/>
    </row>
    <row r="4073" spans="1:148" ht="12.75" x14ac:dyDescent="0.2">
      <c r="A4073" s="118"/>
      <c r="B4073" s="119"/>
      <c r="C4073" s="119"/>
      <c r="D4073" s="120"/>
      <c r="E4073" s="121"/>
      <c r="F4073" s="122"/>
      <c r="G4073" s="123"/>
      <c r="H4073" s="124"/>
      <c r="I4073" s="124"/>
      <c r="J4073" s="125"/>
      <c r="K4073" s="125"/>
      <c r="L4073" s="119"/>
      <c r="M4073" s="126"/>
      <c r="N4073" s="126"/>
      <c r="O4073" s="119"/>
      <c r="P4073" s="119"/>
      <c r="Q4073" s="127"/>
      <c r="R4073" s="128"/>
      <c r="S4073" s="119"/>
      <c r="T4073" s="129"/>
      <c r="U4073" s="127"/>
      <c r="V4073" s="127"/>
      <c r="W4073" s="126"/>
      <c r="X4073" s="119"/>
      <c r="Y4073" s="121"/>
      <c r="Z4073" s="131"/>
      <c r="AA4073" s="12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2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4"/>
      <c r="EM4073" s="1"/>
      <c r="EN4073" s="1"/>
      <c r="EO4073" s="1"/>
      <c r="EP4073" s="1"/>
      <c r="EQ4073" s="1"/>
      <c r="ER4073" s="1"/>
    </row>
    <row r="4074" spans="1:148" ht="12.75" x14ac:dyDescent="0.2">
      <c r="A4074" s="118"/>
      <c r="B4074" s="119"/>
      <c r="C4074" s="119"/>
      <c r="D4074" s="120"/>
      <c r="E4074" s="121"/>
      <c r="F4074" s="122"/>
      <c r="G4074" s="123"/>
      <c r="H4074" s="124"/>
      <c r="I4074" s="124"/>
      <c r="J4074" s="125"/>
      <c r="K4074" s="125"/>
      <c r="L4074" s="119"/>
      <c r="M4074" s="126"/>
      <c r="N4074" s="126"/>
      <c r="O4074" s="119"/>
      <c r="P4074" s="119"/>
      <c r="Q4074" s="127"/>
      <c r="R4074" s="128"/>
      <c r="S4074" s="119"/>
      <c r="T4074" s="129"/>
      <c r="U4074" s="127"/>
      <c r="V4074" s="127"/>
      <c r="W4074" s="126"/>
      <c r="X4074" s="119"/>
      <c r="Y4074" s="121"/>
      <c r="Z4074" s="131"/>
      <c r="AA4074" s="12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2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4"/>
      <c r="EM4074" s="1"/>
      <c r="EN4074" s="1"/>
      <c r="EO4074" s="1"/>
      <c r="EP4074" s="1"/>
      <c r="EQ4074" s="1"/>
      <c r="ER4074" s="1"/>
    </row>
    <row r="4075" spans="1:148" ht="12.75" x14ac:dyDescent="0.2">
      <c r="A4075" s="118"/>
      <c r="B4075" s="119"/>
      <c r="C4075" s="119"/>
      <c r="D4075" s="120"/>
      <c r="E4075" s="121"/>
      <c r="F4075" s="122"/>
      <c r="G4075" s="123"/>
      <c r="H4075" s="124"/>
      <c r="I4075" s="124"/>
      <c r="J4075" s="125"/>
      <c r="K4075" s="125"/>
      <c r="L4075" s="119"/>
      <c r="M4075" s="126"/>
      <c r="N4075" s="126"/>
      <c r="O4075" s="119"/>
      <c r="P4075" s="119"/>
      <c r="Q4075" s="127"/>
      <c r="R4075" s="128"/>
      <c r="S4075" s="119"/>
      <c r="T4075" s="129"/>
      <c r="U4075" s="127"/>
      <c r="V4075" s="127"/>
      <c r="W4075" s="126"/>
      <c r="X4075" s="119"/>
      <c r="Y4075" s="121"/>
      <c r="Z4075" s="131"/>
      <c r="AA4075" s="12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2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4"/>
      <c r="EM4075" s="1"/>
      <c r="EN4075" s="1"/>
      <c r="EO4075" s="1"/>
      <c r="EP4075" s="1"/>
      <c r="EQ4075" s="1"/>
      <c r="ER4075" s="1"/>
    </row>
    <row r="4076" spans="1:148" ht="12.75" x14ac:dyDescent="0.2">
      <c r="A4076" s="118"/>
      <c r="B4076" s="119"/>
      <c r="C4076" s="119"/>
      <c r="D4076" s="120"/>
      <c r="E4076" s="121"/>
      <c r="F4076" s="122"/>
      <c r="G4076" s="123"/>
      <c r="H4076" s="124"/>
      <c r="I4076" s="124"/>
      <c r="J4076" s="125"/>
      <c r="K4076" s="125"/>
      <c r="L4076" s="119"/>
      <c r="M4076" s="126"/>
      <c r="N4076" s="126"/>
      <c r="O4076" s="119"/>
      <c r="P4076" s="119"/>
      <c r="Q4076" s="127"/>
      <c r="R4076" s="128"/>
      <c r="S4076" s="119"/>
      <c r="T4076" s="129"/>
      <c r="U4076" s="127"/>
      <c r="V4076" s="127"/>
      <c r="W4076" s="126"/>
      <c r="X4076" s="119"/>
      <c r="Y4076" s="121"/>
      <c r="Z4076" s="131"/>
      <c r="AA4076" s="12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2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4"/>
      <c r="EM4076" s="1"/>
      <c r="EN4076" s="1"/>
      <c r="EO4076" s="1"/>
      <c r="EP4076" s="1"/>
      <c r="EQ4076" s="1"/>
      <c r="ER4076" s="1"/>
    </row>
    <row r="4077" spans="1:148" ht="12.75" x14ac:dyDescent="0.2">
      <c r="A4077" s="118"/>
      <c r="B4077" s="119"/>
      <c r="C4077" s="119"/>
      <c r="D4077" s="120"/>
      <c r="E4077" s="121"/>
      <c r="F4077" s="122"/>
      <c r="G4077" s="123"/>
      <c r="H4077" s="124"/>
      <c r="I4077" s="124"/>
      <c r="J4077" s="125"/>
      <c r="K4077" s="125"/>
      <c r="L4077" s="119"/>
      <c r="M4077" s="126"/>
      <c r="N4077" s="126"/>
      <c r="O4077" s="119"/>
      <c r="P4077" s="119"/>
      <c r="Q4077" s="127"/>
      <c r="R4077" s="128"/>
      <c r="S4077" s="119"/>
      <c r="T4077" s="129"/>
      <c r="U4077" s="127"/>
      <c r="V4077" s="127"/>
      <c r="W4077" s="126"/>
      <c r="X4077" s="119"/>
      <c r="Y4077" s="121"/>
      <c r="Z4077" s="131"/>
      <c r="AA4077" s="12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2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4"/>
      <c r="EM4077" s="1"/>
      <c r="EN4077" s="1"/>
      <c r="EO4077" s="1"/>
      <c r="EP4077" s="1"/>
      <c r="EQ4077" s="1"/>
      <c r="ER4077" s="1"/>
    </row>
    <row r="4078" spans="1:148" ht="12.75" x14ac:dyDescent="0.2">
      <c r="A4078" s="118"/>
      <c r="B4078" s="119"/>
      <c r="C4078" s="119"/>
      <c r="D4078" s="120"/>
      <c r="E4078" s="121"/>
      <c r="F4078" s="122"/>
      <c r="G4078" s="123"/>
      <c r="H4078" s="124"/>
      <c r="I4078" s="124"/>
      <c r="J4078" s="125"/>
      <c r="K4078" s="125"/>
      <c r="L4078" s="119"/>
      <c r="M4078" s="126"/>
      <c r="N4078" s="126"/>
      <c r="O4078" s="119"/>
      <c r="P4078" s="119"/>
      <c r="Q4078" s="127"/>
      <c r="R4078" s="128"/>
      <c r="S4078" s="119"/>
      <c r="T4078" s="129"/>
      <c r="U4078" s="127"/>
      <c r="V4078" s="127"/>
      <c r="W4078" s="126"/>
      <c r="X4078" s="119"/>
      <c r="Y4078" s="121"/>
      <c r="Z4078" s="131"/>
      <c r="AA4078" s="12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2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4"/>
      <c r="EM4078" s="1"/>
      <c r="EN4078" s="1"/>
      <c r="EO4078" s="1"/>
      <c r="EP4078" s="1"/>
      <c r="EQ4078" s="1"/>
      <c r="ER4078" s="1"/>
    </row>
    <row r="4079" spans="1:148" ht="12.75" x14ac:dyDescent="0.2">
      <c r="A4079" s="118"/>
      <c r="B4079" s="119"/>
      <c r="C4079" s="119"/>
      <c r="D4079" s="120"/>
      <c r="E4079" s="121"/>
      <c r="F4079" s="122"/>
      <c r="G4079" s="123"/>
      <c r="H4079" s="124"/>
      <c r="I4079" s="124"/>
      <c r="J4079" s="125"/>
      <c r="K4079" s="125"/>
      <c r="L4079" s="119"/>
      <c r="M4079" s="126"/>
      <c r="N4079" s="126"/>
      <c r="O4079" s="119"/>
      <c r="P4079" s="119"/>
      <c r="Q4079" s="127"/>
      <c r="R4079" s="128"/>
      <c r="S4079" s="119"/>
      <c r="T4079" s="129"/>
      <c r="U4079" s="127"/>
      <c r="V4079" s="127"/>
      <c r="W4079" s="126"/>
      <c r="X4079" s="119"/>
      <c r="Y4079" s="121"/>
      <c r="Z4079" s="131"/>
      <c r="AA4079" s="12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2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4"/>
      <c r="EM4079" s="1"/>
      <c r="EN4079" s="1"/>
      <c r="EO4079" s="1"/>
      <c r="EP4079" s="1"/>
      <c r="EQ4079" s="1"/>
      <c r="ER4079" s="1"/>
    </row>
    <row r="4080" spans="1:148" ht="12.75" x14ac:dyDescent="0.2">
      <c r="A4080" s="118"/>
      <c r="B4080" s="119"/>
      <c r="C4080" s="119"/>
      <c r="D4080" s="120"/>
      <c r="E4080" s="121"/>
      <c r="F4080" s="122"/>
      <c r="G4080" s="123"/>
      <c r="H4080" s="124"/>
      <c r="I4080" s="124"/>
      <c r="J4080" s="125"/>
      <c r="K4080" s="125"/>
      <c r="L4080" s="119"/>
      <c r="M4080" s="126"/>
      <c r="N4080" s="126"/>
      <c r="O4080" s="119"/>
      <c r="P4080" s="119"/>
      <c r="Q4080" s="127"/>
      <c r="R4080" s="128"/>
      <c r="S4080" s="119"/>
      <c r="T4080" s="129"/>
      <c r="U4080" s="127"/>
      <c r="V4080" s="127"/>
      <c r="W4080" s="126"/>
      <c r="X4080" s="119"/>
      <c r="Y4080" s="121"/>
      <c r="Z4080" s="131"/>
      <c r="AA4080" s="12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2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4"/>
      <c r="EM4080" s="1"/>
      <c r="EN4080" s="1"/>
      <c r="EO4080" s="1"/>
      <c r="EP4080" s="1"/>
      <c r="EQ4080" s="1"/>
      <c r="ER4080" s="1"/>
    </row>
    <row r="4081" spans="1:148" ht="12.75" x14ac:dyDescent="0.2">
      <c r="A4081" s="118"/>
      <c r="B4081" s="119"/>
      <c r="C4081" s="119"/>
      <c r="D4081" s="120"/>
      <c r="E4081" s="121"/>
      <c r="F4081" s="122"/>
      <c r="G4081" s="123"/>
      <c r="H4081" s="124"/>
      <c r="I4081" s="124"/>
      <c r="J4081" s="125"/>
      <c r="K4081" s="125"/>
      <c r="L4081" s="119"/>
      <c r="M4081" s="126"/>
      <c r="N4081" s="126"/>
      <c r="O4081" s="119"/>
      <c r="P4081" s="119"/>
      <c r="Q4081" s="127"/>
      <c r="R4081" s="128"/>
      <c r="S4081" s="119"/>
      <c r="T4081" s="129"/>
      <c r="U4081" s="127"/>
      <c r="V4081" s="127"/>
      <c r="W4081" s="126"/>
      <c r="X4081" s="119"/>
      <c r="Y4081" s="121"/>
      <c r="Z4081" s="131"/>
      <c r="AA4081" s="12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2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4"/>
      <c r="EM4081" s="1"/>
      <c r="EN4081" s="1"/>
      <c r="EO4081" s="1"/>
      <c r="EP4081" s="1"/>
      <c r="EQ4081" s="1"/>
      <c r="ER4081" s="1"/>
    </row>
    <row r="4082" spans="1:148" ht="12.75" x14ac:dyDescent="0.2">
      <c r="A4082" s="118"/>
      <c r="B4082" s="119"/>
      <c r="C4082" s="119"/>
      <c r="D4082" s="120"/>
      <c r="E4082" s="121"/>
      <c r="F4082" s="122"/>
      <c r="G4082" s="123"/>
      <c r="H4082" s="124"/>
      <c r="I4082" s="124"/>
      <c r="J4082" s="125"/>
      <c r="K4082" s="125"/>
      <c r="L4082" s="119"/>
      <c r="M4082" s="126"/>
      <c r="N4082" s="126"/>
      <c r="O4082" s="119"/>
      <c r="P4082" s="119"/>
      <c r="Q4082" s="127"/>
      <c r="R4082" s="128"/>
      <c r="S4082" s="119"/>
      <c r="T4082" s="129"/>
      <c r="U4082" s="127"/>
      <c r="V4082" s="127"/>
      <c r="W4082" s="126"/>
      <c r="X4082" s="119"/>
      <c r="Y4082" s="121"/>
      <c r="Z4082" s="131"/>
      <c r="AA4082" s="12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2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4"/>
      <c r="EM4082" s="1"/>
      <c r="EN4082" s="1"/>
      <c r="EO4082" s="1"/>
      <c r="EP4082" s="1"/>
      <c r="EQ4082" s="1"/>
      <c r="ER4082" s="1"/>
    </row>
    <row r="4083" spans="1:148" ht="12.75" x14ac:dyDescent="0.2">
      <c r="A4083" s="118"/>
      <c r="B4083" s="119"/>
      <c r="C4083" s="119"/>
      <c r="D4083" s="120"/>
      <c r="E4083" s="121"/>
      <c r="F4083" s="122"/>
      <c r="G4083" s="123"/>
      <c r="H4083" s="124"/>
      <c r="I4083" s="124"/>
      <c r="J4083" s="125"/>
      <c r="K4083" s="125"/>
      <c r="L4083" s="119"/>
      <c r="M4083" s="126"/>
      <c r="N4083" s="126"/>
      <c r="O4083" s="119"/>
      <c r="P4083" s="119"/>
      <c r="Q4083" s="127"/>
      <c r="R4083" s="128"/>
      <c r="S4083" s="119"/>
      <c r="T4083" s="129"/>
      <c r="U4083" s="127"/>
      <c r="V4083" s="127"/>
      <c r="W4083" s="126"/>
      <c r="X4083" s="119"/>
      <c r="Y4083" s="121"/>
      <c r="Z4083" s="131"/>
      <c r="AA4083" s="12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2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4"/>
      <c r="EM4083" s="1"/>
      <c r="EN4083" s="1"/>
      <c r="EO4083" s="1"/>
      <c r="EP4083" s="1"/>
      <c r="EQ4083" s="1"/>
      <c r="ER4083" s="1"/>
    </row>
    <row r="4084" spans="1:148" ht="12.75" x14ac:dyDescent="0.2">
      <c r="A4084" s="118"/>
      <c r="B4084" s="119"/>
      <c r="C4084" s="119"/>
      <c r="D4084" s="120"/>
      <c r="E4084" s="121"/>
      <c r="F4084" s="122"/>
      <c r="G4084" s="123"/>
      <c r="H4084" s="124"/>
      <c r="I4084" s="124"/>
      <c r="J4084" s="125"/>
      <c r="K4084" s="125"/>
      <c r="L4084" s="119"/>
      <c r="M4084" s="126"/>
      <c r="N4084" s="126"/>
      <c r="O4084" s="119"/>
      <c r="P4084" s="119"/>
      <c r="Q4084" s="127"/>
      <c r="R4084" s="128"/>
      <c r="S4084" s="119"/>
      <c r="T4084" s="129"/>
      <c r="U4084" s="127"/>
      <c r="V4084" s="127"/>
      <c r="W4084" s="126"/>
      <c r="X4084" s="119"/>
      <c r="Y4084" s="121"/>
      <c r="Z4084" s="131"/>
      <c r="AA4084" s="12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2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4"/>
      <c r="EM4084" s="1"/>
      <c r="EN4084" s="1"/>
      <c r="EO4084" s="1"/>
      <c r="EP4084" s="1"/>
      <c r="EQ4084" s="1"/>
      <c r="ER4084" s="1"/>
    </row>
    <row r="4085" spans="1:148" ht="12.75" x14ac:dyDescent="0.2">
      <c r="A4085" s="118"/>
      <c r="B4085" s="119"/>
      <c r="C4085" s="119"/>
      <c r="D4085" s="120"/>
      <c r="E4085" s="121"/>
      <c r="F4085" s="122"/>
      <c r="G4085" s="123"/>
      <c r="H4085" s="124"/>
      <c r="I4085" s="124"/>
      <c r="J4085" s="125"/>
      <c r="K4085" s="125"/>
      <c r="L4085" s="119"/>
      <c r="M4085" s="126"/>
      <c r="N4085" s="126"/>
      <c r="O4085" s="119"/>
      <c r="P4085" s="119"/>
      <c r="Q4085" s="127"/>
      <c r="R4085" s="128"/>
      <c r="S4085" s="119"/>
      <c r="T4085" s="129"/>
      <c r="U4085" s="127"/>
      <c r="V4085" s="127"/>
      <c r="W4085" s="126"/>
      <c r="X4085" s="119"/>
      <c r="Y4085" s="121"/>
      <c r="Z4085" s="131"/>
      <c r="AA4085" s="12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2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4"/>
      <c r="EM4085" s="1"/>
      <c r="EN4085" s="1"/>
      <c r="EO4085" s="1"/>
      <c r="EP4085" s="1"/>
      <c r="EQ4085" s="1"/>
      <c r="ER4085" s="1"/>
    </row>
    <row r="4086" spans="1:148" ht="12.75" x14ac:dyDescent="0.2">
      <c r="A4086" s="118"/>
      <c r="B4086" s="119"/>
      <c r="C4086" s="119"/>
      <c r="D4086" s="120"/>
      <c r="E4086" s="121"/>
      <c r="F4086" s="122"/>
      <c r="G4086" s="123"/>
      <c r="H4086" s="124"/>
      <c r="I4086" s="124"/>
      <c r="J4086" s="125"/>
      <c r="K4086" s="125"/>
      <c r="L4086" s="119"/>
      <c r="M4086" s="126"/>
      <c r="N4086" s="126"/>
      <c r="O4086" s="119"/>
      <c r="P4086" s="119"/>
      <c r="Q4086" s="127"/>
      <c r="R4086" s="128"/>
      <c r="S4086" s="119"/>
      <c r="T4086" s="129"/>
      <c r="U4086" s="127"/>
      <c r="V4086" s="127"/>
      <c r="W4086" s="126"/>
      <c r="X4086" s="119"/>
      <c r="Y4086" s="121"/>
      <c r="Z4086" s="131"/>
      <c r="AA4086" s="12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2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4"/>
      <c r="EM4086" s="1"/>
      <c r="EN4086" s="1"/>
      <c r="EO4086" s="1"/>
      <c r="EP4086" s="1"/>
      <c r="EQ4086" s="1"/>
      <c r="ER4086" s="1"/>
    </row>
    <row r="4087" spans="1:148" ht="12.75" x14ac:dyDescent="0.2">
      <c r="A4087" s="118"/>
      <c r="B4087" s="119"/>
      <c r="C4087" s="119"/>
      <c r="D4087" s="120"/>
      <c r="E4087" s="121"/>
      <c r="F4087" s="122"/>
      <c r="G4087" s="123"/>
      <c r="H4087" s="124"/>
      <c r="I4087" s="124"/>
      <c r="J4087" s="125"/>
      <c r="K4087" s="125"/>
      <c r="L4087" s="119"/>
      <c r="M4087" s="126"/>
      <c r="N4087" s="126"/>
      <c r="O4087" s="119"/>
      <c r="P4087" s="119"/>
      <c r="Q4087" s="127"/>
      <c r="R4087" s="128"/>
      <c r="S4087" s="119"/>
      <c r="T4087" s="129"/>
      <c r="U4087" s="127"/>
      <c r="V4087" s="127"/>
      <c r="W4087" s="126"/>
      <c r="X4087" s="119"/>
      <c r="Y4087" s="121"/>
      <c r="Z4087" s="131"/>
      <c r="AA4087" s="12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2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4"/>
      <c r="EM4087" s="1"/>
      <c r="EN4087" s="1"/>
      <c r="EO4087" s="1"/>
      <c r="EP4087" s="1"/>
      <c r="EQ4087" s="1"/>
      <c r="ER4087" s="1"/>
    </row>
    <row r="4088" spans="1:148" ht="12.75" x14ac:dyDescent="0.2">
      <c r="A4088" s="118"/>
      <c r="B4088" s="119"/>
      <c r="C4088" s="119"/>
      <c r="D4088" s="120"/>
      <c r="E4088" s="121"/>
      <c r="F4088" s="122"/>
      <c r="G4088" s="123"/>
      <c r="H4088" s="124"/>
      <c r="I4088" s="124"/>
      <c r="J4088" s="125"/>
      <c r="K4088" s="125"/>
      <c r="L4088" s="119"/>
      <c r="M4088" s="126"/>
      <c r="N4088" s="126"/>
      <c r="O4088" s="119"/>
      <c r="P4088" s="119"/>
      <c r="Q4088" s="127"/>
      <c r="R4088" s="128"/>
      <c r="S4088" s="119"/>
      <c r="T4088" s="129"/>
      <c r="U4088" s="127"/>
      <c r="V4088" s="127"/>
      <c r="W4088" s="126"/>
      <c r="X4088" s="119"/>
      <c r="Y4088" s="121"/>
      <c r="Z4088" s="131"/>
      <c r="AA4088" s="12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2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4"/>
      <c r="EM4088" s="1"/>
      <c r="EN4088" s="1"/>
      <c r="EO4088" s="1"/>
      <c r="EP4088" s="1"/>
      <c r="EQ4088" s="1"/>
      <c r="ER4088" s="1"/>
    </row>
    <row r="4089" spans="1:148" ht="12.75" x14ac:dyDescent="0.2">
      <c r="A4089" s="118"/>
      <c r="B4089" s="119"/>
      <c r="C4089" s="119"/>
      <c r="D4089" s="120"/>
      <c r="E4089" s="121"/>
      <c r="F4089" s="122"/>
      <c r="G4089" s="123"/>
      <c r="H4089" s="124"/>
      <c r="I4089" s="124"/>
      <c r="J4089" s="125"/>
      <c r="K4089" s="125"/>
      <c r="L4089" s="119"/>
      <c r="M4089" s="126"/>
      <c r="N4089" s="126"/>
      <c r="O4089" s="119"/>
      <c r="P4089" s="119"/>
      <c r="Q4089" s="127"/>
      <c r="R4089" s="128"/>
      <c r="S4089" s="119"/>
      <c r="T4089" s="129"/>
      <c r="U4089" s="127"/>
      <c r="V4089" s="127"/>
      <c r="W4089" s="126"/>
      <c r="X4089" s="119"/>
      <c r="Y4089" s="121"/>
      <c r="Z4089" s="131"/>
      <c r="AA4089" s="12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2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4"/>
      <c r="EM4089" s="1"/>
      <c r="EN4089" s="1"/>
      <c r="EO4089" s="1"/>
      <c r="EP4089" s="1"/>
      <c r="EQ4089" s="1"/>
      <c r="ER4089" s="1"/>
    </row>
    <row r="4090" spans="1:148" ht="12.75" x14ac:dyDescent="0.2">
      <c r="A4090" s="118"/>
      <c r="B4090" s="119"/>
      <c r="C4090" s="119"/>
      <c r="D4090" s="120"/>
      <c r="E4090" s="121"/>
      <c r="F4090" s="122"/>
      <c r="G4090" s="123"/>
      <c r="H4090" s="124"/>
      <c r="I4090" s="124"/>
      <c r="J4090" s="125"/>
      <c r="K4090" s="125"/>
      <c r="L4090" s="119"/>
      <c r="M4090" s="126"/>
      <c r="N4090" s="126"/>
      <c r="O4090" s="119"/>
      <c r="P4090" s="119"/>
      <c r="Q4090" s="127"/>
      <c r="R4090" s="128"/>
      <c r="S4090" s="119"/>
      <c r="T4090" s="129"/>
      <c r="U4090" s="127"/>
      <c r="V4090" s="127"/>
      <c r="W4090" s="126"/>
      <c r="X4090" s="119"/>
      <c r="Y4090" s="121"/>
      <c r="Z4090" s="131"/>
      <c r="AA4090" s="12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2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4"/>
      <c r="EM4090" s="1"/>
      <c r="EN4090" s="1"/>
      <c r="EO4090" s="1"/>
      <c r="EP4090" s="1"/>
      <c r="EQ4090" s="1"/>
      <c r="ER4090" s="1"/>
    </row>
    <row r="4091" spans="1:148" ht="12.75" x14ac:dyDescent="0.2">
      <c r="A4091" s="118"/>
      <c r="B4091" s="119"/>
      <c r="C4091" s="119"/>
      <c r="D4091" s="120"/>
      <c r="E4091" s="121"/>
      <c r="F4091" s="122"/>
      <c r="G4091" s="123"/>
      <c r="H4091" s="124"/>
      <c r="I4091" s="124"/>
      <c r="J4091" s="125"/>
      <c r="K4091" s="125"/>
      <c r="L4091" s="119"/>
      <c r="M4091" s="126"/>
      <c r="N4091" s="126"/>
      <c r="O4091" s="119"/>
      <c r="P4091" s="119"/>
      <c r="Q4091" s="127"/>
      <c r="R4091" s="128"/>
      <c r="S4091" s="119"/>
      <c r="T4091" s="129"/>
      <c r="U4091" s="127"/>
      <c r="V4091" s="127"/>
      <c r="W4091" s="126"/>
      <c r="X4091" s="119"/>
      <c r="Y4091" s="121"/>
      <c r="Z4091" s="131"/>
      <c r="AA4091" s="12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2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4"/>
      <c r="EM4091" s="1"/>
      <c r="EN4091" s="1"/>
      <c r="EO4091" s="1"/>
      <c r="EP4091" s="1"/>
      <c r="EQ4091" s="1"/>
      <c r="ER4091" s="1"/>
    </row>
    <row r="4092" spans="1:148" ht="12.75" x14ac:dyDescent="0.2">
      <c r="A4092" s="118"/>
      <c r="B4092" s="119"/>
      <c r="C4092" s="119"/>
      <c r="D4092" s="120"/>
      <c r="E4092" s="121"/>
      <c r="F4092" s="122"/>
      <c r="G4092" s="123"/>
      <c r="H4092" s="124"/>
      <c r="I4092" s="124"/>
      <c r="J4092" s="125"/>
      <c r="K4092" s="125"/>
      <c r="L4092" s="119"/>
      <c r="M4092" s="126"/>
      <c r="N4092" s="126"/>
      <c r="O4092" s="119"/>
      <c r="P4092" s="119"/>
      <c r="Q4092" s="127"/>
      <c r="R4092" s="128"/>
      <c r="S4092" s="119"/>
      <c r="T4092" s="129"/>
      <c r="U4092" s="127"/>
      <c r="V4092" s="127"/>
      <c r="W4092" s="126"/>
      <c r="X4092" s="119"/>
      <c r="Y4092" s="121"/>
      <c r="Z4092" s="131"/>
      <c r="AA4092" s="12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2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4"/>
      <c r="EM4092" s="1"/>
      <c r="EN4092" s="1"/>
      <c r="EO4092" s="1"/>
      <c r="EP4092" s="1"/>
      <c r="EQ4092" s="1"/>
      <c r="ER4092" s="1"/>
    </row>
    <row r="4093" spans="1:148" ht="12.75" x14ac:dyDescent="0.2">
      <c r="A4093" s="118"/>
      <c r="B4093" s="119"/>
      <c r="C4093" s="119"/>
      <c r="D4093" s="120"/>
      <c r="E4093" s="121"/>
      <c r="F4093" s="122"/>
      <c r="G4093" s="123"/>
      <c r="H4093" s="124"/>
      <c r="I4093" s="124"/>
      <c r="J4093" s="125"/>
      <c r="K4093" s="125"/>
      <c r="L4093" s="119"/>
      <c r="M4093" s="126"/>
      <c r="N4093" s="126"/>
      <c r="O4093" s="119"/>
      <c r="P4093" s="119"/>
      <c r="Q4093" s="127"/>
      <c r="R4093" s="128"/>
      <c r="S4093" s="119"/>
      <c r="T4093" s="129"/>
      <c r="U4093" s="127"/>
      <c r="V4093" s="127"/>
      <c r="W4093" s="126"/>
      <c r="X4093" s="119"/>
      <c r="Y4093" s="121"/>
      <c r="Z4093" s="131"/>
      <c r="AA4093" s="12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2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4"/>
      <c r="EM4093" s="1"/>
      <c r="EN4093" s="1"/>
      <c r="EO4093" s="1"/>
      <c r="EP4093" s="1"/>
      <c r="EQ4093" s="1"/>
      <c r="ER4093" s="1"/>
    </row>
    <row r="4094" spans="1:148" ht="12.75" x14ac:dyDescent="0.2">
      <c r="A4094" s="118"/>
      <c r="B4094" s="119"/>
      <c r="C4094" s="119"/>
      <c r="D4094" s="120"/>
      <c r="E4094" s="121"/>
      <c r="F4094" s="122"/>
      <c r="G4094" s="123"/>
      <c r="H4094" s="124"/>
      <c r="I4094" s="124"/>
      <c r="J4094" s="125"/>
      <c r="K4094" s="125"/>
      <c r="L4094" s="119"/>
      <c r="M4094" s="126"/>
      <c r="N4094" s="126"/>
      <c r="O4094" s="119"/>
      <c r="P4094" s="119"/>
      <c r="Q4094" s="127"/>
      <c r="R4094" s="128"/>
      <c r="S4094" s="119"/>
      <c r="T4094" s="129"/>
      <c r="U4094" s="127"/>
      <c r="V4094" s="127"/>
      <c r="W4094" s="126"/>
      <c r="X4094" s="119"/>
      <c r="Y4094" s="121"/>
      <c r="Z4094" s="131"/>
      <c r="AA4094" s="12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2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4"/>
      <c r="EM4094" s="1"/>
      <c r="EN4094" s="1"/>
      <c r="EO4094" s="1"/>
      <c r="EP4094" s="1"/>
      <c r="EQ4094" s="1"/>
      <c r="ER4094" s="1"/>
    </row>
    <row r="4095" spans="1:148" ht="12.75" x14ac:dyDescent="0.2">
      <c r="A4095" s="118"/>
      <c r="B4095" s="119"/>
      <c r="C4095" s="119"/>
      <c r="D4095" s="120"/>
      <c r="E4095" s="121"/>
      <c r="F4095" s="122"/>
      <c r="G4095" s="123"/>
      <c r="H4095" s="124"/>
      <c r="I4095" s="124"/>
      <c r="J4095" s="125"/>
      <c r="K4095" s="125"/>
      <c r="L4095" s="119"/>
      <c r="M4095" s="126"/>
      <c r="N4095" s="126"/>
      <c r="O4095" s="119"/>
      <c r="P4095" s="119"/>
      <c r="Q4095" s="127"/>
      <c r="R4095" s="128"/>
      <c r="S4095" s="119"/>
      <c r="T4095" s="129"/>
      <c r="U4095" s="127"/>
      <c r="V4095" s="127"/>
      <c r="W4095" s="126"/>
      <c r="X4095" s="119"/>
      <c r="Y4095" s="121"/>
      <c r="Z4095" s="131"/>
      <c r="AA4095" s="12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2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4"/>
      <c r="EM4095" s="1"/>
      <c r="EN4095" s="1"/>
      <c r="EO4095" s="1"/>
      <c r="EP4095" s="1"/>
      <c r="EQ4095" s="1"/>
      <c r="ER4095" s="1"/>
    </row>
    <row r="4096" spans="1:148" ht="12.75" x14ac:dyDescent="0.2">
      <c r="A4096" s="118"/>
      <c r="B4096" s="119"/>
      <c r="C4096" s="119"/>
      <c r="D4096" s="120"/>
      <c r="E4096" s="121"/>
      <c r="F4096" s="122"/>
      <c r="G4096" s="123"/>
      <c r="H4096" s="124"/>
      <c r="I4096" s="124"/>
      <c r="J4096" s="125"/>
      <c r="K4096" s="125"/>
      <c r="L4096" s="119"/>
      <c r="M4096" s="126"/>
      <c r="N4096" s="126"/>
      <c r="O4096" s="119"/>
      <c r="P4096" s="119"/>
      <c r="Q4096" s="127"/>
      <c r="R4096" s="128"/>
      <c r="S4096" s="119"/>
      <c r="T4096" s="129"/>
      <c r="U4096" s="127"/>
      <c r="V4096" s="127"/>
      <c r="W4096" s="126"/>
      <c r="X4096" s="119"/>
      <c r="Y4096" s="121"/>
      <c r="Z4096" s="131"/>
      <c r="AA4096" s="12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2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4"/>
      <c r="EM4096" s="1"/>
      <c r="EN4096" s="1"/>
      <c r="EO4096" s="1"/>
      <c r="EP4096" s="1"/>
      <c r="EQ4096" s="1"/>
      <c r="ER4096" s="1"/>
    </row>
    <row r="4097" spans="1:148" ht="12.75" x14ac:dyDescent="0.2">
      <c r="A4097" s="118"/>
      <c r="B4097" s="119"/>
      <c r="C4097" s="119"/>
      <c r="D4097" s="120"/>
      <c r="E4097" s="121"/>
      <c r="F4097" s="122"/>
      <c r="G4097" s="123"/>
      <c r="H4097" s="124"/>
      <c r="I4097" s="124"/>
      <c r="J4097" s="125"/>
      <c r="K4097" s="125"/>
      <c r="L4097" s="119"/>
      <c r="M4097" s="126"/>
      <c r="N4097" s="126"/>
      <c r="O4097" s="119"/>
      <c r="P4097" s="119"/>
      <c r="Q4097" s="127"/>
      <c r="R4097" s="128"/>
      <c r="S4097" s="119"/>
      <c r="T4097" s="129"/>
      <c r="U4097" s="127"/>
      <c r="V4097" s="127"/>
      <c r="W4097" s="126"/>
      <c r="X4097" s="119"/>
      <c r="Y4097" s="121"/>
      <c r="Z4097" s="131"/>
      <c r="AA4097" s="12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2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4"/>
      <c r="EM4097" s="1"/>
      <c r="EN4097" s="1"/>
      <c r="EO4097" s="1"/>
      <c r="EP4097" s="1"/>
      <c r="EQ4097" s="1"/>
      <c r="ER4097" s="1"/>
    </row>
    <row r="4098" spans="1:148" ht="12.75" x14ac:dyDescent="0.2">
      <c r="A4098" s="118"/>
      <c r="B4098" s="119"/>
      <c r="C4098" s="119"/>
      <c r="D4098" s="120"/>
      <c r="E4098" s="121"/>
      <c r="F4098" s="122"/>
      <c r="G4098" s="123"/>
      <c r="H4098" s="124"/>
      <c r="I4098" s="124"/>
      <c r="J4098" s="125"/>
      <c r="K4098" s="125"/>
      <c r="L4098" s="119"/>
      <c r="M4098" s="126"/>
      <c r="N4098" s="126"/>
      <c r="O4098" s="119"/>
      <c r="P4098" s="119"/>
      <c r="Q4098" s="127"/>
      <c r="R4098" s="128"/>
      <c r="S4098" s="119"/>
      <c r="T4098" s="129"/>
      <c r="U4098" s="127"/>
      <c r="V4098" s="127"/>
      <c r="W4098" s="126"/>
      <c r="X4098" s="119"/>
      <c r="Y4098" s="121"/>
      <c r="Z4098" s="131"/>
      <c r="AA4098" s="12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2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4"/>
      <c r="EM4098" s="1"/>
      <c r="EN4098" s="1"/>
      <c r="EO4098" s="1"/>
      <c r="EP4098" s="1"/>
      <c r="EQ4098" s="1"/>
      <c r="ER4098" s="1"/>
    </row>
    <row r="4099" spans="1:148" ht="12.75" x14ac:dyDescent="0.2">
      <c r="A4099" s="118"/>
      <c r="B4099" s="119"/>
      <c r="C4099" s="119"/>
      <c r="D4099" s="120"/>
      <c r="E4099" s="121"/>
      <c r="F4099" s="122"/>
      <c r="G4099" s="123"/>
      <c r="H4099" s="124"/>
      <c r="I4099" s="124"/>
      <c r="J4099" s="125"/>
      <c r="K4099" s="125"/>
      <c r="L4099" s="119"/>
      <c r="M4099" s="126"/>
      <c r="N4099" s="126"/>
      <c r="O4099" s="119"/>
      <c r="P4099" s="119"/>
      <c r="Q4099" s="127"/>
      <c r="R4099" s="128"/>
      <c r="S4099" s="119"/>
      <c r="T4099" s="129"/>
      <c r="U4099" s="127"/>
      <c r="V4099" s="127"/>
      <c r="W4099" s="126"/>
      <c r="X4099" s="119"/>
      <c r="Y4099" s="121"/>
      <c r="Z4099" s="131"/>
      <c r="AA4099" s="12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2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4"/>
      <c r="EM4099" s="1"/>
      <c r="EN4099" s="1"/>
      <c r="EO4099" s="1"/>
      <c r="EP4099" s="1"/>
      <c r="EQ4099" s="1"/>
      <c r="ER4099" s="1"/>
    </row>
    <row r="4100" spans="1:148" ht="12.75" x14ac:dyDescent="0.2">
      <c r="A4100" s="118"/>
      <c r="B4100" s="119"/>
      <c r="C4100" s="119"/>
      <c r="D4100" s="120"/>
      <c r="E4100" s="121"/>
      <c r="F4100" s="122"/>
      <c r="G4100" s="123"/>
      <c r="H4100" s="124"/>
      <c r="I4100" s="124"/>
      <c r="J4100" s="125"/>
      <c r="K4100" s="125"/>
      <c r="L4100" s="119"/>
      <c r="M4100" s="126"/>
      <c r="N4100" s="126"/>
      <c r="O4100" s="119"/>
      <c r="P4100" s="119"/>
      <c r="Q4100" s="127"/>
      <c r="R4100" s="128"/>
      <c r="S4100" s="119"/>
      <c r="T4100" s="129"/>
      <c r="U4100" s="127"/>
      <c r="V4100" s="127"/>
      <c r="W4100" s="126"/>
      <c r="X4100" s="119"/>
      <c r="Y4100" s="121"/>
      <c r="Z4100" s="131"/>
      <c r="AA4100" s="12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2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4"/>
      <c r="EM4100" s="1"/>
      <c r="EN4100" s="1"/>
      <c r="EO4100" s="1"/>
      <c r="EP4100" s="1"/>
      <c r="EQ4100" s="1"/>
      <c r="ER4100" s="1"/>
    </row>
    <row r="4101" spans="1:148" ht="12.75" x14ac:dyDescent="0.2">
      <c r="A4101" s="118"/>
      <c r="B4101" s="119"/>
      <c r="C4101" s="119"/>
      <c r="D4101" s="120"/>
      <c r="E4101" s="121"/>
      <c r="F4101" s="122"/>
      <c r="G4101" s="123"/>
      <c r="H4101" s="124"/>
      <c r="I4101" s="124"/>
      <c r="J4101" s="125"/>
      <c r="K4101" s="125"/>
      <c r="L4101" s="119"/>
      <c r="M4101" s="126"/>
      <c r="N4101" s="126"/>
      <c r="O4101" s="119"/>
      <c r="P4101" s="119"/>
      <c r="Q4101" s="127"/>
      <c r="R4101" s="128"/>
      <c r="S4101" s="119"/>
      <c r="T4101" s="129"/>
      <c r="U4101" s="127"/>
      <c r="V4101" s="127"/>
      <c r="W4101" s="126"/>
      <c r="X4101" s="119"/>
      <c r="Y4101" s="121"/>
      <c r="Z4101" s="131"/>
      <c r="AA4101" s="12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2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4"/>
      <c r="EM4101" s="1"/>
      <c r="EN4101" s="1"/>
      <c r="EO4101" s="1"/>
      <c r="EP4101" s="1"/>
      <c r="EQ4101" s="1"/>
      <c r="ER4101" s="1"/>
    </row>
    <row r="4102" spans="1:148" ht="12.75" x14ac:dyDescent="0.2">
      <c r="A4102" s="118"/>
      <c r="B4102" s="119"/>
      <c r="C4102" s="119"/>
      <c r="D4102" s="120"/>
      <c r="E4102" s="121"/>
      <c r="F4102" s="122"/>
      <c r="G4102" s="123"/>
      <c r="H4102" s="124"/>
      <c r="I4102" s="124"/>
      <c r="J4102" s="125"/>
      <c r="K4102" s="125"/>
      <c r="L4102" s="119"/>
      <c r="M4102" s="126"/>
      <c r="N4102" s="126"/>
      <c r="O4102" s="119"/>
      <c r="P4102" s="119"/>
      <c r="Q4102" s="127"/>
      <c r="R4102" s="128"/>
      <c r="S4102" s="119"/>
      <c r="T4102" s="129"/>
      <c r="U4102" s="127"/>
      <c r="V4102" s="127"/>
      <c r="W4102" s="126"/>
      <c r="X4102" s="119"/>
      <c r="Y4102" s="121"/>
      <c r="Z4102" s="131"/>
      <c r="AA4102" s="12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2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4"/>
      <c r="EM4102" s="1"/>
      <c r="EN4102" s="1"/>
      <c r="EO4102" s="1"/>
      <c r="EP4102" s="1"/>
      <c r="EQ4102" s="1"/>
      <c r="ER4102" s="1"/>
    </row>
    <row r="4103" spans="1:148" ht="12.75" x14ac:dyDescent="0.2">
      <c r="A4103" s="118"/>
      <c r="B4103" s="119"/>
      <c r="C4103" s="119"/>
      <c r="D4103" s="120"/>
      <c r="E4103" s="121"/>
      <c r="F4103" s="122"/>
      <c r="G4103" s="123"/>
      <c r="H4103" s="124"/>
      <c r="I4103" s="124"/>
      <c r="J4103" s="125"/>
      <c r="K4103" s="125"/>
      <c r="L4103" s="119"/>
      <c r="M4103" s="126"/>
      <c r="N4103" s="126"/>
      <c r="O4103" s="119"/>
      <c r="P4103" s="119"/>
      <c r="Q4103" s="127"/>
      <c r="R4103" s="128"/>
      <c r="S4103" s="119"/>
      <c r="T4103" s="129"/>
      <c r="U4103" s="127"/>
      <c r="V4103" s="127"/>
      <c r="W4103" s="126"/>
      <c r="X4103" s="119"/>
      <c r="Y4103" s="121"/>
      <c r="Z4103" s="131"/>
      <c r="AA4103" s="12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2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4"/>
      <c r="EM4103" s="1"/>
      <c r="EN4103" s="1"/>
      <c r="EO4103" s="1"/>
      <c r="EP4103" s="1"/>
      <c r="EQ4103" s="1"/>
      <c r="ER4103" s="1"/>
    </row>
    <row r="4104" spans="1:148" ht="12.75" x14ac:dyDescent="0.2">
      <c r="A4104" s="118"/>
      <c r="B4104" s="119"/>
      <c r="C4104" s="119"/>
      <c r="D4104" s="120"/>
      <c r="E4104" s="121"/>
      <c r="F4104" s="122"/>
      <c r="G4104" s="123"/>
      <c r="H4104" s="124"/>
      <c r="I4104" s="124"/>
      <c r="J4104" s="125"/>
      <c r="K4104" s="125"/>
      <c r="L4104" s="119"/>
      <c r="M4104" s="126"/>
      <c r="N4104" s="126"/>
      <c r="O4104" s="119"/>
      <c r="P4104" s="119"/>
      <c r="Q4104" s="127"/>
      <c r="R4104" s="128"/>
      <c r="S4104" s="119"/>
      <c r="T4104" s="129"/>
      <c r="U4104" s="127"/>
      <c r="V4104" s="127"/>
      <c r="W4104" s="126"/>
      <c r="X4104" s="119"/>
      <c r="Y4104" s="121"/>
      <c r="Z4104" s="131"/>
      <c r="AA4104" s="12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2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4"/>
      <c r="EM4104" s="1"/>
      <c r="EN4104" s="1"/>
      <c r="EO4104" s="1"/>
      <c r="EP4104" s="1"/>
      <c r="EQ4104" s="1"/>
      <c r="ER4104" s="1"/>
    </row>
    <row r="4105" spans="1:148" ht="12.75" x14ac:dyDescent="0.2">
      <c r="A4105" s="118"/>
      <c r="B4105" s="119"/>
      <c r="C4105" s="119"/>
      <c r="D4105" s="120"/>
      <c r="E4105" s="121"/>
      <c r="F4105" s="122"/>
      <c r="G4105" s="123"/>
      <c r="H4105" s="124"/>
      <c r="I4105" s="124"/>
      <c r="J4105" s="125"/>
      <c r="K4105" s="125"/>
      <c r="L4105" s="119"/>
      <c r="M4105" s="126"/>
      <c r="N4105" s="126"/>
      <c r="O4105" s="119"/>
      <c r="P4105" s="119"/>
      <c r="Q4105" s="127"/>
      <c r="R4105" s="128"/>
      <c r="S4105" s="119"/>
      <c r="T4105" s="129"/>
      <c r="U4105" s="127"/>
      <c r="V4105" s="127"/>
      <c r="W4105" s="126"/>
      <c r="X4105" s="119"/>
      <c r="Y4105" s="121"/>
      <c r="Z4105" s="131"/>
      <c r="AA4105" s="12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2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4"/>
      <c r="EM4105" s="1"/>
      <c r="EN4105" s="1"/>
      <c r="EO4105" s="1"/>
      <c r="EP4105" s="1"/>
      <c r="EQ4105" s="1"/>
      <c r="ER4105" s="1"/>
    </row>
    <row r="4106" spans="1:148" ht="12.75" x14ac:dyDescent="0.2">
      <c r="A4106" s="118"/>
      <c r="B4106" s="119"/>
      <c r="C4106" s="119"/>
      <c r="D4106" s="120"/>
      <c r="E4106" s="121"/>
      <c r="F4106" s="122"/>
      <c r="G4106" s="123"/>
      <c r="H4106" s="124"/>
      <c r="I4106" s="124"/>
      <c r="J4106" s="125"/>
      <c r="K4106" s="125"/>
      <c r="L4106" s="119"/>
      <c r="M4106" s="126"/>
      <c r="N4106" s="126"/>
      <c r="O4106" s="119"/>
      <c r="P4106" s="119"/>
      <c r="Q4106" s="127"/>
      <c r="R4106" s="128"/>
      <c r="S4106" s="119"/>
      <c r="T4106" s="129"/>
      <c r="U4106" s="127"/>
      <c r="V4106" s="127"/>
      <c r="W4106" s="126"/>
      <c r="X4106" s="119"/>
      <c r="Y4106" s="121"/>
      <c r="Z4106" s="131"/>
      <c r="AA4106" s="12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2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4"/>
      <c r="EM4106" s="1"/>
      <c r="EN4106" s="1"/>
      <c r="EO4106" s="1"/>
      <c r="EP4106" s="1"/>
      <c r="EQ4106" s="1"/>
      <c r="ER4106" s="1"/>
    </row>
    <row r="4107" spans="1:148" ht="12.75" x14ac:dyDescent="0.2">
      <c r="A4107" s="118"/>
      <c r="B4107" s="119"/>
      <c r="C4107" s="119"/>
      <c r="D4107" s="120"/>
      <c r="E4107" s="121"/>
      <c r="F4107" s="122"/>
      <c r="G4107" s="123"/>
      <c r="H4107" s="124"/>
      <c r="I4107" s="124"/>
      <c r="J4107" s="125"/>
      <c r="K4107" s="125"/>
      <c r="L4107" s="119"/>
      <c r="M4107" s="126"/>
      <c r="N4107" s="126"/>
      <c r="O4107" s="119"/>
      <c r="P4107" s="119"/>
      <c r="Q4107" s="127"/>
      <c r="R4107" s="128"/>
      <c r="S4107" s="119"/>
      <c r="T4107" s="129"/>
      <c r="U4107" s="127"/>
      <c r="V4107" s="127"/>
      <c r="W4107" s="126"/>
      <c r="X4107" s="119"/>
      <c r="Y4107" s="121"/>
      <c r="Z4107" s="131"/>
      <c r="AA4107" s="12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2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4"/>
      <c r="EM4107" s="1"/>
      <c r="EN4107" s="1"/>
      <c r="EO4107" s="1"/>
      <c r="EP4107" s="1"/>
      <c r="EQ4107" s="1"/>
      <c r="ER4107" s="1"/>
    </row>
    <row r="4108" spans="1:148" ht="12.75" x14ac:dyDescent="0.2">
      <c r="A4108" s="118"/>
      <c r="B4108" s="119"/>
      <c r="C4108" s="119"/>
      <c r="D4108" s="120"/>
      <c r="E4108" s="121"/>
      <c r="F4108" s="122"/>
      <c r="G4108" s="123"/>
      <c r="H4108" s="124"/>
      <c r="I4108" s="124"/>
      <c r="J4108" s="125"/>
      <c r="K4108" s="125"/>
      <c r="L4108" s="119"/>
      <c r="M4108" s="126"/>
      <c r="N4108" s="126"/>
      <c r="O4108" s="119"/>
      <c r="P4108" s="119"/>
      <c r="Q4108" s="127"/>
      <c r="R4108" s="128"/>
      <c r="S4108" s="119"/>
      <c r="T4108" s="129"/>
      <c r="U4108" s="127"/>
      <c r="V4108" s="127"/>
      <c r="W4108" s="126"/>
      <c r="X4108" s="119"/>
      <c r="Y4108" s="121"/>
      <c r="Z4108" s="131"/>
      <c r="AA4108" s="12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2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4"/>
      <c r="EM4108" s="1"/>
      <c r="EN4108" s="1"/>
      <c r="EO4108" s="1"/>
      <c r="EP4108" s="1"/>
      <c r="EQ4108" s="1"/>
      <c r="ER4108" s="1"/>
    </row>
    <row r="4109" spans="1:148" ht="12.75" x14ac:dyDescent="0.2">
      <c r="A4109" s="118"/>
      <c r="B4109" s="119"/>
      <c r="C4109" s="119"/>
      <c r="D4109" s="120"/>
      <c r="E4109" s="121"/>
      <c r="F4109" s="122"/>
      <c r="G4109" s="123"/>
      <c r="H4109" s="124"/>
      <c r="I4109" s="124"/>
      <c r="J4109" s="125"/>
      <c r="K4109" s="125"/>
      <c r="L4109" s="119"/>
      <c r="M4109" s="126"/>
      <c r="N4109" s="126"/>
      <c r="O4109" s="119"/>
      <c r="P4109" s="119"/>
      <c r="Q4109" s="127"/>
      <c r="R4109" s="128"/>
      <c r="S4109" s="119"/>
      <c r="T4109" s="129"/>
      <c r="U4109" s="127"/>
      <c r="V4109" s="127"/>
      <c r="W4109" s="126"/>
      <c r="X4109" s="119"/>
      <c r="Y4109" s="121"/>
      <c r="Z4109" s="131"/>
      <c r="AA4109" s="12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2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4"/>
      <c r="EM4109" s="1"/>
      <c r="EN4109" s="1"/>
      <c r="EO4109" s="1"/>
      <c r="EP4109" s="1"/>
      <c r="EQ4109" s="1"/>
      <c r="ER4109" s="1"/>
    </row>
    <row r="4110" spans="1:148" ht="12.75" x14ac:dyDescent="0.2">
      <c r="A4110" s="118"/>
      <c r="B4110" s="119"/>
      <c r="C4110" s="119"/>
      <c r="D4110" s="120"/>
      <c r="E4110" s="121"/>
      <c r="F4110" s="122"/>
      <c r="G4110" s="123"/>
      <c r="H4110" s="124"/>
      <c r="I4110" s="124"/>
      <c r="J4110" s="125"/>
      <c r="K4110" s="125"/>
      <c r="L4110" s="119"/>
      <c r="M4110" s="126"/>
      <c r="N4110" s="126"/>
      <c r="O4110" s="119"/>
      <c r="P4110" s="119"/>
      <c r="Q4110" s="127"/>
      <c r="R4110" s="128"/>
      <c r="S4110" s="119"/>
      <c r="T4110" s="129"/>
      <c r="U4110" s="127"/>
      <c r="V4110" s="127"/>
      <c r="W4110" s="126"/>
      <c r="X4110" s="119"/>
      <c r="Y4110" s="121"/>
      <c r="Z4110" s="131"/>
      <c r="AA4110" s="12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2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4"/>
      <c r="EM4110" s="1"/>
      <c r="EN4110" s="1"/>
      <c r="EO4110" s="1"/>
      <c r="EP4110" s="1"/>
      <c r="EQ4110" s="1"/>
      <c r="ER4110" s="1"/>
    </row>
    <row r="4111" spans="1:148" ht="12.75" x14ac:dyDescent="0.2">
      <c r="A4111" s="118"/>
      <c r="B4111" s="119"/>
      <c r="C4111" s="119"/>
      <c r="D4111" s="120"/>
      <c r="E4111" s="121"/>
      <c r="F4111" s="122"/>
      <c r="G4111" s="123"/>
      <c r="H4111" s="124"/>
      <c r="I4111" s="124"/>
      <c r="J4111" s="125"/>
      <c r="K4111" s="125"/>
      <c r="L4111" s="119"/>
      <c r="M4111" s="126"/>
      <c r="N4111" s="126"/>
      <c r="O4111" s="119"/>
      <c r="P4111" s="119"/>
      <c r="Q4111" s="127"/>
      <c r="R4111" s="128"/>
      <c r="S4111" s="119"/>
      <c r="T4111" s="129"/>
      <c r="U4111" s="127"/>
      <c r="V4111" s="127"/>
      <c r="W4111" s="126"/>
      <c r="X4111" s="119"/>
      <c r="Y4111" s="121"/>
      <c r="Z4111" s="131"/>
      <c r="AA4111" s="12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2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4"/>
      <c r="EM4111" s="1"/>
      <c r="EN4111" s="1"/>
      <c r="EO4111" s="1"/>
      <c r="EP4111" s="1"/>
      <c r="EQ4111" s="1"/>
      <c r="ER4111" s="1"/>
    </row>
    <row r="4112" spans="1:148" ht="12.75" x14ac:dyDescent="0.2">
      <c r="A4112" s="118"/>
      <c r="B4112" s="119"/>
      <c r="C4112" s="119"/>
      <c r="D4112" s="120"/>
      <c r="E4112" s="121"/>
      <c r="F4112" s="122"/>
      <c r="G4112" s="123"/>
      <c r="H4112" s="124"/>
      <c r="I4112" s="124"/>
      <c r="J4112" s="125"/>
      <c r="K4112" s="125"/>
      <c r="L4112" s="119"/>
      <c r="M4112" s="126"/>
      <c r="N4112" s="126"/>
      <c r="O4112" s="119"/>
      <c r="P4112" s="119"/>
      <c r="Q4112" s="127"/>
      <c r="R4112" s="128"/>
      <c r="S4112" s="119"/>
      <c r="T4112" s="129"/>
      <c r="U4112" s="127"/>
      <c r="V4112" s="127"/>
      <c r="W4112" s="126"/>
      <c r="X4112" s="119"/>
      <c r="Y4112" s="121"/>
      <c r="Z4112" s="131"/>
      <c r="AA4112" s="12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2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4"/>
      <c r="EM4112" s="1"/>
      <c r="EN4112" s="1"/>
      <c r="EO4112" s="1"/>
      <c r="EP4112" s="1"/>
      <c r="EQ4112" s="1"/>
      <c r="ER4112" s="1"/>
    </row>
    <row r="4113" spans="1:148" ht="12.75" x14ac:dyDescent="0.2">
      <c r="A4113" s="118"/>
      <c r="B4113" s="119"/>
      <c r="C4113" s="119"/>
      <c r="D4113" s="120"/>
      <c r="E4113" s="121"/>
      <c r="F4113" s="122"/>
      <c r="G4113" s="123"/>
      <c r="H4113" s="124"/>
      <c r="I4113" s="124"/>
      <c r="J4113" s="125"/>
      <c r="K4113" s="125"/>
      <c r="L4113" s="119"/>
      <c r="M4113" s="126"/>
      <c r="N4113" s="126"/>
      <c r="O4113" s="119"/>
      <c r="P4113" s="119"/>
      <c r="Q4113" s="127"/>
      <c r="R4113" s="128"/>
      <c r="S4113" s="119"/>
      <c r="T4113" s="129"/>
      <c r="U4113" s="127"/>
      <c r="V4113" s="127"/>
      <c r="W4113" s="126"/>
      <c r="X4113" s="119"/>
      <c r="Y4113" s="121"/>
      <c r="Z4113" s="131"/>
      <c r="AA4113" s="12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2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4"/>
      <c r="EM4113" s="1"/>
      <c r="EN4113" s="1"/>
      <c r="EO4113" s="1"/>
      <c r="EP4113" s="1"/>
      <c r="EQ4113" s="1"/>
      <c r="ER4113" s="1"/>
    </row>
    <row r="4114" spans="1:148" ht="12.75" x14ac:dyDescent="0.2">
      <c r="A4114" s="118"/>
      <c r="B4114" s="119"/>
      <c r="C4114" s="119"/>
      <c r="D4114" s="120"/>
      <c r="E4114" s="121"/>
      <c r="F4114" s="122"/>
      <c r="G4114" s="123"/>
      <c r="H4114" s="124"/>
      <c r="I4114" s="124"/>
      <c r="J4114" s="125"/>
      <c r="K4114" s="125"/>
      <c r="L4114" s="119"/>
      <c r="M4114" s="126"/>
      <c r="N4114" s="126"/>
      <c r="O4114" s="119"/>
      <c r="P4114" s="119"/>
      <c r="Q4114" s="127"/>
      <c r="R4114" s="128"/>
      <c r="S4114" s="119"/>
      <c r="T4114" s="129"/>
      <c r="U4114" s="127"/>
      <c r="V4114" s="127"/>
      <c r="W4114" s="126"/>
      <c r="X4114" s="119"/>
      <c r="Y4114" s="121"/>
      <c r="Z4114" s="131"/>
      <c r="AA4114" s="12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2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4"/>
      <c r="EM4114" s="1"/>
      <c r="EN4114" s="1"/>
      <c r="EO4114" s="1"/>
      <c r="EP4114" s="1"/>
      <c r="EQ4114" s="1"/>
      <c r="ER4114" s="1"/>
    </row>
    <row r="4115" spans="1:148" ht="12.75" x14ac:dyDescent="0.2">
      <c r="A4115" s="118"/>
      <c r="B4115" s="119"/>
      <c r="C4115" s="119"/>
      <c r="D4115" s="120"/>
      <c r="E4115" s="121"/>
      <c r="F4115" s="122"/>
      <c r="G4115" s="123"/>
      <c r="H4115" s="124"/>
      <c r="I4115" s="124"/>
      <c r="J4115" s="125"/>
      <c r="K4115" s="125"/>
      <c r="L4115" s="119"/>
      <c r="M4115" s="126"/>
      <c r="N4115" s="126"/>
      <c r="O4115" s="119"/>
      <c r="P4115" s="119"/>
      <c r="Q4115" s="127"/>
      <c r="R4115" s="128"/>
      <c r="S4115" s="119"/>
      <c r="T4115" s="129"/>
      <c r="U4115" s="127"/>
      <c r="V4115" s="127"/>
      <c r="W4115" s="126"/>
      <c r="X4115" s="119"/>
      <c r="Y4115" s="121"/>
      <c r="Z4115" s="131"/>
      <c r="AA4115" s="12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2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4"/>
      <c r="EM4115" s="1"/>
      <c r="EN4115" s="1"/>
      <c r="EO4115" s="1"/>
      <c r="EP4115" s="1"/>
      <c r="EQ4115" s="1"/>
      <c r="ER4115" s="1"/>
    </row>
    <row r="4116" spans="1:148" ht="12.75" x14ac:dyDescent="0.2">
      <c r="A4116" s="118"/>
      <c r="B4116" s="119"/>
      <c r="C4116" s="119"/>
      <c r="D4116" s="120"/>
      <c r="E4116" s="121"/>
      <c r="F4116" s="122"/>
      <c r="G4116" s="123"/>
      <c r="H4116" s="124"/>
      <c r="I4116" s="124"/>
      <c r="J4116" s="125"/>
      <c r="K4116" s="125"/>
      <c r="L4116" s="119"/>
      <c r="M4116" s="126"/>
      <c r="N4116" s="126"/>
      <c r="O4116" s="119"/>
      <c r="P4116" s="119"/>
      <c r="Q4116" s="127"/>
      <c r="R4116" s="128"/>
      <c r="S4116" s="119"/>
      <c r="T4116" s="129"/>
      <c r="U4116" s="127"/>
      <c r="V4116" s="127"/>
      <c r="W4116" s="126"/>
      <c r="X4116" s="119"/>
      <c r="Y4116" s="121"/>
      <c r="Z4116" s="131"/>
      <c r="AA4116" s="12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2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4"/>
      <c r="EM4116" s="1"/>
      <c r="EN4116" s="1"/>
      <c r="EO4116" s="1"/>
      <c r="EP4116" s="1"/>
      <c r="EQ4116" s="1"/>
      <c r="ER4116" s="1"/>
    </row>
    <row r="4117" spans="1:148" ht="12.75" x14ac:dyDescent="0.2">
      <c r="A4117" s="118"/>
      <c r="B4117" s="119"/>
      <c r="C4117" s="119"/>
      <c r="D4117" s="120"/>
      <c r="E4117" s="121"/>
      <c r="F4117" s="122"/>
      <c r="G4117" s="123"/>
      <c r="H4117" s="124"/>
      <c r="I4117" s="124"/>
      <c r="J4117" s="125"/>
      <c r="K4117" s="125"/>
      <c r="L4117" s="119"/>
      <c r="M4117" s="126"/>
      <c r="N4117" s="126"/>
      <c r="O4117" s="119"/>
      <c r="P4117" s="119"/>
      <c r="Q4117" s="127"/>
      <c r="R4117" s="128"/>
      <c r="S4117" s="119"/>
      <c r="T4117" s="129"/>
      <c r="U4117" s="127"/>
      <c r="V4117" s="127"/>
      <c r="W4117" s="126"/>
      <c r="X4117" s="119"/>
      <c r="Y4117" s="121"/>
      <c r="Z4117" s="131"/>
      <c r="AA4117" s="12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2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4"/>
      <c r="EM4117" s="1"/>
      <c r="EN4117" s="1"/>
      <c r="EO4117" s="1"/>
      <c r="EP4117" s="1"/>
      <c r="EQ4117" s="1"/>
      <c r="ER4117" s="1"/>
    </row>
    <row r="4118" spans="1:148" ht="12.75" x14ac:dyDescent="0.2">
      <c r="A4118" s="118"/>
      <c r="B4118" s="119"/>
      <c r="C4118" s="119"/>
      <c r="D4118" s="120"/>
      <c r="E4118" s="121"/>
      <c r="F4118" s="122"/>
      <c r="G4118" s="123"/>
      <c r="H4118" s="124"/>
      <c r="I4118" s="124"/>
      <c r="J4118" s="125"/>
      <c r="K4118" s="125"/>
      <c r="L4118" s="119"/>
      <c r="M4118" s="126"/>
      <c r="N4118" s="126"/>
      <c r="O4118" s="119"/>
      <c r="P4118" s="119"/>
      <c r="Q4118" s="127"/>
      <c r="R4118" s="128"/>
      <c r="S4118" s="119"/>
      <c r="T4118" s="129"/>
      <c r="U4118" s="127"/>
      <c r="V4118" s="127"/>
      <c r="W4118" s="126"/>
      <c r="X4118" s="119"/>
      <c r="Y4118" s="121"/>
      <c r="Z4118" s="131"/>
      <c r="AA4118" s="12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2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4"/>
      <c r="EM4118" s="1"/>
      <c r="EN4118" s="1"/>
      <c r="EO4118" s="1"/>
      <c r="EP4118" s="1"/>
      <c r="EQ4118" s="1"/>
      <c r="ER4118" s="1"/>
    </row>
    <row r="4119" spans="1:148" ht="12.75" x14ac:dyDescent="0.2">
      <c r="A4119" s="118"/>
      <c r="B4119" s="119"/>
      <c r="C4119" s="119"/>
      <c r="D4119" s="120"/>
      <c r="E4119" s="121"/>
      <c r="F4119" s="122"/>
      <c r="G4119" s="123"/>
      <c r="H4119" s="124"/>
      <c r="I4119" s="124"/>
      <c r="J4119" s="125"/>
      <c r="K4119" s="125"/>
      <c r="L4119" s="119"/>
      <c r="M4119" s="126"/>
      <c r="N4119" s="126"/>
      <c r="O4119" s="119"/>
      <c r="P4119" s="119"/>
      <c r="Q4119" s="127"/>
      <c r="R4119" s="128"/>
      <c r="S4119" s="119"/>
      <c r="T4119" s="129"/>
      <c r="U4119" s="127"/>
      <c r="V4119" s="127"/>
      <c r="W4119" s="126"/>
      <c r="X4119" s="119"/>
      <c r="Y4119" s="121"/>
      <c r="Z4119" s="131"/>
      <c r="AA4119" s="12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2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4"/>
      <c r="EM4119" s="1"/>
      <c r="EN4119" s="1"/>
      <c r="EO4119" s="1"/>
      <c r="EP4119" s="1"/>
      <c r="EQ4119" s="1"/>
      <c r="ER4119" s="1"/>
    </row>
    <row r="4120" spans="1:148" ht="12.75" x14ac:dyDescent="0.2">
      <c r="A4120" s="118"/>
      <c r="B4120" s="119"/>
      <c r="C4120" s="119"/>
      <c r="D4120" s="120"/>
      <c r="E4120" s="121"/>
      <c r="F4120" s="122"/>
      <c r="G4120" s="123"/>
      <c r="H4120" s="124"/>
      <c r="I4120" s="124"/>
      <c r="J4120" s="125"/>
      <c r="K4120" s="125"/>
      <c r="L4120" s="119"/>
      <c r="M4120" s="126"/>
      <c r="N4120" s="126"/>
      <c r="O4120" s="119"/>
      <c r="P4120" s="119"/>
      <c r="Q4120" s="127"/>
      <c r="R4120" s="128"/>
      <c r="S4120" s="119"/>
      <c r="T4120" s="129"/>
      <c r="U4120" s="127"/>
      <c r="V4120" s="127"/>
      <c r="W4120" s="126"/>
      <c r="X4120" s="119"/>
      <c r="Y4120" s="121"/>
      <c r="Z4120" s="131"/>
      <c r="AA4120" s="12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2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4"/>
      <c r="EM4120" s="1"/>
      <c r="EN4120" s="1"/>
      <c r="EO4120" s="1"/>
      <c r="EP4120" s="1"/>
      <c r="EQ4120" s="1"/>
      <c r="ER4120" s="1"/>
    </row>
    <row r="4121" spans="1:148" ht="12.75" x14ac:dyDescent="0.2">
      <c r="A4121" s="118"/>
      <c r="B4121" s="119"/>
      <c r="C4121" s="119"/>
      <c r="D4121" s="120"/>
      <c r="E4121" s="121"/>
      <c r="F4121" s="122"/>
      <c r="G4121" s="123"/>
      <c r="H4121" s="124"/>
      <c r="I4121" s="124"/>
      <c r="J4121" s="125"/>
      <c r="K4121" s="125"/>
      <c r="L4121" s="119"/>
      <c r="M4121" s="126"/>
      <c r="N4121" s="126"/>
      <c r="O4121" s="119"/>
      <c r="P4121" s="119"/>
      <c r="Q4121" s="127"/>
      <c r="R4121" s="128"/>
      <c r="S4121" s="119"/>
      <c r="T4121" s="129"/>
      <c r="U4121" s="127"/>
      <c r="V4121" s="127"/>
      <c r="W4121" s="126"/>
      <c r="X4121" s="119"/>
      <c r="Y4121" s="121"/>
      <c r="Z4121" s="131"/>
      <c r="AA4121" s="12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2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4"/>
      <c r="EM4121" s="1"/>
      <c r="EN4121" s="1"/>
      <c r="EO4121" s="1"/>
      <c r="EP4121" s="1"/>
      <c r="EQ4121" s="1"/>
      <c r="ER4121" s="1"/>
    </row>
    <row r="4122" spans="1:148" ht="12.75" x14ac:dyDescent="0.2">
      <c r="A4122" s="118"/>
      <c r="B4122" s="119"/>
      <c r="C4122" s="119"/>
      <c r="D4122" s="120"/>
      <c r="E4122" s="121"/>
      <c r="F4122" s="122"/>
      <c r="G4122" s="123"/>
      <c r="H4122" s="124"/>
      <c r="I4122" s="124"/>
      <c r="J4122" s="125"/>
      <c r="K4122" s="125"/>
      <c r="L4122" s="119"/>
      <c r="M4122" s="126"/>
      <c r="N4122" s="126"/>
      <c r="O4122" s="119"/>
      <c r="P4122" s="119"/>
      <c r="Q4122" s="127"/>
      <c r="R4122" s="128"/>
      <c r="S4122" s="119"/>
      <c r="T4122" s="129"/>
      <c r="U4122" s="127"/>
      <c r="V4122" s="127"/>
      <c r="W4122" s="126"/>
      <c r="X4122" s="119"/>
      <c r="Y4122" s="121"/>
      <c r="Z4122" s="131"/>
      <c r="AA4122" s="12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2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4"/>
      <c r="EM4122" s="1"/>
      <c r="EN4122" s="1"/>
      <c r="EO4122" s="1"/>
      <c r="EP4122" s="1"/>
      <c r="EQ4122" s="1"/>
      <c r="ER4122" s="1"/>
    </row>
    <row r="4123" spans="1:148" ht="12.75" x14ac:dyDescent="0.2">
      <c r="A4123" s="118"/>
      <c r="B4123" s="119"/>
      <c r="C4123" s="119"/>
      <c r="D4123" s="120"/>
      <c r="E4123" s="121"/>
      <c r="F4123" s="122"/>
      <c r="G4123" s="123"/>
      <c r="H4123" s="124"/>
      <c r="I4123" s="124"/>
      <c r="J4123" s="125"/>
      <c r="K4123" s="125"/>
      <c r="L4123" s="119"/>
      <c r="M4123" s="126"/>
      <c r="N4123" s="126"/>
      <c r="O4123" s="119"/>
      <c r="P4123" s="119"/>
      <c r="Q4123" s="127"/>
      <c r="R4123" s="128"/>
      <c r="S4123" s="119"/>
      <c r="T4123" s="129"/>
      <c r="U4123" s="127"/>
      <c r="V4123" s="127"/>
      <c r="W4123" s="126"/>
      <c r="X4123" s="119"/>
      <c r="Y4123" s="121"/>
      <c r="Z4123" s="131"/>
      <c r="AA4123" s="12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2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4"/>
      <c r="EM4123" s="1"/>
      <c r="EN4123" s="1"/>
      <c r="EO4123" s="1"/>
      <c r="EP4123" s="1"/>
      <c r="EQ4123" s="1"/>
      <c r="ER4123" s="1"/>
    </row>
    <row r="4124" spans="1:148" ht="12.75" x14ac:dyDescent="0.2">
      <c r="A4124" s="118"/>
      <c r="B4124" s="119"/>
      <c r="C4124" s="119"/>
      <c r="D4124" s="120"/>
      <c r="E4124" s="121"/>
      <c r="F4124" s="122"/>
      <c r="G4124" s="123"/>
      <c r="H4124" s="124"/>
      <c r="I4124" s="124"/>
      <c r="J4124" s="125"/>
      <c r="K4124" s="125"/>
      <c r="L4124" s="119"/>
      <c r="M4124" s="126"/>
      <c r="N4124" s="126"/>
      <c r="O4124" s="119"/>
      <c r="P4124" s="119"/>
      <c r="Q4124" s="127"/>
      <c r="R4124" s="128"/>
      <c r="S4124" s="119"/>
      <c r="T4124" s="129"/>
      <c r="U4124" s="127"/>
      <c r="V4124" s="127"/>
      <c r="W4124" s="126"/>
      <c r="X4124" s="119"/>
      <c r="Y4124" s="121"/>
      <c r="Z4124" s="131"/>
      <c r="AA4124" s="12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2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4"/>
      <c r="EM4124" s="1"/>
      <c r="EN4124" s="1"/>
      <c r="EO4124" s="1"/>
      <c r="EP4124" s="1"/>
      <c r="EQ4124" s="1"/>
      <c r="ER4124" s="1"/>
    </row>
    <row r="4125" spans="1:148" ht="12.75" x14ac:dyDescent="0.2">
      <c r="A4125" s="118"/>
      <c r="B4125" s="119"/>
      <c r="C4125" s="119"/>
      <c r="D4125" s="120"/>
      <c r="E4125" s="121"/>
      <c r="F4125" s="122"/>
      <c r="G4125" s="123"/>
      <c r="H4125" s="124"/>
      <c r="I4125" s="124"/>
      <c r="J4125" s="125"/>
      <c r="K4125" s="125"/>
      <c r="L4125" s="119"/>
      <c r="M4125" s="126"/>
      <c r="N4125" s="126"/>
      <c r="O4125" s="119"/>
      <c r="P4125" s="119"/>
      <c r="Q4125" s="127"/>
      <c r="R4125" s="128"/>
      <c r="S4125" s="119"/>
      <c r="T4125" s="129"/>
      <c r="U4125" s="127"/>
      <c r="V4125" s="127"/>
      <c r="W4125" s="126"/>
      <c r="X4125" s="119"/>
      <c r="Y4125" s="121"/>
      <c r="Z4125" s="131"/>
      <c r="AA4125" s="12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2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4"/>
      <c r="EM4125" s="1"/>
      <c r="EN4125" s="1"/>
      <c r="EO4125" s="1"/>
      <c r="EP4125" s="1"/>
      <c r="EQ4125" s="1"/>
      <c r="ER4125" s="1"/>
    </row>
    <row r="4126" spans="1:148" ht="12.75" x14ac:dyDescent="0.2">
      <c r="A4126" s="118"/>
      <c r="B4126" s="119"/>
      <c r="C4126" s="119"/>
      <c r="D4126" s="120"/>
      <c r="E4126" s="121"/>
      <c r="F4126" s="122"/>
      <c r="G4126" s="123"/>
      <c r="H4126" s="124"/>
      <c r="I4126" s="124"/>
      <c r="J4126" s="125"/>
      <c r="K4126" s="125"/>
      <c r="L4126" s="119"/>
      <c r="M4126" s="126"/>
      <c r="N4126" s="126"/>
      <c r="O4126" s="119"/>
      <c r="P4126" s="119"/>
      <c r="Q4126" s="127"/>
      <c r="R4126" s="128"/>
      <c r="S4126" s="119"/>
      <c r="T4126" s="129"/>
      <c r="U4126" s="127"/>
      <c r="V4126" s="127"/>
      <c r="W4126" s="126"/>
      <c r="X4126" s="119"/>
      <c r="Y4126" s="121"/>
      <c r="Z4126" s="131"/>
      <c r="AA4126" s="12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2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4"/>
      <c r="EM4126" s="1"/>
      <c r="EN4126" s="1"/>
      <c r="EO4126" s="1"/>
      <c r="EP4126" s="1"/>
      <c r="EQ4126" s="1"/>
      <c r="ER4126" s="1"/>
    </row>
    <row r="4127" spans="1:148" ht="12.75" x14ac:dyDescent="0.2">
      <c r="A4127" s="118"/>
      <c r="B4127" s="119"/>
      <c r="C4127" s="119"/>
      <c r="D4127" s="120"/>
      <c r="E4127" s="121"/>
      <c r="F4127" s="122"/>
      <c r="G4127" s="123"/>
      <c r="H4127" s="124"/>
      <c r="I4127" s="124"/>
      <c r="J4127" s="125"/>
      <c r="K4127" s="125"/>
      <c r="L4127" s="119"/>
      <c r="M4127" s="126"/>
      <c r="N4127" s="126"/>
      <c r="O4127" s="119"/>
      <c r="P4127" s="119"/>
      <c r="Q4127" s="127"/>
      <c r="R4127" s="128"/>
      <c r="S4127" s="119"/>
      <c r="T4127" s="129"/>
      <c r="U4127" s="127"/>
      <c r="V4127" s="127"/>
      <c r="W4127" s="126"/>
      <c r="X4127" s="119"/>
      <c r="Y4127" s="121"/>
      <c r="Z4127" s="131"/>
      <c r="AA4127" s="12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2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4"/>
      <c r="EM4127" s="1"/>
      <c r="EN4127" s="1"/>
      <c r="EO4127" s="1"/>
      <c r="EP4127" s="1"/>
      <c r="EQ4127" s="1"/>
      <c r="ER4127" s="1"/>
    </row>
    <row r="4128" spans="1:148" ht="12.75" x14ac:dyDescent="0.2">
      <c r="A4128" s="118"/>
      <c r="B4128" s="119"/>
      <c r="C4128" s="119"/>
      <c r="D4128" s="120"/>
      <c r="E4128" s="121"/>
      <c r="F4128" s="122"/>
      <c r="G4128" s="123"/>
      <c r="H4128" s="124"/>
      <c r="I4128" s="124"/>
      <c r="J4128" s="125"/>
      <c r="K4128" s="125"/>
      <c r="L4128" s="119"/>
      <c r="M4128" s="126"/>
      <c r="N4128" s="126"/>
      <c r="O4128" s="119"/>
      <c r="P4128" s="119"/>
      <c r="Q4128" s="127"/>
      <c r="R4128" s="128"/>
      <c r="S4128" s="119"/>
      <c r="T4128" s="129"/>
      <c r="U4128" s="127"/>
      <c r="V4128" s="127"/>
      <c r="W4128" s="126"/>
      <c r="X4128" s="119"/>
      <c r="Y4128" s="121"/>
      <c r="Z4128" s="131"/>
      <c r="AA4128" s="12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2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4"/>
      <c r="EM4128" s="1"/>
      <c r="EN4128" s="1"/>
      <c r="EO4128" s="1"/>
      <c r="EP4128" s="1"/>
      <c r="EQ4128" s="1"/>
      <c r="ER4128" s="1"/>
    </row>
    <row r="4129" spans="1:148" ht="12.75" x14ac:dyDescent="0.2">
      <c r="A4129" s="118"/>
      <c r="B4129" s="119"/>
      <c r="C4129" s="119"/>
      <c r="D4129" s="120"/>
      <c r="E4129" s="121"/>
      <c r="F4129" s="122"/>
      <c r="G4129" s="123"/>
      <c r="H4129" s="124"/>
      <c r="I4129" s="124"/>
      <c r="J4129" s="125"/>
      <c r="K4129" s="125"/>
      <c r="L4129" s="119"/>
      <c r="M4129" s="126"/>
      <c r="N4129" s="126"/>
      <c r="O4129" s="119"/>
      <c r="P4129" s="119"/>
      <c r="Q4129" s="127"/>
      <c r="R4129" s="128"/>
      <c r="S4129" s="119"/>
      <c r="T4129" s="129"/>
      <c r="U4129" s="127"/>
      <c r="V4129" s="127"/>
      <c r="W4129" s="126"/>
      <c r="X4129" s="119"/>
      <c r="Y4129" s="121"/>
      <c r="Z4129" s="131"/>
      <c r="AA4129" s="12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2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4"/>
      <c r="EM4129" s="1"/>
      <c r="EN4129" s="1"/>
      <c r="EO4129" s="1"/>
      <c r="EP4129" s="1"/>
      <c r="EQ4129" s="1"/>
      <c r="ER4129" s="1"/>
    </row>
    <row r="4130" spans="1:148" ht="12.75" x14ac:dyDescent="0.2">
      <c r="A4130" s="118"/>
      <c r="B4130" s="119"/>
      <c r="C4130" s="119"/>
      <c r="D4130" s="120"/>
      <c r="E4130" s="121"/>
      <c r="F4130" s="122"/>
      <c r="G4130" s="123"/>
      <c r="H4130" s="124"/>
      <c r="I4130" s="124"/>
      <c r="J4130" s="125"/>
      <c r="K4130" s="125"/>
      <c r="L4130" s="119"/>
      <c r="M4130" s="126"/>
      <c r="N4130" s="126"/>
      <c r="O4130" s="119"/>
      <c r="P4130" s="119"/>
      <c r="Q4130" s="127"/>
      <c r="R4130" s="128"/>
      <c r="S4130" s="119"/>
      <c r="T4130" s="129"/>
      <c r="U4130" s="127"/>
      <c r="V4130" s="127"/>
      <c r="W4130" s="126"/>
      <c r="X4130" s="119"/>
      <c r="Y4130" s="121"/>
      <c r="Z4130" s="131"/>
      <c r="AA4130" s="12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2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4"/>
      <c r="EM4130" s="1"/>
      <c r="EN4130" s="1"/>
      <c r="EO4130" s="1"/>
      <c r="EP4130" s="1"/>
      <c r="EQ4130" s="1"/>
      <c r="ER4130" s="1"/>
    </row>
    <row r="4131" spans="1:148" ht="12.75" x14ac:dyDescent="0.2">
      <c r="A4131" s="118"/>
      <c r="B4131" s="119"/>
      <c r="C4131" s="119"/>
      <c r="D4131" s="120"/>
      <c r="E4131" s="121"/>
      <c r="F4131" s="122"/>
      <c r="G4131" s="123"/>
      <c r="H4131" s="124"/>
      <c r="I4131" s="124"/>
      <c r="J4131" s="125"/>
      <c r="K4131" s="125"/>
      <c r="L4131" s="119"/>
      <c r="M4131" s="126"/>
      <c r="N4131" s="126"/>
      <c r="O4131" s="119"/>
      <c r="P4131" s="119"/>
      <c r="Q4131" s="127"/>
      <c r="R4131" s="128"/>
      <c r="S4131" s="119"/>
      <c r="T4131" s="129"/>
      <c r="U4131" s="127"/>
      <c r="V4131" s="127"/>
      <c r="W4131" s="126"/>
      <c r="X4131" s="119"/>
      <c r="Y4131" s="121"/>
      <c r="Z4131" s="131"/>
      <c r="AA4131" s="12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2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4"/>
      <c r="EM4131" s="1"/>
      <c r="EN4131" s="1"/>
      <c r="EO4131" s="1"/>
      <c r="EP4131" s="1"/>
      <c r="EQ4131" s="1"/>
      <c r="ER4131" s="1"/>
    </row>
    <row r="4132" spans="1:148" ht="12.75" x14ac:dyDescent="0.2">
      <c r="A4132" s="118"/>
      <c r="B4132" s="119"/>
      <c r="C4132" s="119"/>
      <c r="D4132" s="120"/>
      <c r="E4132" s="121"/>
      <c r="F4132" s="122"/>
      <c r="G4132" s="123"/>
      <c r="H4132" s="124"/>
      <c r="I4132" s="124"/>
      <c r="J4132" s="125"/>
      <c r="K4132" s="125"/>
      <c r="L4132" s="119"/>
      <c r="M4132" s="126"/>
      <c r="N4132" s="126"/>
      <c r="O4132" s="119"/>
      <c r="P4132" s="119"/>
      <c r="Q4132" s="127"/>
      <c r="R4132" s="128"/>
      <c r="S4132" s="119"/>
      <c r="T4132" s="129"/>
      <c r="U4132" s="127"/>
      <c r="V4132" s="127"/>
      <c r="W4132" s="126"/>
      <c r="X4132" s="119"/>
      <c r="Y4132" s="121"/>
      <c r="Z4132" s="131"/>
      <c r="AA4132" s="12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2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4"/>
      <c r="EM4132" s="1"/>
      <c r="EN4132" s="1"/>
      <c r="EO4132" s="1"/>
      <c r="EP4132" s="1"/>
      <c r="EQ4132" s="1"/>
      <c r="ER4132" s="1"/>
    </row>
    <row r="4133" spans="1:148" ht="12.75" x14ac:dyDescent="0.2">
      <c r="A4133" s="118"/>
      <c r="B4133" s="119"/>
      <c r="C4133" s="119"/>
      <c r="D4133" s="120"/>
      <c r="E4133" s="121"/>
      <c r="F4133" s="122"/>
      <c r="G4133" s="123"/>
      <c r="H4133" s="124"/>
      <c r="I4133" s="124"/>
      <c r="J4133" s="125"/>
      <c r="K4133" s="125"/>
      <c r="L4133" s="119"/>
      <c r="M4133" s="126"/>
      <c r="N4133" s="126"/>
      <c r="O4133" s="119"/>
      <c r="P4133" s="119"/>
      <c r="Q4133" s="127"/>
      <c r="R4133" s="128"/>
      <c r="S4133" s="119"/>
      <c r="T4133" s="129"/>
      <c r="U4133" s="127"/>
      <c r="V4133" s="127"/>
      <c r="W4133" s="126"/>
      <c r="X4133" s="119"/>
      <c r="Y4133" s="121"/>
      <c r="Z4133" s="131"/>
      <c r="AA4133" s="12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2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4"/>
      <c r="EM4133" s="1"/>
      <c r="EN4133" s="1"/>
      <c r="EO4133" s="1"/>
      <c r="EP4133" s="1"/>
      <c r="EQ4133" s="1"/>
      <c r="ER4133" s="1"/>
    </row>
    <row r="4134" spans="1:148" ht="12.75" x14ac:dyDescent="0.2">
      <c r="A4134" s="118"/>
      <c r="B4134" s="119"/>
      <c r="C4134" s="119"/>
      <c r="D4134" s="120"/>
      <c r="E4134" s="121"/>
      <c r="F4134" s="122"/>
      <c r="G4134" s="123"/>
      <c r="H4134" s="124"/>
      <c r="I4134" s="124"/>
      <c r="J4134" s="125"/>
      <c r="K4134" s="125"/>
      <c r="L4134" s="119"/>
      <c r="M4134" s="126"/>
      <c r="N4134" s="126"/>
      <c r="O4134" s="119"/>
      <c r="P4134" s="119"/>
      <c r="Q4134" s="127"/>
      <c r="R4134" s="128"/>
      <c r="S4134" s="119"/>
      <c r="T4134" s="129"/>
      <c r="U4134" s="127"/>
      <c r="V4134" s="127"/>
      <c r="W4134" s="126"/>
      <c r="X4134" s="119"/>
      <c r="Y4134" s="121"/>
      <c r="Z4134" s="131"/>
      <c r="AA4134" s="12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2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4"/>
      <c r="EM4134" s="1"/>
      <c r="EN4134" s="1"/>
      <c r="EO4134" s="1"/>
      <c r="EP4134" s="1"/>
      <c r="EQ4134" s="1"/>
      <c r="ER4134" s="1"/>
    </row>
    <row r="4135" spans="1:148" ht="12.75" x14ac:dyDescent="0.2">
      <c r="A4135" s="118"/>
      <c r="B4135" s="119"/>
      <c r="C4135" s="119"/>
      <c r="D4135" s="120"/>
      <c r="E4135" s="121"/>
      <c r="F4135" s="122"/>
      <c r="G4135" s="123"/>
      <c r="H4135" s="124"/>
      <c r="I4135" s="124"/>
      <c r="J4135" s="125"/>
      <c r="K4135" s="125"/>
      <c r="L4135" s="119"/>
      <c r="M4135" s="126"/>
      <c r="N4135" s="126"/>
      <c r="O4135" s="119"/>
      <c r="P4135" s="119"/>
      <c r="Q4135" s="127"/>
      <c r="R4135" s="128"/>
      <c r="S4135" s="119"/>
      <c r="T4135" s="129"/>
      <c r="U4135" s="127"/>
      <c r="V4135" s="127"/>
      <c r="W4135" s="126"/>
      <c r="X4135" s="119"/>
      <c r="Y4135" s="121"/>
      <c r="Z4135" s="131"/>
      <c r="AA4135" s="12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2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4"/>
      <c r="EM4135" s="1"/>
      <c r="EN4135" s="1"/>
      <c r="EO4135" s="1"/>
      <c r="EP4135" s="1"/>
      <c r="EQ4135" s="1"/>
      <c r="ER4135" s="1"/>
    </row>
    <row r="4136" spans="1:148" ht="12.75" x14ac:dyDescent="0.2">
      <c r="A4136" s="118"/>
      <c r="B4136" s="119"/>
      <c r="C4136" s="119"/>
      <c r="D4136" s="120"/>
      <c r="E4136" s="121"/>
      <c r="F4136" s="122"/>
      <c r="G4136" s="123"/>
      <c r="H4136" s="124"/>
      <c r="I4136" s="124"/>
      <c r="J4136" s="125"/>
      <c r="K4136" s="125"/>
      <c r="L4136" s="119"/>
      <c r="M4136" s="126"/>
      <c r="N4136" s="126"/>
      <c r="O4136" s="119"/>
      <c r="P4136" s="119"/>
      <c r="Q4136" s="127"/>
      <c r="R4136" s="128"/>
      <c r="S4136" s="119"/>
      <c r="T4136" s="129"/>
      <c r="U4136" s="127"/>
      <c r="V4136" s="127"/>
      <c r="W4136" s="126"/>
      <c r="X4136" s="119"/>
      <c r="Y4136" s="121"/>
      <c r="Z4136" s="131"/>
      <c r="AA4136" s="12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2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4"/>
      <c r="EM4136" s="1"/>
      <c r="EN4136" s="1"/>
      <c r="EO4136" s="1"/>
      <c r="EP4136" s="1"/>
      <c r="EQ4136" s="1"/>
      <c r="ER4136" s="1"/>
    </row>
    <row r="4137" spans="1:148" ht="12.75" x14ac:dyDescent="0.2">
      <c r="A4137" s="118"/>
      <c r="B4137" s="119"/>
      <c r="C4137" s="119"/>
      <c r="D4137" s="120"/>
      <c r="E4137" s="121"/>
      <c r="F4137" s="122"/>
      <c r="G4137" s="123"/>
      <c r="H4137" s="124"/>
      <c r="I4137" s="124"/>
      <c r="J4137" s="125"/>
      <c r="K4137" s="125"/>
      <c r="L4137" s="119"/>
      <c r="M4137" s="126"/>
      <c r="N4137" s="126"/>
      <c r="O4137" s="119"/>
      <c r="P4137" s="119"/>
      <c r="Q4137" s="127"/>
      <c r="R4137" s="128"/>
      <c r="S4137" s="119"/>
      <c r="T4137" s="129"/>
      <c r="U4137" s="127"/>
      <c r="V4137" s="127"/>
      <c r="W4137" s="126"/>
      <c r="X4137" s="119"/>
      <c r="Y4137" s="121"/>
      <c r="Z4137" s="131"/>
      <c r="AA4137" s="12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2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4"/>
      <c r="EM4137" s="1"/>
      <c r="EN4137" s="1"/>
      <c r="EO4137" s="1"/>
      <c r="EP4137" s="1"/>
      <c r="EQ4137" s="1"/>
      <c r="ER4137" s="1"/>
    </row>
    <row r="4138" spans="1:148" ht="12.75" x14ac:dyDescent="0.2">
      <c r="A4138" s="118"/>
      <c r="B4138" s="119"/>
      <c r="C4138" s="119"/>
      <c r="D4138" s="120"/>
      <c r="E4138" s="121"/>
      <c r="F4138" s="122"/>
      <c r="G4138" s="123"/>
      <c r="H4138" s="124"/>
      <c r="I4138" s="124"/>
      <c r="J4138" s="125"/>
      <c r="K4138" s="125"/>
      <c r="L4138" s="119"/>
      <c r="M4138" s="126"/>
      <c r="N4138" s="126"/>
      <c r="O4138" s="119"/>
      <c r="P4138" s="119"/>
      <c r="Q4138" s="127"/>
      <c r="R4138" s="128"/>
      <c r="S4138" s="119"/>
      <c r="T4138" s="129"/>
      <c r="U4138" s="127"/>
      <c r="V4138" s="127"/>
      <c r="W4138" s="126"/>
      <c r="X4138" s="119"/>
      <c r="Y4138" s="121"/>
      <c r="Z4138" s="131"/>
      <c r="AA4138" s="12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2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4"/>
      <c r="EM4138" s="1"/>
      <c r="EN4138" s="1"/>
      <c r="EO4138" s="1"/>
      <c r="EP4138" s="1"/>
      <c r="EQ4138" s="1"/>
      <c r="ER4138" s="1"/>
    </row>
    <row r="4139" spans="1:148" ht="12.75" x14ac:dyDescent="0.2">
      <c r="A4139" s="118"/>
      <c r="B4139" s="119"/>
      <c r="C4139" s="119"/>
      <c r="D4139" s="120"/>
      <c r="E4139" s="121"/>
      <c r="F4139" s="122"/>
      <c r="G4139" s="123"/>
      <c r="H4139" s="124"/>
      <c r="I4139" s="124"/>
      <c r="J4139" s="125"/>
      <c r="K4139" s="125"/>
      <c r="L4139" s="119"/>
      <c r="M4139" s="126"/>
      <c r="N4139" s="126"/>
      <c r="O4139" s="119"/>
      <c r="P4139" s="119"/>
      <c r="Q4139" s="127"/>
      <c r="R4139" s="128"/>
      <c r="S4139" s="119"/>
      <c r="T4139" s="129"/>
      <c r="U4139" s="127"/>
      <c r="V4139" s="127"/>
      <c r="W4139" s="126"/>
      <c r="X4139" s="119"/>
      <c r="Y4139" s="121"/>
      <c r="Z4139" s="131"/>
      <c r="AA4139" s="12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2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4"/>
      <c r="EM4139" s="1"/>
      <c r="EN4139" s="1"/>
      <c r="EO4139" s="1"/>
      <c r="EP4139" s="1"/>
      <c r="EQ4139" s="1"/>
      <c r="ER4139" s="1"/>
    </row>
    <row r="4140" spans="1:148" ht="12.75" x14ac:dyDescent="0.2">
      <c r="A4140" s="118"/>
      <c r="B4140" s="119"/>
      <c r="C4140" s="119"/>
      <c r="D4140" s="120"/>
      <c r="E4140" s="121"/>
      <c r="F4140" s="122"/>
      <c r="G4140" s="123"/>
      <c r="H4140" s="124"/>
      <c r="I4140" s="124"/>
      <c r="J4140" s="125"/>
      <c r="K4140" s="125"/>
      <c r="L4140" s="119"/>
      <c r="M4140" s="126"/>
      <c r="N4140" s="126"/>
      <c r="O4140" s="119"/>
      <c r="P4140" s="119"/>
      <c r="Q4140" s="127"/>
      <c r="R4140" s="128"/>
      <c r="S4140" s="119"/>
      <c r="T4140" s="129"/>
      <c r="U4140" s="127"/>
      <c r="V4140" s="127"/>
      <c r="W4140" s="126"/>
      <c r="X4140" s="119"/>
      <c r="Y4140" s="121"/>
      <c r="Z4140" s="131"/>
      <c r="AA4140" s="12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2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4"/>
      <c r="EM4140" s="1"/>
      <c r="EN4140" s="1"/>
      <c r="EO4140" s="1"/>
      <c r="EP4140" s="1"/>
      <c r="EQ4140" s="1"/>
      <c r="ER4140" s="1"/>
    </row>
    <row r="4141" spans="1:148" ht="12.75" x14ac:dyDescent="0.2">
      <c r="A4141" s="118"/>
      <c r="B4141" s="119"/>
      <c r="C4141" s="119"/>
      <c r="D4141" s="120"/>
      <c r="E4141" s="121"/>
      <c r="F4141" s="122"/>
      <c r="G4141" s="123"/>
      <c r="H4141" s="124"/>
      <c r="I4141" s="124"/>
      <c r="J4141" s="125"/>
      <c r="K4141" s="125"/>
      <c r="L4141" s="119"/>
      <c r="M4141" s="126"/>
      <c r="N4141" s="126"/>
      <c r="O4141" s="119"/>
      <c r="P4141" s="119"/>
      <c r="Q4141" s="127"/>
      <c r="R4141" s="128"/>
      <c r="S4141" s="119"/>
      <c r="T4141" s="129"/>
      <c r="U4141" s="127"/>
      <c r="V4141" s="127"/>
      <c r="W4141" s="126"/>
      <c r="X4141" s="119"/>
      <c r="Y4141" s="121"/>
      <c r="Z4141" s="131"/>
      <c r="AA4141" s="12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2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4"/>
      <c r="EM4141" s="1"/>
      <c r="EN4141" s="1"/>
      <c r="EO4141" s="1"/>
      <c r="EP4141" s="1"/>
      <c r="EQ4141" s="1"/>
      <c r="ER4141" s="1"/>
    </row>
    <row r="4142" spans="1:148" ht="12.75" x14ac:dyDescent="0.2">
      <c r="A4142" s="118"/>
      <c r="B4142" s="119"/>
      <c r="C4142" s="119"/>
      <c r="D4142" s="120"/>
      <c r="E4142" s="121"/>
      <c r="F4142" s="122"/>
      <c r="G4142" s="123"/>
      <c r="H4142" s="124"/>
      <c r="I4142" s="124"/>
      <c r="J4142" s="125"/>
      <c r="K4142" s="125"/>
      <c r="L4142" s="119"/>
      <c r="M4142" s="126"/>
      <c r="N4142" s="126"/>
      <c r="O4142" s="119"/>
      <c r="P4142" s="119"/>
      <c r="Q4142" s="127"/>
      <c r="R4142" s="128"/>
      <c r="S4142" s="119"/>
      <c r="T4142" s="129"/>
      <c r="U4142" s="127"/>
      <c r="V4142" s="127"/>
      <c r="W4142" s="126"/>
      <c r="X4142" s="119"/>
      <c r="Y4142" s="121"/>
      <c r="Z4142" s="131"/>
      <c r="AA4142" s="12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2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4"/>
      <c r="EM4142" s="1"/>
      <c r="EN4142" s="1"/>
      <c r="EO4142" s="1"/>
      <c r="EP4142" s="1"/>
      <c r="EQ4142" s="1"/>
      <c r="ER4142" s="1"/>
    </row>
    <row r="4143" spans="1:148" ht="12.75" x14ac:dyDescent="0.2">
      <c r="A4143" s="118"/>
      <c r="B4143" s="119"/>
      <c r="C4143" s="119"/>
      <c r="D4143" s="120"/>
      <c r="E4143" s="121"/>
      <c r="F4143" s="122"/>
      <c r="G4143" s="123"/>
      <c r="H4143" s="124"/>
      <c r="I4143" s="124"/>
      <c r="J4143" s="125"/>
      <c r="K4143" s="125"/>
      <c r="L4143" s="119"/>
      <c r="M4143" s="126"/>
      <c r="N4143" s="126"/>
      <c r="O4143" s="119"/>
      <c r="P4143" s="119"/>
      <c r="Q4143" s="127"/>
      <c r="R4143" s="128"/>
      <c r="S4143" s="119"/>
      <c r="T4143" s="129"/>
      <c r="U4143" s="127"/>
      <c r="V4143" s="127"/>
      <c r="W4143" s="126"/>
      <c r="X4143" s="119"/>
      <c r="Y4143" s="121"/>
      <c r="Z4143" s="131"/>
      <c r="AA4143" s="12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2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4"/>
      <c r="EM4143" s="1"/>
      <c r="EN4143" s="1"/>
      <c r="EO4143" s="1"/>
      <c r="EP4143" s="1"/>
      <c r="EQ4143" s="1"/>
      <c r="ER4143" s="1"/>
    </row>
    <row r="4144" spans="1:148" ht="12.75" x14ac:dyDescent="0.2">
      <c r="A4144" s="118"/>
      <c r="B4144" s="119"/>
      <c r="C4144" s="119"/>
      <c r="D4144" s="120"/>
      <c r="E4144" s="121"/>
      <c r="F4144" s="122"/>
      <c r="G4144" s="123"/>
      <c r="H4144" s="124"/>
      <c r="I4144" s="124"/>
      <c r="J4144" s="125"/>
      <c r="K4144" s="125"/>
      <c r="L4144" s="119"/>
      <c r="M4144" s="126"/>
      <c r="N4144" s="126"/>
      <c r="O4144" s="119"/>
      <c r="P4144" s="119"/>
      <c r="Q4144" s="127"/>
      <c r="R4144" s="128"/>
      <c r="S4144" s="119"/>
      <c r="T4144" s="129"/>
      <c r="U4144" s="127"/>
      <c r="V4144" s="127"/>
      <c r="W4144" s="126"/>
      <c r="X4144" s="119"/>
      <c r="Y4144" s="121"/>
      <c r="Z4144" s="131"/>
      <c r="AA4144" s="12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2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4"/>
      <c r="EM4144" s="1"/>
      <c r="EN4144" s="1"/>
      <c r="EO4144" s="1"/>
      <c r="EP4144" s="1"/>
      <c r="EQ4144" s="1"/>
      <c r="ER4144" s="1"/>
    </row>
    <row r="4145" spans="1:148" ht="12.75" x14ac:dyDescent="0.2">
      <c r="A4145" s="118"/>
      <c r="B4145" s="119"/>
      <c r="C4145" s="119"/>
      <c r="D4145" s="120"/>
      <c r="E4145" s="121"/>
      <c r="F4145" s="122"/>
      <c r="G4145" s="123"/>
      <c r="H4145" s="124"/>
      <c r="I4145" s="124"/>
      <c r="J4145" s="125"/>
      <c r="K4145" s="125"/>
      <c r="L4145" s="119"/>
      <c r="M4145" s="126"/>
      <c r="N4145" s="126"/>
      <c r="O4145" s="119"/>
      <c r="P4145" s="119"/>
      <c r="Q4145" s="127"/>
      <c r="R4145" s="128"/>
      <c r="S4145" s="119"/>
      <c r="T4145" s="129"/>
      <c r="U4145" s="127"/>
      <c r="V4145" s="127"/>
      <c r="W4145" s="126"/>
      <c r="X4145" s="119"/>
      <c r="Y4145" s="121"/>
      <c r="Z4145" s="131"/>
      <c r="AA4145" s="12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2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4"/>
      <c r="EM4145" s="1"/>
      <c r="EN4145" s="1"/>
      <c r="EO4145" s="1"/>
      <c r="EP4145" s="1"/>
      <c r="EQ4145" s="1"/>
      <c r="ER4145" s="1"/>
    </row>
    <row r="4146" spans="1:148" ht="12.75" x14ac:dyDescent="0.2">
      <c r="A4146" s="118"/>
      <c r="B4146" s="119"/>
      <c r="C4146" s="119"/>
      <c r="D4146" s="120"/>
      <c r="E4146" s="121"/>
      <c r="F4146" s="122"/>
      <c r="G4146" s="123"/>
      <c r="H4146" s="124"/>
      <c r="I4146" s="124"/>
      <c r="J4146" s="125"/>
      <c r="K4146" s="125"/>
      <c r="L4146" s="119"/>
      <c r="M4146" s="126"/>
      <c r="N4146" s="126"/>
      <c r="O4146" s="119"/>
      <c r="P4146" s="119"/>
      <c r="Q4146" s="127"/>
      <c r="R4146" s="128"/>
      <c r="S4146" s="119"/>
      <c r="T4146" s="129"/>
      <c r="U4146" s="127"/>
      <c r="V4146" s="127"/>
      <c r="W4146" s="126"/>
      <c r="X4146" s="119"/>
      <c r="Y4146" s="121"/>
      <c r="Z4146" s="131"/>
      <c r="AA4146" s="12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2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4"/>
      <c r="EM4146" s="1"/>
      <c r="EN4146" s="1"/>
      <c r="EO4146" s="1"/>
      <c r="EP4146" s="1"/>
      <c r="EQ4146" s="1"/>
      <c r="ER4146" s="1"/>
    </row>
    <row r="4147" spans="1:148" ht="12.75" x14ac:dyDescent="0.2">
      <c r="A4147" s="118"/>
      <c r="B4147" s="119"/>
      <c r="C4147" s="119"/>
      <c r="D4147" s="120"/>
      <c r="E4147" s="121"/>
      <c r="F4147" s="122"/>
      <c r="G4147" s="123"/>
      <c r="H4147" s="124"/>
      <c r="I4147" s="124"/>
      <c r="J4147" s="125"/>
      <c r="K4147" s="125"/>
      <c r="L4147" s="119"/>
      <c r="M4147" s="126"/>
      <c r="N4147" s="126"/>
      <c r="O4147" s="119"/>
      <c r="P4147" s="119"/>
      <c r="Q4147" s="127"/>
      <c r="R4147" s="128"/>
      <c r="S4147" s="119"/>
      <c r="T4147" s="129"/>
      <c r="U4147" s="127"/>
      <c r="V4147" s="127"/>
      <c r="W4147" s="126"/>
      <c r="X4147" s="119"/>
      <c r="Y4147" s="121"/>
      <c r="Z4147" s="131"/>
      <c r="AA4147" s="12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2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4"/>
      <c r="EM4147" s="1"/>
      <c r="EN4147" s="1"/>
      <c r="EO4147" s="1"/>
      <c r="EP4147" s="1"/>
      <c r="EQ4147" s="1"/>
      <c r="ER4147" s="1"/>
    </row>
    <row r="4148" spans="1:148" ht="12.75" x14ac:dyDescent="0.2">
      <c r="A4148" s="118"/>
      <c r="B4148" s="119"/>
      <c r="C4148" s="119"/>
      <c r="D4148" s="120"/>
      <c r="E4148" s="121"/>
      <c r="F4148" s="122"/>
      <c r="G4148" s="123"/>
      <c r="H4148" s="124"/>
      <c r="I4148" s="124"/>
      <c r="J4148" s="125"/>
      <c r="K4148" s="125"/>
      <c r="L4148" s="119"/>
      <c r="M4148" s="126"/>
      <c r="N4148" s="126"/>
      <c r="O4148" s="119"/>
      <c r="P4148" s="119"/>
      <c r="Q4148" s="127"/>
      <c r="R4148" s="128"/>
      <c r="S4148" s="119"/>
      <c r="T4148" s="129"/>
      <c r="U4148" s="127"/>
      <c r="V4148" s="127"/>
      <c r="W4148" s="126"/>
      <c r="X4148" s="119"/>
      <c r="Y4148" s="121"/>
      <c r="Z4148" s="131"/>
      <c r="AA4148" s="12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2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4"/>
      <c r="EM4148" s="1"/>
      <c r="EN4148" s="1"/>
      <c r="EO4148" s="1"/>
      <c r="EP4148" s="1"/>
      <c r="EQ4148" s="1"/>
      <c r="ER4148" s="1"/>
    </row>
    <row r="4149" spans="1:148" ht="12.75" x14ac:dyDescent="0.2">
      <c r="A4149" s="118"/>
      <c r="B4149" s="119"/>
      <c r="C4149" s="119"/>
      <c r="D4149" s="120"/>
      <c r="E4149" s="121"/>
      <c r="F4149" s="122"/>
      <c r="G4149" s="123"/>
      <c r="H4149" s="124"/>
      <c r="I4149" s="124"/>
      <c r="J4149" s="125"/>
      <c r="K4149" s="125"/>
      <c r="L4149" s="119"/>
      <c r="M4149" s="126"/>
      <c r="N4149" s="126"/>
      <c r="O4149" s="119"/>
      <c r="P4149" s="119"/>
      <c r="Q4149" s="127"/>
      <c r="R4149" s="128"/>
      <c r="S4149" s="119"/>
      <c r="T4149" s="129"/>
      <c r="U4149" s="127"/>
      <c r="V4149" s="127"/>
      <c r="W4149" s="126"/>
      <c r="X4149" s="119"/>
      <c r="Y4149" s="121"/>
      <c r="Z4149" s="131"/>
      <c r="AA4149" s="12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2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4"/>
      <c r="EM4149" s="1"/>
      <c r="EN4149" s="1"/>
      <c r="EO4149" s="1"/>
      <c r="EP4149" s="1"/>
      <c r="EQ4149" s="1"/>
      <c r="ER4149" s="1"/>
    </row>
    <row r="4150" spans="1:148" ht="12.75" x14ac:dyDescent="0.2">
      <c r="A4150" s="118"/>
      <c r="B4150" s="119"/>
      <c r="C4150" s="119"/>
      <c r="D4150" s="120"/>
      <c r="E4150" s="121"/>
      <c r="F4150" s="122"/>
      <c r="G4150" s="123"/>
      <c r="H4150" s="124"/>
      <c r="I4150" s="124"/>
      <c r="J4150" s="125"/>
      <c r="K4150" s="125"/>
      <c r="L4150" s="119"/>
      <c r="M4150" s="126"/>
      <c r="N4150" s="126"/>
      <c r="O4150" s="119"/>
      <c r="P4150" s="119"/>
      <c r="Q4150" s="127"/>
      <c r="R4150" s="128"/>
      <c r="S4150" s="119"/>
      <c r="T4150" s="129"/>
      <c r="U4150" s="127"/>
      <c r="V4150" s="127"/>
      <c r="W4150" s="126"/>
      <c r="X4150" s="119"/>
      <c r="Y4150" s="121"/>
      <c r="Z4150" s="131"/>
      <c r="AA4150" s="12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2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4"/>
      <c r="EM4150" s="1"/>
      <c r="EN4150" s="1"/>
      <c r="EO4150" s="1"/>
      <c r="EP4150" s="1"/>
      <c r="EQ4150" s="1"/>
      <c r="ER4150" s="1"/>
    </row>
    <row r="4151" spans="1:148" ht="12.75" x14ac:dyDescent="0.2">
      <c r="A4151" s="118"/>
      <c r="B4151" s="119"/>
      <c r="C4151" s="119"/>
      <c r="D4151" s="120"/>
      <c r="E4151" s="121"/>
      <c r="F4151" s="122"/>
      <c r="G4151" s="123"/>
      <c r="H4151" s="124"/>
      <c r="I4151" s="124"/>
      <c r="J4151" s="125"/>
      <c r="K4151" s="125"/>
      <c r="L4151" s="119"/>
      <c r="M4151" s="126"/>
      <c r="N4151" s="126"/>
      <c r="O4151" s="119"/>
      <c r="P4151" s="119"/>
      <c r="Q4151" s="127"/>
      <c r="R4151" s="128"/>
      <c r="S4151" s="119"/>
      <c r="T4151" s="129"/>
      <c r="U4151" s="127"/>
      <c r="V4151" s="127"/>
      <c r="W4151" s="126"/>
      <c r="X4151" s="119"/>
      <c r="Y4151" s="121"/>
      <c r="Z4151" s="131"/>
      <c r="AA4151" s="12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2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4"/>
      <c r="EM4151" s="1"/>
      <c r="EN4151" s="1"/>
      <c r="EO4151" s="1"/>
      <c r="EP4151" s="1"/>
      <c r="EQ4151" s="1"/>
      <c r="ER4151" s="1"/>
    </row>
    <row r="4152" spans="1:148" ht="12.75" x14ac:dyDescent="0.2">
      <c r="A4152" s="118"/>
      <c r="B4152" s="119"/>
      <c r="C4152" s="119"/>
      <c r="D4152" s="120"/>
      <c r="E4152" s="121"/>
      <c r="F4152" s="122"/>
      <c r="G4152" s="123"/>
      <c r="H4152" s="124"/>
      <c r="I4152" s="124"/>
      <c r="J4152" s="125"/>
      <c r="K4152" s="125"/>
      <c r="L4152" s="119"/>
      <c r="M4152" s="126"/>
      <c r="N4152" s="126"/>
      <c r="O4152" s="119"/>
      <c r="P4152" s="119"/>
      <c r="Q4152" s="127"/>
      <c r="R4152" s="128"/>
      <c r="S4152" s="119"/>
      <c r="T4152" s="129"/>
      <c r="U4152" s="127"/>
      <c r="V4152" s="127"/>
      <c r="W4152" s="126"/>
      <c r="X4152" s="119"/>
      <c r="Y4152" s="121"/>
      <c r="Z4152" s="131"/>
      <c r="AA4152" s="12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2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4"/>
      <c r="EM4152" s="1"/>
      <c r="EN4152" s="1"/>
      <c r="EO4152" s="1"/>
      <c r="EP4152" s="1"/>
      <c r="EQ4152" s="1"/>
      <c r="ER4152" s="1"/>
    </row>
    <row r="4153" spans="1:148" ht="12.75" x14ac:dyDescent="0.2">
      <c r="A4153" s="118"/>
      <c r="B4153" s="119"/>
      <c r="C4153" s="119"/>
      <c r="D4153" s="120"/>
      <c r="E4153" s="121"/>
      <c r="F4153" s="122"/>
      <c r="G4153" s="123"/>
      <c r="H4153" s="124"/>
      <c r="I4153" s="124"/>
      <c r="J4153" s="125"/>
      <c r="K4153" s="125"/>
      <c r="L4153" s="119"/>
      <c r="M4153" s="126"/>
      <c r="N4153" s="126"/>
      <c r="O4153" s="119"/>
      <c r="P4153" s="119"/>
      <c r="Q4153" s="127"/>
      <c r="R4153" s="128"/>
      <c r="S4153" s="119"/>
      <c r="T4153" s="129"/>
      <c r="U4153" s="127"/>
      <c r="V4153" s="127"/>
      <c r="W4153" s="126"/>
      <c r="X4153" s="119"/>
      <c r="Y4153" s="121"/>
      <c r="Z4153" s="131"/>
      <c r="AA4153" s="12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2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4"/>
      <c r="EM4153" s="1"/>
      <c r="EN4153" s="1"/>
      <c r="EO4153" s="1"/>
      <c r="EP4153" s="1"/>
      <c r="EQ4153" s="1"/>
      <c r="ER4153" s="1"/>
    </row>
    <row r="4154" spans="1:148" ht="12.75" x14ac:dyDescent="0.2">
      <c r="A4154" s="118"/>
      <c r="B4154" s="119"/>
      <c r="C4154" s="119"/>
      <c r="D4154" s="120"/>
      <c r="E4154" s="121"/>
      <c r="F4154" s="122"/>
      <c r="G4154" s="123"/>
      <c r="H4154" s="124"/>
      <c r="I4154" s="124"/>
      <c r="J4154" s="125"/>
      <c r="K4154" s="125"/>
      <c r="L4154" s="119"/>
      <c r="M4154" s="126"/>
      <c r="N4154" s="126"/>
      <c r="O4154" s="119"/>
      <c r="P4154" s="119"/>
      <c r="Q4154" s="127"/>
      <c r="R4154" s="128"/>
      <c r="S4154" s="119"/>
      <c r="T4154" s="129"/>
      <c r="U4154" s="127"/>
      <c r="V4154" s="127"/>
      <c r="W4154" s="126"/>
      <c r="X4154" s="119"/>
      <c r="Y4154" s="121"/>
      <c r="Z4154" s="131"/>
      <c r="AA4154" s="12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2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4"/>
      <c r="EM4154" s="1"/>
      <c r="EN4154" s="1"/>
      <c r="EO4154" s="1"/>
      <c r="EP4154" s="1"/>
      <c r="EQ4154" s="1"/>
      <c r="ER4154" s="1"/>
    </row>
    <row r="4155" spans="1:148" ht="12.75" x14ac:dyDescent="0.2">
      <c r="A4155" s="118"/>
      <c r="B4155" s="119"/>
      <c r="C4155" s="119"/>
      <c r="D4155" s="120"/>
      <c r="E4155" s="121"/>
      <c r="F4155" s="122"/>
      <c r="G4155" s="123"/>
      <c r="H4155" s="124"/>
      <c r="I4155" s="124"/>
      <c r="J4155" s="125"/>
      <c r="K4155" s="125"/>
      <c r="L4155" s="119"/>
      <c r="M4155" s="126"/>
      <c r="N4155" s="126"/>
      <c r="O4155" s="119"/>
      <c r="P4155" s="119"/>
      <c r="Q4155" s="127"/>
      <c r="R4155" s="128"/>
      <c r="S4155" s="119"/>
      <c r="T4155" s="129"/>
      <c r="U4155" s="127"/>
      <c r="V4155" s="127"/>
      <c r="W4155" s="126"/>
      <c r="X4155" s="119"/>
      <c r="Y4155" s="121"/>
      <c r="Z4155" s="131"/>
      <c r="AA4155" s="12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2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4"/>
      <c r="EM4155" s="1"/>
      <c r="EN4155" s="1"/>
      <c r="EO4155" s="1"/>
      <c r="EP4155" s="1"/>
      <c r="EQ4155" s="1"/>
      <c r="ER4155" s="1"/>
    </row>
    <row r="4156" spans="1:148" ht="12.75" x14ac:dyDescent="0.2">
      <c r="A4156" s="118"/>
      <c r="B4156" s="119"/>
      <c r="C4156" s="119"/>
      <c r="D4156" s="120"/>
      <c r="E4156" s="121"/>
      <c r="F4156" s="122"/>
      <c r="G4156" s="123"/>
      <c r="H4156" s="124"/>
      <c r="I4156" s="124"/>
      <c r="J4156" s="125"/>
      <c r="K4156" s="125"/>
      <c r="L4156" s="119"/>
      <c r="M4156" s="126"/>
      <c r="N4156" s="126"/>
      <c r="O4156" s="119"/>
      <c r="P4156" s="119"/>
      <c r="Q4156" s="127"/>
      <c r="R4156" s="128"/>
      <c r="S4156" s="119"/>
      <c r="T4156" s="129"/>
      <c r="U4156" s="127"/>
      <c r="V4156" s="127"/>
      <c r="W4156" s="126"/>
      <c r="X4156" s="119"/>
      <c r="Y4156" s="121"/>
      <c r="Z4156" s="131"/>
      <c r="AA4156" s="12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2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4"/>
      <c r="EM4156" s="1"/>
      <c r="EN4156" s="1"/>
      <c r="EO4156" s="1"/>
      <c r="EP4156" s="1"/>
      <c r="EQ4156" s="1"/>
      <c r="ER4156" s="1"/>
    </row>
    <row r="4157" spans="1:148" ht="12.75" x14ac:dyDescent="0.2">
      <c r="A4157" s="118"/>
      <c r="B4157" s="119"/>
      <c r="C4157" s="119"/>
      <c r="D4157" s="120"/>
      <c r="E4157" s="121"/>
      <c r="F4157" s="122"/>
      <c r="G4157" s="123"/>
      <c r="H4157" s="124"/>
      <c r="I4157" s="124"/>
      <c r="J4157" s="125"/>
      <c r="K4157" s="125"/>
      <c r="L4157" s="119"/>
      <c r="M4157" s="126"/>
      <c r="N4157" s="126"/>
      <c r="O4157" s="119"/>
      <c r="P4157" s="119"/>
      <c r="Q4157" s="127"/>
      <c r="R4157" s="128"/>
      <c r="S4157" s="119"/>
      <c r="T4157" s="129"/>
      <c r="U4157" s="127"/>
      <c r="V4157" s="127"/>
      <c r="W4157" s="126"/>
      <c r="X4157" s="119"/>
      <c r="Y4157" s="121"/>
      <c r="Z4157" s="131"/>
      <c r="AA4157" s="12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2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4"/>
      <c r="EM4157" s="1"/>
      <c r="EN4157" s="1"/>
      <c r="EO4157" s="1"/>
      <c r="EP4157" s="1"/>
      <c r="EQ4157" s="1"/>
      <c r="ER4157" s="1"/>
    </row>
    <row r="4158" spans="1:148" ht="12.75" x14ac:dyDescent="0.2">
      <c r="A4158" s="118"/>
      <c r="B4158" s="119"/>
      <c r="C4158" s="119"/>
      <c r="D4158" s="120"/>
      <c r="E4158" s="121"/>
      <c r="F4158" s="122"/>
      <c r="G4158" s="123"/>
      <c r="H4158" s="124"/>
      <c r="I4158" s="124"/>
      <c r="J4158" s="125"/>
      <c r="K4158" s="125"/>
      <c r="L4158" s="119"/>
      <c r="M4158" s="126"/>
      <c r="N4158" s="126"/>
      <c r="O4158" s="119"/>
      <c r="P4158" s="119"/>
      <c r="Q4158" s="127"/>
      <c r="R4158" s="128"/>
      <c r="S4158" s="119"/>
      <c r="T4158" s="129"/>
      <c r="U4158" s="127"/>
      <c r="V4158" s="127"/>
      <c r="W4158" s="126"/>
      <c r="X4158" s="119"/>
      <c r="Y4158" s="121"/>
      <c r="Z4158" s="131"/>
      <c r="AA4158" s="12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2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4"/>
      <c r="EM4158" s="1"/>
      <c r="EN4158" s="1"/>
      <c r="EO4158" s="1"/>
      <c r="EP4158" s="1"/>
      <c r="EQ4158" s="1"/>
      <c r="ER4158" s="1"/>
    </row>
    <row r="4159" spans="1:148" ht="12.75" x14ac:dyDescent="0.2">
      <c r="A4159" s="118"/>
      <c r="B4159" s="119"/>
      <c r="C4159" s="119"/>
      <c r="D4159" s="120"/>
      <c r="E4159" s="121"/>
      <c r="F4159" s="122"/>
      <c r="G4159" s="123"/>
      <c r="H4159" s="124"/>
      <c r="I4159" s="124"/>
      <c r="J4159" s="125"/>
      <c r="K4159" s="125"/>
      <c r="L4159" s="119"/>
      <c r="M4159" s="126"/>
      <c r="N4159" s="126"/>
      <c r="O4159" s="119"/>
      <c r="P4159" s="119"/>
      <c r="Q4159" s="127"/>
      <c r="R4159" s="128"/>
      <c r="S4159" s="119"/>
      <c r="T4159" s="129"/>
      <c r="U4159" s="127"/>
      <c r="V4159" s="127"/>
      <c r="W4159" s="126"/>
      <c r="X4159" s="119"/>
      <c r="Y4159" s="121"/>
      <c r="Z4159" s="131"/>
      <c r="AA4159" s="12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2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4"/>
      <c r="EM4159" s="1"/>
      <c r="EN4159" s="1"/>
      <c r="EO4159" s="1"/>
      <c r="EP4159" s="1"/>
      <c r="EQ4159" s="1"/>
      <c r="ER4159" s="1"/>
    </row>
    <row r="4160" spans="1:148" ht="12.75" x14ac:dyDescent="0.2">
      <c r="A4160" s="118"/>
      <c r="B4160" s="119"/>
      <c r="C4160" s="119"/>
      <c r="D4160" s="120"/>
      <c r="E4160" s="121"/>
      <c r="F4160" s="122"/>
      <c r="G4160" s="123"/>
      <c r="H4160" s="124"/>
      <c r="I4160" s="124"/>
      <c r="J4160" s="125"/>
      <c r="K4160" s="125"/>
      <c r="L4160" s="119"/>
      <c r="M4160" s="126"/>
      <c r="N4160" s="126"/>
      <c r="O4160" s="119"/>
      <c r="P4160" s="119"/>
      <c r="Q4160" s="127"/>
      <c r="R4160" s="128"/>
      <c r="S4160" s="119"/>
      <c r="T4160" s="129"/>
      <c r="U4160" s="127"/>
      <c r="V4160" s="127"/>
      <c r="W4160" s="126"/>
      <c r="X4160" s="119"/>
      <c r="Y4160" s="121"/>
      <c r="Z4160" s="131"/>
      <c r="AA4160" s="12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2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4"/>
      <c r="EM4160" s="1"/>
      <c r="EN4160" s="1"/>
      <c r="EO4160" s="1"/>
      <c r="EP4160" s="1"/>
      <c r="EQ4160" s="1"/>
      <c r="ER4160" s="1"/>
    </row>
    <row r="4161" spans="1:148" ht="12.75" x14ac:dyDescent="0.2">
      <c r="A4161" s="118"/>
      <c r="B4161" s="119"/>
      <c r="C4161" s="119"/>
      <c r="D4161" s="120"/>
      <c r="E4161" s="121"/>
      <c r="F4161" s="122"/>
      <c r="G4161" s="123"/>
      <c r="H4161" s="124"/>
      <c r="I4161" s="124"/>
      <c r="J4161" s="125"/>
      <c r="K4161" s="125"/>
      <c r="L4161" s="119"/>
      <c r="M4161" s="126"/>
      <c r="N4161" s="126"/>
      <c r="O4161" s="119"/>
      <c r="P4161" s="119"/>
      <c r="Q4161" s="127"/>
      <c r="R4161" s="128"/>
      <c r="S4161" s="119"/>
      <c r="T4161" s="129"/>
      <c r="U4161" s="127"/>
      <c r="V4161" s="127"/>
      <c r="W4161" s="126"/>
      <c r="X4161" s="119"/>
      <c r="Y4161" s="121"/>
      <c r="Z4161" s="131"/>
      <c r="AA4161" s="12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2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4"/>
      <c r="EM4161" s="1"/>
      <c r="EN4161" s="1"/>
      <c r="EO4161" s="1"/>
      <c r="EP4161" s="1"/>
      <c r="EQ4161" s="1"/>
      <c r="ER4161" s="1"/>
    </row>
    <row r="4162" spans="1:148" ht="12.75" x14ac:dyDescent="0.2">
      <c r="A4162" s="118"/>
      <c r="B4162" s="119"/>
      <c r="C4162" s="119"/>
      <c r="D4162" s="120"/>
      <c r="E4162" s="121"/>
      <c r="F4162" s="122"/>
      <c r="G4162" s="123"/>
      <c r="H4162" s="124"/>
      <c r="I4162" s="124"/>
      <c r="J4162" s="125"/>
      <c r="K4162" s="125"/>
      <c r="L4162" s="119"/>
      <c r="M4162" s="126"/>
      <c r="N4162" s="126"/>
      <c r="O4162" s="119"/>
      <c r="P4162" s="119"/>
      <c r="Q4162" s="127"/>
      <c r="R4162" s="128"/>
      <c r="S4162" s="119"/>
      <c r="T4162" s="129"/>
      <c r="U4162" s="127"/>
      <c r="V4162" s="127"/>
      <c r="W4162" s="126"/>
      <c r="X4162" s="119"/>
      <c r="Y4162" s="121"/>
      <c r="Z4162" s="131"/>
      <c r="AA4162" s="12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2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4"/>
      <c r="EM4162" s="1"/>
      <c r="EN4162" s="1"/>
      <c r="EO4162" s="1"/>
      <c r="EP4162" s="1"/>
      <c r="EQ4162" s="1"/>
      <c r="ER4162" s="1"/>
    </row>
    <row r="4163" spans="1:148" ht="12.75" x14ac:dyDescent="0.2">
      <c r="A4163" s="118"/>
      <c r="B4163" s="119"/>
      <c r="C4163" s="119"/>
      <c r="D4163" s="120"/>
      <c r="E4163" s="121"/>
      <c r="F4163" s="122"/>
      <c r="G4163" s="123"/>
      <c r="H4163" s="124"/>
      <c r="I4163" s="124"/>
      <c r="J4163" s="125"/>
      <c r="K4163" s="125"/>
      <c r="L4163" s="119"/>
      <c r="M4163" s="126"/>
      <c r="N4163" s="126"/>
      <c r="O4163" s="119"/>
      <c r="P4163" s="119"/>
      <c r="Q4163" s="127"/>
      <c r="R4163" s="128"/>
      <c r="S4163" s="119"/>
      <c r="T4163" s="129"/>
      <c r="U4163" s="127"/>
      <c r="V4163" s="127"/>
      <c r="W4163" s="126"/>
      <c r="X4163" s="119"/>
      <c r="Y4163" s="121"/>
      <c r="Z4163" s="131"/>
      <c r="AA4163" s="12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2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4"/>
      <c r="EM4163" s="1"/>
      <c r="EN4163" s="1"/>
      <c r="EO4163" s="1"/>
      <c r="EP4163" s="1"/>
      <c r="EQ4163" s="1"/>
      <c r="ER4163" s="1"/>
    </row>
    <row r="4164" spans="1:148" ht="12.75" x14ac:dyDescent="0.2">
      <c r="A4164" s="118"/>
      <c r="B4164" s="119"/>
      <c r="C4164" s="119"/>
      <c r="D4164" s="120"/>
      <c r="E4164" s="121"/>
      <c r="F4164" s="122"/>
      <c r="G4164" s="123"/>
      <c r="H4164" s="124"/>
      <c r="I4164" s="124"/>
      <c r="J4164" s="125"/>
      <c r="K4164" s="125"/>
      <c r="L4164" s="119"/>
      <c r="M4164" s="126"/>
      <c r="N4164" s="126"/>
      <c r="O4164" s="119"/>
      <c r="P4164" s="119"/>
      <c r="Q4164" s="127"/>
      <c r="R4164" s="128"/>
      <c r="S4164" s="119"/>
      <c r="T4164" s="129"/>
      <c r="U4164" s="127"/>
      <c r="V4164" s="127"/>
      <c r="W4164" s="126"/>
      <c r="X4164" s="119"/>
      <c r="Y4164" s="121"/>
      <c r="Z4164" s="131"/>
      <c r="AA4164" s="12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2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4"/>
      <c r="EM4164" s="1"/>
      <c r="EN4164" s="1"/>
      <c r="EO4164" s="1"/>
      <c r="EP4164" s="1"/>
      <c r="EQ4164" s="1"/>
      <c r="ER4164" s="1"/>
    </row>
    <row r="4165" spans="1:148" ht="12.75" x14ac:dyDescent="0.2">
      <c r="A4165" s="118"/>
      <c r="B4165" s="119"/>
      <c r="C4165" s="119"/>
      <c r="D4165" s="120"/>
      <c r="E4165" s="121"/>
      <c r="F4165" s="122"/>
      <c r="G4165" s="123"/>
      <c r="H4165" s="124"/>
      <c r="I4165" s="124"/>
      <c r="J4165" s="125"/>
      <c r="K4165" s="125"/>
      <c r="L4165" s="119"/>
      <c r="M4165" s="126"/>
      <c r="N4165" s="126"/>
      <c r="O4165" s="119"/>
      <c r="P4165" s="119"/>
      <c r="Q4165" s="127"/>
      <c r="R4165" s="128"/>
      <c r="S4165" s="119"/>
      <c r="T4165" s="129"/>
      <c r="U4165" s="127"/>
      <c r="V4165" s="127"/>
      <c r="W4165" s="126"/>
      <c r="X4165" s="119"/>
      <c r="Y4165" s="121"/>
      <c r="Z4165" s="131"/>
      <c r="AA4165" s="12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2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4"/>
      <c r="EM4165" s="1"/>
      <c r="EN4165" s="1"/>
      <c r="EO4165" s="1"/>
      <c r="EP4165" s="1"/>
      <c r="EQ4165" s="1"/>
      <c r="ER4165" s="1"/>
    </row>
    <row r="4166" spans="1:148" ht="12.75" x14ac:dyDescent="0.2">
      <c r="A4166" s="118"/>
      <c r="B4166" s="119"/>
      <c r="C4166" s="119"/>
      <c r="D4166" s="120"/>
      <c r="E4166" s="121"/>
      <c r="F4166" s="122"/>
      <c r="G4166" s="123"/>
      <c r="H4166" s="124"/>
      <c r="I4166" s="124"/>
      <c r="J4166" s="125"/>
      <c r="K4166" s="125"/>
      <c r="L4166" s="119"/>
      <c r="M4166" s="126"/>
      <c r="N4166" s="126"/>
      <c r="O4166" s="119"/>
      <c r="P4166" s="119"/>
      <c r="Q4166" s="127"/>
      <c r="R4166" s="128"/>
      <c r="S4166" s="119"/>
      <c r="T4166" s="129"/>
      <c r="U4166" s="127"/>
      <c r="V4166" s="127"/>
      <c r="W4166" s="126"/>
      <c r="X4166" s="119"/>
      <c r="Y4166" s="121"/>
      <c r="Z4166" s="131"/>
      <c r="AA4166" s="12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2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4"/>
      <c r="EM4166" s="1"/>
      <c r="EN4166" s="1"/>
      <c r="EO4166" s="1"/>
      <c r="EP4166" s="1"/>
      <c r="EQ4166" s="1"/>
      <c r="ER4166" s="1"/>
    </row>
    <row r="4167" spans="1:148" ht="12.75" x14ac:dyDescent="0.2">
      <c r="A4167" s="118"/>
      <c r="B4167" s="119"/>
      <c r="C4167" s="119"/>
      <c r="D4167" s="120"/>
      <c r="E4167" s="121"/>
      <c r="F4167" s="122"/>
      <c r="G4167" s="123"/>
      <c r="H4167" s="124"/>
      <c r="I4167" s="124"/>
      <c r="J4167" s="125"/>
      <c r="K4167" s="125"/>
      <c r="L4167" s="119"/>
      <c r="M4167" s="126"/>
      <c r="N4167" s="126"/>
      <c r="O4167" s="119"/>
      <c r="P4167" s="119"/>
      <c r="Q4167" s="127"/>
      <c r="R4167" s="128"/>
      <c r="S4167" s="119"/>
      <c r="T4167" s="129"/>
      <c r="U4167" s="127"/>
      <c r="V4167" s="127"/>
      <c r="W4167" s="126"/>
      <c r="X4167" s="119"/>
      <c r="Y4167" s="121"/>
      <c r="Z4167" s="131"/>
      <c r="AA4167" s="12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2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4"/>
      <c r="EM4167" s="1"/>
      <c r="EN4167" s="1"/>
      <c r="EO4167" s="1"/>
      <c r="EP4167" s="1"/>
      <c r="EQ4167" s="1"/>
      <c r="ER4167" s="1"/>
    </row>
    <row r="4168" spans="1:148" ht="12.75" x14ac:dyDescent="0.2">
      <c r="A4168" s="118"/>
      <c r="B4168" s="119"/>
      <c r="C4168" s="119"/>
      <c r="D4168" s="120"/>
      <c r="E4168" s="121"/>
      <c r="F4168" s="122"/>
      <c r="G4168" s="123"/>
      <c r="H4168" s="124"/>
      <c r="I4168" s="124"/>
      <c r="J4168" s="125"/>
      <c r="K4168" s="125"/>
      <c r="L4168" s="119"/>
      <c r="M4168" s="126"/>
      <c r="N4168" s="126"/>
      <c r="O4168" s="119"/>
      <c r="P4168" s="119"/>
      <c r="Q4168" s="127"/>
      <c r="R4168" s="128"/>
      <c r="S4168" s="119"/>
      <c r="T4168" s="129"/>
      <c r="U4168" s="127"/>
      <c r="V4168" s="127"/>
      <c r="W4168" s="126"/>
      <c r="X4168" s="119"/>
      <c r="Y4168" s="121"/>
      <c r="Z4168" s="131"/>
      <c r="AA4168" s="12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2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4"/>
      <c r="EM4168" s="1"/>
      <c r="EN4168" s="1"/>
      <c r="EO4168" s="1"/>
      <c r="EP4168" s="1"/>
      <c r="EQ4168" s="1"/>
      <c r="ER4168" s="1"/>
    </row>
    <row r="4169" spans="1:148" ht="12.75" x14ac:dyDescent="0.2">
      <c r="A4169" s="118"/>
      <c r="B4169" s="119"/>
      <c r="C4169" s="119"/>
      <c r="D4169" s="120"/>
      <c r="E4169" s="121"/>
      <c r="F4169" s="122"/>
      <c r="G4169" s="123"/>
      <c r="H4169" s="124"/>
      <c r="I4169" s="124"/>
      <c r="J4169" s="125"/>
      <c r="K4169" s="125"/>
      <c r="L4169" s="119"/>
      <c r="M4169" s="126"/>
      <c r="N4169" s="126"/>
      <c r="O4169" s="119"/>
      <c r="P4169" s="119"/>
      <c r="Q4169" s="127"/>
      <c r="R4169" s="128"/>
      <c r="S4169" s="119"/>
      <c r="T4169" s="129"/>
      <c r="U4169" s="127"/>
      <c r="V4169" s="127"/>
      <c r="W4169" s="126"/>
      <c r="X4169" s="119"/>
      <c r="Y4169" s="121"/>
      <c r="Z4169" s="131"/>
      <c r="AA4169" s="12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2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4"/>
      <c r="EM4169" s="1"/>
      <c r="EN4169" s="1"/>
      <c r="EO4169" s="1"/>
      <c r="EP4169" s="1"/>
      <c r="EQ4169" s="1"/>
      <c r="ER4169" s="1"/>
    </row>
    <row r="4170" spans="1:148" ht="12.75" x14ac:dyDescent="0.2">
      <c r="A4170" s="118"/>
      <c r="B4170" s="119"/>
      <c r="C4170" s="119"/>
      <c r="D4170" s="120"/>
      <c r="E4170" s="121"/>
      <c r="F4170" s="122"/>
      <c r="G4170" s="123"/>
      <c r="H4170" s="124"/>
      <c r="I4170" s="124"/>
      <c r="J4170" s="125"/>
      <c r="K4170" s="125"/>
      <c r="L4170" s="119"/>
      <c r="M4170" s="126"/>
      <c r="N4170" s="126"/>
      <c r="O4170" s="119"/>
      <c r="P4170" s="119"/>
      <c r="Q4170" s="127"/>
      <c r="R4170" s="128"/>
      <c r="S4170" s="119"/>
      <c r="T4170" s="129"/>
      <c r="U4170" s="127"/>
      <c r="V4170" s="127"/>
      <c r="W4170" s="126"/>
      <c r="X4170" s="119"/>
      <c r="Y4170" s="121"/>
      <c r="Z4170" s="131"/>
      <c r="AA4170" s="12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2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4"/>
      <c r="EM4170" s="1"/>
      <c r="EN4170" s="1"/>
      <c r="EO4170" s="1"/>
      <c r="EP4170" s="1"/>
      <c r="EQ4170" s="1"/>
      <c r="ER4170" s="1"/>
    </row>
    <row r="4171" spans="1:148" ht="12.75" x14ac:dyDescent="0.2">
      <c r="A4171" s="118"/>
      <c r="B4171" s="119"/>
      <c r="C4171" s="119"/>
      <c r="D4171" s="120"/>
      <c r="E4171" s="121"/>
      <c r="F4171" s="122"/>
      <c r="G4171" s="123"/>
      <c r="H4171" s="124"/>
      <c r="I4171" s="124"/>
      <c r="J4171" s="125"/>
      <c r="K4171" s="125"/>
      <c r="L4171" s="119"/>
      <c r="M4171" s="126"/>
      <c r="N4171" s="126"/>
      <c r="O4171" s="119"/>
      <c r="P4171" s="119"/>
      <c r="Q4171" s="127"/>
      <c r="R4171" s="128"/>
      <c r="S4171" s="119"/>
      <c r="T4171" s="129"/>
      <c r="U4171" s="127"/>
      <c r="V4171" s="127"/>
      <c r="W4171" s="126"/>
      <c r="X4171" s="119"/>
      <c r="Y4171" s="121"/>
      <c r="Z4171" s="131"/>
      <c r="AA4171" s="12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2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4"/>
      <c r="EM4171" s="1"/>
      <c r="EN4171" s="1"/>
      <c r="EO4171" s="1"/>
      <c r="EP4171" s="1"/>
      <c r="EQ4171" s="1"/>
      <c r="ER4171" s="1"/>
    </row>
    <row r="4172" spans="1:148" ht="12.75" x14ac:dyDescent="0.2">
      <c r="A4172" s="118"/>
      <c r="B4172" s="119"/>
      <c r="C4172" s="119"/>
      <c r="D4172" s="120"/>
      <c r="E4172" s="121"/>
      <c r="F4172" s="122"/>
      <c r="G4172" s="123"/>
      <c r="H4172" s="124"/>
      <c r="I4172" s="124"/>
      <c r="J4172" s="125"/>
      <c r="K4172" s="125"/>
      <c r="L4172" s="119"/>
      <c r="M4172" s="126"/>
      <c r="N4172" s="126"/>
      <c r="O4172" s="119"/>
      <c r="P4172" s="119"/>
      <c r="Q4172" s="127"/>
      <c r="R4172" s="128"/>
      <c r="S4172" s="119"/>
      <c r="T4172" s="129"/>
      <c r="U4172" s="127"/>
      <c r="V4172" s="127"/>
      <c r="W4172" s="126"/>
      <c r="X4172" s="119"/>
      <c r="Y4172" s="121"/>
      <c r="Z4172" s="131"/>
      <c r="AA4172" s="12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2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4"/>
      <c r="EM4172" s="1"/>
      <c r="EN4172" s="1"/>
      <c r="EO4172" s="1"/>
      <c r="EP4172" s="1"/>
      <c r="EQ4172" s="1"/>
      <c r="ER4172" s="1"/>
    </row>
    <row r="4173" spans="1:148" ht="12.75" x14ac:dyDescent="0.2">
      <c r="A4173" s="118"/>
      <c r="B4173" s="119"/>
      <c r="C4173" s="119"/>
      <c r="D4173" s="120"/>
      <c r="E4173" s="121"/>
      <c r="F4173" s="122"/>
      <c r="G4173" s="123"/>
      <c r="H4173" s="124"/>
      <c r="I4173" s="124"/>
      <c r="J4173" s="125"/>
      <c r="K4173" s="125"/>
      <c r="L4173" s="119"/>
      <c r="M4173" s="126"/>
      <c r="N4173" s="126"/>
      <c r="O4173" s="119"/>
      <c r="P4173" s="119"/>
      <c r="Q4173" s="127"/>
      <c r="R4173" s="128"/>
      <c r="S4173" s="119"/>
      <c r="T4173" s="129"/>
      <c r="U4173" s="127"/>
      <c r="V4173" s="127"/>
      <c r="W4173" s="126"/>
      <c r="X4173" s="119"/>
      <c r="Y4173" s="121"/>
      <c r="Z4173" s="131"/>
      <c r="AA4173" s="12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2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4"/>
      <c r="EM4173" s="1"/>
      <c r="EN4173" s="1"/>
      <c r="EO4173" s="1"/>
      <c r="EP4173" s="1"/>
      <c r="EQ4173" s="1"/>
      <c r="ER4173" s="1"/>
    </row>
    <row r="4174" spans="1:148" ht="12.75" x14ac:dyDescent="0.2">
      <c r="A4174" s="118"/>
      <c r="B4174" s="119"/>
      <c r="C4174" s="119"/>
      <c r="D4174" s="120"/>
      <c r="E4174" s="121"/>
      <c r="F4174" s="122"/>
      <c r="G4174" s="123"/>
      <c r="H4174" s="124"/>
      <c r="I4174" s="124"/>
      <c r="J4174" s="125"/>
      <c r="K4174" s="125"/>
      <c r="L4174" s="119"/>
      <c r="M4174" s="126"/>
      <c r="N4174" s="126"/>
      <c r="O4174" s="119"/>
      <c r="P4174" s="119"/>
      <c r="Q4174" s="127"/>
      <c r="R4174" s="128"/>
      <c r="S4174" s="119"/>
      <c r="T4174" s="129"/>
      <c r="U4174" s="127"/>
      <c r="V4174" s="127"/>
      <c r="W4174" s="126"/>
      <c r="X4174" s="119"/>
      <c r="Y4174" s="121"/>
      <c r="Z4174" s="131"/>
      <c r="AA4174" s="12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2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4"/>
      <c r="EM4174" s="1"/>
      <c r="EN4174" s="1"/>
      <c r="EO4174" s="1"/>
      <c r="EP4174" s="1"/>
      <c r="EQ4174" s="1"/>
      <c r="ER4174" s="1"/>
    </row>
    <row r="4175" spans="1:148" ht="12.75" x14ac:dyDescent="0.2">
      <c r="A4175" s="118"/>
      <c r="B4175" s="119"/>
      <c r="C4175" s="119"/>
      <c r="D4175" s="120"/>
      <c r="E4175" s="121"/>
      <c r="F4175" s="122"/>
      <c r="G4175" s="123"/>
      <c r="H4175" s="124"/>
      <c r="I4175" s="124"/>
      <c r="J4175" s="125"/>
      <c r="K4175" s="125"/>
      <c r="L4175" s="119"/>
      <c r="M4175" s="126"/>
      <c r="N4175" s="126"/>
      <c r="O4175" s="119"/>
      <c r="P4175" s="119"/>
      <c r="Q4175" s="127"/>
      <c r="R4175" s="128"/>
      <c r="S4175" s="119"/>
      <c r="T4175" s="129"/>
      <c r="U4175" s="127"/>
      <c r="V4175" s="127"/>
      <c r="W4175" s="126"/>
      <c r="X4175" s="119"/>
      <c r="Y4175" s="121"/>
      <c r="Z4175" s="131"/>
      <c r="AA4175" s="12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2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4"/>
      <c r="EM4175" s="1"/>
      <c r="EN4175" s="1"/>
      <c r="EO4175" s="1"/>
      <c r="EP4175" s="1"/>
      <c r="EQ4175" s="1"/>
      <c r="ER4175" s="1"/>
    </row>
    <row r="4176" spans="1:148" ht="12.75" x14ac:dyDescent="0.2">
      <c r="A4176" s="118"/>
      <c r="B4176" s="119"/>
      <c r="C4176" s="119"/>
      <c r="D4176" s="120"/>
      <c r="E4176" s="121"/>
      <c r="F4176" s="122"/>
      <c r="G4176" s="123"/>
      <c r="H4176" s="124"/>
      <c r="I4176" s="124"/>
      <c r="J4176" s="125"/>
      <c r="K4176" s="125"/>
      <c r="L4176" s="119"/>
      <c r="M4176" s="126"/>
      <c r="N4176" s="126"/>
      <c r="O4176" s="119"/>
      <c r="P4176" s="119"/>
      <c r="Q4176" s="127"/>
      <c r="R4176" s="128"/>
      <c r="S4176" s="119"/>
      <c r="T4176" s="129"/>
      <c r="U4176" s="127"/>
      <c r="V4176" s="127"/>
      <c r="W4176" s="126"/>
      <c r="X4176" s="119"/>
      <c r="Y4176" s="121"/>
      <c r="Z4176" s="131"/>
      <c r="AA4176" s="12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2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4"/>
      <c r="EM4176" s="1"/>
      <c r="EN4176" s="1"/>
      <c r="EO4176" s="1"/>
      <c r="EP4176" s="1"/>
      <c r="EQ4176" s="1"/>
      <c r="ER4176" s="1"/>
    </row>
    <row r="4177" spans="1:148" ht="12.75" x14ac:dyDescent="0.2">
      <c r="A4177" s="118"/>
      <c r="B4177" s="119"/>
      <c r="C4177" s="119"/>
      <c r="D4177" s="120"/>
      <c r="E4177" s="121"/>
      <c r="F4177" s="122"/>
      <c r="G4177" s="123"/>
      <c r="H4177" s="124"/>
      <c r="I4177" s="124"/>
      <c r="J4177" s="125"/>
      <c r="K4177" s="125"/>
      <c r="L4177" s="119"/>
      <c r="M4177" s="126"/>
      <c r="N4177" s="126"/>
      <c r="O4177" s="119"/>
      <c r="P4177" s="119"/>
      <c r="Q4177" s="127"/>
      <c r="R4177" s="128"/>
      <c r="S4177" s="119"/>
      <c r="T4177" s="129"/>
      <c r="U4177" s="127"/>
      <c r="V4177" s="127"/>
      <c r="W4177" s="126"/>
      <c r="X4177" s="119"/>
      <c r="Y4177" s="121"/>
      <c r="Z4177" s="131"/>
      <c r="AA4177" s="12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2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4"/>
      <c r="EM4177" s="1"/>
      <c r="EN4177" s="1"/>
      <c r="EO4177" s="1"/>
      <c r="EP4177" s="1"/>
      <c r="EQ4177" s="1"/>
      <c r="ER4177" s="1"/>
    </row>
    <row r="4178" spans="1:148" ht="12.75" x14ac:dyDescent="0.2">
      <c r="A4178" s="118"/>
      <c r="B4178" s="119"/>
      <c r="C4178" s="119"/>
      <c r="D4178" s="120"/>
      <c r="E4178" s="121"/>
      <c r="F4178" s="122"/>
      <c r="G4178" s="123"/>
      <c r="H4178" s="124"/>
      <c r="I4178" s="124"/>
      <c r="J4178" s="125"/>
      <c r="K4178" s="125"/>
      <c r="L4178" s="119"/>
      <c r="M4178" s="126"/>
      <c r="N4178" s="126"/>
      <c r="O4178" s="119"/>
      <c r="P4178" s="119"/>
      <c r="Q4178" s="127"/>
      <c r="R4178" s="128"/>
      <c r="S4178" s="119"/>
      <c r="T4178" s="129"/>
      <c r="U4178" s="127"/>
      <c r="V4178" s="127"/>
      <c r="W4178" s="126"/>
      <c r="X4178" s="119"/>
      <c r="Y4178" s="121"/>
      <c r="Z4178" s="131"/>
      <c r="AA4178" s="12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2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4"/>
      <c r="EM4178" s="1"/>
      <c r="EN4178" s="1"/>
      <c r="EO4178" s="1"/>
      <c r="EP4178" s="1"/>
      <c r="EQ4178" s="1"/>
      <c r="ER4178" s="1"/>
    </row>
    <row r="4179" spans="1:148" ht="12.75" x14ac:dyDescent="0.2">
      <c r="A4179" s="118"/>
      <c r="B4179" s="119"/>
      <c r="C4179" s="119"/>
      <c r="D4179" s="120"/>
      <c r="E4179" s="121"/>
      <c r="F4179" s="122"/>
      <c r="G4179" s="123"/>
      <c r="H4179" s="124"/>
      <c r="I4179" s="124"/>
      <c r="J4179" s="125"/>
      <c r="K4179" s="125"/>
      <c r="L4179" s="119"/>
      <c r="M4179" s="126"/>
      <c r="N4179" s="126"/>
      <c r="O4179" s="119"/>
      <c r="P4179" s="119"/>
      <c r="Q4179" s="127"/>
      <c r="R4179" s="128"/>
      <c r="S4179" s="119"/>
      <c r="T4179" s="129"/>
      <c r="U4179" s="127"/>
      <c r="V4179" s="127"/>
      <c r="W4179" s="126"/>
      <c r="X4179" s="119"/>
      <c r="Y4179" s="121"/>
      <c r="Z4179" s="131"/>
      <c r="AA4179" s="12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2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4"/>
      <c r="EM4179" s="1"/>
      <c r="EN4179" s="1"/>
      <c r="EO4179" s="1"/>
      <c r="EP4179" s="1"/>
      <c r="EQ4179" s="1"/>
      <c r="ER4179" s="1"/>
    </row>
    <row r="4180" spans="1:148" ht="12.75" x14ac:dyDescent="0.2">
      <c r="A4180" s="118"/>
      <c r="B4180" s="119"/>
      <c r="C4180" s="119"/>
      <c r="D4180" s="120"/>
      <c r="E4180" s="121"/>
      <c r="F4180" s="122"/>
      <c r="G4180" s="123"/>
      <c r="H4180" s="124"/>
      <c r="I4180" s="124"/>
      <c r="J4180" s="125"/>
      <c r="K4180" s="125"/>
      <c r="L4180" s="119"/>
      <c r="M4180" s="126"/>
      <c r="N4180" s="126"/>
      <c r="O4180" s="119"/>
      <c r="P4180" s="119"/>
      <c r="Q4180" s="127"/>
      <c r="R4180" s="128"/>
      <c r="S4180" s="119"/>
      <c r="T4180" s="129"/>
      <c r="U4180" s="127"/>
      <c r="V4180" s="127"/>
      <c r="W4180" s="126"/>
      <c r="X4180" s="119"/>
      <c r="Y4180" s="121"/>
      <c r="Z4180" s="131"/>
      <c r="AA4180" s="12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2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4"/>
      <c r="EM4180" s="1"/>
      <c r="EN4180" s="1"/>
      <c r="EO4180" s="1"/>
      <c r="EP4180" s="1"/>
      <c r="EQ4180" s="1"/>
      <c r="ER4180" s="1"/>
    </row>
    <row r="4181" spans="1:148" ht="12.75" x14ac:dyDescent="0.2">
      <c r="A4181" s="118"/>
      <c r="B4181" s="119"/>
      <c r="C4181" s="119"/>
      <c r="D4181" s="120"/>
      <c r="E4181" s="121"/>
      <c r="F4181" s="122"/>
      <c r="G4181" s="123"/>
      <c r="H4181" s="124"/>
      <c r="I4181" s="124"/>
      <c r="J4181" s="125"/>
      <c r="K4181" s="125"/>
      <c r="L4181" s="119"/>
      <c r="M4181" s="126"/>
      <c r="N4181" s="126"/>
      <c r="O4181" s="119"/>
      <c r="P4181" s="119"/>
      <c r="Q4181" s="127"/>
      <c r="R4181" s="128"/>
      <c r="S4181" s="119"/>
      <c r="T4181" s="129"/>
      <c r="U4181" s="127"/>
      <c r="V4181" s="127"/>
      <c r="W4181" s="126"/>
      <c r="X4181" s="119"/>
      <c r="Y4181" s="121"/>
      <c r="Z4181" s="131"/>
      <c r="AA4181" s="12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2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4"/>
      <c r="EM4181" s="1"/>
      <c r="EN4181" s="1"/>
      <c r="EO4181" s="1"/>
      <c r="EP4181" s="1"/>
      <c r="EQ4181" s="1"/>
      <c r="ER4181" s="1"/>
    </row>
    <row r="4182" spans="1:148" ht="12.75" x14ac:dyDescent="0.2">
      <c r="A4182" s="118"/>
      <c r="B4182" s="119"/>
      <c r="C4182" s="119"/>
      <c r="D4182" s="120"/>
      <c r="E4182" s="121"/>
      <c r="F4182" s="122"/>
      <c r="G4182" s="123"/>
      <c r="H4182" s="124"/>
      <c r="I4182" s="124"/>
      <c r="J4182" s="125"/>
      <c r="K4182" s="125"/>
      <c r="L4182" s="119"/>
      <c r="M4182" s="126"/>
      <c r="N4182" s="126"/>
      <c r="O4182" s="119"/>
      <c r="P4182" s="119"/>
      <c r="Q4182" s="127"/>
      <c r="R4182" s="128"/>
      <c r="S4182" s="119"/>
      <c r="T4182" s="129"/>
      <c r="U4182" s="127"/>
      <c r="V4182" s="127"/>
      <c r="W4182" s="126"/>
      <c r="X4182" s="119"/>
      <c r="Y4182" s="121"/>
      <c r="Z4182" s="131"/>
      <c r="AA4182" s="12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2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4"/>
      <c r="EM4182" s="1"/>
      <c r="EN4182" s="1"/>
      <c r="EO4182" s="1"/>
      <c r="EP4182" s="1"/>
      <c r="EQ4182" s="1"/>
      <c r="ER4182" s="1"/>
    </row>
    <row r="4183" spans="1:148" ht="12.75" x14ac:dyDescent="0.2">
      <c r="A4183" s="118"/>
      <c r="B4183" s="119"/>
      <c r="C4183" s="119"/>
      <c r="D4183" s="120"/>
      <c r="E4183" s="121"/>
      <c r="F4183" s="122"/>
      <c r="G4183" s="123"/>
      <c r="H4183" s="124"/>
      <c r="I4183" s="124"/>
      <c r="J4183" s="125"/>
      <c r="K4183" s="125"/>
      <c r="L4183" s="119"/>
      <c r="M4183" s="126"/>
      <c r="N4183" s="126"/>
      <c r="O4183" s="119"/>
      <c r="P4183" s="119"/>
      <c r="Q4183" s="127"/>
      <c r="R4183" s="128"/>
      <c r="S4183" s="119"/>
      <c r="T4183" s="129"/>
      <c r="U4183" s="127"/>
      <c r="V4183" s="127"/>
      <c r="W4183" s="126"/>
      <c r="X4183" s="119"/>
      <c r="Y4183" s="121"/>
      <c r="Z4183" s="131"/>
      <c r="AA4183" s="12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2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4"/>
      <c r="EM4183" s="1"/>
      <c r="EN4183" s="1"/>
      <c r="EO4183" s="1"/>
      <c r="EP4183" s="1"/>
      <c r="EQ4183" s="1"/>
      <c r="ER4183" s="1"/>
    </row>
    <row r="4184" spans="1:148" ht="12.75" x14ac:dyDescent="0.2">
      <c r="A4184" s="118"/>
      <c r="B4184" s="119"/>
      <c r="C4184" s="119"/>
      <c r="D4184" s="120"/>
      <c r="E4184" s="121"/>
      <c r="F4184" s="122"/>
      <c r="G4184" s="123"/>
      <c r="H4184" s="124"/>
      <c r="I4184" s="124"/>
      <c r="J4184" s="125"/>
      <c r="K4184" s="125"/>
      <c r="L4184" s="119"/>
      <c r="M4184" s="126"/>
      <c r="N4184" s="126"/>
      <c r="O4184" s="119"/>
      <c r="P4184" s="119"/>
      <c r="Q4184" s="127"/>
      <c r="R4184" s="128"/>
      <c r="S4184" s="119"/>
      <c r="T4184" s="129"/>
      <c r="U4184" s="127"/>
      <c r="V4184" s="127"/>
      <c r="W4184" s="126"/>
      <c r="X4184" s="119"/>
      <c r="Y4184" s="121"/>
      <c r="Z4184" s="131"/>
      <c r="AA4184" s="12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2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4"/>
      <c r="EM4184" s="1"/>
      <c r="EN4184" s="1"/>
      <c r="EO4184" s="1"/>
      <c r="EP4184" s="1"/>
      <c r="EQ4184" s="1"/>
      <c r="ER4184" s="1"/>
    </row>
    <row r="4185" spans="1:148" ht="12.75" x14ac:dyDescent="0.2">
      <c r="A4185" s="118"/>
      <c r="B4185" s="119"/>
      <c r="C4185" s="119"/>
      <c r="D4185" s="120"/>
      <c r="E4185" s="121"/>
      <c r="F4185" s="122"/>
      <c r="G4185" s="123"/>
      <c r="H4185" s="124"/>
      <c r="I4185" s="124"/>
      <c r="J4185" s="125"/>
      <c r="K4185" s="125"/>
      <c r="L4185" s="119"/>
      <c r="M4185" s="126"/>
      <c r="N4185" s="126"/>
      <c r="O4185" s="119"/>
      <c r="P4185" s="119"/>
      <c r="Q4185" s="127"/>
      <c r="R4185" s="128"/>
      <c r="S4185" s="119"/>
      <c r="T4185" s="129"/>
      <c r="U4185" s="127"/>
      <c r="V4185" s="127"/>
      <c r="W4185" s="126"/>
      <c r="X4185" s="119"/>
      <c r="Y4185" s="121"/>
      <c r="Z4185" s="131"/>
      <c r="AA4185" s="12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2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4"/>
      <c r="EM4185" s="1"/>
      <c r="EN4185" s="1"/>
      <c r="EO4185" s="1"/>
      <c r="EP4185" s="1"/>
      <c r="EQ4185" s="1"/>
      <c r="ER4185" s="1"/>
    </row>
    <row r="4186" spans="1:148" ht="12.75" x14ac:dyDescent="0.2">
      <c r="A4186" s="118"/>
      <c r="B4186" s="119"/>
      <c r="C4186" s="119"/>
      <c r="D4186" s="120"/>
      <c r="E4186" s="121"/>
      <c r="F4186" s="122"/>
      <c r="G4186" s="123"/>
      <c r="H4186" s="124"/>
      <c r="I4186" s="124"/>
      <c r="J4186" s="125"/>
      <c r="K4186" s="125"/>
      <c r="L4186" s="119"/>
      <c r="M4186" s="126"/>
      <c r="N4186" s="126"/>
      <c r="O4186" s="119"/>
      <c r="P4186" s="119"/>
      <c r="Q4186" s="127"/>
      <c r="R4186" s="128"/>
      <c r="S4186" s="119"/>
      <c r="T4186" s="129"/>
      <c r="U4186" s="127"/>
      <c r="V4186" s="127"/>
      <c r="W4186" s="126"/>
      <c r="X4186" s="119"/>
      <c r="Y4186" s="121"/>
      <c r="Z4186" s="131"/>
      <c r="AA4186" s="12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2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4"/>
      <c r="EM4186" s="1"/>
      <c r="EN4186" s="1"/>
      <c r="EO4186" s="1"/>
      <c r="EP4186" s="1"/>
      <c r="EQ4186" s="1"/>
      <c r="ER4186" s="1"/>
    </row>
    <row r="4187" spans="1:148" ht="12.75" x14ac:dyDescent="0.2">
      <c r="A4187" s="118"/>
      <c r="B4187" s="119"/>
      <c r="C4187" s="119"/>
      <c r="D4187" s="120"/>
      <c r="E4187" s="121"/>
      <c r="F4187" s="122"/>
      <c r="G4187" s="123"/>
      <c r="H4187" s="124"/>
      <c r="I4187" s="124"/>
      <c r="J4187" s="125"/>
      <c r="K4187" s="125"/>
      <c r="L4187" s="119"/>
      <c r="M4187" s="126"/>
      <c r="N4187" s="126"/>
      <c r="O4187" s="119"/>
      <c r="P4187" s="119"/>
      <c r="Q4187" s="127"/>
      <c r="R4187" s="128"/>
      <c r="S4187" s="119"/>
      <c r="T4187" s="129"/>
      <c r="U4187" s="127"/>
      <c r="V4187" s="127"/>
      <c r="W4187" s="126"/>
      <c r="X4187" s="119"/>
      <c r="Y4187" s="121"/>
      <c r="Z4187" s="131"/>
      <c r="AA4187" s="12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2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4"/>
      <c r="EM4187" s="1"/>
      <c r="EN4187" s="1"/>
      <c r="EO4187" s="1"/>
      <c r="EP4187" s="1"/>
      <c r="EQ4187" s="1"/>
      <c r="ER4187" s="1"/>
    </row>
    <row r="4188" spans="1:148" ht="12.75" x14ac:dyDescent="0.2">
      <c r="A4188" s="118"/>
      <c r="B4188" s="119"/>
      <c r="C4188" s="119"/>
      <c r="D4188" s="120"/>
      <c r="E4188" s="121"/>
      <c r="F4188" s="122"/>
      <c r="G4188" s="123"/>
      <c r="H4188" s="124"/>
      <c r="I4188" s="124"/>
      <c r="J4188" s="125"/>
      <c r="K4188" s="125"/>
      <c r="L4188" s="119"/>
      <c r="M4188" s="126"/>
      <c r="N4188" s="126"/>
      <c r="O4188" s="119"/>
      <c r="P4188" s="119"/>
      <c r="Q4188" s="127"/>
      <c r="R4188" s="128"/>
      <c r="S4188" s="119"/>
      <c r="T4188" s="129"/>
      <c r="U4188" s="127"/>
      <c r="V4188" s="127"/>
      <c r="W4188" s="126"/>
      <c r="X4188" s="119"/>
      <c r="Y4188" s="121"/>
      <c r="Z4188" s="131"/>
      <c r="AA4188" s="12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2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4"/>
      <c r="EM4188" s="1"/>
      <c r="EN4188" s="1"/>
      <c r="EO4188" s="1"/>
      <c r="EP4188" s="1"/>
      <c r="EQ4188" s="1"/>
      <c r="ER4188" s="1"/>
    </row>
    <row r="4189" spans="1:148" ht="12.75" x14ac:dyDescent="0.2">
      <c r="A4189" s="118"/>
      <c r="B4189" s="119"/>
      <c r="C4189" s="119"/>
      <c r="D4189" s="120"/>
      <c r="E4189" s="121"/>
      <c r="F4189" s="122"/>
      <c r="G4189" s="123"/>
      <c r="H4189" s="124"/>
      <c r="I4189" s="124"/>
      <c r="J4189" s="125"/>
      <c r="K4189" s="125"/>
      <c r="L4189" s="119"/>
      <c r="M4189" s="126"/>
      <c r="N4189" s="126"/>
      <c r="O4189" s="119"/>
      <c r="P4189" s="119"/>
      <c r="Q4189" s="127"/>
      <c r="R4189" s="128"/>
      <c r="S4189" s="119"/>
      <c r="T4189" s="129"/>
      <c r="U4189" s="127"/>
      <c r="V4189" s="127"/>
      <c r="W4189" s="126"/>
      <c r="X4189" s="119"/>
      <c r="Y4189" s="121"/>
      <c r="Z4189" s="131"/>
      <c r="AA4189" s="12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2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4"/>
      <c r="EM4189" s="1"/>
      <c r="EN4189" s="1"/>
      <c r="EO4189" s="1"/>
      <c r="EP4189" s="1"/>
      <c r="EQ4189" s="1"/>
      <c r="ER4189" s="1"/>
    </row>
    <row r="4190" spans="1:148" ht="12.75" x14ac:dyDescent="0.2">
      <c r="A4190" s="118"/>
      <c r="B4190" s="119"/>
      <c r="C4190" s="119"/>
      <c r="D4190" s="120"/>
      <c r="E4190" s="121"/>
      <c r="F4190" s="122"/>
      <c r="G4190" s="123"/>
      <c r="H4190" s="124"/>
      <c r="I4190" s="124"/>
      <c r="J4190" s="125"/>
      <c r="K4190" s="125"/>
      <c r="L4190" s="119"/>
      <c r="M4190" s="126"/>
      <c r="N4190" s="126"/>
      <c r="O4190" s="119"/>
      <c r="P4190" s="119"/>
      <c r="Q4190" s="127"/>
      <c r="R4190" s="128"/>
      <c r="S4190" s="119"/>
      <c r="T4190" s="129"/>
      <c r="U4190" s="127"/>
      <c r="V4190" s="127"/>
      <c r="W4190" s="126"/>
      <c r="X4190" s="119"/>
      <c r="Y4190" s="121"/>
      <c r="Z4190" s="131"/>
      <c r="AA4190" s="12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2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4"/>
      <c r="EM4190" s="1"/>
      <c r="EN4190" s="1"/>
      <c r="EO4190" s="1"/>
      <c r="EP4190" s="1"/>
      <c r="EQ4190" s="1"/>
      <c r="ER4190" s="1"/>
    </row>
    <row r="4191" spans="1:148" ht="12.75" x14ac:dyDescent="0.2">
      <c r="A4191" s="118"/>
      <c r="B4191" s="119"/>
      <c r="C4191" s="119"/>
      <c r="D4191" s="120"/>
      <c r="E4191" s="121"/>
      <c r="F4191" s="122"/>
      <c r="G4191" s="123"/>
      <c r="H4191" s="124"/>
      <c r="I4191" s="124"/>
      <c r="J4191" s="125"/>
      <c r="K4191" s="125"/>
      <c r="L4191" s="119"/>
      <c r="M4191" s="126"/>
      <c r="N4191" s="126"/>
      <c r="O4191" s="119"/>
      <c r="P4191" s="119"/>
      <c r="Q4191" s="127"/>
      <c r="R4191" s="128"/>
      <c r="S4191" s="119"/>
      <c r="T4191" s="129"/>
      <c r="U4191" s="127"/>
      <c r="V4191" s="127"/>
      <c r="W4191" s="126"/>
      <c r="X4191" s="119"/>
      <c r="Y4191" s="121"/>
      <c r="Z4191" s="131"/>
      <c r="AA4191" s="12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2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4"/>
      <c r="EM4191" s="1"/>
      <c r="EN4191" s="1"/>
      <c r="EO4191" s="1"/>
      <c r="EP4191" s="1"/>
      <c r="EQ4191" s="1"/>
      <c r="ER4191" s="1"/>
    </row>
    <row r="4192" spans="1:148" ht="12.75" x14ac:dyDescent="0.2">
      <c r="A4192" s="118"/>
      <c r="B4192" s="119"/>
      <c r="C4192" s="119"/>
      <c r="D4192" s="120"/>
      <c r="E4192" s="121"/>
      <c r="F4192" s="122"/>
      <c r="G4192" s="123"/>
      <c r="H4192" s="124"/>
      <c r="I4192" s="124"/>
      <c r="J4192" s="125"/>
      <c r="K4192" s="125"/>
      <c r="L4192" s="119"/>
      <c r="M4192" s="126"/>
      <c r="N4192" s="126"/>
      <c r="O4192" s="119"/>
      <c r="P4192" s="119"/>
      <c r="Q4192" s="127"/>
      <c r="R4192" s="128"/>
      <c r="S4192" s="119"/>
      <c r="T4192" s="129"/>
      <c r="U4192" s="127"/>
      <c r="V4192" s="127"/>
      <c r="W4192" s="126"/>
      <c r="X4192" s="119"/>
      <c r="Y4192" s="121"/>
      <c r="Z4192" s="131"/>
      <c r="AA4192" s="12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2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4"/>
      <c r="EM4192" s="1"/>
      <c r="EN4192" s="1"/>
      <c r="EO4192" s="1"/>
      <c r="EP4192" s="1"/>
      <c r="EQ4192" s="1"/>
      <c r="ER4192" s="1"/>
    </row>
    <row r="4193" spans="1:148" ht="12.75" x14ac:dyDescent="0.2">
      <c r="A4193" s="118"/>
      <c r="B4193" s="119"/>
      <c r="C4193" s="119"/>
      <c r="D4193" s="120"/>
      <c r="E4193" s="121"/>
      <c r="F4193" s="122"/>
      <c r="G4193" s="123"/>
      <c r="H4193" s="124"/>
      <c r="I4193" s="124"/>
      <c r="J4193" s="125"/>
      <c r="K4193" s="125"/>
      <c r="L4193" s="119"/>
      <c r="M4193" s="126"/>
      <c r="N4193" s="126"/>
      <c r="O4193" s="119"/>
      <c r="P4193" s="119"/>
      <c r="Q4193" s="127"/>
      <c r="R4193" s="128"/>
      <c r="S4193" s="119"/>
      <c r="T4193" s="129"/>
      <c r="U4193" s="127"/>
      <c r="V4193" s="127"/>
      <c r="W4193" s="126"/>
      <c r="X4193" s="119"/>
      <c r="Y4193" s="121"/>
      <c r="Z4193" s="131"/>
      <c r="AA4193" s="12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2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4"/>
      <c r="EM4193" s="1"/>
      <c r="EN4193" s="1"/>
      <c r="EO4193" s="1"/>
      <c r="EP4193" s="1"/>
      <c r="EQ4193" s="1"/>
      <c r="ER4193" s="1"/>
    </row>
    <row r="4194" spans="1:148" ht="12.75" x14ac:dyDescent="0.2">
      <c r="A4194" s="118"/>
      <c r="B4194" s="119"/>
      <c r="C4194" s="119"/>
      <c r="D4194" s="120"/>
      <c r="E4194" s="121"/>
      <c r="F4194" s="122"/>
      <c r="G4194" s="123"/>
      <c r="H4194" s="124"/>
      <c r="I4194" s="124"/>
      <c r="J4194" s="125"/>
      <c r="K4194" s="125"/>
      <c r="L4194" s="119"/>
      <c r="M4194" s="126"/>
      <c r="N4194" s="126"/>
      <c r="O4194" s="119"/>
      <c r="P4194" s="119"/>
      <c r="Q4194" s="127"/>
      <c r="R4194" s="128"/>
      <c r="S4194" s="119"/>
      <c r="T4194" s="129"/>
      <c r="U4194" s="127"/>
      <c r="V4194" s="127"/>
      <c r="W4194" s="126"/>
      <c r="X4194" s="119"/>
      <c r="Y4194" s="121"/>
      <c r="Z4194" s="131"/>
      <c r="AA4194" s="12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2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4"/>
      <c r="EM4194" s="1"/>
      <c r="EN4194" s="1"/>
      <c r="EO4194" s="1"/>
      <c r="EP4194" s="1"/>
      <c r="EQ4194" s="1"/>
      <c r="ER4194" s="1"/>
    </row>
    <row r="4195" spans="1:148" ht="12.75" x14ac:dyDescent="0.2">
      <c r="A4195" s="118"/>
      <c r="B4195" s="119"/>
      <c r="C4195" s="119"/>
      <c r="D4195" s="120"/>
      <c r="E4195" s="121"/>
      <c r="F4195" s="122"/>
      <c r="G4195" s="123"/>
      <c r="H4195" s="124"/>
      <c r="I4195" s="124"/>
      <c r="J4195" s="125"/>
      <c r="K4195" s="125"/>
      <c r="L4195" s="119"/>
      <c r="M4195" s="126"/>
      <c r="N4195" s="126"/>
      <c r="O4195" s="119"/>
      <c r="P4195" s="119"/>
      <c r="Q4195" s="127"/>
      <c r="R4195" s="128"/>
      <c r="S4195" s="119"/>
      <c r="T4195" s="129"/>
      <c r="U4195" s="127"/>
      <c r="V4195" s="127"/>
      <c r="W4195" s="126"/>
      <c r="X4195" s="119"/>
      <c r="Y4195" s="121"/>
      <c r="Z4195" s="131"/>
      <c r="AA4195" s="12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2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4"/>
      <c r="EM4195" s="1"/>
      <c r="EN4195" s="1"/>
      <c r="EO4195" s="1"/>
      <c r="EP4195" s="1"/>
      <c r="EQ4195" s="1"/>
      <c r="ER4195" s="1"/>
    </row>
    <row r="4196" spans="1:148" ht="12.75" x14ac:dyDescent="0.2">
      <c r="A4196" s="118"/>
      <c r="B4196" s="119"/>
      <c r="C4196" s="119"/>
      <c r="D4196" s="120"/>
      <c r="E4196" s="121"/>
      <c r="F4196" s="122"/>
      <c r="G4196" s="123"/>
      <c r="H4196" s="124"/>
      <c r="I4196" s="124"/>
      <c r="J4196" s="125"/>
      <c r="K4196" s="125"/>
      <c r="L4196" s="119"/>
      <c r="M4196" s="126"/>
      <c r="N4196" s="126"/>
      <c r="O4196" s="119"/>
      <c r="P4196" s="119"/>
      <c r="Q4196" s="127"/>
      <c r="R4196" s="128"/>
      <c r="S4196" s="119"/>
      <c r="T4196" s="129"/>
      <c r="U4196" s="127"/>
      <c r="V4196" s="127"/>
      <c r="W4196" s="126"/>
      <c r="X4196" s="119"/>
      <c r="Y4196" s="121"/>
      <c r="Z4196" s="131"/>
      <c r="AA4196" s="12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2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4"/>
      <c r="EM4196" s="1"/>
      <c r="EN4196" s="1"/>
      <c r="EO4196" s="1"/>
      <c r="EP4196" s="1"/>
      <c r="EQ4196" s="1"/>
      <c r="ER4196" s="1"/>
    </row>
    <row r="4197" spans="1:148" ht="12.75" x14ac:dyDescent="0.2">
      <c r="A4197" s="118"/>
      <c r="B4197" s="119"/>
      <c r="C4197" s="119"/>
      <c r="D4197" s="120"/>
      <c r="E4197" s="121"/>
      <c r="F4197" s="122"/>
      <c r="G4197" s="123"/>
      <c r="H4197" s="124"/>
      <c r="I4197" s="124"/>
      <c r="J4197" s="125"/>
      <c r="K4197" s="125"/>
      <c r="L4197" s="119"/>
      <c r="M4197" s="126"/>
      <c r="N4197" s="126"/>
      <c r="O4197" s="119"/>
      <c r="P4197" s="119"/>
      <c r="Q4197" s="127"/>
      <c r="R4197" s="128"/>
      <c r="S4197" s="119"/>
      <c r="T4197" s="129"/>
      <c r="U4197" s="127"/>
      <c r="V4197" s="127"/>
      <c r="W4197" s="126"/>
      <c r="X4197" s="119"/>
      <c r="Y4197" s="121"/>
      <c r="Z4197" s="131"/>
      <c r="AA4197" s="12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2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4"/>
      <c r="EM4197" s="1"/>
      <c r="EN4197" s="1"/>
      <c r="EO4197" s="1"/>
      <c r="EP4197" s="1"/>
      <c r="EQ4197" s="1"/>
      <c r="ER4197" s="1"/>
    </row>
    <row r="4198" spans="1:148" ht="12.75" x14ac:dyDescent="0.2">
      <c r="A4198" s="118"/>
      <c r="B4198" s="119"/>
      <c r="C4198" s="119"/>
      <c r="D4198" s="120"/>
      <c r="E4198" s="121"/>
      <c r="F4198" s="122"/>
      <c r="G4198" s="123"/>
      <c r="H4198" s="124"/>
      <c r="I4198" s="124"/>
      <c r="J4198" s="125"/>
      <c r="K4198" s="125"/>
      <c r="L4198" s="119"/>
      <c r="M4198" s="126"/>
      <c r="N4198" s="126"/>
      <c r="O4198" s="119"/>
      <c r="P4198" s="119"/>
      <c r="Q4198" s="127"/>
      <c r="R4198" s="128"/>
      <c r="S4198" s="119"/>
      <c r="T4198" s="129"/>
      <c r="U4198" s="127"/>
      <c r="V4198" s="127"/>
      <c r="W4198" s="126"/>
      <c r="X4198" s="119"/>
      <c r="Y4198" s="121"/>
      <c r="Z4198" s="131"/>
      <c r="AA4198" s="12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2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4"/>
      <c r="EM4198" s="1"/>
      <c r="EN4198" s="1"/>
      <c r="EO4198" s="1"/>
      <c r="EP4198" s="1"/>
      <c r="EQ4198" s="1"/>
      <c r="ER4198" s="1"/>
    </row>
    <row r="4199" spans="1:148" ht="12.75" x14ac:dyDescent="0.2">
      <c r="A4199" s="118"/>
      <c r="B4199" s="119"/>
      <c r="C4199" s="119"/>
      <c r="D4199" s="120"/>
      <c r="E4199" s="121"/>
      <c r="F4199" s="122"/>
      <c r="G4199" s="123"/>
      <c r="H4199" s="124"/>
      <c r="I4199" s="124"/>
      <c r="J4199" s="125"/>
      <c r="K4199" s="125"/>
      <c r="L4199" s="119"/>
      <c r="M4199" s="126"/>
      <c r="N4199" s="126"/>
      <c r="O4199" s="119"/>
      <c r="P4199" s="119"/>
      <c r="Q4199" s="127"/>
      <c r="R4199" s="128"/>
      <c r="S4199" s="119"/>
      <c r="T4199" s="129"/>
      <c r="U4199" s="127"/>
      <c r="V4199" s="127"/>
      <c r="W4199" s="126"/>
      <c r="X4199" s="119"/>
      <c r="Y4199" s="121"/>
      <c r="Z4199" s="131"/>
      <c r="AA4199" s="12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2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4"/>
      <c r="EM4199" s="1"/>
      <c r="EN4199" s="1"/>
      <c r="EO4199" s="1"/>
      <c r="EP4199" s="1"/>
      <c r="EQ4199" s="1"/>
      <c r="ER4199" s="1"/>
    </row>
    <row r="4200" spans="1:148" ht="12.75" x14ac:dyDescent="0.2">
      <c r="A4200" s="118"/>
      <c r="B4200" s="119"/>
      <c r="C4200" s="119"/>
      <c r="D4200" s="120"/>
      <c r="E4200" s="121"/>
      <c r="F4200" s="122"/>
      <c r="G4200" s="123"/>
      <c r="H4200" s="124"/>
      <c r="I4200" s="124"/>
      <c r="J4200" s="125"/>
      <c r="K4200" s="125"/>
      <c r="L4200" s="119"/>
      <c r="M4200" s="126"/>
      <c r="N4200" s="126"/>
      <c r="O4200" s="119"/>
      <c r="P4200" s="119"/>
      <c r="Q4200" s="127"/>
      <c r="R4200" s="128"/>
      <c r="S4200" s="119"/>
      <c r="T4200" s="129"/>
      <c r="U4200" s="127"/>
      <c r="V4200" s="127"/>
      <c r="W4200" s="126"/>
      <c r="X4200" s="119"/>
      <c r="Y4200" s="121"/>
      <c r="Z4200" s="131"/>
      <c r="AA4200" s="12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2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4"/>
      <c r="EM4200" s="1"/>
      <c r="EN4200" s="1"/>
      <c r="EO4200" s="1"/>
      <c r="EP4200" s="1"/>
      <c r="EQ4200" s="1"/>
      <c r="ER4200" s="1"/>
    </row>
    <row r="4201" spans="1:148" ht="12.75" x14ac:dyDescent="0.2">
      <c r="A4201" s="118"/>
      <c r="B4201" s="119"/>
      <c r="C4201" s="119"/>
      <c r="D4201" s="120"/>
      <c r="E4201" s="121"/>
      <c r="F4201" s="122"/>
      <c r="G4201" s="123"/>
      <c r="H4201" s="124"/>
      <c r="I4201" s="124"/>
      <c r="J4201" s="125"/>
      <c r="K4201" s="125"/>
      <c r="L4201" s="119"/>
      <c r="M4201" s="126"/>
      <c r="N4201" s="126"/>
      <c r="O4201" s="119"/>
      <c r="P4201" s="119"/>
      <c r="Q4201" s="127"/>
      <c r="R4201" s="128"/>
      <c r="S4201" s="119"/>
      <c r="T4201" s="129"/>
      <c r="U4201" s="127"/>
      <c r="V4201" s="127"/>
      <c r="W4201" s="126"/>
      <c r="X4201" s="119"/>
      <c r="Y4201" s="121"/>
      <c r="Z4201" s="131"/>
      <c r="AA4201" s="12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2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4"/>
      <c r="EM4201" s="1"/>
      <c r="EN4201" s="1"/>
      <c r="EO4201" s="1"/>
      <c r="EP4201" s="1"/>
      <c r="EQ4201" s="1"/>
      <c r="ER4201" s="1"/>
    </row>
    <row r="4202" spans="1:148" ht="12.75" x14ac:dyDescent="0.2">
      <c r="A4202" s="118"/>
      <c r="B4202" s="119"/>
      <c r="C4202" s="119"/>
      <c r="D4202" s="120"/>
      <c r="E4202" s="121"/>
      <c r="F4202" s="122"/>
      <c r="G4202" s="123"/>
      <c r="H4202" s="124"/>
      <c r="I4202" s="124"/>
      <c r="J4202" s="125"/>
      <c r="K4202" s="125"/>
      <c r="L4202" s="119"/>
      <c r="M4202" s="126"/>
      <c r="N4202" s="126"/>
      <c r="O4202" s="119"/>
      <c r="P4202" s="119"/>
      <c r="Q4202" s="127"/>
      <c r="R4202" s="128"/>
      <c r="S4202" s="119"/>
      <c r="T4202" s="129"/>
      <c r="U4202" s="127"/>
      <c r="V4202" s="127"/>
      <c r="W4202" s="126"/>
      <c r="X4202" s="119"/>
      <c r="Y4202" s="121"/>
      <c r="Z4202" s="131"/>
      <c r="AA4202" s="12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2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4"/>
      <c r="EM4202" s="1"/>
      <c r="EN4202" s="1"/>
      <c r="EO4202" s="1"/>
      <c r="EP4202" s="1"/>
      <c r="EQ4202" s="1"/>
      <c r="ER4202" s="1"/>
    </row>
    <row r="4203" spans="1:148" ht="12.75" x14ac:dyDescent="0.2">
      <c r="A4203" s="118"/>
      <c r="B4203" s="119"/>
      <c r="C4203" s="119"/>
      <c r="D4203" s="120"/>
      <c r="E4203" s="121"/>
      <c r="F4203" s="122"/>
      <c r="G4203" s="123"/>
      <c r="H4203" s="124"/>
      <c r="I4203" s="124"/>
      <c r="J4203" s="125"/>
      <c r="K4203" s="125"/>
      <c r="L4203" s="119"/>
      <c r="M4203" s="126"/>
      <c r="N4203" s="126"/>
      <c r="O4203" s="119"/>
      <c r="P4203" s="119"/>
      <c r="Q4203" s="127"/>
      <c r="R4203" s="128"/>
      <c r="S4203" s="119"/>
      <c r="T4203" s="129"/>
      <c r="U4203" s="127"/>
      <c r="V4203" s="127"/>
      <c r="W4203" s="126"/>
      <c r="X4203" s="119"/>
      <c r="Y4203" s="121"/>
      <c r="Z4203" s="131"/>
      <c r="AA4203" s="12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2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4"/>
      <c r="EM4203" s="1"/>
      <c r="EN4203" s="1"/>
      <c r="EO4203" s="1"/>
      <c r="EP4203" s="1"/>
      <c r="EQ4203" s="1"/>
      <c r="ER4203" s="1"/>
    </row>
    <row r="4204" spans="1:148" ht="12.75" x14ac:dyDescent="0.2">
      <c r="A4204" s="118"/>
      <c r="B4204" s="119"/>
      <c r="C4204" s="119"/>
      <c r="D4204" s="120"/>
      <c r="E4204" s="121"/>
      <c r="F4204" s="122"/>
      <c r="G4204" s="123"/>
      <c r="H4204" s="124"/>
      <c r="I4204" s="124"/>
      <c r="J4204" s="125"/>
      <c r="K4204" s="125"/>
      <c r="L4204" s="119"/>
      <c r="M4204" s="126"/>
      <c r="N4204" s="126"/>
      <c r="O4204" s="119"/>
      <c r="P4204" s="119"/>
      <c r="Q4204" s="127"/>
      <c r="R4204" s="128"/>
      <c r="S4204" s="119"/>
      <c r="T4204" s="129"/>
      <c r="U4204" s="127"/>
      <c r="V4204" s="127"/>
      <c r="W4204" s="126"/>
      <c r="X4204" s="119"/>
      <c r="Y4204" s="121"/>
      <c r="Z4204" s="131"/>
      <c r="AA4204" s="12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2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4"/>
      <c r="EM4204" s="1"/>
      <c r="EN4204" s="1"/>
      <c r="EO4204" s="1"/>
      <c r="EP4204" s="1"/>
      <c r="EQ4204" s="1"/>
      <c r="ER4204" s="1"/>
    </row>
    <row r="4205" spans="1:148" ht="12.75" x14ac:dyDescent="0.2">
      <c r="A4205" s="118"/>
      <c r="B4205" s="119"/>
      <c r="C4205" s="119"/>
      <c r="D4205" s="120"/>
      <c r="E4205" s="121"/>
      <c r="F4205" s="122"/>
      <c r="G4205" s="123"/>
      <c r="H4205" s="124"/>
      <c r="I4205" s="124"/>
      <c r="J4205" s="125"/>
      <c r="K4205" s="125"/>
      <c r="L4205" s="119"/>
      <c r="M4205" s="126"/>
      <c r="N4205" s="126"/>
      <c r="O4205" s="119"/>
      <c r="P4205" s="119"/>
      <c r="Q4205" s="127"/>
      <c r="R4205" s="128"/>
      <c r="S4205" s="119"/>
      <c r="T4205" s="129"/>
      <c r="U4205" s="127"/>
      <c r="V4205" s="127"/>
      <c r="W4205" s="126"/>
      <c r="X4205" s="119"/>
      <c r="Y4205" s="121"/>
      <c r="Z4205" s="131"/>
      <c r="AA4205" s="12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2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4"/>
      <c r="EM4205" s="1"/>
      <c r="EN4205" s="1"/>
      <c r="EO4205" s="1"/>
      <c r="EP4205" s="1"/>
      <c r="EQ4205" s="1"/>
      <c r="ER4205" s="1"/>
    </row>
    <row r="4206" spans="1:148" ht="12.75" x14ac:dyDescent="0.2">
      <c r="A4206" s="118"/>
      <c r="B4206" s="119"/>
      <c r="C4206" s="119"/>
      <c r="D4206" s="120"/>
      <c r="E4206" s="121"/>
      <c r="F4206" s="122"/>
      <c r="G4206" s="123"/>
      <c r="H4206" s="124"/>
      <c r="I4206" s="124"/>
      <c r="J4206" s="125"/>
      <c r="K4206" s="125"/>
      <c r="L4206" s="119"/>
      <c r="M4206" s="126"/>
      <c r="N4206" s="126"/>
      <c r="O4206" s="119"/>
      <c r="P4206" s="119"/>
      <c r="Q4206" s="127"/>
      <c r="R4206" s="128"/>
      <c r="S4206" s="119"/>
      <c r="T4206" s="129"/>
      <c r="U4206" s="127"/>
      <c r="V4206" s="127"/>
      <c r="W4206" s="126"/>
      <c r="X4206" s="119"/>
      <c r="Y4206" s="121"/>
      <c r="Z4206" s="131"/>
      <c r="AA4206" s="12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2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4"/>
      <c r="EM4206" s="1"/>
      <c r="EN4206" s="1"/>
      <c r="EO4206" s="1"/>
      <c r="EP4206" s="1"/>
      <c r="EQ4206" s="1"/>
      <c r="ER4206" s="1"/>
    </row>
    <row r="4207" spans="1:148" ht="12.75" x14ac:dyDescent="0.2">
      <c r="A4207" s="118"/>
      <c r="B4207" s="119"/>
      <c r="C4207" s="119"/>
      <c r="D4207" s="120"/>
      <c r="E4207" s="121"/>
      <c r="F4207" s="122"/>
      <c r="G4207" s="123"/>
      <c r="H4207" s="124"/>
      <c r="I4207" s="124"/>
      <c r="J4207" s="125"/>
      <c r="K4207" s="125"/>
      <c r="L4207" s="119"/>
      <c r="M4207" s="126"/>
      <c r="N4207" s="126"/>
      <c r="O4207" s="119"/>
      <c r="P4207" s="119"/>
      <c r="Q4207" s="127"/>
      <c r="R4207" s="128"/>
      <c r="S4207" s="119"/>
      <c r="T4207" s="129"/>
      <c r="U4207" s="127"/>
      <c r="V4207" s="127"/>
      <c r="W4207" s="126"/>
      <c r="X4207" s="119"/>
      <c r="Y4207" s="121"/>
      <c r="Z4207" s="131"/>
      <c r="AA4207" s="12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2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4"/>
      <c r="EM4207" s="1"/>
      <c r="EN4207" s="1"/>
      <c r="EO4207" s="1"/>
      <c r="EP4207" s="1"/>
      <c r="EQ4207" s="1"/>
      <c r="ER4207" s="1"/>
    </row>
    <row r="4208" spans="1:148" ht="12.75" x14ac:dyDescent="0.2">
      <c r="A4208" s="118"/>
      <c r="B4208" s="119"/>
      <c r="C4208" s="119"/>
      <c r="D4208" s="120"/>
      <c r="E4208" s="121"/>
      <c r="F4208" s="122"/>
      <c r="G4208" s="123"/>
      <c r="H4208" s="124"/>
      <c r="I4208" s="124"/>
      <c r="J4208" s="125"/>
      <c r="K4208" s="125"/>
      <c r="L4208" s="119"/>
      <c r="M4208" s="126"/>
      <c r="N4208" s="126"/>
      <c r="O4208" s="119"/>
      <c r="P4208" s="119"/>
      <c r="Q4208" s="127"/>
      <c r="R4208" s="128"/>
      <c r="S4208" s="119"/>
      <c r="T4208" s="129"/>
      <c r="U4208" s="127"/>
      <c r="V4208" s="127"/>
      <c r="W4208" s="126"/>
      <c r="X4208" s="119"/>
      <c r="Y4208" s="121"/>
      <c r="Z4208" s="131"/>
      <c r="AA4208" s="12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2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4"/>
      <c r="EM4208" s="1"/>
      <c r="EN4208" s="1"/>
      <c r="EO4208" s="1"/>
      <c r="EP4208" s="1"/>
      <c r="EQ4208" s="1"/>
      <c r="ER4208" s="1"/>
    </row>
    <row r="4209" spans="1:148" ht="12.75" x14ac:dyDescent="0.2">
      <c r="A4209" s="118"/>
      <c r="B4209" s="119"/>
      <c r="C4209" s="119"/>
      <c r="D4209" s="120"/>
      <c r="E4209" s="121"/>
      <c r="F4209" s="122"/>
      <c r="G4209" s="123"/>
      <c r="H4209" s="124"/>
      <c r="I4209" s="124"/>
      <c r="J4209" s="125"/>
      <c r="K4209" s="125"/>
      <c r="L4209" s="119"/>
      <c r="M4209" s="126"/>
      <c r="N4209" s="126"/>
      <c r="O4209" s="119"/>
      <c r="P4209" s="119"/>
      <c r="Q4209" s="127"/>
      <c r="R4209" s="128"/>
      <c r="S4209" s="119"/>
      <c r="T4209" s="129"/>
      <c r="U4209" s="127"/>
      <c r="V4209" s="127"/>
      <c r="W4209" s="126"/>
      <c r="X4209" s="119"/>
      <c r="Y4209" s="121"/>
      <c r="Z4209" s="131"/>
      <c r="AA4209" s="12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2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4"/>
      <c r="EM4209" s="1"/>
      <c r="EN4209" s="1"/>
      <c r="EO4209" s="1"/>
      <c r="EP4209" s="1"/>
      <c r="EQ4209" s="1"/>
      <c r="ER4209" s="1"/>
    </row>
    <row r="4210" spans="1:148" ht="12.75" x14ac:dyDescent="0.2">
      <c r="A4210" s="118"/>
      <c r="B4210" s="119"/>
      <c r="C4210" s="119"/>
      <c r="D4210" s="120"/>
      <c r="E4210" s="121"/>
      <c r="F4210" s="122"/>
      <c r="G4210" s="123"/>
      <c r="H4210" s="124"/>
      <c r="I4210" s="124"/>
      <c r="J4210" s="125"/>
      <c r="K4210" s="125"/>
      <c r="L4210" s="119"/>
      <c r="M4210" s="126"/>
      <c r="N4210" s="126"/>
      <c r="O4210" s="119"/>
      <c r="P4210" s="119"/>
      <c r="Q4210" s="127"/>
      <c r="R4210" s="128"/>
      <c r="S4210" s="119"/>
      <c r="T4210" s="129"/>
      <c r="U4210" s="127"/>
      <c r="V4210" s="127"/>
      <c r="W4210" s="126"/>
      <c r="X4210" s="119"/>
      <c r="Y4210" s="121"/>
      <c r="Z4210" s="131"/>
      <c r="AA4210" s="12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2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4"/>
      <c r="EM4210" s="1"/>
      <c r="EN4210" s="1"/>
      <c r="EO4210" s="1"/>
      <c r="EP4210" s="1"/>
      <c r="EQ4210" s="1"/>
      <c r="ER4210" s="1"/>
    </row>
    <row r="4211" spans="1:148" ht="12.75" x14ac:dyDescent="0.2">
      <c r="A4211" s="118"/>
      <c r="B4211" s="119"/>
      <c r="C4211" s="119"/>
      <c r="D4211" s="120"/>
      <c r="E4211" s="121"/>
      <c r="F4211" s="122"/>
      <c r="G4211" s="123"/>
      <c r="H4211" s="124"/>
      <c r="I4211" s="124"/>
      <c r="J4211" s="125"/>
      <c r="K4211" s="125"/>
      <c r="L4211" s="119"/>
      <c r="M4211" s="126"/>
      <c r="N4211" s="126"/>
      <c r="O4211" s="119"/>
      <c r="P4211" s="119"/>
      <c r="Q4211" s="127"/>
      <c r="R4211" s="128"/>
      <c r="S4211" s="119"/>
      <c r="T4211" s="129"/>
      <c r="U4211" s="127"/>
      <c r="V4211" s="127"/>
      <c r="W4211" s="126"/>
      <c r="X4211" s="119"/>
      <c r="Y4211" s="121"/>
      <c r="Z4211" s="131"/>
      <c r="AA4211" s="12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2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4"/>
      <c r="EM4211" s="1"/>
      <c r="EN4211" s="1"/>
      <c r="EO4211" s="1"/>
      <c r="EP4211" s="1"/>
      <c r="EQ4211" s="1"/>
      <c r="ER4211" s="1"/>
    </row>
    <row r="4212" spans="1:148" ht="12.75" x14ac:dyDescent="0.2">
      <c r="A4212" s="118"/>
      <c r="B4212" s="119"/>
      <c r="C4212" s="119"/>
      <c r="D4212" s="120"/>
      <c r="E4212" s="121"/>
      <c r="F4212" s="122"/>
      <c r="G4212" s="123"/>
      <c r="H4212" s="124"/>
      <c r="I4212" s="124"/>
      <c r="J4212" s="125"/>
      <c r="K4212" s="125"/>
      <c r="L4212" s="119"/>
      <c r="M4212" s="126"/>
      <c r="N4212" s="126"/>
      <c r="O4212" s="119"/>
      <c r="P4212" s="119"/>
      <c r="Q4212" s="127"/>
      <c r="R4212" s="128"/>
      <c r="S4212" s="119"/>
      <c r="T4212" s="129"/>
      <c r="U4212" s="127"/>
      <c r="V4212" s="127"/>
      <c r="W4212" s="126"/>
      <c r="X4212" s="119"/>
      <c r="Y4212" s="121"/>
      <c r="Z4212" s="131"/>
      <c r="AA4212" s="12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2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4"/>
      <c r="EM4212" s="1"/>
      <c r="EN4212" s="1"/>
      <c r="EO4212" s="1"/>
      <c r="EP4212" s="1"/>
      <c r="EQ4212" s="1"/>
      <c r="ER4212" s="1"/>
    </row>
    <row r="4213" spans="1:148" ht="12.75" x14ac:dyDescent="0.2">
      <c r="A4213" s="118"/>
      <c r="B4213" s="119"/>
      <c r="C4213" s="119"/>
      <c r="D4213" s="120"/>
      <c r="E4213" s="121"/>
      <c r="F4213" s="122"/>
      <c r="G4213" s="123"/>
      <c r="H4213" s="124"/>
      <c r="I4213" s="124"/>
      <c r="J4213" s="125"/>
      <c r="K4213" s="125"/>
      <c r="L4213" s="119"/>
      <c r="M4213" s="126"/>
      <c r="N4213" s="126"/>
      <c r="O4213" s="119"/>
      <c r="P4213" s="119"/>
      <c r="Q4213" s="127"/>
      <c r="R4213" s="128"/>
      <c r="S4213" s="119"/>
      <c r="T4213" s="129"/>
      <c r="U4213" s="127"/>
      <c r="V4213" s="127"/>
      <c r="W4213" s="126"/>
      <c r="X4213" s="119"/>
      <c r="Y4213" s="121"/>
      <c r="Z4213" s="131"/>
      <c r="AA4213" s="12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2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4"/>
      <c r="EM4213" s="1"/>
      <c r="EN4213" s="1"/>
      <c r="EO4213" s="1"/>
      <c r="EP4213" s="1"/>
      <c r="EQ4213" s="1"/>
      <c r="ER4213" s="1"/>
    </row>
    <row r="4214" spans="1:148" ht="12.75" x14ac:dyDescent="0.2">
      <c r="A4214" s="118"/>
      <c r="B4214" s="119"/>
      <c r="C4214" s="119"/>
      <c r="D4214" s="120"/>
      <c r="E4214" s="121"/>
      <c r="F4214" s="122"/>
      <c r="G4214" s="123"/>
      <c r="H4214" s="124"/>
      <c r="I4214" s="124"/>
      <c r="J4214" s="125"/>
      <c r="K4214" s="125"/>
      <c r="L4214" s="119"/>
      <c r="M4214" s="126"/>
      <c r="N4214" s="126"/>
      <c r="O4214" s="119"/>
      <c r="P4214" s="119"/>
      <c r="Q4214" s="127"/>
      <c r="R4214" s="128"/>
      <c r="S4214" s="119"/>
      <c r="T4214" s="129"/>
      <c r="U4214" s="127"/>
      <c r="V4214" s="127"/>
      <c r="W4214" s="126"/>
      <c r="X4214" s="119"/>
      <c r="Y4214" s="121"/>
      <c r="Z4214" s="131"/>
      <c r="AA4214" s="12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2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4"/>
      <c r="EM4214" s="1"/>
      <c r="EN4214" s="1"/>
      <c r="EO4214" s="1"/>
      <c r="EP4214" s="1"/>
      <c r="EQ4214" s="1"/>
      <c r="ER4214" s="1"/>
    </row>
    <row r="4215" spans="1:148" ht="12.75" x14ac:dyDescent="0.2">
      <c r="A4215" s="118"/>
      <c r="B4215" s="119"/>
      <c r="C4215" s="119"/>
      <c r="D4215" s="120"/>
      <c r="E4215" s="121"/>
      <c r="F4215" s="122"/>
      <c r="G4215" s="123"/>
      <c r="H4215" s="124"/>
      <c r="I4215" s="124"/>
      <c r="J4215" s="125"/>
      <c r="K4215" s="125"/>
      <c r="L4215" s="119"/>
      <c r="M4215" s="126"/>
      <c r="N4215" s="126"/>
      <c r="O4215" s="119"/>
      <c r="P4215" s="119"/>
      <c r="Q4215" s="127"/>
      <c r="R4215" s="128"/>
      <c r="S4215" s="119"/>
      <c r="T4215" s="129"/>
      <c r="U4215" s="127"/>
      <c r="V4215" s="127"/>
      <c r="W4215" s="126"/>
      <c r="X4215" s="119"/>
      <c r="Y4215" s="121"/>
      <c r="Z4215" s="131"/>
      <c r="AA4215" s="12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2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4"/>
      <c r="EM4215" s="1"/>
      <c r="EN4215" s="1"/>
      <c r="EO4215" s="1"/>
      <c r="EP4215" s="1"/>
      <c r="EQ4215" s="1"/>
      <c r="ER4215" s="1"/>
    </row>
    <row r="4216" spans="1:148" ht="12.75" x14ac:dyDescent="0.2">
      <c r="A4216" s="118"/>
      <c r="B4216" s="119"/>
      <c r="C4216" s="119"/>
      <c r="D4216" s="120"/>
      <c r="E4216" s="121"/>
      <c r="F4216" s="122"/>
      <c r="G4216" s="123"/>
      <c r="H4216" s="124"/>
      <c r="I4216" s="124"/>
      <c r="J4216" s="125"/>
      <c r="K4216" s="125"/>
      <c r="L4216" s="119"/>
      <c r="M4216" s="126"/>
      <c r="N4216" s="126"/>
      <c r="O4216" s="119"/>
      <c r="P4216" s="119"/>
      <c r="Q4216" s="127"/>
      <c r="R4216" s="128"/>
      <c r="S4216" s="119"/>
      <c r="T4216" s="129"/>
      <c r="U4216" s="127"/>
      <c r="V4216" s="127"/>
      <c r="W4216" s="126"/>
      <c r="X4216" s="119"/>
      <c r="Y4216" s="121"/>
      <c r="Z4216" s="131"/>
      <c r="AA4216" s="12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2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4"/>
      <c r="EM4216" s="1"/>
      <c r="EN4216" s="1"/>
      <c r="EO4216" s="1"/>
      <c r="EP4216" s="1"/>
      <c r="EQ4216" s="1"/>
      <c r="ER4216" s="1"/>
    </row>
    <row r="4217" spans="1:148" ht="12.75" x14ac:dyDescent="0.2">
      <c r="A4217" s="118"/>
      <c r="B4217" s="119"/>
      <c r="C4217" s="119"/>
      <c r="D4217" s="120"/>
      <c r="E4217" s="121"/>
      <c r="F4217" s="122"/>
      <c r="G4217" s="123"/>
      <c r="H4217" s="124"/>
      <c r="I4217" s="124"/>
      <c r="J4217" s="125"/>
      <c r="K4217" s="125"/>
      <c r="L4217" s="119"/>
      <c r="M4217" s="126"/>
      <c r="N4217" s="126"/>
      <c r="O4217" s="119"/>
      <c r="P4217" s="119"/>
      <c r="Q4217" s="127"/>
      <c r="R4217" s="128"/>
      <c r="S4217" s="119"/>
      <c r="T4217" s="129"/>
      <c r="U4217" s="127"/>
      <c r="V4217" s="127"/>
      <c r="W4217" s="126"/>
      <c r="X4217" s="119"/>
      <c r="Y4217" s="121"/>
      <c r="Z4217" s="131"/>
      <c r="AA4217" s="12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2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4"/>
      <c r="EM4217" s="1"/>
      <c r="EN4217" s="1"/>
      <c r="EO4217" s="1"/>
      <c r="EP4217" s="1"/>
      <c r="EQ4217" s="1"/>
      <c r="ER4217" s="1"/>
    </row>
    <row r="4218" spans="1:148" ht="12.75" x14ac:dyDescent="0.2">
      <c r="A4218" s="118"/>
      <c r="B4218" s="119"/>
      <c r="C4218" s="119"/>
      <c r="D4218" s="120"/>
      <c r="E4218" s="121"/>
      <c r="F4218" s="122"/>
      <c r="G4218" s="123"/>
      <c r="H4218" s="124"/>
      <c r="I4218" s="124"/>
      <c r="J4218" s="125"/>
      <c r="K4218" s="125"/>
      <c r="L4218" s="119"/>
      <c r="M4218" s="126"/>
      <c r="N4218" s="126"/>
      <c r="O4218" s="119"/>
      <c r="P4218" s="119"/>
      <c r="Q4218" s="127"/>
      <c r="R4218" s="128"/>
      <c r="S4218" s="119"/>
      <c r="T4218" s="129"/>
      <c r="U4218" s="127"/>
      <c r="V4218" s="127"/>
      <c r="W4218" s="126"/>
      <c r="X4218" s="119"/>
      <c r="Y4218" s="121"/>
      <c r="Z4218" s="131"/>
      <c r="AA4218" s="12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2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4"/>
      <c r="EM4218" s="1"/>
      <c r="EN4218" s="1"/>
      <c r="EO4218" s="1"/>
      <c r="EP4218" s="1"/>
      <c r="EQ4218" s="1"/>
      <c r="ER4218" s="1"/>
    </row>
    <row r="4219" spans="1:148" ht="12.75" x14ac:dyDescent="0.2">
      <c r="A4219" s="118"/>
      <c r="B4219" s="119"/>
      <c r="C4219" s="119"/>
      <c r="D4219" s="120"/>
      <c r="E4219" s="121"/>
      <c r="F4219" s="122"/>
      <c r="G4219" s="123"/>
      <c r="H4219" s="124"/>
      <c r="I4219" s="124"/>
      <c r="J4219" s="125"/>
      <c r="K4219" s="125"/>
      <c r="L4219" s="119"/>
      <c r="M4219" s="126"/>
      <c r="N4219" s="126"/>
      <c r="O4219" s="119"/>
      <c r="P4219" s="119"/>
      <c r="Q4219" s="127"/>
      <c r="R4219" s="128"/>
      <c r="S4219" s="119"/>
      <c r="T4219" s="129"/>
      <c r="U4219" s="127"/>
      <c r="V4219" s="127"/>
      <c r="W4219" s="126"/>
      <c r="X4219" s="119"/>
      <c r="Y4219" s="121"/>
      <c r="Z4219" s="131"/>
      <c r="AA4219" s="12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2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4"/>
      <c r="EM4219" s="1"/>
      <c r="EN4219" s="1"/>
      <c r="EO4219" s="1"/>
      <c r="EP4219" s="1"/>
      <c r="EQ4219" s="1"/>
      <c r="ER4219" s="1"/>
    </row>
    <row r="4220" spans="1:148" ht="12.75" x14ac:dyDescent="0.2">
      <c r="A4220" s="118"/>
      <c r="B4220" s="119"/>
      <c r="C4220" s="119"/>
      <c r="D4220" s="120"/>
      <c r="E4220" s="121"/>
      <c r="F4220" s="122"/>
      <c r="G4220" s="123"/>
      <c r="H4220" s="124"/>
      <c r="I4220" s="124"/>
      <c r="J4220" s="125"/>
      <c r="K4220" s="125"/>
      <c r="L4220" s="119"/>
      <c r="M4220" s="126"/>
      <c r="N4220" s="126"/>
      <c r="O4220" s="119"/>
      <c r="P4220" s="119"/>
      <c r="Q4220" s="127"/>
      <c r="R4220" s="128"/>
      <c r="S4220" s="119"/>
      <c r="T4220" s="129"/>
      <c r="U4220" s="127"/>
      <c r="V4220" s="127"/>
      <c r="W4220" s="126"/>
      <c r="X4220" s="119"/>
      <c r="Y4220" s="121"/>
      <c r="Z4220" s="131"/>
      <c r="AA4220" s="12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2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4"/>
      <c r="EM4220" s="1"/>
      <c r="EN4220" s="1"/>
      <c r="EO4220" s="1"/>
      <c r="EP4220" s="1"/>
      <c r="EQ4220" s="1"/>
      <c r="ER4220" s="1"/>
    </row>
    <row r="4221" spans="1:148" ht="12.75" x14ac:dyDescent="0.2">
      <c r="A4221" s="118"/>
      <c r="B4221" s="119"/>
      <c r="C4221" s="119"/>
      <c r="D4221" s="120"/>
      <c r="E4221" s="121"/>
      <c r="F4221" s="122"/>
      <c r="G4221" s="123"/>
      <c r="H4221" s="124"/>
      <c r="I4221" s="124"/>
      <c r="J4221" s="125"/>
      <c r="K4221" s="125"/>
      <c r="L4221" s="119"/>
      <c r="M4221" s="126"/>
      <c r="N4221" s="126"/>
      <c r="O4221" s="119"/>
      <c r="P4221" s="119"/>
      <c r="Q4221" s="127"/>
      <c r="R4221" s="128"/>
      <c r="S4221" s="119"/>
      <c r="T4221" s="129"/>
      <c r="U4221" s="127"/>
      <c r="V4221" s="127"/>
      <c r="W4221" s="126"/>
      <c r="X4221" s="119"/>
      <c r="Y4221" s="121"/>
      <c r="Z4221" s="131"/>
      <c r="AA4221" s="12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2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4"/>
      <c r="EM4221" s="1"/>
      <c r="EN4221" s="1"/>
      <c r="EO4221" s="1"/>
      <c r="EP4221" s="1"/>
      <c r="EQ4221" s="1"/>
      <c r="ER4221" s="1"/>
    </row>
    <row r="4222" spans="1:148" ht="12.75" x14ac:dyDescent="0.2">
      <c r="A4222" s="118"/>
      <c r="B4222" s="119"/>
      <c r="C4222" s="119"/>
      <c r="D4222" s="120"/>
      <c r="E4222" s="121"/>
      <c r="F4222" s="122"/>
      <c r="G4222" s="123"/>
      <c r="H4222" s="124"/>
      <c r="I4222" s="124"/>
      <c r="J4222" s="125"/>
      <c r="K4222" s="125"/>
      <c r="L4222" s="119"/>
      <c r="M4222" s="126"/>
      <c r="N4222" s="126"/>
      <c r="O4222" s="119"/>
      <c r="P4222" s="119"/>
      <c r="Q4222" s="127"/>
      <c r="R4222" s="128"/>
      <c r="S4222" s="119"/>
      <c r="T4222" s="129"/>
      <c r="U4222" s="127"/>
      <c r="V4222" s="127"/>
      <c r="W4222" s="126"/>
      <c r="X4222" s="119"/>
      <c r="Y4222" s="121"/>
      <c r="Z4222" s="131"/>
      <c r="AA4222" s="12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2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4"/>
      <c r="EM4222" s="1"/>
      <c r="EN4222" s="1"/>
      <c r="EO4222" s="1"/>
      <c r="EP4222" s="1"/>
      <c r="EQ4222" s="1"/>
      <c r="ER4222" s="1"/>
    </row>
    <row r="4223" spans="1:148" ht="12.75" x14ac:dyDescent="0.2">
      <c r="A4223" s="118"/>
      <c r="B4223" s="119"/>
      <c r="C4223" s="119"/>
      <c r="D4223" s="120"/>
      <c r="E4223" s="121"/>
      <c r="F4223" s="122"/>
      <c r="G4223" s="123"/>
      <c r="H4223" s="124"/>
      <c r="I4223" s="124"/>
      <c r="J4223" s="125"/>
      <c r="K4223" s="125"/>
      <c r="L4223" s="119"/>
      <c r="M4223" s="126"/>
      <c r="N4223" s="126"/>
      <c r="O4223" s="119"/>
      <c r="P4223" s="119"/>
      <c r="Q4223" s="127"/>
      <c r="R4223" s="128"/>
      <c r="S4223" s="119"/>
      <c r="T4223" s="129"/>
      <c r="U4223" s="127"/>
      <c r="V4223" s="127"/>
      <c r="W4223" s="126"/>
      <c r="X4223" s="119"/>
      <c r="Y4223" s="121"/>
      <c r="Z4223" s="131"/>
      <c r="AA4223" s="12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2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4"/>
      <c r="EM4223" s="1"/>
      <c r="EN4223" s="1"/>
      <c r="EO4223" s="1"/>
      <c r="EP4223" s="1"/>
      <c r="EQ4223" s="1"/>
      <c r="ER4223" s="1"/>
    </row>
    <row r="4224" spans="1:148" ht="12.75" x14ac:dyDescent="0.2">
      <c r="A4224" s="118"/>
      <c r="B4224" s="119"/>
      <c r="C4224" s="119"/>
      <c r="D4224" s="120"/>
      <c r="E4224" s="121"/>
      <c r="F4224" s="122"/>
      <c r="G4224" s="123"/>
      <c r="H4224" s="124"/>
      <c r="I4224" s="124"/>
      <c r="J4224" s="125"/>
      <c r="K4224" s="125"/>
      <c r="L4224" s="119"/>
      <c r="M4224" s="126"/>
      <c r="N4224" s="126"/>
      <c r="O4224" s="119"/>
      <c r="P4224" s="119"/>
      <c r="Q4224" s="127"/>
      <c r="R4224" s="128"/>
      <c r="S4224" s="119"/>
      <c r="T4224" s="129"/>
      <c r="U4224" s="127"/>
      <c r="V4224" s="127"/>
      <c r="W4224" s="126"/>
      <c r="X4224" s="119"/>
      <c r="Y4224" s="121"/>
      <c r="Z4224" s="131"/>
      <c r="AA4224" s="12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2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4"/>
      <c r="EM4224" s="1"/>
      <c r="EN4224" s="1"/>
      <c r="EO4224" s="1"/>
      <c r="EP4224" s="1"/>
      <c r="EQ4224" s="1"/>
      <c r="ER4224" s="1"/>
    </row>
    <row r="4225" spans="1:148" ht="12.75" x14ac:dyDescent="0.2">
      <c r="A4225" s="118"/>
      <c r="B4225" s="119"/>
      <c r="C4225" s="119"/>
      <c r="D4225" s="120"/>
      <c r="E4225" s="121"/>
      <c r="F4225" s="122"/>
      <c r="G4225" s="123"/>
      <c r="H4225" s="124"/>
      <c r="I4225" s="124"/>
      <c r="J4225" s="125"/>
      <c r="K4225" s="125"/>
      <c r="L4225" s="119"/>
      <c r="M4225" s="126"/>
      <c r="N4225" s="126"/>
      <c r="O4225" s="119"/>
      <c r="P4225" s="119"/>
      <c r="Q4225" s="127"/>
      <c r="R4225" s="128"/>
      <c r="S4225" s="119"/>
      <c r="T4225" s="129"/>
      <c r="U4225" s="127"/>
      <c r="V4225" s="127"/>
      <c r="W4225" s="126"/>
      <c r="X4225" s="119"/>
      <c r="Y4225" s="121"/>
      <c r="Z4225" s="131"/>
      <c r="AA4225" s="12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2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4"/>
      <c r="EM4225" s="1"/>
      <c r="EN4225" s="1"/>
      <c r="EO4225" s="1"/>
      <c r="EP4225" s="1"/>
      <c r="EQ4225" s="1"/>
      <c r="ER4225" s="1"/>
    </row>
    <row r="4226" spans="1:148" ht="12.75" x14ac:dyDescent="0.2">
      <c r="A4226" s="118"/>
      <c r="B4226" s="119"/>
      <c r="C4226" s="119"/>
      <c r="D4226" s="120"/>
      <c r="E4226" s="121"/>
      <c r="F4226" s="122"/>
      <c r="G4226" s="123"/>
      <c r="H4226" s="124"/>
      <c r="I4226" s="124"/>
      <c r="J4226" s="125"/>
      <c r="K4226" s="125"/>
      <c r="L4226" s="119"/>
      <c r="M4226" s="126"/>
      <c r="N4226" s="126"/>
      <c r="O4226" s="119"/>
      <c r="P4226" s="119"/>
      <c r="Q4226" s="127"/>
      <c r="R4226" s="128"/>
      <c r="S4226" s="119"/>
      <c r="T4226" s="129"/>
      <c r="U4226" s="127"/>
      <c r="V4226" s="127"/>
      <c r="W4226" s="126"/>
      <c r="X4226" s="119"/>
      <c r="Y4226" s="121"/>
      <c r="Z4226" s="131"/>
      <c r="AA4226" s="12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2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4"/>
      <c r="EM4226" s="1"/>
      <c r="EN4226" s="1"/>
      <c r="EO4226" s="1"/>
      <c r="EP4226" s="1"/>
      <c r="EQ4226" s="1"/>
      <c r="ER4226" s="1"/>
    </row>
    <row r="4227" spans="1:148" ht="12.75" x14ac:dyDescent="0.2">
      <c r="A4227" s="118"/>
      <c r="B4227" s="119"/>
      <c r="C4227" s="119"/>
      <c r="D4227" s="120"/>
      <c r="E4227" s="121"/>
      <c r="F4227" s="122"/>
      <c r="G4227" s="123"/>
      <c r="H4227" s="124"/>
      <c r="I4227" s="124"/>
      <c r="J4227" s="125"/>
      <c r="K4227" s="125"/>
      <c r="L4227" s="119"/>
      <c r="M4227" s="126"/>
      <c r="N4227" s="126"/>
      <c r="O4227" s="119"/>
      <c r="P4227" s="119"/>
      <c r="Q4227" s="127"/>
      <c r="R4227" s="128"/>
      <c r="S4227" s="119"/>
      <c r="T4227" s="129"/>
      <c r="U4227" s="127"/>
      <c r="V4227" s="127"/>
      <c r="W4227" s="126"/>
      <c r="X4227" s="119"/>
      <c r="Y4227" s="121"/>
      <c r="Z4227" s="131"/>
      <c r="AA4227" s="12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2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4"/>
      <c r="EM4227" s="1"/>
      <c r="EN4227" s="1"/>
      <c r="EO4227" s="1"/>
      <c r="EP4227" s="1"/>
      <c r="EQ4227" s="1"/>
      <c r="ER4227" s="1"/>
    </row>
    <row r="4228" spans="1:148" ht="12.75" x14ac:dyDescent="0.2">
      <c r="A4228" s="118"/>
      <c r="B4228" s="119"/>
      <c r="C4228" s="119"/>
      <c r="D4228" s="120"/>
      <c r="E4228" s="121"/>
      <c r="F4228" s="122"/>
      <c r="G4228" s="123"/>
      <c r="H4228" s="124"/>
      <c r="I4228" s="124"/>
      <c r="J4228" s="125"/>
      <c r="K4228" s="125"/>
      <c r="L4228" s="119"/>
      <c r="M4228" s="126"/>
      <c r="N4228" s="126"/>
      <c r="O4228" s="119"/>
      <c r="P4228" s="119"/>
      <c r="Q4228" s="127"/>
      <c r="R4228" s="128"/>
      <c r="S4228" s="119"/>
      <c r="T4228" s="129"/>
      <c r="U4228" s="127"/>
      <c r="V4228" s="127"/>
      <c r="W4228" s="126"/>
      <c r="X4228" s="119"/>
      <c r="Y4228" s="121"/>
      <c r="Z4228" s="131"/>
      <c r="AA4228" s="12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2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4"/>
      <c r="EM4228" s="1"/>
      <c r="EN4228" s="1"/>
      <c r="EO4228" s="1"/>
      <c r="EP4228" s="1"/>
      <c r="EQ4228" s="1"/>
      <c r="ER4228" s="1"/>
    </row>
    <row r="4229" spans="1:148" ht="12.75" x14ac:dyDescent="0.2">
      <c r="A4229" s="118"/>
      <c r="B4229" s="119"/>
      <c r="C4229" s="119"/>
      <c r="D4229" s="120"/>
      <c r="E4229" s="121"/>
      <c r="F4229" s="122"/>
      <c r="G4229" s="123"/>
      <c r="H4229" s="124"/>
      <c r="I4229" s="124"/>
      <c r="J4229" s="125"/>
      <c r="K4229" s="125"/>
      <c r="L4229" s="119"/>
      <c r="M4229" s="126"/>
      <c r="N4229" s="126"/>
      <c r="O4229" s="119"/>
      <c r="P4229" s="119"/>
      <c r="Q4229" s="127"/>
      <c r="R4229" s="128"/>
      <c r="S4229" s="119"/>
      <c r="T4229" s="129"/>
      <c r="U4229" s="127"/>
      <c r="V4229" s="127"/>
      <c r="W4229" s="126"/>
      <c r="X4229" s="119"/>
      <c r="Y4229" s="121"/>
      <c r="Z4229" s="131"/>
      <c r="AA4229" s="12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2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4"/>
      <c r="EM4229" s="1"/>
      <c r="EN4229" s="1"/>
      <c r="EO4229" s="1"/>
      <c r="EP4229" s="1"/>
      <c r="EQ4229" s="1"/>
      <c r="ER4229" s="1"/>
    </row>
    <row r="4230" spans="1:148" ht="12.75" x14ac:dyDescent="0.2">
      <c r="A4230" s="118"/>
      <c r="B4230" s="119"/>
      <c r="C4230" s="119"/>
      <c r="D4230" s="120"/>
      <c r="E4230" s="121"/>
      <c r="F4230" s="122"/>
      <c r="G4230" s="123"/>
      <c r="H4230" s="124"/>
      <c r="I4230" s="124"/>
      <c r="J4230" s="125"/>
      <c r="K4230" s="125"/>
      <c r="L4230" s="119"/>
      <c r="M4230" s="126"/>
      <c r="N4230" s="126"/>
      <c r="O4230" s="119"/>
      <c r="P4230" s="119"/>
      <c r="Q4230" s="127"/>
      <c r="R4230" s="128"/>
      <c r="S4230" s="119"/>
      <c r="T4230" s="129"/>
      <c r="U4230" s="127"/>
      <c r="V4230" s="127"/>
      <c r="W4230" s="126"/>
      <c r="X4230" s="119"/>
      <c r="Y4230" s="121"/>
      <c r="Z4230" s="131"/>
      <c r="AA4230" s="12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2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4"/>
      <c r="EM4230" s="1"/>
      <c r="EN4230" s="1"/>
      <c r="EO4230" s="1"/>
      <c r="EP4230" s="1"/>
      <c r="EQ4230" s="1"/>
      <c r="ER4230" s="1"/>
    </row>
    <row r="4231" spans="1:148" ht="12.75" x14ac:dyDescent="0.2">
      <c r="A4231" s="118"/>
      <c r="B4231" s="119"/>
      <c r="C4231" s="119"/>
      <c r="D4231" s="120"/>
      <c r="E4231" s="121"/>
      <c r="F4231" s="122"/>
      <c r="G4231" s="123"/>
      <c r="H4231" s="124"/>
      <c r="I4231" s="124"/>
      <c r="J4231" s="125"/>
      <c r="K4231" s="125"/>
      <c r="L4231" s="119"/>
      <c r="M4231" s="126"/>
      <c r="N4231" s="126"/>
      <c r="O4231" s="119"/>
      <c r="P4231" s="119"/>
      <c r="Q4231" s="127"/>
      <c r="R4231" s="128"/>
      <c r="S4231" s="119"/>
      <c r="T4231" s="129"/>
      <c r="U4231" s="127"/>
      <c r="V4231" s="127"/>
      <c r="W4231" s="126"/>
      <c r="X4231" s="119"/>
      <c r="Y4231" s="121"/>
      <c r="Z4231" s="131"/>
      <c r="AA4231" s="12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2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4"/>
      <c r="EM4231" s="1"/>
      <c r="EN4231" s="1"/>
      <c r="EO4231" s="1"/>
      <c r="EP4231" s="1"/>
      <c r="EQ4231" s="1"/>
      <c r="ER4231" s="1"/>
    </row>
    <row r="4232" spans="1:148" ht="12.75" x14ac:dyDescent="0.2">
      <c r="A4232" s="118"/>
      <c r="B4232" s="119"/>
      <c r="C4232" s="119"/>
      <c r="D4232" s="120"/>
      <c r="E4232" s="121"/>
      <c r="F4232" s="122"/>
      <c r="G4232" s="123"/>
      <c r="H4232" s="124"/>
      <c r="I4232" s="124"/>
      <c r="J4232" s="125"/>
      <c r="K4232" s="125"/>
      <c r="L4232" s="119"/>
      <c r="M4232" s="126"/>
      <c r="N4232" s="126"/>
      <c r="O4232" s="119"/>
      <c r="P4232" s="119"/>
      <c r="Q4232" s="127"/>
      <c r="R4232" s="128"/>
      <c r="S4232" s="119"/>
      <c r="T4232" s="129"/>
      <c r="U4232" s="127"/>
      <c r="V4232" s="127"/>
      <c r="W4232" s="126"/>
      <c r="X4232" s="119"/>
      <c r="Y4232" s="121"/>
      <c r="Z4232" s="131"/>
      <c r="AA4232" s="12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2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4"/>
      <c r="EM4232" s="1"/>
      <c r="EN4232" s="1"/>
      <c r="EO4232" s="1"/>
      <c r="EP4232" s="1"/>
      <c r="EQ4232" s="1"/>
      <c r="ER4232" s="1"/>
    </row>
    <row r="4233" spans="1:148" ht="12.75" x14ac:dyDescent="0.2">
      <c r="A4233" s="118"/>
      <c r="B4233" s="119"/>
      <c r="C4233" s="119"/>
      <c r="D4233" s="120"/>
      <c r="E4233" s="121"/>
      <c r="F4233" s="122"/>
      <c r="G4233" s="123"/>
      <c r="H4233" s="124"/>
      <c r="I4233" s="124"/>
      <c r="J4233" s="125"/>
      <c r="K4233" s="125"/>
      <c r="L4233" s="119"/>
      <c r="M4233" s="126"/>
      <c r="N4233" s="126"/>
      <c r="O4233" s="119"/>
      <c r="P4233" s="119"/>
      <c r="Q4233" s="127"/>
      <c r="R4233" s="128"/>
      <c r="S4233" s="119"/>
      <c r="T4233" s="129"/>
      <c r="U4233" s="127"/>
      <c r="V4233" s="127"/>
      <c r="W4233" s="126"/>
      <c r="X4233" s="119"/>
      <c r="Y4233" s="121"/>
      <c r="Z4233" s="131"/>
      <c r="AA4233" s="12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2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4"/>
      <c r="EM4233" s="1"/>
      <c r="EN4233" s="1"/>
      <c r="EO4233" s="1"/>
      <c r="EP4233" s="1"/>
      <c r="EQ4233" s="1"/>
      <c r="ER4233" s="1"/>
    </row>
    <row r="4234" spans="1:148" ht="12.75" x14ac:dyDescent="0.2">
      <c r="A4234" s="118"/>
      <c r="B4234" s="119"/>
      <c r="C4234" s="119"/>
      <c r="D4234" s="120"/>
      <c r="E4234" s="121"/>
      <c r="F4234" s="122"/>
      <c r="G4234" s="123"/>
      <c r="H4234" s="124"/>
      <c r="I4234" s="124"/>
      <c r="J4234" s="125"/>
      <c r="K4234" s="125"/>
      <c r="L4234" s="119"/>
      <c r="M4234" s="126"/>
      <c r="N4234" s="126"/>
      <c r="O4234" s="119"/>
      <c r="P4234" s="119"/>
      <c r="Q4234" s="127"/>
      <c r="R4234" s="128"/>
      <c r="S4234" s="119"/>
      <c r="T4234" s="129"/>
      <c r="U4234" s="127"/>
      <c r="V4234" s="127"/>
      <c r="W4234" s="126"/>
      <c r="X4234" s="119"/>
      <c r="Y4234" s="121"/>
      <c r="Z4234" s="131"/>
      <c r="AA4234" s="12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2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4"/>
      <c r="EM4234" s="1"/>
      <c r="EN4234" s="1"/>
      <c r="EO4234" s="1"/>
      <c r="EP4234" s="1"/>
      <c r="EQ4234" s="1"/>
      <c r="ER4234" s="1"/>
    </row>
    <row r="4235" spans="1:148" ht="12.75" x14ac:dyDescent="0.2">
      <c r="A4235" s="118"/>
      <c r="B4235" s="119"/>
      <c r="C4235" s="119"/>
      <c r="D4235" s="120"/>
      <c r="E4235" s="121"/>
      <c r="F4235" s="122"/>
      <c r="G4235" s="123"/>
      <c r="H4235" s="124"/>
      <c r="I4235" s="124"/>
      <c r="J4235" s="125"/>
      <c r="K4235" s="125"/>
      <c r="L4235" s="119"/>
      <c r="M4235" s="126"/>
      <c r="N4235" s="126"/>
      <c r="O4235" s="119"/>
      <c r="P4235" s="119"/>
      <c r="Q4235" s="127"/>
      <c r="R4235" s="128"/>
      <c r="S4235" s="119"/>
      <c r="T4235" s="129"/>
      <c r="U4235" s="127"/>
      <c r="V4235" s="127"/>
      <c r="W4235" s="126"/>
      <c r="X4235" s="119"/>
      <c r="Y4235" s="121"/>
      <c r="Z4235" s="131"/>
      <c r="AA4235" s="12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2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4"/>
      <c r="EM4235" s="1"/>
      <c r="EN4235" s="1"/>
      <c r="EO4235" s="1"/>
      <c r="EP4235" s="1"/>
      <c r="EQ4235" s="1"/>
      <c r="ER4235" s="1"/>
    </row>
    <row r="4236" spans="1:148" ht="12.75" x14ac:dyDescent="0.2">
      <c r="A4236" s="118"/>
      <c r="B4236" s="119"/>
      <c r="C4236" s="119"/>
      <c r="D4236" s="120"/>
      <c r="E4236" s="121"/>
      <c r="F4236" s="122"/>
      <c r="G4236" s="123"/>
      <c r="H4236" s="124"/>
      <c r="I4236" s="124"/>
      <c r="J4236" s="125"/>
      <c r="K4236" s="125"/>
      <c r="L4236" s="119"/>
      <c r="M4236" s="126"/>
      <c r="N4236" s="126"/>
      <c r="O4236" s="119"/>
      <c r="P4236" s="119"/>
      <c r="Q4236" s="127"/>
      <c r="R4236" s="128"/>
      <c r="S4236" s="119"/>
      <c r="T4236" s="129"/>
      <c r="U4236" s="127"/>
      <c r="V4236" s="127"/>
      <c r="W4236" s="126"/>
      <c r="X4236" s="119"/>
      <c r="Y4236" s="121"/>
      <c r="Z4236" s="131"/>
      <c r="AA4236" s="12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2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4"/>
      <c r="EM4236" s="1"/>
      <c r="EN4236" s="1"/>
      <c r="EO4236" s="1"/>
      <c r="EP4236" s="1"/>
      <c r="EQ4236" s="1"/>
      <c r="ER4236" s="1"/>
    </row>
    <row r="4237" spans="1:148" ht="12.75" x14ac:dyDescent="0.2">
      <c r="A4237" s="118"/>
      <c r="B4237" s="119"/>
      <c r="C4237" s="119"/>
      <c r="D4237" s="120"/>
      <c r="E4237" s="121"/>
      <c r="F4237" s="122"/>
      <c r="G4237" s="123"/>
      <c r="H4237" s="124"/>
      <c r="I4237" s="124"/>
      <c r="J4237" s="125"/>
      <c r="K4237" s="125"/>
      <c r="L4237" s="119"/>
      <c r="M4237" s="126"/>
      <c r="N4237" s="126"/>
      <c r="O4237" s="119"/>
      <c r="P4237" s="119"/>
      <c r="Q4237" s="127"/>
      <c r="R4237" s="128"/>
      <c r="S4237" s="119"/>
      <c r="T4237" s="129"/>
      <c r="U4237" s="127"/>
      <c r="V4237" s="127"/>
      <c r="W4237" s="126"/>
      <c r="X4237" s="119"/>
      <c r="Y4237" s="121"/>
      <c r="Z4237" s="131"/>
      <c r="AA4237" s="12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2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4"/>
      <c r="EM4237" s="1"/>
      <c r="EN4237" s="1"/>
      <c r="EO4237" s="1"/>
      <c r="EP4237" s="1"/>
      <c r="EQ4237" s="1"/>
      <c r="ER4237" s="1"/>
    </row>
    <row r="4238" spans="1:148" ht="12.75" x14ac:dyDescent="0.2">
      <c r="A4238" s="118"/>
      <c r="B4238" s="119"/>
      <c r="C4238" s="119"/>
      <c r="D4238" s="120"/>
      <c r="E4238" s="121"/>
      <c r="F4238" s="122"/>
      <c r="G4238" s="123"/>
      <c r="H4238" s="124"/>
      <c r="I4238" s="124"/>
      <c r="J4238" s="125"/>
      <c r="K4238" s="125"/>
      <c r="L4238" s="119"/>
      <c r="M4238" s="126"/>
      <c r="N4238" s="126"/>
      <c r="O4238" s="119"/>
      <c r="P4238" s="119"/>
      <c r="Q4238" s="127"/>
      <c r="R4238" s="128"/>
      <c r="S4238" s="119"/>
      <c r="T4238" s="129"/>
      <c r="U4238" s="127"/>
      <c r="V4238" s="127"/>
      <c r="W4238" s="126"/>
      <c r="X4238" s="119"/>
      <c r="Y4238" s="121"/>
      <c r="Z4238" s="131"/>
      <c r="AA4238" s="12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2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4"/>
      <c r="EM4238" s="1"/>
      <c r="EN4238" s="1"/>
      <c r="EO4238" s="1"/>
      <c r="EP4238" s="1"/>
      <c r="EQ4238" s="1"/>
      <c r="ER4238" s="1"/>
    </row>
    <row r="4239" spans="1:148" ht="12.75" x14ac:dyDescent="0.2">
      <c r="A4239" s="118"/>
      <c r="B4239" s="119"/>
      <c r="C4239" s="119"/>
      <c r="D4239" s="120"/>
      <c r="E4239" s="121"/>
      <c r="F4239" s="122"/>
      <c r="G4239" s="123"/>
      <c r="H4239" s="124"/>
      <c r="I4239" s="124"/>
      <c r="J4239" s="125"/>
      <c r="K4239" s="125"/>
      <c r="L4239" s="119"/>
      <c r="M4239" s="126"/>
      <c r="N4239" s="126"/>
      <c r="O4239" s="119"/>
      <c r="P4239" s="119"/>
      <c r="Q4239" s="127"/>
      <c r="R4239" s="128"/>
      <c r="S4239" s="119"/>
      <c r="T4239" s="129"/>
      <c r="U4239" s="127"/>
      <c r="V4239" s="127"/>
      <c r="W4239" s="126"/>
      <c r="X4239" s="119"/>
      <c r="Y4239" s="121"/>
      <c r="Z4239" s="131"/>
      <c r="AA4239" s="12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2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4"/>
      <c r="EM4239" s="1"/>
      <c r="EN4239" s="1"/>
      <c r="EO4239" s="1"/>
      <c r="EP4239" s="1"/>
      <c r="EQ4239" s="1"/>
      <c r="ER4239" s="1"/>
    </row>
    <row r="4240" spans="1:148" ht="12.75" x14ac:dyDescent="0.2">
      <c r="A4240" s="118"/>
      <c r="B4240" s="119"/>
      <c r="C4240" s="119"/>
      <c r="D4240" s="120"/>
      <c r="E4240" s="121"/>
      <c r="F4240" s="122"/>
      <c r="G4240" s="123"/>
      <c r="H4240" s="124"/>
      <c r="I4240" s="124"/>
      <c r="J4240" s="125"/>
      <c r="K4240" s="125"/>
      <c r="L4240" s="119"/>
      <c r="M4240" s="126"/>
      <c r="N4240" s="126"/>
      <c r="O4240" s="119"/>
      <c r="P4240" s="119"/>
      <c r="Q4240" s="127"/>
      <c r="R4240" s="128"/>
      <c r="S4240" s="119"/>
      <c r="T4240" s="129"/>
      <c r="U4240" s="127"/>
      <c r="V4240" s="127"/>
      <c r="W4240" s="126"/>
      <c r="X4240" s="119"/>
      <c r="Y4240" s="121"/>
      <c r="Z4240" s="131"/>
      <c r="AA4240" s="12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2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4"/>
      <c r="EM4240" s="1"/>
      <c r="EN4240" s="1"/>
      <c r="EO4240" s="1"/>
      <c r="EP4240" s="1"/>
      <c r="EQ4240" s="1"/>
      <c r="ER4240" s="1"/>
    </row>
    <row r="4241" spans="1:148" ht="12.75" x14ac:dyDescent="0.2">
      <c r="A4241" s="118"/>
      <c r="B4241" s="119"/>
      <c r="C4241" s="119"/>
      <c r="D4241" s="120"/>
      <c r="E4241" s="121"/>
      <c r="F4241" s="122"/>
      <c r="G4241" s="123"/>
      <c r="H4241" s="124"/>
      <c r="I4241" s="124"/>
      <c r="J4241" s="125"/>
      <c r="K4241" s="125"/>
      <c r="L4241" s="119"/>
      <c r="M4241" s="126"/>
      <c r="N4241" s="126"/>
      <c r="O4241" s="119"/>
      <c r="P4241" s="119"/>
      <c r="Q4241" s="127"/>
      <c r="R4241" s="128"/>
      <c r="S4241" s="119"/>
      <c r="T4241" s="129"/>
      <c r="U4241" s="127"/>
      <c r="V4241" s="127"/>
      <c r="W4241" s="126"/>
      <c r="X4241" s="119"/>
      <c r="Y4241" s="121"/>
      <c r="Z4241" s="131"/>
      <c r="AA4241" s="12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2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4"/>
      <c r="EM4241" s="1"/>
      <c r="EN4241" s="1"/>
      <c r="EO4241" s="1"/>
      <c r="EP4241" s="1"/>
      <c r="EQ4241" s="1"/>
      <c r="ER4241" s="1"/>
    </row>
    <row r="4242" spans="1:148" ht="12.75" x14ac:dyDescent="0.2">
      <c r="A4242" s="118"/>
      <c r="B4242" s="119"/>
      <c r="C4242" s="119"/>
      <c r="D4242" s="120"/>
      <c r="E4242" s="121"/>
      <c r="F4242" s="122"/>
      <c r="G4242" s="123"/>
      <c r="H4242" s="124"/>
      <c r="I4242" s="124"/>
      <c r="J4242" s="125"/>
      <c r="K4242" s="125"/>
      <c r="L4242" s="119"/>
      <c r="M4242" s="126"/>
      <c r="N4242" s="126"/>
      <c r="O4242" s="119"/>
      <c r="P4242" s="119"/>
      <c r="Q4242" s="127"/>
      <c r="R4242" s="128"/>
      <c r="S4242" s="119"/>
      <c r="T4242" s="129"/>
      <c r="U4242" s="127"/>
      <c r="V4242" s="127"/>
      <c r="W4242" s="126"/>
      <c r="X4242" s="119"/>
      <c r="Y4242" s="121"/>
      <c r="Z4242" s="131"/>
      <c r="AA4242" s="12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2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4"/>
      <c r="EM4242" s="1"/>
      <c r="EN4242" s="1"/>
      <c r="EO4242" s="1"/>
      <c r="EP4242" s="1"/>
      <c r="EQ4242" s="1"/>
      <c r="ER4242" s="1"/>
    </row>
    <row r="4243" spans="1:148" ht="12.75" x14ac:dyDescent="0.2">
      <c r="A4243" s="118"/>
      <c r="B4243" s="119"/>
      <c r="C4243" s="119"/>
      <c r="D4243" s="120"/>
      <c r="E4243" s="121"/>
      <c r="F4243" s="122"/>
      <c r="G4243" s="123"/>
      <c r="H4243" s="124"/>
      <c r="I4243" s="124"/>
      <c r="J4243" s="125"/>
      <c r="K4243" s="125"/>
      <c r="L4243" s="119"/>
      <c r="M4243" s="126"/>
      <c r="N4243" s="126"/>
      <c r="O4243" s="119"/>
      <c r="P4243" s="119"/>
      <c r="Q4243" s="127"/>
      <c r="R4243" s="128"/>
      <c r="S4243" s="119"/>
      <c r="T4243" s="129"/>
      <c r="U4243" s="127"/>
      <c r="V4243" s="127"/>
      <c r="W4243" s="126"/>
      <c r="X4243" s="119"/>
      <c r="Y4243" s="121"/>
      <c r="Z4243" s="131"/>
      <c r="AA4243" s="12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2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4"/>
      <c r="EM4243" s="1"/>
      <c r="EN4243" s="1"/>
      <c r="EO4243" s="1"/>
      <c r="EP4243" s="1"/>
      <c r="EQ4243" s="1"/>
      <c r="ER4243" s="1"/>
    </row>
    <row r="4244" spans="1:148" ht="12.75" x14ac:dyDescent="0.2">
      <c r="A4244" s="118"/>
      <c r="B4244" s="119"/>
      <c r="C4244" s="119"/>
      <c r="D4244" s="120"/>
      <c r="E4244" s="121"/>
      <c r="F4244" s="122"/>
      <c r="G4244" s="123"/>
      <c r="H4244" s="124"/>
      <c r="I4244" s="124"/>
      <c r="J4244" s="125"/>
      <c r="K4244" s="125"/>
      <c r="L4244" s="119"/>
      <c r="M4244" s="126"/>
      <c r="N4244" s="126"/>
      <c r="O4244" s="119"/>
      <c r="P4244" s="119"/>
      <c r="Q4244" s="127"/>
      <c r="R4244" s="128"/>
      <c r="S4244" s="119"/>
      <c r="T4244" s="129"/>
      <c r="U4244" s="127"/>
      <c r="V4244" s="127"/>
      <c r="W4244" s="126"/>
      <c r="X4244" s="119"/>
      <c r="Y4244" s="121"/>
      <c r="Z4244" s="131"/>
      <c r="AA4244" s="12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2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4"/>
      <c r="EM4244" s="1"/>
      <c r="EN4244" s="1"/>
      <c r="EO4244" s="1"/>
      <c r="EP4244" s="1"/>
      <c r="EQ4244" s="1"/>
      <c r="ER4244" s="1"/>
    </row>
    <row r="4245" spans="1:148" ht="12.75" x14ac:dyDescent="0.2">
      <c r="A4245" s="118"/>
      <c r="B4245" s="119"/>
      <c r="C4245" s="119"/>
      <c r="D4245" s="120"/>
      <c r="E4245" s="121"/>
      <c r="F4245" s="122"/>
      <c r="G4245" s="123"/>
      <c r="H4245" s="124"/>
      <c r="I4245" s="124"/>
      <c r="J4245" s="125"/>
      <c r="K4245" s="125"/>
      <c r="L4245" s="119"/>
      <c r="M4245" s="126"/>
      <c r="N4245" s="126"/>
      <c r="O4245" s="119"/>
      <c r="P4245" s="119"/>
      <c r="Q4245" s="127"/>
      <c r="R4245" s="128"/>
      <c r="S4245" s="119"/>
      <c r="T4245" s="129"/>
      <c r="U4245" s="127"/>
      <c r="V4245" s="127"/>
      <c r="W4245" s="126"/>
      <c r="X4245" s="119"/>
      <c r="Y4245" s="121"/>
      <c r="Z4245" s="131"/>
      <c r="AA4245" s="12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2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4"/>
      <c r="EM4245" s="1"/>
      <c r="EN4245" s="1"/>
      <c r="EO4245" s="1"/>
      <c r="EP4245" s="1"/>
      <c r="EQ4245" s="1"/>
      <c r="ER4245" s="1"/>
    </row>
    <row r="4246" spans="1:148" ht="12.75" x14ac:dyDescent="0.2">
      <c r="A4246" s="118"/>
      <c r="B4246" s="119"/>
      <c r="C4246" s="119"/>
      <c r="D4246" s="120"/>
      <c r="E4246" s="121"/>
      <c r="F4246" s="122"/>
      <c r="G4246" s="123"/>
      <c r="H4246" s="124"/>
      <c r="I4246" s="124"/>
      <c r="J4246" s="125"/>
      <c r="K4246" s="125"/>
      <c r="L4246" s="119"/>
      <c r="M4246" s="126"/>
      <c r="N4246" s="126"/>
      <c r="O4246" s="119"/>
      <c r="P4246" s="119"/>
      <c r="Q4246" s="127"/>
      <c r="R4246" s="128"/>
      <c r="S4246" s="119"/>
      <c r="T4246" s="129"/>
      <c r="U4246" s="127"/>
      <c r="V4246" s="127"/>
      <c r="W4246" s="126"/>
      <c r="X4246" s="119"/>
      <c r="Y4246" s="121"/>
      <c r="Z4246" s="131"/>
      <c r="AA4246" s="12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2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4"/>
      <c r="EM4246" s="1"/>
      <c r="EN4246" s="1"/>
      <c r="EO4246" s="1"/>
      <c r="EP4246" s="1"/>
      <c r="EQ4246" s="1"/>
      <c r="ER4246" s="1"/>
    </row>
    <row r="4247" spans="1:148" ht="12.75" x14ac:dyDescent="0.2">
      <c r="A4247" s="118"/>
      <c r="B4247" s="119"/>
      <c r="C4247" s="119"/>
      <c r="D4247" s="120"/>
      <c r="E4247" s="121"/>
      <c r="F4247" s="122"/>
      <c r="G4247" s="123"/>
      <c r="H4247" s="124"/>
      <c r="I4247" s="124"/>
      <c r="J4247" s="125"/>
      <c r="K4247" s="125"/>
      <c r="L4247" s="119"/>
      <c r="M4247" s="126"/>
      <c r="N4247" s="126"/>
      <c r="O4247" s="119"/>
      <c r="P4247" s="119"/>
      <c r="Q4247" s="127"/>
      <c r="R4247" s="128"/>
      <c r="S4247" s="119"/>
      <c r="T4247" s="129"/>
      <c r="U4247" s="127"/>
      <c r="V4247" s="127"/>
      <c r="W4247" s="126"/>
      <c r="X4247" s="119"/>
      <c r="Y4247" s="121"/>
      <c r="Z4247" s="131"/>
      <c r="AA4247" s="12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2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4"/>
      <c r="EM4247" s="1"/>
      <c r="EN4247" s="1"/>
      <c r="EO4247" s="1"/>
      <c r="EP4247" s="1"/>
      <c r="EQ4247" s="1"/>
      <c r="ER4247" s="1"/>
    </row>
    <row r="4248" spans="1:148" ht="12.75" x14ac:dyDescent="0.2">
      <c r="A4248" s="118"/>
      <c r="B4248" s="119"/>
      <c r="C4248" s="119"/>
      <c r="D4248" s="120"/>
      <c r="E4248" s="121"/>
      <c r="F4248" s="122"/>
      <c r="G4248" s="123"/>
      <c r="H4248" s="124"/>
      <c r="I4248" s="124"/>
      <c r="J4248" s="125"/>
      <c r="K4248" s="125"/>
      <c r="L4248" s="119"/>
      <c r="M4248" s="126"/>
      <c r="N4248" s="126"/>
      <c r="O4248" s="119"/>
      <c r="P4248" s="119"/>
      <c r="Q4248" s="127"/>
      <c r="R4248" s="128"/>
      <c r="S4248" s="119"/>
      <c r="T4248" s="129"/>
      <c r="U4248" s="127"/>
      <c r="V4248" s="127"/>
      <c r="W4248" s="126"/>
      <c r="X4248" s="119"/>
      <c r="Y4248" s="121"/>
      <c r="Z4248" s="131"/>
      <c r="AA4248" s="12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2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4"/>
      <c r="EM4248" s="1"/>
      <c r="EN4248" s="1"/>
      <c r="EO4248" s="1"/>
      <c r="EP4248" s="1"/>
      <c r="EQ4248" s="1"/>
      <c r="ER4248" s="1"/>
    </row>
    <row r="4249" spans="1:148" ht="12.75" x14ac:dyDescent="0.2">
      <c r="A4249" s="118"/>
      <c r="B4249" s="119"/>
      <c r="C4249" s="119"/>
      <c r="D4249" s="120"/>
      <c r="E4249" s="121"/>
      <c r="F4249" s="122"/>
      <c r="G4249" s="123"/>
      <c r="H4249" s="124"/>
      <c r="I4249" s="124"/>
      <c r="J4249" s="125"/>
      <c r="K4249" s="125"/>
      <c r="L4249" s="119"/>
      <c r="M4249" s="126"/>
      <c r="N4249" s="126"/>
      <c r="O4249" s="119"/>
      <c r="P4249" s="119"/>
      <c r="Q4249" s="127"/>
      <c r="R4249" s="128"/>
      <c r="S4249" s="119"/>
      <c r="T4249" s="129"/>
      <c r="U4249" s="127"/>
      <c r="V4249" s="127"/>
      <c r="W4249" s="126"/>
      <c r="X4249" s="119"/>
      <c r="Y4249" s="121"/>
      <c r="Z4249" s="131"/>
      <c r="AA4249" s="12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2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4"/>
      <c r="EM4249" s="1"/>
      <c r="EN4249" s="1"/>
      <c r="EO4249" s="1"/>
      <c r="EP4249" s="1"/>
      <c r="EQ4249" s="1"/>
      <c r="ER4249" s="1"/>
    </row>
    <row r="4250" spans="1:148" ht="12.75" x14ac:dyDescent="0.2">
      <c r="A4250" s="118"/>
      <c r="B4250" s="119"/>
      <c r="C4250" s="119"/>
      <c r="D4250" s="120"/>
      <c r="E4250" s="121"/>
      <c r="F4250" s="122"/>
      <c r="G4250" s="123"/>
      <c r="H4250" s="124"/>
      <c r="I4250" s="124"/>
      <c r="J4250" s="125"/>
      <c r="K4250" s="125"/>
      <c r="L4250" s="119"/>
      <c r="M4250" s="126"/>
      <c r="N4250" s="126"/>
      <c r="O4250" s="119"/>
      <c r="P4250" s="119"/>
      <c r="Q4250" s="127"/>
      <c r="R4250" s="128"/>
      <c r="S4250" s="119"/>
      <c r="T4250" s="129"/>
      <c r="U4250" s="127"/>
      <c r="V4250" s="127"/>
      <c r="W4250" s="126"/>
      <c r="X4250" s="119"/>
      <c r="Y4250" s="121"/>
      <c r="Z4250" s="131"/>
      <c r="AA4250" s="12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2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4"/>
      <c r="EM4250" s="1"/>
      <c r="EN4250" s="1"/>
      <c r="EO4250" s="1"/>
      <c r="EP4250" s="1"/>
      <c r="EQ4250" s="1"/>
      <c r="ER4250" s="1"/>
    </row>
    <row r="4251" spans="1:148" ht="12.75" x14ac:dyDescent="0.2">
      <c r="A4251" s="118"/>
      <c r="B4251" s="119"/>
      <c r="C4251" s="119"/>
      <c r="D4251" s="120"/>
      <c r="E4251" s="121"/>
      <c r="F4251" s="122"/>
      <c r="G4251" s="123"/>
      <c r="H4251" s="124"/>
      <c r="I4251" s="124"/>
      <c r="J4251" s="125"/>
      <c r="K4251" s="125"/>
      <c r="L4251" s="119"/>
      <c r="M4251" s="126"/>
      <c r="N4251" s="126"/>
      <c r="O4251" s="119"/>
      <c r="P4251" s="119"/>
      <c r="Q4251" s="127"/>
      <c r="R4251" s="128"/>
      <c r="S4251" s="119"/>
      <c r="T4251" s="129"/>
      <c r="U4251" s="127"/>
      <c r="V4251" s="127"/>
      <c r="W4251" s="126"/>
      <c r="X4251" s="119"/>
      <c r="Y4251" s="121"/>
      <c r="Z4251" s="131"/>
      <c r="AA4251" s="12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2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4"/>
      <c r="EM4251" s="1"/>
      <c r="EN4251" s="1"/>
      <c r="EO4251" s="1"/>
      <c r="EP4251" s="1"/>
      <c r="EQ4251" s="1"/>
      <c r="ER4251" s="1"/>
    </row>
    <row r="4252" spans="1:148" ht="12.75" x14ac:dyDescent="0.2">
      <c r="A4252" s="118"/>
      <c r="B4252" s="119"/>
      <c r="C4252" s="119"/>
      <c r="D4252" s="120"/>
      <c r="E4252" s="121"/>
      <c r="F4252" s="122"/>
      <c r="G4252" s="123"/>
      <c r="H4252" s="124"/>
      <c r="I4252" s="124"/>
      <c r="J4252" s="125"/>
      <c r="K4252" s="125"/>
      <c r="L4252" s="119"/>
      <c r="M4252" s="126"/>
      <c r="N4252" s="126"/>
      <c r="O4252" s="119"/>
      <c r="P4252" s="119"/>
      <c r="Q4252" s="127"/>
      <c r="R4252" s="128"/>
      <c r="S4252" s="119"/>
      <c r="T4252" s="129"/>
      <c r="U4252" s="127"/>
      <c r="V4252" s="127"/>
      <c r="W4252" s="126"/>
      <c r="X4252" s="119"/>
      <c r="Y4252" s="121"/>
      <c r="Z4252" s="131"/>
      <c r="AA4252" s="12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2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4"/>
      <c r="EM4252" s="1"/>
      <c r="EN4252" s="1"/>
      <c r="EO4252" s="1"/>
      <c r="EP4252" s="1"/>
      <c r="EQ4252" s="1"/>
      <c r="ER4252" s="1"/>
    </row>
    <row r="4253" spans="1:148" ht="12.75" x14ac:dyDescent="0.2">
      <c r="A4253" s="118"/>
      <c r="B4253" s="119"/>
      <c r="C4253" s="119"/>
      <c r="D4253" s="120"/>
      <c r="E4253" s="121"/>
      <c r="F4253" s="122"/>
      <c r="G4253" s="123"/>
      <c r="H4253" s="124"/>
      <c r="I4253" s="124"/>
      <c r="J4253" s="125"/>
      <c r="K4253" s="125"/>
      <c r="L4253" s="119"/>
      <c r="M4253" s="126"/>
      <c r="N4253" s="126"/>
      <c r="O4253" s="119"/>
      <c r="P4253" s="119"/>
      <c r="Q4253" s="127"/>
      <c r="R4253" s="128"/>
      <c r="S4253" s="119"/>
      <c r="T4253" s="129"/>
      <c r="U4253" s="127"/>
      <c r="V4253" s="127"/>
      <c r="W4253" s="126"/>
      <c r="X4253" s="119"/>
      <c r="Y4253" s="121"/>
      <c r="Z4253" s="131"/>
      <c r="AA4253" s="12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2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4"/>
      <c r="EM4253" s="1"/>
      <c r="EN4253" s="1"/>
      <c r="EO4253" s="1"/>
      <c r="EP4253" s="1"/>
      <c r="EQ4253" s="1"/>
      <c r="ER4253" s="1"/>
    </row>
    <row r="4254" spans="1:148" ht="12.75" x14ac:dyDescent="0.2">
      <c r="A4254" s="118"/>
      <c r="B4254" s="119"/>
      <c r="C4254" s="119"/>
      <c r="D4254" s="120"/>
      <c r="E4254" s="121"/>
      <c r="F4254" s="122"/>
      <c r="G4254" s="123"/>
      <c r="H4254" s="124"/>
      <c r="I4254" s="124"/>
      <c r="J4254" s="125"/>
      <c r="K4254" s="125"/>
      <c r="L4254" s="119"/>
      <c r="M4254" s="126"/>
      <c r="N4254" s="126"/>
      <c r="O4254" s="119"/>
      <c r="P4254" s="119"/>
      <c r="Q4254" s="127"/>
      <c r="R4254" s="128"/>
      <c r="S4254" s="119"/>
      <c r="T4254" s="129"/>
      <c r="U4254" s="127"/>
      <c r="V4254" s="127"/>
      <c r="W4254" s="126"/>
      <c r="X4254" s="119"/>
      <c r="Y4254" s="121"/>
      <c r="Z4254" s="131"/>
      <c r="AA4254" s="12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2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4"/>
      <c r="EM4254" s="1"/>
      <c r="EN4254" s="1"/>
      <c r="EO4254" s="1"/>
      <c r="EP4254" s="1"/>
      <c r="EQ4254" s="1"/>
      <c r="ER4254" s="1"/>
    </row>
    <row r="4255" spans="1:148" ht="12.75" x14ac:dyDescent="0.2">
      <c r="A4255" s="118"/>
      <c r="B4255" s="119"/>
      <c r="C4255" s="119"/>
      <c r="D4255" s="120"/>
      <c r="E4255" s="121"/>
      <c r="F4255" s="122"/>
      <c r="G4255" s="123"/>
      <c r="H4255" s="124"/>
      <c r="I4255" s="124"/>
      <c r="J4255" s="125"/>
      <c r="K4255" s="125"/>
      <c r="L4255" s="119"/>
      <c r="M4255" s="126"/>
      <c r="N4255" s="126"/>
      <c r="O4255" s="119"/>
      <c r="P4255" s="119"/>
      <c r="Q4255" s="127"/>
      <c r="R4255" s="128"/>
      <c r="S4255" s="119"/>
      <c r="T4255" s="129"/>
      <c r="U4255" s="127"/>
      <c r="V4255" s="127"/>
      <c r="W4255" s="126"/>
      <c r="X4255" s="119"/>
      <c r="Y4255" s="121"/>
      <c r="Z4255" s="131"/>
      <c r="AA4255" s="12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2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4"/>
      <c r="EM4255" s="1"/>
      <c r="EN4255" s="1"/>
      <c r="EO4255" s="1"/>
      <c r="EP4255" s="1"/>
      <c r="EQ4255" s="1"/>
      <c r="ER4255" s="1"/>
    </row>
    <row r="4256" spans="1:148" ht="12.75" x14ac:dyDescent="0.2">
      <c r="A4256" s="118"/>
      <c r="B4256" s="119"/>
      <c r="C4256" s="119"/>
      <c r="D4256" s="120"/>
      <c r="E4256" s="121"/>
      <c r="F4256" s="122"/>
      <c r="G4256" s="123"/>
      <c r="H4256" s="124"/>
      <c r="I4256" s="124"/>
      <c r="J4256" s="125"/>
      <c r="K4256" s="125"/>
      <c r="L4256" s="119"/>
      <c r="M4256" s="126"/>
      <c r="N4256" s="126"/>
      <c r="O4256" s="119"/>
      <c r="P4256" s="119"/>
      <c r="Q4256" s="127"/>
      <c r="R4256" s="128"/>
      <c r="S4256" s="119"/>
      <c r="T4256" s="129"/>
      <c r="U4256" s="127"/>
      <c r="V4256" s="127"/>
      <c r="W4256" s="126"/>
      <c r="X4256" s="119"/>
      <c r="Y4256" s="121"/>
      <c r="Z4256" s="131"/>
      <c r="AA4256" s="12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2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4"/>
      <c r="EM4256" s="1"/>
      <c r="EN4256" s="1"/>
      <c r="EO4256" s="1"/>
      <c r="EP4256" s="1"/>
      <c r="EQ4256" s="1"/>
      <c r="ER4256" s="1"/>
    </row>
    <row r="4257" spans="1:148" ht="12.75" x14ac:dyDescent="0.2">
      <c r="A4257" s="118"/>
      <c r="B4257" s="119"/>
      <c r="C4257" s="119"/>
      <c r="D4257" s="120"/>
      <c r="E4257" s="121"/>
      <c r="F4257" s="122"/>
      <c r="G4257" s="123"/>
      <c r="H4257" s="124"/>
      <c r="I4257" s="124"/>
      <c r="J4257" s="125"/>
      <c r="K4257" s="125"/>
      <c r="L4257" s="119"/>
      <c r="M4257" s="126"/>
      <c r="N4257" s="126"/>
      <c r="O4257" s="119"/>
      <c r="P4257" s="119"/>
      <c r="Q4257" s="127"/>
      <c r="R4257" s="128"/>
      <c r="S4257" s="119"/>
      <c r="T4257" s="129"/>
      <c r="U4257" s="127"/>
      <c r="V4257" s="127"/>
      <c r="W4257" s="126"/>
      <c r="X4257" s="119"/>
      <c r="Y4257" s="121"/>
      <c r="Z4257" s="131"/>
      <c r="AA4257" s="12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2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4"/>
      <c r="EM4257" s="1"/>
      <c r="EN4257" s="1"/>
      <c r="EO4257" s="1"/>
      <c r="EP4257" s="1"/>
      <c r="EQ4257" s="1"/>
      <c r="ER4257" s="1"/>
    </row>
    <row r="4258" spans="1:148" ht="12.75" x14ac:dyDescent="0.2">
      <c r="A4258" s="118"/>
      <c r="B4258" s="119"/>
      <c r="C4258" s="119"/>
      <c r="D4258" s="120"/>
      <c r="E4258" s="121"/>
      <c r="F4258" s="122"/>
      <c r="G4258" s="123"/>
      <c r="H4258" s="124"/>
      <c r="I4258" s="124"/>
      <c r="J4258" s="125"/>
      <c r="K4258" s="125"/>
      <c r="L4258" s="119"/>
      <c r="M4258" s="126"/>
      <c r="N4258" s="126"/>
      <c r="O4258" s="119"/>
      <c r="P4258" s="119"/>
      <c r="Q4258" s="127"/>
      <c r="R4258" s="128"/>
      <c r="S4258" s="119"/>
      <c r="T4258" s="129"/>
      <c r="U4258" s="127"/>
      <c r="V4258" s="127"/>
      <c r="W4258" s="126"/>
      <c r="X4258" s="119"/>
      <c r="Y4258" s="121"/>
      <c r="Z4258" s="131"/>
      <c r="AA4258" s="12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2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4"/>
      <c r="EM4258" s="1"/>
      <c r="EN4258" s="1"/>
      <c r="EO4258" s="1"/>
      <c r="EP4258" s="1"/>
      <c r="EQ4258" s="1"/>
      <c r="ER4258" s="1"/>
    </row>
    <row r="4259" spans="1:148" ht="12.75" x14ac:dyDescent="0.2">
      <c r="A4259" s="118"/>
      <c r="B4259" s="119"/>
      <c r="C4259" s="119"/>
      <c r="D4259" s="120"/>
      <c r="E4259" s="121"/>
      <c r="F4259" s="122"/>
      <c r="G4259" s="123"/>
      <c r="H4259" s="124"/>
      <c r="I4259" s="124"/>
      <c r="J4259" s="125"/>
      <c r="K4259" s="125"/>
      <c r="L4259" s="119"/>
      <c r="M4259" s="126"/>
      <c r="N4259" s="126"/>
      <c r="O4259" s="119"/>
      <c r="P4259" s="119"/>
      <c r="Q4259" s="127"/>
      <c r="R4259" s="128"/>
      <c r="S4259" s="119"/>
      <c r="T4259" s="129"/>
      <c r="U4259" s="127"/>
      <c r="V4259" s="127"/>
      <c r="W4259" s="126"/>
      <c r="X4259" s="119"/>
      <c r="Y4259" s="121"/>
      <c r="Z4259" s="131"/>
      <c r="AA4259" s="12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2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4"/>
      <c r="EM4259" s="1"/>
      <c r="EN4259" s="1"/>
      <c r="EO4259" s="1"/>
      <c r="EP4259" s="1"/>
      <c r="EQ4259" s="1"/>
      <c r="ER4259" s="1"/>
    </row>
    <row r="4260" spans="1:148" ht="12.75" x14ac:dyDescent="0.2">
      <c r="A4260" s="118"/>
      <c r="B4260" s="119"/>
      <c r="C4260" s="119"/>
      <c r="D4260" s="120"/>
      <c r="E4260" s="121"/>
      <c r="F4260" s="122"/>
      <c r="G4260" s="123"/>
      <c r="H4260" s="124"/>
      <c r="I4260" s="124"/>
      <c r="J4260" s="125"/>
      <c r="K4260" s="125"/>
      <c r="L4260" s="119"/>
      <c r="M4260" s="126"/>
      <c r="N4260" s="126"/>
      <c r="O4260" s="119"/>
      <c r="P4260" s="119"/>
      <c r="Q4260" s="127"/>
      <c r="R4260" s="128"/>
      <c r="S4260" s="119"/>
      <c r="T4260" s="129"/>
      <c r="U4260" s="127"/>
      <c r="V4260" s="127"/>
      <c r="W4260" s="126"/>
      <c r="X4260" s="119"/>
      <c r="Y4260" s="121"/>
      <c r="Z4260" s="131"/>
      <c r="AA4260" s="12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2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4"/>
      <c r="EM4260" s="1"/>
      <c r="EN4260" s="1"/>
      <c r="EO4260" s="1"/>
      <c r="EP4260" s="1"/>
      <c r="EQ4260" s="1"/>
      <c r="ER4260" s="1"/>
    </row>
    <row r="4261" spans="1:148" ht="12.75" x14ac:dyDescent="0.2">
      <c r="A4261" s="118"/>
      <c r="B4261" s="119"/>
      <c r="C4261" s="119"/>
      <c r="D4261" s="120"/>
      <c r="E4261" s="121"/>
      <c r="F4261" s="122"/>
      <c r="G4261" s="123"/>
      <c r="H4261" s="124"/>
      <c r="I4261" s="124"/>
      <c r="J4261" s="125"/>
      <c r="K4261" s="125"/>
      <c r="L4261" s="119"/>
      <c r="M4261" s="126"/>
      <c r="N4261" s="126"/>
      <c r="O4261" s="119"/>
      <c r="P4261" s="119"/>
      <c r="Q4261" s="127"/>
      <c r="R4261" s="128"/>
      <c r="S4261" s="119"/>
      <c r="T4261" s="129"/>
      <c r="U4261" s="127"/>
      <c r="V4261" s="127"/>
      <c r="W4261" s="126"/>
      <c r="X4261" s="119"/>
      <c r="Y4261" s="121"/>
      <c r="Z4261" s="131"/>
      <c r="AA4261" s="12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2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4"/>
      <c r="EM4261" s="1"/>
      <c r="EN4261" s="1"/>
      <c r="EO4261" s="1"/>
      <c r="EP4261" s="1"/>
      <c r="EQ4261" s="1"/>
      <c r="ER4261" s="1"/>
    </row>
    <row r="4262" spans="1:148" ht="12.75" x14ac:dyDescent="0.2">
      <c r="A4262" s="118"/>
      <c r="B4262" s="119"/>
      <c r="C4262" s="119"/>
      <c r="D4262" s="120"/>
      <c r="E4262" s="121"/>
      <c r="F4262" s="122"/>
      <c r="G4262" s="123"/>
      <c r="H4262" s="124"/>
      <c r="I4262" s="124"/>
      <c r="J4262" s="125"/>
      <c r="K4262" s="125"/>
      <c r="L4262" s="119"/>
      <c r="M4262" s="126"/>
      <c r="N4262" s="126"/>
      <c r="O4262" s="119"/>
      <c r="P4262" s="119"/>
      <c r="Q4262" s="127"/>
      <c r="R4262" s="128"/>
      <c r="S4262" s="119"/>
      <c r="T4262" s="129"/>
      <c r="U4262" s="127"/>
      <c r="V4262" s="127"/>
      <c r="W4262" s="126"/>
      <c r="X4262" s="119"/>
      <c r="Y4262" s="121"/>
      <c r="Z4262" s="131"/>
      <c r="AA4262" s="12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2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4"/>
      <c r="EM4262" s="1"/>
      <c r="EN4262" s="1"/>
      <c r="EO4262" s="1"/>
      <c r="EP4262" s="1"/>
      <c r="EQ4262" s="1"/>
      <c r="ER4262" s="1"/>
    </row>
    <row r="4263" spans="1:148" ht="12.75" x14ac:dyDescent="0.2">
      <c r="A4263" s="118"/>
      <c r="B4263" s="119"/>
      <c r="C4263" s="119"/>
      <c r="D4263" s="120"/>
      <c r="E4263" s="121"/>
      <c r="F4263" s="122"/>
      <c r="G4263" s="123"/>
      <c r="H4263" s="124"/>
      <c r="I4263" s="124"/>
      <c r="J4263" s="125"/>
      <c r="K4263" s="125"/>
      <c r="L4263" s="119"/>
      <c r="M4263" s="126"/>
      <c r="N4263" s="126"/>
      <c r="O4263" s="119"/>
      <c r="P4263" s="119"/>
      <c r="Q4263" s="127"/>
      <c r="R4263" s="128"/>
      <c r="S4263" s="119"/>
      <c r="T4263" s="129"/>
      <c r="U4263" s="127"/>
      <c r="V4263" s="127"/>
      <c r="W4263" s="126"/>
      <c r="X4263" s="119"/>
      <c r="Y4263" s="121"/>
      <c r="Z4263" s="131"/>
      <c r="AA4263" s="12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2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4"/>
      <c r="EM4263" s="1"/>
      <c r="EN4263" s="1"/>
      <c r="EO4263" s="1"/>
      <c r="EP4263" s="1"/>
      <c r="EQ4263" s="1"/>
      <c r="ER4263" s="1"/>
    </row>
    <row r="4264" spans="1:148" ht="12.75" x14ac:dyDescent="0.2">
      <c r="A4264" s="118"/>
      <c r="B4264" s="119"/>
      <c r="C4264" s="119"/>
      <c r="D4264" s="120"/>
      <c r="E4264" s="121"/>
      <c r="F4264" s="122"/>
      <c r="G4264" s="123"/>
      <c r="H4264" s="124"/>
      <c r="I4264" s="124"/>
      <c r="J4264" s="125"/>
      <c r="K4264" s="125"/>
      <c r="L4264" s="119"/>
      <c r="M4264" s="126"/>
      <c r="N4264" s="126"/>
      <c r="O4264" s="119"/>
      <c r="P4264" s="119"/>
      <c r="Q4264" s="127"/>
      <c r="R4264" s="128"/>
      <c r="S4264" s="119"/>
      <c r="T4264" s="129"/>
      <c r="U4264" s="127"/>
      <c r="V4264" s="127"/>
      <c r="W4264" s="126"/>
      <c r="X4264" s="119"/>
      <c r="Y4264" s="121"/>
      <c r="Z4264" s="131"/>
      <c r="AA4264" s="12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2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4"/>
      <c r="EM4264" s="1"/>
      <c r="EN4264" s="1"/>
      <c r="EO4264" s="1"/>
      <c r="EP4264" s="1"/>
      <c r="EQ4264" s="1"/>
      <c r="ER4264" s="1"/>
    </row>
    <row r="4265" spans="1:148" ht="12.75" x14ac:dyDescent="0.2">
      <c r="A4265" s="118"/>
      <c r="B4265" s="119"/>
      <c r="C4265" s="119"/>
      <c r="D4265" s="120"/>
      <c r="E4265" s="121"/>
      <c r="F4265" s="122"/>
      <c r="G4265" s="123"/>
      <c r="H4265" s="124"/>
      <c r="I4265" s="124"/>
      <c r="J4265" s="125"/>
      <c r="K4265" s="125"/>
      <c r="L4265" s="119"/>
      <c r="M4265" s="126"/>
      <c r="N4265" s="126"/>
      <c r="O4265" s="119"/>
      <c r="P4265" s="119"/>
      <c r="Q4265" s="127"/>
      <c r="R4265" s="128"/>
      <c r="S4265" s="119"/>
      <c r="T4265" s="129"/>
      <c r="U4265" s="127"/>
      <c r="V4265" s="127"/>
      <c r="W4265" s="126"/>
      <c r="X4265" s="119"/>
      <c r="Y4265" s="121"/>
      <c r="Z4265" s="131"/>
      <c r="AA4265" s="12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2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4"/>
      <c r="EM4265" s="1"/>
      <c r="EN4265" s="1"/>
      <c r="EO4265" s="1"/>
      <c r="EP4265" s="1"/>
      <c r="EQ4265" s="1"/>
      <c r="ER4265" s="1"/>
    </row>
    <row r="4266" spans="1:148" ht="12.75" x14ac:dyDescent="0.2">
      <c r="A4266" s="118"/>
      <c r="B4266" s="119"/>
      <c r="C4266" s="119"/>
      <c r="D4266" s="120"/>
      <c r="E4266" s="121"/>
      <c r="F4266" s="122"/>
      <c r="G4266" s="123"/>
      <c r="H4266" s="124"/>
      <c r="I4266" s="124"/>
      <c r="J4266" s="125"/>
      <c r="K4266" s="125"/>
      <c r="L4266" s="119"/>
      <c r="M4266" s="126"/>
      <c r="N4266" s="126"/>
      <c r="O4266" s="119"/>
      <c r="P4266" s="119"/>
      <c r="Q4266" s="127"/>
      <c r="R4266" s="128"/>
      <c r="S4266" s="119"/>
      <c r="T4266" s="129"/>
      <c r="U4266" s="127"/>
      <c r="V4266" s="127"/>
      <c r="W4266" s="126"/>
      <c r="X4266" s="119"/>
      <c r="Y4266" s="121"/>
      <c r="Z4266" s="131"/>
      <c r="AA4266" s="12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2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4"/>
      <c r="EM4266" s="1"/>
      <c r="EN4266" s="1"/>
      <c r="EO4266" s="1"/>
      <c r="EP4266" s="1"/>
      <c r="EQ4266" s="1"/>
      <c r="ER4266" s="1"/>
    </row>
    <row r="4267" spans="1:148" ht="12.75" x14ac:dyDescent="0.2">
      <c r="A4267" s="118"/>
      <c r="B4267" s="119"/>
      <c r="C4267" s="119"/>
      <c r="D4267" s="120"/>
      <c r="E4267" s="121"/>
      <c r="F4267" s="122"/>
      <c r="G4267" s="123"/>
      <c r="H4267" s="124"/>
      <c r="I4267" s="124"/>
      <c r="J4267" s="125"/>
      <c r="K4267" s="125"/>
      <c r="L4267" s="119"/>
      <c r="M4267" s="126"/>
      <c r="N4267" s="126"/>
      <c r="O4267" s="119"/>
      <c r="P4267" s="119"/>
      <c r="Q4267" s="127"/>
      <c r="R4267" s="128"/>
      <c r="S4267" s="119"/>
      <c r="T4267" s="129"/>
      <c r="U4267" s="127"/>
      <c r="V4267" s="127"/>
      <c r="W4267" s="126"/>
      <c r="X4267" s="119"/>
      <c r="Y4267" s="121"/>
      <c r="Z4267" s="131"/>
      <c r="AA4267" s="12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2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4"/>
      <c r="EM4267" s="1"/>
      <c r="EN4267" s="1"/>
      <c r="EO4267" s="1"/>
      <c r="EP4267" s="1"/>
      <c r="EQ4267" s="1"/>
      <c r="ER4267" s="1"/>
    </row>
    <row r="4268" spans="1:148" ht="12.75" x14ac:dyDescent="0.2">
      <c r="A4268" s="118"/>
      <c r="B4268" s="119"/>
      <c r="C4268" s="119"/>
      <c r="D4268" s="120"/>
      <c r="E4268" s="121"/>
      <c r="F4268" s="122"/>
      <c r="G4268" s="123"/>
      <c r="H4268" s="124"/>
      <c r="I4268" s="124"/>
      <c r="J4268" s="125"/>
      <c r="K4268" s="125"/>
      <c r="L4268" s="119"/>
      <c r="M4268" s="126"/>
      <c r="N4268" s="126"/>
      <c r="O4268" s="119"/>
      <c r="P4268" s="119"/>
      <c r="Q4268" s="127"/>
      <c r="R4268" s="128"/>
      <c r="S4268" s="119"/>
      <c r="T4268" s="129"/>
      <c r="U4268" s="127"/>
      <c r="V4268" s="127"/>
      <c r="W4268" s="126"/>
      <c r="X4268" s="119"/>
      <c r="Y4268" s="121"/>
      <c r="Z4268" s="131"/>
      <c r="AA4268" s="12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2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4"/>
      <c r="EM4268" s="1"/>
      <c r="EN4268" s="1"/>
      <c r="EO4268" s="1"/>
      <c r="EP4268" s="1"/>
      <c r="EQ4268" s="1"/>
      <c r="ER4268" s="1"/>
    </row>
    <row r="4269" spans="1:148" ht="12.75" x14ac:dyDescent="0.2">
      <c r="A4269" s="118"/>
      <c r="B4269" s="119"/>
      <c r="C4269" s="119"/>
      <c r="D4269" s="120"/>
      <c r="E4269" s="121"/>
      <c r="F4269" s="122"/>
      <c r="G4269" s="123"/>
      <c r="H4269" s="124"/>
      <c r="I4269" s="124"/>
      <c r="J4269" s="125"/>
      <c r="K4269" s="125"/>
      <c r="L4269" s="119"/>
      <c r="M4269" s="126"/>
      <c r="N4269" s="126"/>
      <c r="O4269" s="119"/>
      <c r="P4269" s="119"/>
      <c r="Q4269" s="127"/>
      <c r="R4269" s="128"/>
      <c r="S4269" s="119"/>
      <c r="T4269" s="129"/>
      <c r="U4269" s="127"/>
      <c r="V4269" s="127"/>
      <c r="W4269" s="126"/>
      <c r="X4269" s="119"/>
      <c r="Y4269" s="121"/>
      <c r="Z4269" s="131"/>
      <c r="AA4269" s="12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2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4"/>
      <c r="EM4269" s="1"/>
      <c r="EN4269" s="1"/>
      <c r="EO4269" s="1"/>
      <c r="EP4269" s="1"/>
      <c r="EQ4269" s="1"/>
      <c r="ER4269" s="1"/>
    </row>
    <row r="4270" spans="1:148" ht="12.75" x14ac:dyDescent="0.2">
      <c r="A4270" s="118"/>
      <c r="B4270" s="119"/>
      <c r="C4270" s="119"/>
      <c r="D4270" s="120"/>
      <c r="E4270" s="121"/>
      <c r="F4270" s="122"/>
      <c r="G4270" s="123"/>
      <c r="H4270" s="124"/>
      <c r="I4270" s="124"/>
      <c r="J4270" s="125"/>
      <c r="K4270" s="125"/>
      <c r="L4270" s="119"/>
      <c r="M4270" s="126"/>
      <c r="N4270" s="126"/>
      <c r="O4270" s="119"/>
      <c r="P4270" s="119"/>
      <c r="Q4270" s="127"/>
      <c r="R4270" s="128"/>
      <c r="S4270" s="119"/>
      <c r="T4270" s="129"/>
      <c r="U4270" s="127"/>
      <c r="V4270" s="127"/>
      <c r="W4270" s="126"/>
      <c r="X4270" s="119"/>
      <c r="Y4270" s="121"/>
      <c r="Z4270" s="131"/>
      <c r="AA4270" s="12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2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4"/>
      <c r="EM4270" s="1"/>
      <c r="EN4270" s="1"/>
      <c r="EO4270" s="1"/>
      <c r="EP4270" s="1"/>
      <c r="EQ4270" s="1"/>
      <c r="ER4270" s="1"/>
    </row>
    <row r="4271" spans="1:148" ht="12.75" x14ac:dyDescent="0.2">
      <c r="A4271" s="118"/>
      <c r="B4271" s="119"/>
      <c r="C4271" s="119"/>
      <c r="D4271" s="120"/>
      <c r="E4271" s="121"/>
      <c r="F4271" s="122"/>
      <c r="G4271" s="123"/>
      <c r="H4271" s="124"/>
      <c r="I4271" s="124"/>
      <c r="J4271" s="125"/>
      <c r="K4271" s="125"/>
      <c r="L4271" s="119"/>
      <c r="M4271" s="126"/>
      <c r="N4271" s="126"/>
      <c r="O4271" s="119"/>
      <c r="P4271" s="119"/>
      <c r="Q4271" s="127"/>
      <c r="R4271" s="128"/>
      <c r="S4271" s="119"/>
      <c r="T4271" s="129"/>
      <c r="U4271" s="127"/>
      <c r="V4271" s="127"/>
      <c r="W4271" s="126"/>
      <c r="X4271" s="119"/>
      <c r="Y4271" s="121"/>
      <c r="Z4271" s="131"/>
      <c r="AA4271" s="12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2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4"/>
      <c r="EM4271" s="1"/>
      <c r="EN4271" s="1"/>
      <c r="EO4271" s="1"/>
      <c r="EP4271" s="1"/>
      <c r="EQ4271" s="1"/>
      <c r="ER4271" s="1"/>
    </row>
    <row r="4272" spans="1:148" ht="12.75" x14ac:dyDescent="0.2">
      <c r="A4272" s="118"/>
      <c r="B4272" s="119"/>
      <c r="C4272" s="119"/>
      <c r="D4272" s="120"/>
      <c r="E4272" s="121"/>
      <c r="F4272" s="122"/>
      <c r="G4272" s="123"/>
      <c r="H4272" s="124"/>
      <c r="I4272" s="124"/>
      <c r="J4272" s="125"/>
      <c r="K4272" s="125"/>
      <c r="L4272" s="119"/>
      <c r="M4272" s="126"/>
      <c r="N4272" s="126"/>
      <c r="O4272" s="119"/>
      <c r="P4272" s="119"/>
      <c r="Q4272" s="127"/>
      <c r="R4272" s="128"/>
      <c r="S4272" s="119"/>
      <c r="T4272" s="129"/>
      <c r="U4272" s="127"/>
      <c r="V4272" s="127"/>
      <c r="W4272" s="126"/>
      <c r="X4272" s="119"/>
      <c r="Y4272" s="121"/>
      <c r="Z4272" s="131"/>
      <c r="AA4272" s="12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2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4"/>
      <c r="EM4272" s="1"/>
      <c r="EN4272" s="1"/>
      <c r="EO4272" s="1"/>
      <c r="EP4272" s="1"/>
      <c r="EQ4272" s="1"/>
      <c r="ER4272" s="1"/>
    </row>
    <row r="4273" spans="1:148" ht="12.75" x14ac:dyDescent="0.2">
      <c r="A4273" s="118"/>
      <c r="B4273" s="119"/>
      <c r="C4273" s="119"/>
      <c r="D4273" s="120"/>
      <c r="E4273" s="121"/>
      <c r="F4273" s="122"/>
      <c r="G4273" s="123"/>
      <c r="H4273" s="124"/>
      <c r="I4273" s="124"/>
      <c r="J4273" s="125"/>
      <c r="K4273" s="125"/>
      <c r="L4273" s="119"/>
      <c r="M4273" s="126"/>
      <c r="N4273" s="126"/>
      <c r="O4273" s="119"/>
      <c r="P4273" s="119"/>
      <c r="Q4273" s="127"/>
      <c r="R4273" s="128"/>
      <c r="S4273" s="119"/>
      <c r="T4273" s="129"/>
      <c r="U4273" s="127"/>
      <c r="V4273" s="127"/>
      <c r="W4273" s="126"/>
      <c r="X4273" s="119"/>
      <c r="Y4273" s="121"/>
      <c r="Z4273" s="131"/>
      <c r="AA4273" s="12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2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4"/>
      <c r="EM4273" s="1"/>
      <c r="EN4273" s="1"/>
      <c r="EO4273" s="1"/>
      <c r="EP4273" s="1"/>
      <c r="EQ4273" s="1"/>
      <c r="ER4273" s="1"/>
    </row>
    <row r="4274" spans="1:148" ht="12.75" x14ac:dyDescent="0.2">
      <c r="A4274" s="118"/>
      <c r="B4274" s="119"/>
      <c r="C4274" s="119"/>
      <c r="D4274" s="120"/>
      <c r="E4274" s="121"/>
      <c r="F4274" s="122"/>
      <c r="G4274" s="123"/>
      <c r="H4274" s="124"/>
      <c r="I4274" s="124"/>
      <c r="J4274" s="125"/>
      <c r="K4274" s="125"/>
      <c r="L4274" s="119"/>
      <c r="M4274" s="126"/>
      <c r="N4274" s="126"/>
      <c r="O4274" s="119"/>
      <c r="P4274" s="119"/>
      <c r="Q4274" s="127"/>
      <c r="R4274" s="128"/>
      <c r="S4274" s="119"/>
      <c r="T4274" s="129"/>
      <c r="U4274" s="127"/>
      <c r="V4274" s="127"/>
      <c r="W4274" s="126"/>
      <c r="X4274" s="119"/>
      <c r="Y4274" s="121"/>
      <c r="Z4274" s="131"/>
      <c r="AA4274" s="12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2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4"/>
      <c r="EM4274" s="1"/>
      <c r="EN4274" s="1"/>
      <c r="EO4274" s="1"/>
      <c r="EP4274" s="1"/>
      <c r="EQ4274" s="1"/>
      <c r="ER4274" s="1"/>
    </row>
    <row r="4275" spans="1:148" ht="12.75" x14ac:dyDescent="0.2">
      <c r="A4275" s="118"/>
      <c r="B4275" s="119"/>
      <c r="C4275" s="119"/>
      <c r="D4275" s="120"/>
      <c r="E4275" s="121"/>
      <c r="F4275" s="122"/>
      <c r="G4275" s="123"/>
      <c r="H4275" s="124"/>
      <c r="I4275" s="124"/>
      <c r="J4275" s="125"/>
      <c r="K4275" s="125"/>
      <c r="L4275" s="119"/>
      <c r="M4275" s="126"/>
      <c r="N4275" s="126"/>
      <c r="O4275" s="119"/>
      <c r="P4275" s="119"/>
      <c r="Q4275" s="127"/>
      <c r="R4275" s="128"/>
      <c r="S4275" s="119"/>
      <c r="T4275" s="129"/>
      <c r="U4275" s="127"/>
      <c r="V4275" s="127"/>
      <c r="W4275" s="126"/>
      <c r="X4275" s="119"/>
      <c r="Y4275" s="121"/>
      <c r="Z4275" s="131"/>
      <c r="AA4275" s="12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2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4"/>
      <c r="EM4275" s="1"/>
      <c r="EN4275" s="1"/>
      <c r="EO4275" s="1"/>
      <c r="EP4275" s="1"/>
      <c r="EQ4275" s="1"/>
      <c r="ER4275" s="1"/>
    </row>
    <row r="4276" spans="1:148" ht="12.75" x14ac:dyDescent="0.2">
      <c r="A4276" s="118"/>
      <c r="B4276" s="119"/>
      <c r="C4276" s="119"/>
      <c r="D4276" s="120"/>
      <c r="E4276" s="121"/>
      <c r="F4276" s="122"/>
      <c r="G4276" s="123"/>
      <c r="H4276" s="124"/>
      <c r="I4276" s="124"/>
      <c r="J4276" s="125"/>
      <c r="K4276" s="125"/>
      <c r="L4276" s="119"/>
      <c r="M4276" s="126"/>
      <c r="N4276" s="126"/>
      <c r="O4276" s="119"/>
      <c r="P4276" s="119"/>
      <c r="Q4276" s="127"/>
      <c r="R4276" s="128"/>
      <c r="S4276" s="119"/>
      <c r="T4276" s="129"/>
      <c r="U4276" s="127"/>
      <c r="V4276" s="127"/>
      <c r="W4276" s="126"/>
      <c r="X4276" s="119"/>
      <c r="Y4276" s="121"/>
      <c r="Z4276" s="131"/>
      <c r="AA4276" s="12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2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4"/>
      <c r="EM4276" s="1"/>
      <c r="EN4276" s="1"/>
      <c r="EO4276" s="1"/>
      <c r="EP4276" s="1"/>
      <c r="EQ4276" s="1"/>
      <c r="ER4276" s="1"/>
    </row>
    <row r="4277" spans="1:148" ht="12.75" x14ac:dyDescent="0.2">
      <c r="A4277" s="118"/>
      <c r="B4277" s="119"/>
      <c r="C4277" s="119"/>
      <c r="D4277" s="120"/>
      <c r="E4277" s="121"/>
      <c r="F4277" s="122"/>
      <c r="G4277" s="123"/>
      <c r="H4277" s="124"/>
      <c r="I4277" s="124"/>
      <c r="J4277" s="125"/>
      <c r="K4277" s="125"/>
      <c r="L4277" s="119"/>
      <c r="M4277" s="126"/>
      <c r="N4277" s="126"/>
      <c r="O4277" s="119"/>
      <c r="P4277" s="119"/>
      <c r="Q4277" s="127"/>
      <c r="R4277" s="128"/>
      <c r="S4277" s="119"/>
      <c r="T4277" s="129"/>
      <c r="U4277" s="127"/>
      <c r="V4277" s="127"/>
      <c r="W4277" s="126"/>
      <c r="X4277" s="119"/>
      <c r="Y4277" s="121"/>
      <c r="Z4277" s="131"/>
      <c r="AA4277" s="12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2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4"/>
      <c r="EM4277" s="1"/>
      <c r="EN4277" s="1"/>
      <c r="EO4277" s="1"/>
      <c r="EP4277" s="1"/>
      <c r="EQ4277" s="1"/>
      <c r="ER4277" s="1"/>
    </row>
    <row r="4278" spans="1:148" ht="12.75" x14ac:dyDescent="0.2">
      <c r="A4278" s="118"/>
      <c r="B4278" s="119"/>
      <c r="C4278" s="119"/>
      <c r="D4278" s="120"/>
      <c r="E4278" s="121"/>
      <c r="F4278" s="122"/>
      <c r="G4278" s="123"/>
      <c r="H4278" s="124"/>
      <c r="I4278" s="124"/>
      <c r="J4278" s="125"/>
      <c r="K4278" s="125"/>
      <c r="L4278" s="119"/>
      <c r="M4278" s="126"/>
      <c r="N4278" s="126"/>
      <c r="O4278" s="119"/>
      <c r="P4278" s="119"/>
      <c r="Q4278" s="127"/>
      <c r="R4278" s="128"/>
      <c r="S4278" s="119"/>
      <c r="T4278" s="129"/>
      <c r="U4278" s="127"/>
      <c r="V4278" s="127"/>
      <c r="W4278" s="126"/>
      <c r="X4278" s="119"/>
      <c r="Y4278" s="121"/>
      <c r="Z4278" s="131"/>
      <c r="AA4278" s="12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2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4"/>
      <c r="EM4278" s="1"/>
      <c r="EN4278" s="1"/>
      <c r="EO4278" s="1"/>
      <c r="EP4278" s="1"/>
      <c r="EQ4278" s="1"/>
      <c r="ER4278" s="1"/>
    </row>
    <row r="4279" spans="1:148" ht="12.75" x14ac:dyDescent="0.2">
      <c r="A4279" s="118"/>
      <c r="B4279" s="119"/>
      <c r="C4279" s="119"/>
      <c r="D4279" s="120"/>
      <c r="E4279" s="121"/>
      <c r="F4279" s="122"/>
      <c r="G4279" s="123"/>
      <c r="H4279" s="124"/>
      <c r="I4279" s="124"/>
      <c r="J4279" s="125"/>
      <c r="K4279" s="125"/>
      <c r="L4279" s="119"/>
      <c r="M4279" s="126"/>
      <c r="N4279" s="126"/>
      <c r="O4279" s="119"/>
      <c r="P4279" s="119"/>
      <c r="Q4279" s="127"/>
      <c r="R4279" s="128"/>
      <c r="S4279" s="119"/>
      <c r="T4279" s="129"/>
      <c r="U4279" s="127"/>
      <c r="V4279" s="127"/>
      <c r="W4279" s="126"/>
      <c r="X4279" s="119"/>
      <c r="Y4279" s="121"/>
      <c r="Z4279" s="131"/>
      <c r="AA4279" s="12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2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4"/>
      <c r="EM4279" s="1"/>
      <c r="EN4279" s="1"/>
      <c r="EO4279" s="1"/>
      <c r="EP4279" s="1"/>
      <c r="EQ4279" s="1"/>
      <c r="ER4279" s="1"/>
    </row>
    <row r="4280" spans="1:148" ht="12.75" x14ac:dyDescent="0.2">
      <c r="A4280" s="118"/>
      <c r="B4280" s="119"/>
      <c r="C4280" s="119"/>
      <c r="D4280" s="120"/>
      <c r="E4280" s="121"/>
      <c r="F4280" s="122"/>
      <c r="G4280" s="123"/>
      <c r="H4280" s="124"/>
      <c r="I4280" s="124"/>
      <c r="J4280" s="125"/>
      <c r="K4280" s="125"/>
      <c r="L4280" s="119"/>
      <c r="M4280" s="126"/>
      <c r="N4280" s="126"/>
      <c r="O4280" s="119"/>
      <c r="P4280" s="119"/>
      <c r="Q4280" s="127"/>
      <c r="R4280" s="128"/>
      <c r="S4280" s="119"/>
      <c r="T4280" s="129"/>
      <c r="U4280" s="127"/>
      <c r="V4280" s="127"/>
      <c r="W4280" s="126"/>
      <c r="X4280" s="119"/>
      <c r="Y4280" s="121"/>
      <c r="Z4280" s="131"/>
      <c r="AA4280" s="12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2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4"/>
      <c r="EM4280" s="1"/>
      <c r="EN4280" s="1"/>
      <c r="EO4280" s="1"/>
      <c r="EP4280" s="1"/>
      <c r="EQ4280" s="1"/>
      <c r="ER4280" s="1"/>
    </row>
    <row r="4281" spans="1:148" ht="12.75" x14ac:dyDescent="0.2">
      <c r="A4281" s="118"/>
      <c r="B4281" s="119"/>
      <c r="C4281" s="119"/>
      <c r="D4281" s="120"/>
      <c r="E4281" s="121"/>
      <c r="F4281" s="122"/>
      <c r="G4281" s="123"/>
      <c r="H4281" s="124"/>
      <c r="I4281" s="124"/>
      <c r="J4281" s="125"/>
      <c r="K4281" s="125"/>
      <c r="L4281" s="119"/>
      <c r="M4281" s="126"/>
      <c r="N4281" s="126"/>
      <c r="O4281" s="119"/>
      <c r="P4281" s="119"/>
      <c r="Q4281" s="127"/>
      <c r="R4281" s="128"/>
      <c r="S4281" s="119"/>
      <c r="T4281" s="129"/>
      <c r="U4281" s="127"/>
      <c r="V4281" s="127"/>
      <c r="W4281" s="126"/>
      <c r="X4281" s="119"/>
      <c r="Y4281" s="121"/>
      <c r="Z4281" s="131"/>
      <c r="AA4281" s="12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2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4"/>
      <c r="EM4281" s="1"/>
      <c r="EN4281" s="1"/>
      <c r="EO4281" s="1"/>
      <c r="EP4281" s="1"/>
      <c r="EQ4281" s="1"/>
      <c r="ER4281" s="1"/>
    </row>
    <row r="4282" spans="1:148" ht="12.75" x14ac:dyDescent="0.2">
      <c r="A4282" s="118"/>
      <c r="B4282" s="119"/>
      <c r="C4282" s="119"/>
      <c r="D4282" s="120"/>
      <c r="E4282" s="121"/>
      <c r="F4282" s="122"/>
      <c r="G4282" s="123"/>
      <c r="H4282" s="124"/>
      <c r="I4282" s="124"/>
      <c r="J4282" s="125"/>
      <c r="K4282" s="125"/>
      <c r="L4282" s="119"/>
      <c r="M4282" s="126"/>
      <c r="N4282" s="126"/>
      <c r="O4282" s="119"/>
      <c r="P4282" s="119"/>
      <c r="Q4282" s="127"/>
      <c r="R4282" s="128"/>
      <c r="S4282" s="119"/>
      <c r="T4282" s="129"/>
      <c r="U4282" s="127"/>
      <c r="V4282" s="127"/>
      <c r="W4282" s="126"/>
      <c r="X4282" s="119"/>
      <c r="Y4282" s="121"/>
      <c r="Z4282" s="131"/>
      <c r="AA4282" s="12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2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4"/>
      <c r="EM4282" s="1"/>
      <c r="EN4282" s="1"/>
      <c r="EO4282" s="1"/>
      <c r="EP4282" s="1"/>
      <c r="EQ4282" s="1"/>
      <c r="ER4282" s="1"/>
    </row>
    <row r="4283" spans="1:148" ht="12.75" x14ac:dyDescent="0.2">
      <c r="A4283" s="118"/>
      <c r="B4283" s="119"/>
      <c r="C4283" s="119"/>
      <c r="D4283" s="120"/>
      <c r="E4283" s="121"/>
      <c r="F4283" s="122"/>
      <c r="G4283" s="123"/>
      <c r="H4283" s="124"/>
      <c r="I4283" s="124"/>
      <c r="J4283" s="125"/>
      <c r="K4283" s="125"/>
      <c r="L4283" s="119"/>
      <c r="M4283" s="126"/>
      <c r="N4283" s="126"/>
      <c r="O4283" s="119"/>
      <c r="P4283" s="119"/>
      <c r="Q4283" s="127"/>
      <c r="R4283" s="128"/>
      <c r="S4283" s="119"/>
      <c r="T4283" s="129"/>
      <c r="U4283" s="127"/>
      <c r="V4283" s="127"/>
      <c r="W4283" s="126"/>
      <c r="X4283" s="119"/>
      <c r="Y4283" s="121"/>
      <c r="Z4283" s="131"/>
      <c r="AA4283" s="12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2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4"/>
      <c r="EM4283" s="1"/>
      <c r="EN4283" s="1"/>
      <c r="EO4283" s="1"/>
      <c r="EP4283" s="1"/>
      <c r="EQ4283" s="1"/>
      <c r="ER4283" s="1"/>
    </row>
    <row r="4284" spans="1:148" ht="12.75" x14ac:dyDescent="0.2">
      <c r="A4284" s="118"/>
      <c r="B4284" s="119"/>
      <c r="C4284" s="119"/>
      <c r="D4284" s="120"/>
      <c r="E4284" s="121"/>
      <c r="F4284" s="122"/>
      <c r="G4284" s="123"/>
      <c r="H4284" s="124"/>
      <c r="I4284" s="124"/>
      <c r="J4284" s="125"/>
      <c r="K4284" s="125"/>
      <c r="L4284" s="119"/>
      <c r="M4284" s="126"/>
      <c r="N4284" s="126"/>
      <c r="O4284" s="119"/>
      <c r="P4284" s="119"/>
      <c r="Q4284" s="127"/>
      <c r="R4284" s="128"/>
      <c r="S4284" s="119"/>
      <c r="T4284" s="129"/>
      <c r="U4284" s="127"/>
      <c r="V4284" s="127"/>
      <c r="W4284" s="126"/>
      <c r="X4284" s="119"/>
      <c r="Y4284" s="121"/>
      <c r="Z4284" s="131"/>
      <c r="AA4284" s="12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2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4"/>
      <c r="EM4284" s="1"/>
      <c r="EN4284" s="1"/>
      <c r="EO4284" s="1"/>
      <c r="EP4284" s="1"/>
      <c r="EQ4284" s="1"/>
      <c r="ER4284" s="1"/>
    </row>
    <row r="4285" spans="1:148" ht="12.75" x14ac:dyDescent="0.2">
      <c r="A4285" s="118"/>
      <c r="B4285" s="119"/>
      <c r="C4285" s="119"/>
      <c r="D4285" s="120"/>
      <c r="E4285" s="121"/>
      <c r="F4285" s="122"/>
      <c r="G4285" s="123"/>
      <c r="H4285" s="124"/>
      <c r="I4285" s="124"/>
      <c r="J4285" s="125"/>
      <c r="K4285" s="125"/>
      <c r="L4285" s="119"/>
      <c r="M4285" s="126"/>
      <c r="N4285" s="126"/>
      <c r="O4285" s="119"/>
      <c r="P4285" s="119"/>
      <c r="Q4285" s="127"/>
      <c r="R4285" s="128"/>
      <c r="S4285" s="119"/>
      <c r="T4285" s="129"/>
      <c r="U4285" s="127"/>
      <c r="V4285" s="127"/>
      <c r="W4285" s="126"/>
      <c r="X4285" s="119"/>
      <c r="Y4285" s="121"/>
      <c r="Z4285" s="131"/>
      <c r="AA4285" s="12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2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4"/>
      <c r="EM4285" s="1"/>
      <c r="EN4285" s="1"/>
      <c r="EO4285" s="1"/>
      <c r="EP4285" s="1"/>
      <c r="EQ4285" s="1"/>
      <c r="ER4285" s="1"/>
    </row>
    <row r="4286" spans="1:148" ht="12.75" x14ac:dyDescent="0.2">
      <c r="A4286" s="118"/>
      <c r="B4286" s="119"/>
      <c r="C4286" s="119"/>
      <c r="D4286" s="120"/>
      <c r="E4286" s="121"/>
      <c r="F4286" s="122"/>
      <c r="G4286" s="123"/>
      <c r="H4286" s="124"/>
      <c r="I4286" s="124"/>
      <c r="J4286" s="125"/>
      <c r="K4286" s="125"/>
      <c r="L4286" s="119"/>
      <c r="M4286" s="126"/>
      <c r="N4286" s="126"/>
      <c r="O4286" s="119"/>
      <c r="P4286" s="119"/>
      <c r="Q4286" s="127"/>
      <c r="R4286" s="128"/>
      <c r="S4286" s="119"/>
      <c r="T4286" s="129"/>
      <c r="U4286" s="127"/>
      <c r="V4286" s="127"/>
      <c r="W4286" s="126"/>
      <c r="X4286" s="119"/>
      <c r="Y4286" s="121"/>
      <c r="Z4286" s="131"/>
      <c r="AA4286" s="12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2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4"/>
      <c r="EM4286" s="1"/>
      <c r="EN4286" s="1"/>
      <c r="EO4286" s="1"/>
      <c r="EP4286" s="1"/>
      <c r="EQ4286" s="1"/>
      <c r="ER4286" s="1"/>
    </row>
    <row r="4287" spans="1:148" ht="12.75" x14ac:dyDescent="0.2">
      <c r="A4287" s="118"/>
      <c r="B4287" s="119"/>
      <c r="C4287" s="119"/>
      <c r="D4287" s="120"/>
      <c r="E4287" s="121"/>
      <c r="F4287" s="122"/>
      <c r="G4287" s="123"/>
      <c r="H4287" s="124"/>
      <c r="I4287" s="124"/>
      <c r="J4287" s="125"/>
      <c r="K4287" s="125"/>
      <c r="L4287" s="119"/>
      <c r="M4287" s="126"/>
      <c r="N4287" s="126"/>
      <c r="O4287" s="119"/>
      <c r="P4287" s="119"/>
      <c r="Q4287" s="127"/>
      <c r="R4287" s="128"/>
      <c r="S4287" s="119"/>
      <c r="T4287" s="129"/>
      <c r="U4287" s="127"/>
      <c r="V4287" s="127"/>
      <c r="W4287" s="126"/>
      <c r="X4287" s="119"/>
      <c r="Y4287" s="121"/>
      <c r="Z4287" s="131"/>
      <c r="AA4287" s="12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2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4"/>
      <c r="EM4287" s="1"/>
      <c r="EN4287" s="1"/>
      <c r="EO4287" s="1"/>
      <c r="EP4287" s="1"/>
      <c r="EQ4287" s="1"/>
      <c r="ER4287" s="1"/>
    </row>
    <row r="4288" spans="1:148" ht="12.75" x14ac:dyDescent="0.2">
      <c r="A4288" s="118"/>
      <c r="B4288" s="119"/>
      <c r="C4288" s="119"/>
      <c r="D4288" s="120"/>
      <c r="E4288" s="121"/>
      <c r="F4288" s="122"/>
      <c r="G4288" s="123"/>
      <c r="H4288" s="124"/>
      <c r="I4288" s="124"/>
      <c r="J4288" s="125"/>
      <c r="K4288" s="125"/>
      <c r="L4288" s="119"/>
      <c r="M4288" s="126"/>
      <c r="N4288" s="126"/>
      <c r="O4288" s="119"/>
      <c r="P4288" s="119"/>
      <c r="Q4288" s="127"/>
      <c r="R4288" s="128"/>
      <c r="S4288" s="119"/>
      <c r="T4288" s="129"/>
      <c r="U4288" s="127"/>
      <c r="V4288" s="127"/>
      <c r="W4288" s="126"/>
      <c r="X4288" s="119"/>
      <c r="Y4288" s="121"/>
      <c r="Z4288" s="131"/>
      <c r="AA4288" s="12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2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4"/>
      <c r="EM4288" s="1"/>
      <c r="EN4288" s="1"/>
      <c r="EO4288" s="1"/>
      <c r="EP4288" s="1"/>
      <c r="EQ4288" s="1"/>
      <c r="ER4288" s="1"/>
    </row>
    <row r="4289" spans="1:148" ht="12.75" x14ac:dyDescent="0.2">
      <c r="A4289" s="118"/>
      <c r="B4289" s="119"/>
      <c r="C4289" s="119"/>
      <c r="D4289" s="120"/>
      <c r="E4289" s="121"/>
      <c r="F4289" s="122"/>
      <c r="G4289" s="123"/>
      <c r="H4289" s="124"/>
      <c r="I4289" s="124"/>
      <c r="J4289" s="125"/>
      <c r="K4289" s="125"/>
      <c r="L4289" s="119"/>
      <c r="M4289" s="126"/>
      <c r="N4289" s="126"/>
      <c r="O4289" s="119"/>
      <c r="P4289" s="119"/>
      <c r="Q4289" s="127"/>
      <c r="R4289" s="128"/>
      <c r="S4289" s="119"/>
      <c r="T4289" s="129"/>
      <c r="U4289" s="127"/>
      <c r="V4289" s="127"/>
      <c r="W4289" s="126"/>
      <c r="X4289" s="119"/>
      <c r="Y4289" s="121"/>
      <c r="Z4289" s="131"/>
      <c r="AA4289" s="12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2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4"/>
      <c r="EM4289" s="1"/>
      <c r="EN4289" s="1"/>
      <c r="EO4289" s="1"/>
      <c r="EP4289" s="1"/>
      <c r="EQ4289" s="1"/>
      <c r="ER4289" s="1"/>
    </row>
    <row r="4290" spans="1:148" ht="12.75" x14ac:dyDescent="0.2">
      <c r="A4290" s="118"/>
      <c r="B4290" s="119"/>
      <c r="C4290" s="119"/>
      <c r="D4290" s="120"/>
      <c r="E4290" s="121"/>
      <c r="F4290" s="122"/>
      <c r="G4290" s="123"/>
      <c r="H4290" s="124"/>
      <c r="I4290" s="124"/>
      <c r="J4290" s="125"/>
      <c r="K4290" s="125"/>
      <c r="L4290" s="119"/>
      <c r="M4290" s="126"/>
      <c r="N4290" s="126"/>
      <c r="O4290" s="119"/>
      <c r="P4290" s="119"/>
      <c r="Q4290" s="127"/>
      <c r="R4290" s="128"/>
      <c r="S4290" s="119"/>
      <c r="T4290" s="129"/>
      <c r="U4290" s="127"/>
      <c r="V4290" s="127"/>
      <c r="W4290" s="126"/>
      <c r="X4290" s="119"/>
      <c r="Y4290" s="121"/>
      <c r="Z4290" s="131"/>
      <c r="AA4290" s="12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2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4"/>
      <c r="EM4290" s="1"/>
      <c r="EN4290" s="1"/>
      <c r="EO4290" s="1"/>
      <c r="EP4290" s="1"/>
      <c r="EQ4290" s="1"/>
      <c r="ER4290" s="1"/>
    </row>
    <row r="4291" spans="1:148" ht="12.75" x14ac:dyDescent="0.2">
      <c r="A4291" s="118"/>
      <c r="B4291" s="119"/>
      <c r="C4291" s="119"/>
      <c r="D4291" s="120"/>
      <c r="E4291" s="121"/>
      <c r="F4291" s="122"/>
      <c r="G4291" s="123"/>
      <c r="H4291" s="124"/>
      <c r="I4291" s="124"/>
      <c r="J4291" s="125"/>
      <c r="K4291" s="125"/>
      <c r="L4291" s="119"/>
      <c r="M4291" s="126"/>
      <c r="N4291" s="126"/>
      <c r="O4291" s="119"/>
      <c r="P4291" s="119"/>
      <c r="Q4291" s="127"/>
      <c r="R4291" s="128"/>
      <c r="S4291" s="119"/>
      <c r="T4291" s="129"/>
      <c r="U4291" s="127"/>
      <c r="V4291" s="127"/>
      <c r="W4291" s="126"/>
      <c r="X4291" s="119"/>
      <c r="Y4291" s="121"/>
      <c r="Z4291" s="131"/>
      <c r="AA4291" s="12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2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4"/>
      <c r="EM4291" s="1"/>
      <c r="EN4291" s="1"/>
      <c r="EO4291" s="1"/>
      <c r="EP4291" s="1"/>
      <c r="EQ4291" s="1"/>
      <c r="ER4291" s="1"/>
    </row>
    <row r="4292" spans="1:148" ht="12.75" x14ac:dyDescent="0.2">
      <c r="A4292" s="118"/>
      <c r="B4292" s="119"/>
      <c r="C4292" s="119"/>
      <c r="D4292" s="120"/>
      <c r="E4292" s="121"/>
      <c r="F4292" s="122"/>
      <c r="G4292" s="123"/>
      <c r="H4292" s="124"/>
      <c r="I4292" s="124"/>
      <c r="J4292" s="125"/>
      <c r="K4292" s="125"/>
      <c r="L4292" s="119"/>
      <c r="M4292" s="126"/>
      <c r="N4292" s="126"/>
      <c r="O4292" s="119"/>
      <c r="P4292" s="119"/>
      <c r="Q4292" s="127"/>
      <c r="R4292" s="128"/>
      <c r="S4292" s="119"/>
      <c r="T4292" s="129"/>
      <c r="U4292" s="127"/>
      <c r="V4292" s="127"/>
      <c r="W4292" s="126"/>
      <c r="X4292" s="119"/>
      <c r="Y4292" s="121"/>
      <c r="Z4292" s="131"/>
      <c r="AA4292" s="12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2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4"/>
      <c r="EM4292" s="1"/>
      <c r="EN4292" s="1"/>
      <c r="EO4292" s="1"/>
      <c r="EP4292" s="1"/>
      <c r="EQ4292" s="1"/>
      <c r="ER4292" s="1"/>
    </row>
    <row r="4293" spans="1:148" ht="12.75" x14ac:dyDescent="0.2">
      <c r="A4293" s="118"/>
      <c r="B4293" s="119"/>
      <c r="C4293" s="119"/>
      <c r="D4293" s="120"/>
      <c r="E4293" s="121"/>
      <c r="F4293" s="122"/>
      <c r="G4293" s="123"/>
      <c r="H4293" s="124"/>
      <c r="I4293" s="124"/>
      <c r="J4293" s="125"/>
      <c r="K4293" s="125"/>
      <c r="L4293" s="119"/>
      <c r="M4293" s="126"/>
      <c r="N4293" s="126"/>
      <c r="O4293" s="119"/>
      <c r="P4293" s="119"/>
      <c r="Q4293" s="127"/>
      <c r="R4293" s="128"/>
      <c r="S4293" s="119"/>
      <c r="T4293" s="129"/>
      <c r="U4293" s="127"/>
      <c r="V4293" s="127"/>
      <c r="W4293" s="126"/>
      <c r="X4293" s="119"/>
      <c r="Y4293" s="121"/>
      <c r="Z4293" s="131"/>
      <c r="AA4293" s="12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2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4"/>
      <c r="EM4293" s="1"/>
      <c r="EN4293" s="1"/>
      <c r="EO4293" s="1"/>
      <c r="EP4293" s="1"/>
      <c r="EQ4293" s="1"/>
      <c r="ER4293" s="1"/>
    </row>
    <row r="4294" spans="1:148" ht="12.75" x14ac:dyDescent="0.2">
      <c r="A4294" s="118"/>
      <c r="B4294" s="119"/>
      <c r="C4294" s="119"/>
      <c r="D4294" s="120"/>
      <c r="E4294" s="121"/>
      <c r="F4294" s="122"/>
      <c r="G4294" s="123"/>
      <c r="H4294" s="124"/>
      <c r="I4294" s="124"/>
      <c r="J4294" s="125"/>
      <c r="K4294" s="125"/>
      <c r="L4294" s="119"/>
      <c r="M4294" s="126"/>
      <c r="N4294" s="126"/>
      <c r="O4294" s="119"/>
      <c r="P4294" s="119"/>
      <c r="Q4294" s="127"/>
      <c r="R4294" s="128"/>
      <c r="S4294" s="119"/>
      <c r="T4294" s="129"/>
      <c r="U4294" s="127"/>
      <c r="V4294" s="127"/>
      <c r="W4294" s="126"/>
      <c r="X4294" s="119"/>
      <c r="Y4294" s="121"/>
      <c r="Z4294" s="131"/>
      <c r="AA4294" s="12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2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4"/>
      <c r="EM4294" s="1"/>
      <c r="EN4294" s="1"/>
      <c r="EO4294" s="1"/>
      <c r="EP4294" s="1"/>
      <c r="EQ4294" s="1"/>
      <c r="ER4294" s="1"/>
    </row>
    <row r="4295" spans="1:148" ht="12.75" x14ac:dyDescent="0.2">
      <c r="A4295" s="118"/>
      <c r="B4295" s="119"/>
      <c r="C4295" s="119"/>
      <c r="D4295" s="120"/>
      <c r="E4295" s="121"/>
      <c r="F4295" s="122"/>
      <c r="G4295" s="123"/>
      <c r="H4295" s="124"/>
      <c r="I4295" s="124"/>
      <c r="J4295" s="125"/>
      <c r="K4295" s="125"/>
      <c r="L4295" s="119"/>
      <c r="M4295" s="126"/>
      <c r="N4295" s="126"/>
      <c r="O4295" s="119"/>
      <c r="P4295" s="119"/>
      <c r="Q4295" s="127"/>
      <c r="R4295" s="128"/>
      <c r="S4295" s="119"/>
      <c r="T4295" s="129"/>
      <c r="U4295" s="127"/>
      <c r="V4295" s="127"/>
      <c r="W4295" s="126"/>
      <c r="X4295" s="119"/>
      <c r="Y4295" s="121"/>
      <c r="Z4295" s="131"/>
      <c r="AA4295" s="12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2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4"/>
      <c r="EM4295" s="1"/>
      <c r="EN4295" s="1"/>
      <c r="EO4295" s="1"/>
      <c r="EP4295" s="1"/>
      <c r="EQ4295" s="1"/>
      <c r="ER4295" s="1"/>
    </row>
    <row r="4296" spans="1:148" ht="12.75" x14ac:dyDescent="0.2">
      <c r="A4296" s="118"/>
      <c r="B4296" s="119"/>
      <c r="C4296" s="119"/>
      <c r="D4296" s="120"/>
      <c r="E4296" s="121"/>
      <c r="F4296" s="122"/>
      <c r="G4296" s="123"/>
      <c r="H4296" s="124"/>
      <c r="I4296" s="124"/>
      <c r="J4296" s="125"/>
      <c r="K4296" s="125"/>
      <c r="L4296" s="119"/>
      <c r="M4296" s="126"/>
      <c r="N4296" s="126"/>
      <c r="O4296" s="119"/>
      <c r="P4296" s="119"/>
      <c r="Q4296" s="127"/>
      <c r="R4296" s="128"/>
      <c r="S4296" s="119"/>
      <c r="T4296" s="129"/>
      <c r="U4296" s="127"/>
      <c r="V4296" s="127"/>
      <c r="W4296" s="126"/>
      <c r="X4296" s="119"/>
      <c r="Y4296" s="121"/>
      <c r="Z4296" s="131"/>
      <c r="AA4296" s="12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2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4"/>
      <c r="EM4296" s="1"/>
      <c r="EN4296" s="1"/>
      <c r="EO4296" s="1"/>
      <c r="EP4296" s="1"/>
      <c r="EQ4296" s="1"/>
      <c r="ER4296" s="1"/>
    </row>
    <row r="4297" spans="1:148" ht="12.75" x14ac:dyDescent="0.2">
      <c r="A4297" s="118"/>
      <c r="B4297" s="119"/>
      <c r="C4297" s="119"/>
      <c r="D4297" s="120"/>
      <c r="E4297" s="121"/>
      <c r="F4297" s="122"/>
      <c r="G4297" s="123"/>
      <c r="H4297" s="124"/>
      <c r="I4297" s="124"/>
      <c r="J4297" s="125"/>
      <c r="K4297" s="125"/>
      <c r="L4297" s="119"/>
      <c r="M4297" s="126"/>
      <c r="N4297" s="126"/>
      <c r="O4297" s="119"/>
      <c r="P4297" s="119"/>
      <c r="Q4297" s="127"/>
      <c r="R4297" s="128"/>
      <c r="S4297" s="119"/>
      <c r="T4297" s="129"/>
      <c r="U4297" s="127"/>
      <c r="V4297" s="127"/>
      <c r="W4297" s="126"/>
      <c r="X4297" s="119"/>
      <c r="Y4297" s="121"/>
      <c r="Z4297" s="131"/>
      <c r="AA4297" s="12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2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4"/>
      <c r="EM4297" s="1"/>
      <c r="EN4297" s="1"/>
      <c r="EO4297" s="1"/>
      <c r="EP4297" s="1"/>
      <c r="EQ4297" s="1"/>
      <c r="ER4297" s="1"/>
    </row>
    <row r="4298" spans="1:148" ht="12.75" x14ac:dyDescent="0.2">
      <c r="A4298" s="118"/>
      <c r="B4298" s="119"/>
      <c r="C4298" s="119"/>
      <c r="D4298" s="120"/>
      <c r="E4298" s="121"/>
      <c r="F4298" s="122"/>
      <c r="G4298" s="123"/>
      <c r="H4298" s="124"/>
      <c r="I4298" s="124"/>
      <c r="J4298" s="125"/>
      <c r="K4298" s="125"/>
      <c r="L4298" s="119"/>
      <c r="M4298" s="126"/>
      <c r="N4298" s="126"/>
      <c r="O4298" s="119"/>
      <c r="P4298" s="119"/>
      <c r="Q4298" s="127"/>
      <c r="R4298" s="128"/>
      <c r="S4298" s="119"/>
      <c r="T4298" s="129"/>
      <c r="U4298" s="127"/>
      <c r="V4298" s="127"/>
      <c r="W4298" s="126"/>
      <c r="X4298" s="119"/>
      <c r="Y4298" s="121"/>
      <c r="Z4298" s="131"/>
      <c r="AA4298" s="12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2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4"/>
      <c r="EM4298" s="1"/>
      <c r="EN4298" s="1"/>
      <c r="EO4298" s="1"/>
      <c r="EP4298" s="1"/>
      <c r="EQ4298" s="1"/>
      <c r="ER4298" s="1"/>
    </row>
    <row r="4299" spans="1:148" ht="12.75" x14ac:dyDescent="0.2">
      <c r="A4299" s="118"/>
      <c r="B4299" s="119"/>
      <c r="C4299" s="119"/>
      <c r="D4299" s="120"/>
      <c r="E4299" s="121"/>
      <c r="F4299" s="122"/>
      <c r="G4299" s="123"/>
      <c r="H4299" s="124"/>
      <c r="I4299" s="124"/>
      <c r="J4299" s="125"/>
      <c r="K4299" s="125"/>
      <c r="L4299" s="119"/>
      <c r="M4299" s="126"/>
      <c r="N4299" s="126"/>
      <c r="O4299" s="119"/>
      <c r="P4299" s="119"/>
      <c r="Q4299" s="127"/>
      <c r="R4299" s="128"/>
      <c r="S4299" s="119"/>
      <c r="T4299" s="129"/>
      <c r="U4299" s="127"/>
      <c r="V4299" s="127"/>
      <c r="W4299" s="126"/>
      <c r="X4299" s="119"/>
      <c r="Y4299" s="121"/>
      <c r="Z4299" s="131"/>
      <c r="AA4299" s="12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2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4"/>
      <c r="EM4299" s="1"/>
      <c r="EN4299" s="1"/>
      <c r="EO4299" s="1"/>
      <c r="EP4299" s="1"/>
      <c r="EQ4299" s="1"/>
      <c r="ER4299" s="1"/>
    </row>
    <row r="4300" spans="1:148" ht="12.75" x14ac:dyDescent="0.2">
      <c r="A4300" s="118"/>
      <c r="B4300" s="119"/>
      <c r="C4300" s="119"/>
      <c r="D4300" s="120"/>
      <c r="E4300" s="121"/>
      <c r="F4300" s="122"/>
      <c r="G4300" s="123"/>
      <c r="H4300" s="124"/>
      <c r="I4300" s="124"/>
      <c r="J4300" s="125"/>
      <c r="K4300" s="125"/>
      <c r="L4300" s="119"/>
      <c r="M4300" s="126"/>
      <c r="N4300" s="126"/>
      <c r="O4300" s="119"/>
      <c r="P4300" s="119"/>
      <c r="Q4300" s="127"/>
      <c r="R4300" s="128"/>
      <c r="S4300" s="119"/>
      <c r="T4300" s="129"/>
      <c r="U4300" s="127"/>
      <c r="V4300" s="127"/>
      <c r="W4300" s="126"/>
      <c r="X4300" s="119"/>
      <c r="Y4300" s="121"/>
      <c r="Z4300" s="131"/>
      <c r="AA4300" s="12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2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4"/>
      <c r="EM4300" s="1"/>
      <c r="EN4300" s="1"/>
      <c r="EO4300" s="1"/>
      <c r="EP4300" s="1"/>
      <c r="EQ4300" s="1"/>
      <c r="ER4300" s="1"/>
    </row>
    <row r="4301" spans="1:148" ht="12.75" x14ac:dyDescent="0.2">
      <c r="A4301" s="118"/>
      <c r="B4301" s="119"/>
      <c r="C4301" s="119"/>
      <c r="D4301" s="120"/>
      <c r="E4301" s="121"/>
      <c r="F4301" s="122"/>
      <c r="G4301" s="123"/>
      <c r="H4301" s="124"/>
      <c r="I4301" s="124"/>
      <c r="J4301" s="125"/>
      <c r="K4301" s="125"/>
      <c r="L4301" s="119"/>
      <c r="M4301" s="126"/>
      <c r="N4301" s="126"/>
      <c r="O4301" s="119"/>
      <c r="P4301" s="119"/>
      <c r="Q4301" s="127"/>
      <c r="R4301" s="128"/>
      <c r="S4301" s="119"/>
      <c r="T4301" s="129"/>
      <c r="U4301" s="127"/>
      <c r="V4301" s="127"/>
      <c r="W4301" s="126"/>
      <c r="X4301" s="119"/>
      <c r="Y4301" s="121"/>
      <c r="Z4301" s="131"/>
      <c r="AA4301" s="12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2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4"/>
      <c r="EM4301" s="1"/>
      <c r="EN4301" s="1"/>
      <c r="EO4301" s="1"/>
      <c r="EP4301" s="1"/>
      <c r="EQ4301" s="1"/>
      <c r="ER4301" s="1"/>
    </row>
    <row r="4302" spans="1:148" ht="12.75" x14ac:dyDescent="0.2">
      <c r="A4302" s="118"/>
      <c r="B4302" s="119"/>
      <c r="C4302" s="119"/>
      <c r="D4302" s="120"/>
      <c r="E4302" s="121"/>
      <c r="F4302" s="122"/>
      <c r="G4302" s="123"/>
      <c r="H4302" s="124"/>
      <c r="I4302" s="124"/>
      <c r="J4302" s="125"/>
      <c r="K4302" s="125"/>
      <c r="L4302" s="119"/>
      <c r="M4302" s="126"/>
      <c r="N4302" s="126"/>
      <c r="O4302" s="119"/>
      <c r="P4302" s="119"/>
      <c r="Q4302" s="127"/>
      <c r="R4302" s="128"/>
      <c r="S4302" s="119"/>
      <c r="T4302" s="129"/>
      <c r="U4302" s="127"/>
      <c r="V4302" s="127"/>
      <c r="W4302" s="126"/>
      <c r="X4302" s="119"/>
      <c r="Y4302" s="121"/>
      <c r="Z4302" s="131"/>
      <c r="AA4302" s="12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2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4"/>
      <c r="EM4302" s="1"/>
      <c r="EN4302" s="1"/>
      <c r="EO4302" s="1"/>
      <c r="EP4302" s="1"/>
      <c r="EQ4302" s="1"/>
      <c r="ER4302" s="1"/>
    </row>
    <row r="4303" spans="1:148" ht="12.75" x14ac:dyDescent="0.2">
      <c r="A4303" s="118"/>
      <c r="B4303" s="119"/>
      <c r="C4303" s="119"/>
      <c r="D4303" s="120"/>
      <c r="E4303" s="121"/>
      <c r="F4303" s="122"/>
      <c r="G4303" s="123"/>
      <c r="H4303" s="124"/>
      <c r="I4303" s="124"/>
      <c r="J4303" s="125"/>
      <c r="K4303" s="125"/>
      <c r="L4303" s="119"/>
      <c r="M4303" s="126"/>
      <c r="N4303" s="126"/>
      <c r="O4303" s="119"/>
      <c r="P4303" s="119"/>
      <c r="Q4303" s="127"/>
      <c r="R4303" s="128"/>
      <c r="S4303" s="119"/>
      <c r="T4303" s="129"/>
      <c r="U4303" s="127"/>
      <c r="V4303" s="127"/>
      <c r="W4303" s="126"/>
      <c r="X4303" s="119"/>
      <c r="Y4303" s="121"/>
      <c r="Z4303" s="131"/>
      <c r="AA4303" s="12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2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4"/>
      <c r="EM4303" s="1"/>
      <c r="EN4303" s="1"/>
      <c r="EO4303" s="1"/>
      <c r="EP4303" s="1"/>
      <c r="EQ4303" s="1"/>
      <c r="ER4303" s="1"/>
    </row>
    <row r="4304" spans="1:148" ht="12.75" x14ac:dyDescent="0.2">
      <c r="A4304" s="118"/>
      <c r="B4304" s="119"/>
      <c r="C4304" s="119"/>
      <c r="D4304" s="120"/>
      <c r="E4304" s="121"/>
      <c r="F4304" s="122"/>
      <c r="G4304" s="123"/>
      <c r="H4304" s="124"/>
      <c r="I4304" s="124"/>
      <c r="J4304" s="125"/>
      <c r="K4304" s="125"/>
      <c r="L4304" s="119"/>
      <c r="M4304" s="126"/>
      <c r="N4304" s="126"/>
      <c r="O4304" s="119"/>
      <c r="P4304" s="119"/>
      <c r="Q4304" s="127"/>
      <c r="R4304" s="128"/>
      <c r="S4304" s="119"/>
      <c r="T4304" s="129"/>
      <c r="U4304" s="127"/>
      <c r="V4304" s="127"/>
      <c r="W4304" s="126"/>
      <c r="X4304" s="119"/>
      <c r="Y4304" s="121"/>
      <c r="Z4304" s="131"/>
      <c r="AA4304" s="12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2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4"/>
      <c r="EM4304" s="1"/>
      <c r="EN4304" s="1"/>
      <c r="EO4304" s="1"/>
      <c r="EP4304" s="1"/>
      <c r="EQ4304" s="1"/>
      <c r="ER4304" s="1"/>
    </row>
    <row r="4305" spans="1:148" ht="12.75" x14ac:dyDescent="0.2">
      <c r="A4305" s="118"/>
      <c r="B4305" s="119"/>
      <c r="C4305" s="119"/>
      <c r="D4305" s="120"/>
      <c r="E4305" s="121"/>
      <c r="F4305" s="122"/>
      <c r="G4305" s="123"/>
      <c r="H4305" s="124"/>
      <c r="I4305" s="124"/>
      <c r="J4305" s="125"/>
      <c r="K4305" s="125"/>
      <c r="L4305" s="119"/>
      <c r="M4305" s="126"/>
      <c r="N4305" s="126"/>
      <c r="O4305" s="119"/>
      <c r="P4305" s="119"/>
      <c r="Q4305" s="127"/>
      <c r="R4305" s="128"/>
      <c r="S4305" s="119"/>
      <c r="T4305" s="129"/>
      <c r="U4305" s="127"/>
      <c r="V4305" s="127"/>
      <c r="W4305" s="126"/>
      <c r="X4305" s="119"/>
      <c r="Y4305" s="121"/>
      <c r="Z4305" s="131"/>
      <c r="AA4305" s="12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2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4"/>
      <c r="EM4305" s="1"/>
      <c r="EN4305" s="1"/>
      <c r="EO4305" s="1"/>
      <c r="EP4305" s="1"/>
      <c r="EQ4305" s="1"/>
      <c r="ER4305" s="1"/>
    </row>
    <row r="4306" spans="1:148" ht="12.75" x14ac:dyDescent="0.2">
      <c r="A4306" s="118"/>
      <c r="B4306" s="119"/>
      <c r="C4306" s="119"/>
      <c r="D4306" s="120"/>
      <c r="E4306" s="121"/>
      <c r="F4306" s="122"/>
      <c r="G4306" s="123"/>
      <c r="H4306" s="124"/>
      <c r="I4306" s="124"/>
      <c r="J4306" s="125"/>
      <c r="K4306" s="125"/>
      <c r="L4306" s="119"/>
      <c r="M4306" s="126"/>
      <c r="N4306" s="126"/>
      <c r="O4306" s="119"/>
      <c r="P4306" s="119"/>
      <c r="Q4306" s="127"/>
      <c r="R4306" s="128"/>
      <c r="S4306" s="119"/>
      <c r="T4306" s="129"/>
      <c r="U4306" s="127"/>
      <c r="V4306" s="127"/>
      <c r="W4306" s="126"/>
      <c r="X4306" s="119"/>
      <c r="Y4306" s="121"/>
      <c r="Z4306" s="131"/>
      <c r="AA4306" s="12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2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4"/>
      <c r="EM4306" s="1"/>
      <c r="EN4306" s="1"/>
      <c r="EO4306" s="1"/>
      <c r="EP4306" s="1"/>
      <c r="EQ4306" s="1"/>
      <c r="ER4306" s="1"/>
    </row>
    <row r="4307" spans="1:148" ht="12.75" x14ac:dyDescent="0.2">
      <c r="A4307" s="118"/>
      <c r="B4307" s="119"/>
      <c r="C4307" s="119"/>
      <c r="D4307" s="120"/>
      <c r="E4307" s="121"/>
      <c r="F4307" s="122"/>
      <c r="G4307" s="123"/>
      <c r="H4307" s="124"/>
      <c r="I4307" s="124"/>
      <c r="J4307" s="125"/>
      <c r="K4307" s="125"/>
      <c r="L4307" s="119"/>
      <c r="M4307" s="126"/>
      <c r="N4307" s="126"/>
      <c r="O4307" s="119"/>
      <c r="P4307" s="119"/>
      <c r="Q4307" s="127"/>
      <c r="R4307" s="128"/>
      <c r="S4307" s="119"/>
      <c r="T4307" s="129"/>
      <c r="U4307" s="127"/>
      <c r="V4307" s="127"/>
      <c r="W4307" s="126"/>
      <c r="X4307" s="119"/>
      <c r="Y4307" s="121"/>
      <c r="Z4307" s="131"/>
      <c r="AA4307" s="12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2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4"/>
      <c r="EM4307" s="1"/>
      <c r="EN4307" s="1"/>
      <c r="EO4307" s="1"/>
      <c r="EP4307" s="1"/>
      <c r="EQ4307" s="1"/>
      <c r="ER4307" s="1"/>
    </row>
    <row r="4308" spans="1:148" ht="12.75" x14ac:dyDescent="0.2">
      <c r="A4308" s="118"/>
      <c r="B4308" s="119"/>
      <c r="C4308" s="119"/>
      <c r="D4308" s="120"/>
      <c r="E4308" s="121"/>
      <c r="F4308" s="122"/>
      <c r="G4308" s="123"/>
      <c r="H4308" s="124"/>
      <c r="I4308" s="124"/>
      <c r="J4308" s="125"/>
      <c r="K4308" s="125"/>
      <c r="L4308" s="119"/>
      <c r="M4308" s="126"/>
      <c r="N4308" s="126"/>
      <c r="O4308" s="119"/>
      <c r="P4308" s="119"/>
      <c r="Q4308" s="127"/>
      <c r="R4308" s="128"/>
      <c r="S4308" s="119"/>
      <c r="T4308" s="129"/>
      <c r="U4308" s="127"/>
      <c r="V4308" s="127"/>
      <c r="W4308" s="126"/>
      <c r="X4308" s="119"/>
      <c r="Y4308" s="121"/>
      <c r="Z4308" s="131"/>
      <c r="AA4308" s="12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2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4"/>
      <c r="EM4308" s="1"/>
      <c r="EN4308" s="1"/>
      <c r="EO4308" s="1"/>
      <c r="EP4308" s="1"/>
      <c r="EQ4308" s="1"/>
      <c r="ER4308" s="1"/>
    </row>
    <row r="4309" spans="1:148" ht="12.75" x14ac:dyDescent="0.2">
      <c r="A4309" s="118"/>
      <c r="B4309" s="119"/>
      <c r="C4309" s="119"/>
      <c r="D4309" s="120"/>
      <c r="E4309" s="121"/>
      <c r="F4309" s="122"/>
      <c r="G4309" s="123"/>
      <c r="H4309" s="124"/>
      <c r="I4309" s="124"/>
      <c r="J4309" s="125"/>
      <c r="K4309" s="125"/>
      <c r="L4309" s="119"/>
      <c r="M4309" s="126"/>
      <c r="N4309" s="126"/>
      <c r="O4309" s="119"/>
      <c r="P4309" s="119"/>
      <c r="Q4309" s="127"/>
      <c r="R4309" s="128"/>
      <c r="S4309" s="119"/>
      <c r="T4309" s="129"/>
      <c r="U4309" s="127"/>
      <c r="V4309" s="127"/>
      <c r="W4309" s="126"/>
      <c r="X4309" s="119"/>
      <c r="Y4309" s="121"/>
      <c r="Z4309" s="131"/>
      <c r="AA4309" s="12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2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4"/>
      <c r="EM4309" s="1"/>
      <c r="EN4309" s="1"/>
      <c r="EO4309" s="1"/>
      <c r="EP4309" s="1"/>
      <c r="EQ4309" s="1"/>
      <c r="ER4309" s="1"/>
    </row>
    <row r="4310" spans="1:148" ht="12.75" x14ac:dyDescent="0.2">
      <c r="A4310" s="118"/>
      <c r="B4310" s="119"/>
      <c r="C4310" s="119"/>
      <c r="D4310" s="120"/>
      <c r="E4310" s="121"/>
      <c r="F4310" s="122"/>
      <c r="G4310" s="123"/>
      <c r="H4310" s="124"/>
      <c r="I4310" s="124"/>
      <c r="J4310" s="125"/>
      <c r="K4310" s="125"/>
      <c r="L4310" s="119"/>
      <c r="M4310" s="126"/>
      <c r="N4310" s="126"/>
      <c r="O4310" s="119"/>
      <c r="P4310" s="119"/>
      <c r="Q4310" s="127"/>
      <c r="R4310" s="128"/>
      <c r="S4310" s="119"/>
      <c r="T4310" s="129"/>
      <c r="U4310" s="127"/>
      <c r="V4310" s="127"/>
      <c r="W4310" s="126"/>
      <c r="X4310" s="119"/>
      <c r="Y4310" s="121"/>
      <c r="Z4310" s="131"/>
      <c r="AA4310" s="12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2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4"/>
      <c r="EM4310" s="1"/>
      <c r="EN4310" s="1"/>
      <c r="EO4310" s="1"/>
      <c r="EP4310" s="1"/>
      <c r="EQ4310" s="1"/>
      <c r="ER4310" s="1"/>
    </row>
    <row r="4311" spans="1:148" ht="12.75" x14ac:dyDescent="0.2">
      <c r="A4311" s="118"/>
      <c r="B4311" s="119"/>
      <c r="C4311" s="119"/>
      <c r="D4311" s="120"/>
      <c r="E4311" s="121"/>
      <c r="F4311" s="122"/>
      <c r="G4311" s="123"/>
      <c r="H4311" s="124"/>
      <c r="I4311" s="124"/>
      <c r="J4311" s="125"/>
      <c r="K4311" s="125"/>
      <c r="L4311" s="119"/>
      <c r="M4311" s="126"/>
      <c r="N4311" s="126"/>
      <c r="O4311" s="119"/>
      <c r="P4311" s="119"/>
      <c r="Q4311" s="127"/>
      <c r="R4311" s="128"/>
      <c r="S4311" s="119"/>
      <c r="T4311" s="129"/>
      <c r="U4311" s="127"/>
      <c r="V4311" s="127"/>
      <c r="W4311" s="126"/>
      <c r="X4311" s="119"/>
      <c r="Y4311" s="121"/>
      <c r="Z4311" s="131"/>
      <c r="AA4311" s="12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2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4"/>
      <c r="EM4311" s="1"/>
      <c r="EN4311" s="1"/>
      <c r="EO4311" s="1"/>
      <c r="EP4311" s="1"/>
      <c r="EQ4311" s="1"/>
      <c r="ER4311" s="1"/>
    </row>
    <row r="4312" spans="1:148" ht="12.75" x14ac:dyDescent="0.2">
      <c r="A4312" s="118"/>
      <c r="B4312" s="119"/>
      <c r="C4312" s="119"/>
      <c r="D4312" s="120"/>
      <c r="E4312" s="121"/>
      <c r="F4312" s="122"/>
      <c r="G4312" s="123"/>
      <c r="H4312" s="124"/>
      <c r="I4312" s="124"/>
      <c r="J4312" s="125"/>
      <c r="K4312" s="125"/>
      <c r="L4312" s="119"/>
      <c r="M4312" s="126"/>
      <c r="N4312" s="126"/>
      <c r="O4312" s="119"/>
      <c r="P4312" s="119"/>
      <c r="Q4312" s="127"/>
      <c r="R4312" s="128"/>
      <c r="S4312" s="119"/>
      <c r="T4312" s="129"/>
      <c r="U4312" s="127"/>
      <c r="V4312" s="127"/>
      <c r="W4312" s="126"/>
      <c r="X4312" s="119"/>
      <c r="Y4312" s="121"/>
      <c r="Z4312" s="131"/>
      <c r="AA4312" s="12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2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4"/>
      <c r="EM4312" s="1"/>
      <c r="EN4312" s="1"/>
      <c r="EO4312" s="1"/>
      <c r="EP4312" s="1"/>
      <c r="EQ4312" s="1"/>
      <c r="ER4312" s="1"/>
    </row>
    <row r="4313" spans="1:148" ht="12.75" x14ac:dyDescent="0.2">
      <c r="A4313" s="118"/>
      <c r="B4313" s="119"/>
      <c r="C4313" s="119"/>
      <c r="D4313" s="120"/>
      <c r="E4313" s="121"/>
      <c r="F4313" s="122"/>
      <c r="G4313" s="123"/>
      <c r="H4313" s="124"/>
      <c r="I4313" s="124"/>
      <c r="J4313" s="125"/>
      <c r="K4313" s="125"/>
      <c r="L4313" s="119"/>
      <c r="M4313" s="126"/>
      <c r="N4313" s="126"/>
      <c r="O4313" s="119"/>
      <c r="P4313" s="119"/>
      <c r="Q4313" s="127"/>
      <c r="R4313" s="128"/>
      <c r="S4313" s="119"/>
      <c r="T4313" s="129"/>
      <c r="U4313" s="127"/>
      <c r="V4313" s="127"/>
      <c r="W4313" s="126"/>
      <c r="X4313" s="119"/>
      <c r="Y4313" s="121"/>
      <c r="Z4313" s="131"/>
      <c r="AA4313" s="12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2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4"/>
      <c r="EM4313" s="1"/>
      <c r="EN4313" s="1"/>
      <c r="EO4313" s="1"/>
      <c r="EP4313" s="1"/>
      <c r="EQ4313" s="1"/>
      <c r="ER4313" s="1"/>
    </row>
    <row r="4314" spans="1:148" ht="12.75" x14ac:dyDescent="0.2">
      <c r="A4314" s="118"/>
      <c r="B4314" s="119"/>
      <c r="C4314" s="119"/>
      <c r="D4314" s="120"/>
      <c r="E4314" s="121"/>
      <c r="F4314" s="122"/>
      <c r="G4314" s="123"/>
      <c r="H4314" s="124"/>
      <c r="I4314" s="124"/>
      <c r="J4314" s="125"/>
      <c r="K4314" s="125"/>
      <c r="L4314" s="119"/>
      <c r="M4314" s="126"/>
      <c r="N4314" s="126"/>
      <c r="O4314" s="119"/>
      <c r="P4314" s="119"/>
      <c r="Q4314" s="127"/>
      <c r="R4314" s="128"/>
      <c r="S4314" s="119"/>
      <c r="T4314" s="129"/>
      <c r="U4314" s="127"/>
      <c r="V4314" s="127"/>
      <c r="W4314" s="126"/>
      <c r="X4314" s="119"/>
      <c r="Y4314" s="121"/>
      <c r="Z4314" s="131"/>
      <c r="AA4314" s="12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2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4"/>
      <c r="EM4314" s="1"/>
      <c r="EN4314" s="1"/>
      <c r="EO4314" s="1"/>
      <c r="EP4314" s="1"/>
      <c r="EQ4314" s="1"/>
      <c r="ER4314" s="1"/>
    </row>
    <row r="4315" spans="1:148" ht="12.75" x14ac:dyDescent="0.2">
      <c r="A4315" s="118"/>
      <c r="B4315" s="119"/>
      <c r="C4315" s="119"/>
      <c r="D4315" s="120"/>
      <c r="E4315" s="121"/>
      <c r="F4315" s="122"/>
      <c r="G4315" s="123"/>
      <c r="H4315" s="124"/>
      <c r="I4315" s="124"/>
      <c r="J4315" s="125"/>
      <c r="K4315" s="125"/>
      <c r="L4315" s="119"/>
      <c r="M4315" s="126"/>
      <c r="N4315" s="126"/>
      <c r="O4315" s="119"/>
      <c r="P4315" s="119"/>
      <c r="Q4315" s="127"/>
      <c r="R4315" s="128"/>
      <c r="S4315" s="119"/>
      <c r="T4315" s="129"/>
      <c r="U4315" s="127"/>
      <c r="V4315" s="127"/>
      <c r="W4315" s="126"/>
      <c r="X4315" s="119"/>
      <c r="Y4315" s="121"/>
      <c r="Z4315" s="131"/>
      <c r="AA4315" s="12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2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4"/>
      <c r="EM4315" s="1"/>
      <c r="EN4315" s="1"/>
      <c r="EO4315" s="1"/>
      <c r="EP4315" s="1"/>
      <c r="EQ4315" s="1"/>
      <c r="ER4315" s="1"/>
    </row>
    <row r="4316" spans="1:148" ht="12.75" x14ac:dyDescent="0.2">
      <c r="A4316" s="118"/>
      <c r="B4316" s="119"/>
      <c r="C4316" s="119"/>
      <c r="D4316" s="120"/>
      <c r="E4316" s="121"/>
      <c r="F4316" s="122"/>
      <c r="G4316" s="123"/>
      <c r="H4316" s="124"/>
      <c r="I4316" s="124"/>
      <c r="J4316" s="125"/>
      <c r="K4316" s="125"/>
      <c r="L4316" s="119"/>
      <c r="M4316" s="126"/>
      <c r="N4316" s="126"/>
      <c r="O4316" s="119"/>
      <c r="P4316" s="119"/>
      <c r="Q4316" s="127"/>
      <c r="R4316" s="128"/>
      <c r="S4316" s="119"/>
      <c r="T4316" s="129"/>
      <c r="U4316" s="127"/>
      <c r="V4316" s="127"/>
      <c r="W4316" s="126"/>
      <c r="X4316" s="119"/>
      <c r="Y4316" s="121"/>
      <c r="Z4316" s="131"/>
      <c r="AA4316" s="12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2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4"/>
      <c r="EM4316" s="1"/>
      <c r="EN4316" s="1"/>
      <c r="EO4316" s="1"/>
      <c r="EP4316" s="1"/>
      <c r="EQ4316" s="1"/>
      <c r="ER4316" s="1"/>
    </row>
    <row r="4317" spans="1:148" ht="12.75" x14ac:dyDescent="0.2">
      <c r="A4317" s="118"/>
      <c r="B4317" s="119"/>
      <c r="C4317" s="119"/>
      <c r="D4317" s="120"/>
      <c r="E4317" s="121"/>
      <c r="F4317" s="122"/>
      <c r="G4317" s="123"/>
      <c r="H4317" s="124"/>
      <c r="I4317" s="124"/>
      <c r="J4317" s="125"/>
      <c r="K4317" s="125"/>
      <c r="L4317" s="119"/>
      <c r="M4317" s="126"/>
      <c r="N4317" s="126"/>
      <c r="O4317" s="119"/>
      <c r="P4317" s="119"/>
      <c r="Q4317" s="127"/>
      <c r="R4317" s="128"/>
      <c r="S4317" s="119"/>
      <c r="T4317" s="129"/>
      <c r="U4317" s="127"/>
      <c r="V4317" s="127"/>
      <c r="W4317" s="126"/>
      <c r="X4317" s="119"/>
      <c r="Y4317" s="121"/>
      <c r="Z4317" s="131"/>
      <c r="AA4317" s="12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2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4"/>
      <c r="EM4317" s="1"/>
      <c r="EN4317" s="1"/>
      <c r="EO4317" s="1"/>
      <c r="EP4317" s="1"/>
      <c r="EQ4317" s="1"/>
      <c r="ER4317" s="1"/>
    </row>
    <row r="4318" spans="1:148" ht="12.75" x14ac:dyDescent="0.2">
      <c r="A4318" s="118"/>
      <c r="B4318" s="119"/>
      <c r="C4318" s="119"/>
      <c r="D4318" s="120"/>
      <c r="E4318" s="121"/>
      <c r="F4318" s="122"/>
      <c r="G4318" s="123"/>
      <c r="H4318" s="124"/>
      <c r="I4318" s="124"/>
      <c r="J4318" s="125"/>
      <c r="K4318" s="125"/>
      <c r="L4318" s="119"/>
      <c r="M4318" s="126"/>
      <c r="N4318" s="126"/>
      <c r="O4318" s="119"/>
      <c r="P4318" s="119"/>
      <c r="Q4318" s="127"/>
      <c r="R4318" s="128"/>
      <c r="S4318" s="119"/>
      <c r="T4318" s="129"/>
      <c r="U4318" s="127"/>
      <c r="V4318" s="127"/>
      <c r="W4318" s="126"/>
      <c r="X4318" s="119"/>
      <c r="Y4318" s="121"/>
      <c r="Z4318" s="131"/>
      <c r="AA4318" s="12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2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4"/>
      <c r="EM4318" s="1"/>
      <c r="EN4318" s="1"/>
      <c r="EO4318" s="1"/>
      <c r="EP4318" s="1"/>
      <c r="EQ4318" s="1"/>
      <c r="ER4318" s="1"/>
    </row>
    <row r="4319" spans="1:148" ht="12.75" x14ac:dyDescent="0.2">
      <c r="A4319" s="118"/>
      <c r="B4319" s="119"/>
      <c r="C4319" s="119"/>
      <c r="D4319" s="120"/>
      <c r="E4319" s="121"/>
      <c r="F4319" s="122"/>
      <c r="G4319" s="123"/>
      <c r="H4319" s="124"/>
      <c r="I4319" s="124"/>
      <c r="J4319" s="125"/>
      <c r="K4319" s="125"/>
      <c r="L4319" s="119"/>
      <c r="M4319" s="126"/>
      <c r="N4319" s="126"/>
      <c r="O4319" s="119"/>
      <c r="P4319" s="119"/>
      <c r="Q4319" s="127"/>
      <c r="R4319" s="128"/>
      <c r="S4319" s="119"/>
      <c r="T4319" s="129"/>
      <c r="U4319" s="127"/>
      <c r="V4319" s="127"/>
      <c r="W4319" s="126"/>
      <c r="X4319" s="119"/>
      <c r="Y4319" s="121"/>
      <c r="Z4319" s="131"/>
      <c r="AA4319" s="12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2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4"/>
      <c r="EM4319" s="1"/>
      <c r="EN4319" s="1"/>
      <c r="EO4319" s="1"/>
      <c r="EP4319" s="1"/>
      <c r="EQ4319" s="1"/>
      <c r="ER4319" s="1"/>
    </row>
    <row r="4320" spans="1:148" ht="12.75" x14ac:dyDescent="0.2">
      <c r="A4320" s="118"/>
      <c r="B4320" s="119"/>
      <c r="C4320" s="119"/>
      <c r="D4320" s="120"/>
      <c r="E4320" s="121"/>
      <c r="F4320" s="122"/>
      <c r="G4320" s="123"/>
      <c r="H4320" s="124"/>
      <c r="I4320" s="124"/>
      <c r="J4320" s="125"/>
      <c r="K4320" s="125"/>
      <c r="L4320" s="119"/>
      <c r="M4320" s="126"/>
      <c r="N4320" s="126"/>
      <c r="O4320" s="119"/>
      <c r="P4320" s="119"/>
      <c r="Q4320" s="127"/>
      <c r="R4320" s="128"/>
      <c r="S4320" s="119"/>
      <c r="T4320" s="129"/>
      <c r="U4320" s="127"/>
      <c r="V4320" s="127"/>
      <c r="W4320" s="126"/>
      <c r="X4320" s="119"/>
      <c r="Y4320" s="121"/>
      <c r="Z4320" s="131"/>
      <c r="AA4320" s="12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2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4"/>
      <c r="EM4320" s="1"/>
      <c r="EN4320" s="1"/>
      <c r="EO4320" s="1"/>
      <c r="EP4320" s="1"/>
      <c r="EQ4320" s="1"/>
      <c r="ER4320" s="1"/>
    </row>
    <row r="4321" spans="1:148" ht="12.75" x14ac:dyDescent="0.2">
      <c r="A4321" s="118"/>
      <c r="B4321" s="119"/>
      <c r="C4321" s="119"/>
      <c r="D4321" s="120"/>
      <c r="E4321" s="121"/>
      <c r="F4321" s="122"/>
      <c r="G4321" s="123"/>
      <c r="H4321" s="124"/>
      <c r="I4321" s="124"/>
      <c r="J4321" s="125"/>
      <c r="K4321" s="125"/>
      <c r="L4321" s="119"/>
      <c r="M4321" s="126"/>
      <c r="N4321" s="126"/>
      <c r="O4321" s="119"/>
      <c r="P4321" s="119"/>
      <c r="Q4321" s="127"/>
      <c r="R4321" s="128"/>
      <c r="S4321" s="119"/>
      <c r="T4321" s="129"/>
      <c r="U4321" s="127"/>
      <c r="V4321" s="127"/>
      <c r="W4321" s="126"/>
      <c r="X4321" s="119"/>
      <c r="Y4321" s="121"/>
      <c r="Z4321" s="131"/>
      <c r="AA4321" s="12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2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4"/>
      <c r="EM4321" s="1"/>
      <c r="EN4321" s="1"/>
      <c r="EO4321" s="1"/>
      <c r="EP4321" s="1"/>
      <c r="EQ4321" s="1"/>
      <c r="ER4321" s="1"/>
    </row>
    <row r="4322" spans="1:148" ht="12.75" x14ac:dyDescent="0.2">
      <c r="A4322" s="118"/>
      <c r="B4322" s="119"/>
      <c r="C4322" s="119"/>
      <c r="D4322" s="120"/>
      <c r="E4322" s="121"/>
      <c r="F4322" s="122"/>
      <c r="G4322" s="123"/>
      <c r="H4322" s="124"/>
      <c r="I4322" s="124"/>
      <c r="J4322" s="125"/>
      <c r="K4322" s="125"/>
      <c r="L4322" s="119"/>
      <c r="M4322" s="126"/>
      <c r="N4322" s="126"/>
      <c r="O4322" s="119"/>
      <c r="P4322" s="119"/>
      <c r="Q4322" s="127"/>
      <c r="R4322" s="128"/>
      <c r="S4322" s="119"/>
      <c r="T4322" s="129"/>
      <c r="U4322" s="127"/>
      <c r="V4322" s="127"/>
      <c r="W4322" s="126"/>
      <c r="X4322" s="119"/>
      <c r="Y4322" s="121"/>
      <c r="Z4322" s="131"/>
      <c r="AA4322" s="12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2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4"/>
      <c r="EM4322" s="1"/>
      <c r="EN4322" s="1"/>
      <c r="EO4322" s="1"/>
      <c r="EP4322" s="1"/>
      <c r="EQ4322" s="1"/>
      <c r="ER4322" s="1"/>
    </row>
    <row r="4323" spans="1:148" ht="12.75" x14ac:dyDescent="0.2">
      <c r="A4323" s="118"/>
      <c r="B4323" s="119"/>
      <c r="C4323" s="119"/>
      <c r="D4323" s="120"/>
      <c r="E4323" s="121"/>
      <c r="F4323" s="122"/>
      <c r="G4323" s="123"/>
      <c r="H4323" s="124"/>
      <c r="I4323" s="124"/>
      <c r="J4323" s="125"/>
      <c r="K4323" s="125"/>
      <c r="L4323" s="119"/>
      <c r="M4323" s="126"/>
      <c r="N4323" s="126"/>
      <c r="O4323" s="119"/>
      <c r="P4323" s="119"/>
      <c r="Q4323" s="127"/>
      <c r="R4323" s="128"/>
      <c r="S4323" s="119"/>
      <c r="T4323" s="129"/>
      <c r="U4323" s="127"/>
      <c r="V4323" s="127"/>
      <c r="W4323" s="126"/>
      <c r="X4323" s="119"/>
      <c r="Y4323" s="121"/>
      <c r="Z4323" s="131"/>
      <c r="AA4323" s="12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2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4"/>
      <c r="EM4323" s="1"/>
      <c r="EN4323" s="1"/>
      <c r="EO4323" s="1"/>
      <c r="EP4323" s="1"/>
      <c r="EQ4323" s="1"/>
      <c r="ER4323" s="1"/>
    </row>
    <row r="4324" spans="1:148" ht="12.75" x14ac:dyDescent="0.2">
      <c r="A4324" s="118"/>
      <c r="B4324" s="119"/>
      <c r="C4324" s="119"/>
      <c r="D4324" s="120"/>
      <c r="E4324" s="121"/>
      <c r="F4324" s="122"/>
      <c r="G4324" s="123"/>
      <c r="H4324" s="124"/>
      <c r="I4324" s="124"/>
      <c r="J4324" s="125"/>
      <c r="K4324" s="125"/>
      <c r="L4324" s="119"/>
      <c r="M4324" s="126"/>
      <c r="N4324" s="126"/>
      <c r="O4324" s="119"/>
      <c r="P4324" s="119"/>
      <c r="Q4324" s="127"/>
      <c r="R4324" s="128"/>
      <c r="S4324" s="119"/>
      <c r="T4324" s="129"/>
      <c r="U4324" s="127"/>
      <c r="V4324" s="127"/>
      <c r="W4324" s="126"/>
      <c r="X4324" s="119"/>
      <c r="Y4324" s="121"/>
      <c r="Z4324" s="131"/>
      <c r="AA4324" s="12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2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4"/>
      <c r="EM4324" s="1"/>
      <c r="EN4324" s="1"/>
      <c r="EO4324" s="1"/>
      <c r="EP4324" s="1"/>
      <c r="EQ4324" s="1"/>
      <c r="ER4324" s="1"/>
    </row>
    <row r="4325" spans="1:148" ht="12.75" x14ac:dyDescent="0.2">
      <c r="A4325" s="118"/>
      <c r="B4325" s="119"/>
      <c r="C4325" s="119"/>
      <c r="D4325" s="120"/>
      <c r="E4325" s="121"/>
      <c r="F4325" s="122"/>
      <c r="G4325" s="123"/>
      <c r="H4325" s="124"/>
      <c r="I4325" s="124"/>
      <c r="J4325" s="125"/>
      <c r="K4325" s="125"/>
      <c r="L4325" s="119"/>
      <c r="M4325" s="126"/>
      <c r="N4325" s="126"/>
      <c r="O4325" s="119"/>
      <c r="P4325" s="119"/>
      <c r="Q4325" s="127"/>
      <c r="R4325" s="128"/>
      <c r="S4325" s="119"/>
      <c r="T4325" s="129"/>
      <c r="U4325" s="127"/>
      <c r="V4325" s="127"/>
      <c r="W4325" s="126"/>
      <c r="X4325" s="119"/>
      <c r="Y4325" s="121"/>
      <c r="Z4325" s="131"/>
      <c r="AA4325" s="12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2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4"/>
      <c r="EM4325" s="1"/>
      <c r="EN4325" s="1"/>
      <c r="EO4325" s="1"/>
      <c r="EP4325" s="1"/>
      <c r="EQ4325" s="1"/>
      <c r="ER4325" s="1"/>
    </row>
    <row r="4326" spans="1:148" ht="12.75" x14ac:dyDescent="0.2">
      <c r="A4326" s="118"/>
      <c r="B4326" s="119"/>
      <c r="C4326" s="119"/>
      <c r="D4326" s="120"/>
      <c r="E4326" s="121"/>
      <c r="F4326" s="122"/>
      <c r="G4326" s="123"/>
      <c r="H4326" s="124"/>
      <c r="I4326" s="124"/>
      <c r="J4326" s="125"/>
      <c r="K4326" s="125"/>
      <c r="L4326" s="119"/>
      <c r="M4326" s="126"/>
      <c r="N4326" s="126"/>
      <c r="O4326" s="119"/>
      <c r="P4326" s="119"/>
      <c r="Q4326" s="127"/>
      <c r="R4326" s="128"/>
      <c r="S4326" s="119"/>
      <c r="T4326" s="129"/>
      <c r="U4326" s="127"/>
      <c r="V4326" s="127"/>
      <c r="W4326" s="126"/>
      <c r="X4326" s="119"/>
      <c r="Y4326" s="121"/>
      <c r="Z4326" s="131"/>
      <c r="AA4326" s="12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2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4"/>
      <c r="EM4326" s="1"/>
      <c r="EN4326" s="1"/>
      <c r="EO4326" s="1"/>
      <c r="EP4326" s="1"/>
      <c r="EQ4326" s="1"/>
      <c r="ER4326" s="1"/>
    </row>
    <row r="4327" spans="1:148" ht="12.75" x14ac:dyDescent="0.2">
      <c r="A4327" s="118"/>
      <c r="B4327" s="119"/>
      <c r="C4327" s="119"/>
      <c r="D4327" s="120"/>
      <c r="E4327" s="121"/>
      <c r="F4327" s="122"/>
      <c r="G4327" s="123"/>
      <c r="H4327" s="124"/>
      <c r="I4327" s="124"/>
      <c r="J4327" s="125"/>
      <c r="K4327" s="125"/>
      <c r="L4327" s="119"/>
      <c r="M4327" s="126"/>
      <c r="N4327" s="126"/>
      <c r="O4327" s="119"/>
      <c r="P4327" s="119"/>
      <c r="Q4327" s="127"/>
      <c r="R4327" s="128"/>
      <c r="S4327" s="119"/>
      <c r="T4327" s="129"/>
      <c r="U4327" s="127"/>
      <c r="V4327" s="127"/>
      <c r="W4327" s="126"/>
      <c r="X4327" s="119"/>
      <c r="Y4327" s="121"/>
      <c r="Z4327" s="131"/>
      <c r="AA4327" s="12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2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4"/>
      <c r="EM4327" s="1"/>
      <c r="EN4327" s="1"/>
      <c r="EO4327" s="1"/>
      <c r="EP4327" s="1"/>
      <c r="EQ4327" s="1"/>
      <c r="ER4327" s="1"/>
    </row>
    <row r="4328" spans="1:148" ht="12.75" x14ac:dyDescent="0.2">
      <c r="A4328" s="118"/>
      <c r="B4328" s="119"/>
      <c r="C4328" s="119"/>
      <c r="D4328" s="120"/>
      <c r="E4328" s="121"/>
      <c r="F4328" s="122"/>
      <c r="G4328" s="123"/>
      <c r="H4328" s="124"/>
      <c r="I4328" s="124"/>
      <c r="J4328" s="125"/>
      <c r="K4328" s="125"/>
      <c r="L4328" s="119"/>
      <c r="M4328" s="126"/>
      <c r="N4328" s="126"/>
      <c r="O4328" s="119"/>
      <c r="P4328" s="119"/>
      <c r="Q4328" s="127"/>
      <c r="R4328" s="128"/>
      <c r="S4328" s="119"/>
      <c r="T4328" s="129"/>
      <c r="U4328" s="127"/>
      <c r="V4328" s="127"/>
      <c r="W4328" s="126"/>
      <c r="X4328" s="119"/>
      <c r="Y4328" s="121"/>
      <c r="Z4328" s="131"/>
      <c r="AA4328" s="12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2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4"/>
      <c r="EM4328" s="1"/>
      <c r="EN4328" s="1"/>
      <c r="EO4328" s="1"/>
      <c r="EP4328" s="1"/>
      <c r="EQ4328" s="1"/>
      <c r="ER4328" s="1"/>
    </row>
    <row r="4329" spans="1:148" ht="12.75" x14ac:dyDescent="0.2">
      <c r="A4329" s="118"/>
      <c r="B4329" s="119"/>
      <c r="C4329" s="119"/>
      <c r="D4329" s="120"/>
      <c r="E4329" s="121"/>
      <c r="F4329" s="122"/>
      <c r="G4329" s="123"/>
      <c r="H4329" s="124"/>
      <c r="I4329" s="124"/>
      <c r="J4329" s="125"/>
      <c r="K4329" s="125"/>
      <c r="L4329" s="119"/>
      <c r="M4329" s="126"/>
      <c r="N4329" s="126"/>
      <c r="O4329" s="119"/>
      <c r="P4329" s="119"/>
      <c r="Q4329" s="127"/>
      <c r="R4329" s="128"/>
      <c r="S4329" s="119"/>
      <c r="T4329" s="129"/>
      <c r="U4329" s="127"/>
      <c r="V4329" s="127"/>
      <c r="W4329" s="126"/>
      <c r="X4329" s="119"/>
      <c r="Y4329" s="121"/>
      <c r="Z4329" s="131"/>
      <c r="AA4329" s="12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2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4"/>
      <c r="EM4329" s="1"/>
      <c r="EN4329" s="1"/>
      <c r="EO4329" s="1"/>
      <c r="EP4329" s="1"/>
      <c r="EQ4329" s="1"/>
      <c r="ER4329" s="1"/>
    </row>
    <row r="4330" spans="1:148" ht="12.75" x14ac:dyDescent="0.2">
      <c r="A4330" s="118"/>
      <c r="B4330" s="119"/>
      <c r="C4330" s="119"/>
      <c r="D4330" s="120"/>
      <c r="E4330" s="121"/>
      <c r="F4330" s="122"/>
      <c r="G4330" s="123"/>
      <c r="H4330" s="124"/>
      <c r="I4330" s="124"/>
      <c r="J4330" s="125"/>
      <c r="K4330" s="125"/>
      <c r="L4330" s="119"/>
      <c r="M4330" s="126"/>
      <c r="N4330" s="126"/>
      <c r="O4330" s="119"/>
      <c r="P4330" s="119"/>
      <c r="Q4330" s="127"/>
      <c r="R4330" s="128"/>
      <c r="S4330" s="119"/>
      <c r="T4330" s="129"/>
      <c r="U4330" s="127"/>
      <c r="V4330" s="127"/>
      <c r="W4330" s="126"/>
      <c r="X4330" s="119"/>
      <c r="Y4330" s="121"/>
      <c r="Z4330" s="131"/>
      <c r="AA4330" s="12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2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4"/>
      <c r="EM4330" s="1"/>
      <c r="EN4330" s="1"/>
      <c r="EO4330" s="1"/>
      <c r="EP4330" s="1"/>
      <c r="EQ4330" s="1"/>
      <c r="ER4330" s="1"/>
    </row>
    <row r="4331" spans="1:148" ht="12.75" x14ac:dyDescent="0.2">
      <c r="A4331" s="118"/>
      <c r="B4331" s="119"/>
      <c r="C4331" s="119"/>
      <c r="D4331" s="120"/>
      <c r="E4331" s="121"/>
      <c r="F4331" s="122"/>
      <c r="G4331" s="123"/>
      <c r="H4331" s="124"/>
      <c r="I4331" s="124"/>
      <c r="J4331" s="125"/>
      <c r="K4331" s="125"/>
      <c r="L4331" s="119"/>
      <c r="M4331" s="126"/>
      <c r="N4331" s="126"/>
      <c r="O4331" s="119"/>
      <c r="P4331" s="119"/>
      <c r="Q4331" s="127"/>
      <c r="R4331" s="128"/>
      <c r="S4331" s="119"/>
      <c r="T4331" s="129"/>
      <c r="U4331" s="127"/>
      <c r="V4331" s="127"/>
      <c r="W4331" s="126"/>
      <c r="X4331" s="119"/>
      <c r="Y4331" s="121"/>
      <c r="Z4331" s="131"/>
      <c r="AA4331" s="12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2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4"/>
      <c r="EM4331" s="1"/>
      <c r="EN4331" s="1"/>
      <c r="EO4331" s="1"/>
      <c r="EP4331" s="1"/>
      <c r="EQ4331" s="1"/>
      <c r="ER4331" s="1"/>
    </row>
    <row r="4332" spans="1:148" ht="12.75" x14ac:dyDescent="0.2">
      <c r="A4332" s="118"/>
      <c r="B4332" s="119"/>
      <c r="C4332" s="119"/>
      <c r="D4332" s="120"/>
      <c r="E4332" s="121"/>
      <c r="F4332" s="122"/>
      <c r="G4332" s="123"/>
      <c r="H4332" s="124"/>
      <c r="I4332" s="124"/>
      <c r="J4332" s="125"/>
      <c r="K4332" s="125"/>
      <c r="L4332" s="119"/>
      <c r="M4332" s="126"/>
      <c r="N4332" s="126"/>
      <c r="O4332" s="119"/>
      <c r="P4332" s="119"/>
      <c r="Q4332" s="127"/>
      <c r="R4332" s="128"/>
      <c r="S4332" s="119"/>
      <c r="T4332" s="129"/>
      <c r="U4332" s="127"/>
      <c r="V4332" s="127"/>
      <c r="W4332" s="126"/>
      <c r="X4332" s="119"/>
      <c r="Y4332" s="121"/>
      <c r="Z4332" s="131"/>
      <c r="AA4332" s="12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2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4"/>
      <c r="EM4332" s="1"/>
      <c r="EN4332" s="1"/>
      <c r="EO4332" s="1"/>
      <c r="EP4332" s="1"/>
      <c r="EQ4332" s="1"/>
      <c r="ER4332" s="1"/>
    </row>
    <row r="4333" spans="1:148" ht="12.75" x14ac:dyDescent="0.2">
      <c r="A4333" s="118"/>
      <c r="B4333" s="119"/>
      <c r="C4333" s="119"/>
      <c r="D4333" s="120"/>
      <c r="E4333" s="121"/>
      <c r="F4333" s="122"/>
      <c r="G4333" s="123"/>
      <c r="H4333" s="124"/>
      <c r="I4333" s="124"/>
      <c r="J4333" s="125"/>
      <c r="K4333" s="125"/>
      <c r="L4333" s="119"/>
      <c r="M4333" s="126"/>
      <c r="N4333" s="126"/>
      <c r="O4333" s="119"/>
      <c r="P4333" s="119"/>
      <c r="Q4333" s="127"/>
      <c r="R4333" s="128"/>
      <c r="S4333" s="119"/>
      <c r="T4333" s="129"/>
      <c r="U4333" s="127"/>
      <c r="V4333" s="127"/>
      <c r="W4333" s="126"/>
      <c r="X4333" s="119"/>
      <c r="Y4333" s="121"/>
      <c r="Z4333" s="131"/>
      <c r="AA4333" s="12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2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4"/>
      <c r="EM4333" s="1"/>
      <c r="EN4333" s="1"/>
      <c r="EO4333" s="1"/>
      <c r="EP4333" s="1"/>
      <c r="EQ4333" s="1"/>
      <c r="ER4333" s="1"/>
    </row>
    <row r="4334" spans="1:148" ht="12.75" x14ac:dyDescent="0.2">
      <c r="A4334" s="118"/>
      <c r="B4334" s="119"/>
      <c r="C4334" s="119"/>
      <c r="D4334" s="120"/>
      <c r="E4334" s="121"/>
      <c r="F4334" s="122"/>
      <c r="G4334" s="123"/>
      <c r="H4334" s="124"/>
      <c r="I4334" s="124"/>
      <c r="J4334" s="125"/>
      <c r="K4334" s="125"/>
      <c r="L4334" s="119"/>
      <c r="M4334" s="126"/>
      <c r="N4334" s="126"/>
      <c r="O4334" s="119"/>
      <c r="P4334" s="119"/>
      <c r="Q4334" s="127"/>
      <c r="R4334" s="128"/>
      <c r="S4334" s="119"/>
      <c r="T4334" s="129"/>
      <c r="U4334" s="127"/>
      <c r="V4334" s="127"/>
      <c r="W4334" s="126"/>
      <c r="X4334" s="119"/>
      <c r="Y4334" s="121"/>
      <c r="Z4334" s="131"/>
      <c r="AA4334" s="12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2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4"/>
      <c r="EM4334" s="1"/>
      <c r="EN4334" s="1"/>
      <c r="EO4334" s="1"/>
      <c r="EP4334" s="1"/>
      <c r="EQ4334" s="1"/>
      <c r="ER4334" s="1"/>
    </row>
    <row r="4335" spans="1:148" ht="12.75" x14ac:dyDescent="0.2">
      <c r="A4335" s="118"/>
      <c r="B4335" s="119"/>
      <c r="C4335" s="119"/>
      <c r="D4335" s="120"/>
      <c r="E4335" s="121"/>
      <c r="F4335" s="122"/>
      <c r="G4335" s="123"/>
      <c r="H4335" s="124"/>
      <c r="I4335" s="124"/>
      <c r="J4335" s="125"/>
      <c r="K4335" s="125"/>
      <c r="L4335" s="119"/>
      <c r="M4335" s="126"/>
      <c r="N4335" s="126"/>
      <c r="O4335" s="119"/>
      <c r="P4335" s="119"/>
      <c r="Q4335" s="127"/>
      <c r="R4335" s="128"/>
      <c r="S4335" s="119"/>
      <c r="T4335" s="129"/>
      <c r="U4335" s="127"/>
      <c r="V4335" s="127"/>
      <c r="W4335" s="126"/>
      <c r="X4335" s="119"/>
      <c r="Y4335" s="121"/>
      <c r="Z4335" s="131"/>
      <c r="AA4335" s="12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2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4"/>
      <c r="EM4335" s="1"/>
      <c r="EN4335" s="1"/>
      <c r="EO4335" s="1"/>
      <c r="EP4335" s="1"/>
      <c r="EQ4335" s="1"/>
      <c r="ER4335" s="1"/>
    </row>
    <row r="4336" spans="1:148" ht="12.75" x14ac:dyDescent="0.2">
      <c r="A4336" s="118"/>
      <c r="B4336" s="119"/>
      <c r="C4336" s="119"/>
      <c r="D4336" s="120"/>
      <c r="E4336" s="121"/>
      <c r="F4336" s="122"/>
      <c r="G4336" s="123"/>
      <c r="H4336" s="124"/>
      <c r="I4336" s="124"/>
      <c r="J4336" s="125"/>
      <c r="K4336" s="125"/>
      <c r="L4336" s="119"/>
      <c r="M4336" s="126"/>
      <c r="N4336" s="126"/>
      <c r="O4336" s="119"/>
      <c r="P4336" s="119"/>
      <c r="Q4336" s="127"/>
      <c r="R4336" s="128"/>
      <c r="S4336" s="119"/>
      <c r="T4336" s="129"/>
      <c r="U4336" s="127"/>
      <c r="V4336" s="127"/>
      <c r="W4336" s="126"/>
      <c r="X4336" s="119"/>
      <c r="Y4336" s="121"/>
      <c r="Z4336" s="131"/>
      <c r="AA4336" s="12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2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4"/>
      <c r="EM4336" s="1"/>
      <c r="EN4336" s="1"/>
      <c r="EO4336" s="1"/>
      <c r="EP4336" s="1"/>
      <c r="EQ4336" s="1"/>
      <c r="ER4336" s="1"/>
    </row>
    <row r="4337" spans="1:148" ht="12.75" x14ac:dyDescent="0.2">
      <c r="A4337" s="118"/>
      <c r="B4337" s="119"/>
      <c r="C4337" s="119"/>
      <c r="D4337" s="120"/>
      <c r="E4337" s="121"/>
      <c r="F4337" s="122"/>
      <c r="G4337" s="123"/>
      <c r="H4337" s="124"/>
      <c r="I4337" s="124"/>
      <c r="J4337" s="125"/>
      <c r="K4337" s="125"/>
      <c r="L4337" s="119"/>
      <c r="M4337" s="126"/>
      <c r="N4337" s="126"/>
      <c r="O4337" s="119"/>
      <c r="P4337" s="119"/>
      <c r="Q4337" s="127"/>
      <c r="R4337" s="128"/>
      <c r="S4337" s="119"/>
      <c r="T4337" s="129"/>
      <c r="U4337" s="127"/>
      <c r="V4337" s="127"/>
      <c r="W4337" s="126"/>
      <c r="X4337" s="119"/>
      <c r="Y4337" s="121"/>
      <c r="Z4337" s="131"/>
      <c r="AA4337" s="12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2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4"/>
      <c r="EM4337" s="1"/>
      <c r="EN4337" s="1"/>
      <c r="EO4337" s="1"/>
      <c r="EP4337" s="1"/>
      <c r="EQ4337" s="1"/>
      <c r="ER4337" s="1"/>
    </row>
    <row r="4338" spans="1:148" ht="12.75" x14ac:dyDescent="0.2">
      <c r="A4338" s="118"/>
      <c r="B4338" s="119"/>
      <c r="C4338" s="119"/>
      <c r="D4338" s="120"/>
      <c r="E4338" s="121"/>
      <c r="F4338" s="122"/>
      <c r="G4338" s="123"/>
      <c r="H4338" s="124"/>
      <c r="I4338" s="124"/>
      <c r="J4338" s="125"/>
      <c r="K4338" s="125"/>
      <c r="L4338" s="119"/>
      <c r="M4338" s="126"/>
      <c r="N4338" s="126"/>
      <c r="O4338" s="119"/>
      <c r="P4338" s="119"/>
      <c r="Q4338" s="127"/>
      <c r="R4338" s="128"/>
      <c r="S4338" s="119"/>
      <c r="T4338" s="129"/>
      <c r="U4338" s="127"/>
      <c r="V4338" s="127"/>
      <c r="W4338" s="126"/>
      <c r="X4338" s="119"/>
      <c r="Y4338" s="121"/>
      <c r="Z4338" s="131"/>
      <c r="AA4338" s="12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2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4"/>
      <c r="EM4338" s="1"/>
      <c r="EN4338" s="1"/>
      <c r="EO4338" s="1"/>
      <c r="EP4338" s="1"/>
      <c r="EQ4338" s="1"/>
      <c r="ER4338" s="1"/>
    </row>
    <row r="4339" spans="1:148" ht="12.75" x14ac:dyDescent="0.2">
      <c r="A4339" s="118"/>
      <c r="B4339" s="119"/>
      <c r="C4339" s="119"/>
      <c r="D4339" s="120"/>
      <c r="E4339" s="121"/>
      <c r="F4339" s="122"/>
      <c r="G4339" s="123"/>
      <c r="H4339" s="124"/>
      <c r="I4339" s="124"/>
      <c r="J4339" s="125"/>
      <c r="K4339" s="125"/>
      <c r="L4339" s="119"/>
      <c r="M4339" s="126"/>
      <c r="N4339" s="126"/>
      <c r="O4339" s="119"/>
      <c r="P4339" s="119"/>
      <c r="Q4339" s="127"/>
      <c r="R4339" s="128"/>
      <c r="S4339" s="119"/>
      <c r="T4339" s="129"/>
      <c r="U4339" s="127"/>
      <c r="V4339" s="127"/>
      <c r="W4339" s="126"/>
      <c r="X4339" s="119"/>
      <c r="Y4339" s="121"/>
      <c r="Z4339" s="131"/>
      <c r="AA4339" s="12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2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4"/>
      <c r="EM4339" s="1"/>
      <c r="EN4339" s="1"/>
      <c r="EO4339" s="1"/>
      <c r="EP4339" s="1"/>
      <c r="EQ4339" s="1"/>
      <c r="ER4339" s="1"/>
    </row>
    <row r="4340" spans="1:148" ht="12.75" x14ac:dyDescent="0.2">
      <c r="A4340" s="118"/>
      <c r="B4340" s="119"/>
      <c r="C4340" s="119"/>
      <c r="D4340" s="120"/>
      <c r="E4340" s="121"/>
      <c r="F4340" s="122"/>
      <c r="G4340" s="123"/>
      <c r="H4340" s="124"/>
      <c r="I4340" s="124"/>
      <c r="J4340" s="125"/>
      <c r="K4340" s="125"/>
      <c r="L4340" s="119"/>
      <c r="M4340" s="126"/>
      <c r="N4340" s="126"/>
      <c r="O4340" s="119"/>
      <c r="P4340" s="119"/>
      <c r="Q4340" s="127"/>
      <c r="R4340" s="128"/>
      <c r="S4340" s="119"/>
      <c r="T4340" s="129"/>
      <c r="U4340" s="127"/>
      <c r="V4340" s="127"/>
      <c r="W4340" s="126"/>
      <c r="X4340" s="119"/>
      <c r="Y4340" s="121"/>
      <c r="Z4340" s="131"/>
      <c r="AA4340" s="12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2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4"/>
      <c r="EM4340" s="1"/>
      <c r="EN4340" s="1"/>
      <c r="EO4340" s="1"/>
      <c r="EP4340" s="1"/>
      <c r="EQ4340" s="1"/>
      <c r="ER4340" s="1"/>
    </row>
    <row r="4341" spans="1:148" ht="12.75" x14ac:dyDescent="0.2">
      <c r="A4341" s="118"/>
      <c r="B4341" s="119"/>
      <c r="C4341" s="119"/>
      <c r="D4341" s="120"/>
      <c r="E4341" s="121"/>
      <c r="F4341" s="122"/>
      <c r="G4341" s="123"/>
      <c r="H4341" s="124"/>
      <c r="I4341" s="124"/>
      <c r="J4341" s="125"/>
      <c r="K4341" s="125"/>
      <c r="L4341" s="119"/>
      <c r="M4341" s="126"/>
      <c r="N4341" s="126"/>
      <c r="O4341" s="119"/>
      <c r="P4341" s="119"/>
      <c r="Q4341" s="127"/>
      <c r="R4341" s="128"/>
      <c r="S4341" s="119"/>
      <c r="T4341" s="129"/>
      <c r="U4341" s="127"/>
      <c r="V4341" s="127"/>
      <c r="W4341" s="126"/>
      <c r="X4341" s="119"/>
      <c r="Y4341" s="121"/>
      <c r="Z4341" s="131"/>
      <c r="AA4341" s="12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2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4"/>
      <c r="EM4341" s="1"/>
      <c r="EN4341" s="1"/>
      <c r="EO4341" s="1"/>
      <c r="EP4341" s="1"/>
      <c r="EQ4341" s="1"/>
      <c r="ER4341" s="1"/>
    </row>
    <row r="4342" spans="1:148" ht="12.75" x14ac:dyDescent="0.2">
      <c r="A4342" s="118"/>
      <c r="B4342" s="119"/>
      <c r="C4342" s="119"/>
      <c r="D4342" s="120"/>
      <c r="E4342" s="121"/>
      <c r="F4342" s="122"/>
      <c r="G4342" s="123"/>
      <c r="H4342" s="124"/>
      <c r="I4342" s="124"/>
      <c r="J4342" s="125"/>
      <c r="K4342" s="125"/>
      <c r="L4342" s="119"/>
      <c r="M4342" s="126"/>
      <c r="N4342" s="126"/>
      <c r="O4342" s="119"/>
      <c r="P4342" s="119"/>
      <c r="Q4342" s="127"/>
      <c r="R4342" s="128"/>
      <c r="S4342" s="119"/>
      <c r="T4342" s="129"/>
      <c r="U4342" s="127"/>
      <c r="V4342" s="127"/>
      <c r="W4342" s="126"/>
      <c r="X4342" s="119"/>
      <c r="Y4342" s="121"/>
      <c r="Z4342" s="131"/>
      <c r="AA4342" s="12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2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4"/>
      <c r="EM4342" s="1"/>
      <c r="EN4342" s="1"/>
      <c r="EO4342" s="1"/>
      <c r="EP4342" s="1"/>
      <c r="EQ4342" s="1"/>
      <c r="ER4342" s="1"/>
    </row>
    <row r="4343" spans="1:148" ht="12.75" x14ac:dyDescent="0.2">
      <c r="A4343" s="118"/>
      <c r="B4343" s="119"/>
      <c r="C4343" s="119"/>
      <c r="D4343" s="120"/>
      <c r="E4343" s="121"/>
      <c r="F4343" s="122"/>
      <c r="G4343" s="123"/>
      <c r="H4343" s="124"/>
      <c r="I4343" s="124"/>
      <c r="J4343" s="125"/>
      <c r="K4343" s="125"/>
      <c r="L4343" s="119"/>
      <c r="M4343" s="126"/>
      <c r="N4343" s="126"/>
      <c r="O4343" s="119"/>
      <c r="P4343" s="119"/>
      <c r="Q4343" s="127"/>
      <c r="R4343" s="128"/>
      <c r="S4343" s="119"/>
      <c r="T4343" s="129"/>
      <c r="U4343" s="127"/>
      <c r="V4343" s="127"/>
      <c r="W4343" s="126"/>
      <c r="X4343" s="119"/>
      <c r="Y4343" s="121"/>
      <c r="Z4343" s="131"/>
      <c r="AA4343" s="12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2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4"/>
      <c r="EM4343" s="1"/>
      <c r="EN4343" s="1"/>
      <c r="EO4343" s="1"/>
      <c r="EP4343" s="1"/>
      <c r="EQ4343" s="1"/>
      <c r="ER4343" s="1"/>
    </row>
    <row r="4344" spans="1:148" ht="12.75" x14ac:dyDescent="0.2">
      <c r="A4344" s="118"/>
      <c r="B4344" s="119"/>
      <c r="C4344" s="119"/>
      <c r="D4344" s="120"/>
      <c r="E4344" s="121"/>
      <c r="F4344" s="122"/>
      <c r="G4344" s="123"/>
      <c r="H4344" s="124"/>
      <c r="I4344" s="124"/>
      <c r="J4344" s="125"/>
      <c r="K4344" s="125"/>
      <c r="L4344" s="119"/>
      <c r="M4344" s="126"/>
      <c r="N4344" s="126"/>
      <c r="O4344" s="119"/>
      <c r="P4344" s="119"/>
      <c r="Q4344" s="127"/>
      <c r="R4344" s="128"/>
      <c r="S4344" s="119"/>
      <c r="T4344" s="129"/>
      <c r="U4344" s="127"/>
      <c r="V4344" s="127"/>
      <c r="W4344" s="126"/>
      <c r="X4344" s="119"/>
      <c r="Y4344" s="121"/>
      <c r="Z4344" s="131"/>
      <c r="AA4344" s="12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2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4"/>
      <c r="EM4344" s="1"/>
      <c r="EN4344" s="1"/>
      <c r="EO4344" s="1"/>
      <c r="EP4344" s="1"/>
      <c r="EQ4344" s="1"/>
      <c r="ER4344" s="1"/>
    </row>
    <row r="4345" spans="1:148" ht="12.75" x14ac:dyDescent="0.2">
      <c r="A4345" s="118"/>
      <c r="B4345" s="119"/>
      <c r="C4345" s="119"/>
      <c r="D4345" s="120"/>
      <c r="E4345" s="121"/>
      <c r="F4345" s="122"/>
      <c r="G4345" s="123"/>
      <c r="H4345" s="124"/>
      <c r="I4345" s="124"/>
      <c r="J4345" s="125"/>
      <c r="K4345" s="125"/>
      <c r="L4345" s="119"/>
      <c r="M4345" s="126"/>
      <c r="N4345" s="126"/>
      <c r="O4345" s="119"/>
      <c r="P4345" s="119"/>
      <c r="Q4345" s="127"/>
      <c r="R4345" s="128"/>
      <c r="S4345" s="119"/>
      <c r="T4345" s="129"/>
      <c r="U4345" s="127"/>
      <c r="V4345" s="127"/>
      <c r="W4345" s="126"/>
      <c r="X4345" s="119"/>
      <c r="Y4345" s="121"/>
      <c r="Z4345" s="131"/>
      <c r="AA4345" s="12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2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4"/>
      <c r="EM4345" s="1"/>
      <c r="EN4345" s="1"/>
      <c r="EO4345" s="1"/>
      <c r="EP4345" s="1"/>
      <c r="EQ4345" s="1"/>
      <c r="ER4345" s="1"/>
    </row>
    <row r="4346" spans="1:148" ht="12.75" x14ac:dyDescent="0.2">
      <c r="A4346" s="118"/>
      <c r="B4346" s="119"/>
      <c r="C4346" s="119"/>
      <c r="D4346" s="120"/>
      <c r="E4346" s="121"/>
      <c r="F4346" s="122"/>
      <c r="G4346" s="123"/>
      <c r="H4346" s="124"/>
      <c r="I4346" s="124"/>
      <c r="J4346" s="125"/>
      <c r="K4346" s="125"/>
      <c r="L4346" s="119"/>
      <c r="M4346" s="126"/>
      <c r="N4346" s="126"/>
      <c r="O4346" s="119"/>
      <c r="P4346" s="119"/>
      <c r="Q4346" s="127"/>
      <c r="R4346" s="128"/>
      <c r="S4346" s="119"/>
      <c r="T4346" s="129"/>
      <c r="U4346" s="127"/>
      <c r="V4346" s="127"/>
      <c r="W4346" s="126"/>
      <c r="X4346" s="119"/>
      <c r="Y4346" s="121"/>
      <c r="Z4346" s="131"/>
      <c r="AA4346" s="12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2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4"/>
      <c r="EM4346" s="1"/>
      <c r="EN4346" s="1"/>
      <c r="EO4346" s="1"/>
      <c r="EP4346" s="1"/>
      <c r="EQ4346" s="1"/>
      <c r="ER4346" s="1"/>
    </row>
    <row r="4347" spans="1:148" ht="12.75" x14ac:dyDescent="0.2">
      <c r="A4347" s="118"/>
      <c r="B4347" s="119"/>
      <c r="C4347" s="119"/>
      <c r="D4347" s="120"/>
      <c r="E4347" s="121"/>
      <c r="F4347" s="122"/>
      <c r="G4347" s="123"/>
      <c r="H4347" s="124"/>
      <c r="I4347" s="124"/>
      <c r="J4347" s="125"/>
      <c r="K4347" s="125"/>
      <c r="L4347" s="119"/>
      <c r="M4347" s="126"/>
      <c r="N4347" s="126"/>
      <c r="O4347" s="119"/>
      <c r="P4347" s="119"/>
      <c r="Q4347" s="127"/>
      <c r="R4347" s="128"/>
      <c r="S4347" s="119"/>
      <c r="T4347" s="129"/>
      <c r="U4347" s="127"/>
      <c r="V4347" s="127"/>
      <c r="W4347" s="126"/>
      <c r="X4347" s="119"/>
      <c r="Y4347" s="121"/>
      <c r="Z4347" s="131"/>
      <c r="AA4347" s="12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2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4"/>
      <c r="EM4347" s="1"/>
      <c r="EN4347" s="1"/>
      <c r="EO4347" s="1"/>
      <c r="EP4347" s="1"/>
      <c r="EQ4347" s="1"/>
      <c r="ER4347" s="1"/>
    </row>
    <row r="4348" spans="1:148" ht="12.75" x14ac:dyDescent="0.2">
      <c r="A4348" s="118"/>
      <c r="B4348" s="119"/>
      <c r="C4348" s="119"/>
      <c r="D4348" s="120"/>
      <c r="E4348" s="121"/>
      <c r="F4348" s="122"/>
      <c r="G4348" s="123"/>
      <c r="H4348" s="124"/>
      <c r="I4348" s="124"/>
      <c r="J4348" s="125"/>
      <c r="K4348" s="125"/>
      <c r="L4348" s="119"/>
      <c r="M4348" s="126"/>
      <c r="N4348" s="126"/>
      <c r="O4348" s="119"/>
      <c r="P4348" s="119"/>
      <c r="Q4348" s="127"/>
      <c r="R4348" s="128"/>
      <c r="S4348" s="119"/>
      <c r="T4348" s="129"/>
      <c r="U4348" s="127"/>
      <c r="V4348" s="127"/>
      <c r="W4348" s="126"/>
      <c r="X4348" s="119"/>
      <c r="Y4348" s="121"/>
      <c r="Z4348" s="131"/>
      <c r="AA4348" s="12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2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4"/>
      <c r="EM4348" s="1"/>
      <c r="EN4348" s="1"/>
      <c r="EO4348" s="1"/>
      <c r="EP4348" s="1"/>
      <c r="EQ4348" s="1"/>
      <c r="ER4348" s="1"/>
    </row>
    <row r="4349" spans="1:148" ht="12.75" x14ac:dyDescent="0.2">
      <c r="A4349" s="118"/>
      <c r="B4349" s="119"/>
      <c r="C4349" s="119"/>
      <c r="D4349" s="120"/>
      <c r="E4349" s="121"/>
      <c r="F4349" s="122"/>
      <c r="G4349" s="123"/>
      <c r="H4349" s="124"/>
      <c r="I4349" s="124"/>
      <c r="J4349" s="125"/>
      <c r="K4349" s="125"/>
      <c r="L4349" s="119"/>
      <c r="M4349" s="126"/>
      <c r="N4349" s="126"/>
      <c r="O4349" s="119"/>
      <c r="P4349" s="119"/>
      <c r="Q4349" s="127"/>
      <c r="R4349" s="128"/>
      <c r="S4349" s="119"/>
      <c r="T4349" s="129"/>
      <c r="U4349" s="127"/>
      <c r="V4349" s="127"/>
      <c r="W4349" s="126"/>
      <c r="X4349" s="119"/>
      <c r="Y4349" s="121"/>
      <c r="Z4349" s="131"/>
      <c r="AA4349" s="12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2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4"/>
      <c r="EM4349" s="1"/>
      <c r="EN4349" s="1"/>
      <c r="EO4349" s="1"/>
      <c r="EP4349" s="1"/>
      <c r="EQ4349" s="1"/>
      <c r="ER4349" s="1"/>
    </row>
    <row r="4350" spans="1:148" ht="12.75" x14ac:dyDescent="0.2">
      <c r="A4350" s="118"/>
      <c r="B4350" s="119"/>
      <c r="C4350" s="119"/>
      <c r="D4350" s="120"/>
      <c r="E4350" s="121"/>
      <c r="F4350" s="122"/>
      <c r="G4350" s="123"/>
      <c r="H4350" s="124"/>
      <c r="I4350" s="124"/>
      <c r="J4350" s="125"/>
      <c r="K4350" s="125"/>
      <c r="L4350" s="119"/>
      <c r="M4350" s="126"/>
      <c r="N4350" s="126"/>
      <c r="O4350" s="119"/>
      <c r="P4350" s="119"/>
      <c r="Q4350" s="127"/>
      <c r="R4350" s="128"/>
      <c r="S4350" s="119"/>
      <c r="T4350" s="129"/>
      <c r="U4350" s="127"/>
      <c r="V4350" s="127"/>
      <c r="W4350" s="126"/>
      <c r="X4350" s="119"/>
      <c r="Y4350" s="121"/>
      <c r="Z4350" s="131"/>
      <c r="AA4350" s="12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2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4"/>
      <c r="EM4350" s="1"/>
      <c r="EN4350" s="1"/>
      <c r="EO4350" s="1"/>
      <c r="EP4350" s="1"/>
      <c r="EQ4350" s="1"/>
      <c r="ER4350" s="1"/>
    </row>
    <row r="4351" spans="1:148" ht="12.75" x14ac:dyDescent="0.2">
      <c r="A4351" s="118"/>
      <c r="B4351" s="119"/>
      <c r="C4351" s="119"/>
      <c r="D4351" s="120"/>
      <c r="E4351" s="121"/>
      <c r="F4351" s="122"/>
      <c r="G4351" s="123"/>
      <c r="H4351" s="124"/>
      <c r="I4351" s="124"/>
      <c r="J4351" s="125"/>
      <c r="K4351" s="125"/>
      <c r="L4351" s="119"/>
      <c r="M4351" s="126"/>
      <c r="N4351" s="126"/>
      <c r="O4351" s="119"/>
      <c r="P4351" s="119"/>
      <c r="Q4351" s="127"/>
      <c r="R4351" s="128"/>
      <c r="S4351" s="119"/>
      <c r="T4351" s="129"/>
      <c r="U4351" s="127"/>
      <c r="V4351" s="127"/>
      <c r="W4351" s="126"/>
      <c r="X4351" s="119"/>
      <c r="Y4351" s="121"/>
      <c r="Z4351" s="131"/>
      <c r="AA4351" s="12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2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4"/>
      <c r="EM4351" s="1"/>
      <c r="EN4351" s="1"/>
      <c r="EO4351" s="1"/>
      <c r="EP4351" s="1"/>
      <c r="EQ4351" s="1"/>
      <c r="ER4351" s="1"/>
    </row>
    <row r="4352" spans="1:148" ht="12.75" x14ac:dyDescent="0.2">
      <c r="A4352" s="118"/>
      <c r="B4352" s="119"/>
      <c r="C4352" s="119"/>
      <c r="D4352" s="120"/>
      <c r="E4352" s="121"/>
      <c r="F4352" s="122"/>
      <c r="G4352" s="123"/>
      <c r="H4352" s="124"/>
      <c r="I4352" s="124"/>
      <c r="J4352" s="125"/>
      <c r="K4352" s="125"/>
      <c r="L4352" s="119"/>
      <c r="M4352" s="126"/>
      <c r="N4352" s="126"/>
      <c r="O4352" s="119"/>
      <c r="P4352" s="119"/>
      <c r="Q4352" s="127"/>
      <c r="R4352" s="128"/>
      <c r="S4352" s="119"/>
      <c r="T4352" s="129"/>
      <c r="U4352" s="127"/>
      <c r="V4352" s="127"/>
      <c r="W4352" s="126"/>
      <c r="X4352" s="119"/>
      <c r="Y4352" s="121"/>
      <c r="Z4352" s="131"/>
      <c r="AA4352" s="12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2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4"/>
      <c r="EM4352" s="1"/>
      <c r="EN4352" s="1"/>
      <c r="EO4352" s="1"/>
      <c r="EP4352" s="1"/>
      <c r="EQ4352" s="1"/>
      <c r="ER4352" s="1"/>
    </row>
    <row r="4353" spans="1:148" ht="12.75" x14ac:dyDescent="0.2">
      <c r="A4353" s="118"/>
      <c r="B4353" s="119"/>
      <c r="C4353" s="119"/>
      <c r="D4353" s="120"/>
      <c r="E4353" s="121"/>
      <c r="F4353" s="122"/>
      <c r="G4353" s="123"/>
      <c r="H4353" s="124"/>
      <c r="I4353" s="124"/>
      <c r="J4353" s="125"/>
      <c r="K4353" s="125"/>
      <c r="L4353" s="119"/>
      <c r="M4353" s="126"/>
      <c r="N4353" s="126"/>
      <c r="O4353" s="119"/>
      <c r="P4353" s="119"/>
      <c r="Q4353" s="127"/>
      <c r="R4353" s="128"/>
      <c r="S4353" s="119"/>
      <c r="T4353" s="129"/>
      <c r="U4353" s="127"/>
      <c r="V4353" s="127"/>
      <c r="W4353" s="126"/>
      <c r="X4353" s="119"/>
      <c r="Y4353" s="121"/>
      <c r="Z4353" s="131"/>
      <c r="AA4353" s="12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2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4"/>
      <c r="EM4353" s="1"/>
      <c r="EN4353" s="1"/>
      <c r="EO4353" s="1"/>
      <c r="EP4353" s="1"/>
      <c r="EQ4353" s="1"/>
      <c r="ER4353" s="1"/>
    </row>
    <row r="4354" spans="1:148" ht="12.75" x14ac:dyDescent="0.2">
      <c r="A4354" s="118"/>
      <c r="B4354" s="119"/>
      <c r="C4354" s="119"/>
      <c r="D4354" s="120"/>
      <c r="E4354" s="121"/>
      <c r="F4354" s="122"/>
      <c r="G4354" s="123"/>
      <c r="H4354" s="124"/>
      <c r="I4354" s="124"/>
      <c r="J4354" s="125"/>
      <c r="K4354" s="125"/>
      <c r="L4354" s="119"/>
      <c r="M4354" s="126"/>
      <c r="N4354" s="126"/>
      <c r="O4354" s="119"/>
      <c r="P4354" s="119"/>
      <c r="Q4354" s="127"/>
      <c r="R4354" s="128"/>
      <c r="S4354" s="119"/>
      <c r="T4354" s="129"/>
      <c r="U4354" s="127"/>
      <c r="V4354" s="127"/>
      <c r="W4354" s="126"/>
      <c r="X4354" s="119"/>
      <c r="Y4354" s="121"/>
      <c r="Z4354" s="131"/>
      <c r="AA4354" s="12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2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4"/>
      <c r="EM4354" s="1"/>
      <c r="EN4354" s="1"/>
      <c r="EO4354" s="1"/>
      <c r="EP4354" s="1"/>
      <c r="EQ4354" s="1"/>
      <c r="ER4354" s="1"/>
    </row>
    <row r="4355" spans="1:148" ht="12.75" x14ac:dyDescent="0.2">
      <c r="A4355" s="118"/>
      <c r="B4355" s="119"/>
      <c r="C4355" s="119"/>
      <c r="D4355" s="120"/>
      <c r="E4355" s="121"/>
      <c r="F4355" s="122"/>
      <c r="G4355" s="123"/>
      <c r="H4355" s="124"/>
      <c r="I4355" s="124"/>
      <c r="J4355" s="125"/>
      <c r="K4355" s="125"/>
      <c r="L4355" s="119"/>
      <c r="M4355" s="126"/>
      <c r="N4355" s="126"/>
      <c r="O4355" s="119"/>
      <c r="P4355" s="119"/>
      <c r="Q4355" s="127"/>
      <c r="R4355" s="128"/>
      <c r="S4355" s="119"/>
      <c r="T4355" s="129"/>
      <c r="U4355" s="127"/>
      <c r="V4355" s="127"/>
      <c r="W4355" s="126"/>
      <c r="X4355" s="119"/>
      <c r="Y4355" s="121"/>
      <c r="Z4355" s="131"/>
      <c r="AA4355" s="12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2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4"/>
      <c r="EM4355" s="1"/>
      <c r="EN4355" s="1"/>
      <c r="EO4355" s="1"/>
      <c r="EP4355" s="1"/>
      <c r="EQ4355" s="1"/>
      <c r="ER4355" s="1"/>
    </row>
    <row r="4356" spans="1:148" ht="12.75" x14ac:dyDescent="0.2">
      <c r="A4356" s="118"/>
      <c r="B4356" s="119"/>
      <c r="C4356" s="119"/>
      <c r="D4356" s="120"/>
      <c r="E4356" s="121"/>
      <c r="F4356" s="122"/>
      <c r="G4356" s="123"/>
      <c r="H4356" s="124"/>
      <c r="I4356" s="124"/>
      <c r="J4356" s="125"/>
      <c r="K4356" s="125"/>
      <c r="L4356" s="119"/>
      <c r="M4356" s="126"/>
      <c r="N4356" s="126"/>
      <c r="O4356" s="119"/>
      <c r="P4356" s="119"/>
      <c r="Q4356" s="127"/>
      <c r="R4356" s="128"/>
      <c r="S4356" s="119"/>
      <c r="T4356" s="129"/>
      <c r="U4356" s="127"/>
      <c r="V4356" s="127"/>
      <c r="W4356" s="126"/>
      <c r="X4356" s="119"/>
      <c r="Y4356" s="121"/>
      <c r="Z4356" s="131"/>
      <c r="AA4356" s="12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2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4"/>
      <c r="EM4356" s="1"/>
      <c r="EN4356" s="1"/>
      <c r="EO4356" s="1"/>
      <c r="EP4356" s="1"/>
      <c r="EQ4356" s="1"/>
      <c r="ER4356" s="1"/>
    </row>
    <row r="4357" spans="1:148" ht="12.75" x14ac:dyDescent="0.2">
      <c r="A4357" s="118"/>
      <c r="B4357" s="119"/>
      <c r="C4357" s="119"/>
      <c r="D4357" s="120"/>
      <c r="E4357" s="121"/>
      <c r="F4357" s="122"/>
      <c r="G4357" s="123"/>
      <c r="H4357" s="124"/>
      <c r="I4357" s="124"/>
      <c r="J4357" s="125"/>
      <c r="K4357" s="125"/>
      <c r="L4357" s="119"/>
      <c r="M4357" s="126"/>
      <c r="N4357" s="126"/>
      <c r="O4357" s="119"/>
      <c r="P4357" s="119"/>
      <c r="Q4357" s="127"/>
      <c r="R4357" s="128"/>
      <c r="S4357" s="119"/>
      <c r="T4357" s="129"/>
      <c r="U4357" s="127"/>
      <c r="V4357" s="127"/>
      <c r="W4357" s="126"/>
      <c r="X4357" s="119"/>
      <c r="Y4357" s="121"/>
      <c r="Z4357" s="131"/>
      <c r="AA4357" s="12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2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4"/>
      <c r="EM4357" s="1"/>
      <c r="EN4357" s="1"/>
      <c r="EO4357" s="1"/>
      <c r="EP4357" s="1"/>
      <c r="EQ4357" s="1"/>
      <c r="ER4357" s="1"/>
    </row>
    <row r="4358" spans="1:148" ht="12.75" x14ac:dyDescent="0.2">
      <c r="A4358" s="118"/>
      <c r="B4358" s="119"/>
      <c r="C4358" s="119"/>
      <c r="D4358" s="120"/>
      <c r="E4358" s="121"/>
      <c r="F4358" s="122"/>
      <c r="G4358" s="123"/>
      <c r="H4358" s="124"/>
      <c r="I4358" s="124"/>
      <c r="J4358" s="125"/>
      <c r="K4358" s="125"/>
      <c r="L4358" s="119"/>
      <c r="M4358" s="126"/>
      <c r="N4358" s="126"/>
      <c r="O4358" s="119"/>
      <c r="P4358" s="119"/>
      <c r="Q4358" s="127"/>
      <c r="R4358" s="128"/>
      <c r="S4358" s="119"/>
      <c r="T4358" s="129"/>
      <c r="U4358" s="127"/>
      <c r="V4358" s="127"/>
      <c r="W4358" s="126"/>
      <c r="X4358" s="119"/>
      <c r="Y4358" s="121"/>
      <c r="Z4358" s="131"/>
      <c r="AA4358" s="12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2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4"/>
      <c r="EM4358" s="1"/>
      <c r="EN4358" s="1"/>
      <c r="EO4358" s="1"/>
      <c r="EP4358" s="1"/>
      <c r="EQ4358" s="1"/>
      <c r="ER4358" s="1"/>
    </row>
    <row r="4359" spans="1:148" ht="12.75" x14ac:dyDescent="0.2">
      <c r="A4359" s="118"/>
      <c r="B4359" s="119"/>
      <c r="C4359" s="119"/>
      <c r="D4359" s="120"/>
      <c r="E4359" s="121"/>
      <c r="F4359" s="122"/>
      <c r="G4359" s="123"/>
      <c r="H4359" s="124"/>
      <c r="I4359" s="124"/>
      <c r="J4359" s="125"/>
      <c r="K4359" s="125"/>
      <c r="L4359" s="119"/>
      <c r="M4359" s="126"/>
      <c r="N4359" s="126"/>
      <c r="O4359" s="119"/>
      <c r="P4359" s="119"/>
      <c r="Q4359" s="127"/>
      <c r="R4359" s="128"/>
      <c r="S4359" s="119"/>
      <c r="T4359" s="129"/>
      <c r="U4359" s="127"/>
      <c r="V4359" s="127"/>
      <c r="W4359" s="126"/>
      <c r="X4359" s="119"/>
      <c r="Y4359" s="121"/>
      <c r="Z4359" s="131"/>
      <c r="AA4359" s="12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2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4"/>
      <c r="EM4359" s="1"/>
      <c r="EN4359" s="1"/>
      <c r="EO4359" s="1"/>
      <c r="EP4359" s="1"/>
      <c r="EQ4359" s="1"/>
      <c r="ER4359" s="1"/>
    </row>
    <row r="4360" spans="1:148" ht="12.75" x14ac:dyDescent="0.2">
      <c r="A4360" s="118"/>
      <c r="B4360" s="119"/>
      <c r="C4360" s="119"/>
      <c r="D4360" s="120"/>
      <c r="E4360" s="121"/>
      <c r="F4360" s="122"/>
      <c r="G4360" s="123"/>
      <c r="H4360" s="124"/>
      <c r="I4360" s="124"/>
      <c r="J4360" s="125"/>
      <c r="K4360" s="125"/>
      <c r="L4360" s="119"/>
      <c r="M4360" s="126"/>
      <c r="N4360" s="126"/>
      <c r="O4360" s="119"/>
      <c r="P4360" s="119"/>
      <c r="Q4360" s="127"/>
      <c r="R4360" s="128"/>
      <c r="S4360" s="119"/>
      <c r="T4360" s="129"/>
      <c r="U4360" s="127"/>
      <c r="V4360" s="127"/>
      <c r="W4360" s="126"/>
      <c r="X4360" s="119"/>
      <c r="Y4360" s="121"/>
      <c r="Z4360" s="131"/>
      <c r="AA4360" s="12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2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4"/>
      <c r="EM4360" s="1"/>
      <c r="EN4360" s="1"/>
      <c r="EO4360" s="1"/>
      <c r="EP4360" s="1"/>
      <c r="EQ4360" s="1"/>
      <c r="ER4360" s="1"/>
    </row>
    <row r="4361" spans="1:148" ht="12.75" x14ac:dyDescent="0.2">
      <c r="A4361" s="118"/>
      <c r="B4361" s="119"/>
      <c r="C4361" s="119"/>
      <c r="D4361" s="120"/>
      <c r="E4361" s="121"/>
      <c r="F4361" s="122"/>
      <c r="G4361" s="123"/>
      <c r="H4361" s="124"/>
      <c r="I4361" s="124"/>
      <c r="J4361" s="125"/>
      <c r="K4361" s="125"/>
      <c r="L4361" s="119"/>
      <c r="M4361" s="126"/>
      <c r="N4361" s="126"/>
      <c r="O4361" s="119"/>
      <c r="P4361" s="119"/>
      <c r="Q4361" s="127"/>
      <c r="R4361" s="128"/>
      <c r="S4361" s="119"/>
      <c r="T4361" s="129"/>
      <c r="U4361" s="127"/>
      <c r="V4361" s="127"/>
      <c r="W4361" s="126"/>
      <c r="X4361" s="119"/>
      <c r="Y4361" s="121"/>
      <c r="Z4361" s="131"/>
      <c r="AA4361" s="12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2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4"/>
      <c r="EM4361" s="1"/>
      <c r="EN4361" s="1"/>
      <c r="EO4361" s="1"/>
      <c r="EP4361" s="1"/>
      <c r="EQ4361" s="1"/>
      <c r="ER4361" s="1"/>
    </row>
    <row r="4362" spans="1:148" ht="12.75" x14ac:dyDescent="0.2">
      <c r="A4362" s="118"/>
      <c r="B4362" s="119"/>
      <c r="C4362" s="119"/>
      <c r="D4362" s="120"/>
      <c r="E4362" s="121"/>
      <c r="F4362" s="122"/>
      <c r="G4362" s="123"/>
      <c r="H4362" s="124"/>
      <c r="I4362" s="124"/>
      <c r="J4362" s="125"/>
      <c r="K4362" s="125"/>
      <c r="L4362" s="119"/>
      <c r="M4362" s="126"/>
      <c r="N4362" s="126"/>
      <c r="O4362" s="119"/>
      <c r="P4362" s="119"/>
      <c r="Q4362" s="127"/>
      <c r="R4362" s="128"/>
      <c r="S4362" s="119"/>
      <c r="T4362" s="129"/>
      <c r="U4362" s="127"/>
      <c r="V4362" s="127"/>
      <c r="W4362" s="126"/>
      <c r="X4362" s="119"/>
      <c r="Y4362" s="121"/>
      <c r="Z4362" s="131"/>
      <c r="AA4362" s="12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2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4"/>
      <c r="EM4362" s="1"/>
      <c r="EN4362" s="1"/>
      <c r="EO4362" s="1"/>
      <c r="EP4362" s="1"/>
      <c r="EQ4362" s="1"/>
      <c r="ER4362" s="1"/>
    </row>
    <row r="4363" spans="1:148" ht="12.75" x14ac:dyDescent="0.2">
      <c r="A4363" s="118"/>
      <c r="B4363" s="119"/>
      <c r="C4363" s="119"/>
      <c r="D4363" s="120"/>
      <c r="E4363" s="121"/>
      <c r="F4363" s="122"/>
      <c r="G4363" s="123"/>
      <c r="H4363" s="124"/>
      <c r="I4363" s="124"/>
      <c r="J4363" s="125"/>
      <c r="K4363" s="125"/>
      <c r="L4363" s="119"/>
      <c r="M4363" s="126"/>
      <c r="N4363" s="126"/>
      <c r="O4363" s="119"/>
      <c r="P4363" s="119"/>
      <c r="Q4363" s="127"/>
      <c r="R4363" s="128"/>
      <c r="S4363" s="119"/>
      <c r="T4363" s="129"/>
      <c r="U4363" s="127"/>
      <c r="V4363" s="127"/>
      <c r="W4363" s="126"/>
      <c r="X4363" s="119"/>
      <c r="Y4363" s="121"/>
      <c r="Z4363" s="131"/>
      <c r="AA4363" s="12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2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4"/>
      <c r="EM4363" s="1"/>
      <c r="EN4363" s="1"/>
      <c r="EO4363" s="1"/>
      <c r="EP4363" s="1"/>
      <c r="EQ4363" s="1"/>
      <c r="ER4363" s="1"/>
    </row>
    <row r="4364" spans="1:148" ht="12.75" x14ac:dyDescent="0.2">
      <c r="A4364" s="118"/>
      <c r="B4364" s="119"/>
      <c r="C4364" s="119"/>
      <c r="D4364" s="120"/>
      <c r="E4364" s="121"/>
      <c r="F4364" s="122"/>
      <c r="G4364" s="123"/>
      <c r="H4364" s="124"/>
      <c r="I4364" s="124"/>
      <c r="J4364" s="125"/>
      <c r="K4364" s="125"/>
      <c r="L4364" s="119"/>
      <c r="M4364" s="126"/>
      <c r="N4364" s="126"/>
      <c r="O4364" s="119"/>
      <c r="P4364" s="119"/>
      <c r="Q4364" s="127"/>
      <c r="R4364" s="128"/>
      <c r="S4364" s="119"/>
      <c r="T4364" s="129"/>
      <c r="U4364" s="127"/>
      <c r="V4364" s="127"/>
      <c r="W4364" s="126"/>
      <c r="X4364" s="119"/>
      <c r="Y4364" s="121"/>
      <c r="Z4364" s="131"/>
      <c r="AA4364" s="12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2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4"/>
      <c r="EM4364" s="1"/>
      <c r="EN4364" s="1"/>
      <c r="EO4364" s="1"/>
      <c r="EP4364" s="1"/>
      <c r="EQ4364" s="1"/>
      <c r="ER4364" s="1"/>
    </row>
    <row r="4365" spans="1:148" ht="12.75" x14ac:dyDescent="0.2">
      <c r="A4365" s="118"/>
      <c r="B4365" s="119"/>
      <c r="C4365" s="119"/>
      <c r="D4365" s="120"/>
      <c r="E4365" s="121"/>
      <c r="F4365" s="122"/>
      <c r="G4365" s="123"/>
      <c r="H4365" s="124"/>
      <c r="I4365" s="124"/>
      <c r="J4365" s="125"/>
      <c r="K4365" s="125"/>
      <c r="L4365" s="119"/>
      <c r="M4365" s="126"/>
      <c r="N4365" s="126"/>
      <c r="O4365" s="119"/>
      <c r="P4365" s="119"/>
      <c r="Q4365" s="127"/>
      <c r="R4365" s="128"/>
      <c r="S4365" s="119"/>
      <c r="T4365" s="129"/>
      <c r="U4365" s="127"/>
      <c r="V4365" s="127"/>
      <c r="W4365" s="126"/>
      <c r="X4365" s="119"/>
      <c r="Y4365" s="121"/>
      <c r="Z4365" s="131"/>
      <c r="AA4365" s="12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2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4"/>
      <c r="EM4365" s="1"/>
      <c r="EN4365" s="1"/>
      <c r="EO4365" s="1"/>
      <c r="EP4365" s="1"/>
      <c r="EQ4365" s="1"/>
      <c r="ER4365" s="1"/>
    </row>
    <row r="4366" spans="1:148" ht="12.75" x14ac:dyDescent="0.2">
      <c r="A4366" s="118"/>
      <c r="B4366" s="119"/>
      <c r="C4366" s="119"/>
      <c r="D4366" s="120"/>
      <c r="E4366" s="121"/>
      <c r="F4366" s="122"/>
      <c r="G4366" s="123"/>
      <c r="H4366" s="124"/>
      <c r="I4366" s="124"/>
      <c r="J4366" s="125"/>
      <c r="K4366" s="125"/>
      <c r="L4366" s="119"/>
      <c r="M4366" s="126"/>
      <c r="N4366" s="126"/>
      <c r="O4366" s="119"/>
      <c r="P4366" s="119"/>
      <c r="Q4366" s="127"/>
      <c r="R4366" s="128"/>
      <c r="S4366" s="119"/>
      <c r="T4366" s="129"/>
      <c r="U4366" s="127"/>
      <c r="V4366" s="127"/>
      <c r="W4366" s="126"/>
      <c r="X4366" s="119"/>
      <c r="Y4366" s="121"/>
      <c r="Z4366" s="131"/>
      <c r="AA4366" s="12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2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4"/>
      <c r="EM4366" s="1"/>
      <c r="EN4366" s="1"/>
      <c r="EO4366" s="1"/>
      <c r="EP4366" s="1"/>
      <c r="EQ4366" s="1"/>
      <c r="ER4366" s="1"/>
    </row>
    <row r="4367" spans="1:148" ht="12.75" x14ac:dyDescent="0.2">
      <c r="A4367" s="118"/>
      <c r="B4367" s="119"/>
      <c r="C4367" s="119"/>
      <c r="D4367" s="120"/>
      <c r="E4367" s="121"/>
      <c r="F4367" s="122"/>
      <c r="G4367" s="123"/>
      <c r="H4367" s="124"/>
      <c r="I4367" s="124"/>
      <c r="J4367" s="125"/>
      <c r="K4367" s="125"/>
      <c r="L4367" s="119"/>
      <c r="M4367" s="126"/>
      <c r="N4367" s="126"/>
      <c r="O4367" s="119"/>
      <c r="P4367" s="119"/>
      <c r="Q4367" s="127"/>
      <c r="R4367" s="128"/>
      <c r="S4367" s="119"/>
      <c r="T4367" s="129"/>
      <c r="U4367" s="127"/>
      <c r="V4367" s="127"/>
      <c r="W4367" s="126"/>
      <c r="X4367" s="119"/>
      <c r="Y4367" s="121"/>
      <c r="Z4367" s="131"/>
      <c r="AA4367" s="12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2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4"/>
      <c r="EM4367" s="1"/>
      <c r="EN4367" s="1"/>
      <c r="EO4367" s="1"/>
      <c r="EP4367" s="1"/>
      <c r="EQ4367" s="1"/>
      <c r="ER4367" s="1"/>
    </row>
    <row r="4368" spans="1:148" ht="12.75" x14ac:dyDescent="0.2">
      <c r="A4368" s="118"/>
      <c r="B4368" s="119"/>
      <c r="C4368" s="119"/>
      <c r="D4368" s="120"/>
      <c r="E4368" s="121"/>
      <c r="F4368" s="122"/>
      <c r="G4368" s="123"/>
      <c r="H4368" s="124"/>
      <c r="I4368" s="124"/>
      <c r="J4368" s="125"/>
      <c r="K4368" s="125"/>
      <c r="L4368" s="119"/>
      <c r="M4368" s="126"/>
      <c r="N4368" s="126"/>
      <c r="O4368" s="119"/>
      <c r="P4368" s="119"/>
      <c r="Q4368" s="127"/>
      <c r="R4368" s="128"/>
      <c r="S4368" s="119"/>
      <c r="T4368" s="129"/>
      <c r="U4368" s="127"/>
      <c r="V4368" s="127"/>
      <c r="W4368" s="126"/>
      <c r="X4368" s="119"/>
      <c r="Y4368" s="121"/>
      <c r="Z4368" s="131"/>
      <c r="AA4368" s="12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2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4"/>
      <c r="EM4368" s="1"/>
      <c r="EN4368" s="1"/>
      <c r="EO4368" s="1"/>
      <c r="EP4368" s="1"/>
      <c r="EQ4368" s="1"/>
      <c r="ER4368" s="1"/>
    </row>
    <row r="4369" spans="1:148" ht="12.75" x14ac:dyDescent="0.2">
      <c r="A4369" s="118"/>
      <c r="B4369" s="119"/>
      <c r="C4369" s="119"/>
      <c r="D4369" s="120"/>
      <c r="E4369" s="121"/>
      <c r="F4369" s="122"/>
      <c r="G4369" s="123"/>
      <c r="H4369" s="124"/>
      <c r="I4369" s="124"/>
      <c r="J4369" s="125"/>
      <c r="K4369" s="125"/>
      <c r="L4369" s="119"/>
      <c r="M4369" s="126"/>
      <c r="N4369" s="126"/>
      <c r="O4369" s="119"/>
      <c r="P4369" s="119"/>
      <c r="Q4369" s="127"/>
      <c r="R4369" s="128"/>
      <c r="S4369" s="119"/>
      <c r="T4369" s="129"/>
      <c r="U4369" s="127"/>
      <c r="V4369" s="127"/>
      <c r="W4369" s="126"/>
      <c r="X4369" s="119"/>
      <c r="Y4369" s="121"/>
      <c r="Z4369" s="131"/>
      <c r="AA4369" s="12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2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4"/>
      <c r="EM4369" s="1"/>
      <c r="EN4369" s="1"/>
      <c r="EO4369" s="1"/>
      <c r="EP4369" s="1"/>
      <c r="EQ4369" s="1"/>
      <c r="ER4369" s="1"/>
    </row>
    <row r="4370" spans="1:148" ht="12.75" x14ac:dyDescent="0.2">
      <c r="A4370" s="118"/>
      <c r="B4370" s="119"/>
      <c r="C4370" s="119"/>
      <c r="D4370" s="120"/>
      <c r="E4370" s="121"/>
      <c r="F4370" s="122"/>
      <c r="G4370" s="123"/>
      <c r="H4370" s="124"/>
      <c r="I4370" s="124"/>
      <c r="J4370" s="125"/>
      <c r="K4370" s="125"/>
      <c r="L4370" s="119"/>
      <c r="M4370" s="126"/>
      <c r="N4370" s="126"/>
      <c r="O4370" s="119"/>
      <c r="P4370" s="119"/>
      <c r="Q4370" s="127"/>
      <c r="R4370" s="128"/>
      <c r="S4370" s="119"/>
      <c r="T4370" s="129"/>
      <c r="U4370" s="127"/>
      <c r="V4370" s="127"/>
      <c r="W4370" s="126"/>
      <c r="X4370" s="119"/>
      <c r="Y4370" s="121"/>
      <c r="Z4370" s="131"/>
      <c r="AA4370" s="12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2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4"/>
      <c r="EM4370" s="1"/>
      <c r="EN4370" s="1"/>
      <c r="EO4370" s="1"/>
      <c r="EP4370" s="1"/>
      <c r="EQ4370" s="1"/>
      <c r="ER4370" s="1"/>
    </row>
    <row r="4371" spans="1:148" ht="12.75" x14ac:dyDescent="0.2">
      <c r="A4371" s="118"/>
      <c r="B4371" s="119"/>
      <c r="C4371" s="119"/>
      <c r="D4371" s="120"/>
      <c r="E4371" s="121"/>
      <c r="F4371" s="122"/>
      <c r="G4371" s="123"/>
      <c r="H4371" s="124"/>
      <c r="I4371" s="124"/>
      <c r="J4371" s="125"/>
      <c r="K4371" s="125"/>
      <c r="L4371" s="119"/>
      <c r="M4371" s="126"/>
      <c r="N4371" s="126"/>
      <c r="O4371" s="119"/>
      <c r="P4371" s="119"/>
      <c r="Q4371" s="127"/>
      <c r="R4371" s="128"/>
      <c r="S4371" s="119"/>
      <c r="T4371" s="129"/>
      <c r="U4371" s="127"/>
      <c r="V4371" s="127"/>
      <c r="W4371" s="126"/>
      <c r="X4371" s="119"/>
      <c r="Y4371" s="121"/>
      <c r="Z4371" s="131"/>
      <c r="AA4371" s="12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2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4"/>
      <c r="EM4371" s="1"/>
      <c r="EN4371" s="1"/>
      <c r="EO4371" s="1"/>
      <c r="EP4371" s="1"/>
      <c r="EQ4371" s="1"/>
      <c r="ER4371" s="1"/>
    </row>
    <row r="4372" spans="1:148" ht="12.75" x14ac:dyDescent="0.2">
      <c r="A4372" s="118"/>
      <c r="B4372" s="119"/>
      <c r="C4372" s="119"/>
      <c r="D4372" s="120"/>
      <c r="E4372" s="121"/>
      <c r="F4372" s="122"/>
      <c r="G4372" s="123"/>
      <c r="H4372" s="124"/>
      <c r="I4372" s="124"/>
      <c r="J4372" s="125"/>
      <c r="K4372" s="125"/>
      <c r="L4372" s="119"/>
      <c r="M4372" s="126"/>
      <c r="N4372" s="126"/>
      <c r="O4372" s="119"/>
      <c r="P4372" s="119"/>
      <c r="Q4372" s="127"/>
      <c r="R4372" s="128"/>
      <c r="S4372" s="119"/>
      <c r="T4372" s="129"/>
      <c r="U4372" s="127"/>
      <c r="V4372" s="127"/>
      <c r="W4372" s="126"/>
      <c r="X4372" s="119"/>
      <c r="Y4372" s="121"/>
      <c r="Z4372" s="131"/>
      <c r="AA4372" s="12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2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4"/>
      <c r="EM4372" s="1"/>
      <c r="EN4372" s="1"/>
      <c r="EO4372" s="1"/>
      <c r="EP4372" s="1"/>
      <c r="EQ4372" s="1"/>
      <c r="ER4372" s="1"/>
    </row>
    <row r="4373" spans="1:148" ht="12.75" x14ac:dyDescent="0.2">
      <c r="A4373" s="118"/>
      <c r="B4373" s="119"/>
      <c r="C4373" s="119"/>
      <c r="D4373" s="120"/>
      <c r="E4373" s="121"/>
      <c r="F4373" s="122"/>
      <c r="G4373" s="123"/>
      <c r="H4373" s="124"/>
      <c r="I4373" s="124"/>
      <c r="J4373" s="125"/>
      <c r="K4373" s="125"/>
      <c r="L4373" s="119"/>
      <c r="M4373" s="126"/>
      <c r="N4373" s="126"/>
      <c r="O4373" s="119"/>
      <c r="P4373" s="119"/>
      <c r="Q4373" s="127"/>
      <c r="R4373" s="128"/>
      <c r="S4373" s="119"/>
      <c r="T4373" s="129"/>
      <c r="U4373" s="127"/>
      <c r="V4373" s="127"/>
      <c r="W4373" s="126"/>
      <c r="X4373" s="119"/>
      <c r="Y4373" s="121"/>
      <c r="Z4373" s="131"/>
      <c r="AA4373" s="12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2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4"/>
      <c r="EM4373" s="1"/>
      <c r="EN4373" s="1"/>
      <c r="EO4373" s="1"/>
      <c r="EP4373" s="1"/>
      <c r="EQ4373" s="1"/>
      <c r="ER4373" s="1"/>
    </row>
    <row r="4374" spans="1:148" ht="12.75" x14ac:dyDescent="0.2">
      <c r="A4374" s="118"/>
      <c r="B4374" s="119"/>
      <c r="C4374" s="119"/>
      <c r="D4374" s="120"/>
      <c r="E4374" s="121"/>
      <c r="F4374" s="122"/>
      <c r="G4374" s="123"/>
      <c r="H4374" s="124"/>
      <c r="I4374" s="124"/>
      <c r="J4374" s="125"/>
      <c r="K4374" s="125"/>
      <c r="L4374" s="119"/>
      <c r="M4374" s="126"/>
      <c r="N4374" s="126"/>
      <c r="O4374" s="119"/>
      <c r="P4374" s="119"/>
      <c r="Q4374" s="127"/>
      <c r="R4374" s="128"/>
      <c r="S4374" s="119"/>
      <c r="T4374" s="129"/>
      <c r="U4374" s="127"/>
      <c r="V4374" s="127"/>
      <c r="W4374" s="126"/>
      <c r="X4374" s="119"/>
      <c r="Y4374" s="121"/>
      <c r="Z4374" s="131"/>
      <c r="AA4374" s="12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2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4"/>
      <c r="EM4374" s="1"/>
      <c r="EN4374" s="1"/>
      <c r="EO4374" s="1"/>
      <c r="EP4374" s="1"/>
      <c r="EQ4374" s="1"/>
      <c r="ER4374" s="1"/>
    </row>
    <row r="4375" spans="1:148" ht="12.75" x14ac:dyDescent="0.2">
      <c r="A4375" s="118"/>
      <c r="B4375" s="119"/>
      <c r="C4375" s="119"/>
      <c r="D4375" s="120"/>
      <c r="E4375" s="121"/>
      <c r="F4375" s="122"/>
      <c r="G4375" s="123"/>
      <c r="H4375" s="124"/>
      <c r="I4375" s="124"/>
      <c r="J4375" s="125"/>
      <c r="K4375" s="125"/>
      <c r="L4375" s="119"/>
      <c r="M4375" s="126"/>
      <c r="N4375" s="126"/>
      <c r="O4375" s="119"/>
      <c r="P4375" s="119"/>
      <c r="Q4375" s="127"/>
      <c r="R4375" s="128"/>
      <c r="S4375" s="119"/>
      <c r="T4375" s="129"/>
      <c r="U4375" s="127"/>
      <c r="V4375" s="127"/>
      <c r="W4375" s="126"/>
      <c r="X4375" s="119"/>
      <c r="Y4375" s="121"/>
      <c r="Z4375" s="131"/>
      <c r="AA4375" s="12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2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4"/>
      <c r="EM4375" s="1"/>
      <c r="EN4375" s="1"/>
      <c r="EO4375" s="1"/>
      <c r="EP4375" s="1"/>
      <c r="EQ4375" s="1"/>
      <c r="ER4375" s="1"/>
    </row>
    <row r="4376" spans="1:148" ht="12.75" x14ac:dyDescent="0.2">
      <c r="A4376" s="118"/>
      <c r="B4376" s="119"/>
      <c r="C4376" s="119"/>
      <c r="D4376" s="120"/>
      <c r="E4376" s="121"/>
      <c r="F4376" s="122"/>
      <c r="G4376" s="123"/>
      <c r="H4376" s="124"/>
      <c r="I4376" s="124"/>
      <c r="J4376" s="125"/>
      <c r="K4376" s="125"/>
      <c r="L4376" s="119"/>
      <c r="M4376" s="126"/>
      <c r="N4376" s="126"/>
      <c r="O4376" s="119"/>
      <c r="P4376" s="119"/>
      <c r="Q4376" s="127"/>
      <c r="R4376" s="128"/>
      <c r="S4376" s="119"/>
      <c r="T4376" s="129"/>
      <c r="U4376" s="127"/>
      <c r="V4376" s="127"/>
      <c r="W4376" s="126"/>
      <c r="X4376" s="119"/>
      <c r="Y4376" s="121"/>
      <c r="Z4376" s="131"/>
      <c r="AA4376" s="12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2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4"/>
      <c r="EM4376" s="1"/>
      <c r="EN4376" s="1"/>
      <c r="EO4376" s="1"/>
      <c r="EP4376" s="1"/>
      <c r="EQ4376" s="1"/>
      <c r="ER4376" s="1"/>
    </row>
    <row r="4377" spans="1:148" ht="12.75" x14ac:dyDescent="0.2">
      <c r="A4377" s="118"/>
      <c r="B4377" s="119"/>
      <c r="C4377" s="119"/>
      <c r="D4377" s="120"/>
      <c r="E4377" s="121"/>
      <c r="F4377" s="122"/>
      <c r="G4377" s="123"/>
      <c r="H4377" s="124"/>
      <c r="I4377" s="124"/>
      <c r="J4377" s="125"/>
      <c r="K4377" s="125"/>
      <c r="L4377" s="119"/>
      <c r="M4377" s="126"/>
      <c r="N4377" s="126"/>
      <c r="O4377" s="119"/>
      <c r="P4377" s="119"/>
      <c r="Q4377" s="127"/>
      <c r="R4377" s="128"/>
      <c r="S4377" s="119"/>
      <c r="T4377" s="129"/>
      <c r="U4377" s="127"/>
      <c r="V4377" s="127"/>
      <c r="W4377" s="126"/>
      <c r="X4377" s="119"/>
      <c r="Y4377" s="121"/>
      <c r="Z4377" s="131"/>
      <c r="AA4377" s="12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2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4"/>
      <c r="EM4377" s="1"/>
      <c r="EN4377" s="1"/>
      <c r="EO4377" s="1"/>
      <c r="EP4377" s="1"/>
      <c r="EQ4377" s="1"/>
      <c r="ER4377" s="1"/>
    </row>
    <row r="4378" spans="1:148" ht="12.75" x14ac:dyDescent="0.2">
      <c r="A4378" s="118"/>
      <c r="B4378" s="119"/>
      <c r="C4378" s="119"/>
      <c r="D4378" s="120"/>
      <c r="E4378" s="121"/>
      <c r="F4378" s="122"/>
      <c r="G4378" s="123"/>
      <c r="H4378" s="124"/>
      <c r="I4378" s="124"/>
      <c r="J4378" s="125"/>
      <c r="K4378" s="125"/>
      <c r="L4378" s="119"/>
      <c r="M4378" s="126"/>
      <c r="N4378" s="126"/>
      <c r="O4378" s="119"/>
      <c r="P4378" s="119"/>
      <c r="Q4378" s="127"/>
      <c r="R4378" s="128"/>
      <c r="S4378" s="119"/>
      <c r="T4378" s="129"/>
      <c r="U4378" s="127"/>
      <c r="V4378" s="127"/>
      <c r="W4378" s="126"/>
      <c r="X4378" s="119"/>
      <c r="Y4378" s="121"/>
      <c r="Z4378" s="131"/>
      <c r="AA4378" s="12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2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4"/>
      <c r="EM4378" s="1"/>
      <c r="EN4378" s="1"/>
      <c r="EO4378" s="1"/>
      <c r="EP4378" s="1"/>
      <c r="EQ4378" s="1"/>
      <c r="ER4378" s="1"/>
    </row>
    <row r="4379" spans="1:148" ht="12.75" x14ac:dyDescent="0.2">
      <c r="A4379" s="118"/>
      <c r="B4379" s="119"/>
      <c r="C4379" s="119"/>
      <c r="D4379" s="120"/>
      <c r="E4379" s="121"/>
      <c r="F4379" s="122"/>
      <c r="G4379" s="123"/>
      <c r="H4379" s="124"/>
      <c r="I4379" s="124"/>
      <c r="J4379" s="125"/>
      <c r="K4379" s="125"/>
      <c r="L4379" s="119"/>
      <c r="M4379" s="126"/>
      <c r="N4379" s="126"/>
      <c r="O4379" s="119"/>
      <c r="P4379" s="119"/>
      <c r="Q4379" s="127"/>
      <c r="R4379" s="128"/>
      <c r="S4379" s="119"/>
      <c r="T4379" s="129"/>
      <c r="U4379" s="127"/>
      <c r="V4379" s="127"/>
      <c r="W4379" s="126"/>
      <c r="X4379" s="119"/>
      <c r="Y4379" s="121"/>
      <c r="Z4379" s="131"/>
      <c r="AA4379" s="12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2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4"/>
      <c r="EM4379" s="1"/>
      <c r="EN4379" s="1"/>
      <c r="EO4379" s="1"/>
      <c r="EP4379" s="1"/>
      <c r="EQ4379" s="1"/>
      <c r="ER4379" s="1"/>
    </row>
    <row r="4380" spans="1:148" ht="12.75" x14ac:dyDescent="0.2">
      <c r="A4380" s="118"/>
      <c r="B4380" s="119"/>
      <c r="C4380" s="119"/>
      <c r="D4380" s="120"/>
      <c r="E4380" s="121"/>
      <c r="F4380" s="122"/>
      <c r="G4380" s="123"/>
      <c r="H4380" s="124"/>
      <c r="I4380" s="124"/>
      <c r="J4380" s="125"/>
      <c r="K4380" s="125"/>
      <c r="L4380" s="119"/>
      <c r="M4380" s="126"/>
      <c r="N4380" s="126"/>
      <c r="O4380" s="119"/>
      <c r="P4380" s="119"/>
      <c r="Q4380" s="127"/>
      <c r="R4380" s="128"/>
      <c r="S4380" s="119"/>
      <c r="T4380" s="129"/>
      <c r="U4380" s="127"/>
      <c r="V4380" s="127"/>
      <c r="W4380" s="126"/>
      <c r="X4380" s="119"/>
      <c r="Y4380" s="121"/>
      <c r="Z4380" s="131"/>
      <c r="AA4380" s="12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2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4"/>
      <c r="EM4380" s="1"/>
      <c r="EN4380" s="1"/>
      <c r="EO4380" s="1"/>
      <c r="EP4380" s="1"/>
      <c r="EQ4380" s="1"/>
      <c r="ER4380" s="1"/>
    </row>
    <row r="4381" spans="1:148" ht="12.75" x14ac:dyDescent="0.2">
      <c r="A4381" s="118"/>
      <c r="B4381" s="119"/>
      <c r="C4381" s="119"/>
      <c r="D4381" s="120"/>
      <c r="E4381" s="121"/>
      <c r="F4381" s="122"/>
      <c r="G4381" s="123"/>
      <c r="H4381" s="124"/>
      <c r="I4381" s="124"/>
      <c r="J4381" s="125"/>
      <c r="K4381" s="125"/>
      <c r="L4381" s="119"/>
      <c r="M4381" s="126"/>
      <c r="N4381" s="126"/>
      <c r="O4381" s="119"/>
      <c r="P4381" s="119"/>
      <c r="Q4381" s="127"/>
      <c r="R4381" s="128"/>
      <c r="S4381" s="119"/>
      <c r="T4381" s="129"/>
      <c r="U4381" s="127"/>
      <c r="V4381" s="127"/>
      <c r="W4381" s="126"/>
      <c r="X4381" s="119"/>
      <c r="Y4381" s="121"/>
      <c r="Z4381" s="131"/>
      <c r="AA4381" s="12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2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4"/>
      <c r="EM4381" s="1"/>
      <c r="EN4381" s="1"/>
      <c r="EO4381" s="1"/>
      <c r="EP4381" s="1"/>
      <c r="EQ4381" s="1"/>
      <c r="ER4381" s="1"/>
    </row>
    <row r="4382" spans="1:148" ht="12.75" x14ac:dyDescent="0.2">
      <c r="A4382" s="118"/>
      <c r="B4382" s="119"/>
      <c r="C4382" s="119"/>
      <c r="D4382" s="120"/>
      <c r="E4382" s="121"/>
      <c r="F4382" s="122"/>
      <c r="G4382" s="123"/>
      <c r="H4382" s="124"/>
      <c r="I4382" s="124"/>
      <c r="J4382" s="125"/>
      <c r="K4382" s="125"/>
      <c r="L4382" s="119"/>
      <c r="M4382" s="126"/>
      <c r="N4382" s="126"/>
      <c r="O4382" s="119"/>
      <c r="P4382" s="119"/>
      <c r="Q4382" s="127"/>
      <c r="R4382" s="128"/>
      <c r="S4382" s="119"/>
      <c r="T4382" s="129"/>
      <c r="U4382" s="127"/>
      <c r="V4382" s="127"/>
      <c r="W4382" s="126"/>
      <c r="X4382" s="119"/>
      <c r="Y4382" s="121"/>
      <c r="Z4382" s="131"/>
      <c r="AA4382" s="12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2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4"/>
      <c r="EM4382" s="1"/>
      <c r="EN4382" s="1"/>
      <c r="EO4382" s="1"/>
      <c r="EP4382" s="1"/>
      <c r="EQ4382" s="1"/>
      <c r="ER4382" s="1"/>
    </row>
    <row r="4383" spans="1:148" ht="12.75" x14ac:dyDescent="0.2">
      <c r="A4383" s="118"/>
      <c r="B4383" s="119"/>
      <c r="C4383" s="119"/>
      <c r="D4383" s="120"/>
      <c r="E4383" s="121"/>
      <c r="F4383" s="122"/>
      <c r="G4383" s="123"/>
      <c r="H4383" s="124"/>
      <c r="I4383" s="124"/>
      <c r="J4383" s="125"/>
      <c r="K4383" s="125"/>
      <c r="L4383" s="119"/>
      <c r="M4383" s="126"/>
      <c r="N4383" s="126"/>
      <c r="O4383" s="119"/>
      <c r="P4383" s="119"/>
      <c r="Q4383" s="127"/>
      <c r="R4383" s="128"/>
      <c r="S4383" s="119"/>
      <c r="T4383" s="129"/>
      <c r="U4383" s="127"/>
      <c r="V4383" s="127"/>
      <c r="W4383" s="126"/>
      <c r="X4383" s="119"/>
      <c r="Y4383" s="121"/>
      <c r="Z4383" s="131"/>
      <c r="AA4383" s="12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2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4"/>
      <c r="EM4383" s="1"/>
      <c r="EN4383" s="1"/>
      <c r="EO4383" s="1"/>
      <c r="EP4383" s="1"/>
      <c r="EQ4383" s="1"/>
      <c r="ER4383" s="1"/>
    </row>
    <row r="4384" spans="1:148" ht="12.75" x14ac:dyDescent="0.2">
      <c r="A4384" s="118"/>
      <c r="B4384" s="119"/>
      <c r="C4384" s="119"/>
      <c r="D4384" s="120"/>
      <c r="E4384" s="121"/>
      <c r="F4384" s="122"/>
      <c r="G4384" s="123"/>
      <c r="H4384" s="124"/>
      <c r="I4384" s="124"/>
      <c r="J4384" s="125"/>
      <c r="K4384" s="125"/>
      <c r="L4384" s="119"/>
      <c r="M4384" s="126"/>
      <c r="N4384" s="126"/>
      <c r="O4384" s="119"/>
      <c r="P4384" s="119"/>
      <c r="Q4384" s="127"/>
      <c r="R4384" s="128"/>
      <c r="S4384" s="119"/>
      <c r="T4384" s="129"/>
      <c r="U4384" s="127"/>
      <c r="V4384" s="127"/>
      <c r="W4384" s="126"/>
      <c r="X4384" s="119"/>
      <c r="Y4384" s="121"/>
      <c r="Z4384" s="131"/>
      <c r="AA4384" s="12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2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4"/>
      <c r="EM4384" s="1"/>
      <c r="EN4384" s="1"/>
      <c r="EO4384" s="1"/>
      <c r="EP4384" s="1"/>
      <c r="EQ4384" s="1"/>
      <c r="ER4384" s="1"/>
    </row>
    <row r="4385" spans="1:148" ht="12.75" x14ac:dyDescent="0.2">
      <c r="A4385" s="118"/>
      <c r="B4385" s="119"/>
      <c r="C4385" s="119"/>
      <c r="D4385" s="120"/>
      <c r="E4385" s="121"/>
      <c r="F4385" s="122"/>
      <c r="G4385" s="123"/>
      <c r="H4385" s="124"/>
      <c r="I4385" s="124"/>
      <c r="J4385" s="125"/>
      <c r="K4385" s="125"/>
      <c r="L4385" s="119"/>
      <c r="M4385" s="126"/>
      <c r="N4385" s="126"/>
      <c r="O4385" s="119"/>
      <c r="P4385" s="119"/>
      <c r="Q4385" s="127"/>
      <c r="R4385" s="128"/>
      <c r="S4385" s="119"/>
      <c r="T4385" s="129"/>
      <c r="U4385" s="127"/>
      <c r="V4385" s="127"/>
      <c r="W4385" s="126"/>
      <c r="X4385" s="119"/>
      <c r="Y4385" s="121"/>
      <c r="Z4385" s="131"/>
      <c r="AA4385" s="12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2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4"/>
      <c r="EM4385" s="1"/>
      <c r="EN4385" s="1"/>
      <c r="EO4385" s="1"/>
      <c r="EP4385" s="1"/>
      <c r="EQ4385" s="1"/>
      <c r="ER4385" s="1"/>
    </row>
    <row r="4386" spans="1:148" ht="12.75" x14ac:dyDescent="0.2">
      <c r="A4386" s="118"/>
      <c r="B4386" s="119"/>
      <c r="C4386" s="119"/>
      <c r="D4386" s="120"/>
      <c r="E4386" s="121"/>
      <c r="F4386" s="122"/>
      <c r="G4386" s="123"/>
      <c r="H4386" s="124"/>
      <c r="I4386" s="124"/>
      <c r="J4386" s="125"/>
      <c r="K4386" s="125"/>
      <c r="L4386" s="119"/>
      <c r="M4386" s="126"/>
      <c r="N4386" s="126"/>
      <c r="O4386" s="119"/>
      <c r="P4386" s="119"/>
      <c r="Q4386" s="127"/>
      <c r="R4386" s="128"/>
      <c r="S4386" s="119"/>
      <c r="T4386" s="129"/>
      <c r="U4386" s="127"/>
      <c r="V4386" s="127"/>
      <c r="W4386" s="126"/>
      <c r="X4386" s="119"/>
      <c r="Y4386" s="121"/>
      <c r="Z4386" s="131"/>
      <c r="AA4386" s="12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2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4"/>
      <c r="EM4386" s="1"/>
      <c r="EN4386" s="1"/>
      <c r="EO4386" s="1"/>
      <c r="EP4386" s="1"/>
      <c r="EQ4386" s="1"/>
      <c r="ER4386" s="1"/>
    </row>
    <row r="4387" spans="1:148" ht="12.75" x14ac:dyDescent="0.2">
      <c r="A4387" s="118"/>
      <c r="B4387" s="119"/>
      <c r="C4387" s="119"/>
      <c r="D4387" s="120"/>
      <c r="E4387" s="121"/>
      <c r="F4387" s="122"/>
      <c r="G4387" s="123"/>
      <c r="H4387" s="124"/>
      <c r="I4387" s="124"/>
      <c r="J4387" s="125"/>
      <c r="K4387" s="125"/>
      <c r="L4387" s="119"/>
      <c r="M4387" s="126"/>
      <c r="N4387" s="126"/>
      <c r="O4387" s="119"/>
      <c r="P4387" s="119"/>
      <c r="Q4387" s="127"/>
      <c r="R4387" s="128"/>
      <c r="S4387" s="119"/>
      <c r="T4387" s="129"/>
      <c r="U4387" s="127"/>
      <c r="V4387" s="127"/>
      <c r="W4387" s="126"/>
      <c r="X4387" s="119"/>
      <c r="Y4387" s="121"/>
      <c r="Z4387" s="131"/>
      <c r="AA4387" s="12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2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4"/>
      <c r="EM4387" s="1"/>
      <c r="EN4387" s="1"/>
      <c r="EO4387" s="1"/>
      <c r="EP4387" s="1"/>
      <c r="EQ4387" s="1"/>
      <c r="ER4387" s="1"/>
    </row>
    <row r="4388" spans="1:148" ht="12.75" x14ac:dyDescent="0.2">
      <c r="A4388" s="118"/>
      <c r="B4388" s="119"/>
      <c r="C4388" s="119"/>
      <c r="D4388" s="120"/>
      <c r="E4388" s="121"/>
      <c r="F4388" s="122"/>
      <c r="G4388" s="123"/>
      <c r="H4388" s="124"/>
      <c r="I4388" s="124"/>
      <c r="J4388" s="125"/>
      <c r="K4388" s="125"/>
      <c r="L4388" s="119"/>
      <c r="M4388" s="126"/>
      <c r="N4388" s="126"/>
      <c r="O4388" s="119"/>
      <c r="P4388" s="119"/>
      <c r="Q4388" s="127"/>
      <c r="R4388" s="128"/>
      <c r="S4388" s="119"/>
      <c r="T4388" s="129"/>
      <c r="U4388" s="127"/>
      <c r="V4388" s="127"/>
      <c r="W4388" s="126"/>
      <c r="X4388" s="119"/>
      <c r="Y4388" s="121"/>
      <c r="Z4388" s="131"/>
      <c r="AA4388" s="12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2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4"/>
      <c r="EM4388" s="1"/>
      <c r="EN4388" s="1"/>
      <c r="EO4388" s="1"/>
      <c r="EP4388" s="1"/>
      <c r="EQ4388" s="1"/>
      <c r="ER4388" s="1"/>
    </row>
    <row r="4389" spans="1:148" ht="12.75" x14ac:dyDescent="0.2">
      <c r="A4389" s="118"/>
      <c r="B4389" s="119"/>
      <c r="C4389" s="119"/>
      <c r="D4389" s="120"/>
      <c r="E4389" s="121"/>
      <c r="F4389" s="122"/>
      <c r="G4389" s="123"/>
      <c r="H4389" s="124"/>
      <c r="I4389" s="124"/>
      <c r="J4389" s="125"/>
      <c r="K4389" s="125"/>
      <c r="L4389" s="119"/>
      <c r="M4389" s="126"/>
      <c r="N4389" s="126"/>
      <c r="O4389" s="119"/>
      <c r="P4389" s="119"/>
      <c r="Q4389" s="127"/>
      <c r="R4389" s="128"/>
      <c r="S4389" s="119"/>
      <c r="T4389" s="129"/>
      <c r="U4389" s="127"/>
      <c r="V4389" s="127"/>
      <c r="W4389" s="126"/>
      <c r="X4389" s="119"/>
      <c r="Y4389" s="121"/>
      <c r="Z4389" s="131"/>
      <c r="AA4389" s="12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2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4"/>
      <c r="EM4389" s="1"/>
      <c r="EN4389" s="1"/>
      <c r="EO4389" s="1"/>
      <c r="EP4389" s="1"/>
      <c r="EQ4389" s="1"/>
      <c r="ER4389" s="1"/>
    </row>
    <row r="4390" spans="1:148" ht="12.75" x14ac:dyDescent="0.2">
      <c r="A4390" s="118"/>
      <c r="B4390" s="119"/>
      <c r="C4390" s="119"/>
      <c r="D4390" s="120"/>
      <c r="E4390" s="121"/>
      <c r="F4390" s="122"/>
      <c r="G4390" s="123"/>
      <c r="H4390" s="124"/>
      <c r="I4390" s="124"/>
      <c r="J4390" s="125"/>
      <c r="K4390" s="125"/>
      <c r="L4390" s="119"/>
      <c r="M4390" s="126"/>
      <c r="N4390" s="126"/>
      <c r="O4390" s="119"/>
      <c r="P4390" s="119"/>
      <c r="Q4390" s="127"/>
      <c r="R4390" s="128"/>
      <c r="S4390" s="119"/>
      <c r="T4390" s="129"/>
      <c r="U4390" s="127"/>
      <c r="V4390" s="127"/>
      <c r="W4390" s="126"/>
      <c r="X4390" s="119"/>
      <c r="Y4390" s="121"/>
      <c r="Z4390" s="131"/>
      <c r="AA4390" s="12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2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4"/>
      <c r="EM4390" s="1"/>
      <c r="EN4390" s="1"/>
      <c r="EO4390" s="1"/>
      <c r="EP4390" s="1"/>
      <c r="EQ4390" s="1"/>
      <c r="ER4390" s="1"/>
    </row>
    <row r="4391" spans="1:148" ht="12.75" x14ac:dyDescent="0.2">
      <c r="A4391" s="118"/>
      <c r="B4391" s="119"/>
      <c r="C4391" s="119"/>
      <c r="D4391" s="120"/>
      <c r="E4391" s="121"/>
      <c r="F4391" s="122"/>
      <c r="G4391" s="123"/>
      <c r="H4391" s="124"/>
      <c r="I4391" s="124"/>
      <c r="J4391" s="125"/>
      <c r="K4391" s="125"/>
      <c r="L4391" s="119"/>
      <c r="M4391" s="126"/>
      <c r="N4391" s="126"/>
      <c r="O4391" s="119"/>
      <c r="P4391" s="119"/>
      <c r="Q4391" s="127"/>
      <c r="R4391" s="128"/>
      <c r="S4391" s="119"/>
      <c r="T4391" s="129"/>
      <c r="U4391" s="127"/>
      <c r="V4391" s="127"/>
      <c r="W4391" s="126"/>
      <c r="X4391" s="119"/>
      <c r="Y4391" s="121"/>
      <c r="Z4391" s="131"/>
      <c r="AA4391" s="12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2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4"/>
      <c r="EM4391" s="1"/>
      <c r="EN4391" s="1"/>
      <c r="EO4391" s="1"/>
      <c r="EP4391" s="1"/>
      <c r="EQ4391" s="1"/>
      <c r="ER4391" s="1"/>
    </row>
    <row r="4392" spans="1:148" ht="12.75" x14ac:dyDescent="0.2">
      <c r="A4392" s="118"/>
      <c r="B4392" s="119"/>
      <c r="C4392" s="119"/>
      <c r="D4392" s="120"/>
      <c r="E4392" s="121"/>
      <c r="F4392" s="122"/>
      <c r="G4392" s="123"/>
      <c r="H4392" s="124"/>
      <c r="I4392" s="124"/>
      <c r="J4392" s="125"/>
      <c r="K4392" s="125"/>
      <c r="L4392" s="119"/>
      <c r="M4392" s="126"/>
      <c r="N4392" s="126"/>
      <c r="O4392" s="119"/>
      <c r="P4392" s="119"/>
      <c r="Q4392" s="127"/>
      <c r="R4392" s="128"/>
      <c r="S4392" s="119"/>
      <c r="T4392" s="129"/>
      <c r="U4392" s="127"/>
      <c r="V4392" s="127"/>
      <c r="W4392" s="126"/>
      <c r="X4392" s="119"/>
      <c r="Y4392" s="121"/>
      <c r="Z4392" s="131"/>
      <c r="AA4392" s="12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2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4"/>
      <c r="EM4392" s="1"/>
      <c r="EN4392" s="1"/>
      <c r="EO4392" s="1"/>
      <c r="EP4392" s="1"/>
      <c r="EQ4392" s="1"/>
      <c r="ER4392" s="1"/>
    </row>
    <row r="4393" spans="1:148" ht="12.75" x14ac:dyDescent="0.2">
      <c r="A4393" s="118"/>
      <c r="B4393" s="119"/>
      <c r="C4393" s="119"/>
      <c r="D4393" s="120"/>
      <c r="E4393" s="121"/>
      <c r="F4393" s="122"/>
      <c r="G4393" s="123"/>
      <c r="H4393" s="124"/>
      <c r="I4393" s="124"/>
      <c r="J4393" s="125"/>
      <c r="K4393" s="125"/>
      <c r="L4393" s="119"/>
      <c r="M4393" s="126"/>
      <c r="N4393" s="126"/>
      <c r="O4393" s="119"/>
      <c r="P4393" s="119"/>
      <c r="Q4393" s="127"/>
      <c r="R4393" s="128"/>
      <c r="S4393" s="119"/>
      <c r="T4393" s="129"/>
      <c r="U4393" s="127"/>
      <c r="V4393" s="127"/>
      <c r="W4393" s="126"/>
      <c r="X4393" s="119"/>
      <c r="Y4393" s="121"/>
      <c r="Z4393" s="131"/>
      <c r="AA4393" s="12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2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4"/>
      <c r="EM4393" s="1"/>
      <c r="EN4393" s="1"/>
      <c r="EO4393" s="1"/>
      <c r="EP4393" s="1"/>
      <c r="EQ4393" s="1"/>
      <c r="ER4393" s="1"/>
    </row>
    <row r="4394" spans="1:148" ht="12.75" x14ac:dyDescent="0.2">
      <c r="A4394" s="118"/>
      <c r="B4394" s="119"/>
      <c r="C4394" s="119"/>
      <c r="D4394" s="120"/>
      <c r="E4394" s="121"/>
      <c r="F4394" s="122"/>
      <c r="G4394" s="123"/>
      <c r="H4394" s="124"/>
      <c r="I4394" s="124"/>
      <c r="J4394" s="125"/>
      <c r="K4394" s="125"/>
      <c r="L4394" s="119"/>
      <c r="M4394" s="126"/>
      <c r="N4394" s="126"/>
      <c r="O4394" s="119"/>
      <c r="P4394" s="119"/>
      <c r="Q4394" s="127"/>
      <c r="R4394" s="128"/>
      <c r="S4394" s="119"/>
      <c r="T4394" s="129"/>
      <c r="U4394" s="127"/>
      <c r="V4394" s="127"/>
      <c r="W4394" s="126"/>
      <c r="X4394" s="119"/>
      <c r="Y4394" s="121"/>
      <c r="Z4394" s="131"/>
      <c r="AA4394" s="12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2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4"/>
      <c r="EM4394" s="1"/>
      <c r="EN4394" s="1"/>
      <c r="EO4394" s="1"/>
      <c r="EP4394" s="1"/>
      <c r="EQ4394" s="1"/>
      <c r="ER4394" s="1"/>
    </row>
    <row r="4395" spans="1:148" ht="12.75" x14ac:dyDescent="0.2">
      <c r="A4395" s="118"/>
      <c r="B4395" s="119"/>
      <c r="C4395" s="119"/>
      <c r="D4395" s="120"/>
      <c r="E4395" s="121"/>
      <c r="F4395" s="122"/>
      <c r="G4395" s="123"/>
      <c r="H4395" s="124"/>
      <c r="I4395" s="124"/>
      <c r="J4395" s="125"/>
      <c r="K4395" s="125"/>
      <c r="L4395" s="119"/>
      <c r="M4395" s="126"/>
      <c r="N4395" s="126"/>
      <c r="O4395" s="119"/>
      <c r="P4395" s="119"/>
      <c r="Q4395" s="127"/>
      <c r="R4395" s="128"/>
      <c r="S4395" s="119"/>
      <c r="T4395" s="129"/>
      <c r="U4395" s="127"/>
      <c r="V4395" s="127"/>
      <c r="W4395" s="126"/>
      <c r="X4395" s="119"/>
      <c r="Y4395" s="121"/>
      <c r="Z4395" s="131"/>
      <c r="AA4395" s="12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2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4"/>
      <c r="EM4395" s="1"/>
      <c r="EN4395" s="1"/>
      <c r="EO4395" s="1"/>
      <c r="EP4395" s="1"/>
      <c r="EQ4395" s="1"/>
      <c r="ER4395" s="1"/>
    </row>
    <row r="4396" spans="1:148" ht="12.75" x14ac:dyDescent="0.2">
      <c r="A4396" s="118"/>
      <c r="B4396" s="119"/>
      <c r="C4396" s="119"/>
      <c r="D4396" s="120"/>
      <c r="E4396" s="121"/>
      <c r="F4396" s="122"/>
      <c r="G4396" s="123"/>
      <c r="H4396" s="124"/>
      <c r="I4396" s="124"/>
      <c r="J4396" s="125"/>
      <c r="K4396" s="125"/>
      <c r="L4396" s="119"/>
      <c r="M4396" s="126"/>
      <c r="N4396" s="126"/>
      <c r="O4396" s="119"/>
      <c r="P4396" s="119"/>
      <c r="Q4396" s="127"/>
      <c r="R4396" s="128"/>
      <c r="S4396" s="119"/>
      <c r="T4396" s="129"/>
      <c r="U4396" s="127"/>
      <c r="V4396" s="127"/>
      <c r="W4396" s="126"/>
      <c r="X4396" s="119"/>
      <c r="Y4396" s="121"/>
      <c r="Z4396" s="131"/>
      <c r="AA4396" s="12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2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4"/>
      <c r="EM4396" s="1"/>
      <c r="EN4396" s="1"/>
      <c r="EO4396" s="1"/>
      <c r="EP4396" s="1"/>
      <c r="EQ4396" s="1"/>
      <c r="ER4396" s="1"/>
    </row>
    <row r="4397" spans="1:148" ht="12.75" x14ac:dyDescent="0.2">
      <c r="A4397" s="118"/>
      <c r="B4397" s="119"/>
      <c r="C4397" s="119"/>
      <c r="D4397" s="120"/>
      <c r="E4397" s="121"/>
      <c r="F4397" s="122"/>
      <c r="G4397" s="123"/>
      <c r="H4397" s="124"/>
      <c r="I4397" s="124"/>
      <c r="J4397" s="125"/>
      <c r="K4397" s="125"/>
      <c r="L4397" s="119"/>
      <c r="M4397" s="126"/>
      <c r="N4397" s="126"/>
      <c r="O4397" s="119"/>
      <c r="P4397" s="119"/>
      <c r="Q4397" s="127"/>
      <c r="R4397" s="128"/>
      <c r="S4397" s="119"/>
      <c r="T4397" s="129"/>
      <c r="U4397" s="127"/>
      <c r="V4397" s="127"/>
      <c r="W4397" s="126"/>
      <c r="X4397" s="119"/>
      <c r="Y4397" s="121"/>
      <c r="Z4397" s="131"/>
      <c r="AA4397" s="12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2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4"/>
      <c r="EM4397" s="1"/>
      <c r="EN4397" s="1"/>
      <c r="EO4397" s="1"/>
      <c r="EP4397" s="1"/>
      <c r="EQ4397" s="1"/>
      <c r="ER4397" s="1"/>
    </row>
    <row r="4398" spans="1:148" ht="12.75" x14ac:dyDescent="0.2">
      <c r="A4398" s="118"/>
      <c r="B4398" s="119"/>
      <c r="C4398" s="119"/>
      <c r="D4398" s="120"/>
      <c r="E4398" s="121"/>
      <c r="F4398" s="122"/>
      <c r="G4398" s="123"/>
      <c r="H4398" s="124"/>
      <c r="I4398" s="124"/>
      <c r="J4398" s="125"/>
      <c r="K4398" s="125"/>
      <c r="L4398" s="119"/>
      <c r="M4398" s="126"/>
      <c r="N4398" s="126"/>
      <c r="O4398" s="119"/>
      <c r="P4398" s="119"/>
      <c r="Q4398" s="127"/>
      <c r="R4398" s="128"/>
      <c r="S4398" s="119"/>
      <c r="T4398" s="129"/>
      <c r="U4398" s="127"/>
      <c r="V4398" s="127"/>
      <c r="W4398" s="126"/>
      <c r="X4398" s="119"/>
      <c r="Y4398" s="121"/>
      <c r="Z4398" s="131"/>
      <c r="AA4398" s="12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2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4"/>
      <c r="EM4398" s="1"/>
      <c r="EN4398" s="1"/>
      <c r="EO4398" s="1"/>
      <c r="EP4398" s="1"/>
      <c r="EQ4398" s="1"/>
      <c r="ER4398" s="1"/>
    </row>
    <row r="4399" spans="1:148" ht="12.75" x14ac:dyDescent="0.2">
      <c r="A4399" s="118"/>
      <c r="B4399" s="119"/>
      <c r="C4399" s="119"/>
      <c r="D4399" s="120"/>
      <c r="E4399" s="121"/>
      <c r="F4399" s="122"/>
      <c r="G4399" s="123"/>
      <c r="H4399" s="124"/>
      <c r="I4399" s="124"/>
      <c r="J4399" s="125"/>
      <c r="K4399" s="125"/>
      <c r="L4399" s="119"/>
      <c r="M4399" s="126"/>
      <c r="N4399" s="126"/>
      <c r="O4399" s="119"/>
      <c r="P4399" s="119"/>
      <c r="Q4399" s="127"/>
      <c r="R4399" s="128"/>
      <c r="S4399" s="119"/>
      <c r="T4399" s="129"/>
      <c r="U4399" s="127"/>
      <c r="V4399" s="127"/>
      <c r="W4399" s="126"/>
      <c r="X4399" s="119"/>
      <c r="Y4399" s="121"/>
      <c r="Z4399" s="131"/>
      <c r="AA4399" s="12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2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4"/>
      <c r="EM4399" s="1"/>
      <c r="EN4399" s="1"/>
      <c r="EO4399" s="1"/>
      <c r="EP4399" s="1"/>
      <c r="EQ4399" s="1"/>
      <c r="ER4399" s="1"/>
    </row>
    <row r="4400" spans="1:148" ht="12.75" x14ac:dyDescent="0.2">
      <c r="A4400" s="118"/>
      <c r="B4400" s="119"/>
      <c r="C4400" s="119"/>
      <c r="D4400" s="120"/>
      <c r="E4400" s="121"/>
      <c r="F4400" s="122"/>
      <c r="G4400" s="123"/>
      <c r="H4400" s="124"/>
      <c r="I4400" s="124"/>
      <c r="J4400" s="125"/>
      <c r="K4400" s="125"/>
      <c r="L4400" s="119"/>
      <c r="M4400" s="126"/>
      <c r="N4400" s="126"/>
      <c r="O4400" s="119"/>
      <c r="P4400" s="119"/>
      <c r="Q4400" s="127"/>
      <c r="R4400" s="128"/>
      <c r="S4400" s="119"/>
      <c r="T4400" s="129"/>
      <c r="U4400" s="127"/>
      <c r="V4400" s="127"/>
      <c r="W4400" s="126"/>
      <c r="X4400" s="119"/>
      <c r="Y4400" s="121"/>
      <c r="Z4400" s="131"/>
      <c r="AA4400" s="12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2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4"/>
      <c r="EM4400" s="1"/>
      <c r="EN4400" s="1"/>
      <c r="EO4400" s="1"/>
      <c r="EP4400" s="1"/>
      <c r="EQ4400" s="1"/>
      <c r="ER4400" s="1"/>
    </row>
    <row r="4401" spans="1:148" ht="12.75" x14ac:dyDescent="0.2">
      <c r="A4401" s="118"/>
      <c r="B4401" s="119"/>
      <c r="C4401" s="119"/>
      <c r="D4401" s="120"/>
      <c r="E4401" s="121"/>
      <c r="F4401" s="122"/>
      <c r="G4401" s="123"/>
      <c r="H4401" s="124"/>
      <c r="I4401" s="124"/>
      <c r="J4401" s="125"/>
      <c r="K4401" s="125"/>
      <c r="L4401" s="119"/>
      <c r="M4401" s="126"/>
      <c r="N4401" s="126"/>
      <c r="O4401" s="119"/>
      <c r="P4401" s="119"/>
      <c r="Q4401" s="127"/>
      <c r="R4401" s="128"/>
      <c r="S4401" s="119"/>
      <c r="T4401" s="129"/>
      <c r="U4401" s="127"/>
      <c r="V4401" s="127"/>
      <c r="W4401" s="126"/>
      <c r="X4401" s="119"/>
      <c r="Y4401" s="121"/>
      <c r="Z4401" s="131"/>
      <c r="AA4401" s="12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2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4"/>
      <c r="EM4401" s="1"/>
      <c r="EN4401" s="1"/>
      <c r="EO4401" s="1"/>
      <c r="EP4401" s="1"/>
      <c r="EQ4401" s="1"/>
      <c r="ER4401" s="1"/>
    </row>
    <row r="4402" spans="1:148" ht="12.75" x14ac:dyDescent="0.2">
      <c r="A4402" s="118"/>
      <c r="B4402" s="119"/>
      <c r="C4402" s="119"/>
      <c r="D4402" s="120"/>
      <c r="E4402" s="121"/>
      <c r="F4402" s="122"/>
      <c r="G4402" s="123"/>
      <c r="H4402" s="124"/>
      <c r="I4402" s="124"/>
      <c r="J4402" s="125"/>
      <c r="K4402" s="125"/>
      <c r="L4402" s="119"/>
      <c r="M4402" s="126"/>
      <c r="N4402" s="126"/>
      <c r="O4402" s="119"/>
      <c r="P4402" s="119"/>
      <c r="Q4402" s="127"/>
      <c r="R4402" s="128"/>
      <c r="S4402" s="119"/>
      <c r="T4402" s="129"/>
      <c r="U4402" s="127"/>
      <c r="V4402" s="127"/>
      <c r="W4402" s="126"/>
      <c r="X4402" s="119"/>
      <c r="Y4402" s="121"/>
      <c r="Z4402" s="131"/>
      <c r="AA4402" s="12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2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4"/>
      <c r="EM4402" s="1"/>
      <c r="EN4402" s="1"/>
      <c r="EO4402" s="1"/>
      <c r="EP4402" s="1"/>
      <c r="EQ4402" s="1"/>
      <c r="ER4402" s="1"/>
    </row>
    <row r="4403" spans="1:148" ht="12.75" x14ac:dyDescent="0.2">
      <c r="A4403" s="118"/>
      <c r="B4403" s="119"/>
      <c r="C4403" s="119"/>
      <c r="D4403" s="120"/>
      <c r="E4403" s="121"/>
      <c r="F4403" s="122"/>
      <c r="G4403" s="123"/>
      <c r="H4403" s="124"/>
      <c r="I4403" s="124"/>
      <c r="J4403" s="125"/>
      <c r="K4403" s="125"/>
      <c r="L4403" s="119"/>
      <c r="M4403" s="126"/>
      <c r="N4403" s="126"/>
      <c r="O4403" s="119"/>
      <c r="P4403" s="119"/>
      <c r="Q4403" s="127"/>
      <c r="R4403" s="128"/>
      <c r="S4403" s="119"/>
      <c r="T4403" s="129"/>
      <c r="U4403" s="127"/>
      <c r="V4403" s="127"/>
      <c r="W4403" s="126"/>
      <c r="X4403" s="119"/>
      <c r="Y4403" s="121"/>
      <c r="Z4403" s="131"/>
      <c r="AA4403" s="12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2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4"/>
      <c r="EM4403" s="1"/>
      <c r="EN4403" s="1"/>
      <c r="EO4403" s="1"/>
      <c r="EP4403" s="1"/>
      <c r="EQ4403" s="1"/>
      <c r="ER4403" s="1"/>
    </row>
    <row r="4404" spans="1:148" ht="12.75" x14ac:dyDescent="0.2">
      <c r="A4404" s="118"/>
      <c r="B4404" s="119"/>
      <c r="C4404" s="119"/>
      <c r="D4404" s="120"/>
      <c r="E4404" s="121"/>
      <c r="F4404" s="122"/>
      <c r="G4404" s="123"/>
      <c r="H4404" s="124"/>
      <c r="I4404" s="124"/>
      <c r="J4404" s="125"/>
      <c r="K4404" s="125"/>
      <c r="L4404" s="119"/>
      <c r="M4404" s="126"/>
      <c r="N4404" s="126"/>
      <c r="O4404" s="119"/>
      <c r="P4404" s="119"/>
      <c r="Q4404" s="127"/>
      <c r="R4404" s="128"/>
      <c r="S4404" s="119"/>
      <c r="T4404" s="129"/>
      <c r="U4404" s="127"/>
      <c r="V4404" s="127"/>
      <c r="W4404" s="126"/>
      <c r="X4404" s="119"/>
      <c r="Y4404" s="121"/>
      <c r="Z4404" s="131"/>
      <c r="AA4404" s="12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2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4"/>
      <c r="EM4404" s="1"/>
      <c r="EN4404" s="1"/>
      <c r="EO4404" s="1"/>
      <c r="EP4404" s="1"/>
      <c r="EQ4404" s="1"/>
      <c r="ER4404" s="1"/>
    </row>
    <row r="4405" spans="1:148" ht="12.75" x14ac:dyDescent="0.2">
      <c r="A4405" s="118"/>
      <c r="B4405" s="119"/>
      <c r="C4405" s="119"/>
      <c r="D4405" s="120"/>
      <c r="E4405" s="121"/>
      <c r="F4405" s="122"/>
      <c r="G4405" s="123"/>
      <c r="H4405" s="124"/>
      <c r="I4405" s="124"/>
      <c r="J4405" s="125"/>
      <c r="K4405" s="125"/>
      <c r="L4405" s="119"/>
      <c r="M4405" s="126"/>
      <c r="N4405" s="126"/>
      <c r="O4405" s="119"/>
      <c r="P4405" s="119"/>
      <c r="Q4405" s="127"/>
      <c r="R4405" s="128"/>
      <c r="S4405" s="119"/>
      <c r="T4405" s="129"/>
      <c r="U4405" s="127"/>
      <c r="V4405" s="127"/>
      <c r="W4405" s="126"/>
      <c r="X4405" s="119"/>
      <c r="Y4405" s="121"/>
      <c r="Z4405" s="131"/>
      <c r="AA4405" s="12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2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4"/>
      <c r="EM4405" s="1"/>
      <c r="EN4405" s="1"/>
      <c r="EO4405" s="1"/>
      <c r="EP4405" s="1"/>
      <c r="EQ4405" s="1"/>
      <c r="ER4405" s="1"/>
    </row>
    <row r="4406" spans="1:148" ht="12.75" x14ac:dyDescent="0.2">
      <c r="A4406" s="118"/>
      <c r="B4406" s="119"/>
      <c r="C4406" s="119"/>
      <c r="D4406" s="120"/>
      <c r="E4406" s="121"/>
      <c r="F4406" s="122"/>
      <c r="G4406" s="123"/>
      <c r="H4406" s="124"/>
      <c r="I4406" s="124"/>
      <c r="J4406" s="125"/>
      <c r="K4406" s="125"/>
      <c r="L4406" s="119"/>
      <c r="M4406" s="126"/>
      <c r="N4406" s="126"/>
      <c r="O4406" s="119"/>
      <c r="P4406" s="119"/>
      <c r="Q4406" s="127"/>
      <c r="R4406" s="128"/>
      <c r="S4406" s="119"/>
      <c r="T4406" s="129"/>
      <c r="U4406" s="127"/>
      <c r="V4406" s="127"/>
      <c r="W4406" s="126"/>
      <c r="X4406" s="119"/>
      <c r="Y4406" s="121"/>
      <c r="Z4406" s="131"/>
      <c r="AA4406" s="12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2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4"/>
      <c r="EM4406" s="1"/>
      <c r="EN4406" s="1"/>
      <c r="EO4406" s="1"/>
      <c r="EP4406" s="1"/>
      <c r="EQ4406" s="1"/>
      <c r="ER4406" s="1"/>
    </row>
    <row r="4407" spans="1:148" ht="12.75" x14ac:dyDescent="0.2">
      <c r="A4407" s="118"/>
      <c r="B4407" s="119"/>
      <c r="C4407" s="119"/>
      <c r="D4407" s="120"/>
      <c r="E4407" s="121"/>
      <c r="F4407" s="122"/>
      <c r="G4407" s="123"/>
      <c r="H4407" s="124"/>
      <c r="I4407" s="124"/>
      <c r="J4407" s="125"/>
      <c r="K4407" s="125"/>
      <c r="L4407" s="119"/>
      <c r="M4407" s="126"/>
      <c r="N4407" s="126"/>
      <c r="O4407" s="119"/>
      <c r="P4407" s="119"/>
      <c r="Q4407" s="127"/>
      <c r="R4407" s="128"/>
      <c r="S4407" s="119"/>
      <c r="T4407" s="129"/>
      <c r="U4407" s="127"/>
      <c r="V4407" s="127"/>
      <c r="W4407" s="126"/>
      <c r="X4407" s="119"/>
      <c r="Y4407" s="121"/>
      <c r="Z4407" s="131"/>
      <c r="AA4407" s="12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2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4"/>
      <c r="EM4407" s="1"/>
      <c r="EN4407" s="1"/>
      <c r="EO4407" s="1"/>
      <c r="EP4407" s="1"/>
      <c r="EQ4407" s="1"/>
      <c r="ER4407" s="1"/>
    </row>
    <row r="4408" spans="1:148" ht="12.75" x14ac:dyDescent="0.2">
      <c r="A4408" s="118"/>
      <c r="B4408" s="119"/>
      <c r="C4408" s="119"/>
      <c r="D4408" s="120"/>
      <c r="E4408" s="121"/>
      <c r="F4408" s="122"/>
      <c r="G4408" s="123"/>
      <c r="H4408" s="124"/>
      <c r="I4408" s="124"/>
      <c r="J4408" s="125"/>
      <c r="K4408" s="125"/>
      <c r="L4408" s="119"/>
      <c r="M4408" s="126"/>
      <c r="N4408" s="126"/>
      <c r="O4408" s="119"/>
      <c r="P4408" s="119"/>
      <c r="Q4408" s="127"/>
      <c r="R4408" s="128"/>
      <c r="S4408" s="119"/>
      <c r="T4408" s="129"/>
      <c r="U4408" s="127"/>
      <c r="V4408" s="127"/>
      <c r="W4408" s="126"/>
      <c r="X4408" s="119"/>
      <c r="Y4408" s="121"/>
      <c r="Z4408" s="131"/>
      <c r="AA4408" s="12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2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4"/>
      <c r="EM4408" s="1"/>
      <c r="EN4408" s="1"/>
      <c r="EO4408" s="1"/>
      <c r="EP4408" s="1"/>
      <c r="EQ4408" s="1"/>
      <c r="ER4408" s="1"/>
    </row>
    <row r="4409" spans="1:148" ht="12.75" x14ac:dyDescent="0.2">
      <c r="A4409" s="118"/>
      <c r="B4409" s="119"/>
      <c r="C4409" s="119"/>
      <c r="D4409" s="120"/>
      <c r="E4409" s="121"/>
      <c r="F4409" s="122"/>
      <c r="G4409" s="123"/>
      <c r="H4409" s="124"/>
      <c r="I4409" s="124"/>
      <c r="J4409" s="125"/>
      <c r="K4409" s="125"/>
      <c r="L4409" s="119"/>
      <c r="M4409" s="126"/>
      <c r="N4409" s="126"/>
      <c r="O4409" s="119"/>
      <c r="P4409" s="119"/>
      <c r="Q4409" s="127"/>
      <c r="R4409" s="128"/>
      <c r="S4409" s="119"/>
      <c r="T4409" s="129"/>
      <c r="U4409" s="127"/>
      <c r="V4409" s="127"/>
      <c r="W4409" s="126"/>
      <c r="X4409" s="119"/>
      <c r="Y4409" s="121"/>
      <c r="Z4409" s="131"/>
      <c r="AA4409" s="12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2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4"/>
      <c r="EM4409" s="1"/>
      <c r="EN4409" s="1"/>
      <c r="EO4409" s="1"/>
      <c r="EP4409" s="1"/>
      <c r="EQ4409" s="1"/>
      <c r="ER4409" s="1"/>
    </row>
    <row r="4410" spans="1:148" ht="12.75" x14ac:dyDescent="0.2">
      <c r="A4410" s="118"/>
      <c r="B4410" s="119"/>
      <c r="C4410" s="119"/>
      <c r="D4410" s="120"/>
      <c r="E4410" s="121"/>
      <c r="F4410" s="122"/>
      <c r="G4410" s="123"/>
      <c r="H4410" s="124"/>
      <c r="I4410" s="124"/>
      <c r="J4410" s="125"/>
      <c r="K4410" s="125"/>
      <c r="L4410" s="119"/>
      <c r="M4410" s="126"/>
      <c r="N4410" s="126"/>
      <c r="O4410" s="119"/>
      <c r="P4410" s="119"/>
      <c r="Q4410" s="127"/>
      <c r="R4410" s="128"/>
      <c r="S4410" s="119"/>
      <c r="T4410" s="129"/>
      <c r="U4410" s="127"/>
      <c r="V4410" s="127"/>
      <c r="W4410" s="126"/>
      <c r="X4410" s="119"/>
      <c r="Y4410" s="121"/>
      <c r="Z4410" s="131"/>
      <c r="AA4410" s="12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2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4"/>
      <c r="EM4410" s="1"/>
      <c r="EN4410" s="1"/>
      <c r="EO4410" s="1"/>
      <c r="EP4410" s="1"/>
      <c r="EQ4410" s="1"/>
      <c r="ER4410" s="1"/>
    </row>
    <row r="4411" spans="1:148" ht="12.75" x14ac:dyDescent="0.2">
      <c r="A4411" s="118"/>
      <c r="B4411" s="119"/>
      <c r="C4411" s="119"/>
      <c r="D4411" s="120"/>
      <c r="E4411" s="121"/>
      <c r="F4411" s="122"/>
      <c r="G4411" s="123"/>
      <c r="H4411" s="124"/>
      <c r="I4411" s="124"/>
      <c r="J4411" s="125"/>
      <c r="K4411" s="125"/>
      <c r="L4411" s="119"/>
      <c r="M4411" s="126"/>
      <c r="N4411" s="126"/>
      <c r="O4411" s="119"/>
      <c r="P4411" s="119"/>
      <c r="Q4411" s="127"/>
      <c r="R4411" s="128"/>
      <c r="S4411" s="119"/>
      <c r="T4411" s="129"/>
      <c r="U4411" s="127"/>
      <c r="V4411" s="127"/>
      <c r="W4411" s="126"/>
      <c r="X4411" s="119"/>
      <c r="Y4411" s="121"/>
      <c r="Z4411" s="131"/>
      <c r="AA4411" s="12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2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4"/>
      <c r="EM4411" s="1"/>
      <c r="EN4411" s="1"/>
      <c r="EO4411" s="1"/>
      <c r="EP4411" s="1"/>
      <c r="EQ4411" s="1"/>
      <c r="ER4411" s="1"/>
    </row>
    <row r="4412" spans="1:148" ht="12.75" x14ac:dyDescent="0.2">
      <c r="A4412" s="118"/>
      <c r="B4412" s="119"/>
      <c r="C4412" s="119"/>
      <c r="D4412" s="120"/>
      <c r="E4412" s="121"/>
      <c r="F4412" s="122"/>
      <c r="G4412" s="123"/>
      <c r="H4412" s="124"/>
      <c r="I4412" s="124"/>
      <c r="J4412" s="125"/>
      <c r="K4412" s="125"/>
      <c r="L4412" s="119"/>
      <c r="M4412" s="126"/>
      <c r="N4412" s="126"/>
      <c r="O4412" s="119"/>
      <c r="P4412" s="119"/>
      <c r="Q4412" s="127"/>
      <c r="R4412" s="128"/>
      <c r="S4412" s="119"/>
      <c r="T4412" s="129"/>
      <c r="U4412" s="127"/>
      <c r="V4412" s="127"/>
      <c r="W4412" s="126"/>
      <c r="X4412" s="119"/>
      <c r="Y4412" s="121"/>
      <c r="Z4412" s="131"/>
      <c r="AA4412" s="12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2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4"/>
      <c r="EM4412" s="1"/>
      <c r="EN4412" s="1"/>
      <c r="EO4412" s="1"/>
      <c r="EP4412" s="1"/>
      <c r="EQ4412" s="1"/>
      <c r="ER4412" s="1"/>
    </row>
    <row r="4413" spans="1:148" ht="12.75" x14ac:dyDescent="0.2">
      <c r="A4413" s="118"/>
      <c r="B4413" s="119"/>
      <c r="C4413" s="119"/>
      <c r="D4413" s="120"/>
      <c r="E4413" s="121"/>
      <c r="F4413" s="122"/>
      <c r="G4413" s="123"/>
      <c r="H4413" s="124"/>
      <c r="I4413" s="124"/>
      <c r="J4413" s="125"/>
      <c r="K4413" s="125"/>
      <c r="L4413" s="119"/>
      <c r="M4413" s="126"/>
      <c r="N4413" s="126"/>
      <c r="O4413" s="119"/>
      <c r="P4413" s="119"/>
      <c r="Q4413" s="127"/>
      <c r="R4413" s="128"/>
      <c r="S4413" s="119"/>
      <c r="T4413" s="129"/>
      <c r="U4413" s="127"/>
      <c r="V4413" s="127"/>
      <c r="W4413" s="126"/>
      <c r="X4413" s="119"/>
      <c r="Y4413" s="121"/>
      <c r="Z4413" s="131"/>
      <c r="AA4413" s="12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2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4"/>
      <c r="EM4413" s="1"/>
      <c r="EN4413" s="1"/>
      <c r="EO4413" s="1"/>
      <c r="EP4413" s="1"/>
      <c r="EQ4413" s="1"/>
      <c r="ER4413" s="1"/>
    </row>
    <row r="4414" spans="1:148" ht="12.75" x14ac:dyDescent="0.2">
      <c r="A4414" s="118"/>
      <c r="B4414" s="119"/>
      <c r="C4414" s="119"/>
      <c r="D4414" s="120"/>
      <c r="E4414" s="121"/>
      <c r="F4414" s="122"/>
      <c r="G4414" s="123"/>
      <c r="H4414" s="124"/>
      <c r="I4414" s="124"/>
      <c r="J4414" s="125"/>
      <c r="K4414" s="125"/>
      <c r="L4414" s="119"/>
      <c r="M4414" s="126"/>
      <c r="N4414" s="126"/>
      <c r="O4414" s="119"/>
      <c r="P4414" s="119"/>
      <c r="Q4414" s="127"/>
      <c r="R4414" s="128"/>
      <c r="S4414" s="119"/>
      <c r="T4414" s="129"/>
      <c r="U4414" s="127"/>
      <c r="V4414" s="127"/>
      <c r="W4414" s="126"/>
      <c r="X4414" s="119"/>
      <c r="Y4414" s="121"/>
      <c r="Z4414" s="131"/>
      <c r="AA4414" s="12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2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4"/>
      <c r="EM4414" s="1"/>
      <c r="EN4414" s="1"/>
      <c r="EO4414" s="1"/>
      <c r="EP4414" s="1"/>
      <c r="EQ4414" s="1"/>
      <c r="ER4414" s="1"/>
    </row>
    <row r="4415" spans="1:148" ht="12.75" x14ac:dyDescent="0.2">
      <c r="A4415" s="118"/>
      <c r="B4415" s="119"/>
      <c r="C4415" s="119"/>
      <c r="D4415" s="120"/>
      <c r="E4415" s="121"/>
      <c r="F4415" s="122"/>
      <c r="G4415" s="123"/>
      <c r="H4415" s="124"/>
      <c r="I4415" s="124"/>
      <c r="J4415" s="125"/>
      <c r="K4415" s="125"/>
      <c r="L4415" s="119"/>
      <c r="M4415" s="126"/>
      <c r="N4415" s="126"/>
      <c r="O4415" s="119"/>
      <c r="P4415" s="119"/>
      <c r="Q4415" s="127"/>
      <c r="R4415" s="128"/>
      <c r="S4415" s="119"/>
      <c r="T4415" s="129"/>
      <c r="U4415" s="127"/>
      <c r="V4415" s="127"/>
      <c r="W4415" s="126"/>
      <c r="X4415" s="119"/>
      <c r="Y4415" s="121"/>
      <c r="Z4415" s="131"/>
      <c r="AA4415" s="12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2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4"/>
      <c r="EM4415" s="1"/>
      <c r="EN4415" s="1"/>
      <c r="EO4415" s="1"/>
      <c r="EP4415" s="1"/>
      <c r="EQ4415" s="1"/>
      <c r="ER4415" s="1"/>
    </row>
    <row r="4416" spans="1:148" ht="12.75" x14ac:dyDescent="0.2">
      <c r="A4416" s="118"/>
      <c r="B4416" s="119"/>
      <c r="C4416" s="119"/>
      <c r="D4416" s="120"/>
      <c r="E4416" s="121"/>
      <c r="F4416" s="122"/>
      <c r="G4416" s="123"/>
      <c r="H4416" s="124"/>
      <c r="I4416" s="124"/>
      <c r="J4416" s="125"/>
      <c r="K4416" s="125"/>
      <c r="L4416" s="119"/>
      <c r="M4416" s="126"/>
      <c r="N4416" s="126"/>
      <c r="O4416" s="119"/>
      <c r="P4416" s="119"/>
      <c r="Q4416" s="127"/>
      <c r="R4416" s="128"/>
      <c r="S4416" s="119"/>
      <c r="T4416" s="129"/>
      <c r="U4416" s="127"/>
      <c r="V4416" s="127"/>
      <c r="W4416" s="126"/>
      <c r="X4416" s="119"/>
      <c r="Y4416" s="121"/>
      <c r="Z4416" s="131"/>
      <c r="AA4416" s="12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2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4"/>
      <c r="EM4416" s="1"/>
      <c r="EN4416" s="1"/>
      <c r="EO4416" s="1"/>
      <c r="EP4416" s="1"/>
      <c r="EQ4416" s="1"/>
      <c r="ER4416" s="1"/>
    </row>
    <row r="4417" spans="1:148" ht="12.75" x14ac:dyDescent="0.2">
      <c r="A4417" s="118"/>
      <c r="B4417" s="119"/>
      <c r="C4417" s="119"/>
      <c r="D4417" s="120"/>
      <c r="E4417" s="121"/>
      <c r="F4417" s="122"/>
      <c r="G4417" s="123"/>
      <c r="H4417" s="124"/>
      <c r="I4417" s="124"/>
      <c r="J4417" s="125"/>
      <c r="K4417" s="125"/>
      <c r="L4417" s="119"/>
      <c r="M4417" s="126"/>
      <c r="N4417" s="126"/>
      <c r="O4417" s="119"/>
      <c r="P4417" s="119"/>
      <c r="Q4417" s="127"/>
      <c r="R4417" s="128"/>
      <c r="S4417" s="119"/>
      <c r="T4417" s="129"/>
      <c r="U4417" s="127"/>
      <c r="V4417" s="127"/>
      <c r="W4417" s="126"/>
      <c r="X4417" s="119"/>
      <c r="Y4417" s="121"/>
      <c r="Z4417" s="131"/>
      <c r="AA4417" s="12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2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4"/>
      <c r="EM4417" s="1"/>
      <c r="EN4417" s="1"/>
      <c r="EO4417" s="1"/>
      <c r="EP4417" s="1"/>
      <c r="EQ4417" s="1"/>
      <c r="ER4417" s="1"/>
    </row>
    <row r="4418" spans="1:148" ht="12.75" x14ac:dyDescent="0.2">
      <c r="A4418" s="118"/>
      <c r="B4418" s="119"/>
      <c r="C4418" s="119"/>
      <c r="D4418" s="120"/>
      <c r="E4418" s="121"/>
      <c r="F4418" s="122"/>
      <c r="G4418" s="123"/>
      <c r="H4418" s="124"/>
      <c r="I4418" s="124"/>
      <c r="J4418" s="125"/>
      <c r="K4418" s="125"/>
      <c r="L4418" s="119"/>
      <c r="M4418" s="126"/>
      <c r="N4418" s="126"/>
      <c r="O4418" s="119"/>
      <c r="P4418" s="119"/>
      <c r="Q4418" s="127"/>
      <c r="R4418" s="128"/>
      <c r="S4418" s="119"/>
      <c r="T4418" s="129"/>
      <c r="U4418" s="127"/>
      <c r="V4418" s="127"/>
      <c r="W4418" s="126"/>
      <c r="X4418" s="119"/>
      <c r="Y4418" s="121"/>
      <c r="Z4418" s="131"/>
      <c r="AA4418" s="12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2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4"/>
      <c r="EM4418" s="1"/>
      <c r="EN4418" s="1"/>
      <c r="EO4418" s="1"/>
      <c r="EP4418" s="1"/>
      <c r="EQ4418" s="1"/>
      <c r="ER4418" s="1"/>
    </row>
    <row r="4419" spans="1:148" ht="12.75" x14ac:dyDescent="0.2">
      <c r="A4419" s="118"/>
      <c r="B4419" s="119"/>
      <c r="C4419" s="119"/>
      <c r="D4419" s="120"/>
      <c r="E4419" s="121"/>
      <c r="F4419" s="122"/>
      <c r="G4419" s="123"/>
      <c r="H4419" s="124"/>
      <c r="I4419" s="124"/>
      <c r="J4419" s="125"/>
      <c r="K4419" s="125"/>
      <c r="L4419" s="119"/>
      <c r="M4419" s="126"/>
      <c r="N4419" s="126"/>
      <c r="O4419" s="119"/>
      <c r="P4419" s="119"/>
      <c r="Q4419" s="127"/>
      <c r="R4419" s="128"/>
      <c r="S4419" s="119"/>
      <c r="T4419" s="129"/>
      <c r="U4419" s="127"/>
      <c r="V4419" s="127"/>
      <c r="W4419" s="126"/>
      <c r="X4419" s="119"/>
      <c r="Y4419" s="121"/>
      <c r="Z4419" s="131"/>
      <c r="AA4419" s="12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2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4"/>
      <c r="EM4419" s="1"/>
      <c r="EN4419" s="1"/>
      <c r="EO4419" s="1"/>
      <c r="EP4419" s="1"/>
      <c r="EQ4419" s="1"/>
      <c r="ER4419" s="1"/>
    </row>
    <row r="4420" spans="1:148" ht="12.75" x14ac:dyDescent="0.2">
      <c r="A4420" s="118"/>
      <c r="B4420" s="119"/>
      <c r="C4420" s="119"/>
      <c r="D4420" s="120"/>
      <c r="E4420" s="121"/>
      <c r="F4420" s="122"/>
      <c r="G4420" s="123"/>
      <c r="H4420" s="124"/>
      <c r="I4420" s="124"/>
      <c r="J4420" s="125"/>
      <c r="K4420" s="125"/>
      <c r="L4420" s="119"/>
      <c r="M4420" s="126"/>
      <c r="N4420" s="126"/>
      <c r="O4420" s="119"/>
      <c r="P4420" s="119"/>
      <c r="Q4420" s="127"/>
      <c r="R4420" s="128"/>
      <c r="S4420" s="119"/>
      <c r="T4420" s="129"/>
      <c r="U4420" s="127"/>
      <c r="V4420" s="127"/>
      <c r="W4420" s="126"/>
      <c r="X4420" s="119"/>
      <c r="Y4420" s="121"/>
      <c r="Z4420" s="131"/>
      <c r="AA4420" s="12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2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4"/>
      <c r="EM4420" s="1"/>
      <c r="EN4420" s="1"/>
      <c r="EO4420" s="1"/>
      <c r="EP4420" s="1"/>
      <c r="EQ4420" s="1"/>
      <c r="ER4420" s="1"/>
    </row>
    <row r="4421" spans="1:148" ht="12.75" x14ac:dyDescent="0.2">
      <c r="A4421" s="118"/>
      <c r="B4421" s="119"/>
      <c r="C4421" s="119"/>
      <c r="D4421" s="120"/>
      <c r="E4421" s="121"/>
      <c r="F4421" s="122"/>
      <c r="G4421" s="123"/>
      <c r="H4421" s="124"/>
      <c r="I4421" s="124"/>
      <c r="J4421" s="125"/>
      <c r="K4421" s="125"/>
      <c r="L4421" s="119"/>
      <c r="M4421" s="126"/>
      <c r="N4421" s="126"/>
      <c r="O4421" s="119"/>
      <c r="P4421" s="119"/>
      <c r="Q4421" s="127"/>
      <c r="R4421" s="128"/>
      <c r="S4421" s="119"/>
      <c r="T4421" s="129"/>
      <c r="U4421" s="127"/>
      <c r="V4421" s="127"/>
      <c r="W4421" s="126"/>
      <c r="X4421" s="119"/>
      <c r="Y4421" s="121"/>
      <c r="Z4421" s="131"/>
      <c r="AA4421" s="12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2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4"/>
      <c r="EM4421" s="1"/>
      <c r="EN4421" s="1"/>
      <c r="EO4421" s="1"/>
      <c r="EP4421" s="1"/>
      <c r="EQ4421" s="1"/>
      <c r="ER4421" s="1"/>
    </row>
    <row r="4422" spans="1:148" ht="12.75" x14ac:dyDescent="0.2">
      <c r="A4422" s="118"/>
      <c r="B4422" s="119"/>
      <c r="C4422" s="119"/>
      <c r="D4422" s="120"/>
      <c r="E4422" s="121"/>
      <c r="F4422" s="122"/>
      <c r="G4422" s="123"/>
      <c r="H4422" s="124"/>
      <c r="I4422" s="124"/>
      <c r="J4422" s="125"/>
      <c r="K4422" s="125"/>
      <c r="L4422" s="119"/>
      <c r="M4422" s="126"/>
      <c r="N4422" s="126"/>
      <c r="O4422" s="119"/>
      <c r="P4422" s="119"/>
      <c r="Q4422" s="127"/>
      <c r="R4422" s="128"/>
      <c r="S4422" s="119"/>
      <c r="T4422" s="129"/>
      <c r="U4422" s="127"/>
      <c r="V4422" s="127"/>
      <c r="W4422" s="126"/>
      <c r="X4422" s="119"/>
      <c r="Y4422" s="121"/>
      <c r="Z4422" s="131"/>
      <c r="AA4422" s="12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2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4"/>
      <c r="EM4422" s="1"/>
      <c r="EN4422" s="1"/>
      <c r="EO4422" s="1"/>
      <c r="EP4422" s="1"/>
      <c r="EQ4422" s="1"/>
      <c r="ER4422" s="1"/>
    </row>
    <row r="4423" spans="1:148" ht="12.75" x14ac:dyDescent="0.2">
      <c r="A4423" s="118"/>
      <c r="B4423" s="119"/>
      <c r="C4423" s="119"/>
      <c r="D4423" s="120"/>
      <c r="E4423" s="121"/>
      <c r="F4423" s="122"/>
      <c r="G4423" s="123"/>
      <c r="H4423" s="124"/>
      <c r="I4423" s="124"/>
      <c r="J4423" s="125"/>
      <c r="K4423" s="125"/>
      <c r="L4423" s="119"/>
      <c r="M4423" s="126"/>
      <c r="N4423" s="126"/>
      <c r="O4423" s="119"/>
      <c r="P4423" s="119"/>
      <c r="Q4423" s="127"/>
      <c r="R4423" s="128"/>
      <c r="S4423" s="119"/>
      <c r="T4423" s="129"/>
      <c r="U4423" s="127"/>
      <c r="V4423" s="127"/>
      <c r="W4423" s="126"/>
      <c r="X4423" s="119"/>
      <c r="Y4423" s="121"/>
      <c r="Z4423" s="131"/>
      <c r="AA4423" s="12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2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4"/>
      <c r="EM4423" s="1"/>
      <c r="EN4423" s="1"/>
      <c r="EO4423" s="1"/>
      <c r="EP4423" s="1"/>
      <c r="EQ4423" s="1"/>
      <c r="ER4423" s="1"/>
    </row>
    <row r="4424" spans="1:148" ht="12.75" x14ac:dyDescent="0.2">
      <c r="A4424" s="118"/>
      <c r="B4424" s="119"/>
      <c r="C4424" s="119"/>
      <c r="D4424" s="120"/>
      <c r="E4424" s="121"/>
      <c r="F4424" s="122"/>
      <c r="G4424" s="123"/>
      <c r="H4424" s="124"/>
      <c r="I4424" s="124"/>
      <c r="J4424" s="125"/>
      <c r="K4424" s="125"/>
      <c r="L4424" s="119"/>
      <c r="M4424" s="126"/>
      <c r="N4424" s="126"/>
      <c r="O4424" s="119"/>
      <c r="P4424" s="119"/>
      <c r="Q4424" s="127"/>
      <c r="R4424" s="128"/>
      <c r="S4424" s="119"/>
      <c r="T4424" s="129"/>
      <c r="U4424" s="127"/>
      <c r="V4424" s="127"/>
      <c r="W4424" s="126"/>
      <c r="X4424" s="119"/>
      <c r="Y4424" s="121"/>
      <c r="Z4424" s="131"/>
      <c r="AA4424" s="12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2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4"/>
      <c r="EM4424" s="1"/>
      <c r="EN4424" s="1"/>
      <c r="EO4424" s="1"/>
      <c r="EP4424" s="1"/>
      <c r="EQ4424" s="1"/>
      <c r="ER4424" s="1"/>
    </row>
    <row r="4425" spans="1:148" ht="12.75" x14ac:dyDescent="0.2">
      <c r="A4425" s="118"/>
      <c r="B4425" s="119"/>
      <c r="C4425" s="119"/>
      <c r="D4425" s="120"/>
      <c r="E4425" s="121"/>
      <c r="F4425" s="122"/>
      <c r="G4425" s="123"/>
      <c r="H4425" s="124"/>
      <c r="I4425" s="124"/>
      <c r="J4425" s="125"/>
      <c r="K4425" s="125"/>
      <c r="L4425" s="119"/>
      <c r="M4425" s="126"/>
      <c r="N4425" s="126"/>
      <c r="O4425" s="119"/>
      <c r="P4425" s="119"/>
      <c r="Q4425" s="127"/>
      <c r="R4425" s="128"/>
      <c r="S4425" s="119"/>
      <c r="T4425" s="129"/>
      <c r="U4425" s="127"/>
      <c r="V4425" s="127"/>
      <c r="W4425" s="126"/>
      <c r="X4425" s="119"/>
      <c r="Y4425" s="121"/>
      <c r="Z4425" s="131"/>
      <c r="AA4425" s="12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2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4"/>
      <c r="EM4425" s="1"/>
      <c r="EN4425" s="1"/>
      <c r="EO4425" s="1"/>
      <c r="EP4425" s="1"/>
      <c r="EQ4425" s="1"/>
      <c r="ER4425" s="1"/>
    </row>
    <row r="4426" spans="1:148" ht="12.75" x14ac:dyDescent="0.2">
      <c r="A4426" s="118"/>
      <c r="B4426" s="119"/>
      <c r="C4426" s="119"/>
      <c r="D4426" s="120"/>
      <c r="E4426" s="121"/>
      <c r="F4426" s="122"/>
      <c r="G4426" s="123"/>
      <c r="H4426" s="124"/>
      <c r="I4426" s="124"/>
      <c r="J4426" s="125"/>
      <c r="K4426" s="125"/>
      <c r="L4426" s="119"/>
      <c r="M4426" s="126"/>
      <c r="N4426" s="126"/>
      <c r="O4426" s="119"/>
      <c r="P4426" s="119"/>
      <c r="Q4426" s="127"/>
      <c r="R4426" s="128"/>
      <c r="S4426" s="119"/>
      <c r="T4426" s="129"/>
      <c r="U4426" s="127"/>
      <c r="V4426" s="127"/>
      <c r="W4426" s="126"/>
      <c r="X4426" s="119"/>
      <c r="Y4426" s="121"/>
      <c r="Z4426" s="131"/>
      <c r="AA4426" s="12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2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4"/>
      <c r="EM4426" s="1"/>
      <c r="EN4426" s="1"/>
      <c r="EO4426" s="1"/>
      <c r="EP4426" s="1"/>
      <c r="EQ4426" s="1"/>
      <c r="ER4426" s="1"/>
    </row>
    <row r="4427" spans="1:148" ht="12.75" x14ac:dyDescent="0.2">
      <c r="A4427" s="118"/>
      <c r="B4427" s="119"/>
      <c r="C4427" s="119"/>
      <c r="D4427" s="120"/>
      <c r="E4427" s="121"/>
      <c r="F4427" s="122"/>
      <c r="G4427" s="123"/>
      <c r="H4427" s="124"/>
      <c r="I4427" s="124"/>
      <c r="J4427" s="125"/>
      <c r="K4427" s="125"/>
      <c r="L4427" s="119"/>
      <c r="M4427" s="126"/>
      <c r="N4427" s="126"/>
      <c r="O4427" s="119"/>
      <c r="P4427" s="119"/>
      <c r="Q4427" s="127"/>
      <c r="R4427" s="128"/>
      <c r="S4427" s="119"/>
      <c r="T4427" s="129"/>
      <c r="U4427" s="127"/>
      <c r="V4427" s="127"/>
      <c r="W4427" s="126"/>
      <c r="X4427" s="119"/>
      <c r="Y4427" s="121"/>
      <c r="Z4427" s="131"/>
      <c r="AA4427" s="12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2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4"/>
      <c r="EM4427" s="1"/>
      <c r="EN4427" s="1"/>
      <c r="EO4427" s="1"/>
      <c r="EP4427" s="1"/>
      <c r="EQ4427" s="1"/>
      <c r="ER4427" s="1"/>
    </row>
    <row r="4428" spans="1:148" ht="12.75" x14ac:dyDescent="0.2">
      <c r="A4428" s="118"/>
      <c r="B4428" s="119"/>
      <c r="C4428" s="119"/>
      <c r="D4428" s="120"/>
      <c r="E4428" s="121"/>
      <c r="F4428" s="122"/>
      <c r="G4428" s="123"/>
      <c r="H4428" s="124"/>
      <c r="I4428" s="124"/>
      <c r="J4428" s="125"/>
      <c r="K4428" s="125"/>
      <c r="L4428" s="119"/>
      <c r="M4428" s="126"/>
      <c r="N4428" s="126"/>
      <c r="O4428" s="119"/>
      <c r="P4428" s="119"/>
      <c r="Q4428" s="127"/>
      <c r="R4428" s="128"/>
      <c r="S4428" s="119"/>
      <c r="T4428" s="129"/>
      <c r="U4428" s="127"/>
      <c r="V4428" s="127"/>
      <c r="W4428" s="126"/>
      <c r="X4428" s="119"/>
      <c r="Y4428" s="121"/>
      <c r="Z4428" s="131"/>
      <c r="AA4428" s="12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2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4"/>
      <c r="EM4428" s="1"/>
      <c r="EN4428" s="1"/>
      <c r="EO4428" s="1"/>
      <c r="EP4428" s="1"/>
      <c r="EQ4428" s="1"/>
      <c r="ER4428" s="1"/>
    </row>
    <row r="4429" spans="1:148" ht="12.75" x14ac:dyDescent="0.2">
      <c r="A4429" s="118"/>
      <c r="B4429" s="119"/>
      <c r="C4429" s="119"/>
      <c r="D4429" s="120"/>
      <c r="E4429" s="121"/>
      <c r="F4429" s="122"/>
      <c r="G4429" s="123"/>
      <c r="H4429" s="124"/>
      <c r="I4429" s="124"/>
      <c r="J4429" s="125"/>
      <c r="K4429" s="125"/>
      <c r="L4429" s="119"/>
      <c r="M4429" s="126"/>
      <c r="N4429" s="126"/>
      <c r="O4429" s="119"/>
      <c r="P4429" s="119"/>
      <c r="Q4429" s="127"/>
      <c r="R4429" s="128"/>
      <c r="S4429" s="119"/>
      <c r="T4429" s="129"/>
      <c r="U4429" s="127"/>
      <c r="V4429" s="127"/>
      <c r="W4429" s="126"/>
      <c r="X4429" s="119"/>
      <c r="Y4429" s="121"/>
      <c r="Z4429" s="131"/>
      <c r="AA4429" s="12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2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4"/>
      <c r="EM4429" s="1"/>
      <c r="EN4429" s="1"/>
      <c r="EO4429" s="1"/>
      <c r="EP4429" s="1"/>
      <c r="EQ4429" s="1"/>
      <c r="ER4429" s="1"/>
    </row>
    <row r="4430" spans="1:148" ht="12.75" x14ac:dyDescent="0.2">
      <c r="A4430" s="118"/>
      <c r="B4430" s="119"/>
      <c r="C4430" s="119"/>
      <c r="D4430" s="120"/>
      <c r="E4430" s="121"/>
      <c r="F4430" s="122"/>
      <c r="G4430" s="123"/>
      <c r="H4430" s="124"/>
      <c r="I4430" s="124"/>
      <c r="J4430" s="125"/>
      <c r="K4430" s="125"/>
      <c r="L4430" s="119"/>
      <c r="M4430" s="126"/>
      <c r="N4430" s="126"/>
      <c r="O4430" s="119"/>
      <c r="P4430" s="119"/>
      <c r="Q4430" s="127"/>
      <c r="R4430" s="128"/>
      <c r="S4430" s="119"/>
      <c r="T4430" s="129"/>
      <c r="U4430" s="127"/>
      <c r="V4430" s="127"/>
      <c r="W4430" s="126"/>
      <c r="X4430" s="119"/>
      <c r="Y4430" s="121"/>
      <c r="Z4430" s="131"/>
      <c r="AA4430" s="12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2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4"/>
      <c r="EM4430" s="1"/>
      <c r="EN4430" s="1"/>
      <c r="EO4430" s="1"/>
      <c r="EP4430" s="1"/>
      <c r="EQ4430" s="1"/>
      <c r="ER4430" s="1"/>
    </row>
    <row r="4431" spans="1:148" ht="12.75" x14ac:dyDescent="0.2">
      <c r="A4431" s="118"/>
      <c r="B4431" s="119"/>
      <c r="C4431" s="119"/>
      <c r="D4431" s="120"/>
      <c r="E4431" s="121"/>
      <c r="F4431" s="122"/>
      <c r="G4431" s="123"/>
      <c r="H4431" s="124"/>
      <c r="I4431" s="124"/>
      <c r="J4431" s="125"/>
      <c r="K4431" s="125"/>
      <c r="L4431" s="119"/>
      <c r="M4431" s="126"/>
      <c r="N4431" s="126"/>
      <c r="O4431" s="119"/>
      <c r="P4431" s="119"/>
      <c r="Q4431" s="127"/>
      <c r="R4431" s="128"/>
      <c r="S4431" s="119"/>
      <c r="T4431" s="129"/>
      <c r="U4431" s="127"/>
      <c r="V4431" s="127"/>
      <c r="W4431" s="126"/>
      <c r="X4431" s="119"/>
      <c r="Y4431" s="121"/>
      <c r="Z4431" s="131"/>
      <c r="AA4431" s="12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2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4"/>
      <c r="EM4431" s="1"/>
      <c r="EN4431" s="1"/>
      <c r="EO4431" s="1"/>
      <c r="EP4431" s="1"/>
      <c r="EQ4431" s="1"/>
      <c r="ER4431" s="1"/>
    </row>
    <row r="4432" spans="1:148" ht="12.75" x14ac:dyDescent="0.2">
      <c r="A4432" s="118"/>
      <c r="B4432" s="119"/>
      <c r="C4432" s="119"/>
      <c r="D4432" s="120"/>
      <c r="E4432" s="121"/>
      <c r="F4432" s="122"/>
      <c r="G4432" s="123"/>
      <c r="H4432" s="124"/>
      <c r="I4432" s="124"/>
      <c r="J4432" s="125"/>
      <c r="K4432" s="125"/>
      <c r="L4432" s="119"/>
      <c r="M4432" s="126"/>
      <c r="N4432" s="126"/>
      <c r="O4432" s="119"/>
      <c r="P4432" s="119"/>
      <c r="Q4432" s="127"/>
      <c r="R4432" s="128"/>
      <c r="S4432" s="119"/>
      <c r="T4432" s="129"/>
      <c r="U4432" s="127"/>
      <c r="V4432" s="127"/>
      <c r="W4432" s="126"/>
      <c r="X4432" s="119"/>
      <c r="Y4432" s="121"/>
      <c r="Z4432" s="131"/>
      <c r="AA4432" s="12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2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4"/>
      <c r="EM4432" s="1"/>
      <c r="EN4432" s="1"/>
      <c r="EO4432" s="1"/>
      <c r="EP4432" s="1"/>
      <c r="EQ4432" s="1"/>
      <c r="ER4432" s="1"/>
    </row>
    <row r="4433" spans="1:148" ht="12.75" x14ac:dyDescent="0.2">
      <c r="A4433" s="118"/>
      <c r="B4433" s="119"/>
      <c r="C4433" s="119"/>
      <c r="D4433" s="120"/>
      <c r="E4433" s="121"/>
      <c r="F4433" s="122"/>
      <c r="G4433" s="123"/>
      <c r="H4433" s="124"/>
      <c r="I4433" s="124"/>
      <c r="J4433" s="125"/>
      <c r="K4433" s="125"/>
      <c r="L4433" s="119"/>
      <c r="M4433" s="126"/>
      <c r="N4433" s="126"/>
      <c r="O4433" s="119"/>
      <c r="P4433" s="119"/>
      <c r="Q4433" s="127"/>
      <c r="R4433" s="128"/>
      <c r="S4433" s="119"/>
      <c r="T4433" s="129"/>
      <c r="U4433" s="127"/>
      <c r="V4433" s="127"/>
      <c r="W4433" s="126"/>
      <c r="X4433" s="119"/>
      <c r="Y4433" s="121"/>
      <c r="Z4433" s="131"/>
      <c r="AA4433" s="12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2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4"/>
      <c r="EM4433" s="1"/>
      <c r="EN4433" s="1"/>
      <c r="EO4433" s="1"/>
      <c r="EP4433" s="1"/>
      <c r="EQ4433" s="1"/>
      <c r="ER4433" s="1"/>
    </row>
    <row r="4434" spans="1:148" ht="12.75" x14ac:dyDescent="0.2">
      <c r="A4434" s="118"/>
      <c r="B4434" s="119"/>
      <c r="C4434" s="119"/>
      <c r="D4434" s="120"/>
      <c r="E4434" s="121"/>
      <c r="F4434" s="122"/>
      <c r="G4434" s="123"/>
      <c r="H4434" s="124"/>
      <c r="I4434" s="124"/>
      <c r="J4434" s="125"/>
      <c r="K4434" s="125"/>
      <c r="L4434" s="119"/>
      <c r="M4434" s="126"/>
      <c r="N4434" s="126"/>
      <c r="O4434" s="119"/>
      <c r="P4434" s="119"/>
      <c r="Q4434" s="127"/>
      <c r="R4434" s="128"/>
      <c r="S4434" s="119"/>
      <c r="T4434" s="129"/>
      <c r="U4434" s="127"/>
      <c r="V4434" s="127"/>
      <c r="W4434" s="126"/>
      <c r="X4434" s="119"/>
      <c r="Y4434" s="121"/>
      <c r="Z4434" s="131"/>
      <c r="AA4434" s="12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2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4"/>
      <c r="EM4434" s="1"/>
      <c r="EN4434" s="1"/>
      <c r="EO4434" s="1"/>
      <c r="EP4434" s="1"/>
      <c r="EQ4434" s="1"/>
      <c r="ER4434" s="1"/>
    </row>
    <row r="4435" spans="1:148" ht="12.75" x14ac:dyDescent="0.2">
      <c r="A4435" s="118"/>
      <c r="B4435" s="119"/>
      <c r="C4435" s="119"/>
      <c r="D4435" s="120"/>
      <c r="E4435" s="121"/>
      <c r="F4435" s="122"/>
      <c r="G4435" s="123"/>
      <c r="H4435" s="124"/>
      <c r="I4435" s="124"/>
      <c r="J4435" s="125"/>
      <c r="K4435" s="125"/>
      <c r="L4435" s="119"/>
      <c r="M4435" s="126"/>
      <c r="N4435" s="126"/>
      <c r="O4435" s="119"/>
      <c r="P4435" s="119"/>
      <c r="Q4435" s="127"/>
      <c r="R4435" s="128"/>
      <c r="S4435" s="119"/>
      <c r="T4435" s="129"/>
      <c r="U4435" s="127"/>
      <c r="V4435" s="127"/>
      <c r="W4435" s="126"/>
      <c r="X4435" s="119"/>
      <c r="Y4435" s="121"/>
      <c r="Z4435" s="131"/>
      <c r="AA4435" s="12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2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4"/>
      <c r="EM4435" s="1"/>
      <c r="EN4435" s="1"/>
      <c r="EO4435" s="1"/>
      <c r="EP4435" s="1"/>
      <c r="EQ4435" s="1"/>
      <c r="ER4435" s="1"/>
    </row>
    <row r="4436" spans="1:148" ht="12.75" x14ac:dyDescent="0.2">
      <c r="A4436" s="118"/>
      <c r="B4436" s="119"/>
      <c r="C4436" s="119"/>
      <c r="D4436" s="120"/>
      <c r="E4436" s="121"/>
      <c r="F4436" s="122"/>
      <c r="G4436" s="123"/>
      <c r="H4436" s="124"/>
      <c r="I4436" s="124"/>
      <c r="J4436" s="125"/>
      <c r="K4436" s="125"/>
      <c r="L4436" s="119"/>
      <c r="M4436" s="126"/>
      <c r="N4436" s="126"/>
      <c r="O4436" s="119"/>
      <c r="P4436" s="119"/>
      <c r="Q4436" s="127"/>
      <c r="R4436" s="128"/>
      <c r="S4436" s="119"/>
      <c r="T4436" s="129"/>
      <c r="U4436" s="127"/>
      <c r="V4436" s="127"/>
      <c r="W4436" s="126"/>
      <c r="X4436" s="119"/>
      <c r="Y4436" s="121"/>
      <c r="Z4436" s="131"/>
      <c r="AA4436" s="12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2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4"/>
      <c r="EM4436" s="1"/>
      <c r="EN4436" s="1"/>
      <c r="EO4436" s="1"/>
      <c r="EP4436" s="1"/>
      <c r="EQ4436" s="1"/>
      <c r="ER4436" s="1"/>
    </row>
    <row r="4437" spans="1:148" ht="12.75" x14ac:dyDescent="0.2">
      <c r="A4437" s="118"/>
      <c r="B4437" s="119"/>
      <c r="C4437" s="119"/>
      <c r="D4437" s="120"/>
      <c r="E4437" s="121"/>
      <c r="F4437" s="122"/>
      <c r="G4437" s="123"/>
      <c r="H4437" s="124"/>
      <c r="I4437" s="124"/>
      <c r="J4437" s="125"/>
      <c r="K4437" s="125"/>
      <c r="L4437" s="119"/>
      <c r="M4437" s="126"/>
      <c r="N4437" s="126"/>
      <c r="O4437" s="119"/>
      <c r="P4437" s="119"/>
      <c r="Q4437" s="127"/>
      <c r="R4437" s="128"/>
      <c r="S4437" s="119"/>
      <c r="T4437" s="129"/>
      <c r="U4437" s="127"/>
      <c r="V4437" s="127"/>
      <c r="W4437" s="126"/>
      <c r="X4437" s="119"/>
      <c r="Y4437" s="121"/>
      <c r="Z4437" s="131"/>
      <c r="AA4437" s="12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2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4"/>
      <c r="EM4437" s="1"/>
      <c r="EN4437" s="1"/>
      <c r="EO4437" s="1"/>
      <c r="EP4437" s="1"/>
      <c r="EQ4437" s="1"/>
      <c r="ER4437" s="1"/>
    </row>
    <row r="4438" spans="1:148" ht="12.75" x14ac:dyDescent="0.2">
      <c r="A4438" s="118"/>
      <c r="B4438" s="119"/>
      <c r="C4438" s="119"/>
      <c r="D4438" s="120"/>
      <c r="E4438" s="121"/>
      <c r="F4438" s="122"/>
      <c r="G4438" s="123"/>
      <c r="H4438" s="124"/>
      <c r="I4438" s="124"/>
      <c r="J4438" s="125"/>
      <c r="K4438" s="125"/>
      <c r="L4438" s="119"/>
      <c r="M4438" s="126"/>
      <c r="N4438" s="126"/>
      <c r="O4438" s="119"/>
      <c r="P4438" s="119"/>
      <c r="Q4438" s="127"/>
      <c r="R4438" s="128"/>
      <c r="S4438" s="119"/>
      <c r="T4438" s="129"/>
      <c r="U4438" s="127"/>
      <c r="V4438" s="127"/>
      <c r="W4438" s="126"/>
      <c r="X4438" s="119"/>
      <c r="Y4438" s="121"/>
      <c r="Z4438" s="131"/>
      <c r="AA4438" s="12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2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4"/>
      <c r="EM4438" s="1"/>
      <c r="EN4438" s="1"/>
      <c r="EO4438" s="1"/>
      <c r="EP4438" s="1"/>
      <c r="EQ4438" s="1"/>
      <c r="ER4438" s="1"/>
    </row>
    <row r="4439" spans="1:148" ht="12.75" x14ac:dyDescent="0.2">
      <c r="A4439" s="118"/>
      <c r="B4439" s="119"/>
      <c r="C4439" s="119"/>
      <c r="D4439" s="120"/>
      <c r="E4439" s="121"/>
      <c r="F4439" s="122"/>
      <c r="G4439" s="123"/>
      <c r="H4439" s="124"/>
      <c r="I4439" s="124"/>
      <c r="J4439" s="125"/>
      <c r="K4439" s="125"/>
      <c r="L4439" s="119"/>
      <c r="M4439" s="126"/>
      <c r="N4439" s="126"/>
      <c r="O4439" s="119"/>
      <c r="P4439" s="119"/>
      <c r="Q4439" s="127"/>
      <c r="R4439" s="128"/>
      <c r="S4439" s="119"/>
      <c r="T4439" s="129"/>
      <c r="U4439" s="127"/>
      <c r="V4439" s="127"/>
      <c r="W4439" s="126"/>
      <c r="X4439" s="119"/>
      <c r="Y4439" s="121"/>
      <c r="Z4439" s="131"/>
      <c r="AA4439" s="12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2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4"/>
      <c r="EM4439" s="1"/>
      <c r="EN4439" s="1"/>
      <c r="EO4439" s="1"/>
      <c r="EP4439" s="1"/>
      <c r="EQ4439" s="1"/>
      <c r="ER4439" s="1"/>
    </row>
    <row r="4440" spans="1:148" ht="12.75" x14ac:dyDescent="0.2">
      <c r="A4440" s="118"/>
      <c r="B4440" s="119"/>
      <c r="C4440" s="119"/>
      <c r="D4440" s="120"/>
      <c r="E4440" s="121"/>
      <c r="F4440" s="122"/>
      <c r="G4440" s="123"/>
      <c r="H4440" s="124"/>
      <c r="I4440" s="124"/>
      <c r="J4440" s="125"/>
      <c r="K4440" s="125"/>
      <c r="L4440" s="119"/>
      <c r="M4440" s="126"/>
      <c r="N4440" s="126"/>
      <c r="O4440" s="119"/>
      <c r="P4440" s="119"/>
      <c r="Q4440" s="127"/>
      <c r="R4440" s="128"/>
      <c r="S4440" s="119"/>
      <c r="T4440" s="129"/>
      <c r="U4440" s="127"/>
      <c r="V4440" s="127"/>
      <c r="W4440" s="126"/>
      <c r="X4440" s="119"/>
      <c r="Y4440" s="121"/>
      <c r="Z4440" s="131"/>
      <c r="AA4440" s="12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2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4"/>
      <c r="EM4440" s="1"/>
      <c r="EN4440" s="1"/>
      <c r="EO4440" s="1"/>
      <c r="EP4440" s="1"/>
      <c r="EQ4440" s="1"/>
      <c r="ER4440" s="1"/>
    </row>
    <row r="4441" spans="1:148" ht="12.75" x14ac:dyDescent="0.2">
      <c r="A4441" s="118"/>
      <c r="B4441" s="119"/>
      <c r="C4441" s="119"/>
      <c r="D4441" s="120"/>
      <c r="E4441" s="121"/>
      <c r="F4441" s="122"/>
      <c r="G4441" s="123"/>
      <c r="H4441" s="124"/>
      <c r="I4441" s="124"/>
      <c r="J4441" s="125"/>
      <c r="K4441" s="125"/>
      <c r="L4441" s="119"/>
      <c r="M4441" s="126"/>
      <c r="N4441" s="126"/>
      <c r="O4441" s="119"/>
      <c r="P4441" s="119"/>
      <c r="Q4441" s="127"/>
      <c r="R4441" s="128"/>
      <c r="S4441" s="119"/>
      <c r="T4441" s="129"/>
      <c r="U4441" s="127"/>
      <c r="V4441" s="127"/>
      <c r="W4441" s="126"/>
      <c r="X4441" s="119"/>
      <c r="Y4441" s="121"/>
      <c r="Z4441" s="131"/>
      <c r="AA4441" s="12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2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4"/>
      <c r="EM4441" s="1"/>
      <c r="EN4441" s="1"/>
      <c r="EO4441" s="1"/>
      <c r="EP4441" s="1"/>
      <c r="EQ4441" s="1"/>
      <c r="ER4441" s="1"/>
    </row>
    <row r="4442" spans="1:148" ht="12.75" x14ac:dyDescent="0.2">
      <c r="A4442" s="118"/>
      <c r="B4442" s="119"/>
      <c r="C4442" s="119"/>
      <c r="D4442" s="120"/>
      <c r="E4442" s="121"/>
      <c r="F4442" s="122"/>
      <c r="G4442" s="123"/>
      <c r="H4442" s="124"/>
      <c r="I4442" s="124"/>
      <c r="J4442" s="125"/>
      <c r="K4442" s="125"/>
      <c r="L4442" s="119"/>
      <c r="M4442" s="126"/>
      <c r="N4442" s="126"/>
      <c r="O4442" s="119"/>
      <c r="P4442" s="119"/>
      <c r="Q4442" s="127"/>
      <c r="R4442" s="128"/>
      <c r="S4442" s="119"/>
      <c r="T4442" s="129"/>
      <c r="U4442" s="127"/>
      <c r="V4442" s="127"/>
      <c r="W4442" s="126"/>
      <c r="X4442" s="119"/>
      <c r="Y4442" s="121"/>
      <c r="Z4442" s="131"/>
      <c r="AA4442" s="12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2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4"/>
      <c r="EM4442" s="1"/>
      <c r="EN4442" s="1"/>
      <c r="EO4442" s="1"/>
      <c r="EP4442" s="1"/>
      <c r="EQ4442" s="1"/>
      <c r="ER4442" s="1"/>
    </row>
    <row r="4443" spans="1:148" ht="12.75" x14ac:dyDescent="0.2">
      <c r="A4443" s="118"/>
      <c r="B4443" s="119"/>
      <c r="C4443" s="119"/>
      <c r="D4443" s="120"/>
      <c r="E4443" s="121"/>
      <c r="F4443" s="122"/>
      <c r="G4443" s="123"/>
      <c r="H4443" s="124"/>
      <c r="I4443" s="124"/>
      <c r="J4443" s="125"/>
      <c r="K4443" s="125"/>
      <c r="L4443" s="119"/>
      <c r="M4443" s="126"/>
      <c r="N4443" s="126"/>
      <c r="O4443" s="119"/>
      <c r="P4443" s="119"/>
      <c r="Q4443" s="127"/>
      <c r="R4443" s="128"/>
      <c r="S4443" s="119"/>
      <c r="T4443" s="129"/>
      <c r="U4443" s="127"/>
      <c r="V4443" s="127"/>
      <c r="W4443" s="126"/>
      <c r="X4443" s="119"/>
      <c r="Y4443" s="121"/>
      <c r="Z4443" s="131"/>
      <c r="AA4443" s="12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2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4"/>
      <c r="EM4443" s="1"/>
      <c r="EN4443" s="1"/>
      <c r="EO4443" s="1"/>
      <c r="EP4443" s="1"/>
      <c r="EQ4443" s="1"/>
      <c r="ER4443" s="1"/>
    </row>
    <row r="4444" spans="1:148" ht="12.75" x14ac:dyDescent="0.2">
      <c r="A4444" s="118"/>
      <c r="B4444" s="119"/>
      <c r="C4444" s="119"/>
      <c r="D4444" s="120"/>
      <c r="E4444" s="121"/>
      <c r="F4444" s="122"/>
      <c r="G4444" s="123"/>
      <c r="H4444" s="124"/>
      <c r="I4444" s="124"/>
      <c r="J4444" s="125"/>
      <c r="K4444" s="125"/>
      <c r="L4444" s="119"/>
      <c r="M4444" s="126"/>
      <c r="N4444" s="126"/>
      <c r="O4444" s="119"/>
      <c r="P4444" s="119"/>
      <c r="Q4444" s="127"/>
      <c r="R4444" s="128"/>
      <c r="S4444" s="119"/>
      <c r="T4444" s="129"/>
      <c r="U4444" s="127"/>
      <c r="V4444" s="127"/>
      <c r="W4444" s="126"/>
      <c r="X4444" s="119"/>
      <c r="Y4444" s="121"/>
      <c r="Z4444" s="131"/>
      <c r="AA4444" s="12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2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4"/>
      <c r="EM4444" s="1"/>
      <c r="EN4444" s="1"/>
      <c r="EO4444" s="1"/>
      <c r="EP4444" s="1"/>
      <c r="EQ4444" s="1"/>
      <c r="ER4444" s="1"/>
    </row>
    <row r="4445" spans="1:148" ht="12.75" x14ac:dyDescent="0.2">
      <c r="A4445" s="118"/>
      <c r="B4445" s="119"/>
      <c r="C4445" s="119"/>
      <c r="D4445" s="120"/>
      <c r="E4445" s="121"/>
      <c r="F4445" s="122"/>
      <c r="G4445" s="123"/>
      <c r="H4445" s="124"/>
      <c r="I4445" s="124"/>
      <c r="J4445" s="125"/>
      <c r="K4445" s="125"/>
      <c r="L4445" s="119"/>
      <c r="M4445" s="126"/>
      <c r="N4445" s="126"/>
      <c r="O4445" s="119"/>
      <c r="P4445" s="119"/>
      <c r="Q4445" s="127"/>
      <c r="R4445" s="128"/>
      <c r="S4445" s="119"/>
      <c r="T4445" s="129"/>
      <c r="U4445" s="127"/>
      <c r="V4445" s="127"/>
      <c r="W4445" s="126"/>
      <c r="X4445" s="119"/>
      <c r="Y4445" s="121"/>
      <c r="Z4445" s="131"/>
      <c r="AA4445" s="12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2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4"/>
      <c r="EM4445" s="1"/>
      <c r="EN4445" s="1"/>
      <c r="EO4445" s="1"/>
      <c r="EP4445" s="1"/>
      <c r="EQ4445" s="1"/>
      <c r="ER4445" s="1"/>
    </row>
    <row r="4446" spans="1:148" ht="12.75" x14ac:dyDescent="0.2">
      <c r="A4446" s="118"/>
      <c r="B4446" s="119"/>
      <c r="C4446" s="119"/>
      <c r="D4446" s="120"/>
      <c r="E4446" s="121"/>
      <c r="F4446" s="122"/>
      <c r="G4446" s="123"/>
      <c r="H4446" s="124"/>
      <c r="I4446" s="124"/>
      <c r="J4446" s="125"/>
      <c r="K4446" s="125"/>
      <c r="L4446" s="119"/>
      <c r="M4446" s="126"/>
      <c r="N4446" s="126"/>
      <c r="O4446" s="119"/>
      <c r="P4446" s="119"/>
      <c r="Q4446" s="127"/>
      <c r="R4446" s="128"/>
      <c r="S4446" s="119"/>
      <c r="T4446" s="129"/>
      <c r="U4446" s="127"/>
      <c r="V4446" s="127"/>
      <c r="W4446" s="126"/>
      <c r="X4446" s="119"/>
      <c r="Y4446" s="121"/>
      <c r="Z4446" s="131"/>
      <c r="AA4446" s="12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2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4"/>
      <c r="EM4446" s="1"/>
      <c r="EN4446" s="1"/>
      <c r="EO4446" s="1"/>
      <c r="EP4446" s="1"/>
      <c r="EQ4446" s="1"/>
      <c r="ER4446" s="1"/>
    </row>
    <row r="4447" spans="1:148" ht="12.75" x14ac:dyDescent="0.2">
      <c r="A4447" s="118"/>
      <c r="B4447" s="119"/>
      <c r="C4447" s="119"/>
      <c r="D4447" s="120"/>
      <c r="E4447" s="121"/>
      <c r="F4447" s="122"/>
      <c r="G4447" s="123"/>
      <c r="H4447" s="124"/>
      <c r="I4447" s="124"/>
      <c r="J4447" s="125"/>
      <c r="K4447" s="125"/>
      <c r="L4447" s="119"/>
      <c r="M4447" s="126"/>
      <c r="N4447" s="126"/>
      <c r="O4447" s="119"/>
      <c r="P4447" s="119"/>
      <c r="Q4447" s="127"/>
      <c r="R4447" s="128"/>
      <c r="S4447" s="119"/>
      <c r="T4447" s="129"/>
      <c r="U4447" s="127"/>
      <c r="V4447" s="127"/>
      <c r="W4447" s="126"/>
      <c r="X4447" s="119"/>
      <c r="Y4447" s="121"/>
      <c r="Z4447" s="131"/>
      <c r="AA4447" s="12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2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4"/>
      <c r="EM4447" s="1"/>
      <c r="EN4447" s="1"/>
      <c r="EO4447" s="1"/>
      <c r="EP4447" s="1"/>
      <c r="EQ4447" s="1"/>
      <c r="ER4447" s="1"/>
    </row>
    <row r="4448" spans="1:148" ht="12.75" x14ac:dyDescent="0.2">
      <c r="A4448" s="118"/>
      <c r="B4448" s="119"/>
      <c r="C4448" s="119"/>
      <c r="D4448" s="120"/>
      <c r="E4448" s="121"/>
      <c r="F4448" s="122"/>
      <c r="G4448" s="123"/>
      <c r="H4448" s="124"/>
      <c r="I4448" s="124"/>
      <c r="J4448" s="125"/>
      <c r="K4448" s="125"/>
      <c r="L4448" s="119"/>
      <c r="M4448" s="126"/>
      <c r="N4448" s="126"/>
      <c r="O4448" s="119"/>
      <c r="P4448" s="119"/>
      <c r="Q4448" s="127"/>
      <c r="R4448" s="128"/>
      <c r="S4448" s="119"/>
      <c r="T4448" s="129"/>
      <c r="U4448" s="127"/>
      <c r="V4448" s="127"/>
      <c r="W4448" s="126"/>
      <c r="X4448" s="119"/>
      <c r="Y4448" s="121"/>
      <c r="Z4448" s="131"/>
      <c r="AA4448" s="12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2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4"/>
      <c r="EM4448" s="1"/>
      <c r="EN4448" s="1"/>
      <c r="EO4448" s="1"/>
      <c r="EP4448" s="1"/>
      <c r="EQ4448" s="1"/>
      <c r="ER4448" s="1"/>
    </row>
    <row r="4449" spans="1:148" ht="12.75" x14ac:dyDescent="0.2">
      <c r="A4449" s="118"/>
      <c r="B4449" s="119"/>
      <c r="C4449" s="119"/>
      <c r="D4449" s="120"/>
      <c r="E4449" s="121"/>
      <c r="F4449" s="122"/>
      <c r="G4449" s="123"/>
      <c r="H4449" s="124"/>
      <c r="I4449" s="124"/>
      <c r="J4449" s="125"/>
      <c r="K4449" s="125"/>
      <c r="L4449" s="119"/>
      <c r="M4449" s="126"/>
      <c r="N4449" s="126"/>
      <c r="O4449" s="119"/>
      <c r="P4449" s="119"/>
      <c r="Q4449" s="127"/>
      <c r="R4449" s="128"/>
      <c r="S4449" s="119"/>
      <c r="T4449" s="129"/>
      <c r="U4449" s="127"/>
      <c r="V4449" s="127"/>
      <c r="W4449" s="126"/>
      <c r="X4449" s="119"/>
      <c r="Y4449" s="121"/>
      <c r="Z4449" s="131"/>
      <c r="AA4449" s="12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2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4"/>
      <c r="EM4449" s="1"/>
      <c r="EN4449" s="1"/>
      <c r="EO4449" s="1"/>
      <c r="EP4449" s="1"/>
      <c r="EQ4449" s="1"/>
      <c r="ER4449" s="1"/>
    </row>
    <row r="4450" spans="1:148" ht="12.75" x14ac:dyDescent="0.2">
      <c r="A4450" s="118"/>
      <c r="B4450" s="119"/>
      <c r="C4450" s="119"/>
      <c r="D4450" s="120"/>
      <c r="E4450" s="121"/>
      <c r="F4450" s="122"/>
      <c r="G4450" s="123"/>
      <c r="H4450" s="124"/>
      <c r="I4450" s="124"/>
      <c r="J4450" s="125"/>
      <c r="K4450" s="125"/>
      <c r="L4450" s="119"/>
      <c r="M4450" s="126"/>
      <c r="N4450" s="126"/>
      <c r="O4450" s="119"/>
      <c r="P4450" s="119"/>
      <c r="Q4450" s="127"/>
      <c r="R4450" s="128"/>
      <c r="S4450" s="119"/>
      <c r="T4450" s="129"/>
      <c r="U4450" s="127"/>
      <c r="V4450" s="127"/>
      <c r="W4450" s="126"/>
      <c r="X4450" s="119"/>
      <c r="Y4450" s="121"/>
      <c r="Z4450" s="131"/>
      <c r="AA4450" s="12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2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4"/>
      <c r="EM4450" s="1"/>
      <c r="EN4450" s="1"/>
      <c r="EO4450" s="1"/>
      <c r="EP4450" s="1"/>
      <c r="EQ4450" s="1"/>
      <c r="ER4450" s="1"/>
    </row>
    <row r="4451" spans="1:148" ht="12.75" x14ac:dyDescent="0.2">
      <c r="A4451" s="118"/>
      <c r="B4451" s="119"/>
      <c r="C4451" s="119"/>
      <c r="D4451" s="120"/>
      <c r="E4451" s="121"/>
      <c r="F4451" s="122"/>
      <c r="G4451" s="123"/>
      <c r="H4451" s="124"/>
      <c r="I4451" s="124"/>
      <c r="J4451" s="125"/>
      <c r="K4451" s="125"/>
      <c r="L4451" s="119"/>
      <c r="M4451" s="126"/>
      <c r="N4451" s="126"/>
      <c r="O4451" s="119"/>
      <c r="P4451" s="119"/>
      <c r="Q4451" s="127"/>
      <c r="R4451" s="128"/>
      <c r="S4451" s="119"/>
      <c r="T4451" s="129"/>
      <c r="U4451" s="127"/>
      <c r="V4451" s="127"/>
      <c r="W4451" s="126"/>
      <c r="X4451" s="119"/>
      <c r="Y4451" s="121"/>
      <c r="Z4451" s="131"/>
      <c r="AA4451" s="12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2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4"/>
      <c r="EM4451" s="1"/>
      <c r="EN4451" s="1"/>
      <c r="EO4451" s="1"/>
      <c r="EP4451" s="1"/>
      <c r="EQ4451" s="1"/>
      <c r="ER4451" s="1"/>
    </row>
    <row r="4452" spans="1:148" ht="12.75" x14ac:dyDescent="0.2">
      <c r="A4452" s="118"/>
      <c r="B4452" s="119"/>
      <c r="C4452" s="119"/>
      <c r="D4452" s="120"/>
      <c r="E4452" s="121"/>
      <c r="F4452" s="122"/>
      <c r="G4452" s="123"/>
      <c r="H4452" s="124"/>
      <c r="I4452" s="124"/>
      <c r="J4452" s="125"/>
      <c r="K4452" s="125"/>
      <c r="L4452" s="119"/>
      <c r="M4452" s="126"/>
      <c r="N4452" s="126"/>
      <c r="O4452" s="119"/>
      <c r="P4452" s="119"/>
      <c r="Q4452" s="127"/>
      <c r="R4452" s="128"/>
      <c r="S4452" s="119"/>
      <c r="T4452" s="129"/>
      <c r="U4452" s="127"/>
      <c r="V4452" s="127"/>
      <c r="W4452" s="126"/>
      <c r="X4452" s="119"/>
      <c r="Y4452" s="121"/>
      <c r="Z4452" s="131"/>
      <c r="AA4452" s="12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2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4"/>
      <c r="EM4452" s="1"/>
      <c r="EN4452" s="1"/>
      <c r="EO4452" s="1"/>
      <c r="EP4452" s="1"/>
      <c r="EQ4452" s="1"/>
      <c r="ER4452" s="1"/>
    </row>
    <row r="4453" spans="1:148" ht="12.75" x14ac:dyDescent="0.2">
      <c r="A4453" s="118"/>
      <c r="B4453" s="119"/>
      <c r="C4453" s="119"/>
      <c r="D4453" s="120"/>
      <c r="E4453" s="121"/>
      <c r="F4453" s="122"/>
      <c r="G4453" s="123"/>
      <c r="H4453" s="124"/>
      <c r="I4453" s="124"/>
      <c r="J4453" s="125"/>
      <c r="K4453" s="125"/>
      <c r="L4453" s="119"/>
      <c r="M4453" s="126"/>
      <c r="N4453" s="126"/>
      <c r="O4453" s="119"/>
      <c r="P4453" s="119"/>
      <c r="Q4453" s="127"/>
      <c r="R4453" s="128"/>
      <c r="S4453" s="119"/>
      <c r="T4453" s="129"/>
      <c r="U4453" s="127"/>
      <c r="V4453" s="127"/>
      <c r="W4453" s="126"/>
      <c r="X4453" s="119"/>
      <c r="Y4453" s="121"/>
      <c r="Z4453" s="131"/>
      <c r="AA4453" s="12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2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4"/>
      <c r="EM4453" s="1"/>
      <c r="EN4453" s="1"/>
      <c r="EO4453" s="1"/>
      <c r="EP4453" s="1"/>
      <c r="EQ4453" s="1"/>
      <c r="ER4453" s="1"/>
    </row>
    <row r="4454" spans="1:148" ht="12.75" x14ac:dyDescent="0.2">
      <c r="A4454" s="118"/>
      <c r="B4454" s="119"/>
      <c r="C4454" s="119"/>
      <c r="D4454" s="120"/>
      <c r="E4454" s="121"/>
      <c r="F4454" s="122"/>
      <c r="G4454" s="123"/>
      <c r="H4454" s="124"/>
      <c r="I4454" s="124"/>
      <c r="J4454" s="125"/>
      <c r="K4454" s="125"/>
      <c r="L4454" s="119"/>
      <c r="M4454" s="126"/>
      <c r="N4454" s="126"/>
      <c r="O4454" s="119"/>
      <c r="P4454" s="119"/>
      <c r="Q4454" s="127"/>
      <c r="R4454" s="128"/>
      <c r="S4454" s="119"/>
      <c r="T4454" s="129"/>
      <c r="U4454" s="127"/>
      <c r="V4454" s="127"/>
      <c r="W4454" s="126"/>
      <c r="X4454" s="119"/>
      <c r="Y4454" s="121"/>
      <c r="Z4454" s="131"/>
      <c r="AA4454" s="12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2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4"/>
      <c r="EM4454" s="1"/>
      <c r="EN4454" s="1"/>
      <c r="EO4454" s="1"/>
      <c r="EP4454" s="1"/>
      <c r="EQ4454" s="1"/>
      <c r="ER4454" s="1"/>
    </row>
    <row r="4455" spans="1:148" ht="12.75" x14ac:dyDescent="0.2">
      <c r="A4455" s="118"/>
      <c r="B4455" s="119"/>
      <c r="C4455" s="119"/>
      <c r="D4455" s="120"/>
      <c r="E4455" s="121"/>
      <c r="F4455" s="122"/>
      <c r="G4455" s="123"/>
      <c r="H4455" s="124"/>
      <c r="I4455" s="124"/>
      <c r="J4455" s="125"/>
      <c r="K4455" s="125"/>
      <c r="L4455" s="119"/>
      <c r="M4455" s="126"/>
      <c r="N4455" s="126"/>
      <c r="O4455" s="119"/>
      <c r="P4455" s="119"/>
      <c r="Q4455" s="127"/>
      <c r="R4455" s="128"/>
      <c r="S4455" s="119"/>
      <c r="T4455" s="129"/>
      <c r="U4455" s="127"/>
      <c r="V4455" s="127"/>
      <c r="W4455" s="126"/>
      <c r="X4455" s="119"/>
      <c r="Y4455" s="121"/>
      <c r="Z4455" s="131"/>
      <c r="AA4455" s="12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2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4"/>
      <c r="EM4455" s="1"/>
      <c r="EN4455" s="1"/>
      <c r="EO4455" s="1"/>
      <c r="EP4455" s="1"/>
      <c r="EQ4455" s="1"/>
      <c r="ER4455" s="1"/>
    </row>
    <row r="4456" spans="1:148" ht="12.75" x14ac:dyDescent="0.2">
      <c r="A4456" s="118"/>
      <c r="B4456" s="119"/>
      <c r="C4456" s="119"/>
      <c r="D4456" s="120"/>
      <c r="E4456" s="121"/>
      <c r="F4456" s="122"/>
      <c r="G4456" s="123"/>
      <c r="H4456" s="124"/>
      <c r="I4456" s="124"/>
      <c r="J4456" s="125"/>
      <c r="K4456" s="125"/>
      <c r="L4456" s="119"/>
      <c r="M4456" s="126"/>
      <c r="N4456" s="126"/>
      <c r="O4456" s="119"/>
      <c r="P4456" s="119"/>
      <c r="Q4456" s="127"/>
      <c r="R4456" s="128"/>
      <c r="S4456" s="119"/>
      <c r="T4456" s="129"/>
      <c r="U4456" s="127"/>
      <c r="V4456" s="127"/>
      <c r="W4456" s="126"/>
      <c r="X4456" s="119"/>
      <c r="Y4456" s="121"/>
      <c r="Z4456" s="131"/>
      <c r="AA4456" s="12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2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4"/>
      <c r="EM4456" s="1"/>
      <c r="EN4456" s="1"/>
      <c r="EO4456" s="1"/>
      <c r="EP4456" s="1"/>
      <c r="EQ4456" s="1"/>
      <c r="ER4456" s="1"/>
    </row>
    <row r="4457" spans="1:148" ht="12.75" x14ac:dyDescent="0.2">
      <c r="A4457" s="118"/>
      <c r="B4457" s="119"/>
      <c r="C4457" s="119"/>
      <c r="D4457" s="120"/>
      <c r="E4457" s="121"/>
      <c r="F4457" s="122"/>
      <c r="G4457" s="123"/>
      <c r="H4457" s="124"/>
      <c r="I4457" s="124"/>
      <c r="J4457" s="125"/>
      <c r="K4457" s="125"/>
      <c r="L4457" s="119"/>
      <c r="M4457" s="126"/>
      <c r="N4457" s="126"/>
      <c r="O4457" s="119"/>
      <c r="P4457" s="119"/>
      <c r="Q4457" s="127"/>
      <c r="R4457" s="128"/>
      <c r="S4457" s="119"/>
      <c r="T4457" s="129"/>
      <c r="U4457" s="127"/>
      <c r="V4457" s="127"/>
      <c r="W4457" s="126"/>
      <c r="X4457" s="119"/>
      <c r="Y4457" s="121"/>
      <c r="Z4457" s="131"/>
      <c r="AA4457" s="12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2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4"/>
      <c r="EM4457" s="1"/>
      <c r="EN4457" s="1"/>
      <c r="EO4457" s="1"/>
      <c r="EP4457" s="1"/>
      <c r="EQ4457" s="1"/>
      <c r="ER4457" s="1"/>
    </row>
    <row r="4458" spans="1:148" ht="12.75" x14ac:dyDescent="0.2">
      <c r="A4458" s="118"/>
      <c r="B4458" s="119"/>
      <c r="C4458" s="119"/>
      <c r="D4458" s="120"/>
      <c r="E4458" s="121"/>
      <c r="F4458" s="122"/>
      <c r="G4458" s="123"/>
      <c r="H4458" s="124"/>
      <c r="I4458" s="124"/>
      <c r="J4458" s="125"/>
      <c r="K4458" s="125"/>
      <c r="L4458" s="119"/>
      <c r="M4458" s="126"/>
      <c r="N4458" s="126"/>
      <c r="O4458" s="119"/>
      <c r="P4458" s="119"/>
      <c r="Q4458" s="127"/>
      <c r="R4458" s="128"/>
      <c r="S4458" s="119"/>
      <c r="T4458" s="129"/>
      <c r="U4458" s="127"/>
      <c r="V4458" s="127"/>
      <c r="W4458" s="126"/>
      <c r="X4458" s="119"/>
      <c r="Y4458" s="121"/>
      <c r="Z4458" s="131"/>
      <c r="AA4458" s="12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2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4"/>
      <c r="EM4458" s="1"/>
      <c r="EN4458" s="1"/>
      <c r="EO4458" s="1"/>
      <c r="EP4458" s="1"/>
      <c r="EQ4458" s="1"/>
      <c r="ER4458" s="1"/>
    </row>
    <row r="4459" spans="1:148" ht="12.75" x14ac:dyDescent="0.2">
      <c r="A4459" s="118"/>
      <c r="B4459" s="119"/>
      <c r="C4459" s="119"/>
      <c r="D4459" s="120"/>
      <c r="E4459" s="121"/>
      <c r="F4459" s="122"/>
      <c r="G4459" s="123"/>
      <c r="H4459" s="124"/>
      <c r="I4459" s="124"/>
      <c r="J4459" s="125"/>
      <c r="K4459" s="125"/>
      <c r="L4459" s="119"/>
      <c r="M4459" s="126"/>
      <c r="N4459" s="126"/>
      <c r="O4459" s="119"/>
      <c r="P4459" s="119"/>
      <c r="Q4459" s="127"/>
      <c r="R4459" s="128"/>
      <c r="S4459" s="119"/>
      <c r="T4459" s="129"/>
      <c r="U4459" s="127"/>
      <c r="V4459" s="127"/>
      <c r="W4459" s="126"/>
      <c r="X4459" s="119"/>
      <c r="Y4459" s="121"/>
      <c r="Z4459" s="131"/>
      <c r="AA4459" s="12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2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4"/>
      <c r="EM4459" s="1"/>
      <c r="EN4459" s="1"/>
      <c r="EO4459" s="1"/>
      <c r="EP4459" s="1"/>
      <c r="EQ4459" s="1"/>
      <c r="ER4459" s="1"/>
    </row>
    <row r="4460" spans="1:148" ht="12.75" x14ac:dyDescent="0.2">
      <c r="A4460" s="118"/>
      <c r="B4460" s="119"/>
      <c r="C4460" s="119"/>
      <c r="D4460" s="120"/>
      <c r="E4460" s="121"/>
      <c r="F4460" s="122"/>
      <c r="G4460" s="123"/>
      <c r="H4460" s="124"/>
      <c r="I4460" s="124"/>
      <c r="J4460" s="125"/>
      <c r="K4460" s="125"/>
      <c r="L4460" s="119"/>
      <c r="M4460" s="126"/>
      <c r="N4460" s="126"/>
      <c r="O4460" s="119"/>
      <c r="P4460" s="119"/>
      <c r="Q4460" s="127"/>
      <c r="R4460" s="128"/>
      <c r="S4460" s="119"/>
      <c r="T4460" s="129"/>
      <c r="U4460" s="127"/>
      <c r="V4460" s="127"/>
      <c r="W4460" s="126"/>
      <c r="X4460" s="119"/>
      <c r="Y4460" s="121"/>
      <c r="Z4460" s="131"/>
      <c r="AA4460" s="12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2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4"/>
      <c r="EM4460" s="1"/>
      <c r="EN4460" s="1"/>
      <c r="EO4460" s="1"/>
      <c r="EP4460" s="1"/>
      <c r="EQ4460" s="1"/>
      <c r="ER4460" s="1"/>
    </row>
    <row r="4461" spans="1:148" ht="12.75" x14ac:dyDescent="0.2">
      <c r="A4461" s="118"/>
      <c r="B4461" s="119"/>
      <c r="C4461" s="119"/>
      <c r="D4461" s="120"/>
      <c r="E4461" s="121"/>
      <c r="F4461" s="122"/>
      <c r="G4461" s="123"/>
      <c r="H4461" s="124"/>
      <c r="I4461" s="124"/>
      <c r="J4461" s="125"/>
      <c r="K4461" s="125"/>
      <c r="L4461" s="119"/>
      <c r="M4461" s="126"/>
      <c r="N4461" s="126"/>
      <c r="O4461" s="119"/>
      <c r="P4461" s="119"/>
      <c r="Q4461" s="127"/>
      <c r="R4461" s="128"/>
      <c r="S4461" s="119"/>
      <c r="T4461" s="129"/>
      <c r="U4461" s="127"/>
      <c r="V4461" s="127"/>
      <c r="W4461" s="126"/>
      <c r="X4461" s="119"/>
      <c r="Y4461" s="121"/>
      <c r="Z4461" s="131"/>
      <c r="AA4461" s="12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2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4"/>
      <c r="EM4461" s="1"/>
      <c r="EN4461" s="1"/>
      <c r="EO4461" s="1"/>
      <c r="EP4461" s="1"/>
      <c r="EQ4461" s="1"/>
      <c r="ER4461" s="1"/>
    </row>
    <row r="4462" spans="1:148" ht="12.75" x14ac:dyDescent="0.2">
      <c r="A4462" s="118"/>
      <c r="B4462" s="119"/>
      <c r="C4462" s="119"/>
      <c r="D4462" s="120"/>
      <c r="E4462" s="121"/>
      <c r="F4462" s="122"/>
      <c r="G4462" s="123"/>
      <c r="H4462" s="124"/>
      <c r="I4462" s="124"/>
      <c r="J4462" s="125"/>
      <c r="K4462" s="125"/>
      <c r="L4462" s="119"/>
      <c r="M4462" s="126"/>
      <c r="N4462" s="126"/>
      <c r="O4462" s="119"/>
      <c r="P4462" s="119"/>
      <c r="Q4462" s="127"/>
      <c r="R4462" s="128"/>
      <c r="S4462" s="119"/>
      <c r="T4462" s="129"/>
      <c r="U4462" s="127"/>
      <c r="V4462" s="127"/>
      <c r="W4462" s="126"/>
      <c r="X4462" s="119"/>
      <c r="Y4462" s="121"/>
      <c r="Z4462" s="131"/>
      <c r="AA4462" s="12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2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4"/>
      <c r="EM4462" s="1"/>
      <c r="EN4462" s="1"/>
      <c r="EO4462" s="1"/>
      <c r="EP4462" s="1"/>
      <c r="EQ4462" s="1"/>
      <c r="ER4462" s="1"/>
    </row>
    <row r="4463" spans="1:148" ht="12.75" x14ac:dyDescent="0.2">
      <c r="A4463" s="118"/>
      <c r="B4463" s="119"/>
      <c r="C4463" s="119"/>
      <c r="D4463" s="120"/>
      <c r="E4463" s="121"/>
      <c r="F4463" s="122"/>
      <c r="G4463" s="123"/>
      <c r="H4463" s="124"/>
      <c r="I4463" s="124"/>
      <c r="J4463" s="125"/>
      <c r="K4463" s="125"/>
      <c r="L4463" s="119"/>
      <c r="M4463" s="126"/>
      <c r="N4463" s="126"/>
      <c r="O4463" s="119"/>
      <c r="P4463" s="119"/>
      <c r="Q4463" s="127"/>
      <c r="R4463" s="128"/>
      <c r="S4463" s="119"/>
      <c r="T4463" s="129"/>
      <c r="U4463" s="127"/>
      <c r="V4463" s="127"/>
      <c r="W4463" s="126"/>
      <c r="X4463" s="119"/>
      <c r="Y4463" s="121"/>
      <c r="Z4463" s="131"/>
      <c r="AA4463" s="12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2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4"/>
      <c r="EM4463" s="1"/>
      <c r="EN4463" s="1"/>
      <c r="EO4463" s="1"/>
      <c r="EP4463" s="1"/>
      <c r="EQ4463" s="1"/>
      <c r="ER4463" s="1"/>
    </row>
    <row r="4464" spans="1:148" ht="12.75" x14ac:dyDescent="0.2">
      <c r="A4464" s="118"/>
      <c r="B4464" s="119"/>
      <c r="C4464" s="119"/>
      <c r="D4464" s="120"/>
      <c r="E4464" s="121"/>
      <c r="F4464" s="122"/>
      <c r="G4464" s="123"/>
      <c r="H4464" s="124"/>
      <c r="I4464" s="124"/>
      <c r="J4464" s="125"/>
      <c r="K4464" s="125"/>
      <c r="L4464" s="119"/>
      <c r="M4464" s="126"/>
      <c r="N4464" s="126"/>
      <c r="O4464" s="119"/>
      <c r="P4464" s="119"/>
      <c r="Q4464" s="127"/>
      <c r="R4464" s="128"/>
      <c r="S4464" s="119"/>
      <c r="T4464" s="129"/>
      <c r="U4464" s="127"/>
      <c r="V4464" s="127"/>
      <c r="W4464" s="126"/>
      <c r="X4464" s="119"/>
      <c r="Y4464" s="121"/>
      <c r="Z4464" s="131"/>
      <c r="AA4464" s="12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2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4"/>
      <c r="EM4464" s="1"/>
      <c r="EN4464" s="1"/>
      <c r="EO4464" s="1"/>
      <c r="EP4464" s="1"/>
      <c r="EQ4464" s="1"/>
      <c r="ER4464" s="1"/>
    </row>
    <row r="4465" spans="1:148" ht="12.75" x14ac:dyDescent="0.2">
      <c r="A4465" s="118"/>
      <c r="B4465" s="119"/>
      <c r="C4465" s="119"/>
      <c r="D4465" s="120"/>
      <c r="E4465" s="121"/>
      <c r="F4465" s="122"/>
      <c r="G4465" s="123"/>
      <c r="H4465" s="124"/>
      <c r="I4465" s="124"/>
      <c r="J4465" s="125"/>
      <c r="K4465" s="125"/>
      <c r="L4465" s="119"/>
      <c r="M4465" s="126"/>
      <c r="N4465" s="126"/>
      <c r="O4465" s="119"/>
      <c r="P4465" s="119"/>
      <c r="Q4465" s="127"/>
      <c r="R4465" s="128"/>
      <c r="S4465" s="119"/>
      <c r="T4465" s="129"/>
      <c r="U4465" s="127"/>
      <c r="V4465" s="127"/>
      <c r="W4465" s="126"/>
      <c r="X4465" s="119"/>
      <c r="Y4465" s="121"/>
      <c r="Z4465" s="131"/>
      <c r="AA4465" s="12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2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4"/>
      <c r="EM4465" s="1"/>
      <c r="EN4465" s="1"/>
      <c r="EO4465" s="1"/>
      <c r="EP4465" s="1"/>
      <c r="EQ4465" s="1"/>
      <c r="ER4465" s="1"/>
    </row>
    <row r="4466" spans="1:148" ht="12.75" x14ac:dyDescent="0.2">
      <c r="A4466" s="118"/>
      <c r="B4466" s="119"/>
      <c r="C4466" s="119"/>
      <c r="D4466" s="120"/>
      <c r="E4466" s="121"/>
      <c r="F4466" s="122"/>
      <c r="G4466" s="123"/>
      <c r="H4466" s="124"/>
      <c r="I4466" s="124"/>
      <c r="J4466" s="125"/>
      <c r="K4466" s="125"/>
      <c r="L4466" s="119"/>
      <c r="M4466" s="126"/>
      <c r="N4466" s="126"/>
      <c r="O4466" s="119"/>
      <c r="P4466" s="119"/>
      <c r="Q4466" s="127"/>
      <c r="R4466" s="128"/>
      <c r="S4466" s="119"/>
      <c r="T4466" s="129"/>
      <c r="U4466" s="127"/>
      <c r="V4466" s="127"/>
      <c r="W4466" s="126"/>
      <c r="X4466" s="119"/>
      <c r="Y4466" s="121"/>
      <c r="Z4466" s="131"/>
      <c r="AA4466" s="12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2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4"/>
      <c r="EM4466" s="1"/>
      <c r="EN4466" s="1"/>
      <c r="EO4466" s="1"/>
      <c r="EP4466" s="1"/>
      <c r="EQ4466" s="1"/>
      <c r="ER4466" s="1"/>
    </row>
    <row r="4467" spans="1:148" ht="12.75" x14ac:dyDescent="0.2">
      <c r="A4467" s="118"/>
      <c r="B4467" s="119"/>
      <c r="C4467" s="119"/>
      <c r="D4467" s="120"/>
      <c r="E4467" s="121"/>
      <c r="F4467" s="122"/>
      <c r="G4467" s="123"/>
      <c r="H4467" s="124"/>
      <c r="I4467" s="124"/>
      <c r="J4467" s="125"/>
      <c r="K4467" s="125"/>
      <c r="L4467" s="119"/>
      <c r="M4467" s="126"/>
      <c r="N4467" s="126"/>
      <c r="O4467" s="119"/>
      <c r="P4467" s="119"/>
      <c r="Q4467" s="127"/>
      <c r="R4467" s="128"/>
      <c r="S4467" s="119"/>
      <c r="T4467" s="129"/>
      <c r="U4467" s="127"/>
      <c r="V4467" s="127"/>
      <c r="W4467" s="126"/>
      <c r="X4467" s="119"/>
      <c r="Y4467" s="121"/>
      <c r="Z4467" s="131"/>
      <c r="AA4467" s="12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2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4"/>
      <c r="EM4467" s="1"/>
      <c r="EN4467" s="1"/>
      <c r="EO4467" s="1"/>
      <c r="EP4467" s="1"/>
      <c r="EQ4467" s="1"/>
      <c r="ER4467" s="1"/>
    </row>
    <row r="4468" spans="1:148" ht="12.75" x14ac:dyDescent="0.2">
      <c r="A4468" s="118"/>
      <c r="B4468" s="119"/>
      <c r="C4468" s="119"/>
      <c r="D4468" s="120"/>
      <c r="E4468" s="121"/>
      <c r="F4468" s="122"/>
      <c r="G4468" s="123"/>
      <c r="H4468" s="124"/>
      <c r="I4468" s="124"/>
      <c r="J4468" s="125"/>
      <c r="K4468" s="125"/>
      <c r="L4468" s="119"/>
      <c r="M4468" s="126"/>
      <c r="N4468" s="126"/>
      <c r="O4468" s="119"/>
      <c r="P4468" s="119"/>
      <c r="Q4468" s="127"/>
      <c r="R4468" s="128"/>
      <c r="S4468" s="119"/>
      <c r="T4468" s="129"/>
      <c r="U4468" s="127"/>
      <c r="V4468" s="127"/>
      <c r="W4468" s="126"/>
      <c r="X4468" s="119"/>
      <c r="Y4468" s="121"/>
      <c r="Z4468" s="131"/>
      <c r="AA4468" s="12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2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4"/>
      <c r="EM4468" s="1"/>
      <c r="EN4468" s="1"/>
      <c r="EO4468" s="1"/>
      <c r="EP4468" s="1"/>
      <c r="EQ4468" s="1"/>
      <c r="ER4468" s="1"/>
    </row>
    <row r="4469" spans="1:148" ht="12.75" x14ac:dyDescent="0.2">
      <c r="A4469" s="118"/>
      <c r="B4469" s="119"/>
      <c r="C4469" s="119"/>
      <c r="D4469" s="120"/>
      <c r="E4469" s="121"/>
      <c r="F4469" s="122"/>
      <c r="G4469" s="123"/>
      <c r="H4469" s="124"/>
      <c r="I4469" s="124"/>
      <c r="J4469" s="125"/>
      <c r="K4469" s="125"/>
      <c r="L4469" s="119"/>
      <c r="M4469" s="126"/>
      <c r="N4469" s="126"/>
      <c r="O4469" s="119"/>
      <c r="P4469" s="119"/>
      <c r="Q4469" s="127"/>
      <c r="R4469" s="128"/>
      <c r="S4469" s="119"/>
      <c r="T4469" s="129"/>
      <c r="U4469" s="127"/>
      <c r="V4469" s="127"/>
      <c r="W4469" s="126"/>
      <c r="X4469" s="119"/>
      <c r="Y4469" s="121"/>
      <c r="Z4469" s="131"/>
      <c r="AA4469" s="12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2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4"/>
      <c r="EM4469" s="1"/>
      <c r="EN4469" s="1"/>
      <c r="EO4469" s="1"/>
      <c r="EP4469" s="1"/>
      <c r="EQ4469" s="1"/>
      <c r="ER4469" s="1"/>
    </row>
    <row r="4470" spans="1:148" ht="12.75" x14ac:dyDescent="0.2">
      <c r="A4470" s="118"/>
      <c r="B4470" s="119"/>
      <c r="C4470" s="119"/>
      <c r="D4470" s="120"/>
      <c r="E4470" s="121"/>
      <c r="F4470" s="122"/>
      <c r="G4470" s="123"/>
      <c r="H4470" s="124"/>
      <c r="I4470" s="124"/>
      <c r="J4470" s="125"/>
      <c r="K4470" s="125"/>
      <c r="L4470" s="119"/>
      <c r="M4470" s="126"/>
      <c r="N4470" s="126"/>
      <c r="O4470" s="119"/>
      <c r="P4470" s="119"/>
      <c r="Q4470" s="127"/>
      <c r="R4470" s="128"/>
      <c r="S4470" s="119"/>
      <c r="T4470" s="129"/>
      <c r="U4470" s="127"/>
      <c r="V4470" s="127"/>
      <c r="W4470" s="126"/>
      <c r="X4470" s="119"/>
      <c r="Y4470" s="121"/>
      <c r="Z4470" s="131"/>
      <c r="AA4470" s="12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2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4"/>
      <c r="EM4470" s="1"/>
      <c r="EN4470" s="1"/>
      <c r="EO4470" s="1"/>
      <c r="EP4470" s="1"/>
      <c r="EQ4470" s="1"/>
      <c r="ER4470" s="1"/>
    </row>
    <row r="4471" spans="1:148" ht="12.75" x14ac:dyDescent="0.2">
      <c r="A4471" s="118"/>
      <c r="B4471" s="119"/>
      <c r="C4471" s="119"/>
      <c r="D4471" s="120"/>
      <c r="E4471" s="121"/>
      <c r="F4471" s="122"/>
      <c r="G4471" s="123"/>
      <c r="H4471" s="124"/>
      <c r="I4471" s="124"/>
      <c r="J4471" s="125"/>
      <c r="K4471" s="125"/>
      <c r="L4471" s="119"/>
      <c r="M4471" s="126"/>
      <c r="N4471" s="126"/>
      <c r="O4471" s="119"/>
      <c r="P4471" s="119"/>
      <c r="Q4471" s="127"/>
      <c r="R4471" s="128"/>
      <c r="S4471" s="119"/>
      <c r="T4471" s="129"/>
      <c r="U4471" s="127"/>
      <c r="V4471" s="127"/>
      <c r="W4471" s="126"/>
      <c r="X4471" s="119"/>
      <c r="Y4471" s="121"/>
      <c r="Z4471" s="131"/>
      <c r="AA4471" s="12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2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4"/>
      <c r="EM4471" s="1"/>
      <c r="EN4471" s="1"/>
      <c r="EO4471" s="1"/>
      <c r="EP4471" s="1"/>
      <c r="EQ4471" s="1"/>
      <c r="ER4471" s="1"/>
    </row>
    <row r="4472" spans="1:148" ht="12.75" x14ac:dyDescent="0.2">
      <c r="A4472" s="118"/>
      <c r="B4472" s="119"/>
      <c r="C4472" s="119"/>
      <c r="D4472" s="120"/>
      <c r="E4472" s="121"/>
      <c r="F4472" s="122"/>
      <c r="G4472" s="123"/>
      <c r="H4472" s="124"/>
      <c r="I4472" s="124"/>
      <c r="J4472" s="125"/>
      <c r="K4472" s="125"/>
      <c r="L4472" s="119"/>
      <c r="M4472" s="126"/>
      <c r="N4472" s="126"/>
      <c r="O4472" s="119"/>
      <c r="P4472" s="119"/>
      <c r="Q4472" s="127"/>
      <c r="R4472" s="128"/>
      <c r="S4472" s="119"/>
      <c r="T4472" s="129"/>
      <c r="U4472" s="127"/>
      <c r="V4472" s="127"/>
      <c r="W4472" s="126"/>
      <c r="X4472" s="119"/>
      <c r="Y4472" s="121"/>
      <c r="Z4472" s="131"/>
      <c r="AA4472" s="12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2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4"/>
      <c r="EM4472" s="1"/>
      <c r="EN4472" s="1"/>
      <c r="EO4472" s="1"/>
      <c r="EP4472" s="1"/>
      <c r="EQ4472" s="1"/>
      <c r="ER4472" s="1"/>
    </row>
    <row r="4473" spans="1:148" ht="12.75" x14ac:dyDescent="0.2">
      <c r="A4473" s="118"/>
      <c r="B4473" s="119"/>
      <c r="C4473" s="119"/>
      <c r="D4473" s="120"/>
      <c r="E4473" s="121"/>
      <c r="F4473" s="122"/>
      <c r="G4473" s="123"/>
      <c r="H4473" s="124"/>
      <c r="I4473" s="124"/>
      <c r="J4473" s="125"/>
      <c r="K4473" s="125"/>
      <c r="L4473" s="119"/>
      <c r="M4473" s="126"/>
      <c r="N4473" s="126"/>
      <c r="O4473" s="119"/>
      <c r="P4473" s="119"/>
      <c r="Q4473" s="127"/>
      <c r="R4473" s="128"/>
      <c r="S4473" s="119"/>
      <c r="T4473" s="129"/>
      <c r="U4473" s="127"/>
      <c r="V4473" s="127"/>
      <c r="W4473" s="126"/>
      <c r="X4473" s="119"/>
      <c r="Y4473" s="121"/>
      <c r="Z4473" s="131"/>
      <c r="AA4473" s="12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2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4"/>
      <c r="EM4473" s="1"/>
      <c r="EN4473" s="1"/>
      <c r="EO4473" s="1"/>
      <c r="EP4473" s="1"/>
      <c r="EQ4473" s="1"/>
      <c r="ER4473" s="1"/>
    </row>
    <row r="4474" spans="1:148" ht="12.75" x14ac:dyDescent="0.2">
      <c r="A4474" s="118"/>
      <c r="B4474" s="119"/>
      <c r="C4474" s="119"/>
      <c r="D4474" s="120"/>
      <c r="E4474" s="121"/>
      <c r="F4474" s="122"/>
      <c r="G4474" s="123"/>
      <c r="H4474" s="124"/>
      <c r="I4474" s="124"/>
      <c r="J4474" s="125"/>
      <c r="K4474" s="125"/>
      <c r="L4474" s="119"/>
      <c r="M4474" s="126"/>
      <c r="N4474" s="126"/>
      <c r="O4474" s="119"/>
      <c r="P4474" s="119"/>
      <c r="Q4474" s="127"/>
      <c r="R4474" s="128"/>
      <c r="S4474" s="119"/>
      <c r="T4474" s="129"/>
      <c r="U4474" s="127"/>
      <c r="V4474" s="127"/>
      <c r="W4474" s="126"/>
      <c r="X4474" s="119"/>
      <c r="Y4474" s="121"/>
      <c r="Z4474" s="131"/>
      <c r="AA4474" s="12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2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4"/>
      <c r="EM4474" s="1"/>
      <c r="EN4474" s="1"/>
      <c r="EO4474" s="1"/>
      <c r="EP4474" s="1"/>
      <c r="EQ4474" s="1"/>
      <c r="ER4474" s="1"/>
    </row>
    <row r="4475" spans="1:148" ht="12.75" x14ac:dyDescent="0.2">
      <c r="A4475" s="118"/>
      <c r="B4475" s="119"/>
      <c r="C4475" s="119"/>
      <c r="D4475" s="120"/>
      <c r="E4475" s="121"/>
      <c r="F4475" s="122"/>
      <c r="G4475" s="123"/>
      <c r="H4475" s="124"/>
      <c r="I4475" s="124"/>
      <c r="J4475" s="125"/>
      <c r="K4475" s="125"/>
      <c r="L4475" s="119"/>
      <c r="M4475" s="126"/>
      <c r="N4475" s="126"/>
      <c r="O4475" s="119"/>
      <c r="P4475" s="119"/>
      <c r="Q4475" s="127"/>
      <c r="R4475" s="128"/>
      <c r="S4475" s="119"/>
      <c r="T4475" s="129"/>
      <c r="U4475" s="127"/>
      <c r="V4475" s="127"/>
      <c r="W4475" s="126"/>
      <c r="X4475" s="119"/>
      <c r="Y4475" s="121"/>
      <c r="Z4475" s="131"/>
      <c r="AA4475" s="12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2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4"/>
      <c r="EM4475" s="1"/>
      <c r="EN4475" s="1"/>
      <c r="EO4475" s="1"/>
      <c r="EP4475" s="1"/>
      <c r="EQ4475" s="1"/>
      <c r="ER4475" s="1"/>
    </row>
    <row r="4476" spans="1:148" ht="12.75" x14ac:dyDescent="0.2">
      <c r="A4476" s="118"/>
      <c r="B4476" s="119"/>
      <c r="C4476" s="119"/>
      <c r="D4476" s="120"/>
      <c r="E4476" s="121"/>
      <c r="F4476" s="122"/>
      <c r="G4476" s="123"/>
      <c r="H4476" s="124"/>
      <c r="I4476" s="124"/>
      <c r="J4476" s="125"/>
      <c r="K4476" s="125"/>
      <c r="L4476" s="119"/>
      <c r="M4476" s="126"/>
      <c r="N4476" s="126"/>
      <c r="O4476" s="119"/>
      <c r="P4476" s="119"/>
      <c r="Q4476" s="127"/>
      <c r="R4476" s="128"/>
      <c r="S4476" s="119"/>
      <c r="T4476" s="129"/>
      <c r="U4476" s="127"/>
      <c r="V4476" s="127"/>
      <c r="W4476" s="126"/>
      <c r="X4476" s="119"/>
      <c r="Y4476" s="121"/>
      <c r="Z4476" s="131"/>
      <c r="AA4476" s="12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2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4"/>
      <c r="EM4476" s="1"/>
      <c r="EN4476" s="1"/>
      <c r="EO4476" s="1"/>
      <c r="EP4476" s="1"/>
      <c r="EQ4476" s="1"/>
      <c r="ER4476" s="1"/>
    </row>
    <row r="4477" spans="1:148" ht="12.75" x14ac:dyDescent="0.2">
      <c r="A4477" s="118"/>
      <c r="B4477" s="119"/>
      <c r="C4477" s="119"/>
      <c r="D4477" s="120"/>
      <c r="E4477" s="121"/>
      <c r="F4477" s="122"/>
      <c r="G4477" s="123"/>
      <c r="H4477" s="124"/>
      <c r="I4477" s="124"/>
      <c r="J4477" s="125"/>
      <c r="K4477" s="125"/>
      <c r="L4477" s="119"/>
      <c r="M4477" s="126"/>
      <c r="N4477" s="126"/>
      <c r="O4477" s="119"/>
      <c r="P4477" s="119"/>
      <c r="Q4477" s="127"/>
      <c r="R4477" s="128"/>
      <c r="S4477" s="119"/>
      <c r="T4477" s="129"/>
      <c r="U4477" s="127"/>
      <c r="V4477" s="127"/>
      <c r="W4477" s="126"/>
      <c r="X4477" s="119"/>
      <c r="Y4477" s="121"/>
      <c r="Z4477" s="131"/>
      <c r="AA4477" s="12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2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4"/>
      <c r="EM4477" s="1"/>
      <c r="EN4477" s="1"/>
      <c r="EO4477" s="1"/>
      <c r="EP4477" s="1"/>
      <c r="EQ4477" s="1"/>
      <c r="ER4477" s="1"/>
    </row>
    <row r="4478" spans="1:148" ht="12.75" x14ac:dyDescent="0.2">
      <c r="A4478" s="118"/>
      <c r="B4478" s="119"/>
      <c r="C4478" s="119"/>
      <c r="D4478" s="120"/>
      <c r="E4478" s="121"/>
      <c r="F4478" s="122"/>
      <c r="G4478" s="123"/>
      <c r="H4478" s="124"/>
      <c r="I4478" s="124"/>
      <c r="J4478" s="125"/>
      <c r="K4478" s="125"/>
      <c r="L4478" s="119"/>
      <c r="M4478" s="126"/>
      <c r="N4478" s="126"/>
      <c r="O4478" s="119"/>
      <c r="P4478" s="119"/>
      <c r="Q4478" s="127"/>
      <c r="R4478" s="128"/>
      <c r="S4478" s="119"/>
      <c r="T4478" s="129"/>
      <c r="U4478" s="127"/>
      <c r="V4478" s="127"/>
      <c r="W4478" s="126"/>
      <c r="X4478" s="119"/>
      <c r="Y4478" s="121"/>
      <c r="Z4478" s="131"/>
      <c r="AA4478" s="12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2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4"/>
      <c r="EM4478" s="1"/>
      <c r="EN4478" s="1"/>
      <c r="EO4478" s="1"/>
      <c r="EP4478" s="1"/>
      <c r="EQ4478" s="1"/>
      <c r="ER4478" s="1"/>
    </row>
    <row r="4479" spans="1:148" ht="12.75" x14ac:dyDescent="0.2">
      <c r="A4479" s="118"/>
      <c r="B4479" s="119"/>
      <c r="C4479" s="119"/>
      <c r="D4479" s="120"/>
      <c r="E4479" s="121"/>
      <c r="F4479" s="122"/>
      <c r="G4479" s="123"/>
      <c r="H4479" s="124"/>
      <c r="I4479" s="124"/>
      <c r="J4479" s="125"/>
      <c r="K4479" s="125"/>
      <c r="L4479" s="119"/>
      <c r="M4479" s="126"/>
      <c r="N4479" s="126"/>
      <c r="O4479" s="119"/>
      <c r="P4479" s="119"/>
      <c r="Q4479" s="127"/>
      <c r="R4479" s="128"/>
      <c r="S4479" s="119"/>
      <c r="T4479" s="129"/>
      <c r="U4479" s="127"/>
      <c r="V4479" s="127"/>
      <c r="W4479" s="126"/>
      <c r="X4479" s="119"/>
      <c r="Y4479" s="121"/>
      <c r="Z4479" s="131"/>
      <c r="AA4479" s="12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2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4"/>
      <c r="EM4479" s="1"/>
      <c r="EN4479" s="1"/>
      <c r="EO4479" s="1"/>
      <c r="EP4479" s="1"/>
      <c r="EQ4479" s="1"/>
      <c r="ER4479" s="1"/>
    </row>
    <row r="4480" spans="1:148" ht="12.75" x14ac:dyDescent="0.2">
      <c r="A4480" s="118"/>
      <c r="B4480" s="119"/>
      <c r="C4480" s="119"/>
      <c r="D4480" s="120"/>
      <c r="E4480" s="121"/>
      <c r="F4480" s="122"/>
      <c r="G4480" s="123"/>
      <c r="H4480" s="124"/>
      <c r="I4480" s="124"/>
      <c r="J4480" s="125"/>
      <c r="K4480" s="125"/>
      <c r="L4480" s="119"/>
      <c r="M4480" s="126"/>
      <c r="N4480" s="126"/>
      <c r="O4480" s="119"/>
      <c r="P4480" s="119"/>
      <c r="Q4480" s="127"/>
      <c r="R4480" s="128"/>
      <c r="S4480" s="119"/>
      <c r="T4480" s="129"/>
      <c r="U4480" s="127"/>
      <c r="V4480" s="127"/>
      <c r="W4480" s="126"/>
      <c r="X4480" s="119"/>
      <c r="Y4480" s="121"/>
      <c r="Z4480" s="131"/>
      <c r="AA4480" s="12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2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4"/>
      <c r="EM4480" s="1"/>
      <c r="EN4480" s="1"/>
      <c r="EO4480" s="1"/>
      <c r="EP4480" s="1"/>
      <c r="EQ4480" s="1"/>
      <c r="ER4480" s="1"/>
    </row>
    <row r="4481" spans="1:148" ht="12.75" x14ac:dyDescent="0.2">
      <c r="A4481" s="118"/>
      <c r="B4481" s="119"/>
      <c r="C4481" s="119"/>
      <c r="D4481" s="120"/>
      <c r="E4481" s="121"/>
      <c r="F4481" s="122"/>
      <c r="G4481" s="123"/>
      <c r="H4481" s="124"/>
      <c r="I4481" s="124"/>
      <c r="J4481" s="125"/>
      <c r="K4481" s="125"/>
      <c r="L4481" s="119"/>
      <c r="M4481" s="126"/>
      <c r="N4481" s="126"/>
      <c r="O4481" s="119"/>
      <c r="P4481" s="119"/>
      <c r="Q4481" s="127"/>
      <c r="R4481" s="128"/>
      <c r="S4481" s="119"/>
      <c r="T4481" s="129"/>
      <c r="U4481" s="127"/>
      <c r="V4481" s="127"/>
      <c r="W4481" s="126"/>
      <c r="X4481" s="119"/>
      <c r="Y4481" s="121"/>
      <c r="Z4481" s="131"/>
      <c r="AA4481" s="12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2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4"/>
      <c r="EM4481" s="1"/>
      <c r="EN4481" s="1"/>
      <c r="EO4481" s="1"/>
      <c r="EP4481" s="1"/>
      <c r="EQ4481" s="1"/>
      <c r="ER4481" s="1"/>
    </row>
    <row r="4482" spans="1:148" ht="12.75" x14ac:dyDescent="0.2">
      <c r="A4482" s="118"/>
      <c r="B4482" s="119"/>
      <c r="C4482" s="119"/>
      <c r="D4482" s="120"/>
      <c r="E4482" s="121"/>
      <c r="F4482" s="122"/>
      <c r="G4482" s="123"/>
      <c r="H4482" s="124"/>
      <c r="I4482" s="124"/>
      <c r="J4482" s="125"/>
      <c r="K4482" s="125"/>
      <c r="L4482" s="119"/>
      <c r="M4482" s="126"/>
      <c r="N4482" s="126"/>
      <c r="O4482" s="119"/>
      <c r="P4482" s="119"/>
      <c r="Q4482" s="127"/>
      <c r="R4482" s="128"/>
      <c r="S4482" s="119"/>
      <c r="T4482" s="129"/>
      <c r="U4482" s="127"/>
      <c r="V4482" s="127"/>
      <c r="W4482" s="126"/>
      <c r="X4482" s="119"/>
      <c r="Y4482" s="121"/>
      <c r="Z4482" s="131"/>
      <c r="AA4482" s="12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2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4"/>
      <c r="EM4482" s="1"/>
      <c r="EN4482" s="1"/>
      <c r="EO4482" s="1"/>
      <c r="EP4482" s="1"/>
      <c r="EQ4482" s="1"/>
      <c r="ER4482" s="1"/>
    </row>
    <row r="4483" spans="1:148" ht="12.75" x14ac:dyDescent="0.2">
      <c r="A4483" s="118"/>
      <c r="B4483" s="119"/>
      <c r="C4483" s="119"/>
      <c r="D4483" s="120"/>
      <c r="E4483" s="121"/>
      <c r="F4483" s="122"/>
      <c r="G4483" s="123"/>
      <c r="H4483" s="124"/>
      <c r="I4483" s="124"/>
      <c r="J4483" s="125"/>
      <c r="K4483" s="125"/>
      <c r="L4483" s="119"/>
      <c r="M4483" s="126"/>
      <c r="N4483" s="126"/>
      <c r="O4483" s="119"/>
      <c r="P4483" s="119"/>
      <c r="Q4483" s="127"/>
      <c r="R4483" s="128"/>
      <c r="S4483" s="119"/>
      <c r="T4483" s="129"/>
      <c r="U4483" s="127"/>
      <c r="V4483" s="127"/>
      <c r="W4483" s="126"/>
      <c r="X4483" s="119"/>
      <c r="Y4483" s="121"/>
      <c r="Z4483" s="131"/>
      <c r="AA4483" s="12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2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4"/>
      <c r="EM4483" s="1"/>
      <c r="EN4483" s="1"/>
      <c r="EO4483" s="1"/>
      <c r="EP4483" s="1"/>
      <c r="EQ4483" s="1"/>
      <c r="ER4483" s="1"/>
    </row>
    <row r="4484" spans="1:148" ht="12.75" x14ac:dyDescent="0.2">
      <c r="A4484" s="118"/>
      <c r="B4484" s="119"/>
      <c r="C4484" s="119"/>
      <c r="D4484" s="120"/>
      <c r="E4484" s="121"/>
      <c r="F4484" s="122"/>
      <c r="G4484" s="123"/>
      <c r="H4484" s="124"/>
      <c r="I4484" s="124"/>
      <c r="J4484" s="125"/>
      <c r="K4484" s="125"/>
      <c r="L4484" s="119"/>
      <c r="M4484" s="126"/>
      <c r="N4484" s="126"/>
      <c r="O4484" s="119"/>
      <c r="P4484" s="119"/>
      <c r="Q4484" s="127"/>
      <c r="R4484" s="128"/>
      <c r="S4484" s="119"/>
      <c r="T4484" s="129"/>
      <c r="U4484" s="127"/>
      <c r="V4484" s="127"/>
      <c r="W4484" s="126"/>
      <c r="X4484" s="119"/>
      <c r="Y4484" s="121"/>
      <c r="Z4484" s="131"/>
      <c r="AA4484" s="12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2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4"/>
      <c r="EM4484" s="1"/>
      <c r="EN4484" s="1"/>
      <c r="EO4484" s="1"/>
      <c r="EP4484" s="1"/>
      <c r="EQ4484" s="1"/>
      <c r="ER4484" s="1"/>
    </row>
    <row r="4485" spans="1:148" ht="12.75" x14ac:dyDescent="0.2">
      <c r="A4485" s="118"/>
      <c r="B4485" s="119"/>
      <c r="C4485" s="119"/>
      <c r="D4485" s="120"/>
      <c r="E4485" s="121"/>
      <c r="F4485" s="122"/>
      <c r="G4485" s="123"/>
      <c r="H4485" s="124"/>
      <c r="I4485" s="124"/>
      <c r="J4485" s="125"/>
      <c r="K4485" s="125"/>
      <c r="L4485" s="119"/>
      <c r="M4485" s="126"/>
      <c r="N4485" s="126"/>
      <c r="O4485" s="119"/>
      <c r="P4485" s="119"/>
      <c r="Q4485" s="127"/>
      <c r="R4485" s="128"/>
      <c r="S4485" s="119"/>
      <c r="T4485" s="129"/>
      <c r="U4485" s="127"/>
      <c r="V4485" s="127"/>
      <c r="W4485" s="126"/>
      <c r="X4485" s="119"/>
      <c r="Y4485" s="121"/>
      <c r="Z4485" s="131"/>
      <c r="AA4485" s="12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2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4"/>
      <c r="EM4485" s="1"/>
      <c r="EN4485" s="1"/>
      <c r="EO4485" s="1"/>
      <c r="EP4485" s="1"/>
      <c r="EQ4485" s="1"/>
      <c r="ER4485" s="1"/>
    </row>
    <row r="4486" spans="1:148" ht="12.75" x14ac:dyDescent="0.2">
      <c r="A4486" s="118"/>
      <c r="B4486" s="119"/>
      <c r="C4486" s="119"/>
      <c r="D4486" s="120"/>
      <c r="E4486" s="121"/>
      <c r="F4486" s="122"/>
      <c r="G4486" s="123"/>
      <c r="H4486" s="124"/>
      <c r="I4486" s="124"/>
      <c r="J4486" s="125"/>
      <c r="K4486" s="125"/>
      <c r="L4486" s="119"/>
      <c r="M4486" s="126"/>
      <c r="N4486" s="126"/>
      <c r="O4486" s="119"/>
      <c r="P4486" s="119"/>
      <c r="Q4486" s="127"/>
      <c r="R4486" s="128"/>
      <c r="S4486" s="119"/>
      <c r="T4486" s="129"/>
      <c r="U4486" s="127"/>
      <c r="V4486" s="127"/>
      <c r="W4486" s="126"/>
      <c r="X4486" s="119"/>
      <c r="Y4486" s="121"/>
      <c r="Z4486" s="131"/>
      <c r="AA4486" s="12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2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4"/>
      <c r="EM4486" s="1"/>
      <c r="EN4486" s="1"/>
      <c r="EO4486" s="1"/>
      <c r="EP4486" s="1"/>
      <c r="EQ4486" s="1"/>
      <c r="ER4486" s="1"/>
    </row>
    <row r="4487" spans="1:148" ht="12.75" x14ac:dyDescent="0.2">
      <c r="A4487" s="118"/>
      <c r="B4487" s="119"/>
      <c r="C4487" s="119"/>
      <c r="D4487" s="120"/>
      <c r="E4487" s="121"/>
      <c r="F4487" s="122"/>
      <c r="G4487" s="123"/>
      <c r="H4487" s="124"/>
      <c r="I4487" s="124"/>
      <c r="J4487" s="125"/>
      <c r="K4487" s="125"/>
      <c r="L4487" s="119"/>
      <c r="M4487" s="126"/>
      <c r="N4487" s="126"/>
      <c r="O4487" s="119"/>
      <c r="P4487" s="119"/>
      <c r="Q4487" s="127"/>
      <c r="R4487" s="128"/>
      <c r="S4487" s="119"/>
      <c r="T4487" s="129"/>
      <c r="U4487" s="127"/>
      <c r="V4487" s="127"/>
      <c r="W4487" s="126"/>
      <c r="X4487" s="119"/>
      <c r="Y4487" s="121"/>
      <c r="Z4487" s="131"/>
      <c r="AA4487" s="12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2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4"/>
      <c r="EM4487" s="1"/>
      <c r="EN4487" s="1"/>
      <c r="EO4487" s="1"/>
      <c r="EP4487" s="1"/>
      <c r="EQ4487" s="1"/>
      <c r="ER4487" s="1"/>
    </row>
    <row r="4488" spans="1:148" ht="12.75" x14ac:dyDescent="0.2">
      <c r="A4488" s="118"/>
      <c r="B4488" s="119"/>
      <c r="C4488" s="119"/>
      <c r="D4488" s="120"/>
      <c r="E4488" s="121"/>
      <c r="F4488" s="122"/>
      <c r="G4488" s="123"/>
      <c r="H4488" s="124"/>
      <c r="I4488" s="124"/>
      <c r="J4488" s="125"/>
      <c r="K4488" s="125"/>
      <c r="L4488" s="119"/>
      <c r="M4488" s="126"/>
      <c r="N4488" s="126"/>
      <c r="O4488" s="119"/>
      <c r="P4488" s="119"/>
      <c r="Q4488" s="127"/>
      <c r="R4488" s="128"/>
      <c r="S4488" s="119"/>
      <c r="T4488" s="129"/>
      <c r="U4488" s="127"/>
      <c r="V4488" s="127"/>
      <c r="W4488" s="126"/>
      <c r="X4488" s="119"/>
      <c r="Y4488" s="121"/>
      <c r="Z4488" s="131"/>
      <c r="AA4488" s="12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2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4"/>
      <c r="EM4488" s="1"/>
      <c r="EN4488" s="1"/>
      <c r="EO4488" s="1"/>
      <c r="EP4488" s="1"/>
      <c r="EQ4488" s="1"/>
      <c r="ER4488" s="1"/>
    </row>
    <row r="4489" spans="1:148" ht="12.75" x14ac:dyDescent="0.2">
      <c r="A4489" s="118"/>
      <c r="B4489" s="119"/>
      <c r="C4489" s="119"/>
      <c r="D4489" s="120"/>
      <c r="E4489" s="121"/>
      <c r="F4489" s="122"/>
      <c r="G4489" s="123"/>
      <c r="H4489" s="124"/>
      <c r="I4489" s="124"/>
      <c r="J4489" s="125"/>
      <c r="K4489" s="125"/>
      <c r="L4489" s="119"/>
      <c r="M4489" s="126"/>
      <c r="N4489" s="126"/>
      <c r="O4489" s="119"/>
      <c r="P4489" s="119"/>
      <c r="Q4489" s="127"/>
      <c r="R4489" s="128"/>
      <c r="S4489" s="119"/>
      <c r="T4489" s="129"/>
      <c r="U4489" s="127"/>
      <c r="V4489" s="127"/>
      <c r="W4489" s="126"/>
      <c r="X4489" s="119"/>
      <c r="Y4489" s="121"/>
      <c r="Z4489" s="131"/>
      <c r="AA4489" s="12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2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4"/>
      <c r="EM4489" s="1"/>
      <c r="EN4489" s="1"/>
      <c r="EO4489" s="1"/>
      <c r="EP4489" s="1"/>
      <c r="EQ4489" s="1"/>
      <c r="ER4489" s="1"/>
    </row>
    <row r="4490" spans="1:148" ht="12.75" x14ac:dyDescent="0.2">
      <c r="A4490" s="118"/>
      <c r="B4490" s="119"/>
      <c r="C4490" s="119"/>
      <c r="D4490" s="120"/>
      <c r="E4490" s="121"/>
      <c r="F4490" s="122"/>
      <c r="G4490" s="123"/>
      <c r="H4490" s="124"/>
      <c r="I4490" s="124"/>
      <c r="J4490" s="125"/>
      <c r="K4490" s="125"/>
      <c r="L4490" s="119"/>
      <c r="M4490" s="126"/>
      <c r="N4490" s="126"/>
      <c r="O4490" s="119"/>
      <c r="P4490" s="119"/>
      <c r="Q4490" s="127"/>
      <c r="R4490" s="128"/>
      <c r="S4490" s="119"/>
      <c r="T4490" s="129"/>
      <c r="U4490" s="127"/>
      <c r="V4490" s="127"/>
      <c r="W4490" s="126"/>
      <c r="X4490" s="119"/>
      <c r="Y4490" s="121"/>
      <c r="Z4490" s="131"/>
      <c r="AA4490" s="12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2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4"/>
      <c r="EM4490" s="1"/>
      <c r="EN4490" s="1"/>
      <c r="EO4490" s="1"/>
      <c r="EP4490" s="1"/>
      <c r="EQ4490" s="1"/>
      <c r="ER4490" s="1"/>
    </row>
    <row r="4491" spans="1:148" ht="12.75" x14ac:dyDescent="0.2">
      <c r="A4491" s="118"/>
      <c r="B4491" s="119"/>
      <c r="C4491" s="119"/>
      <c r="D4491" s="120"/>
      <c r="E4491" s="121"/>
      <c r="F4491" s="122"/>
      <c r="G4491" s="123"/>
      <c r="H4491" s="124"/>
      <c r="I4491" s="124"/>
      <c r="J4491" s="125"/>
      <c r="K4491" s="125"/>
      <c r="L4491" s="119"/>
      <c r="M4491" s="126"/>
      <c r="N4491" s="126"/>
      <c r="O4491" s="119"/>
      <c r="P4491" s="119"/>
      <c r="Q4491" s="127"/>
      <c r="R4491" s="128"/>
      <c r="S4491" s="119"/>
      <c r="T4491" s="129"/>
      <c r="U4491" s="127"/>
      <c r="V4491" s="127"/>
      <c r="W4491" s="126"/>
      <c r="X4491" s="119"/>
      <c r="Y4491" s="121"/>
      <c r="Z4491" s="131"/>
      <c r="AA4491" s="12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2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4"/>
      <c r="EM4491" s="1"/>
      <c r="EN4491" s="1"/>
      <c r="EO4491" s="1"/>
      <c r="EP4491" s="1"/>
      <c r="EQ4491" s="1"/>
      <c r="ER4491" s="1"/>
    </row>
    <row r="4492" spans="1:148" ht="12.75" x14ac:dyDescent="0.2">
      <c r="A4492" s="118"/>
      <c r="B4492" s="119"/>
      <c r="C4492" s="119"/>
      <c r="D4492" s="120"/>
      <c r="E4492" s="121"/>
      <c r="F4492" s="122"/>
      <c r="G4492" s="123"/>
      <c r="H4492" s="124"/>
      <c r="I4492" s="124"/>
      <c r="J4492" s="125"/>
      <c r="K4492" s="125"/>
      <c r="L4492" s="119"/>
      <c r="M4492" s="126"/>
      <c r="N4492" s="126"/>
      <c r="O4492" s="119"/>
      <c r="P4492" s="119"/>
      <c r="Q4492" s="127"/>
      <c r="R4492" s="128"/>
      <c r="S4492" s="119"/>
      <c r="T4492" s="129"/>
      <c r="U4492" s="127"/>
      <c r="V4492" s="127"/>
      <c r="W4492" s="126"/>
      <c r="X4492" s="119"/>
      <c r="Y4492" s="121"/>
      <c r="Z4492" s="131"/>
      <c r="AA4492" s="12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2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4"/>
      <c r="EM4492" s="1"/>
      <c r="EN4492" s="1"/>
      <c r="EO4492" s="1"/>
      <c r="EP4492" s="1"/>
      <c r="EQ4492" s="1"/>
      <c r="ER4492" s="1"/>
    </row>
    <row r="4493" spans="1:148" ht="12.75" x14ac:dyDescent="0.2">
      <c r="A4493" s="118"/>
      <c r="B4493" s="119"/>
      <c r="C4493" s="119"/>
      <c r="D4493" s="120"/>
      <c r="E4493" s="121"/>
      <c r="F4493" s="122"/>
      <c r="G4493" s="123"/>
      <c r="H4493" s="124"/>
      <c r="I4493" s="124"/>
      <c r="J4493" s="125"/>
      <c r="K4493" s="125"/>
      <c r="L4493" s="119"/>
      <c r="M4493" s="126"/>
      <c r="N4493" s="126"/>
      <c r="O4493" s="119"/>
      <c r="P4493" s="119"/>
      <c r="Q4493" s="127"/>
      <c r="R4493" s="128"/>
      <c r="S4493" s="119"/>
      <c r="T4493" s="129"/>
      <c r="U4493" s="127"/>
      <c r="V4493" s="127"/>
      <c r="W4493" s="126"/>
      <c r="X4493" s="119"/>
      <c r="Y4493" s="121"/>
      <c r="Z4493" s="131"/>
      <c r="AA4493" s="12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2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4"/>
      <c r="EM4493" s="1"/>
      <c r="EN4493" s="1"/>
      <c r="EO4493" s="1"/>
      <c r="EP4493" s="1"/>
      <c r="EQ4493" s="1"/>
      <c r="ER4493" s="1"/>
    </row>
    <row r="4494" spans="1:148" ht="12.75" x14ac:dyDescent="0.2">
      <c r="A4494" s="118"/>
      <c r="B4494" s="119"/>
      <c r="C4494" s="119"/>
      <c r="D4494" s="120"/>
      <c r="E4494" s="121"/>
      <c r="F4494" s="122"/>
      <c r="G4494" s="123"/>
      <c r="H4494" s="124"/>
      <c r="I4494" s="124"/>
      <c r="J4494" s="125"/>
      <c r="K4494" s="125"/>
      <c r="L4494" s="119"/>
      <c r="M4494" s="126"/>
      <c r="N4494" s="126"/>
      <c r="O4494" s="119"/>
      <c r="P4494" s="119"/>
      <c r="Q4494" s="127"/>
      <c r="R4494" s="128"/>
      <c r="S4494" s="119"/>
      <c r="T4494" s="129"/>
      <c r="U4494" s="127"/>
      <c r="V4494" s="127"/>
      <c r="W4494" s="126"/>
      <c r="X4494" s="119"/>
      <c r="Y4494" s="121"/>
      <c r="Z4494" s="131"/>
      <c r="AA4494" s="12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2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4"/>
      <c r="EM4494" s="1"/>
      <c r="EN4494" s="1"/>
      <c r="EO4494" s="1"/>
      <c r="EP4494" s="1"/>
      <c r="EQ4494" s="1"/>
      <c r="ER4494" s="1"/>
    </row>
    <row r="4495" spans="1:148" ht="12.75" x14ac:dyDescent="0.2">
      <c r="A4495" s="118"/>
      <c r="B4495" s="119"/>
      <c r="C4495" s="119"/>
      <c r="D4495" s="120"/>
      <c r="E4495" s="121"/>
      <c r="F4495" s="122"/>
      <c r="G4495" s="123"/>
      <c r="H4495" s="124"/>
      <c r="I4495" s="124"/>
      <c r="J4495" s="125"/>
      <c r="K4495" s="125"/>
      <c r="L4495" s="119"/>
      <c r="M4495" s="126"/>
      <c r="N4495" s="126"/>
      <c r="O4495" s="119"/>
      <c r="P4495" s="119"/>
      <c r="Q4495" s="127"/>
      <c r="R4495" s="128"/>
      <c r="S4495" s="119"/>
      <c r="T4495" s="129"/>
      <c r="U4495" s="127"/>
      <c r="V4495" s="127"/>
      <c r="W4495" s="126"/>
      <c r="X4495" s="119"/>
      <c r="Y4495" s="121"/>
      <c r="Z4495" s="131"/>
      <c r="AA4495" s="12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2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4"/>
      <c r="EM4495" s="1"/>
      <c r="EN4495" s="1"/>
      <c r="EO4495" s="1"/>
      <c r="EP4495" s="1"/>
      <c r="EQ4495" s="1"/>
      <c r="ER4495" s="1"/>
    </row>
    <row r="4496" spans="1:148" ht="12.75" x14ac:dyDescent="0.2">
      <c r="A4496" s="118"/>
      <c r="B4496" s="119"/>
      <c r="C4496" s="119"/>
      <c r="D4496" s="120"/>
      <c r="E4496" s="121"/>
      <c r="F4496" s="122"/>
      <c r="G4496" s="123"/>
      <c r="H4496" s="124"/>
      <c r="I4496" s="124"/>
      <c r="J4496" s="125"/>
      <c r="K4496" s="125"/>
      <c r="L4496" s="119"/>
      <c r="M4496" s="126"/>
      <c r="N4496" s="126"/>
      <c r="O4496" s="119"/>
      <c r="P4496" s="119"/>
      <c r="Q4496" s="127"/>
      <c r="R4496" s="128"/>
      <c r="S4496" s="119"/>
      <c r="T4496" s="129"/>
      <c r="U4496" s="127"/>
      <c r="V4496" s="127"/>
      <c r="W4496" s="126"/>
      <c r="X4496" s="119"/>
      <c r="Y4496" s="121"/>
      <c r="Z4496" s="131"/>
      <c r="AA4496" s="12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2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4"/>
      <c r="EM4496" s="1"/>
      <c r="EN4496" s="1"/>
      <c r="EO4496" s="1"/>
      <c r="EP4496" s="1"/>
      <c r="EQ4496" s="1"/>
      <c r="ER4496" s="1"/>
    </row>
    <row r="4497" spans="1:148" ht="12.75" x14ac:dyDescent="0.2">
      <c r="A4497" s="118"/>
      <c r="B4497" s="119"/>
      <c r="C4497" s="119"/>
      <c r="D4497" s="120"/>
      <c r="E4497" s="121"/>
      <c r="F4497" s="122"/>
      <c r="G4497" s="123"/>
      <c r="H4497" s="124"/>
      <c r="I4497" s="124"/>
      <c r="J4497" s="125"/>
      <c r="K4497" s="125"/>
      <c r="L4497" s="119"/>
      <c r="M4497" s="126"/>
      <c r="N4497" s="126"/>
      <c r="O4497" s="119"/>
      <c r="P4497" s="119"/>
      <c r="Q4497" s="127"/>
      <c r="R4497" s="128"/>
      <c r="S4497" s="119"/>
      <c r="T4497" s="129"/>
      <c r="U4497" s="127"/>
      <c r="V4497" s="127"/>
      <c r="W4497" s="126"/>
      <c r="X4497" s="119"/>
      <c r="Y4497" s="121"/>
      <c r="Z4497" s="131"/>
      <c r="AA4497" s="12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2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4"/>
      <c r="EM4497" s="1"/>
      <c r="EN4497" s="1"/>
      <c r="EO4497" s="1"/>
      <c r="EP4497" s="1"/>
      <c r="EQ4497" s="1"/>
      <c r="ER4497" s="1"/>
    </row>
    <row r="4498" spans="1:148" ht="12.75" x14ac:dyDescent="0.2">
      <c r="A4498" s="118"/>
      <c r="B4498" s="119"/>
      <c r="C4498" s="119"/>
      <c r="D4498" s="120"/>
      <c r="E4498" s="121"/>
      <c r="F4498" s="122"/>
      <c r="G4498" s="123"/>
      <c r="H4498" s="124"/>
      <c r="I4498" s="124"/>
      <c r="J4498" s="125"/>
      <c r="K4498" s="125"/>
      <c r="L4498" s="119"/>
      <c r="M4498" s="126"/>
      <c r="N4498" s="126"/>
      <c r="O4498" s="119"/>
      <c r="P4498" s="119"/>
      <c r="Q4498" s="127"/>
      <c r="R4498" s="128"/>
      <c r="S4498" s="119"/>
      <c r="T4498" s="129"/>
      <c r="U4498" s="127"/>
      <c r="V4498" s="127"/>
      <c r="W4498" s="126"/>
      <c r="X4498" s="119"/>
      <c r="Y4498" s="121"/>
      <c r="Z4498" s="131"/>
      <c r="AA4498" s="12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2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4"/>
      <c r="EM4498" s="1"/>
      <c r="EN4498" s="1"/>
      <c r="EO4498" s="1"/>
      <c r="EP4498" s="1"/>
      <c r="EQ4498" s="1"/>
      <c r="ER4498" s="1"/>
    </row>
    <row r="4499" spans="1:148" ht="12.75" x14ac:dyDescent="0.2">
      <c r="A4499" s="118"/>
      <c r="B4499" s="119"/>
      <c r="C4499" s="119"/>
      <c r="D4499" s="120"/>
      <c r="E4499" s="121"/>
      <c r="F4499" s="122"/>
      <c r="G4499" s="123"/>
      <c r="H4499" s="124"/>
      <c r="I4499" s="124"/>
      <c r="J4499" s="125"/>
      <c r="K4499" s="125"/>
      <c r="L4499" s="119"/>
      <c r="M4499" s="126"/>
      <c r="N4499" s="126"/>
      <c r="O4499" s="119"/>
      <c r="P4499" s="119"/>
      <c r="Q4499" s="127"/>
      <c r="R4499" s="128"/>
      <c r="S4499" s="119"/>
      <c r="T4499" s="129"/>
      <c r="U4499" s="127"/>
      <c r="V4499" s="127"/>
      <c r="W4499" s="126"/>
      <c r="X4499" s="119"/>
      <c r="Y4499" s="121"/>
      <c r="Z4499" s="131"/>
      <c r="AA4499" s="12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2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4"/>
      <c r="EM4499" s="1"/>
      <c r="EN4499" s="1"/>
      <c r="EO4499" s="1"/>
      <c r="EP4499" s="1"/>
      <c r="EQ4499" s="1"/>
      <c r="ER4499" s="1"/>
    </row>
    <row r="4500" spans="1:148" ht="12.75" x14ac:dyDescent="0.2">
      <c r="A4500" s="118"/>
      <c r="B4500" s="119"/>
      <c r="C4500" s="119"/>
      <c r="D4500" s="120"/>
      <c r="E4500" s="121"/>
      <c r="F4500" s="122"/>
      <c r="G4500" s="123"/>
      <c r="H4500" s="124"/>
      <c r="I4500" s="124"/>
      <c r="J4500" s="125"/>
      <c r="K4500" s="125"/>
      <c r="L4500" s="119"/>
      <c r="M4500" s="126"/>
      <c r="N4500" s="126"/>
      <c r="O4500" s="119"/>
      <c r="P4500" s="119"/>
      <c r="Q4500" s="127"/>
      <c r="R4500" s="128"/>
      <c r="S4500" s="119"/>
      <c r="T4500" s="129"/>
      <c r="U4500" s="127"/>
      <c r="V4500" s="127"/>
      <c r="W4500" s="126"/>
      <c r="X4500" s="119"/>
      <c r="Y4500" s="121"/>
      <c r="Z4500" s="131"/>
      <c r="AA4500" s="12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2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4"/>
      <c r="EM4500" s="1"/>
      <c r="EN4500" s="1"/>
      <c r="EO4500" s="1"/>
      <c r="EP4500" s="1"/>
      <c r="EQ4500" s="1"/>
      <c r="ER4500" s="1"/>
    </row>
    <row r="4501" spans="1:148" ht="12.75" x14ac:dyDescent="0.2">
      <c r="A4501" s="118"/>
      <c r="B4501" s="119"/>
      <c r="C4501" s="119"/>
      <c r="D4501" s="120"/>
      <c r="E4501" s="121"/>
      <c r="F4501" s="122"/>
      <c r="G4501" s="123"/>
      <c r="H4501" s="124"/>
      <c r="I4501" s="124"/>
      <c r="J4501" s="125"/>
      <c r="K4501" s="125"/>
      <c r="L4501" s="119"/>
      <c r="M4501" s="126"/>
      <c r="N4501" s="126"/>
      <c r="O4501" s="119"/>
      <c r="P4501" s="119"/>
      <c r="Q4501" s="127"/>
      <c r="R4501" s="128"/>
      <c r="S4501" s="119"/>
      <c r="T4501" s="129"/>
      <c r="U4501" s="127"/>
      <c r="V4501" s="127"/>
      <c r="W4501" s="126"/>
      <c r="X4501" s="119"/>
      <c r="Y4501" s="121"/>
      <c r="Z4501" s="131"/>
      <c r="AA4501" s="12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2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4"/>
      <c r="EM4501" s="1"/>
      <c r="EN4501" s="1"/>
      <c r="EO4501" s="1"/>
      <c r="EP4501" s="1"/>
      <c r="EQ4501" s="1"/>
      <c r="ER4501" s="1"/>
    </row>
    <row r="4502" spans="1:148" ht="12.75" x14ac:dyDescent="0.2">
      <c r="A4502" s="118"/>
      <c r="B4502" s="119"/>
      <c r="C4502" s="119"/>
      <c r="D4502" s="120"/>
      <c r="E4502" s="121"/>
      <c r="F4502" s="122"/>
      <c r="G4502" s="123"/>
      <c r="H4502" s="124"/>
      <c r="I4502" s="124"/>
      <c r="J4502" s="125"/>
      <c r="K4502" s="125"/>
      <c r="L4502" s="119"/>
      <c r="M4502" s="126"/>
      <c r="N4502" s="126"/>
      <c r="O4502" s="119"/>
      <c r="P4502" s="119"/>
      <c r="Q4502" s="127"/>
      <c r="R4502" s="128"/>
      <c r="S4502" s="119"/>
      <c r="T4502" s="129"/>
      <c r="U4502" s="127"/>
      <c r="V4502" s="127"/>
      <c r="W4502" s="126"/>
      <c r="X4502" s="119"/>
      <c r="Y4502" s="121"/>
      <c r="Z4502" s="131"/>
      <c r="AA4502" s="12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2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4"/>
      <c r="EM4502" s="1"/>
      <c r="EN4502" s="1"/>
      <c r="EO4502" s="1"/>
      <c r="EP4502" s="1"/>
      <c r="EQ4502" s="1"/>
      <c r="ER4502" s="1"/>
    </row>
    <row r="4503" spans="1:148" ht="12.75" x14ac:dyDescent="0.2">
      <c r="A4503" s="118"/>
      <c r="B4503" s="119"/>
      <c r="C4503" s="119"/>
      <c r="D4503" s="120"/>
      <c r="E4503" s="121"/>
      <c r="F4503" s="122"/>
      <c r="G4503" s="123"/>
      <c r="H4503" s="124"/>
      <c r="I4503" s="124"/>
      <c r="J4503" s="125"/>
      <c r="K4503" s="125"/>
      <c r="L4503" s="119"/>
      <c r="M4503" s="126"/>
      <c r="N4503" s="126"/>
      <c r="O4503" s="119"/>
      <c r="P4503" s="119"/>
      <c r="Q4503" s="127"/>
      <c r="R4503" s="128"/>
      <c r="S4503" s="119"/>
      <c r="T4503" s="129"/>
      <c r="U4503" s="127"/>
      <c r="V4503" s="127"/>
      <c r="W4503" s="126"/>
      <c r="X4503" s="119"/>
      <c r="Y4503" s="121"/>
      <c r="Z4503" s="131"/>
      <c r="AA4503" s="12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2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4"/>
      <c r="EM4503" s="1"/>
      <c r="EN4503" s="1"/>
      <c r="EO4503" s="1"/>
      <c r="EP4503" s="1"/>
      <c r="EQ4503" s="1"/>
      <c r="ER4503" s="1"/>
    </row>
    <row r="4504" spans="1:148" ht="12.75" x14ac:dyDescent="0.2">
      <c r="A4504" s="118"/>
      <c r="B4504" s="119"/>
      <c r="C4504" s="119"/>
      <c r="D4504" s="120"/>
      <c r="E4504" s="121"/>
      <c r="F4504" s="122"/>
      <c r="G4504" s="123"/>
      <c r="H4504" s="124"/>
      <c r="I4504" s="124"/>
      <c r="J4504" s="125"/>
      <c r="K4504" s="125"/>
      <c r="L4504" s="119"/>
      <c r="M4504" s="126"/>
      <c r="N4504" s="126"/>
      <c r="O4504" s="119"/>
      <c r="P4504" s="119"/>
      <c r="Q4504" s="127"/>
      <c r="R4504" s="128"/>
      <c r="S4504" s="119"/>
      <c r="T4504" s="129"/>
      <c r="U4504" s="127"/>
      <c r="V4504" s="127"/>
      <c r="W4504" s="126"/>
      <c r="X4504" s="119"/>
      <c r="Y4504" s="121"/>
      <c r="Z4504" s="131"/>
      <c r="AA4504" s="12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2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4"/>
      <c r="EM4504" s="1"/>
      <c r="EN4504" s="1"/>
      <c r="EO4504" s="1"/>
      <c r="EP4504" s="1"/>
      <c r="EQ4504" s="1"/>
      <c r="ER4504" s="1"/>
    </row>
    <row r="4505" spans="1:148" ht="12.75" x14ac:dyDescent="0.2">
      <c r="A4505" s="118"/>
      <c r="B4505" s="119"/>
      <c r="C4505" s="119"/>
      <c r="D4505" s="120"/>
      <c r="E4505" s="121"/>
      <c r="F4505" s="122"/>
      <c r="G4505" s="123"/>
      <c r="H4505" s="124"/>
      <c r="I4505" s="124"/>
      <c r="J4505" s="125"/>
      <c r="K4505" s="125"/>
      <c r="L4505" s="119"/>
      <c r="M4505" s="126"/>
      <c r="N4505" s="126"/>
      <c r="O4505" s="119"/>
      <c r="P4505" s="119"/>
      <c r="Q4505" s="127"/>
      <c r="R4505" s="128"/>
      <c r="S4505" s="119"/>
      <c r="T4505" s="129"/>
      <c r="U4505" s="127"/>
      <c r="V4505" s="127"/>
      <c r="W4505" s="126"/>
      <c r="X4505" s="119"/>
      <c r="Y4505" s="121"/>
      <c r="Z4505" s="131"/>
      <c r="AA4505" s="12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2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4"/>
      <c r="EM4505" s="1"/>
      <c r="EN4505" s="1"/>
      <c r="EO4505" s="1"/>
      <c r="EP4505" s="1"/>
      <c r="EQ4505" s="1"/>
      <c r="ER4505" s="1"/>
    </row>
    <row r="4506" spans="1:148" ht="12.75" x14ac:dyDescent="0.2">
      <c r="A4506" s="118"/>
      <c r="B4506" s="119"/>
      <c r="C4506" s="119"/>
      <c r="D4506" s="120"/>
      <c r="E4506" s="121"/>
      <c r="F4506" s="122"/>
      <c r="G4506" s="123"/>
      <c r="H4506" s="124"/>
      <c r="I4506" s="124"/>
      <c r="J4506" s="125"/>
      <c r="K4506" s="125"/>
      <c r="L4506" s="119"/>
      <c r="M4506" s="126"/>
      <c r="N4506" s="126"/>
      <c r="O4506" s="119"/>
      <c r="P4506" s="119"/>
      <c r="Q4506" s="127"/>
      <c r="R4506" s="128"/>
      <c r="S4506" s="119"/>
      <c r="T4506" s="129"/>
      <c r="U4506" s="127"/>
      <c r="V4506" s="127"/>
      <c r="W4506" s="126"/>
      <c r="X4506" s="119"/>
      <c r="Y4506" s="121"/>
      <c r="Z4506" s="131"/>
      <c r="AA4506" s="12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2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4"/>
      <c r="EM4506" s="1"/>
      <c r="EN4506" s="1"/>
      <c r="EO4506" s="1"/>
      <c r="EP4506" s="1"/>
      <c r="EQ4506" s="1"/>
      <c r="ER4506" s="1"/>
    </row>
    <row r="4507" spans="1:148" ht="12.75" x14ac:dyDescent="0.2">
      <c r="A4507" s="118"/>
      <c r="B4507" s="119"/>
      <c r="C4507" s="119"/>
      <c r="D4507" s="120"/>
      <c r="E4507" s="121"/>
      <c r="F4507" s="122"/>
      <c r="G4507" s="123"/>
      <c r="H4507" s="124"/>
      <c r="I4507" s="124"/>
      <c r="J4507" s="125"/>
      <c r="K4507" s="125"/>
      <c r="L4507" s="119"/>
      <c r="M4507" s="126"/>
      <c r="N4507" s="126"/>
      <c r="O4507" s="119"/>
      <c r="P4507" s="119"/>
      <c r="Q4507" s="127"/>
      <c r="R4507" s="128"/>
      <c r="S4507" s="119"/>
      <c r="T4507" s="129"/>
      <c r="U4507" s="127"/>
      <c r="V4507" s="127"/>
      <c r="W4507" s="126"/>
      <c r="X4507" s="119"/>
      <c r="Y4507" s="121"/>
      <c r="Z4507" s="131"/>
      <c r="AA4507" s="12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2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4"/>
      <c r="EM4507" s="1"/>
      <c r="EN4507" s="1"/>
      <c r="EO4507" s="1"/>
      <c r="EP4507" s="1"/>
      <c r="EQ4507" s="1"/>
      <c r="ER4507" s="1"/>
    </row>
    <row r="4508" spans="1:148" ht="12.75" x14ac:dyDescent="0.2">
      <c r="A4508" s="118"/>
      <c r="B4508" s="119"/>
      <c r="C4508" s="119"/>
      <c r="D4508" s="120"/>
      <c r="E4508" s="121"/>
      <c r="F4508" s="122"/>
      <c r="G4508" s="123"/>
      <c r="H4508" s="124"/>
      <c r="I4508" s="124"/>
      <c r="J4508" s="125"/>
      <c r="K4508" s="125"/>
      <c r="L4508" s="119"/>
      <c r="M4508" s="126"/>
      <c r="N4508" s="126"/>
      <c r="O4508" s="119"/>
      <c r="P4508" s="119"/>
      <c r="Q4508" s="127"/>
      <c r="R4508" s="128"/>
      <c r="S4508" s="119"/>
      <c r="T4508" s="129"/>
      <c r="U4508" s="127"/>
      <c r="V4508" s="127"/>
      <c r="W4508" s="126"/>
      <c r="X4508" s="119"/>
      <c r="Y4508" s="121"/>
      <c r="Z4508" s="131"/>
      <c r="AA4508" s="12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2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4"/>
      <c r="EM4508" s="1"/>
      <c r="EN4508" s="1"/>
      <c r="EO4508" s="1"/>
      <c r="EP4508" s="1"/>
      <c r="EQ4508" s="1"/>
      <c r="ER4508" s="1"/>
    </row>
    <row r="4509" spans="1:148" ht="12.75" x14ac:dyDescent="0.2">
      <c r="A4509" s="118"/>
      <c r="B4509" s="119"/>
      <c r="C4509" s="119"/>
      <c r="D4509" s="120"/>
      <c r="E4509" s="121"/>
      <c r="F4509" s="122"/>
      <c r="G4509" s="123"/>
      <c r="H4509" s="124"/>
      <c r="I4509" s="124"/>
      <c r="J4509" s="125"/>
      <c r="K4509" s="125"/>
      <c r="L4509" s="119"/>
      <c r="M4509" s="126"/>
      <c r="N4509" s="126"/>
      <c r="O4509" s="119"/>
      <c r="P4509" s="119"/>
      <c r="Q4509" s="127"/>
      <c r="R4509" s="128"/>
      <c r="S4509" s="119"/>
      <c r="T4509" s="129"/>
      <c r="U4509" s="127"/>
      <c r="V4509" s="127"/>
      <c r="W4509" s="126"/>
      <c r="X4509" s="119"/>
      <c r="Y4509" s="121"/>
      <c r="Z4509" s="131"/>
      <c r="AA4509" s="12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2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4"/>
      <c r="EM4509" s="1"/>
      <c r="EN4509" s="1"/>
      <c r="EO4509" s="1"/>
      <c r="EP4509" s="1"/>
      <c r="EQ4509" s="1"/>
      <c r="ER4509" s="1"/>
    </row>
    <row r="4510" spans="1:148" ht="12.75" x14ac:dyDescent="0.2">
      <c r="A4510" s="118"/>
      <c r="B4510" s="119"/>
      <c r="C4510" s="119"/>
      <c r="D4510" s="120"/>
      <c r="E4510" s="121"/>
      <c r="F4510" s="122"/>
      <c r="G4510" s="123"/>
      <c r="H4510" s="124"/>
      <c r="I4510" s="124"/>
      <c r="J4510" s="125"/>
      <c r="K4510" s="125"/>
      <c r="L4510" s="119"/>
      <c r="M4510" s="126"/>
      <c r="N4510" s="126"/>
      <c r="O4510" s="119"/>
      <c r="P4510" s="119"/>
      <c r="Q4510" s="127"/>
      <c r="R4510" s="128"/>
      <c r="S4510" s="119"/>
      <c r="T4510" s="129"/>
      <c r="U4510" s="127"/>
      <c r="V4510" s="127"/>
      <c r="W4510" s="126"/>
      <c r="X4510" s="119"/>
      <c r="Y4510" s="121"/>
      <c r="Z4510" s="131"/>
      <c r="AA4510" s="12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2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4"/>
      <c r="EM4510" s="1"/>
      <c r="EN4510" s="1"/>
      <c r="EO4510" s="1"/>
      <c r="EP4510" s="1"/>
      <c r="EQ4510" s="1"/>
      <c r="ER4510" s="1"/>
    </row>
    <row r="4511" spans="1:148" ht="12.75" x14ac:dyDescent="0.2">
      <c r="A4511" s="118"/>
      <c r="B4511" s="119"/>
      <c r="C4511" s="119"/>
      <c r="D4511" s="120"/>
      <c r="E4511" s="121"/>
      <c r="F4511" s="122"/>
      <c r="G4511" s="123"/>
      <c r="H4511" s="124"/>
      <c r="I4511" s="124"/>
      <c r="J4511" s="125"/>
      <c r="K4511" s="125"/>
      <c r="L4511" s="119"/>
      <c r="M4511" s="126"/>
      <c r="N4511" s="126"/>
      <c r="O4511" s="119"/>
      <c r="P4511" s="119"/>
      <c r="Q4511" s="127"/>
      <c r="R4511" s="128"/>
      <c r="S4511" s="119"/>
      <c r="T4511" s="129"/>
      <c r="U4511" s="127"/>
      <c r="V4511" s="127"/>
      <c r="W4511" s="126"/>
      <c r="X4511" s="119"/>
      <c r="Y4511" s="121"/>
      <c r="Z4511" s="131"/>
      <c r="AA4511" s="12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2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4"/>
      <c r="EM4511" s="1"/>
      <c r="EN4511" s="1"/>
      <c r="EO4511" s="1"/>
      <c r="EP4511" s="1"/>
      <c r="EQ4511" s="1"/>
      <c r="ER4511" s="1"/>
    </row>
    <row r="4512" spans="1:148" ht="12.75" x14ac:dyDescent="0.2">
      <c r="A4512" s="118"/>
      <c r="B4512" s="119"/>
      <c r="C4512" s="119"/>
      <c r="D4512" s="120"/>
      <c r="E4512" s="121"/>
      <c r="F4512" s="122"/>
      <c r="G4512" s="123"/>
      <c r="H4512" s="124"/>
      <c r="I4512" s="124"/>
      <c r="J4512" s="125"/>
      <c r="K4512" s="125"/>
      <c r="L4512" s="119"/>
      <c r="M4512" s="126"/>
      <c r="N4512" s="126"/>
      <c r="O4512" s="119"/>
      <c r="P4512" s="119"/>
      <c r="Q4512" s="127"/>
      <c r="R4512" s="128"/>
      <c r="S4512" s="119"/>
      <c r="T4512" s="129"/>
      <c r="U4512" s="127"/>
      <c r="V4512" s="127"/>
      <c r="W4512" s="126"/>
      <c r="X4512" s="119"/>
      <c r="Y4512" s="121"/>
      <c r="Z4512" s="131"/>
      <c r="AA4512" s="12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2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4"/>
      <c r="EM4512" s="1"/>
      <c r="EN4512" s="1"/>
      <c r="EO4512" s="1"/>
      <c r="EP4512" s="1"/>
      <c r="EQ4512" s="1"/>
      <c r="ER4512" s="1"/>
    </row>
    <row r="4513" spans="1:148" ht="12.75" x14ac:dyDescent="0.2">
      <c r="A4513" s="118"/>
      <c r="B4513" s="119"/>
      <c r="C4513" s="119"/>
      <c r="D4513" s="120"/>
      <c r="E4513" s="121"/>
      <c r="F4513" s="122"/>
      <c r="G4513" s="123"/>
      <c r="H4513" s="124"/>
      <c r="I4513" s="124"/>
      <c r="J4513" s="125"/>
      <c r="K4513" s="125"/>
      <c r="L4513" s="119"/>
      <c r="M4513" s="126"/>
      <c r="N4513" s="126"/>
      <c r="O4513" s="119"/>
      <c r="P4513" s="119"/>
      <c r="Q4513" s="127"/>
      <c r="R4513" s="128"/>
      <c r="S4513" s="119"/>
      <c r="T4513" s="129"/>
      <c r="U4513" s="127"/>
      <c r="V4513" s="127"/>
      <c r="W4513" s="126"/>
      <c r="X4513" s="119"/>
      <c r="Y4513" s="121"/>
      <c r="Z4513" s="131"/>
      <c r="AA4513" s="12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2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4"/>
      <c r="EM4513" s="1"/>
      <c r="EN4513" s="1"/>
      <c r="EO4513" s="1"/>
      <c r="EP4513" s="1"/>
      <c r="EQ4513" s="1"/>
      <c r="ER4513" s="1"/>
    </row>
    <row r="4514" spans="1:148" ht="12.75" x14ac:dyDescent="0.2">
      <c r="A4514" s="118"/>
      <c r="B4514" s="119"/>
      <c r="C4514" s="119"/>
      <c r="D4514" s="120"/>
      <c r="E4514" s="121"/>
      <c r="F4514" s="122"/>
      <c r="G4514" s="123"/>
      <c r="H4514" s="124"/>
      <c r="I4514" s="124"/>
      <c r="J4514" s="125"/>
      <c r="K4514" s="125"/>
      <c r="L4514" s="119"/>
      <c r="M4514" s="126"/>
      <c r="N4514" s="126"/>
      <c r="O4514" s="119"/>
      <c r="P4514" s="119"/>
      <c r="Q4514" s="127"/>
      <c r="R4514" s="128"/>
      <c r="S4514" s="119"/>
      <c r="T4514" s="129"/>
      <c r="U4514" s="127"/>
      <c r="V4514" s="127"/>
      <c r="W4514" s="126"/>
      <c r="X4514" s="119"/>
      <c r="Y4514" s="121"/>
      <c r="Z4514" s="131"/>
      <c r="AA4514" s="12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2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4"/>
      <c r="EM4514" s="1"/>
      <c r="EN4514" s="1"/>
      <c r="EO4514" s="1"/>
      <c r="EP4514" s="1"/>
      <c r="EQ4514" s="1"/>
      <c r="ER4514" s="1"/>
    </row>
    <row r="4515" spans="1:148" ht="12.75" x14ac:dyDescent="0.2">
      <c r="A4515" s="118"/>
      <c r="B4515" s="119"/>
      <c r="C4515" s="119"/>
      <c r="D4515" s="120"/>
      <c r="E4515" s="121"/>
      <c r="F4515" s="122"/>
      <c r="G4515" s="123"/>
      <c r="H4515" s="124"/>
      <c r="I4515" s="124"/>
      <c r="J4515" s="125"/>
      <c r="K4515" s="125"/>
      <c r="L4515" s="119"/>
      <c r="M4515" s="126"/>
      <c r="N4515" s="126"/>
      <c r="O4515" s="119"/>
      <c r="P4515" s="119"/>
      <c r="Q4515" s="127"/>
      <c r="R4515" s="128"/>
      <c r="S4515" s="119"/>
      <c r="T4515" s="129"/>
      <c r="U4515" s="127"/>
      <c r="V4515" s="127"/>
      <c r="W4515" s="126"/>
      <c r="X4515" s="119"/>
      <c r="Y4515" s="121"/>
      <c r="Z4515" s="131"/>
      <c r="AA4515" s="12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2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4"/>
      <c r="EM4515" s="1"/>
      <c r="EN4515" s="1"/>
      <c r="EO4515" s="1"/>
      <c r="EP4515" s="1"/>
      <c r="EQ4515" s="1"/>
      <c r="ER4515" s="1"/>
    </row>
    <row r="4516" spans="1:148" ht="12.75" x14ac:dyDescent="0.2">
      <c r="A4516" s="118"/>
      <c r="B4516" s="119"/>
      <c r="C4516" s="119"/>
      <c r="D4516" s="120"/>
      <c r="E4516" s="121"/>
      <c r="F4516" s="122"/>
      <c r="G4516" s="123"/>
      <c r="H4516" s="124"/>
      <c r="I4516" s="124"/>
      <c r="J4516" s="125"/>
      <c r="K4516" s="125"/>
      <c r="L4516" s="119"/>
      <c r="M4516" s="126"/>
      <c r="N4516" s="126"/>
      <c r="O4516" s="119"/>
      <c r="P4516" s="119"/>
      <c r="Q4516" s="127"/>
      <c r="R4516" s="128"/>
      <c r="S4516" s="119"/>
      <c r="T4516" s="129"/>
      <c r="U4516" s="127"/>
      <c r="V4516" s="127"/>
      <c r="W4516" s="126"/>
      <c r="X4516" s="119"/>
      <c r="Y4516" s="121"/>
      <c r="Z4516" s="131"/>
      <c r="AA4516" s="12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2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4"/>
      <c r="EM4516" s="1"/>
      <c r="EN4516" s="1"/>
      <c r="EO4516" s="1"/>
      <c r="EP4516" s="1"/>
      <c r="EQ4516" s="1"/>
      <c r="ER4516" s="1"/>
    </row>
    <row r="4517" spans="1:148" ht="12.75" x14ac:dyDescent="0.2">
      <c r="A4517" s="118"/>
      <c r="B4517" s="119"/>
      <c r="C4517" s="119"/>
      <c r="D4517" s="120"/>
      <c r="E4517" s="121"/>
      <c r="F4517" s="122"/>
      <c r="G4517" s="123"/>
      <c r="H4517" s="124"/>
      <c r="I4517" s="124"/>
      <c r="J4517" s="125"/>
      <c r="K4517" s="125"/>
      <c r="L4517" s="119"/>
      <c r="M4517" s="126"/>
      <c r="N4517" s="126"/>
      <c r="O4517" s="119"/>
      <c r="P4517" s="119"/>
      <c r="Q4517" s="127"/>
      <c r="R4517" s="128"/>
      <c r="S4517" s="119"/>
      <c r="T4517" s="129"/>
      <c r="U4517" s="127"/>
      <c r="V4517" s="127"/>
      <c r="W4517" s="126"/>
      <c r="X4517" s="119"/>
      <c r="Y4517" s="121"/>
      <c r="Z4517" s="131"/>
      <c r="AA4517" s="12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2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4"/>
      <c r="EM4517" s="1"/>
      <c r="EN4517" s="1"/>
      <c r="EO4517" s="1"/>
      <c r="EP4517" s="1"/>
      <c r="EQ4517" s="1"/>
      <c r="ER4517" s="1"/>
    </row>
    <row r="4518" spans="1:148" ht="12.75" x14ac:dyDescent="0.2">
      <c r="A4518" s="118"/>
      <c r="B4518" s="119"/>
      <c r="C4518" s="119"/>
      <c r="D4518" s="120"/>
      <c r="E4518" s="121"/>
      <c r="F4518" s="122"/>
      <c r="G4518" s="123"/>
      <c r="H4518" s="124"/>
      <c r="I4518" s="124"/>
      <c r="J4518" s="125"/>
      <c r="K4518" s="125"/>
      <c r="L4518" s="119"/>
      <c r="M4518" s="126"/>
      <c r="N4518" s="126"/>
      <c r="O4518" s="119"/>
      <c r="P4518" s="119"/>
      <c r="Q4518" s="127"/>
      <c r="R4518" s="128"/>
      <c r="S4518" s="119"/>
      <c r="T4518" s="129"/>
      <c r="U4518" s="127"/>
      <c r="V4518" s="127"/>
      <c r="W4518" s="126"/>
      <c r="X4518" s="119"/>
      <c r="Y4518" s="121"/>
      <c r="Z4518" s="131"/>
      <c r="AA4518" s="12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2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4"/>
      <c r="EM4518" s="1"/>
      <c r="EN4518" s="1"/>
      <c r="EO4518" s="1"/>
      <c r="EP4518" s="1"/>
      <c r="EQ4518" s="1"/>
      <c r="ER4518" s="1"/>
    </row>
    <row r="4519" spans="1:148" ht="12.75" x14ac:dyDescent="0.2">
      <c r="A4519" s="118"/>
      <c r="B4519" s="119"/>
      <c r="C4519" s="119"/>
      <c r="D4519" s="120"/>
      <c r="E4519" s="121"/>
      <c r="F4519" s="122"/>
      <c r="G4519" s="123"/>
      <c r="H4519" s="124"/>
      <c r="I4519" s="124"/>
      <c r="J4519" s="125"/>
      <c r="K4519" s="125"/>
      <c r="L4519" s="119"/>
      <c r="M4519" s="126"/>
      <c r="N4519" s="126"/>
      <c r="O4519" s="119"/>
      <c r="P4519" s="119"/>
      <c r="Q4519" s="127"/>
      <c r="R4519" s="128"/>
      <c r="S4519" s="119"/>
      <c r="T4519" s="129"/>
      <c r="U4519" s="127"/>
      <c r="V4519" s="127"/>
      <c r="W4519" s="126"/>
      <c r="X4519" s="119"/>
      <c r="Y4519" s="121"/>
      <c r="Z4519" s="131"/>
      <c r="AA4519" s="12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2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4"/>
      <c r="EM4519" s="1"/>
      <c r="EN4519" s="1"/>
      <c r="EO4519" s="1"/>
      <c r="EP4519" s="1"/>
      <c r="EQ4519" s="1"/>
      <c r="ER4519" s="1"/>
    </row>
    <row r="4520" spans="1:148" ht="12.75" x14ac:dyDescent="0.2">
      <c r="A4520" s="118"/>
      <c r="B4520" s="119"/>
      <c r="C4520" s="119"/>
      <c r="D4520" s="120"/>
      <c r="E4520" s="121"/>
      <c r="F4520" s="122"/>
      <c r="G4520" s="123"/>
      <c r="H4520" s="124"/>
      <c r="I4520" s="124"/>
      <c r="J4520" s="125"/>
      <c r="K4520" s="125"/>
      <c r="L4520" s="119"/>
      <c r="M4520" s="126"/>
      <c r="N4520" s="126"/>
      <c r="O4520" s="119"/>
      <c r="P4520" s="119"/>
      <c r="Q4520" s="127"/>
      <c r="R4520" s="128"/>
      <c r="S4520" s="119"/>
      <c r="T4520" s="129"/>
      <c r="U4520" s="127"/>
      <c r="V4520" s="127"/>
      <c r="W4520" s="126"/>
      <c r="X4520" s="119"/>
      <c r="Y4520" s="121"/>
      <c r="Z4520" s="131"/>
      <c r="AA4520" s="12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2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4"/>
      <c r="EM4520" s="1"/>
      <c r="EN4520" s="1"/>
      <c r="EO4520" s="1"/>
      <c r="EP4520" s="1"/>
      <c r="EQ4520" s="1"/>
      <c r="ER4520" s="1"/>
    </row>
    <row r="4521" spans="1:148" ht="12.75" x14ac:dyDescent="0.2">
      <c r="A4521" s="118"/>
      <c r="B4521" s="119"/>
      <c r="C4521" s="119"/>
      <c r="D4521" s="120"/>
      <c r="E4521" s="121"/>
      <c r="F4521" s="122"/>
      <c r="G4521" s="123"/>
      <c r="H4521" s="124"/>
      <c r="I4521" s="124"/>
      <c r="J4521" s="125"/>
      <c r="K4521" s="125"/>
      <c r="L4521" s="119"/>
      <c r="M4521" s="126"/>
      <c r="N4521" s="126"/>
      <c r="O4521" s="119"/>
      <c r="P4521" s="119"/>
      <c r="Q4521" s="127"/>
      <c r="R4521" s="128"/>
      <c r="S4521" s="119"/>
      <c r="T4521" s="129"/>
      <c r="U4521" s="127"/>
      <c r="V4521" s="127"/>
      <c r="W4521" s="126"/>
      <c r="X4521" s="119"/>
      <c r="Y4521" s="121"/>
      <c r="Z4521" s="131"/>
      <c r="AA4521" s="12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2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4"/>
      <c r="EM4521" s="1"/>
      <c r="EN4521" s="1"/>
      <c r="EO4521" s="1"/>
      <c r="EP4521" s="1"/>
      <c r="EQ4521" s="1"/>
      <c r="ER4521" s="1"/>
    </row>
    <row r="4522" spans="1:148" ht="12.75" x14ac:dyDescent="0.2">
      <c r="A4522" s="118"/>
      <c r="B4522" s="119"/>
      <c r="C4522" s="119"/>
      <c r="D4522" s="120"/>
      <c r="E4522" s="121"/>
      <c r="F4522" s="122"/>
      <c r="G4522" s="123"/>
      <c r="H4522" s="124"/>
      <c r="I4522" s="124"/>
      <c r="J4522" s="125"/>
      <c r="K4522" s="125"/>
      <c r="L4522" s="119"/>
      <c r="M4522" s="126"/>
      <c r="N4522" s="126"/>
      <c r="O4522" s="119"/>
      <c r="P4522" s="119"/>
      <c r="Q4522" s="127"/>
      <c r="R4522" s="128"/>
      <c r="S4522" s="119"/>
      <c r="T4522" s="129"/>
      <c r="U4522" s="127"/>
      <c r="V4522" s="127"/>
      <c r="W4522" s="126"/>
      <c r="X4522" s="119"/>
      <c r="Y4522" s="121"/>
      <c r="Z4522" s="131"/>
      <c r="AA4522" s="12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2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4"/>
      <c r="EM4522" s="1"/>
      <c r="EN4522" s="1"/>
      <c r="EO4522" s="1"/>
      <c r="EP4522" s="1"/>
      <c r="EQ4522" s="1"/>
      <c r="ER4522" s="1"/>
    </row>
    <row r="4523" spans="1:148" ht="12.75" x14ac:dyDescent="0.2">
      <c r="A4523" s="118"/>
      <c r="B4523" s="119"/>
      <c r="C4523" s="119"/>
      <c r="D4523" s="120"/>
      <c r="E4523" s="121"/>
      <c r="F4523" s="122"/>
      <c r="G4523" s="123"/>
      <c r="H4523" s="124"/>
      <c r="I4523" s="124"/>
      <c r="J4523" s="125"/>
      <c r="K4523" s="125"/>
      <c r="L4523" s="119"/>
      <c r="M4523" s="126"/>
      <c r="N4523" s="126"/>
      <c r="O4523" s="119"/>
      <c r="P4523" s="119"/>
      <c r="Q4523" s="127"/>
      <c r="R4523" s="128"/>
      <c r="S4523" s="119"/>
      <c r="T4523" s="129"/>
      <c r="U4523" s="127"/>
      <c r="V4523" s="127"/>
      <c r="W4523" s="126"/>
      <c r="X4523" s="119"/>
      <c r="Y4523" s="121"/>
      <c r="Z4523" s="131"/>
      <c r="AA4523" s="12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2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4"/>
      <c r="EM4523" s="1"/>
      <c r="EN4523" s="1"/>
      <c r="EO4523" s="1"/>
      <c r="EP4523" s="1"/>
      <c r="EQ4523" s="1"/>
      <c r="ER4523" s="1"/>
    </row>
    <row r="4524" spans="1:148" ht="12.75" x14ac:dyDescent="0.2">
      <c r="A4524" s="118"/>
      <c r="B4524" s="119"/>
      <c r="C4524" s="119"/>
      <c r="D4524" s="120"/>
      <c r="E4524" s="121"/>
      <c r="F4524" s="122"/>
      <c r="G4524" s="123"/>
      <c r="H4524" s="124"/>
      <c r="I4524" s="124"/>
      <c r="J4524" s="125"/>
      <c r="K4524" s="125"/>
      <c r="L4524" s="119"/>
      <c r="M4524" s="126"/>
      <c r="N4524" s="126"/>
      <c r="O4524" s="119"/>
      <c r="P4524" s="119"/>
      <c r="Q4524" s="127"/>
      <c r="R4524" s="128"/>
      <c r="S4524" s="119"/>
      <c r="T4524" s="129"/>
      <c r="U4524" s="127"/>
      <c r="V4524" s="127"/>
      <c r="W4524" s="126"/>
      <c r="X4524" s="119"/>
      <c r="Y4524" s="121"/>
      <c r="Z4524" s="131"/>
      <c r="AA4524" s="12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2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4"/>
      <c r="EM4524" s="1"/>
      <c r="EN4524" s="1"/>
      <c r="EO4524" s="1"/>
      <c r="EP4524" s="1"/>
      <c r="EQ4524" s="1"/>
      <c r="ER4524" s="1"/>
    </row>
    <row r="4525" spans="1:148" ht="12.75" x14ac:dyDescent="0.2">
      <c r="A4525" s="118"/>
      <c r="B4525" s="119"/>
      <c r="C4525" s="119"/>
      <c r="D4525" s="120"/>
      <c r="E4525" s="121"/>
      <c r="F4525" s="122"/>
      <c r="G4525" s="123"/>
      <c r="H4525" s="124"/>
      <c r="I4525" s="124"/>
      <c r="J4525" s="125"/>
      <c r="K4525" s="125"/>
      <c r="L4525" s="119"/>
      <c r="M4525" s="126"/>
      <c r="N4525" s="126"/>
      <c r="O4525" s="119"/>
      <c r="P4525" s="119"/>
      <c r="Q4525" s="127"/>
      <c r="R4525" s="128"/>
      <c r="S4525" s="119"/>
      <c r="T4525" s="129"/>
      <c r="U4525" s="127"/>
      <c r="V4525" s="127"/>
      <c r="W4525" s="126"/>
      <c r="X4525" s="119"/>
      <c r="Y4525" s="121"/>
      <c r="Z4525" s="131"/>
      <c r="AA4525" s="12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2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4"/>
      <c r="EM4525" s="1"/>
      <c r="EN4525" s="1"/>
      <c r="EO4525" s="1"/>
      <c r="EP4525" s="1"/>
      <c r="EQ4525" s="1"/>
      <c r="ER4525" s="1"/>
    </row>
    <row r="4526" spans="1:148" ht="12.75" x14ac:dyDescent="0.2">
      <c r="A4526" s="118"/>
      <c r="B4526" s="119"/>
      <c r="C4526" s="119"/>
      <c r="D4526" s="120"/>
      <c r="E4526" s="121"/>
      <c r="F4526" s="122"/>
      <c r="G4526" s="123"/>
      <c r="H4526" s="124"/>
      <c r="I4526" s="124"/>
      <c r="J4526" s="125"/>
      <c r="K4526" s="125"/>
      <c r="L4526" s="119"/>
      <c r="M4526" s="126"/>
      <c r="N4526" s="126"/>
      <c r="O4526" s="119"/>
      <c r="P4526" s="119"/>
      <c r="Q4526" s="127"/>
      <c r="R4526" s="128"/>
      <c r="S4526" s="119"/>
      <c r="T4526" s="129"/>
      <c r="U4526" s="127"/>
      <c r="V4526" s="127"/>
      <c r="W4526" s="126"/>
      <c r="X4526" s="119"/>
      <c r="Y4526" s="121"/>
      <c r="Z4526" s="131"/>
      <c r="AA4526" s="12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2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4"/>
      <c r="EM4526" s="1"/>
      <c r="EN4526" s="1"/>
      <c r="EO4526" s="1"/>
      <c r="EP4526" s="1"/>
      <c r="EQ4526" s="1"/>
      <c r="ER4526" s="1"/>
    </row>
    <row r="4527" spans="1:148" ht="12.75" x14ac:dyDescent="0.2">
      <c r="A4527" s="118"/>
      <c r="B4527" s="119"/>
      <c r="C4527" s="119"/>
      <c r="D4527" s="120"/>
      <c r="E4527" s="121"/>
      <c r="F4527" s="122"/>
      <c r="G4527" s="123"/>
      <c r="H4527" s="124"/>
      <c r="I4527" s="124"/>
      <c r="J4527" s="125"/>
      <c r="K4527" s="125"/>
      <c r="L4527" s="119"/>
      <c r="M4527" s="126"/>
      <c r="N4527" s="126"/>
      <c r="O4527" s="119"/>
      <c r="P4527" s="119"/>
      <c r="Q4527" s="127"/>
      <c r="R4527" s="128"/>
      <c r="S4527" s="119"/>
      <c r="T4527" s="129"/>
      <c r="U4527" s="127"/>
      <c r="V4527" s="127"/>
      <c r="W4527" s="126"/>
      <c r="X4527" s="119"/>
      <c r="Y4527" s="121"/>
      <c r="Z4527" s="131"/>
      <c r="AA4527" s="12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2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4"/>
      <c r="EM4527" s="1"/>
      <c r="EN4527" s="1"/>
      <c r="EO4527" s="1"/>
      <c r="EP4527" s="1"/>
      <c r="EQ4527" s="1"/>
      <c r="ER4527" s="1"/>
    </row>
    <row r="4528" spans="1:148" ht="12.75" x14ac:dyDescent="0.2">
      <c r="A4528" s="118"/>
      <c r="B4528" s="119"/>
      <c r="C4528" s="119"/>
      <c r="D4528" s="120"/>
      <c r="E4528" s="121"/>
      <c r="F4528" s="122"/>
      <c r="G4528" s="123"/>
      <c r="H4528" s="124"/>
      <c r="I4528" s="124"/>
      <c r="J4528" s="125"/>
      <c r="K4528" s="125"/>
      <c r="L4528" s="119"/>
      <c r="M4528" s="126"/>
      <c r="N4528" s="126"/>
      <c r="O4528" s="119"/>
      <c r="P4528" s="119"/>
      <c r="Q4528" s="127"/>
      <c r="R4528" s="128"/>
      <c r="S4528" s="119"/>
      <c r="T4528" s="129"/>
      <c r="U4528" s="127"/>
      <c r="V4528" s="127"/>
      <c r="W4528" s="126"/>
      <c r="X4528" s="119"/>
      <c r="Y4528" s="121"/>
      <c r="Z4528" s="131"/>
      <c r="AA4528" s="12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2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4"/>
      <c r="EM4528" s="1"/>
      <c r="EN4528" s="1"/>
      <c r="EO4528" s="1"/>
      <c r="EP4528" s="1"/>
      <c r="EQ4528" s="1"/>
      <c r="ER4528" s="1"/>
    </row>
    <row r="4529" spans="1:148" ht="12.75" x14ac:dyDescent="0.2">
      <c r="A4529" s="118"/>
      <c r="B4529" s="119"/>
      <c r="C4529" s="119"/>
      <c r="D4529" s="120"/>
      <c r="E4529" s="121"/>
      <c r="F4529" s="122"/>
      <c r="G4529" s="123"/>
      <c r="H4529" s="124"/>
      <c r="I4529" s="124"/>
      <c r="J4529" s="125"/>
      <c r="K4529" s="125"/>
      <c r="L4529" s="119"/>
      <c r="M4529" s="126"/>
      <c r="N4529" s="126"/>
      <c r="O4529" s="119"/>
      <c r="P4529" s="119"/>
      <c r="Q4529" s="127"/>
      <c r="R4529" s="128"/>
      <c r="S4529" s="119"/>
      <c r="T4529" s="129"/>
      <c r="U4529" s="127"/>
      <c r="V4529" s="127"/>
      <c r="W4529" s="126"/>
      <c r="X4529" s="119"/>
      <c r="Y4529" s="121"/>
      <c r="Z4529" s="131"/>
      <c r="AA4529" s="12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2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4"/>
      <c r="EM4529" s="1"/>
      <c r="EN4529" s="1"/>
      <c r="EO4529" s="1"/>
      <c r="EP4529" s="1"/>
      <c r="EQ4529" s="1"/>
      <c r="ER4529" s="1"/>
    </row>
    <row r="4530" spans="1:148" ht="12.75" x14ac:dyDescent="0.2">
      <c r="A4530" s="118"/>
      <c r="B4530" s="119"/>
      <c r="C4530" s="119"/>
      <c r="D4530" s="120"/>
      <c r="E4530" s="121"/>
      <c r="F4530" s="122"/>
      <c r="G4530" s="123"/>
      <c r="H4530" s="124"/>
      <c r="I4530" s="124"/>
      <c r="J4530" s="125"/>
      <c r="K4530" s="125"/>
      <c r="L4530" s="119"/>
      <c r="M4530" s="126"/>
      <c r="N4530" s="126"/>
      <c r="O4530" s="119"/>
      <c r="P4530" s="119"/>
      <c r="Q4530" s="127"/>
      <c r="R4530" s="128"/>
      <c r="S4530" s="119"/>
      <c r="T4530" s="129"/>
      <c r="U4530" s="127"/>
      <c r="V4530" s="127"/>
      <c r="W4530" s="126"/>
      <c r="X4530" s="119"/>
      <c r="Y4530" s="121"/>
      <c r="Z4530" s="131"/>
      <c r="AA4530" s="12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2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4"/>
      <c r="EM4530" s="1"/>
      <c r="EN4530" s="1"/>
      <c r="EO4530" s="1"/>
      <c r="EP4530" s="1"/>
      <c r="EQ4530" s="1"/>
      <c r="ER4530" s="1"/>
    </row>
    <row r="4531" spans="1:148" ht="12.75" x14ac:dyDescent="0.2">
      <c r="A4531" s="118"/>
      <c r="B4531" s="119"/>
      <c r="C4531" s="119"/>
      <c r="D4531" s="120"/>
      <c r="E4531" s="121"/>
      <c r="F4531" s="122"/>
      <c r="G4531" s="123"/>
      <c r="H4531" s="124"/>
      <c r="I4531" s="124"/>
      <c r="J4531" s="125"/>
      <c r="K4531" s="125"/>
      <c r="L4531" s="119"/>
      <c r="M4531" s="126"/>
      <c r="N4531" s="126"/>
      <c r="O4531" s="119"/>
      <c r="P4531" s="119"/>
      <c r="Q4531" s="127"/>
      <c r="R4531" s="128"/>
      <c r="S4531" s="119"/>
      <c r="T4531" s="129"/>
      <c r="U4531" s="127"/>
      <c r="V4531" s="127"/>
      <c r="W4531" s="126"/>
      <c r="X4531" s="119"/>
      <c r="Y4531" s="121"/>
      <c r="Z4531" s="131"/>
      <c r="AA4531" s="124"/>
    </row>
    <row r="4532" spans="1:148" ht="12.75" x14ac:dyDescent="0.2">
      <c r="A4532" s="118"/>
      <c r="B4532" s="119"/>
      <c r="C4532" s="119"/>
      <c r="D4532" s="120"/>
      <c r="E4532" s="121"/>
      <c r="F4532" s="122"/>
      <c r="G4532" s="123"/>
      <c r="H4532" s="124"/>
      <c r="I4532" s="124"/>
      <c r="J4532" s="125"/>
      <c r="K4532" s="125"/>
      <c r="L4532" s="119"/>
      <c r="M4532" s="126"/>
      <c r="N4532" s="126"/>
      <c r="O4532" s="119"/>
      <c r="P4532" s="119"/>
      <c r="Q4532" s="127"/>
      <c r="R4532" s="128"/>
      <c r="S4532" s="119"/>
      <c r="T4532" s="129"/>
      <c r="U4532" s="127"/>
      <c r="V4532" s="127"/>
      <c r="W4532" s="126"/>
      <c r="X4532" s="119"/>
      <c r="Y4532" s="121"/>
      <c r="Z4532" s="131"/>
      <c r="AA4532" s="124"/>
    </row>
    <row r="4533" spans="1:148" ht="12.75" x14ac:dyDescent="0.2">
      <c r="A4533" s="118"/>
      <c r="B4533" s="119"/>
      <c r="C4533" s="119"/>
      <c r="D4533" s="120"/>
      <c r="E4533" s="121"/>
      <c r="F4533" s="122"/>
      <c r="G4533" s="123"/>
      <c r="H4533" s="124"/>
      <c r="I4533" s="124"/>
      <c r="J4533" s="125"/>
      <c r="K4533" s="125"/>
      <c r="L4533" s="119"/>
      <c r="M4533" s="126"/>
      <c r="N4533" s="126"/>
      <c r="O4533" s="119"/>
      <c r="P4533" s="119"/>
      <c r="Q4533" s="127"/>
      <c r="R4533" s="128"/>
      <c r="S4533" s="119"/>
      <c r="T4533" s="129"/>
      <c r="U4533" s="127"/>
      <c r="V4533" s="127"/>
      <c r="W4533" s="126"/>
      <c r="X4533" s="119"/>
      <c r="Y4533" s="121"/>
      <c r="Z4533" s="131"/>
      <c r="AA4533" s="124"/>
    </row>
    <row r="4534" spans="1:148" ht="12.75" x14ac:dyDescent="0.2">
      <c r="A4534" s="118"/>
      <c r="B4534" s="119"/>
      <c r="C4534" s="119"/>
      <c r="D4534" s="120"/>
      <c r="E4534" s="121"/>
      <c r="F4534" s="122"/>
      <c r="G4534" s="123"/>
      <c r="H4534" s="124"/>
      <c r="I4534" s="124"/>
      <c r="J4534" s="125"/>
      <c r="K4534" s="125"/>
      <c r="L4534" s="119"/>
      <c r="M4534" s="126"/>
      <c r="N4534" s="126"/>
      <c r="O4534" s="119"/>
      <c r="P4534" s="119"/>
      <c r="Q4534" s="127"/>
      <c r="R4534" s="128"/>
      <c r="S4534" s="119"/>
      <c r="T4534" s="129"/>
      <c r="U4534" s="127"/>
      <c r="V4534" s="127"/>
      <c r="W4534" s="126"/>
      <c r="X4534" s="119"/>
      <c r="Y4534" s="121"/>
      <c r="Z4534" s="131"/>
      <c r="AA4534" s="124"/>
    </row>
    <row r="4535" spans="1:148" ht="12.75" x14ac:dyDescent="0.2">
      <c r="A4535" s="118"/>
      <c r="B4535" s="119"/>
      <c r="C4535" s="119"/>
      <c r="D4535" s="120"/>
      <c r="E4535" s="121"/>
      <c r="F4535" s="122"/>
      <c r="G4535" s="123"/>
      <c r="H4535" s="124"/>
      <c r="I4535" s="124"/>
      <c r="J4535" s="125"/>
      <c r="K4535" s="125"/>
      <c r="L4535" s="119"/>
      <c r="M4535" s="126"/>
      <c r="N4535" s="126"/>
      <c r="O4535" s="119"/>
      <c r="P4535" s="119"/>
      <c r="Q4535" s="127"/>
      <c r="R4535" s="128"/>
      <c r="S4535" s="119"/>
      <c r="T4535" s="129"/>
      <c r="U4535" s="127"/>
      <c r="V4535" s="127"/>
      <c r="W4535" s="126"/>
      <c r="X4535" s="119"/>
      <c r="Y4535" s="121"/>
      <c r="Z4535" s="131"/>
      <c r="AA4535" s="124"/>
    </row>
    <row r="4536" spans="1:148" ht="12.75" x14ac:dyDescent="0.2">
      <c r="A4536" s="118"/>
      <c r="B4536" s="119"/>
      <c r="C4536" s="119"/>
      <c r="D4536" s="120"/>
      <c r="E4536" s="121"/>
      <c r="F4536" s="122"/>
      <c r="G4536" s="123"/>
      <c r="H4536" s="124"/>
      <c r="I4536" s="124"/>
      <c r="J4536" s="125"/>
      <c r="K4536" s="125"/>
      <c r="L4536" s="119"/>
      <c r="M4536" s="126"/>
      <c r="N4536" s="126"/>
      <c r="O4536" s="119"/>
      <c r="P4536" s="119"/>
      <c r="Q4536" s="127"/>
      <c r="R4536" s="128"/>
      <c r="S4536" s="119"/>
      <c r="T4536" s="129"/>
      <c r="U4536" s="127"/>
      <c r="V4536" s="127"/>
      <c r="W4536" s="126"/>
      <c r="X4536" s="119"/>
      <c r="Y4536" s="121"/>
      <c r="Z4536" s="131"/>
      <c r="AA4536" s="124"/>
    </row>
    <row r="4537" spans="1:148" ht="12.75" x14ac:dyDescent="0.2">
      <c r="A4537" s="118"/>
      <c r="B4537" s="119"/>
      <c r="C4537" s="119"/>
      <c r="D4537" s="120"/>
      <c r="E4537" s="121"/>
      <c r="F4537" s="122"/>
      <c r="G4537" s="123"/>
      <c r="H4537" s="124"/>
      <c r="I4537" s="124"/>
      <c r="J4537" s="125"/>
      <c r="K4537" s="125"/>
      <c r="L4537" s="119"/>
      <c r="M4537" s="126"/>
      <c r="N4537" s="126"/>
      <c r="O4537" s="119"/>
      <c r="P4537" s="119"/>
      <c r="Q4537" s="127"/>
      <c r="R4537" s="128"/>
      <c r="S4537" s="119"/>
      <c r="T4537" s="129"/>
      <c r="U4537" s="127"/>
      <c r="V4537" s="127"/>
      <c r="W4537" s="126"/>
      <c r="X4537" s="119"/>
      <c r="Y4537" s="121"/>
      <c r="Z4537" s="131"/>
      <c r="AA4537" s="124"/>
    </row>
    <row r="4538" spans="1:148" ht="12.75" x14ac:dyDescent="0.2">
      <c r="A4538" s="118"/>
      <c r="B4538" s="119"/>
      <c r="C4538" s="119"/>
      <c r="D4538" s="120"/>
      <c r="E4538" s="121"/>
      <c r="F4538" s="122"/>
      <c r="G4538" s="123"/>
      <c r="H4538" s="124"/>
      <c r="I4538" s="124"/>
      <c r="J4538" s="125"/>
      <c r="K4538" s="125"/>
      <c r="L4538" s="119"/>
      <c r="M4538" s="126"/>
      <c r="N4538" s="126"/>
      <c r="O4538" s="119"/>
      <c r="P4538" s="119"/>
      <c r="Q4538" s="127"/>
      <c r="R4538" s="128"/>
      <c r="S4538" s="119"/>
      <c r="T4538" s="129"/>
      <c r="U4538" s="127"/>
      <c r="V4538" s="127"/>
      <c r="W4538" s="126"/>
      <c r="X4538" s="119"/>
      <c r="Y4538" s="121"/>
      <c r="Z4538" s="131"/>
      <c r="AA4538" s="124"/>
    </row>
    <row r="4539" spans="1:148" ht="12.75" x14ac:dyDescent="0.2">
      <c r="A4539" s="118"/>
      <c r="B4539" s="119"/>
      <c r="C4539" s="119"/>
      <c r="D4539" s="120"/>
      <c r="E4539" s="121"/>
      <c r="F4539" s="122"/>
      <c r="G4539" s="123"/>
      <c r="H4539" s="124"/>
      <c r="I4539" s="124"/>
      <c r="J4539" s="125"/>
      <c r="K4539" s="125"/>
      <c r="L4539" s="119"/>
      <c r="M4539" s="126"/>
      <c r="N4539" s="126"/>
      <c r="O4539" s="119"/>
      <c r="P4539" s="119"/>
      <c r="Q4539" s="127"/>
      <c r="R4539" s="128"/>
      <c r="S4539" s="119"/>
      <c r="T4539" s="129"/>
      <c r="U4539" s="127"/>
      <c r="V4539" s="127"/>
      <c r="W4539" s="126"/>
      <c r="X4539" s="119"/>
      <c r="Y4539" s="121"/>
      <c r="Z4539" s="131"/>
      <c r="AA4539" s="124"/>
    </row>
    <row r="4540" spans="1:148" ht="12.75" x14ac:dyDescent="0.2">
      <c r="A4540" s="118"/>
      <c r="B4540" s="119"/>
      <c r="C4540" s="119"/>
      <c r="D4540" s="120"/>
      <c r="E4540" s="121"/>
      <c r="F4540" s="122"/>
      <c r="G4540" s="123"/>
      <c r="H4540" s="124"/>
      <c r="I4540" s="124"/>
      <c r="J4540" s="125"/>
      <c r="K4540" s="125"/>
      <c r="L4540" s="119"/>
      <c r="M4540" s="126"/>
      <c r="N4540" s="126"/>
      <c r="O4540" s="119"/>
      <c r="P4540" s="119"/>
      <c r="Q4540" s="127"/>
      <c r="R4540" s="128"/>
      <c r="S4540" s="119"/>
      <c r="T4540" s="129"/>
      <c r="U4540" s="127"/>
      <c r="V4540" s="127"/>
      <c r="W4540" s="126"/>
      <c r="X4540" s="119"/>
      <c r="Y4540" s="121"/>
      <c r="Z4540" s="131"/>
      <c r="AA4540" s="124"/>
    </row>
    <row r="4541" spans="1:148" ht="12.75" x14ac:dyDescent="0.2">
      <c r="A4541" s="118"/>
      <c r="B4541" s="119"/>
      <c r="C4541" s="119"/>
      <c r="D4541" s="120"/>
      <c r="E4541" s="121"/>
      <c r="F4541" s="122"/>
      <c r="G4541" s="123"/>
      <c r="H4541" s="124"/>
      <c r="I4541" s="124"/>
      <c r="J4541" s="125"/>
      <c r="K4541" s="125"/>
      <c r="L4541" s="119"/>
      <c r="M4541" s="126"/>
      <c r="N4541" s="126"/>
      <c r="O4541" s="119"/>
      <c r="P4541" s="119"/>
      <c r="Q4541" s="127"/>
      <c r="R4541" s="128"/>
      <c r="S4541" s="119"/>
      <c r="T4541" s="129"/>
      <c r="U4541" s="127"/>
      <c r="V4541" s="127"/>
      <c r="W4541" s="126"/>
      <c r="X4541" s="119"/>
      <c r="Y4541" s="121"/>
      <c r="Z4541" s="131"/>
      <c r="AA4541" s="124"/>
    </row>
    <row r="4542" spans="1:148" ht="12.75" x14ac:dyDescent="0.2">
      <c r="A4542" s="118"/>
      <c r="B4542" s="119"/>
      <c r="C4542" s="119"/>
      <c r="D4542" s="120"/>
      <c r="E4542" s="121"/>
      <c r="F4542" s="122"/>
      <c r="G4542" s="123"/>
      <c r="H4542" s="124"/>
      <c r="I4542" s="124"/>
      <c r="J4542" s="125"/>
      <c r="K4542" s="125"/>
      <c r="L4542" s="119"/>
      <c r="M4542" s="126"/>
      <c r="N4542" s="126"/>
      <c r="O4542" s="119"/>
      <c r="P4542" s="119"/>
      <c r="Q4542" s="127"/>
      <c r="R4542" s="128"/>
      <c r="S4542" s="119"/>
      <c r="T4542" s="129"/>
      <c r="U4542" s="127"/>
      <c r="V4542" s="127"/>
      <c r="W4542" s="126"/>
      <c r="X4542" s="119"/>
      <c r="Y4542" s="121"/>
      <c r="Z4542" s="131"/>
      <c r="AA4542" s="124"/>
    </row>
    <row r="4543" spans="1:148" ht="12.75" x14ac:dyDescent="0.2">
      <c r="A4543" s="118"/>
      <c r="B4543" s="119"/>
      <c r="C4543" s="119"/>
      <c r="D4543" s="120"/>
      <c r="E4543" s="121"/>
      <c r="F4543" s="122"/>
      <c r="G4543" s="123"/>
      <c r="H4543" s="124"/>
      <c r="I4543" s="124"/>
      <c r="J4543" s="125"/>
      <c r="K4543" s="125"/>
      <c r="L4543" s="119"/>
      <c r="M4543" s="126"/>
      <c r="N4543" s="126"/>
      <c r="O4543" s="119"/>
      <c r="P4543" s="119"/>
      <c r="Q4543" s="127"/>
      <c r="R4543" s="128"/>
      <c r="S4543" s="119"/>
      <c r="T4543" s="129"/>
      <c r="U4543" s="127"/>
      <c r="V4543" s="127"/>
      <c r="W4543" s="126"/>
      <c r="X4543" s="119"/>
      <c r="Y4543" s="121"/>
      <c r="Z4543" s="131"/>
      <c r="AA4543" s="124"/>
    </row>
    <row r="4544" spans="1:148" ht="12.75" x14ac:dyDescent="0.2">
      <c r="A4544" s="118"/>
      <c r="B4544" s="119"/>
      <c r="C4544" s="119"/>
      <c r="D4544" s="120"/>
      <c r="E4544" s="121"/>
      <c r="F4544" s="122"/>
      <c r="G4544" s="123"/>
      <c r="H4544" s="124"/>
      <c r="I4544" s="124"/>
      <c r="J4544" s="125"/>
      <c r="K4544" s="125"/>
      <c r="L4544" s="119"/>
      <c r="M4544" s="126"/>
      <c r="N4544" s="126"/>
      <c r="O4544" s="119"/>
      <c r="P4544" s="119"/>
      <c r="Q4544" s="127"/>
      <c r="R4544" s="128"/>
      <c r="S4544" s="119"/>
      <c r="T4544" s="129"/>
      <c r="U4544" s="127"/>
      <c r="V4544" s="127"/>
      <c r="W4544" s="126"/>
      <c r="X4544" s="119"/>
      <c r="Y4544" s="121"/>
      <c r="Z4544" s="131"/>
      <c r="AA4544" s="124"/>
    </row>
    <row r="4545" spans="1:27" ht="12.75" x14ac:dyDescent="0.2">
      <c r="A4545" s="118"/>
      <c r="B4545" s="119"/>
      <c r="C4545" s="119"/>
      <c r="D4545" s="120"/>
      <c r="E4545" s="121"/>
      <c r="F4545" s="122"/>
      <c r="G4545" s="123"/>
      <c r="H4545" s="124"/>
      <c r="I4545" s="124"/>
      <c r="J4545" s="125"/>
      <c r="K4545" s="125"/>
      <c r="L4545" s="119"/>
      <c r="M4545" s="126"/>
      <c r="N4545" s="126"/>
      <c r="O4545" s="119"/>
      <c r="P4545" s="119"/>
      <c r="Q4545" s="127"/>
      <c r="R4545" s="128"/>
      <c r="S4545" s="119"/>
      <c r="T4545" s="129"/>
      <c r="U4545" s="127"/>
      <c r="V4545" s="127"/>
      <c r="W4545" s="126"/>
      <c r="X4545" s="119"/>
      <c r="Y4545" s="121"/>
      <c r="Z4545" s="131"/>
      <c r="AA4545" s="124"/>
    </row>
    <row r="4546" spans="1:27" ht="12.75" x14ac:dyDescent="0.2">
      <c r="A4546" s="118"/>
      <c r="B4546" s="119"/>
      <c r="C4546" s="119"/>
      <c r="D4546" s="120"/>
      <c r="E4546" s="121"/>
      <c r="F4546" s="122"/>
      <c r="G4546" s="123"/>
      <c r="H4546" s="124"/>
      <c r="I4546" s="124"/>
      <c r="J4546" s="125"/>
      <c r="K4546" s="125"/>
      <c r="L4546" s="119"/>
      <c r="M4546" s="126"/>
      <c r="N4546" s="126"/>
      <c r="O4546" s="119"/>
      <c r="P4546" s="119"/>
      <c r="Q4546" s="127"/>
      <c r="R4546" s="128"/>
      <c r="S4546" s="119"/>
      <c r="T4546" s="129"/>
      <c r="U4546" s="127"/>
      <c r="V4546" s="127"/>
      <c r="W4546" s="126"/>
      <c r="X4546" s="119"/>
      <c r="Y4546" s="121"/>
      <c r="Z4546" s="131"/>
      <c r="AA4546" s="124"/>
    </row>
    <row r="4547" spans="1:27" ht="12.75" x14ac:dyDescent="0.2">
      <c r="A4547" s="118"/>
      <c r="B4547" s="119"/>
      <c r="C4547" s="119"/>
      <c r="D4547" s="120"/>
      <c r="E4547" s="121"/>
      <c r="F4547" s="122"/>
      <c r="G4547" s="123"/>
      <c r="H4547" s="124"/>
      <c r="I4547" s="124"/>
      <c r="J4547" s="125"/>
      <c r="K4547" s="125"/>
      <c r="L4547" s="119"/>
      <c r="M4547" s="126"/>
      <c r="N4547" s="126"/>
      <c r="O4547" s="119"/>
      <c r="P4547" s="119"/>
      <c r="Q4547" s="127"/>
      <c r="R4547" s="128"/>
      <c r="S4547" s="119"/>
      <c r="T4547" s="129"/>
      <c r="U4547" s="127"/>
      <c r="V4547" s="127"/>
      <c r="W4547" s="126"/>
      <c r="X4547" s="119"/>
      <c r="Y4547" s="121"/>
      <c r="Z4547" s="131"/>
      <c r="AA4547" s="124"/>
    </row>
    <row r="4548" spans="1:27" ht="12.75" x14ac:dyDescent="0.2">
      <c r="A4548" s="118"/>
      <c r="B4548" s="119"/>
      <c r="C4548" s="119"/>
      <c r="D4548" s="120"/>
      <c r="E4548" s="121"/>
      <c r="F4548" s="122"/>
      <c r="G4548" s="123"/>
      <c r="H4548" s="124"/>
      <c r="I4548" s="124"/>
      <c r="J4548" s="125"/>
      <c r="K4548" s="125"/>
      <c r="L4548" s="119"/>
      <c r="M4548" s="126"/>
      <c r="N4548" s="126"/>
      <c r="O4548" s="119"/>
      <c r="P4548" s="119"/>
      <c r="Q4548" s="127"/>
      <c r="R4548" s="128"/>
      <c r="S4548" s="119"/>
      <c r="T4548" s="129"/>
      <c r="U4548" s="127"/>
      <c r="V4548" s="127"/>
      <c r="W4548" s="126"/>
      <c r="X4548" s="119"/>
      <c r="Y4548" s="121"/>
      <c r="Z4548" s="131"/>
      <c r="AA4548" s="124"/>
    </row>
    <row r="4549" spans="1:27" ht="12.75" x14ac:dyDescent="0.2">
      <c r="A4549" s="118"/>
      <c r="B4549" s="119"/>
      <c r="C4549" s="119"/>
      <c r="D4549" s="120"/>
      <c r="E4549" s="121"/>
      <c r="F4549" s="122"/>
      <c r="G4549" s="123"/>
      <c r="H4549" s="124"/>
      <c r="I4549" s="124"/>
      <c r="J4549" s="125"/>
      <c r="K4549" s="125"/>
      <c r="L4549" s="119"/>
      <c r="M4549" s="126"/>
      <c r="N4549" s="126"/>
      <c r="O4549" s="119"/>
      <c r="P4549" s="119"/>
      <c r="Q4549" s="127"/>
      <c r="R4549" s="128"/>
      <c r="S4549" s="119"/>
      <c r="T4549" s="129"/>
      <c r="U4549" s="127"/>
      <c r="V4549" s="127"/>
      <c r="W4549" s="126"/>
      <c r="X4549" s="119"/>
      <c r="Y4549" s="121"/>
      <c r="Z4549" s="131"/>
      <c r="AA4549" s="124"/>
    </row>
    <row r="4550" spans="1:27" ht="12.75" x14ac:dyDescent="0.2">
      <c r="A4550" s="118"/>
      <c r="B4550" s="119"/>
      <c r="C4550" s="119"/>
      <c r="D4550" s="120"/>
      <c r="E4550" s="121"/>
      <c r="F4550" s="122"/>
      <c r="G4550" s="123"/>
      <c r="H4550" s="124"/>
      <c r="I4550" s="124"/>
      <c r="J4550" s="125"/>
      <c r="K4550" s="125"/>
      <c r="L4550" s="119"/>
      <c r="M4550" s="126"/>
      <c r="N4550" s="126"/>
      <c r="O4550" s="119"/>
      <c r="P4550" s="119"/>
      <c r="Q4550" s="127"/>
      <c r="R4550" s="128"/>
      <c r="S4550" s="119"/>
      <c r="T4550" s="129"/>
      <c r="U4550" s="127"/>
      <c r="V4550" s="127"/>
      <c r="W4550" s="126"/>
      <c r="X4550" s="119"/>
      <c r="Y4550" s="121"/>
      <c r="Z4550" s="131"/>
      <c r="AA4550" s="124"/>
    </row>
    <row r="4551" spans="1:27" ht="12.75" x14ac:dyDescent="0.2">
      <c r="A4551" s="118"/>
      <c r="B4551" s="119"/>
      <c r="C4551" s="119"/>
      <c r="D4551" s="120"/>
      <c r="E4551" s="121"/>
      <c r="F4551" s="122"/>
      <c r="G4551" s="123"/>
      <c r="H4551" s="124"/>
      <c r="I4551" s="124"/>
      <c r="J4551" s="125"/>
      <c r="K4551" s="125"/>
      <c r="L4551" s="119"/>
      <c r="M4551" s="126"/>
      <c r="N4551" s="126"/>
      <c r="O4551" s="119"/>
      <c r="P4551" s="119"/>
      <c r="Q4551" s="127"/>
      <c r="R4551" s="128"/>
      <c r="S4551" s="119"/>
      <c r="T4551" s="129"/>
      <c r="U4551" s="127"/>
      <c r="V4551" s="127"/>
      <c r="W4551" s="126"/>
      <c r="X4551" s="119"/>
      <c r="Y4551" s="121"/>
      <c r="Z4551" s="131"/>
      <c r="AA4551" s="124"/>
    </row>
    <row r="4552" spans="1:27" ht="12.75" x14ac:dyDescent="0.2">
      <c r="A4552" s="118"/>
      <c r="B4552" s="119"/>
      <c r="C4552" s="119"/>
      <c r="D4552" s="120"/>
      <c r="E4552" s="121"/>
      <c r="F4552" s="122"/>
      <c r="G4552" s="123"/>
      <c r="H4552" s="124"/>
      <c r="I4552" s="124"/>
      <c r="J4552" s="125"/>
      <c r="K4552" s="125"/>
      <c r="L4552" s="119"/>
      <c r="M4552" s="126"/>
      <c r="N4552" s="126"/>
      <c r="O4552" s="119"/>
      <c r="P4552" s="119"/>
      <c r="Q4552" s="127"/>
      <c r="R4552" s="128"/>
      <c r="S4552" s="119"/>
      <c r="T4552" s="129"/>
      <c r="U4552" s="127"/>
      <c r="V4552" s="127"/>
      <c r="W4552" s="126"/>
      <c r="X4552" s="119"/>
      <c r="Y4552" s="121"/>
      <c r="Z4552" s="131"/>
      <c r="AA4552" s="124"/>
    </row>
    <row r="4553" spans="1:27" ht="12.75" x14ac:dyDescent="0.2">
      <c r="A4553" s="118"/>
      <c r="B4553" s="119"/>
      <c r="C4553" s="119"/>
      <c r="D4553" s="120"/>
      <c r="E4553" s="121"/>
      <c r="F4553" s="122"/>
      <c r="G4553" s="123"/>
      <c r="H4553" s="124"/>
      <c r="I4553" s="124"/>
      <c r="J4553" s="125"/>
      <c r="K4553" s="125"/>
      <c r="L4553" s="119"/>
      <c r="M4553" s="126"/>
      <c r="N4553" s="126"/>
      <c r="O4553" s="119"/>
      <c r="P4553" s="119"/>
      <c r="Q4553" s="127"/>
      <c r="R4553" s="128"/>
      <c r="S4553" s="119"/>
      <c r="T4553" s="129"/>
      <c r="U4553" s="127"/>
      <c r="V4553" s="127"/>
      <c r="W4553" s="126"/>
      <c r="X4553" s="119"/>
      <c r="Y4553" s="121"/>
      <c r="Z4553" s="131"/>
      <c r="AA4553" s="124"/>
    </row>
    <row r="4554" spans="1:27" ht="12.75" x14ac:dyDescent="0.2">
      <c r="A4554" s="118"/>
      <c r="B4554" s="119"/>
      <c r="C4554" s="119"/>
      <c r="D4554" s="120"/>
      <c r="E4554" s="121"/>
      <c r="F4554" s="122"/>
      <c r="G4554" s="123"/>
      <c r="H4554" s="124"/>
      <c r="I4554" s="124"/>
      <c r="J4554" s="125"/>
      <c r="K4554" s="125"/>
      <c r="L4554" s="119"/>
      <c r="M4554" s="126"/>
      <c r="N4554" s="126"/>
      <c r="O4554" s="119"/>
      <c r="P4554" s="119"/>
      <c r="Q4554" s="127"/>
      <c r="R4554" s="128"/>
      <c r="S4554" s="119"/>
      <c r="T4554" s="129"/>
      <c r="U4554" s="127"/>
      <c r="V4554" s="127"/>
      <c r="W4554" s="126"/>
      <c r="X4554" s="119"/>
      <c r="Y4554" s="121"/>
      <c r="Z4554" s="131"/>
      <c r="AA4554" s="124"/>
    </row>
    <row r="4555" spans="1:27" ht="12.75" x14ac:dyDescent="0.2">
      <c r="A4555" s="118"/>
      <c r="B4555" s="119"/>
      <c r="C4555" s="119"/>
      <c r="D4555" s="120"/>
      <c r="E4555" s="121"/>
      <c r="F4555" s="122"/>
      <c r="G4555" s="123"/>
      <c r="H4555" s="124"/>
      <c r="I4555" s="124"/>
      <c r="J4555" s="125"/>
      <c r="K4555" s="125"/>
      <c r="L4555" s="119"/>
      <c r="M4555" s="126"/>
      <c r="N4555" s="126"/>
      <c r="O4555" s="119"/>
      <c r="P4555" s="119"/>
      <c r="Q4555" s="127"/>
      <c r="R4555" s="128"/>
      <c r="S4555" s="119"/>
      <c r="T4555" s="129"/>
      <c r="U4555" s="127"/>
      <c r="V4555" s="127"/>
      <c r="W4555" s="126"/>
      <c r="X4555" s="119"/>
      <c r="Y4555" s="121"/>
      <c r="Z4555" s="131"/>
      <c r="AA4555" s="124"/>
    </row>
    <row r="4556" spans="1:27" ht="12.75" x14ac:dyDescent="0.2">
      <c r="A4556" s="118"/>
      <c r="B4556" s="119"/>
      <c r="C4556" s="119"/>
      <c r="D4556" s="120"/>
      <c r="E4556" s="121"/>
      <c r="F4556" s="122"/>
      <c r="G4556" s="123"/>
      <c r="H4556" s="124"/>
      <c r="I4556" s="124"/>
      <c r="J4556" s="125"/>
      <c r="K4556" s="125"/>
      <c r="L4556" s="119"/>
      <c r="M4556" s="126"/>
      <c r="N4556" s="126"/>
      <c r="O4556" s="119"/>
      <c r="P4556" s="119"/>
      <c r="Q4556" s="127"/>
      <c r="R4556" s="128"/>
      <c r="S4556" s="119"/>
      <c r="T4556" s="129"/>
      <c r="U4556" s="127"/>
      <c r="V4556" s="127"/>
      <c r="W4556" s="126"/>
      <c r="X4556" s="119"/>
      <c r="Y4556" s="121"/>
      <c r="Z4556" s="131"/>
      <c r="AA4556" s="124"/>
    </row>
    <row r="4557" spans="1:27" ht="12.75" x14ac:dyDescent="0.2">
      <c r="A4557" s="118"/>
      <c r="B4557" s="119"/>
      <c r="C4557" s="119"/>
      <c r="D4557" s="120"/>
      <c r="E4557" s="121"/>
      <c r="F4557" s="122"/>
      <c r="G4557" s="123"/>
      <c r="H4557" s="124"/>
      <c r="I4557" s="124"/>
      <c r="J4557" s="125"/>
      <c r="K4557" s="125"/>
      <c r="L4557" s="119"/>
      <c r="M4557" s="126"/>
      <c r="N4557" s="126"/>
      <c r="O4557" s="119"/>
      <c r="P4557" s="119"/>
      <c r="Q4557" s="127"/>
      <c r="R4557" s="128"/>
      <c r="S4557" s="119"/>
      <c r="T4557" s="129"/>
      <c r="U4557" s="127"/>
      <c r="V4557" s="127"/>
      <c r="W4557" s="126"/>
      <c r="X4557" s="119"/>
      <c r="Y4557" s="121"/>
      <c r="Z4557" s="131"/>
      <c r="AA4557" s="124"/>
    </row>
    <row r="4558" spans="1:27" ht="12.75" x14ac:dyDescent="0.2">
      <c r="A4558" s="118"/>
      <c r="B4558" s="119"/>
      <c r="C4558" s="119"/>
      <c r="D4558" s="120"/>
      <c r="E4558" s="121"/>
      <c r="F4558" s="122"/>
      <c r="G4558" s="123"/>
      <c r="H4558" s="124"/>
      <c r="I4558" s="124"/>
      <c r="J4558" s="125"/>
      <c r="K4558" s="125"/>
      <c r="L4558" s="119"/>
      <c r="M4558" s="126"/>
      <c r="N4558" s="126"/>
      <c r="O4558" s="119"/>
      <c r="P4558" s="119"/>
      <c r="Q4558" s="127"/>
      <c r="R4558" s="128"/>
      <c r="S4558" s="119"/>
      <c r="T4558" s="129"/>
      <c r="U4558" s="127"/>
      <c r="V4558" s="127"/>
      <c r="W4558" s="126"/>
      <c r="X4558" s="119"/>
      <c r="Y4558" s="121"/>
      <c r="Z4558" s="131"/>
      <c r="AA4558" s="124"/>
    </row>
    <row r="4559" spans="1:27" ht="12.75" x14ac:dyDescent="0.2">
      <c r="A4559" s="118"/>
      <c r="B4559" s="119"/>
      <c r="C4559" s="119"/>
      <c r="D4559" s="120"/>
      <c r="E4559" s="121"/>
      <c r="F4559" s="122"/>
      <c r="G4559" s="123"/>
      <c r="H4559" s="124"/>
      <c r="I4559" s="124"/>
      <c r="J4559" s="125"/>
      <c r="K4559" s="125"/>
      <c r="L4559" s="119"/>
      <c r="M4559" s="126"/>
      <c r="N4559" s="126"/>
      <c r="O4559" s="119"/>
      <c r="P4559" s="119"/>
      <c r="Q4559" s="127"/>
      <c r="R4559" s="128"/>
      <c r="S4559" s="119"/>
      <c r="T4559" s="129"/>
      <c r="U4559" s="127"/>
      <c r="V4559" s="127"/>
      <c r="W4559" s="126"/>
      <c r="X4559" s="119"/>
      <c r="Y4559" s="121"/>
      <c r="Z4559" s="131"/>
      <c r="AA4559" s="124"/>
    </row>
    <row r="4560" spans="1:27" ht="12.75" x14ac:dyDescent="0.2">
      <c r="A4560" s="118"/>
      <c r="B4560" s="119"/>
      <c r="C4560" s="119"/>
      <c r="D4560" s="120"/>
      <c r="E4560" s="121"/>
      <c r="F4560" s="122"/>
      <c r="G4560" s="123"/>
      <c r="H4560" s="124"/>
      <c r="I4560" s="124"/>
      <c r="J4560" s="125"/>
      <c r="K4560" s="125"/>
      <c r="L4560" s="119"/>
      <c r="M4560" s="126"/>
      <c r="N4560" s="126"/>
      <c r="O4560" s="119"/>
      <c r="P4560" s="119"/>
      <c r="Q4560" s="127"/>
      <c r="R4560" s="128"/>
      <c r="S4560" s="119"/>
      <c r="T4560" s="129"/>
      <c r="U4560" s="127"/>
      <c r="V4560" s="127"/>
      <c r="W4560" s="126"/>
      <c r="X4560" s="119"/>
      <c r="Y4560" s="121"/>
      <c r="Z4560" s="131"/>
      <c r="AA4560" s="124"/>
    </row>
    <row r="4561" spans="1:27" ht="12.75" x14ac:dyDescent="0.2">
      <c r="A4561" s="118"/>
      <c r="B4561" s="119"/>
      <c r="C4561" s="119"/>
      <c r="D4561" s="120"/>
      <c r="E4561" s="121"/>
      <c r="F4561" s="122"/>
      <c r="G4561" s="123"/>
      <c r="H4561" s="124"/>
      <c r="I4561" s="124"/>
      <c r="J4561" s="125"/>
      <c r="K4561" s="125"/>
      <c r="L4561" s="119"/>
      <c r="M4561" s="126"/>
      <c r="N4561" s="126"/>
      <c r="O4561" s="119"/>
      <c r="P4561" s="119"/>
      <c r="Q4561" s="127"/>
      <c r="R4561" s="128"/>
      <c r="S4561" s="119"/>
      <c r="T4561" s="129"/>
      <c r="U4561" s="127"/>
      <c r="V4561" s="127"/>
      <c r="W4561" s="126"/>
      <c r="X4561" s="119"/>
      <c r="Y4561" s="121"/>
      <c r="Z4561" s="131"/>
      <c r="AA4561" s="124"/>
    </row>
    <row r="4562" spans="1:27" ht="12.75" x14ac:dyDescent="0.2">
      <c r="A4562" s="118"/>
      <c r="B4562" s="119"/>
      <c r="C4562" s="119"/>
      <c r="D4562" s="120"/>
      <c r="E4562" s="121"/>
      <c r="F4562" s="122"/>
      <c r="G4562" s="123"/>
      <c r="H4562" s="124"/>
      <c r="I4562" s="124"/>
      <c r="J4562" s="125"/>
      <c r="K4562" s="125"/>
      <c r="L4562" s="119"/>
      <c r="M4562" s="126"/>
      <c r="N4562" s="126"/>
      <c r="O4562" s="119"/>
      <c r="P4562" s="119"/>
      <c r="Q4562" s="127"/>
      <c r="R4562" s="128"/>
      <c r="S4562" s="119"/>
      <c r="T4562" s="129"/>
      <c r="U4562" s="127"/>
      <c r="V4562" s="127"/>
      <c r="W4562" s="126"/>
      <c r="X4562" s="119"/>
      <c r="Y4562" s="121"/>
      <c r="Z4562" s="131"/>
      <c r="AA4562" s="124"/>
    </row>
    <row r="4563" spans="1:27" ht="12.75" x14ac:dyDescent="0.2">
      <c r="A4563" s="118"/>
      <c r="B4563" s="119"/>
      <c r="C4563" s="119"/>
      <c r="D4563" s="120"/>
      <c r="E4563" s="121"/>
      <c r="F4563" s="122"/>
      <c r="G4563" s="123"/>
      <c r="H4563" s="124"/>
      <c r="I4563" s="124"/>
      <c r="J4563" s="125"/>
      <c r="K4563" s="125"/>
      <c r="L4563" s="119"/>
      <c r="M4563" s="126"/>
      <c r="N4563" s="126"/>
      <c r="O4563" s="119"/>
      <c r="P4563" s="119"/>
      <c r="Q4563" s="127"/>
      <c r="R4563" s="128"/>
      <c r="S4563" s="119"/>
      <c r="T4563" s="129"/>
      <c r="U4563" s="127"/>
      <c r="V4563" s="127"/>
      <c r="W4563" s="126"/>
      <c r="X4563" s="119"/>
      <c r="Y4563" s="121"/>
      <c r="Z4563" s="131"/>
      <c r="AA4563" s="124"/>
    </row>
    <row r="4564" spans="1:27" ht="12.75" x14ac:dyDescent="0.2">
      <c r="A4564" s="118"/>
      <c r="B4564" s="119"/>
      <c r="C4564" s="119"/>
      <c r="D4564" s="120"/>
      <c r="E4564" s="121"/>
      <c r="F4564" s="122"/>
      <c r="G4564" s="123"/>
      <c r="H4564" s="124"/>
      <c r="I4564" s="124"/>
      <c r="J4564" s="125"/>
      <c r="K4564" s="125"/>
      <c r="L4564" s="119"/>
      <c r="M4564" s="126"/>
      <c r="N4564" s="126"/>
      <c r="O4564" s="119"/>
      <c r="P4564" s="119"/>
      <c r="Q4564" s="127"/>
      <c r="R4564" s="128"/>
      <c r="S4564" s="119"/>
      <c r="T4564" s="129"/>
      <c r="U4564" s="127"/>
      <c r="V4564" s="127"/>
      <c r="W4564" s="126"/>
      <c r="X4564" s="119"/>
      <c r="Y4564" s="121"/>
      <c r="Z4564" s="131"/>
      <c r="AA4564" s="124"/>
    </row>
    <row r="4565" spans="1:27" ht="12.75" x14ac:dyDescent="0.2">
      <c r="A4565" s="118"/>
      <c r="B4565" s="119"/>
      <c r="C4565" s="119"/>
      <c r="D4565" s="120"/>
      <c r="E4565" s="121"/>
      <c r="F4565" s="122"/>
      <c r="G4565" s="123"/>
      <c r="H4565" s="124"/>
      <c r="I4565" s="124"/>
      <c r="J4565" s="125"/>
      <c r="K4565" s="125"/>
      <c r="L4565" s="119"/>
      <c r="M4565" s="126"/>
      <c r="N4565" s="126"/>
      <c r="O4565" s="119"/>
      <c r="P4565" s="119"/>
      <c r="Q4565" s="127"/>
      <c r="R4565" s="128"/>
      <c r="S4565" s="119"/>
      <c r="T4565" s="129"/>
      <c r="U4565" s="127"/>
      <c r="V4565" s="127"/>
      <c r="W4565" s="126"/>
      <c r="X4565" s="119"/>
      <c r="Y4565" s="121"/>
      <c r="Z4565" s="131"/>
      <c r="AA4565" s="124"/>
    </row>
    <row r="4566" spans="1:27" ht="12.75" x14ac:dyDescent="0.2">
      <c r="A4566" s="118"/>
      <c r="B4566" s="119"/>
      <c r="C4566" s="119"/>
      <c r="D4566" s="120"/>
      <c r="E4566" s="121"/>
      <c r="F4566" s="122"/>
      <c r="G4566" s="123"/>
      <c r="H4566" s="124"/>
      <c r="I4566" s="124"/>
      <c r="J4566" s="125"/>
      <c r="K4566" s="125"/>
      <c r="L4566" s="119"/>
      <c r="M4566" s="126"/>
      <c r="N4566" s="126"/>
      <c r="O4566" s="119"/>
      <c r="P4566" s="119"/>
      <c r="Q4566" s="127"/>
      <c r="R4566" s="128"/>
      <c r="S4566" s="119"/>
      <c r="T4566" s="129"/>
      <c r="U4566" s="127"/>
      <c r="V4566" s="127"/>
      <c r="W4566" s="126"/>
      <c r="X4566" s="119"/>
      <c r="Y4566" s="121"/>
      <c r="Z4566" s="131"/>
      <c r="AA4566" s="124"/>
    </row>
    <row r="4567" spans="1:27" ht="12.75" x14ac:dyDescent="0.2">
      <c r="A4567" s="118"/>
      <c r="B4567" s="119"/>
      <c r="C4567" s="119"/>
      <c r="D4567" s="120"/>
      <c r="E4567" s="121"/>
      <c r="F4567" s="122"/>
      <c r="G4567" s="123"/>
      <c r="H4567" s="124"/>
      <c r="I4567" s="124"/>
      <c r="J4567" s="125"/>
      <c r="K4567" s="125"/>
      <c r="L4567" s="119"/>
      <c r="M4567" s="126"/>
      <c r="N4567" s="126"/>
      <c r="O4567" s="119"/>
      <c r="P4567" s="119"/>
      <c r="Q4567" s="127"/>
      <c r="R4567" s="128"/>
      <c r="S4567" s="119"/>
      <c r="T4567" s="129"/>
      <c r="U4567" s="127"/>
      <c r="V4567" s="127"/>
      <c r="W4567" s="126"/>
      <c r="X4567" s="119"/>
      <c r="Y4567" s="121"/>
      <c r="Z4567" s="131"/>
      <c r="AA4567" s="124"/>
    </row>
    <row r="4568" spans="1:27" ht="12.75" x14ac:dyDescent="0.2">
      <c r="A4568" s="118"/>
      <c r="B4568" s="119"/>
      <c r="C4568" s="119"/>
      <c r="D4568" s="120"/>
      <c r="E4568" s="121"/>
      <c r="F4568" s="122"/>
      <c r="G4568" s="123"/>
      <c r="H4568" s="124"/>
      <c r="I4568" s="124"/>
      <c r="J4568" s="125"/>
      <c r="K4568" s="125"/>
      <c r="L4568" s="119"/>
      <c r="M4568" s="126"/>
      <c r="N4568" s="126"/>
      <c r="O4568" s="119"/>
      <c r="P4568" s="119"/>
      <c r="Q4568" s="127"/>
      <c r="R4568" s="128"/>
      <c r="S4568" s="119"/>
      <c r="T4568" s="129"/>
      <c r="U4568" s="127"/>
      <c r="V4568" s="127"/>
      <c r="W4568" s="126"/>
      <c r="X4568" s="119"/>
      <c r="Y4568" s="121"/>
      <c r="Z4568" s="131"/>
      <c r="AA4568" s="124"/>
    </row>
    <row r="4569" spans="1:27" ht="12.75" x14ac:dyDescent="0.2">
      <c r="A4569" s="118"/>
      <c r="B4569" s="119"/>
      <c r="C4569" s="119"/>
      <c r="D4569" s="120"/>
      <c r="E4569" s="121"/>
      <c r="F4569" s="122"/>
      <c r="G4569" s="123"/>
      <c r="H4569" s="124"/>
      <c r="I4569" s="124"/>
      <c r="J4569" s="125"/>
      <c r="K4569" s="125"/>
      <c r="L4569" s="119"/>
      <c r="M4569" s="126"/>
      <c r="N4569" s="126"/>
      <c r="O4569" s="119"/>
      <c r="P4569" s="119"/>
      <c r="Q4569" s="127"/>
      <c r="R4569" s="128"/>
      <c r="S4569" s="119"/>
      <c r="T4569" s="129"/>
      <c r="U4569" s="127"/>
      <c r="V4569" s="127"/>
      <c r="W4569" s="126"/>
      <c r="X4569" s="119"/>
      <c r="Y4569" s="121"/>
      <c r="Z4569" s="131"/>
      <c r="AA4569" s="124"/>
    </row>
    <row r="4570" spans="1:27" ht="12.75" x14ac:dyDescent="0.2">
      <c r="A4570" s="118"/>
      <c r="B4570" s="119"/>
      <c r="C4570" s="119"/>
      <c r="D4570" s="120"/>
      <c r="E4570" s="121"/>
      <c r="F4570" s="122"/>
      <c r="G4570" s="123"/>
      <c r="H4570" s="124"/>
      <c r="I4570" s="124"/>
      <c r="J4570" s="125"/>
      <c r="K4570" s="125"/>
      <c r="L4570" s="119"/>
      <c r="M4570" s="126"/>
      <c r="N4570" s="126"/>
      <c r="O4570" s="119"/>
      <c r="P4570" s="119"/>
      <c r="Q4570" s="127"/>
      <c r="R4570" s="128"/>
      <c r="S4570" s="119"/>
      <c r="T4570" s="129"/>
      <c r="U4570" s="127"/>
      <c r="V4570" s="127"/>
      <c r="W4570" s="126"/>
      <c r="X4570" s="119"/>
      <c r="Y4570" s="121"/>
      <c r="Z4570" s="131"/>
      <c r="AA4570" s="124"/>
    </row>
    <row r="4571" spans="1:27" ht="12.75" x14ac:dyDescent="0.2">
      <c r="A4571" s="118"/>
      <c r="B4571" s="119"/>
      <c r="C4571" s="119"/>
      <c r="D4571" s="120"/>
      <c r="E4571" s="121"/>
      <c r="F4571" s="122"/>
      <c r="G4571" s="123"/>
      <c r="H4571" s="124"/>
      <c r="I4571" s="124"/>
      <c r="J4571" s="125"/>
      <c r="K4571" s="125"/>
      <c r="L4571" s="119"/>
      <c r="M4571" s="126"/>
      <c r="N4571" s="126"/>
      <c r="O4571" s="119"/>
      <c r="P4571" s="119"/>
      <c r="Q4571" s="127"/>
      <c r="R4571" s="128"/>
      <c r="S4571" s="119"/>
      <c r="T4571" s="129"/>
      <c r="U4571" s="127"/>
      <c r="V4571" s="127"/>
      <c r="W4571" s="126"/>
      <c r="X4571" s="119"/>
      <c r="Y4571" s="121"/>
      <c r="Z4571" s="131"/>
      <c r="AA4571" s="124"/>
    </row>
    <row r="4572" spans="1:27" ht="12.75" x14ac:dyDescent="0.2">
      <c r="A4572" s="118"/>
      <c r="B4572" s="119"/>
      <c r="C4572" s="119"/>
      <c r="D4572" s="120"/>
      <c r="E4572" s="121"/>
      <c r="F4572" s="122"/>
      <c r="G4572" s="123"/>
      <c r="H4572" s="124"/>
      <c r="I4572" s="124"/>
      <c r="J4572" s="125"/>
      <c r="K4572" s="125"/>
      <c r="L4572" s="119"/>
      <c r="M4572" s="126"/>
      <c r="N4572" s="126"/>
      <c r="O4572" s="119"/>
      <c r="P4572" s="119"/>
      <c r="Q4572" s="127"/>
      <c r="R4572" s="128"/>
      <c r="S4572" s="119"/>
      <c r="T4572" s="129"/>
      <c r="U4572" s="127"/>
      <c r="V4572" s="127"/>
      <c r="W4572" s="126"/>
      <c r="X4572" s="119"/>
      <c r="Y4572" s="121"/>
      <c r="Z4572" s="131"/>
      <c r="AA4572" s="124"/>
    </row>
    <row r="4573" spans="1:27" ht="12.75" x14ac:dyDescent="0.2">
      <c r="A4573" s="118"/>
      <c r="B4573" s="119"/>
      <c r="C4573" s="119"/>
      <c r="D4573" s="120"/>
      <c r="E4573" s="121"/>
      <c r="F4573" s="122"/>
      <c r="G4573" s="123"/>
      <c r="H4573" s="124"/>
      <c r="I4573" s="124"/>
      <c r="J4573" s="125"/>
      <c r="K4573" s="125"/>
      <c r="L4573" s="119"/>
      <c r="M4573" s="126"/>
      <c r="N4573" s="126"/>
      <c r="O4573" s="119"/>
      <c r="P4573" s="119"/>
      <c r="Q4573" s="127"/>
      <c r="R4573" s="128"/>
      <c r="S4573" s="119"/>
      <c r="T4573" s="129"/>
      <c r="U4573" s="127"/>
      <c r="V4573" s="127"/>
      <c r="W4573" s="126"/>
      <c r="X4573" s="119"/>
      <c r="Y4573" s="121"/>
      <c r="Z4573" s="131"/>
      <c r="AA4573" s="124"/>
    </row>
    <row r="4574" spans="1:27" ht="12.75" x14ac:dyDescent="0.2">
      <c r="A4574" s="118"/>
      <c r="B4574" s="119"/>
      <c r="C4574" s="119"/>
      <c r="D4574" s="120"/>
      <c r="E4574" s="121"/>
      <c r="F4574" s="122"/>
      <c r="G4574" s="123"/>
      <c r="H4574" s="124"/>
      <c r="I4574" s="124"/>
      <c r="J4574" s="125"/>
      <c r="K4574" s="125"/>
      <c r="L4574" s="119"/>
      <c r="M4574" s="126"/>
      <c r="N4574" s="126"/>
      <c r="O4574" s="119"/>
      <c r="P4574" s="119"/>
      <c r="Q4574" s="127"/>
      <c r="R4574" s="128"/>
      <c r="S4574" s="119"/>
      <c r="T4574" s="129"/>
      <c r="U4574" s="127"/>
      <c r="V4574" s="127"/>
      <c r="W4574" s="126"/>
      <c r="X4574" s="119"/>
      <c r="Y4574" s="121"/>
      <c r="Z4574" s="131"/>
      <c r="AA4574" s="124"/>
    </row>
    <row r="4575" spans="1:27" ht="12.75" x14ac:dyDescent="0.2">
      <c r="A4575" s="118"/>
      <c r="B4575" s="119"/>
      <c r="C4575" s="119"/>
      <c r="D4575" s="120"/>
      <c r="E4575" s="121"/>
      <c r="F4575" s="122"/>
      <c r="G4575" s="123"/>
      <c r="H4575" s="124"/>
      <c r="I4575" s="124"/>
      <c r="J4575" s="125"/>
      <c r="K4575" s="125"/>
      <c r="L4575" s="119"/>
      <c r="M4575" s="126"/>
      <c r="N4575" s="126"/>
      <c r="O4575" s="119"/>
      <c r="P4575" s="119"/>
      <c r="Q4575" s="127"/>
      <c r="R4575" s="128"/>
      <c r="S4575" s="119"/>
      <c r="T4575" s="129"/>
      <c r="U4575" s="127"/>
      <c r="V4575" s="127"/>
      <c r="W4575" s="126"/>
      <c r="X4575" s="119"/>
      <c r="Y4575" s="121"/>
      <c r="Z4575" s="131"/>
      <c r="AA4575" s="124"/>
    </row>
    <row r="4576" spans="1:27" ht="12.75" x14ac:dyDescent="0.2">
      <c r="A4576" s="118"/>
      <c r="B4576" s="119"/>
      <c r="C4576" s="119"/>
      <c r="D4576" s="120"/>
      <c r="E4576" s="121"/>
      <c r="F4576" s="122"/>
      <c r="G4576" s="123"/>
      <c r="H4576" s="124"/>
      <c r="I4576" s="124"/>
      <c r="J4576" s="125"/>
      <c r="K4576" s="125"/>
      <c r="L4576" s="119"/>
      <c r="M4576" s="126"/>
      <c r="N4576" s="126"/>
      <c r="O4576" s="119"/>
      <c r="P4576" s="119"/>
      <c r="Q4576" s="127"/>
      <c r="R4576" s="128"/>
      <c r="S4576" s="119"/>
      <c r="T4576" s="129"/>
      <c r="U4576" s="127"/>
      <c r="V4576" s="127"/>
      <c r="W4576" s="126"/>
      <c r="X4576" s="119"/>
      <c r="Y4576" s="121"/>
      <c r="Z4576" s="131"/>
      <c r="AA4576" s="124"/>
    </row>
    <row r="4577" spans="1:27" ht="12.75" x14ac:dyDescent="0.2">
      <c r="A4577" s="118"/>
      <c r="B4577" s="119"/>
      <c r="C4577" s="119"/>
      <c r="D4577" s="120"/>
      <c r="E4577" s="121"/>
      <c r="F4577" s="122"/>
      <c r="G4577" s="123"/>
      <c r="H4577" s="124"/>
      <c r="I4577" s="124"/>
      <c r="J4577" s="125"/>
      <c r="K4577" s="125"/>
      <c r="L4577" s="119"/>
      <c r="M4577" s="126"/>
      <c r="N4577" s="126"/>
      <c r="O4577" s="119"/>
      <c r="P4577" s="119"/>
      <c r="Q4577" s="127"/>
      <c r="R4577" s="128"/>
      <c r="S4577" s="119"/>
      <c r="T4577" s="129"/>
      <c r="U4577" s="127"/>
      <c r="V4577" s="127"/>
      <c r="W4577" s="126"/>
      <c r="X4577" s="119"/>
      <c r="Y4577" s="121"/>
      <c r="Z4577" s="131"/>
      <c r="AA4577" s="124"/>
    </row>
    <row r="4578" spans="1:27" ht="12.75" x14ac:dyDescent="0.2">
      <c r="A4578" s="118"/>
      <c r="B4578" s="119"/>
      <c r="C4578" s="119"/>
      <c r="D4578" s="120"/>
      <c r="E4578" s="121"/>
      <c r="F4578" s="122"/>
      <c r="G4578" s="123"/>
      <c r="H4578" s="124"/>
      <c r="I4578" s="124"/>
      <c r="J4578" s="125"/>
      <c r="K4578" s="125"/>
      <c r="L4578" s="119"/>
      <c r="M4578" s="126"/>
      <c r="N4578" s="126"/>
      <c r="O4578" s="119"/>
      <c r="P4578" s="119"/>
      <c r="Q4578" s="127"/>
      <c r="R4578" s="128"/>
      <c r="S4578" s="119"/>
      <c r="T4578" s="129"/>
      <c r="U4578" s="127"/>
      <c r="V4578" s="127"/>
      <c r="W4578" s="126"/>
      <c r="X4578" s="119"/>
      <c r="Y4578" s="121"/>
      <c r="Z4578" s="131"/>
      <c r="AA4578" s="124"/>
    </row>
    <row r="4579" spans="1:27" ht="12.75" x14ac:dyDescent="0.2">
      <c r="A4579" s="118"/>
      <c r="B4579" s="119"/>
      <c r="C4579" s="119"/>
      <c r="D4579" s="120"/>
      <c r="E4579" s="121"/>
      <c r="F4579" s="122"/>
      <c r="G4579" s="123"/>
      <c r="H4579" s="124"/>
      <c r="I4579" s="124"/>
      <c r="J4579" s="125"/>
      <c r="K4579" s="125"/>
      <c r="L4579" s="119"/>
      <c r="M4579" s="126"/>
      <c r="N4579" s="126"/>
      <c r="O4579" s="119"/>
      <c r="P4579" s="119"/>
      <c r="Q4579" s="127"/>
      <c r="R4579" s="128"/>
      <c r="S4579" s="119"/>
      <c r="T4579" s="129"/>
      <c r="U4579" s="127"/>
      <c r="V4579" s="127"/>
      <c r="W4579" s="126"/>
      <c r="X4579" s="119"/>
      <c r="Y4579" s="121"/>
      <c r="Z4579" s="131"/>
      <c r="AA4579" s="124"/>
    </row>
    <row r="4580" spans="1:27" ht="12.75" x14ac:dyDescent="0.2">
      <c r="A4580" s="118"/>
      <c r="B4580" s="119"/>
      <c r="C4580" s="119"/>
      <c r="D4580" s="120"/>
      <c r="E4580" s="121"/>
      <c r="F4580" s="122"/>
      <c r="G4580" s="123"/>
      <c r="H4580" s="124"/>
      <c r="I4580" s="124"/>
      <c r="J4580" s="125"/>
      <c r="K4580" s="125"/>
      <c r="L4580" s="119"/>
      <c r="M4580" s="126"/>
      <c r="N4580" s="126"/>
      <c r="O4580" s="119"/>
      <c r="P4580" s="119"/>
      <c r="Q4580" s="127"/>
      <c r="R4580" s="128"/>
      <c r="S4580" s="119"/>
      <c r="T4580" s="129"/>
      <c r="U4580" s="127"/>
      <c r="V4580" s="127"/>
      <c r="W4580" s="126"/>
      <c r="X4580" s="119"/>
      <c r="Y4580" s="121"/>
      <c r="Z4580" s="131"/>
      <c r="AA4580" s="124"/>
    </row>
    <row r="4581" spans="1:27" ht="12.75" x14ac:dyDescent="0.2">
      <c r="A4581" s="118"/>
      <c r="B4581" s="119"/>
      <c r="C4581" s="119"/>
      <c r="D4581" s="120"/>
      <c r="E4581" s="121"/>
      <c r="F4581" s="122"/>
      <c r="G4581" s="123"/>
      <c r="H4581" s="124"/>
      <c r="I4581" s="124"/>
      <c r="J4581" s="125"/>
      <c r="K4581" s="125"/>
      <c r="L4581" s="119"/>
      <c r="M4581" s="126"/>
      <c r="N4581" s="126"/>
      <c r="O4581" s="119"/>
      <c r="P4581" s="119"/>
      <c r="Q4581" s="127"/>
      <c r="R4581" s="128"/>
      <c r="S4581" s="119"/>
      <c r="T4581" s="129"/>
      <c r="U4581" s="127"/>
      <c r="V4581" s="127"/>
      <c r="W4581" s="126"/>
      <c r="X4581" s="119"/>
      <c r="Y4581" s="121"/>
      <c r="Z4581" s="131"/>
      <c r="AA4581" s="124"/>
    </row>
    <row r="4582" spans="1:27" ht="12.75" x14ac:dyDescent="0.2">
      <c r="A4582" s="118"/>
      <c r="B4582" s="119"/>
      <c r="C4582" s="119"/>
      <c r="D4582" s="120"/>
      <c r="E4582" s="121"/>
      <c r="F4582" s="122"/>
      <c r="G4582" s="123"/>
      <c r="H4582" s="124"/>
      <c r="I4582" s="124"/>
      <c r="J4582" s="125"/>
      <c r="K4582" s="125"/>
      <c r="L4582" s="119"/>
      <c r="M4582" s="126"/>
      <c r="N4582" s="126"/>
      <c r="O4582" s="119"/>
      <c r="P4582" s="119"/>
      <c r="Q4582" s="127"/>
      <c r="R4582" s="128"/>
      <c r="S4582" s="119"/>
      <c r="T4582" s="129"/>
      <c r="U4582" s="127"/>
      <c r="V4582" s="127"/>
      <c r="W4582" s="126"/>
      <c r="X4582" s="119"/>
      <c r="Y4582" s="121"/>
      <c r="Z4582" s="131"/>
      <c r="AA4582" s="124"/>
    </row>
    <row r="4583" spans="1:27" ht="12.75" x14ac:dyDescent="0.2">
      <c r="A4583" s="118"/>
      <c r="B4583" s="119"/>
      <c r="C4583" s="119"/>
      <c r="D4583" s="120"/>
      <c r="E4583" s="121"/>
      <c r="F4583" s="122"/>
      <c r="G4583" s="123"/>
      <c r="H4583" s="124"/>
      <c r="I4583" s="124"/>
      <c r="J4583" s="125"/>
      <c r="K4583" s="125"/>
      <c r="L4583" s="119"/>
      <c r="M4583" s="126"/>
      <c r="N4583" s="126"/>
      <c r="O4583" s="119"/>
      <c r="P4583" s="119"/>
      <c r="Q4583" s="127"/>
      <c r="R4583" s="128"/>
      <c r="S4583" s="119"/>
      <c r="T4583" s="129"/>
      <c r="U4583" s="127"/>
      <c r="V4583" s="127"/>
      <c r="W4583" s="126"/>
      <c r="X4583" s="119"/>
      <c r="Y4583" s="121"/>
      <c r="Z4583" s="131"/>
      <c r="AA4583" s="124"/>
    </row>
    <row r="4584" spans="1:27" ht="12.75" x14ac:dyDescent="0.2">
      <c r="A4584" s="118"/>
      <c r="B4584" s="119"/>
      <c r="C4584" s="119"/>
      <c r="D4584" s="120"/>
      <c r="E4584" s="121"/>
      <c r="F4584" s="122"/>
      <c r="G4584" s="123"/>
      <c r="H4584" s="124"/>
      <c r="I4584" s="124"/>
      <c r="J4584" s="125"/>
      <c r="K4584" s="125"/>
      <c r="L4584" s="119"/>
      <c r="M4584" s="126"/>
      <c r="N4584" s="126"/>
      <c r="O4584" s="119"/>
      <c r="P4584" s="119"/>
      <c r="Q4584" s="127"/>
      <c r="R4584" s="128"/>
      <c r="S4584" s="119"/>
      <c r="T4584" s="129"/>
      <c r="U4584" s="127"/>
      <c r="V4584" s="127"/>
      <c r="W4584" s="126"/>
      <c r="X4584" s="119"/>
      <c r="Y4584" s="121"/>
      <c r="Z4584" s="131"/>
      <c r="AA4584" s="124"/>
    </row>
    <row r="4585" spans="1:27" ht="12.75" x14ac:dyDescent="0.2">
      <c r="A4585" s="118"/>
      <c r="B4585" s="119"/>
      <c r="C4585" s="119"/>
      <c r="D4585" s="120"/>
      <c r="E4585" s="121"/>
      <c r="F4585" s="122"/>
      <c r="G4585" s="123"/>
      <c r="H4585" s="124"/>
      <c r="I4585" s="124"/>
      <c r="J4585" s="125"/>
      <c r="K4585" s="125"/>
      <c r="L4585" s="119"/>
      <c r="M4585" s="126"/>
      <c r="N4585" s="126"/>
      <c r="O4585" s="119"/>
      <c r="P4585" s="119"/>
      <c r="Q4585" s="127"/>
      <c r="R4585" s="128"/>
      <c r="S4585" s="119"/>
      <c r="T4585" s="129"/>
      <c r="U4585" s="127"/>
      <c r="V4585" s="127"/>
      <c r="W4585" s="126"/>
      <c r="X4585" s="119"/>
      <c r="Y4585" s="121"/>
      <c r="Z4585" s="131"/>
      <c r="AA4585" s="124"/>
    </row>
    <row r="4586" spans="1:27" ht="12.75" x14ac:dyDescent="0.2">
      <c r="A4586" s="118"/>
      <c r="B4586" s="119"/>
      <c r="C4586" s="119"/>
      <c r="D4586" s="120"/>
      <c r="E4586" s="121"/>
      <c r="F4586" s="122"/>
      <c r="G4586" s="123"/>
      <c r="H4586" s="124"/>
      <c r="I4586" s="124"/>
      <c r="J4586" s="125"/>
      <c r="K4586" s="125"/>
      <c r="L4586" s="119"/>
      <c r="M4586" s="126"/>
      <c r="N4586" s="126"/>
      <c r="O4586" s="119"/>
      <c r="P4586" s="119"/>
      <c r="Q4586" s="127"/>
      <c r="R4586" s="128"/>
      <c r="S4586" s="119"/>
      <c r="T4586" s="129"/>
      <c r="U4586" s="127"/>
      <c r="V4586" s="127"/>
      <c r="W4586" s="126"/>
      <c r="X4586" s="119"/>
      <c r="Y4586" s="121"/>
      <c r="Z4586" s="131"/>
      <c r="AA4586" s="124"/>
    </row>
    <row r="4587" spans="1:27" ht="12.75" x14ac:dyDescent="0.2">
      <c r="A4587" s="118"/>
      <c r="B4587" s="119"/>
      <c r="C4587" s="119"/>
      <c r="D4587" s="120"/>
      <c r="E4587" s="121"/>
      <c r="F4587" s="122"/>
      <c r="G4587" s="123"/>
      <c r="H4587" s="124"/>
      <c r="I4587" s="124"/>
      <c r="J4587" s="125"/>
      <c r="K4587" s="125"/>
      <c r="L4587" s="119"/>
      <c r="M4587" s="126"/>
      <c r="N4587" s="126"/>
      <c r="O4587" s="119"/>
      <c r="P4587" s="119"/>
      <c r="Q4587" s="127"/>
      <c r="R4587" s="128"/>
      <c r="S4587" s="119"/>
      <c r="T4587" s="129"/>
      <c r="U4587" s="127"/>
      <c r="V4587" s="127"/>
      <c r="W4587" s="126"/>
      <c r="X4587" s="119"/>
      <c r="Y4587" s="121"/>
      <c r="Z4587" s="131"/>
      <c r="AA4587" s="124"/>
    </row>
    <row r="4588" spans="1:27" ht="12.75" x14ac:dyDescent="0.2">
      <c r="A4588" s="118"/>
      <c r="B4588" s="119"/>
      <c r="C4588" s="119"/>
      <c r="D4588" s="120"/>
      <c r="E4588" s="121"/>
      <c r="F4588" s="122"/>
      <c r="G4588" s="123"/>
      <c r="H4588" s="124"/>
      <c r="I4588" s="124"/>
      <c r="J4588" s="125"/>
      <c r="K4588" s="125"/>
      <c r="L4588" s="119"/>
      <c r="M4588" s="126"/>
      <c r="N4588" s="126"/>
      <c r="O4588" s="119"/>
      <c r="P4588" s="119"/>
      <c r="Q4588" s="127"/>
      <c r="R4588" s="128"/>
      <c r="S4588" s="119"/>
      <c r="T4588" s="129"/>
      <c r="U4588" s="127"/>
      <c r="V4588" s="127"/>
      <c r="W4588" s="126"/>
      <c r="X4588" s="119"/>
      <c r="Y4588" s="121"/>
      <c r="Z4588" s="131"/>
      <c r="AA4588" s="124"/>
    </row>
    <row r="4589" spans="1:27" ht="12.75" x14ac:dyDescent="0.2">
      <c r="A4589" s="118"/>
      <c r="B4589" s="119"/>
      <c r="C4589" s="119"/>
      <c r="D4589" s="120"/>
      <c r="E4589" s="121"/>
      <c r="F4589" s="122"/>
      <c r="G4589" s="123"/>
      <c r="H4589" s="124"/>
      <c r="I4589" s="124"/>
      <c r="J4589" s="125"/>
      <c r="K4589" s="125"/>
      <c r="L4589" s="119"/>
      <c r="M4589" s="126"/>
      <c r="N4589" s="126"/>
      <c r="O4589" s="119"/>
      <c r="P4589" s="119"/>
      <c r="Q4589" s="127"/>
      <c r="R4589" s="128"/>
      <c r="S4589" s="119"/>
      <c r="T4589" s="129"/>
      <c r="U4589" s="127"/>
      <c r="V4589" s="127"/>
      <c r="W4589" s="126"/>
      <c r="X4589" s="119"/>
      <c r="Y4589" s="121"/>
      <c r="Z4589" s="131"/>
      <c r="AA4589" s="124"/>
    </row>
    <row r="4590" spans="1:27" ht="12.75" x14ac:dyDescent="0.2">
      <c r="A4590" s="118"/>
      <c r="B4590" s="119"/>
      <c r="C4590" s="119"/>
      <c r="D4590" s="120"/>
      <c r="E4590" s="121"/>
      <c r="F4590" s="122"/>
      <c r="G4590" s="123"/>
      <c r="H4590" s="124"/>
      <c r="I4590" s="124"/>
      <c r="J4590" s="125"/>
      <c r="K4590" s="125"/>
      <c r="L4590" s="119"/>
      <c r="M4590" s="126"/>
      <c r="N4590" s="126"/>
      <c r="O4590" s="119"/>
      <c r="P4590" s="119"/>
      <c r="Q4590" s="127"/>
      <c r="R4590" s="128"/>
      <c r="S4590" s="119"/>
      <c r="T4590" s="129"/>
      <c r="U4590" s="127"/>
      <c r="V4590" s="127"/>
      <c r="W4590" s="126"/>
      <c r="X4590" s="119"/>
      <c r="Y4590" s="121"/>
      <c r="Z4590" s="131"/>
      <c r="AA4590" s="124"/>
    </row>
    <row r="4591" spans="1:27" ht="12.75" x14ac:dyDescent="0.2">
      <c r="A4591" s="118"/>
      <c r="B4591" s="119"/>
      <c r="C4591" s="119"/>
      <c r="D4591" s="120"/>
      <c r="E4591" s="121"/>
      <c r="F4591" s="122"/>
      <c r="G4591" s="123"/>
      <c r="H4591" s="124"/>
      <c r="I4591" s="124"/>
      <c r="J4591" s="125"/>
      <c r="K4591" s="125"/>
      <c r="L4591" s="119"/>
      <c r="M4591" s="126"/>
      <c r="N4591" s="126"/>
      <c r="O4591" s="119"/>
      <c r="P4591" s="119"/>
      <c r="Q4591" s="127"/>
      <c r="R4591" s="128"/>
      <c r="S4591" s="119"/>
      <c r="T4591" s="129"/>
      <c r="U4591" s="127"/>
      <c r="V4591" s="127"/>
      <c r="W4591" s="126"/>
      <c r="X4591" s="119"/>
      <c r="Y4591" s="121"/>
      <c r="Z4591" s="131"/>
      <c r="AA4591" s="124"/>
    </row>
    <row r="4592" spans="1:27" ht="12.75" x14ac:dyDescent="0.2">
      <c r="A4592" s="118"/>
      <c r="B4592" s="119"/>
      <c r="C4592" s="119"/>
      <c r="D4592" s="120"/>
      <c r="E4592" s="121"/>
      <c r="F4592" s="122"/>
      <c r="G4592" s="123"/>
      <c r="H4592" s="124"/>
      <c r="I4592" s="124"/>
      <c r="J4592" s="125"/>
      <c r="K4592" s="125"/>
      <c r="L4592" s="119"/>
      <c r="M4592" s="126"/>
      <c r="N4592" s="126"/>
      <c r="O4592" s="119"/>
      <c r="P4592" s="119"/>
      <c r="Q4592" s="127"/>
      <c r="R4592" s="128"/>
      <c r="S4592" s="119"/>
      <c r="T4592" s="129"/>
      <c r="U4592" s="127"/>
      <c r="V4592" s="127"/>
      <c r="W4592" s="126"/>
      <c r="X4592" s="119"/>
      <c r="Y4592" s="121"/>
      <c r="Z4592" s="131"/>
      <c r="AA4592" s="124"/>
    </row>
    <row r="4593" spans="1:27" ht="12.75" x14ac:dyDescent="0.2">
      <c r="A4593" s="118"/>
      <c r="B4593" s="119"/>
      <c r="C4593" s="119"/>
      <c r="D4593" s="120"/>
      <c r="E4593" s="121"/>
      <c r="F4593" s="122"/>
      <c r="G4593" s="123"/>
      <c r="H4593" s="124"/>
      <c r="I4593" s="124"/>
      <c r="J4593" s="125"/>
      <c r="K4593" s="125"/>
      <c r="L4593" s="119"/>
      <c r="M4593" s="126"/>
      <c r="N4593" s="126"/>
      <c r="O4593" s="119"/>
      <c r="P4593" s="119"/>
      <c r="Q4593" s="127"/>
      <c r="R4593" s="128"/>
      <c r="S4593" s="119"/>
      <c r="T4593" s="129"/>
      <c r="U4593" s="127"/>
      <c r="V4593" s="127"/>
      <c r="W4593" s="126"/>
      <c r="X4593" s="119"/>
      <c r="Y4593" s="121"/>
      <c r="Z4593" s="131"/>
      <c r="AA4593" s="124"/>
    </row>
    <row r="4594" spans="1:27" ht="12.75" x14ac:dyDescent="0.2">
      <c r="A4594" s="118"/>
      <c r="B4594" s="119"/>
      <c r="C4594" s="119"/>
      <c r="D4594" s="120"/>
      <c r="E4594" s="121"/>
      <c r="F4594" s="122"/>
      <c r="G4594" s="123"/>
      <c r="H4594" s="124"/>
      <c r="I4594" s="124"/>
      <c r="J4594" s="125"/>
      <c r="K4594" s="125"/>
      <c r="L4594" s="119"/>
      <c r="M4594" s="126"/>
      <c r="N4594" s="126"/>
      <c r="O4594" s="119"/>
      <c r="P4594" s="119"/>
      <c r="Q4594" s="127"/>
      <c r="R4594" s="128"/>
      <c r="S4594" s="119"/>
      <c r="T4594" s="129"/>
      <c r="U4594" s="127"/>
      <c r="V4594" s="127"/>
      <c r="W4594" s="126"/>
      <c r="X4594" s="119"/>
      <c r="Y4594" s="121"/>
      <c r="Z4594" s="131"/>
      <c r="AA4594" s="124"/>
    </row>
    <row r="4595" spans="1:27" ht="12.75" x14ac:dyDescent="0.2">
      <c r="A4595" s="118"/>
      <c r="B4595" s="119"/>
      <c r="C4595" s="119"/>
      <c r="D4595" s="120"/>
      <c r="E4595" s="121"/>
      <c r="F4595" s="122"/>
      <c r="G4595" s="123"/>
      <c r="H4595" s="124"/>
      <c r="I4595" s="124"/>
      <c r="J4595" s="125"/>
      <c r="K4595" s="125"/>
      <c r="L4595" s="119"/>
      <c r="M4595" s="126"/>
      <c r="N4595" s="126"/>
      <c r="O4595" s="119"/>
      <c r="P4595" s="119"/>
      <c r="Q4595" s="127"/>
      <c r="R4595" s="128"/>
      <c r="S4595" s="119"/>
      <c r="T4595" s="129"/>
      <c r="U4595" s="127"/>
      <c r="V4595" s="127"/>
      <c r="W4595" s="126"/>
      <c r="X4595" s="119"/>
      <c r="Y4595" s="121"/>
      <c r="Z4595" s="131"/>
      <c r="AA4595" s="124"/>
    </row>
    <row r="4596" spans="1:27" ht="12.75" x14ac:dyDescent="0.2">
      <c r="A4596" s="118"/>
      <c r="B4596" s="119"/>
      <c r="C4596" s="119"/>
      <c r="D4596" s="120"/>
      <c r="E4596" s="121"/>
      <c r="F4596" s="122"/>
      <c r="G4596" s="123"/>
      <c r="H4596" s="124"/>
      <c r="I4596" s="124"/>
      <c r="J4596" s="125"/>
      <c r="K4596" s="125"/>
      <c r="L4596" s="119"/>
      <c r="M4596" s="126"/>
      <c r="N4596" s="126"/>
      <c r="O4596" s="119"/>
      <c r="P4596" s="119"/>
      <c r="Q4596" s="127"/>
      <c r="R4596" s="128"/>
      <c r="S4596" s="119"/>
      <c r="T4596" s="129"/>
      <c r="U4596" s="127"/>
      <c r="V4596" s="127"/>
      <c r="W4596" s="126"/>
      <c r="X4596" s="119"/>
      <c r="Y4596" s="121"/>
      <c r="Z4596" s="131"/>
      <c r="AA4596" s="124"/>
    </row>
    <row r="4597" spans="1:27" ht="12.75" x14ac:dyDescent="0.2">
      <c r="A4597" s="118"/>
      <c r="B4597" s="119"/>
      <c r="C4597" s="119"/>
      <c r="D4597" s="120"/>
      <c r="E4597" s="121"/>
      <c r="F4597" s="122"/>
      <c r="G4597" s="123"/>
      <c r="H4597" s="124"/>
      <c r="I4597" s="124"/>
      <c r="J4597" s="125"/>
      <c r="K4597" s="125"/>
      <c r="L4597" s="119"/>
      <c r="M4597" s="126"/>
      <c r="N4597" s="126"/>
      <c r="O4597" s="119"/>
      <c r="P4597" s="119"/>
      <c r="Q4597" s="127"/>
      <c r="R4597" s="128"/>
      <c r="S4597" s="119"/>
      <c r="T4597" s="129"/>
      <c r="U4597" s="127"/>
      <c r="V4597" s="127"/>
      <c r="W4597" s="126"/>
      <c r="X4597" s="119"/>
      <c r="Y4597" s="121"/>
      <c r="Z4597" s="131"/>
      <c r="AA4597" s="124"/>
    </row>
    <row r="4598" spans="1:27" ht="12.75" x14ac:dyDescent="0.2">
      <c r="A4598" s="118"/>
      <c r="B4598" s="119"/>
      <c r="C4598" s="119"/>
      <c r="D4598" s="120"/>
      <c r="E4598" s="121"/>
      <c r="F4598" s="122"/>
      <c r="G4598" s="123"/>
      <c r="H4598" s="124"/>
      <c r="I4598" s="124"/>
      <c r="J4598" s="125"/>
      <c r="K4598" s="125"/>
      <c r="L4598" s="119"/>
      <c r="M4598" s="126"/>
      <c r="N4598" s="126"/>
      <c r="O4598" s="119"/>
      <c r="P4598" s="119"/>
      <c r="Q4598" s="127"/>
      <c r="R4598" s="128"/>
      <c r="S4598" s="119"/>
      <c r="T4598" s="129"/>
      <c r="U4598" s="127"/>
      <c r="V4598" s="127"/>
      <c r="W4598" s="126"/>
      <c r="X4598" s="119"/>
      <c r="Y4598" s="121"/>
      <c r="Z4598" s="131"/>
      <c r="AA4598" s="124"/>
    </row>
    <row r="4599" spans="1:27" ht="12.75" x14ac:dyDescent="0.2">
      <c r="A4599" s="118"/>
      <c r="B4599" s="119"/>
      <c r="C4599" s="119"/>
      <c r="D4599" s="120"/>
      <c r="E4599" s="121"/>
      <c r="F4599" s="122"/>
      <c r="G4599" s="123"/>
      <c r="H4599" s="124"/>
      <c r="I4599" s="124"/>
      <c r="J4599" s="125"/>
      <c r="K4599" s="125"/>
      <c r="L4599" s="119"/>
      <c r="M4599" s="126"/>
      <c r="N4599" s="126"/>
      <c r="O4599" s="119"/>
      <c r="P4599" s="119"/>
      <c r="Q4599" s="127"/>
      <c r="R4599" s="128"/>
      <c r="S4599" s="119"/>
      <c r="T4599" s="129"/>
      <c r="U4599" s="127"/>
      <c r="V4599" s="127"/>
      <c r="W4599" s="126"/>
      <c r="X4599" s="119"/>
      <c r="Y4599" s="121"/>
      <c r="Z4599" s="131"/>
      <c r="AA4599" s="124"/>
    </row>
    <row r="4600" spans="1:27" ht="12.75" x14ac:dyDescent="0.2">
      <c r="A4600" s="118"/>
      <c r="B4600" s="119"/>
      <c r="C4600" s="119"/>
      <c r="D4600" s="120"/>
      <c r="E4600" s="121"/>
      <c r="F4600" s="122"/>
      <c r="G4600" s="123"/>
      <c r="H4600" s="124"/>
      <c r="I4600" s="124"/>
      <c r="J4600" s="125"/>
      <c r="K4600" s="125"/>
      <c r="L4600" s="119"/>
      <c r="M4600" s="126"/>
      <c r="N4600" s="126"/>
      <c r="O4600" s="119"/>
      <c r="P4600" s="119"/>
      <c r="Q4600" s="127"/>
      <c r="R4600" s="128"/>
      <c r="S4600" s="119"/>
      <c r="T4600" s="129"/>
      <c r="U4600" s="127"/>
      <c r="V4600" s="127"/>
      <c r="W4600" s="126"/>
      <c r="X4600" s="119"/>
      <c r="Y4600" s="121"/>
      <c r="Z4600" s="131"/>
      <c r="AA4600" s="124"/>
    </row>
    <row r="4601" spans="1:27" ht="12.75" x14ac:dyDescent="0.2">
      <c r="A4601" s="118"/>
      <c r="B4601" s="119"/>
      <c r="C4601" s="119"/>
      <c r="D4601" s="120"/>
      <c r="E4601" s="121"/>
      <c r="F4601" s="122"/>
      <c r="G4601" s="123"/>
      <c r="H4601" s="124"/>
      <c r="I4601" s="124"/>
      <c r="J4601" s="125"/>
      <c r="K4601" s="125"/>
      <c r="L4601" s="119"/>
      <c r="M4601" s="126"/>
      <c r="N4601" s="126"/>
      <c r="O4601" s="119"/>
      <c r="P4601" s="119"/>
      <c r="Q4601" s="127"/>
      <c r="R4601" s="128"/>
      <c r="S4601" s="119"/>
      <c r="T4601" s="129"/>
      <c r="U4601" s="127"/>
      <c r="V4601" s="127"/>
      <c r="W4601" s="126"/>
      <c r="X4601" s="119"/>
      <c r="Y4601" s="121"/>
      <c r="Z4601" s="131"/>
      <c r="AA4601" s="124"/>
    </row>
    <row r="4602" spans="1:27" ht="12.75" x14ac:dyDescent="0.2">
      <c r="A4602" s="118"/>
      <c r="B4602" s="119"/>
      <c r="C4602" s="119"/>
      <c r="D4602" s="120"/>
      <c r="E4602" s="121"/>
      <c r="F4602" s="122"/>
      <c r="G4602" s="123"/>
      <c r="H4602" s="124"/>
      <c r="I4602" s="124"/>
      <c r="J4602" s="125"/>
      <c r="K4602" s="125"/>
      <c r="L4602" s="119"/>
      <c r="M4602" s="126"/>
      <c r="N4602" s="126"/>
      <c r="O4602" s="119"/>
      <c r="P4602" s="119"/>
      <c r="Q4602" s="127"/>
      <c r="R4602" s="128"/>
      <c r="S4602" s="119"/>
      <c r="T4602" s="129"/>
      <c r="U4602" s="127"/>
      <c r="V4602" s="127"/>
      <c r="W4602" s="126"/>
      <c r="X4602" s="119"/>
      <c r="Y4602" s="121"/>
      <c r="Z4602" s="131"/>
      <c r="AA4602" s="124"/>
    </row>
    <row r="4603" spans="1:27" ht="12.75" x14ac:dyDescent="0.2">
      <c r="A4603" s="118"/>
      <c r="B4603" s="119"/>
      <c r="C4603" s="119"/>
      <c r="D4603" s="120"/>
      <c r="E4603" s="121"/>
      <c r="F4603" s="122"/>
      <c r="G4603" s="123"/>
      <c r="H4603" s="124"/>
      <c r="I4603" s="124"/>
      <c r="J4603" s="125"/>
      <c r="K4603" s="125"/>
      <c r="L4603" s="119"/>
      <c r="M4603" s="126"/>
      <c r="N4603" s="126"/>
      <c r="O4603" s="119"/>
      <c r="P4603" s="119"/>
      <c r="Q4603" s="127"/>
      <c r="R4603" s="128"/>
      <c r="S4603" s="119"/>
      <c r="T4603" s="129"/>
      <c r="U4603" s="127"/>
      <c r="V4603" s="127"/>
      <c r="W4603" s="126"/>
      <c r="X4603" s="119"/>
      <c r="Y4603" s="121"/>
      <c r="Z4603" s="131"/>
      <c r="AA4603" s="124"/>
    </row>
    <row r="4604" spans="1:27" x14ac:dyDescent="0.15">
      <c r="B4604" s="99"/>
      <c r="C4604" s="99"/>
      <c r="D4604" s="100"/>
      <c r="E4604" s="95"/>
      <c r="F4604" s="92"/>
      <c r="G4604" s="101"/>
      <c r="H4604" s="92"/>
      <c r="I4604" s="92"/>
      <c r="L4604" s="99"/>
      <c r="M4604" s="102"/>
      <c r="N4604" s="102"/>
      <c r="O4604" s="99"/>
      <c r="P4604" s="99"/>
      <c r="Q4604" s="103"/>
      <c r="R4604" s="104"/>
      <c r="S4604" s="99"/>
      <c r="T4604" s="105"/>
      <c r="U4604" s="103"/>
      <c r="V4604" s="103"/>
      <c r="W4604" s="102"/>
      <c r="X4604" s="99"/>
      <c r="Y4604" s="95"/>
      <c r="Z4604" s="106"/>
      <c r="AA4604" s="92"/>
    </row>
    <row r="4605" spans="1:27" x14ac:dyDescent="0.15">
      <c r="B4605" s="99"/>
      <c r="C4605" s="99"/>
      <c r="D4605" s="100"/>
      <c r="E4605" s="95"/>
      <c r="F4605" s="92"/>
      <c r="G4605" s="101"/>
      <c r="H4605" s="92"/>
      <c r="I4605" s="92"/>
      <c r="L4605" s="99"/>
      <c r="M4605" s="102"/>
      <c r="N4605" s="102"/>
      <c r="O4605" s="99"/>
      <c r="P4605" s="99"/>
      <c r="Q4605" s="103"/>
      <c r="R4605" s="104"/>
      <c r="S4605" s="99"/>
      <c r="T4605" s="105"/>
      <c r="U4605" s="103"/>
      <c r="V4605" s="103"/>
      <c r="W4605" s="102"/>
      <c r="X4605" s="99"/>
      <c r="Y4605" s="95"/>
      <c r="Z4605" s="106"/>
      <c r="AA4605" s="92"/>
    </row>
    <row r="4606" spans="1:27" x14ac:dyDescent="0.15">
      <c r="B4606" s="99"/>
      <c r="C4606" s="99"/>
      <c r="D4606" s="100"/>
      <c r="E4606" s="95"/>
      <c r="F4606" s="92"/>
      <c r="G4606" s="101"/>
      <c r="H4606" s="92"/>
      <c r="I4606" s="92"/>
      <c r="L4606" s="99"/>
      <c r="M4606" s="102"/>
      <c r="N4606" s="102"/>
      <c r="O4606" s="99"/>
      <c r="P4606" s="99"/>
      <c r="Q4606" s="103"/>
      <c r="R4606" s="104"/>
      <c r="S4606" s="99"/>
      <c r="T4606" s="105"/>
      <c r="U4606" s="103"/>
      <c r="V4606" s="103"/>
      <c r="W4606" s="102"/>
      <c r="X4606" s="99"/>
      <c r="Y4606" s="95"/>
      <c r="Z4606" s="106"/>
      <c r="AA4606" s="92"/>
    </row>
    <row r="4607" spans="1:27" x14ac:dyDescent="0.15">
      <c r="B4607" s="99"/>
      <c r="C4607" s="99"/>
      <c r="D4607" s="100"/>
      <c r="E4607" s="95"/>
      <c r="F4607" s="92"/>
      <c r="G4607" s="101"/>
      <c r="H4607" s="92"/>
      <c r="I4607" s="92"/>
      <c r="L4607" s="99"/>
      <c r="M4607" s="102"/>
      <c r="N4607" s="102"/>
      <c r="O4607" s="99"/>
      <c r="P4607" s="99"/>
      <c r="Q4607" s="103"/>
      <c r="R4607" s="104"/>
      <c r="S4607" s="99"/>
      <c r="T4607" s="105"/>
      <c r="U4607" s="103"/>
      <c r="V4607" s="103"/>
      <c r="W4607" s="102"/>
      <c r="X4607" s="99"/>
      <c r="Y4607" s="95"/>
      <c r="Z4607" s="106"/>
      <c r="AA4607" s="92"/>
    </row>
    <row r="4608" spans="1:27" x14ac:dyDescent="0.15">
      <c r="B4608" s="99"/>
      <c r="C4608" s="99"/>
      <c r="D4608" s="100"/>
      <c r="E4608" s="95"/>
      <c r="F4608" s="92"/>
      <c r="G4608" s="101"/>
      <c r="H4608" s="92"/>
      <c r="I4608" s="92"/>
      <c r="L4608" s="99"/>
      <c r="M4608" s="102"/>
      <c r="N4608" s="102"/>
      <c r="O4608" s="99"/>
      <c r="P4608" s="99"/>
      <c r="Q4608" s="103"/>
      <c r="R4608" s="104"/>
      <c r="S4608" s="99"/>
      <c r="T4608" s="105"/>
      <c r="U4608" s="103"/>
      <c r="V4608" s="103"/>
      <c r="W4608" s="102"/>
      <c r="X4608" s="99"/>
      <c r="Y4608" s="95"/>
      <c r="Z4608" s="106"/>
      <c r="AA4608" s="92"/>
    </row>
    <row r="4609" spans="2:27" x14ac:dyDescent="0.15">
      <c r="B4609" s="99"/>
      <c r="C4609" s="99"/>
      <c r="D4609" s="100"/>
      <c r="E4609" s="95"/>
      <c r="F4609" s="92"/>
      <c r="G4609" s="101"/>
      <c r="H4609" s="92"/>
      <c r="I4609" s="92"/>
      <c r="L4609" s="99"/>
      <c r="M4609" s="102"/>
      <c r="N4609" s="102"/>
      <c r="O4609" s="99"/>
      <c r="P4609" s="99"/>
      <c r="Q4609" s="103"/>
      <c r="R4609" s="104"/>
      <c r="S4609" s="99"/>
      <c r="T4609" s="105"/>
      <c r="U4609" s="103"/>
      <c r="V4609" s="103"/>
      <c r="W4609" s="102"/>
      <c r="X4609" s="99"/>
      <c r="Y4609" s="95"/>
      <c r="Z4609" s="106"/>
      <c r="AA4609" s="92"/>
    </row>
    <row r="4610" spans="2:27" x14ac:dyDescent="0.15">
      <c r="B4610" s="99"/>
      <c r="C4610" s="99"/>
      <c r="D4610" s="100"/>
      <c r="E4610" s="95"/>
      <c r="F4610" s="92"/>
      <c r="G4610" s="101"/>
      <c r="H4610" s="92"/>
      <c r="I4610" s="92"/>
      <c r="L4610" s="99"/>
      <c r="M4610" s="102"/>
      <c r="N4610" s="102"/>
      <c r="O4610" s="99"/>
      <c r="P4610" s="99"/>
      <c r="Q4610" s="103"/>
      <c r="R4610" s="104"/>
      <c r="S4610" s="99"/>
      <c r="T4610" s="105"/>
      <c r="U4610" s="103"/>
      <c r="V4610" s="103"/>
      <c r="W4610" s="102"/>
      <c r="X4610" s="99"/>
      <c r="Y4610" s="95"/>
      <c r="Z4610" s="106"/>
      <c r="AA4610" s="92"/>
    </row>
    <row r="4611" spans="2:27" x14ac:dyDescent="0.15">
      <c r="B4611" s="99"/>
      <c r="C4611" s="99"/>
      <c r="D4611" s="100"/>
      <c r="E4611" s="95"/>
      <c r="F4611" s="92"/>
      <c r="G4611" s="101"/>
      <c r="H4611" s="92"/>
      <c r="I4611" s="92"/>
      <c r="L4611" s="99"/>
      <c r="M4611" s="102"/>
      <c r="N4611" s="102"/>
      <c r="O4611" s="99"/>
      <c r="P4611" s="99"/>
      <c r="Q4611" s="103"/>
      <c r="R4611" s="104"/>
      <c r="S4611" s="99"/>
      <c r="T4611" s="105"/>
      <c r="U4611" s="103"/>
      <c r="V4611" s="103"/>
      <c r="W4611" s="102"/>
      <c r="X4611" s="99"/>
      <c r="Y4611" s="95"/>
      <c r="Z4611" s="106"/>
      <c r="AA4611" s="92"/>
    </row>
    <row r="4612" spans="2:27" x14ac:dyDescent="0.15">
      <c r="B4612" s="99"/>
      <c r="C4612" s="99"/>
      <c r="D4612" s="100"/>
      <c r="E4612" s="95"/>
      <c r="F4612" s="92"/>
      <c r="G4612" s="101"/>
      <c r="H4612" s="92"/>
      <c r="I4612" s="92"/>
      <c r="L4612" s="99"/>
      <c r="M4612" s="102"/>
      <c r="N4612" s="102"/>
      <c r="O4612" s="99"/>
      <c r="P4612" s="99"/>
      <c r="Q4612" s="103"/>
      <c r="R4612" s="104"/>
      <c r="S4612" s="99"/>
      <c r="T4612" s="105"/>
      <c r="U4612" s="103"/>
      <c r="V4612" s="103"/>
      <c r="W4612" s="102"/>
      <c r="X4612" s="99"/>
      <c r="Y4612" s="95"/>
      <c r="Z4612" s="106"/>
      <c r="AA4612" s="92"/>
    </row>
    <row r="4613" spans="2:27" x14ac:dyDescent="0.15">
      <c r="B4613" s="99"/>
      <c r="C4613" s="99"/>
      <c r="D4613" s="100"/>
      <c r="E4613" s="95"/>
      <c r="F4613" s="92"/>
      <c r="G4613" s="101"/>
      <c r="H4613" s="92"/>
      <c r="I4613" s="92"/>
      <c r="L4613" s="99"/>
      <c r="M4613" s="102"/>
      <c r="N4613" s="102"/>
      <c r="O4613" s="99"/>
      <c r="P4613" s="99"/>
      <c r="Q4613" s="103"/>
      <c r="R4613" s="104"/>
      <c r="S4613" s="99"/>
      <c r="T4613" s="105"/>
      <c r="U4613" s="103"/>
      <c r="V4613" s="103"/>
      <c r="W4613" s="102"/>
      <c r="X4613" s="99"/>
      <c r="Y4613" s="95"/>
      <c r="Z4613" s="106"/>
      <c r="AA4613" s="92"/>
    </row>
    <row r="4614" spans="2:27" x14ac:dyDescent="0.15">
      <c r="B4614" s="99"/>
      <c r="C4614" s="99"/>
      <c r="D4614" s="100"/>
      <c r="E4614" s="95"/>
      <c r="F4614" s="92"/>
      <c r="G4614" s="101"/>
      <c r="H4614" s="92"/>
      <c r="I4614" s="92"/>
      <c r="L4614" s="99"/>
      <c r="M4614" s="102"/>
      <c r="N4614" s="102"/>
      <c r="O4614" s="99"/>
      <c r="P4614" s="99"/>
      <c r="Q4614" s="103"/>
      <c r="R4614" s="104"/>
      <c r="S4614" s="99"/>
      <c r="T4614" s="105"/>
      <c r="U4614" s="103"/>
      <c r="V4614" s="103"/>
      <c r="W4614" s="102"/>
      <c r="X4614" s="99"/>
      <c r="Y4614" s="95"/>
      <c r="Z4614" s="106"/>
      <c r="AA4614" s="92"/>
    </row>
    <row r="4615" spans="2:27" x14ac:dyDescent="0.15">
      <c r="B4615" s="99"/>
      <c r="C4615" s="99"/>
      <c r="D4615" s="100"/>
      <c r="E4615" s="95"/>
      <c r="F4615" s="92"/>
      <c r="G4615" s="101"/>
      <c r="H4615" s="92"/>
      <c r="I4615" s="92"/>
      <c r="L4615" s="99"/>
      <c r="M4615" s="102"/>
      <c r="N4615" s="102"/>
      <c r="O4615" s="99"/>
      <c r="P4615" s="99"/>
      <c r="Q4615" s="103"/>
      <c r="R4615" s="104"/>
      <c r="S4615" s="99"/>
      <c r="T4615" s="105"/>
      <c r="U4615" s="103"/>
      <c r="V4615" s="103"/>
      <c r="W4615" s="102"/>
      <c r="X4615" s="99"/>
      <c r="Y4615" s="95"/>
      <c r="Z4615" s="106"/>
      <c r="AA4615" s="92"/>
    </row>
    <row r="4616" spans="2:27" x14ac:dyDescent="0.15">
      <c r="B4616" s="99"/>
      <c r="C4616" s="99"/>
      <c r="D4616" s="100"/>
      <c r="E4616" s="95"/>
      <c r="F4616" s="92"/>
      <c r="G4616" s="101"/>
      <c r="H4616" s="92"/>
      <c r="I4616" s="92"/>
      <c r="L4616" s="99"/>
      <c r="M4616" s="102"/>
      <c r="N4616" s="102"/>
      <c r="O4616" s="99"/>
      <c r="P4616" s="99"/>
      <c r="Q4616" s="103"/>
      <c r="R4616" s="104"/>
      <c r="S4616" s="99"/>
      <c r="T4616" s="105"/>
      <c r="U4616" s="103"/>
      <c r="V4616" s="103"/>
      <c r="W4616" s="102"/>
      <c r="X4616" s="99"/>
      <c r="Y4616" s="95"/>
      <c r="Z4616" s="106"/>
      <c r="AA4616" s="92"/>
    </row>
    <row r="4617" spans="2:27" x14ac:dyDescent="0.15">
      <c r="B4617" s="99"/>
      <c r="C4617" s="99"/>
      <c r="D4617" s="100"/>
      <c r="E4617" s="95"/>
      <c r="F4617" s="92"/>
      <c r="G4617" s="101"/>
      <c r="H4617" s="92"/>
      <c r="I4617" s="92"/>
      <c r="L4617" s="99"/>
      <c r="M4617" s="102"/>
      <c r="N4617" s="102"/>
      <c r="O4617" s="99"/>
      <c r="P4617" s="99"/>
      <c r="Q4617" s="103"/>
      <c r="R4617" s="104"/>
      <c r="S4617" s="99"/>
      <c r="T4617" s="105"/>
      <c r="U4617" s="103"/>
      <c r="V4617" s="103"/>
      <c r="W4617" s="102"/>
      <c r="X4617" s="99"/>
      <c r="Y4617" s="95"/>
      <c r="Z4617" s="106"/>
      <c r="AA4617" s="92"/>
    </row>
    <row r="4618" spans="2:27" x14ac:dyDescent="0.15">
      <c r="B4618" s="99"/>
      <c r="C4618" s="99"/>
      <c r="D4618" s="100"/>
      <c r="E4618" s="95"/>
      <c r="F4618" s="92"/>
      <c r="G4618" s="101"/>
      <c r="H4618" s="92"/>
      <c r="I4618" s="92"/>
      <c r="L4618" s="99"/>
      <c r="M4618" s="102"/>
      <c r="N4618" s="102"/>
      <c r="O4618" s="99"/>
      <c r="P4618" s="99"/>
      <c r="Q4618" s="103"/>
      <c r="R4618" s="104"/>
      <c r="S4618" s="99"/>
      <c r="T4618" s="105"/>
      <c r="U4618" s="103"/>
      <c r="V4618" s="103"/>
      <c r="W4618" s="102"/>
      <c r="X4618" s="99"/>
      <c r="Y4618" s="95"/>
      <c r="Z4618" s="106"/>
      <c r="AA4618" s="92"/>
    </row>
    <row r="4619" spans="2:27" x14ac:dyDescent="0.15">
      <c r="B4619" s="99"/>
      <c r="C4619" s="99"/>
      <c r="D4619" s="100"/>
      <c r="E4619" s="95"/>
      <c r="F4619" s="92"/>
      <c r="G4619" s="101"/>
      <c r="H4619" s="92"/>
      <c r="I4619" s="92"/>
      <c r="L4619" s="99"/>
      <c r="M4619" s="102"/>
      <c r="N4619" s="102"/>
      <c r="O4619" s="99"/>
      <c r="P4619" s="99"/>
      <c r="Q4619" s="103"/>
      <c r="R4619" s="104"/>
      <c r="S4619" s="99"/>
      <c r="T4619" s="105"/>
      <c r="U4619" s="103"/>
      <c r="V4619" s="103"/>
      <c r="W4619" s="102"/>
      <c r="X4619" s="99"/>
      <c r="Y4619" s="95"/>
      <c r="Z4619" s="106"/>
      <c r="AA4619" s="92"/>
    </row>
    <row r="4620" spans="2:27" x14ac:dyDescent="0.15">
      <c r="B4620" s="99"/>
      <c r="C4620" s="99"/>
      <c r="D4620" s="100"/>
      <c r="E4620" s="95"/>
      <c r="F4620" s="92"/>
      <c r="G4620" s="101"/>
      <c r="H4620" s="92"/>
      <c r="I4620" s="92"/>
      <c r="L4620" s="99"/>
      <c r="M4620" s="102"/>
      <c r="N4620" s="102"/>
      <c r="O4620" s="99"/>
      <c r="P4620" s="99"/>
      <c r="Q4620" s="103"/>
      <c r="R4620" s="104"/>
      <c r="S4620" s="99"/>
      <c r="T4620" s="105"/>
      <c r="U4620" s="103"/>
      <c r="V4620" s="103"/>
      <c r="W4620" s="102"/>
      <c r="X4620" s="99"/>
      <c r="Y4620" s="95"/>
      <c r="Z4620" s="106"/>
      <c r="AA4620" s="92"/>
    </row>
    <row r="4621" spans="2:27" x14ac:dyDescent="0.15">
      <c r="B4621" s="99"/>
      <c r="C4621" s="99"/>
      <c r="D4621" s="100"/>
      <c r="E4621" s="95"/>
      <c r="F4621" s="92"/>
      <c r="G4621" s="101"/>
      <c r="H4621" s="92"/>
      <c r="I4621" s="92"/>
      <c r="L4621" s="99"/>
      <c r="M4621" s="102"/>
      <c r="N4621" s="102"/>
      <c r="O4621" s="99"/>
      <c r="P4621" s="99"/>
      <c r="Q4621" s="103"/>
      <c r="R4621" s="104"/>
      <c r="S4621" s="99"/>
      <c r="T4621" s="105"/>
      <c r="U4621" s="103"/>
      <c r="V4621" s="103"/>
      <c r="W4621" s="102"/>
      <c r="X4621" s="99"/>
      <c r="Y4621" s="95"/>
      <c r="Z4621" s="106"/>
      <c r="AA4621" s="92"/>
    </row>
    <row r="4622" spans="2:27" x14ac:dyDescent="0.15">
      <c r="B4622" s="99"/>
      <c r="C4622" s="99"/>
      <c r="D4622" s="100"/>
      <c r="E4622" s="95"/>
      <c r="F4622" s="92"/>
      <c r="G4622" s="101"/>
      <c r="H4622" s="92"/>
      <c r="I4622" s="92"/>
      <c r="L4622" s="99"/>
      <c r="M4622" s="102"/>
      <c r="N4622" s="102"/>
      <c r="O4622" s="99"/>
      <c r="P4622" s="99"/>
      <c r="Q4622" s="103"/>
      <c r="R4622" s="104"/>
      <c r="S4622" s="99"/>
      <c r="T4622" s="105"/>
      <c r="U4622" s="103"/>
      <c r="V4622" s="103"/>
      <c r="W4622" s="102"/>
      <c r="X4622" s="99"/>
      <c r="Y4622" s="95"/>
      <c r="Z4622" s="106"/>
      <c r="AA4622" s="92"/>
    </row>
    <row r="4623" spans="2:27" x14ac:dyDescent="0.15">
      <c r="B4623" s="99"/>
      <c r="C4623" s="99"/>
      <c r="D4623" s="100"/>
      <c r="E4623" s="95"/>
      <c r="F4623" s="92"/>
      <c r="G4623" s="101"/>
      <c r="H4623" s="92"/>
      <c r="I4623" s="92"/>
      <c r="L4623" s="99"/>
      <c r="M4623" s="102"/>
      <c r="N4623" s="102"/>
      <c r="O4623" s="99"/>
      <c r="P4623" s="99"/>
      <c r="Q4623" s="103"/>
      <c r="R4623" s="104"/>
      <c r="S4623" s="99"/>
      <c r="T4623" s="105"/>
      <c r="U4623" s="103"/>
      <c r="V4623" s="103"/>
      <c r="W4623" s="102"/>
      <c r="X4623" s="99"/>
      <c r="Y4623" s="95"/>
      <c r="Z4623" s="106"/>
      <c r="AA4623" s="92"/>
    </row>
    <row r="4624" spans="2:27" x14ac:dyDescent="0.15">
      <c r="B4624" s="99"/>
      <c r="C4624" s="99"/>
      <c r="D4624" s="100"/>
      <c r="E4624" s="95"/>
      <c r="F4624" s="92"/>
      <c r="G4624" s="101"/>
      <c r="H4624" s="92"/>
      <c r="I4624" s="92"/>
      <c r="L4624" s="99"/>
      <c r="M4624" s="102"/>
      <c r="N4624" s="102"/>
      <c r="O4624" s="99"/>
      <c r="P4624" s="99"/>
      <c r="Q4624" s="103"/>
      <c r="R4624" s="104"/>
      <c r="S4624" s="99"/>
      <c r="T4624" s="105"/>
      <c r="U4624" s="103"/>
      <c r="V4624" s="103"/>
      <c r="W4624" s="102"/>
      <c r="X4624" s="99"/>
      <c r="Y4624" s="95"/>
      <c r="Z4624" s="106"/>
      <c r="AA4624" s="92"/>
    </row>
    <row r="4625" spans="2:27" x14ac:dyDescent="0.15">
      <c r="B4625" s="99"/>
      <c r="C4625" s="99"/>
      <c r="D4625" s="100"/>
      <c r="E4625" s="95"/>
      <c r="F4625" s="92"/>
      <c r="G4625" s="101"/>
      <c r="H4625" s="92"/>
      <c r="I4625" s="92"/>
      <c r="L4625" s="99"/>
      <c r="M4625" s="102"/>
      <c r="N4625" s="102"/>
      <c r="O4625" s="99"/>
      <c r="P4625" s="99"/>
      <c r="Q4625" s="103"/>
      <c r="R4625" s="104"/>
      <c r="S4625" s="99"/>
      <c r="T4625" s="105"/>
      <c r="U4625" s="103"/>
      <c r="V4625" s="103"/>
      <c r="W4625" s="102"/>
      <c r="X4625" s="99"/>
      <c r="Y4625" s="95"/>
      <c r="Z4625" s="106"/>
      <c r="AA4625" s="92"/>
    </row>
    <row r="4626" spans="2:27" x14ac:dyDescent="0.15">
      <c r="B4626" s="99"/>
      <c r="C4626" s="99"/>
      <c r="D4626" s="100"/>
      <c r="E4626" s="95"/>
      <c r="F4626" s="92"/>
      <c r="G4626" s="101"/>
      <c r="H4626" s="92"/>
      <c r="I4626" s="92"/>
      <c r="L4626" s="99"/>
      <c r="M4626" s="102"/>
      <c r="N4626" s="102"/>
      <c r="O4626" s="99"/>
      <c r="P4626" s="99"/>
      <c r="Q4626" s="103"/>
      <c r="R4626" s="104"/>
      <c r="S4626" s="99"/>
      <c r="T4626" s="105"/>
      <c r="U4626" s="103"/>
      <c r="V4626" s="103"/>
      <c r="W4626" s="102"/>
      <c r="X4626" s="99"/>
      <c r="Y4626" s="95"/>
      <c r="Z4626" s="106"/>
      <c r="AA4626" s="92"/>
    </row>
    <row r="4627" spans="2:27" x14ac:dyDescent="0.15">
      <c r="B4627" s="99"/>
      <c r="C4627" s="99"/>
      <c r="D4627" s="100"/>
      <c r="E4627" s="95"/>
      <c r="F4627" s="92"/>
      <c r="G4627" s="101"/>
      <c r="H4627" s="92"/>
      <c r="I4627" s="92"/>
      <c r="L4627" s="99"/>
      <c r="M4627" s="102"/>
      <c r="N4627" s="102"/>
      <c r="O4627" s="99"/>
      <c r="P4627" s="99"/>
      <c r="Q4627" s="103"/>
      <c r="R4627" s="104"/>
      <c r="S4627" s="99"/>
      <c r="T4627" s="105"/>
      <c r="U4627" s="103"/>
      <c r="V4627" s="103"/>
      <c r="W4627" s="102"/>
      <c r="X4627" s="99"/>
      <c r="Y4627" s="95"/>
      <c r="Z4627" s="106"/>
      <c r="AA4627" s="92"/>
    </row>
    <row r="4628" spans="2:27" x14ac:dyDescent="0.15">
      <c r="B4628" s="99"/>
      <c r="C4628" s="99"/>
      <c r="D4628" s="100"/>
      <c r="E4628" s="95"/>
      <c r="F4628" s="92"/>
      <c r="G4628" s="101"/>
      <c r="H4628" s="92"/>
      <c r="I4628" s="92"/>
      <c r="L4628" s="99"/>
      <c r="M4628" s="102"/>
      <c r="N4628" s="102"/>
      <c r="O4628" s="99"/>
      <c r="P4628" s="99"/>
      <c r="Q4628" s="103"/>
      <c r="R4628" s="104"/>
      <c r="S4628" s="99"/>
      <c r="T4628" s="105"/>
      <c r="U4628" s="103"/>
      <c r="V4628" s="103"/>
      <c r="W4628" s="102"/>
      <c r="X4628" s="99"/>
      <c r="Y4628" s="95"/>
      <c r="Z4628" s="106"/>
      <c r="AA4628" s="92"/>
    </row>
    <row r="4629" spans="2:27" x14ac:dyDescent="0.15">
      <c r="B4629" s="99"/>
      <c r="C4629" s="99"/>
      <c r="D4629" s="100"/>
      <c r="E4629" s="95"/>
      <c r="F4629" s="92"/>
      <c r="G4629" s="101"/>
      <c r="H4629" s="92"/>
      <c r="I4629" s="92"/>
      <c r="L4629" s="99"/>
      <c r="M4629" s="102"/>
      <c r="N4629" s="102"/>
      <c r="O4629" s="99"/>
      <c r="P4629" s="99"/>
      <c r="Q4629" s="103"/>
      <c r="R4629" s="104"/>
      <c r="S4629" s="99"/>
      <c r="T4629" s="105"/>
      <c r="U4629" s="103"/>
      <c r="V4629" s="103"/>
      <c r="W4629" s="102"/>
      <c r="X4629" s="99"/>
      <c r="Y4629" s="95"/>
      <c r="Z4629" s="106"/>
      <c r="AA4629" s="92"/>
    </row>
    <row r="4630" spans="2:27" x14ac:dyDescent="0.15">
      <c r="B4630" s="99"/>
      <c r="C4630" s="99"/>
      <c r="D4630" s="100"/>
      <c r="E4630" s="95"/>
      <c r="F4630" s="92"/>
      <c r="G4630" s="101"/>
      <c r="H4630" s="92"/>
      <c r="I4630" s="92"/>
      <c r="L4630" s="99"/>
      <c r="M4630" s="102"/>
      <c r="N4630" s="102"/>
      <c r="O4630" s="99"/>
      <c r="P4630" s="99"/>
      <c r="Q4630" s="103"/>
      <c r="R4630" s="104"/>
      <c r="S4630" s="99"/>
      <c r="T4630" s="105"/>
      <c r="U4630" s="103"/>
      <c r="V4630" s="103"/>
      <c r="W4630" s="102"/>
      <c r="X4630" s="99"/>
      <c r="Y4630" s="95"/>
      <c r="Z4630" s="106"/>
      <c r="AA4630" s="92"/>
    </row>
    <row r="4631" spans="2:27" x14ac:dyDescent="0.15">
      <c r="B4631" s="99"/>
      <c r="C4631" s="99"/>
      <c r="D4631" s="100"/>
      <c r="E4631" s="95"/>
      <c r="F4631" s="92"/>
      <c r="G4631" s="101"/>
      <c r="H4631" s="92"/>
      <c r="I4631" s="92"/>
      <c r="L4631" s="99"/>
      <c r="M4631" s="102"/>
      <c r="N4631" s="102"/>
      <c r="O4631" s="99"/>
      <c r="P4631" s="99"/>
      <c r="Q4631" s="103"/>
      <c r="R4631" s="104"/>
      <c r="S4631" s="99"/>
      <c r="T4631" s="105"/>
      <c r="U4631" s="103"/>
      <c r="V4631" s="103"/>
      <c r="W4631" s="102"/>
      <c r="X4631" s="99"/>
      <c r="Y4631" s="95"/>
      <c r="Z4631" s="106"/>
      <c r="AA4631" s="92"/>
    </row>
    <row r="4632" spans="2:27" x14ac:dyDescent="0.15">
      <c r="B4632" s="99"/>
      <c r="C4632" s="99"/>
      <c r="D4632" s="100"/>
      <c r="E4632" s="95"/>
      <c r="F4632" s="92"/>
      <c r="G4632" s="101"/>
      <c r="H4632" s="92"/>
      <c r="I4632" s="92"/>
      <c r="L4632" s="99"/>
      <c r="M4632" s="102"/>
      <c r="N4632" s="102"/>
      <c r="O4632" s="99"/>
      <c r="P4632" s="99"/>
      <c r="Q4632" s="103"/>
      <c r="R4632" s="104"/>
      <c r="S4632" s="99"/>
      <c r="T4632" s="105"/>
      <c r="U4632" s="103"/>
      <c r="V4632" s="103"/>
      <c r="W4632" s="102"/>
      <c r="X4632" s="99"/>
      <c r="Y4632" s="95"/>
      <c r="Z4632" s="106"/>
      <c r="AA4632" s="92"/>
    </row>
    <row r="4633" spans="2:27" x14ac:dyDescent="0.15">
      <c r="B4633" s="99"/>
      <c r="C4633" s="99"/>
      <c r="D4633" s="100"/>
      <c r="E4633" s="95"/>
      <c r="F4633" s="92"/>
      <c r="G4633" s="101"/>
      <c r="H4633" s="92"/>
      <c r="I4633" s="92"/>
      <c r="L4633" s="99"/>
      <c r="M4633" s="102"/>
      <c r="N4633" s="102"/>
      <c r="O4633" s="99"/>
      <c r="P4633" s="99"/>
      <c r="Q4633" s="103"/>
      <c r="R4633" s="104"/>
      <c r="S4633" s="99"/>
      <c r="T4633" s="105"/>
      <c r="U4633" s="103"/>
      <c r="V4633" s="103"/>
      <c r="W4633" s="102"/>
      <c r="X4633" s="99"/>
      <c r="Y4633" s="95"/>
      <c r="Z4633" s="106"/>
      <c r="AA4633" s="92"/>
    </row>
    <row r="4634" spans="2:27" x14ac:dyDescent="0.15">
      <c r="B4634" s="99"/>
      <c r="C4634" s="99"/>
      <c r="D4634" s="100"/>
      <c r="E4634" s="95"/>
      <c r="F4634" s="92"/>
      <c r="G4634" s="101"/>
      <c r="H4634" s="92"/>
      <c r="I4634" s="92"/>
      <c r="L4634" s="99"/>
      <c r="M4634" s="102"/>
      <c r="N4634" s="102"/>
      <c r="O4634" s="99"/>
      <c r="P4634" s="99"/>
      <c r="Q4634" s="103"/>
      <c r="R4634" s="104"/>
      <c r="S4634" s="99"/>
      <c r="T4634" s="105"/>
      <c r="U4634" s="103"/>
      <c r="V4634" s="103"/>
      <c r="W4634" s="102"/>
      <c r="X4634" s="99"/>
      <c r="Y4634" s="95"/>
      <c r="Z4634" s="106"/>
      <c r="AA4634" s="92"/>
    </row>
    <row r="4635" spans="2:27" x14ac:dyDescent="0.15">
      <c r="B4635" s="99"/>
      <c r="C4635" s="99"/>
      <c r="D4635" s="100"/>
      <c r="E4635" s="95"/>
      <c r="F4635" s="92"/>
      <c r="G4635" s="101"/>
      <c r="H4635" s="92"/>
      <c r="I4635" s="92"/>
      <c r="L4635" s="99"/>
      <c r="M4635" s="102"/>
      <c r="N4635" s="102"/>
      <c r="O4635" s="99"/>
      <c r="P4635" s="99"/>
      <c r="Q4635" s="103"/>
      <c r="R4635" s="104"/>
      <c r="S4635" s="99"/>
      <c r="T4635" s="105"/>
      <c r="U4635" s="103"/>
      <c r="V4635" s="103"/>
      <c r="W4635" s="102"/>
      <c r="X4635" s="99"/>
      <c r="Y4635" s="95"/>
      <c r="Z4635" s="106"/>
      <c r="AA4635" s="92"/>
    </row>
    <row r="4636" spans="2:27" x14ac:dyDescent="0.15">
      <c r="B4636" s="99"/>
      <c r="C4636" s="99"/>
      <c r="D4636" s="100"/>
      <c r="E4636" s="95"/>
      <c r="F4636" s="92"/>
      <c r="G4636" s="101"/>
      <c r="H4636" s="92"/>
      <c r="I4636" s="92"/>
      <c r="L4636" s="99"/>
      <c r="M4636" s="102"/>
      <c r="N4636" s="102"/>
      <c r="O4636" s="99"/>
      <c r="P4636" s="99"/>
      <c r="Q4636" s="103"/>
      <c r="R4636" s="104"/>
      <c r="S4636" s="99"/>
      <c r="T4636" s="105"/>
      <c r="U4636" s="103"/>
      <c r="V4636" s="103"/>
      <c r="W4636" s="102"/>
      <c r="X4636" s="99"/>
      <c r="Y4636" s="95"/>
      <c r="Z4636" s="106"/>
      <c r="AA4636" s="92"/>
    </row>
    <row r="4637" spans="2:27" x14ac:dyDescent="0.15">
      <c r="B4637" s="99"/>
      <c r="C4637" s="99"/>
      <c r="D4637" s="100"/>
      <c r="E4637" s="95"/>
      <c r="F4637" s="92"/>
      <c r="G4637" s="101"/>
      <c r="H4637" s="92"/>
      <c r="I4637" s="92"/>
      <c r="L4637" s="99"/>
      <c r="M4637" s="102"/>
      <c r="N4637" s="102"/>
      <c r="O4637" s="99"/>
      <c r="P4637" s="99"/>
      <c r="Q4637" s="103"/>
      <c r="R4637" s="104"/>
      <c r="S4637" s="99"/>
      <c r="T4637" s="105"/>
      <c r="U4637" s="103"/>
      <c r="V4637" s="103"/>
      <c r="W4637" s="102"/>
      <c r="X4637" s="99"/>
      <c r="Y4637" s="95"/>
      <c r="Z4637" s="106"/>
      <c r="AA4637" s="92"/>
    </row>
    <row r="4638" spans="2:27" x14ac:dyDescent="0.15">
      <c r="B4638" s="99"/>
      <c r="C4638" s="99"/>
      <c r="D4638" s="100"/>
      <c r="E4638" s="95"/>
      <c r="F4638" s="92"/>
      <c r="G4638" s="101"/>
      <c r="H4638" s="92"/>
      <c r="I4638" s="92"/>
      <c r="L4638" s="99"/>
      <c r="M4638" s="102"/>
      <c r="N4638" s="102"/>
      <c r="O4638" s="99"/>
      <c r="P4638" s="99"/>
      <c r="Q4638" s="103"/>
      <c r="R4638" s="104"/>
      <c r="S4638" s="99"/>
      <c r="T4638" s="105"/>
      <c r="U4638" s="103"/>
      <c r="V4638" s="103"/>
      <c r="W4638" s="102"/>
      <c r="X4638" s="99"/>
      <c r="Y4638" s="95"/>
      <c r="Z4638" s="106"/>
      <c r="AA4638" s="92"/>
    </row>
    <row r="4639" spans="2:27" x14ac:dyDescent="0.15">
      <c r="B4639" s="99"/>
      <c r="C4639" s="99"/>
      <c r="D4639" s="100"/>
      <c r="E4639" s="95"/>
      <c r="F4639" s="92"/>
      <c r="G4639" s="101"/>
      <c r="H4639" s="92"/>
      <c r="I4639" s="92"/>
      <c r="L4639" s="99"/>
      <c r="M4639" s="102"/>
      <c r="N4639" s="102"/>
      <c r="O4639" s="99"/>
      <c r="P4639" s="99"/>
      <c r="Q4639" s="103"/>
      <c r="R4639" s="104"/>
      <c r="S4639" s="99"/>
      <c r="T4639" s="105"/>
      <c r="U4639" s="103"/>
      <c r="V4639" s="103"/>
      <c r="W4639" s="102"/>
      <c r="X4639" s="99"/>
      <c r="Y4639" s="95"/>
      <c r="Z4639" s="106"/>
      <c r="AA4639" s="92"/>
    </row>
    <row r="4640" spans="2:27" x14ac:dyDescent="0.15">
      <c r="B4640" s="99"/>
      <c r="C4640" s="99"/>
      <c r="D4640" s="100"/>
      <c r="E4640" s="95"/>
      <c r="F4640" s="92"/>
      <c r="G4640" s="101"/>
      <c r="H4640" s="92"/>
      <c r="I4640" s="92"/>
      <c r="L4640" s="99"/>
      <c r="M4640" s="102"/>
      <c r="N4640" s="102"/>
      <c r="O4640" s="99"/>
      <c r="P4640" s="99"/>
      <c r="Q4640" s="103"/>
      <c r="R4640" s="104"/>
      <c r="S4640" s="99"/>
      <c r="T4640" s="105"/>
      <c r="U4640" s="103"/>
      <c r="V4640" s="103"/>
      <c r="W4640" s="102"/>
      <c r="X4640" s="99"/>
      <c r="Y4640" s="95"/>
      <c r="Z4640" s="106"/>
      <c r="AA4640" s="92"/>
    </row>
    <row r="4641" spans="2:27" x14ac:dyDescent="0.15">
      <c r="B4641" s="99"/>
      <c r="C4641" s="99"/>
      <c r="D4641" s="100"/>
      <c r="E4641" s="95"/>
      <c r="F4641" s="92"/>
      <c r="G4641" s="101"/>
      <c r="H4641" s="92"/>
      <c r="I4641" s="92"/>
      <c r="L4641" s="99"/>
      <c r="M4641" s="102"/>
      <c r="N4641" s="102"/>
      <c r="O4641" s="99"/>
      <c r="P4641" s="99"/>
      <c r="Q4641" s="103"/>
      <c r="R4641" s="104"/>
      <c r="S4641" s="99"/>
      <c r="T4641" s="105"/>
      <c r="U4641" s="103"/>
      <c r="V4641" s="103"/>
      <c r="W4641" s="102"/>
      <c r="X4641" s="99"/>
      <c r="Y4641" s="95"/>
      <c r="Z4641" s="106"/>
      <c r="AA4641" s="92"/>
    </row>
    <row r="4642" spans="2:27" x14ac:dyDescent="0.15">
      <c r="B4642" s="99"/>
      <c r="C4642" s="99"/>
      <c r="D4642" s="100"/>
      <c r="E4642" s="95"/>
      <c r="F4642" s="92"/>
      <c r="G4642" s="101"/>
      <c r="H4642" s="92"/>
      <c r="I4642" s="92"/>
      <c r="L4642" s="99"/>
      <c r="M4642" s="102"/>
      <c r="N4642" s="102"/>
      <c r="O4642" s="99"/>
      <c r="P4642" s="99"/>
      <c r="Q4642" s="103"/>
      <c r="R4642" s="104"/>
      <c r="S4642" s="99"/>
      <c r="T4642" s="105"/>
      <c r="U4642" s="103"/>
      <c r="V4642" s="103"/>
      <c r="W4642" s="102"/>
      <c r="X4642" s="99"/>
      <c r="Y4642" s="95"/>
      <c r="Z4642" s="106"/>
      <c r="AA4642" s="92"/>
    </row>
    <row r="4643" spans="2:27" x14ac:dyDescent="0.15">
      <c r="B4643" s="99"/>
      <c r="C4643" s="99"/>
      <c r="D4643" s="100"/>
      <c r="E4643" s="95"/>
      <c r="F4643" s="92"/>
      <c r="G4643" s="101"/>
      <c r="H4643" s="92"/>
      <c r="I4643" s="92"/>
      <c r="L4643" s="99"/>
      <c r="M4643" s="102"/>
      <c r="N4643" s="102"/>
      <c r="O4643" s="99"/>
      <c r="P4643" s="99"/>
      <c r="Q4643" s="103"/>
      <c r="R4643" s="104"/>
      <c r="S4643" s="99"/>
      <c r="T4643" s="105"/>
      <c r="U4643" s="103"/>
      <c r="V4643" s="103"/>
      <c r="W4643" s="102"/>
      <c r="X4643" s="99"/>
      <c r="Y4643" s="95"/>
      <c r="Z4643" s="106"/>
      <c r="AA4643" s="92"/>
    </row>
    <row r="4644" spans="2:27" x14ac:dyDescent="0.15">
      <c r="B4644" s="99"/>
      <c r="C4644" s="99"/>
      <c r="D4644" s="100"/>
      <c r="E4644" s="95"/>
      <c r="F4644" s="92"/>
      <c r="G4644" s="101"/>
      <c r="H4644" s="92"/>
      <c r="I4644" s="92"/>
      <c r="L4644" s="99"/>
      <c r="M4644" s="102"/>
      <c r="N4644" s="102"/>
      <c r="O4644" s="99"/>
      <c r="P4644" s="99"/>
      <c r="Q4644" s="103"/>
      <c r="R4644" s="104"/>
      <c r="S4644" s="99"/>
      <c r="T4644" s="105"/>
      <c r="U4644" s="103"/>
      <c r="V4644" s="103"/>
      <c r="W4644" s="102"/>
      <c r="X4644" s="99"/>
      <c r="Y4644" s="95"/>
      <c r="Z4644" s="106"/>
      <c r="AA4644" s="92"/>
    </row>
    <row r="4645" spans="2:27" x14ac:dyDescent="0.15">
      <c r="B4645" s="99"/>
      <c r="C4645" s="99"/>
      <c r="D4645" s="100"/>
      <c r="E4645" s="95"/>
      <c r="F4645" s="92"/>
      <c r="G4645" s="101"/>
      <c r="H4645" s="92"/>
      <c r="I4645" s="92"/>
      <c r="L4645" s="99"/>
      <c r="M4645" s="102"/>
      <c r="N4645" s="102"/>
      <c r="O4645" s="99"/>
      <c r="P4645" s="99"/>
      <c r="Q4645" s="103"/>
      <c r="R4645" s="104"/>
      <c r="S4645" s="99"/>
      <c r="T4645" s="105"/>
      <c r="U4645" s="103"/>
      <c r="V4645" s="103"/>
      <c r="W4645" s="102"/>
      <c r="X4645" s="99"/>
      <c r="Y4645" s="95"/>
      <c r="Z4645" s="106"/>
      <c r="AA4645" s="92"/>
    </row>
    <row r="4646" spans="2:27" x14ac:dyDescent="0.15">
      <c r="B4646" s="99"/>
      <c r="C4646" s="99"/>
      <c r="D4646" s="100"/>
      <c r="E4646" s="95"/>
      <c r="F4646" s="92"/>
      <c r="G4646" s="101"/>
      <c r="H4646" s="92"/>
      <c r="I4646" s="92"/>
      <c r="L4646" s="99"/>
      <c r="M4646" s="102"/>
      <c r="N4646" s="102"/>
      <c r="O4646" s="99"/>
      <c r="P4646" s="99"/>
      <c r="Q4646" s="103"/>
      <c r="R4646" s="104"/>
      <c r="S4646" s="99"/>
      <c r="T4646" s="105"/>
      <c r="U4646" s="103"/>
      <c r="V4646" s="103"/>
      <c r="W4646" s="102"/>
      <c r="X4646" s="99"/>
      <c r="Y4646" s="95"/>
      <c r="Z4646" s="106"/>
      <c r="AA4646" s="92"/>
    </row>
    <row r="4647" spans="2:27" x14ac:dyDescent="0.15">
      <c r="B4647" s="99"/>
      <c r="C4647" s="99"/>
      <c r="D4647" s="100"/>
      <c r="E4647" s="95"/>
      <c r="F4647" s="92"/>
      <c r="G4647" s="101"/>
      <c r="H4647" s="92"/>
      <c r="I4647" s="92"/>
      <c r="L4647" s="99"/>
      <c r="M4647" s="102"/>
      <c r="N4647" s="102"/>
      <c r="O4647" s="99"/>
      <c r="P4647" s="99"/>
      <c r="Q4647" s="103"/>
      <c r="R4647" s="104"/>
      <c r="S4647" s="99"/>
      <c r="T4647" s="105"/>
      <c r="U4647" s="103"/>
      <c r="V4647" s="103"/>
      <c r="W4647" s="102"/>
      <c r="X4647" s="99"/>
      <c r="Y4647" s="95"/>
      <c r="Z4647" s="106"/>
      <c r="AA4647" s="92"/>
    </row>
    <row r="4648" spans="2:27" x14ac:dyDescent="0.15">
      <c r="B4648" s="99"/>
      <c r="C4648" s="99"/>
      <c r="D4648" s="100"/>
      <c r="E4648" s="95"/>
      <c r="F4648" s="92"/>
      <c r="G4648" s="101"/>
      <c r="H4648" s="92"/>
      <c r="I4648" s="92"/>
      <c r="L4648" s="99"/>
      <c r="M4648" s="102"/>
      <c r="N4648" s="102"/>
      <c r="O4648" s="99"/>
      <c r="P4648" s="99"/>
      <c r="Q4648" s="103"/>
      <c r="R4648" s="104"/>
      <c r="S4648" s="99"/>
      <c r="T4648" s="105"/>
      <c r="U4648" s="103"/>
      <c r="V4648" s="103"/>
      <c r="W4648" s="102"/>
      <c r="X4648" s="99"/>
      <c r="Y4648" s="95"/>
      <c r="Z4648" s="106"/>
      <c r="AA4648" s="92"/>
    </row>
    <row r="4649" spans="2:27" x14ac:dyDescent="0.15">
      <c r="B4649" s="99"/>
      <c r="C4649" s="99"/>
      <c r="D4649" s="100"/>
      <c r="E4649" s="95"/>
      <c r="F4649" s="92"/>
      <c r="G4649" s="101"/>
      <c r="H4649" s="92"/>
      <c r="I4649" s="92"/>
      <c r="L4649" s="99"/>
      <c r="M4649" s="102"/>
      <c r="N4649" s="102"/>
      <c r="O4649" s="99"/>
      <c r="P4649" s="99"/>
      <c r="Q4649" s="103"/>
      <c r="R4649" s="104"/>
      <c r="S4649" s="99"/>
      <c r="T4649" s="105"/>
      <c r="U4649" s="103"/>
      <c r="V4649" s="103"/>
      <c r="W4649" s="102"/>
      <c r="X4649" s="99"/>
      <c r="Y4649" s="95"/>
      <c r="Z4649" s="106"/>
      <c r="AA4649" s="92"/>
    </row>
    <row r="4650" spans="2:27" x14ac:dyDescent="0.15">
      <c r="B4650" s="99"/>
      <c r="C4650" s="99"/>
      <c r="D4650" s="100"/>
      <c r="E4650" s="95"/>
      <c r="F4650" s="92"/>
      <c r="G4650" s="101"/>
      <c r="H4650" s="92"/>
      <c r="I4650" s="92"/>
      <c r="L4650" s="99"/>
      <c r="M4650" s="102"/>
      <c r="N4650" s="102"/>
      <c r="O4650" s="99"/>
      <c r="P4650" s="99"/>
      <c r="Q4650" s="103"/>
      <c r="R4650" s="104"/>
      <c r="S4650" s="99"/>
      <c r="T4650" s="105"/>
      <c r="U4650" s="103"/>
      <c r="V4650" s="103"/>
      <c r="W4650" s="102"/>
      <c r="X4650" s="99"/>
      <c r="Y4650" s="95"/>
      <c r="Z4650" s="106"/>
      <c r="AA4650" s="92"/>
    </row>
    <row r="4651" spans="2:27" x14ac:dyDescent="0.15">
      <c r="B4651" s="99"/>
      <c r="C4651" s="99"/>
      <c r="D4651" s="100"/>
      <c r="E4651" s="95"/>
      <c r="F4651" s="92"/>
      <c r="G4651" s="101"/>
      <c r="H4651" s="92"/>
      <c r="I4651" s="92"/>
      <c r="L4651" s="99"/>
      <c r="M4651" s="102"/>
      <c r="N4651" s="102"/>
      <c r="O4651" s="99"/>
      <c r="P4651" s="99"/>
      <c r="Q4651" s="103"/>
      <c r="R4651" s="104"/>
      <c r="S4651" s="99"/>
      <c r="T4651" s="105"/>
      <c r="U4651" s="103"/>
      <c r="V4651" s="103"/>
      <c r="W4651" s="102"/>
      <c r="X4651" s="99"/>
      <c r="Y4651" s="95"/>
      <c r="Z4651" s="106"/>
      <c r="AA4651" s="92"/>
    </row>
    <row r="4652" spans="2:27" x14ac:dyDescent="0.15">
      <c r="B4652" s="99"/>
      <c r="C4652" s="99"/>
      <c r="D4652" s="100"/>
      <c r="E4652" s="95"/>
      <c r="F4652" s="92"/>
      <c r="G4652" s="101"/>
      <c r="H4652" s="92"/>
      <c r="I4652" s="92"/>
      <c r="L4652" s="99"/>
      <c r="M4652" s="102"/>
      <c r="N4652" s="102"/>
      <c r="O4652" s="99"/>
      <c r="P4652" s="99"/>
      <c r="Q4652" s="103"/>
      <c r="R4652" s="104"/>
      <c r="S4652" s="99"/>
      <c r="T4652" s="105"/>
      <c r="U4652" s="103"/>
      <c r="V4652" s="103"/>
      <c r="W4652" s="102"/>
      <c r="X4652" s="99"/>
      <c r="Y4652" s="95"/>
      <c r="Z4652" s="106"/>
      <c r="AA4652" s="92"/>
    </row>
    <row r="4653" spans="2:27" x14ac:dyDescent="0.15">
      <c r="B4653" s="99"/>
      <c r="C4653" s="99"/>
      <c r="D4653" s="100"/>
      <c r="E4653" s="95"/>
      <c r="F4653" s="92"/>
      <c r="G4653" s="101"/>
      <c r="H4653" s="92"/>
      <c r="I4653" s="92"/>
      <c r="L4653" s="99"/>
      <c r="M4653" s="102"/>
      <c r="N4653" s="102"/>
      <c r="O4653" s="99"/>
      <c r="P4653" s="99"/>
      <c r="Q4653" s="103"/>
      <c r="R4653" s="104"/>
      <c r="S4653" s="99"/>
      <c r="T4653" s="105"/>
      <c r="U4653" s="103"/>
      <c r="V4653" s="103"/>
      <c r="W4653" s="102"/>
      <c r="X4653" s="99"/>
      <c r="Y4653" s="95"/>
      <c r="Z4653" s="106"/>
      <c r="AA4653" s="92"/>
    </row>
    <row r="4654" spans="2:27" x14ac:dyDescent="0.15">
      <c r="B4654" s="99"/>
      <c r="C4654" s="99"/>
      <c r="D4654" s="100"/>
      <c r="E4654" s="95"/>
      <c r="F4654" s="92"/>
      <c r="G4654" s="101"/>
      <c r="H4654" s="92"/>
      <c r="I4654" s="92"/>
      <c r="L4654" s="99"/>
      <c r="M4654" s="102"/>
      <c r="N4654" s="102"/>
      <c r="O4654" s="99"/>
      <c r="P4654" s="99"/>
      <c r="Q4654" s="103"/>
      <c r="R4654" s="104"/>
      <c r="S4654" s="99"/>
      <c r="T4654" s="105"/>
      <c r="U4654" s="103"/>
      <c r="V4654" s="103"/>
      <c r="W4654" s="102"/>
      <c r="X4654" s="99"/>
      <c r="Y4654" s="95"/>
      <c r="Z4654" s="106"/>
      <c r="AA4654" s="92"/>
    </row>
    <row r="4655" spans="2:27" x14ac:dyDescent="0.15">
      <c r="B4655" s="99"/>
      <c r="C4655" s="99"/>
      <c r="D4655" s="100"/>
      <c r="E4655" s="95"/>
      <c r="F4655" s="92"/>
      <c r="G4655" s="101"/>
      <c r="H4655" s="92"/>
      <c r="I4655" s="92"/>
      <c r="L4655" s="99"/>
      <c r="M4655" s="102"/>
      <c r="N4655" s="102"/>
      <c r="O4655" s="99"/>
      <c r="P4655" s="99"/>
      <c r="Q4655" s="103"/>
      <c r="R4655" s="104"/>
      <c r="S4655" s="99"/>
      <c r="T4655" s="105"/>
      <c r="U4655" s="103"/>
      <c r="V4655" s="103"/>
      <c r="W4655" s="102"/>
      <c r="X4655" s="99"/>
      <c r="Y4655" s="95"/>
      <c r="Z4655" s="106"/>
      <c r="AA4655" s="92"/>
    </row>
    <row r="4656" spans="2:27" x14ac:dyDescent="0.15">
      <c r="B4656" s="99"/>
      <c r="C4656" s="99"/>
      <c r="D4656" s="100"/>
      <c r="E4656" s="95"/>
      <c r="F4656" s="92"/>
      <c r="G4656" s="101"/>
      <c r="H4656" s="92"/>
      <c r="I4656" s="92"/>
      <c r="L4656" s="99"/>
      <c r="M4656" s="102"/>
      <c r="N4656" s="102"/>
      <c r="O4656" s="99"/>
      <c r="P4656" s="99"/>
      <c r="Q4656" s="103"/>
      <c r="R4656" s="104"/>
      <c r="S4656" s="99"/>
      <c r="T4656" s="105"/>
      <c r="U4656" s="103"/>
      <c r="V4656" s="103"/>
      <c r="W4656" s="102"/>
      <c r="X4656" s="99"/>
      <c r="Y4656" s="95"/>
      <c r="Z4656" s="106"/>
      <c r="AA4656" s="92"/>
    </row>
    <row r="4657" spans="2:27" x14ac:dyDescent="0.15">
      <c r="B4657" s="99"/>
      <c r="C4657" s="99"/>
      <c r="D4657" s="100"/>
      <c r="E4657" s="95"/>
      <c r="F4657" s="92"/>
      <c r="G4657" s="101"/>
      <c r="H4657" s="92"/>
      <c r="I4657" s="92"/>
      <c r="L4657" s="99"/>
      <c r="M4657" s="102"/>
      <c r="N4657" s="102"/>
      <c r="O4657" s="99"/>
      <c r="P4657" s="99"/>
      <c r="Q4657" s="103"/>
      <c r="R4657" s="104"/>
      <c r="S4657" s="99"/>
      <c r="T4657" s="105"/>
      <c r="U4657" s="103"/>
      <c r="V4657" s="103"/>
      <c r="W4657" s="102"/>
      <c r="X4657" s="99"/>
      <c r="Y4657" s="95"/>
      <c r="Z4657" s="106"/>
      <c r="AA4657" s="92"/>
    </row>
    <row r="4658" spans="2:27" x14ac:dyDescent="0.15">
      <c r="B4658" s="99"/>
      <c r="C4658" s="99"/>
      <c r="D4658" s="100"/>
      <c r="E4658" s="95"/>
      <c r="F4658" s="92"/>
      <c r="G4658" s="101"/>
      <c r="H4658" s="92"/>
      <c r="I4658" s="92"/>
      <c r="L4658" s="99"/>
      <c r="M4658" s="102"/>
      <c r="N4658" s="102"/>
      <c r="O4658" s="99"/>
      <c r="P4658" s="99"/>
      <c r="Q4658" s="103"/>
      <c r="R4658" s="104"/>
      <c r="S4658" s="99"/>
      <c r="T4658" s="105"/>
      <c r="U4658" s="103"/>
      <c r="V4658" s="103"/>
      <c r="W4658" s="102"/>
      <c r="X4658" s="99"/>
      <c r="Y4658" s="95"/>
      <c r="Z4658" s="106"/>
      <c r="AA4658" s="92"/>
    </row>
    <row r="4659" spans="2:27" x14ac:dyDescent="0.15">
      <c r="B4659" s="99"/>
      <c r="C4659" s="99"/>
      <c r="D4659" s="100"/>
      <c r="E4659" s="95"/>
      <c r="F4659" s="92"/>
      <c r="G4659" s="101"/>
      <c r="H4659" s="92"/>
      <c r="I4659" s="92"/>
      <c r="L4659" s="99"/>
      <c r="M4659" s="102"/>
      <c r="N4659" s="102"/>
      <c r="O4659" s="99"/>
      <c r="P4659" s="99"/>
      <c r="Q4659" s="103"/>
      <c r="R4659" s="104"/>
      <c r="S4659" s="99"/>
      <c r="T4659" s="105"/>
      <c r="U4659" s="103"/>
      <c r="V4659" s="103"/>
      <c r="W4659" s="102"/>
      <c r="X4659" s="99"/>
      <c r="Y4659" s="95"/>
      <c r="Z4659" s="106"/>
      <c r="AA4659" s="92"/>
    </row>
    <row r="4660" spans="2:27" x14ac:dyDescent="0.15">
      <c r="B4660" s="99"/>
      <c r="C4660" s="99"/>
      <c r="D4660" s="100"/>
      <c r="E4660" s="95"/>
      <c r="F4660" s="92"/>
      <c r="G4660" s="101"/>
      <c r="H4660" s="92"/>
      <c r="I4660" s="92"/>
      <c r="L4660" s="99"/>
      <c r="M4660" s="102"/>
      <c r="N4660" s="102"/>
      <c r="O4660" s="99"/>
      <c r="P4660" s="99"/>
      <c r="Q4660" s="103"/>
      <c r="R4660" s="104"/>
      <c r="S4660" s="99"/>
      <c r="T4660" s="105"/>
      <c r="U4660" s="103"/>
      <c r="V4660" s="103"/>
      <c r="W4660" s="102"/>
      <c r="X4660" s="99"/>
      <c r="Y4660" s="95"/>
      <c r="Z4660" s="106"/>
      <c r="AA4660" s="92"/>
    </row>
    <row r="4661" spans="2:27" x14ac:dyDescent="0.15">
      <c r="B4661" s="99"/>
      <c r="C4661" s="99"/>
      <c r="D4661" s="100"/>
      <c r="E4661" s="95"/>
      <c r="F4661" s="92"/>
      <c r="G4661" s="101"/>
      <c r="H4661" s="92"/>
      <c r="I4661" s="92"/>
      <c r="L4661" s="99"/>
      <c r="M4661" s="102"/>
      <c r="N4661" s="102"/>
      <c r="O4661" s="99"/>
      <c r="P4661" s="99"/>
      <c r="Q4661" s="103"/>
      <c r="R4661" s="104"/>
      <c r="S4661" s="99"/>
      <c r="T4661" s="105"/>
      <c r="U4661" s="103"/>
      <c r="V4661" s="103"/>
      <c r="W4661" s="102"/>
      <c r="X4661" s="99"/>
      <c r="Y4661" s="95"/>
      <c r="Z4661" s="106"/>
      <c r="AA4661" s="92"/>
    </row>
    <row r="4662" spans="2:27" x14ac:dyDescent="0.15">
      <c r="B4662" s="99"/>
      <c r="C4662" s="99"/>
      <c r="D4662" s="100"/>
      <c r="E4662" s="95"/>
      <c r="F4662" s="92"/>
      <c r="G4662" s="101"/>
      <c r="H4662" s="92"/>
      <c r="I4662" s="92"/>
      <c r="L4662" s="99"/>
      <c r="M4662" s="102"/>
      <c r="N4662" s="102"/>
      <c r="O4662" s="99"/>
      <c r="P4662" s="99"/>
      <c r="Q4662" s="103"/>
      <c r="R4662" s="104"/>
      <c r="S4662" s="99"/>
      <c r="T4662" s="105"/>
      <c r="U4662" s="103"/>
      <c r="V4662" s="103"/>
      <c r="W4662" s="102"/>
      <c r="X4662" s="99"/>
      <c r="Y4662" s="95"/>
      <c r="Z4662" s="106"/>
      <c r="AA4662" s="92"/>
    </row>
    <row r="4663" spans="2:27" x14ac:dyDescent="0.15">
      <c r="B4663" s="99"/>
      <c r="C4663" s="99"/>
      <c r="D4663" s="100"/>
      <c r="E4663" s="95"/>
      <c r="F4663" s="92"/>
      <c r="G4663" s="101"/>
      <c r="H4663" s="92"/>
      <c r="I4663" s="92"/>
      <c r="L4663" s="99"/>
      <c r="M4663" s="102"/>
      <c r="N4663" s="102"/>
      <c r="O4663" s="99"/>
      <c r="P4663" s="99"/>
      <c r="Q4663" s="103"/>
      <c r="R4663" s="104"/>
      <c r="S4663" s="99"/>
      <c r="T4663" s="105"/>
      <c r="U4663" s="103"/>
      <c r="V4663" s="103"/>
      <c r="W4663" s="102"/>
      <c r="X4663" s="99"/>
      <c r="Y4663" s="95"/>
      <c r="Z4663" s="106"/>
      <c r="AA4663" s="92"/>
    </row>
    <row r="4664" spans="2:27" x14ac:dyDescent="0.15">
      <c r="B4664" s="99"/>
      <c r="C4664" s="99"/>
      <c r="D4664" s="100"/>
      <c r="E4664" s="95"/>
      <c r="F4664" s="92"/>
      <c r="G4664" s="101"/>
      <c r="H4664" s="92"/>
      <c r="I4664" s="92"/>
      <c r="L4664" s="99"/>
      <c r="M4664" s="102"/>
      <c r="N4664" s="102"/>
      <c r="O4664" s="99"/>
      <c r="P4664" s="99"/>
      <c r="Q4664" s="103"/>
      <c r="R4664" s="104"/>
      <c r="S4664" s="99"/>
      <c r="T4664" s="105"/>
      <c r="U4664" s="103"/>
      <c r="V4664" s="103"/>
      <c r="W4664" s="102"/>
      <c r="X4664" s="99"/>
      <c r="Y4664" s="95"/>
      <c r="Z4664" s="106"/>
      <c r="AA4664" s="92"/>
    </row>
    <row r="4665" spans="2:27" x14ac:dyDescent="0.15">
      <c r="B4665" s="99"/>
      <c r="C4665" s="99"/>
      <c r="D4665" s="100"/>
      <c r="E4665" s="95"/>
      <c r="F4665" s="92"/>
      <c r="G4665" s="101"/>
      <c r="H4665" s="92"/>
      <c r="I4665" s="92"/>
      <c r="L4665" s="99"/>
      <c r="M4665" s="102"/>
      <c r="N4665" s="102"/>
      <c r="O4665" s="99"/>
      <c r="P4665" s="99"/>
      <c r="Q4665" s="103"/>
      <c r="R4665" s="104"/>
      <c r="S4665" s="99"/>
      <c r="T4665" s="105"/>
      <c r="U4665" s="103"/>
      <c r="V4665" s="103"/>
      <c r="W4665" s="102"/>
      <c r="X4665" s="99"/>
      <c r="Y4665" s="95"/>
      <c r="Z4665" s="106"/>
      <c r="AA4665" s="92"/>
    </row>
    <row r="4666" spans="2:27" x14ac:dyDescent="0.15">
      <c r="B4666" s="99"/>
      <c r="C4666" s="99"/>
      <c r="D4666" s="100"/>
      <c r="E4666" s="95"/>
      <c r="F4666" s="92"/>
      <c r="G4666" s="101"/>
      <c r="H4666" s="92"/>
      <c r="I4666" s="92"/>
      <c r="L4666" s="99"/>
      <c r="M4666" s="102"/>
      <c r="N4666" s="102"/>
      <c r="O4666" s="99"/>
      <c r="P4666" s="99"/>
      <c r="Q4666" s="103"/>
      <c r="R4666" s="104"/>
      <c r="S4666" s="99"/>
      <c r="T4666" s="105"/>
      <c r="U4666" s="103"/>
      <c r="V4666" s="103"/>
      <c r="W4666" s="102"/>
      <c r="X4666" s="99"/>
      <c r="Y4666" s="95"/>
      <c r="Z4666" s="106"/>
      <c r="AA4666" s="92"/>
    </row>
    <row r="4667" spans="2:27" x14ac:dyDescent="0.15">
      <c r="B4667" s="99"/>
      <c r="C4667" s="99"/>
      <c r="D4667" s="100"/>
      <c r="E4667" s="95"/>
      <c r="F4667" s="92"/>
      <c r="G4667" s="101"/>
      <c r="H4667" s="92"/>
      <c r="I4667" s="92"/>
      <c r="L4667" s="99"/>
      <c r="M4667" s="102"/>
      <c r="N4667" s="102"/>
      <c r="O4667" s="99"/>
      <c r="P4667" s="99"/>
      <c r="Q4667" s="103"/>
      <c r="R4667" s="104"/>
      <c r="S4667" s="99"/>
      <c r="T4667" s="105"/>
      <c r="U4667" s="103"/>
      <c r="V4667" s="103"/>
      <c r="W4667" s="102"/>
      <c r="X4667" s="99"/>
      <c r="Y4667" s="95"/>
      <c r="Z4667" s="106"/>
      <c r="AA4667" s="92"/>
    </row>
    <row r="4668" spans="2:27" x14ac:dyDescent="0.15">
      <c r="B4668" s="99"/>
      <c r="C4668" s="99"/>
      <c r="D4668" s="100"/>
      <c r="E4668" s="95"/>
      <c r="F4668" s="92"/>
      <c r="G4668" s="101"/>
      <c r="H4668" s="92"/>
      <c r="I4668" s="92"/>
      <c r="L4668" s="99"/>
      <c r="M4668" s="102"/>
      <c r="N4668" s="102"/>
      <c r="O4668" s="99"/>
      <c r="P4668" s="99"/>
      <c r="Q4668" s="103"/>
      <c r="R4668" s="104"/>
      <c r="S4668" s="99"/>
      <c r="T4668" s="105"/>
      <c r="U4668" s="103"/>
      <c r="V4668" s="103"/>
      <c r="W4668" s="102"/>
      <c r="X4668" s="99"/>
      <c r="Y4668" s="95"/>
      <c r="Z4668" s="106"/>
      <c r="AA4668" s="92"/>
    </row>
    <row r="4669" spans="2:27" x14ac:dyDescent="0.15">
      <c r="B4669" s="99"/>
      <c r="C4669" s="99"/>
      <c r="D4669" s="100"/>
      <c r="E4669" s="95"/>
      <c r="F4669" s="92"/>
      <c r="G4669" s="101"/>
      <c r="H4669" s="92"/>
      <c r="I4669" s="92"/>
      <c r="L4669" s="99"/>
      <c r="M4669" s="102"/>
      <c r="N4669" s="102"/>
      <c r="O4669" s="99"/>
      <c r="P4669" s="99"/>
      <c r="Q4669" s="103"/>
      <c r="R4669" s="104"/>
      <c r="S4669" s="99"/>
      <c r="T4669" s="105"/>
      <c r="U4669" s="103"/>
      <c r="V4669" s="103"/>
      <c r="W4669" s="102"/>
      <c r="X4669" s="99"/>
      <c r="Y4669" s="95"/>
      <c r="Z4669" s="106"/>
      <c r="AA4669" s="92"/>
    </row>
    <row r="4670" spans="2:27" x14ac:dyDescent="0.15">
      <c r="B4670" s="99"/>
      <c r="C4670" s="99"/>
      <c r="D4670" s="100"/>
      <c r="E4670" s="95"/>
      <c r="F4670" s="92"/>
      <c r="G4670" s="101"/>
      <c r="H4670" s="92"/>
      <c r="I4670" s="92"/>
      <c r="L4670" s="99"/>
      <c r="M4670" s="102"/>
      <c r="N4670" s="102"/>
      <c r="O4670" s="99"/>
      <c r="P4670" s="99"/>
      <c r="Q4670" s="103"/>
      <c r="R4670" s="104"/>
      <c r="S4670" s="99"/>
      <c r="T4670" s="105"/>
      <c r="U4670" s="103"/>
      <c r="V4670" s="103"/>
      <c r="W4670" s="102"/>
      <c r="X4670" s="99"/>
      <c r="Y4670" s="95"/>
      <c r="Z4670" s="106"/>
      <c r="AA4670" s="92"/>
    </row>
    <row r="4671" spans="2:27" x14ac:dyDescent="0.15">
      <c r="B4671" s="99"/>
      <c r="C4671" s="99"/>
      <c r="D4671" s="100"/>
      <c r="E4671" s="95"/>
      <c r="F4671" s="92"/>
      <c r="G4671" s="101"/>
      <c r="H4671" s="92"/>
      <c r="I4671" s="92"/>
      <c r="L4671" s="99"/>
      <c r="M4671" s="102"/>
      <c r="N4671" s="102"/>
      <c r="O4671" s="99"/>
      <c r="P4671" s="99"/>
      <c r="Q4671" s="103"/>
      <c r="R4671" s="104"/>
      <c r="S4671" s="99"/>
      <c r="T4671" s="105"/>
      <c r="U4671" s="103"/>
      <c r="V4671" s="103"/>
      <c r="W4671" s="102"/>
      <c r="X4671" s="99"/>
      <c r="Y4671" s="95"/>
      <c r="Z4671" s="106"/>
      <c r="AA4671" s="92"/>
    </row>
    <row r="4672" spans="2:27" x14ac:dyDescent="0.15">
      <c r="B4672" s="99"/>
      <c r="C4672" s="99"/>
      <c r="D4672" s="100"/>
      <c r="E4672" s="95"/>
      <c r="F4672" s="92"/>
      <c r="G4672" s="101"/>
      <c r="H4672" s="92"/>
      <c r="I4672" s="92"/>
      <c r="L4672" s="99"/>
      <c r="M4672" s="102"/>
      <c r="N4672" s="102"/>
      <c r="O4672" s="99"/>
      <c r="P4672" s="99"/>
      <c r="Q4672" s="103"/>
      <c r="R4672" s="104"/>
      <c r="S4672" s="99"/>
      <c r="T4672" s="105"/>
      <c r="U4672" s="103"/>
      <c r="V4672" s="103"/>
      <c r="W4672" s="102"/>
      <c r="X4672" s="99"/>
      <c r="Y4672" s="95"/>
      <c r="Z4672" s="106"/>
      <c r="AA4672" s="92"/>
    </row>
    <row r="4673" spans="2:27" x14ac:dyDescent="0.15">
      <c r="B4673" s="99"/>
      <c r="C4673" s="99"/>
      <c r="D4673" s="100"/>
      <c r="E4673" s="95"/>
      <c r="F4673" s="92"/>
      <c r="G4673" s="101"/>
      <c r="H4673" s="92"/>
      <c r="I4673" s="92"/>
      <c r="L4673" s="99"/>
      <c r="M4673" s="102"/>
      <c r="N4673" s="102"/>
      <c r="O4673" s="99"/>
      <c r="P4673" s="99"/>
      <c r="Q4673" s="103"/>
      <c r="R4673" s="104"/>
      <c r="S4673" s="99"/>
      <c r="T4673" s="105"/>
      <c r="U4673" s="103"/>
      <c r="V4673" s="103"/>
      <c r="W4673" s="102"/>
      <c r="X4673" s="99"/>
      <c r="Y4673" s="95"/>
      <c r="Z4673" s="106"/>
      <c r="AA4673" s="92"/>
    </row>
    <row r="4674" spans="2:27" x14ac:dyDescent="0.15">
      <c r="B4674" s="99"/>
      <c r="C4674" s="99"/>
      <c r="D4674" s="100"/>
      <c r="E4674" s="95"/>
      <c r="F4674" s="92"/>
      <c r="G4674" s="101"/>
      <c r="H4674" s="92"/>
      <c r="I4674" s="92"/>
      <c r="L4674" s="99"/>
      <c r="M4674" s="102"/>
      <c r="N4674" s="102"/>
      <c r="O4674" s="99"/>
      <c r="P4674" s="99"/>
      <c r="Q4674" s="103"/>
      <c r="R4674" s="104"/>
      <c r="S4674" s="99"/>
      <c r="T4674" s="105"/>
      <c r="U4674" s="103"/>
      <c r="V4674" s="103"/>
      <c r="W4674" s="102"/>
      <c r="X4674" s="99"/>
      <c r="Y4674" s="95"/>
      <c r="Z4674" s="106"/>
      <c r="AA4674" s="92"/>
    </row>
    <row r="4675" spans="2:27" x14ac:dyDescent="0.15">
      <c r="B4675" s="99"/>
      <c r="C4675" s="99"/>
      <c r="D4675" s="100"/>
      <c r="E4675" s="95"/>
      <c r="F4675" s="92"/>
      <c r="G4675" s="101"/>
      <c r="H4675" s="92"/>
      <c r="I4675" s="92"/>
      <c r="L4675" s="99"/>
      <c r="M4675" s="102"/>
      <c r="N4675" s="102"/>
      <c r="O4675" s="99"/>
      <c r="P4675" s="99"/>
      <c r="Q4675" s="103"/>
      <c r="R4675" s="104"/>
      <c r="S4675" s="99"/>
      <c r="T4675" s="105"/>
      <c r="U4675" s="103"/>
      <c r="V4675" s="103"/>
      <c r="W4675" s="102"/>
      <c r="X4675" s="99"/>
      <c r="Y4675" s="95"/>
      <c r="Z4675" s="106"/>
      <c r="AA4675" s="92"/>
    </row>
    <row r="4676" spans="2:27" x14ac:dyDescent="0.15">
      <c r="B4676" s="99"/>
      <c r="C4676" s="99"/>
      <c r="D4676" s="100"/>
      <c r="E4676" s="95"/>
      <c r="F4676" s="92"/>
      <c r="G4676" s="101"/>
      <c r="H4676" s="92"/>
      <c r="I4676" s="92"/>
      <c r="L4676" s="99"/>
      <c r="M4676" s="102"/>
      <c r="N4676" s="102"/>
      <c r="O4676" s="99"/>
      <c r="P4676" s="99"/>
      <c r="Q4676" s="103"/>
      <c r="R4676" s="104"/>
      <c r="S4676" s="99"/>
      <c r="T4676" s="105"/>
      <c r="U4676" s="103"/>
      <c r="V4676" s="103"/>
      <c r="W4676" s="102"/>
      <c r="X4676" s="99"/>
      <c r="Y4676" s="95"/>
      <c r="Z4676" s="106"/>
      <c r="AA4676" s="92"/>
    </row>
    <row r="4677" spans="2:27" x14ac:dyDescent="0.15">
      <c r="B4677" s="99"/>
      <c r="C4677" s="99"/>
      <c r="D4677" s="100"/>
      <c r="E4677" s="95"/>
      <c r="F4677" s="92"/>
      <c r="G4677" s="101"/>
      <c r="H4677" s="92"/>
      <c r="I4677" s="92"/>
      <c r="L4677" s="99"/>
      <c r="M4677" s="102"/>
      <c r="N4677" s="102"/>
      <c r="O4677" s="99"/>
      <c r="P4677" s="99"/>
      <c r="Q4677" s="103"/>
      <c r="R4677" s="104"/>
      <c r="S4677" s="99"/>
      <c r="T4677" s="105"/>
      <c r="U4677" s="103"/>
      <c r="V4677" s="103"/>
      <c r="W4677" s="102"/>
      <c r="X4677" s="99"/>
      <c r="Y4677" s="95"/>
      <c r="Z4677" s="106"/>
      <c r="AA4677" s="92"/>
    </row>
    <row r="4678" spans="2:27" x14ac:dyDescent="0.15">
      <c r="B4678" s="99"/>
      <c r="C4678" s="99"/>
      <c r="D4678" s="100"/>
      <c r="E4678" s="95"/>
      <c r="F4678" s="92"/>
      <c r="G4678" s="101"/>
      <c r="H4678" s="92"/>
      <c r="I4678" s="92"/>
      <c r="L4678" s="99"/>
      <c r="M4678" s="102"/>
      <c r="N4678" s="102"/>
      <c r="O4678" s="99"/>
      <c r="P4678" s="99"/>
      <c r="Q4678" s="103"/>
      <c r="R4678" s="104"/>
      <c r="S4678" s="99"/>
      <c r="T4678" s="105"/>
      <c r="U4678" s="103"/>
      <c r="V4678" s="103"/>
      <c r="W4678" s="102"/>
      <c r="X4678" s="99"/>
      <c r="Y4678" s="95"/>
      <c r="Z4678" s="106"/>
      <c r="AA4678" s="92"/>
    </row>
    <row r="4679" spans="2:27" x14ac:dyDescent="0.15">
      <c r="B4679" s="99"/>
      <c r="C4679" s="99"/>
      <c r="D4679" s="100"/>
      <c r="E4679" s="95"/>
      <c r="F4679" s="92"/>
      <c r="G4679" s="101"/>
      <c r="H4679" s="92"/>
      <c r="I4679" s="92"/>
      <c r="L4679" s="99"/>
      <c r="M4679" s="102"/>
      <c r="N4679" s="102"/>
      <c r="O4679" s="99"/>
      <c r="P4679" s="99"/>
      <c r="Q4679" s="103"/>
      <c r="R4679" s="104"/>
      <c r="S4679" s="99"/>
      <c r="T4679" s="105"/>
      <c r="U4679" s="103"/>
      <c r="V4679" s="103"/>
      <c r="W4679" s="102"/>
      <c r="X4679" s="99"/>
      <c r="Y4679" s="95"/>
      <c r="Z4679" s="106"/>
      <c r="AA4679" s="92"/>
    </row>
    <row r="4680" spans="2:27" x14ac:dyDescent="0.15">
      <c r="B4680" s="99"/>
      <c r="C4680" s="99"/>
      <c r="D4680" s="100"/>
      <c r="E4680" s="95"/>
      <c r="F4680" s="92"/>
      <c r="G4680" s="101"/>
      <c r="H4680" s="92"/>
      <c r="I4680" s="92"/>
      <c r="L4680" s="99"/>
      <c r="M4680" s="102"/>
      <c r="N4680" s="102"/>
      <c r="O4680" s="99"/>
      <c r="P4680" s="99"/>
      <c r="Q4680" s="103"/>
      <c r="R4680" s="104"/>
      <c r="S4680" s="99"/>
      <c r="T4680" s="105"/>
      <c r="U4680" s="103"/>
      <c r="V4680" s="103"/>
      <c r="W4680" s="102"/>
      <c r="X4680" s="99"/>
      <c r="Y4680" s="95"/>
      <c r="Z4680" s="106"/>
      <c r="AA4680" s="92"/>
    </row>
    <row r="4681" spans="2:27" x14ac:dyDescent="0.15">
      <c r="B4681" s="99"/>
      <c r="C4681" s="99"/>
      <c r="D4681" s="100"/>
      <c r="E4681" s="95"/>
      <c r="F4681" s="92"/>
      <c r="G4681" s="101"/>
      <c r="H4681" s="92"/>
      <c r="I4681" s="92"/>
      <c r="L4681" s="99"/>
      <c r="M4681" s="102"/>
      <c r="N4681" s="102"/>
      <c r="O4681" s="99"/>
      <c r="P4681" s="99"/>
      <c r="Q4681" s="103"/>
      <c r="R4681" s="104"/>
      <c r="S4681" s="99"/>
      <c r="T4681" s="105"/>
      <c r="U4681" s="103"/>
      <c r="V4681" s="103"/>
      <c r="W4681" s="102"/>
      <c r="X4681" s="99"/>
      <c r="Y4681" s="95"/>
      <c r="Z4681" s="106"/>
      <c r="AA4681" s="92"/>
    </row>
    <row r="4682" spans="2:27" x14ac:dyDescent="0.15">
      <c r="B4682" s="99"/>
      <c r="C4682" s="99"/>
      <c r="D4682" s="100"/>
      <c r="E4682" s="95"/>
      <c r="F4682" s="92"/>
      <c r="G4682" s="101"/>
      <c r="H4682" s="92"/>
      <c r="I4682" s="92"/>
      <c r="L4682" s="99"/>
      <c r="M4682" s="102"/>
      <c r="N4682" s="102"/>
      <c r="O4682" s="99"/>
      <c r="P4682" s="99"/>
      <c r="Q4682" s="103"/>
      <c r="R4682" s="104"/>
      <c r="S4682" s="99"/>
      <c r="T4682" s="105"/>
      <c r="U4682" s="103"/>
      <c r="V4682" s="103"/>
      <c r="W4682" s="102"/>
      <c r="X4682" s="99"/>
      <c r="Y4682" s="95"/>
      <c r="Z4682" s="106"/>
      <c r="AA4682" s="92"/>
    </row>
    <row r="4683" spans="2:27" x14ac:dyDescent="0.15">
      <c r="B4683" s="99"/>
      <c r="C4683" s="99"/>
      <c r="D4683" s="100"/>
      <c r="E4683" s="95"/>
      <c r="F4683" s="92"/>
      <c r="G4683" s="101"/>
      <c r="H4683" s="92"/>
      <c r="I4683" s="92"/>
      <c r="L4683" s="99"/>
      <c r="M4683" s="102"/>
      <c r="N4683" s="102"/>
      <c r="O4683" s="99"/>
      <c r="P4683" s="99"/>
      <c r="Q4683" s="103"/>
      <c r="R4683" s="104"/>
      <c r="S4683" s="99"/>
      <c r="T4683" s="105"/>
      <c r="U4683" s="103"/>
      <c r="V4683" s="103"/>
      <c r="W4683" s="102"/>
      <c r="X4683" s="99"/>
      <c r="Y4683" s="95"/>
      <c r="Z4683" s="106"/>
      <c r="AA4683" s="92"/>
    </row>
    <row r="4684" spans="2:27" x14ac:dyDescent="0.15">
      <c r="B4684" s="99"/>
      <c r="C4684" s="99"/>
      <c r="D4684" s="100"/>
      <c r="E4684" s="95"/>
      <c r="F4684" s="92"/>
      <c r="G4684" s="101"/>
      <c r="H4684" s="92"/>
      <c r="I4684" s="92"/>
      <c r="L4684" s="99"/>
      <c r="M4684" s="102"/>
      <c r="N4684" s="102"/>
      <c r="O4684" s="99"/>
      <c r="P4684" s="99"/>
      <c r="Q4684" s="103"/>
      <c r="R4684" s="104"/>
      <c r="S4684" s="99"/>
      <c r="T4684" s="105"/>
      <c r="U4684" s="103"/>
      <c r="V4684" s="103"/>
      <c r="W4684" s="102"/>
      <c r="X4684" s="99"/>
      <c r="Y4684" s="95"/>
      <c r="Z4684" s="106"/>
      <c r="AA4684" s="92"/>
    </row>
    <row r="4685" spans="2:27" x14ac:dyDescent="0.15">
      <c r="B4685" s="99"/>
      <c r="C4685" s="99"/>
      <c r="D4685" s="100"/>
      <c r="E4685" s="95"/>
      <c r="F4685" s="92"/>
      <c r="G4685" s="101"/>
      <c r="H4685" s="92"/>
      <c r="I4685" s="92"/>
      <c r="L4685" s="99"/>
      <c r="M4685" s="102"/>
      <c r="N4685" s="102"/>
      <c r="O4685" s="99"/>
      <c r="P4685" s="99"/>
      <c r="Q4685" s="103"/>
      <c r="R4685" s="104"/>
      <c r="S4685" s="99"/>
      <c r="T4685" s="105"/>
      <c r="U4685" s="103"/>
      <c r="V4685" s="103"/>
      <c r="W4685" s="102"/>
      <c r="X4685" s="99"/>
      <c r="Y4685" s="95"/>
      <c r="Z4685" s="106"/>
      <c r="AA4685" s="92"/>
    </row>
    <row r="4686" spans="2:27" x14ac:dyDescent="0.15">
      <c r="B4686" s="99"/>
      <c r="C4686" s="99"/>
      <c r="D4686" s="100"/>
      <c r="E4686" s="95"/>
      <c r="F4686" s="92"/>
      <c r="G4686" s="101"/>
      <c r="H4686" s="92"/>
      <c r="I4686" s="92"/>
      <c r="L4686" s="99"/>
      <c r="M4686" s="102"/>
      <c r="N4686" s="102"/>
      <c r="O4686" s="99"/>
      <c r="P4686" s="99"/>
      <c r="Q4686" s="103"/>
      <c r="R4686" s="104"/>
      <c r="S4686" s="99"/>
      <c r="T4686" s="105"/>
      <c r="U4686" s="103"/>
      <c r="V4686" s="103"/>
      <c r="W4686" s="102"/>
      <c r="X4686" s="99"/>
      <c r="Y4686" s="95"/>
      <c r="Z4686" s="106"/>
      <c r="AA4686" s="92"/>
    </row>
    <row r="4687" spans="2:27" x14ac:dyDescent="0.15">
      <c r="B4687" s="99"/>
      <c r="C4687" s="99"/>
      <c r="D4687" s="100"/>
      <c r="E4687" s="95"/>
      <c r="F4687" s="92"/>
      <c r="G4687" s="101"/>
      <c r="H4687" s="92"/>
      <c r="I4687" s="92"/>
      <c r="L4687" s="99"/>
      <c r="M4687" s="102"/>
      <c r="N4687" s="102"/>
      <c r="O4687" s="99"/>
      <c r="P4687" s="99"/>
      <c r="Q4687" s="103"/>
      <c r="R4687" s="104"/>
      <c r="S4687" s="99"/>
      <c r="T4687" s="105"/>
      <c r="U4687" s="103"/>
      <c r="V4687" s="103"/>
      <c r="W4687" s="102"/>
      <c r="X4687" s="99"/>
      <c r="Y4687" s="95"/>
      <c r="Z4687" s="106"/>
      <c r="AA4687" s="92"/>
    </row>
    <row r="4688" spans="2:27" x14ac:dyDescent="0.15">
      <c r="B4688" s="99"/>
      <c r="C4688" s="99"/>
      <c r="D4688" s="100"/>
      <c r="E4688" s="95"/>
      <c r="F4688" s="92"/>
      <c r="G4688" s="101"/>
      <c r="H4688" s="92"/>
      <c r="I4688" s="92"/>
      <c r="L4688" s="99"/>
      <c r="M4688" s="102"/>
      <c r="N4688" s="102"/>
      <c r="O4688" s="99"/>
      <c r="P4688" s="99"/>
      <c r="Q4688" s="103"/>
      <c r="R4688" s="104"/>
      <c r="S4688" s="99"/>
      <c r="T4688" s="105"/>
      <c r="U4688" s="103"/>
      <c r="V4688" s="103"/>
      <c r="W4688" s="102"/>
      <c r="X4688" s="99"/>
      <c r="Y4688" s="95"/>
      <c r="Z4688" s="106"/>
      <c r="AA4688" s="92"/>
    </row>
    <row r="4689" spans="2:27" x14ac:dyDescent="0.15">
      <c r="B4689" s="99"/>
      <c r="C4689" s="99"/>
      <c r="D4689" s="100"/>
      <c r="E4689" s="95"/>
      <c r="F4689" s="92"/>
      <c r="G4689" s="101"/>
      <c r="H4689" s="92"/>
      <c r="I4689" s="92"/>
      <c r="L4689" s="99"/>
      <c r="M4689" s="102"/>
      <c r="N4689" s="102"/>
      <c r="O4689" s="99"/>
      <c r="P4689" s="99"/>
      <c r="Q4689" s="103"/>
      <c r="R4689" s="104"/>
      <c r="S4689" s="99"/>
      <c r="T4689" s="105"/>
      <c r="U4689" s="103"/>
      <c r="V4689" s="103"/>
      <c r="W4689" s="102"/>
      <c r="X4689" s="99"/>
      <c r="Y4689" s="95"/>
      <c r="Z4689" s="106"/>
      <c r="AA4689" s="92"/>
    </row>
    <row r="4690" spans="2:27" x14ac:dyDescent="0.15">
      <c r="B4690" s="99"/>
      <c r="C4690" s="99"/>
      <c r="D4690" s="100"/>
      <c r="E4690" s="95"/>
      <c r="F4690" s="92"/>
      <c r="G4690" s="101"/>
      <c r="H4690" s="92"/>
      <c r="I4690" s="92"/>
      <c r="L4690" s="99"/>
      <c r="M4690" s="102"/>
      <c r="N4690" s="102"/>
      <c r="O4690" s="99"/>
      <c r="P4690" s="99"/>
      <c r="Q4690" s="103"/>
      <c r="R4690" s="104"/>
      <c r="S4690" s="99"/>
      <c r="T4690" s="105"/>
      <c r="U4690" s="103"/>
      <c r="V4690" s="103"/>
      <c r="W4690" s="102"/>
      <c r="X4690" s="99"/>
      <c r="Y4690" s="95"/>
      <c r="Z4690" s="106"/>
      <c r="AA4690" s="92"/>
    </row>
    <row r="4691" spans="2:27" x14ac:dyDescent="0.15">
      <c r="B4691" s="99"/>
      <c r="C4691" s="99"/>
      <c r="D4691" s="100"/>
      <c r="E4691" s="95"/>
      <c r="F4691" s="92"/>
      <c r="G4691" s="101"/>
      <c r="H4691" s="92"/>
      <c r="I4691" s="92"/>
      <c r="L4691" s="99"/>
      <c r="M4691" s="102"/>
      <c r="N4691" s="102"/>
      <c r="O4691" s="99"/>
      <c r="P4691" s="99"/>
      <c r="Q4691" s="103"/>
      <c r="R4691" s="104"/>
      <c r="S4691" s="99"/>
      <c r="T4691" s="105"/>
      <c r="U4691" s="103"/>
      <c r="V4691" s="103"/>
      <c r="W4691" s="102"/>
      <c r="X4691" s="99"/>
      <c r="Y4691" s="95"/>
      <c r="Z4691" s="106"/>
      <c r="AA4691" s="92"/>
    </row>
    <row r="4692" spans="2:27" x14ac:dyDescent="0.15">
      <c r="B4692" s="99"/>
      <c r="C4692" s="99"/>
      <c r="D4692" s="100"/>
      <c r="E4692" s="95"/>
      <c r="F4692" s="92"/>
      <c r="G4692" s="101"/>
      <c r="H4692" s="92"/>
      <c r="I4692" s="92"/>
      <c r="L4692" s="99"/>
      <c r="M4692" s="102"/>
      <c r="N4692" s="102"/>
      <c r="O4692" s="99"/>
      <c r="P4692" s="99"/>
      <c r="Q4692" s="103"/>
      <c r="R4692" s="104"/>
      <c r="S4692" s="99"/>
      <c r="T4692" s="105"/>
      <c r="U4692" s="103"/>
      <c r="V4692" s="103"/>
      <c r="W4692" s="102"/>
      <c r="X4692" s="99"/>
      <c r="Y4692" s="95"/>
      <c r="Z4692" s="106"/>
      <c r="AA4692" s="92"/>
    </row>
    <row r="4693" spans="2:27" x14ac:dyDescent="0.15">
      <c r="B4693" s="99"/>
      <c r="C4693" s="99"/>
      <c r="D4693" s="100"/>
      <c r="E4693" s="95"/>
      <c r="F4693" s="92"/>
      <c r="G4693" s="101"/>
      <c r="H4693" s="92"/>
      <c r="I4693" s="92"/>
      <c r="L4693" s="99"/>
      <c r="M4693" s="102"/>
      <c r="N4693" s="102"/>
      <c r="O4693" s="99"/>
      <c r="P4693" s="99"/>
      <c r="Q4693" s="103"/>
      <c r="R4693" s="104"/>
      <c r="S4693" s="99"/>
      <c r="T4693" s="105"/>
      <c r="U4693" s="103"/>
      <c r="V4693" s="103"/>
      <c r="W4693" s="102"/>
      <c r="X4693" s="99"/>
      <c r="Y4693" s="95"/>
      <c r="Z4693" s="106"/>
      <c r="AA4693" s="92"/>
    </row>
    <row r="4694" spans="2:27" x14ac:dyDescent="0.15">
      <c r="B4694" s="99"/>
      <c r="C4694" s="99"/>
      <c r="D4694" s="100"/>
      <c r="E4694" s="95"/>
      <c r="F4694" s="92"/>
      <c r="G4694" s="101"/>
      <c r="H4694" s="92"/>
      <c r="I4694" s="92"/>
      <c r="L4694" s="99"/>
      <c r="M4694" s="102"/>
      <c r="N4694" s="102"/>
      <c r="O4694" s="99"/>
      <c r="P4694" s="99"/>
      <c r="Q4694" s="103"/>
      <c r="R4694" s="104"/>
      <c r="S4694" s="99"/>
      <c r="T4694" s="105"/>
      <c r="U4694" s="103"/>
      <c r="V4694" s="103"/>
      <c r="W4694" s="102"/>
      <c r="X4694" s="99"/>
      <c r="Y4694" s="95"/>
      <c r="Z4694" s="106"/>
      <c r="AA4694" s="92"/>
    </row>
    <row r="4695" spans="2:27" x14ac:dyDescent="0.15">
      <c r="B4695" s="99"/>
      <c r="C4695" s="99"/>
      <c r="D4695" s="100"/>
      <c r="E4695" s="95"/>
      <c r="F4695" s="92"/>
      <c r="G4695" s="101"/>
      <c r="H4695" s="92"/>
      <c r="I4695" s="92"/>
      <c r="L4695" s="99"/>
      <c r="M4695" s="102"/>
      <c r="N4695" s="102"/>
      <c r="O4695" s="99"/>
      <c r="P4695" s="99"/>
      <c r="Q4695" s="103"/>
      <c r="R4695" s="104"/>
      <c r="S4695" s="99"/>
      <c r="T4695" s="105"/>
      <c r="U4695" s="103"/>
      <c r="V4695" s="103"/>
      <c r="W4695" s="102"/>
      <c r="X4695" s="99"/>
      <c r="Y4695" s="95"/>
      <c r="Z4695" s="106"/>
      <c r="AA4695" s="92"/>
    </row>
    <row r="4696" spans="2:27" x14ac:dyDescent="0.15">
      <c r="B4696" s="99"/>
      <c r="C4696" s="99"/>
      <c r="D4696" s="100"/>
      <c r="E4696" s="95"/>
      <c r="F4696" s="92"/>
      <c r="G4696" s="101"/>
      <c r="H4696" s="92"/>
      <c r="I4696" s="92"/>
      <c r="L4696" s="99"/>
      <c r="M4696" s="102"/>
      <c r="N4696" s="102"/>
      <c r="O4696" s="99"/>
      <c r="P4696" s="99"/>
      <c r="Q4696" s="103"/>
      <c r="R4696" s="104"/>
      <c r="S4696" s="99"/>
      <c r="T4696" s="105"/>
      <c r="U4696" s="103"/>
      <c r="V4696" s="103"/>
      <c r="W4696" s="102"/>
      <c r="X4696" s="99"/>
      <c r="Y4696" s="95"/>
      <c r="Z4696" s="106"/>
      <c r="AA4696" s="92"/>
    </row>
    <row r="4697" spans="2:27" x14ac:dyDescent="0.15">
      <c r="B4697" s="99"/>
      <c r="C4697" s="99"/>
      <c r="D4697" s="100"/>
      <c r="E4697" s="95"/>
      <c r="F4697" s="92"/>
      <c r="G4697" s="101"/>
      <c r="H4697" s="92"/>
      <c r="I4697" s="92"/>
      <c r="L4697" s="99"/>
      <c r="M4697" s="102"/>
      <c r="N4697" s="102"/>
      <c r="O4697" s="99"/>
      <c r="P4697" s="99"/>
      <c r="Q4697" s="103"/>
      <c r="R4697" s="104"/>
      <c r="S4697" s="99"/>
      <c r="T4697" s="105"/>
      <c r="U4697" s="103"/>
      <c r="V4697" s="103"/>
      <c r="W4697" s="102"/>
      <c r="X4697" s="99"/>
      <c r="Y4697" s="95"/>
      <c r="Z4697" s="106"/>
      <c r="AA4697" s="92"/>
    </row>
    <row r="4698" spans="2:27" x14ac:dyDescent="0.15">
      <c r="B4698" s="99"/>
      <c r="C4698" s="99"/>
      <c r="D4698" s="100"/>
      <c r="E4698" s="95"/>
      <c r="F4698" s="92"/>
      <c r="G4698" s="101"/>
      <c r="H4698" s="92"/>
      <c r="I4698" s="92"/>
      <c r="L4698" s="99"/>
      <c r="M4698" s="102"/>
      <c r="N4698" s="102"/>
      <c r="O4698" s="99"/>
      <c r="P4698" s="99"/>
      <c r="Q4698" s="103"/>
      <c r="R4698" s="104"/>
      <c r="S4698" s="99"/>
      <c r="T4698" s="105"/>
      <c r="U4698" s="103"/>
      <c r="V4698" s="103"/>
      <c r="W4698" s="102"/>
      <c r="X4698" s="99"/>
      <c r="Y4698" s="95"/>
      <c r="Z4698" s="106"/>
      <c r="AA4698" s="92"/>
    </row>
    <row r="4699" spans="2:27" x14ac:dyDescent="0.15">
      <c r="B4699" s="99"/>
      <c r="C4699" s="99"/>
      <c r="D4699" s="100"/>
      <c r="E4699" s="95"/>
      <c r="F4699" s="92"/>
      <c r="G4699" s="101"/>
      <c r="H4699" s="92"/>
      <c r="I4699" s="92"/>
      <c r="L4699" s="99"/>
      <c r="M4699" s="102"/>
      <c r="N4699" s="102"/>
      <c r="O4699" s="99"/>
      <c r="P4699" s="99"/>
      <c r="Q4699" s="103"/>
      <c r="R4699" s="104"/>
      <c r="S4699" s="99"/>
      <c r="T4699" s="105"/>
      <c r="U4699" s="103"/>
      <c r="V4699" s="103"/>
      <c r="W4699" s="102"/>
      <c r="X4699" s="99"/>
      <c r="Y4699" s="95"/>
      <c r="Z4699" s="106"/>
      <c r="AA4699" s="92"/>
    </row>
    <row r="4700" spans="2:27" x14ac:dyDescent="0.15">
      <c r="B4700" s="99"/>
      <c r="C4700" s="99"/>
      <c r="D4700" s="100"/>
      <c r="E4700" s="95"/>
      <c r="F4700" s="92"/>
      <c r="G4700" s="101"/>
      <c r="H4700" s="92"/>
      <c r="I4700" s="92"/>
      <c r="L4700" s="99"/>
      <c r="M4700" s="102"/>
      <c r="N4700" s="102"/>
      <c r="O4700" s="99"/>
      <c r="P4700" s="99"/>
      <c r="Q4700" s="103"/>
      <c r="R4700" s="104"/>
      <c r="S4700" s="99"/>
      <c r="T4700" s="105"/>
      <c r="U4700" s="103"/>
      <c r="V4700" s="103"/>
      <c r="W4700" s="102"/>
      <c r="X4700" s="99"/>
      <c r="Y4700" s="95"/>
      <c r="Z4700" s="106"/>
      <c r="AA4700" s="92"/>
    </row>
    <row r="4701" spans="2:27" x14ac:dyDescent="0.15">
      <c r="B4701" s="99"/>
      <c r="C4701" s="99"/>
      <c r="D4701" s="100"/>
      <c r="E4701" s="95"/>
      <c r="F4701" s="92"/>
      <c r="G4701" s="101"/>
      <c r="H4701" s="92"/>
      <c r="I4701" s="92"/>
      <c r="L4701" s="99"/>
      <c r="M4701" s="102"/>
      <c r="N4701" s="102"/>
      <c r="O4701" s="99"/>
      <c r="P4701" s="99"/>
      <c r="Q4701" s="103"/>
      <c r="R4701" s="104"/>
      <c r="S4701" s="99"/>
      <c r="T4701" s="105"/>
      <c r="U4701" s="103"/>
      <c r="V4701" s="103"/>
      <c r="W4701" s="102"/>
      <c r="X4701" s="99"/>
      <c r="Y4701" s="95"/>
      <c r="Z4701" s="106"/>
      <c r="AA4701" s="92"/>
    </row>
    <row r="4702" spans="2:27" x14ac:dyDescent="0.15">
      <c r="B4702" s="99"/>
      <c r="C4702" s="99"/>
      <c r="D4702" s="100"/>
      <c r="E4702" s="95"/>
      <c r="F4702" s="92"/>
      <c r="G4702" s="101"/>
      <c r="H4702" s="92"/>
      <c r="I4702" s="92"/>
      <c r="L4702" s="99"/>
      <c r="M4702" s="102"/>
      <c r="N4702" s="102"/>
      <c r="O4702" s="99"/>
      <c r="P4702" s="99"/>
      <c r="Q4702" s="103"/>
      <c r="R4702" s="104"/>
      <c r="S4702" s="99"/>
      <c r="T4702" s="105"/>
      <c r="U4702" s="103"/>
      <c r="V4702" s="103"/>
      <c r="W4702" s="102"/>
      <c r="X4702" s="99"/>
      <c r="Y4702" s="95"/>
      <c r="Z4702" s="106"/>
      <c r="AA4702" s="92"/>
    </row>
    <row r="4703" spans="2:27" x14ac:dyDescent="0.15">
      <c r="B4703" s="99"/>
      <c r="C4703" s="99"/>
      <c r="D4703" s="100"/>
      <c r="E4703" s="95"/>
      <c r="F4703" s="92"/>
      <c r="G4703" s="101"/>
      <c r="H4703" s="92"/>
      <c r="I4703" s="92"/>
      <c r="L4703" s="99"/>
      <c r="M4703" s="102"/>
      <c r="N4703" s="102"/>
      <c r="O4703" s="99"/>
      <c r="P4703" s="99"/>
      <c r="Q4703" s="103"/>
      <c r="R4703" s="104"/>
      <c r="S4703" s="99"/>
      <c r="T4703" s="105"/>
      <c r="U4703" s="103"/>
      <c r="V4703" s="103"/>
      <c r="W4703" s="102"/>
      <c r="X4703" s="99"/>
      <c r="Y4703" s="95"/>
      <c r="Z4703" s="106"/>
      <c r="AA4703" s="92"/>
    </row>
    <row r="4704" spans="2:27" x14ac:dyDescent="0.15">
      <c r="B4704" s="99"/>
      <c r="C4704" s="99"/>
      <c r="D4704" s="100"/>
      <c r="E4704" s="95"/>
      <c r="F4704" s="92"/>
      <c r="G4704" s="101"/>
      <c r="H4704" s="92"/>
      <c r="I4704" s="92"/>
      <c r="L4704" s="99"/>
      <c r="M4704" s="102"/>
      <c r="N4704" s="102"/>
      <c r="O4704" s="99"/>
      <c r="P4704" s="99"/>
      <c r="Q4704" s="103"/>
      <c r="R4704" s="104"/>
      <c r="S4704" s="99"/>
      <c r="T4704" s="105"/>
      <c r="U4704" s="103"/>
      <c r="V4704" s="103"/>
      <c r="W4704" s="102"/>
      <c r="X4704" s="99"/>
      <c r="Y4704" s="95"/>
      <c r="Z4704" s="106"/>
      <c r="AA4704" s="92"/>
    </row>
    <row r="4705" spans="2:27" x14ac:dyDescent="0.15">
      <c r="B4705" s="99"/>
      <c r="C4705" s="99"/>
      <c r="D4705" s="100"/>
      <c r="E4705" s="95"/>
      <c r="F4705" s="92"/>
      <c r="G4705" s="101"/>
      <c r="H4705" s="92"/>
      <c r="I4705" s="92"/>
      <c r="L4705" s="99"/>
      <c r="M4705" s="102"/>
      <c r="N4705" s="102"/>
      <c r="O4705" s="99"/>
      <c r="P4705" s="99"/>
      <c r="Q4705" s="103"/>
      <c r="R4705" s="104"/>
      <c r="S4705" s="99"/>
      <c r="T4705" s="105"/>
      <c r="U4705" s="103"/>
      <c r="V4705" s="103"/>
      <c r="W4705" s="102"/>
      <c r="X4705" s="99"/>
      <c r="Y4705" s="95"/>
      <c r="Z4705" s="106"/>
      <c r="AA4705" s="92"/>
    </row>
    <row r="4706" spans="2:27" x14ac:dyDescent="0.15">
      <c r="B4706" s="99"/>
      <c r="C4706" s="99"/>
      <c r="D4706" s="100"/>
      <c r="E4706" s="95"/>
      <c r="F4706" s="92"/>
      <c r="G4706" s="101"/>
      <c r="H4706" s="92"/>
      <c r="I4706" s="92"/>
      <c r="L4706" s="99"/>
      <c r="M4706" s="102"/>
      <c r="N4706" s="102"/>
      <c r="O4706" s="99"/>
      <c r="P4706" s="99"/>
      <c r="Q4706" s="103"/>
      <c r="R4706" s="104"/>
      <c r="S4706" s="99"/>
      <c r="T4706" s="105"/>
      <c r="U4706" s="103"/>
      <c r="V4706" s="103"/>
      <c r="W4706" s="102"/>
      <c r="X4706" s="99"/>
      <c r="Y4706" s="95"/>
      <c r="Z4706" s="106"/>
      <c r="AA4706" s="92"/>
    </row>
    <row r="4707" spans="2:27" x14ac:dyDescent="0.15">
      <c r="B4707" s="99"/>
      <c r="C4707" s="99"/>
      <c r="D4707" s="100"/>
      <c r="E4707" s="95"/>
      <c r="F4707" s="92"/>
      <c r="G4707" s="101"/>
      <c r="H4707" s="92"/>
      <c r="I4707" s="92"/>
      <c r="L4707" s="99"/>
      <c r="M4707" s="102"/>
      <c r="N4707" s="102"/>
      <c r="O4707" s="99"/>
      <c r="P4707" s="99"/>
      <c r="Q4707" s="103"/>
      <c r="R4707" s="104"/>
      <c r="S4707" s="99"/>
      <c r="T4707" s="105"/>
      <c r="U4707" s="103"/>
      <c r="V4707" s="103"/>
      <c r="W4707" s="102"/>
      <c r="X4707" s="99"/>
      <c r="Y4707" s="95"/>
      <c r="Z4707" s="106"/>
      <c r="AA4707" s="92"/>
    </row>
    <row r="4708" spans="2:27" x14ac:dyDescent="0.15">
      <c r="B4708" s="99"/>
      <c r="C4708" s="99"/>
      <c r="D4708" s="100"/>
      <c r="E4708" s="95"/>
      <c r="F4708" s="92"/>
      <c r="G4708" s="101"/>
      <c r="H4708" s="92"/>
      <c r="I4708" s="92"/>
      <c r="L4708" s="99"/>
      <c r="M4708" s="102"/>
      <c r="N4708" s="102"/>
      <c r="O4708" s="99"/>
      <c r="P4708" s="99"/>
      <c r="Q4708" s="103"/>
      <c r="R4708" s="104"/>
      <c r="S4708" s="99"/>
      <c r="T4708" s="105"/>
      <c r="U4708" s="103"/>
      <c r="V4708" s="103"/>
      <c r="W4708" s="102"/>
      <c r="X4708" s="99"/>
      <c r="Y4708" s="95"/>
      <c r="Z4708" s="106"/>
      <c r="AA4708" s="92"/>
    </row>
    <row r="4709" spans="2:27" x14ac:dyDescent="0.15">
      <c r="B4709" s="99"/>
      <c r="C4709" s="99"/>
      <c r="D4709" s="100"/>
      <c r="E4709" s="95"/>
      <c r="F4709" s="92"/>
      <c r="G4709" s="101"/>
      <c r="H4709" s="92"/>
      <c r="I4709" s="92"/>
      <c r="L4709" s="99"/>
      <c r="M4709" s="102"/>
      <c r="N4709" s="102"/>
      <c r="O4709" s="99"/>
      <c r="P4709" s="99"/>
      <c r="Q4709" s="103"/>
      <c r="R4709" s="104"/>
      <c r="S4709" s="99"/>
      <c r="T4709" s="105"/>
      <c r="U4709" s="103"/>
      <c r="V4709" s="103"/>
      <c r="W4709" s="102"/>
      <c r="X4709" s="99"/>
      <c r="Y4709" s="95"/>
      <c r="Z4709" s="106"/>
      <c r="AA4709" s="92"/>
    </row>
    <row r="4710" spans="2:27" x14ac:dyDescent="0.15">
      <c r="B4710" s="99"/>
      <c r="C4710" s="99"/>
      <c r="D4710" s="100"/>
      <c r="E4710" s="95"/>
      <c r="F4710" s="92"/>
      <c r="G4710" s="101"/>
      <c r="H4710" s="92"/>
      <c r="I4710" s="92"/>
      <c r="L4710" s="99"/>
      <c r="M4710" s="102"/>
      <c r="N4710" s="102"/>
      <c r="O4710" s="99"/>
      <c r="P4710" s="99"/>
      <c r="Q4710" s="103"/>
      <c r="R4710" s="104"/>
      <c r="S4710" s="99"/>
      <c r="T4710" s="105"/>
      <c r="U4710" s="103"/>
      <c r="V4710" s="103"/>
      <c r="W4710" s="102"/>
      <c r="X4710" s="99"/>
      <c r="Y4710" s="95"/>
      <c r="Z4710" s="106"/>
      <c r="AA4710" s="92"/>
    </row>
    <row r="4711" spans="2:27" x14ac:dyDescent="0.15">
      <c r="B4711" s="99"/>
      <c r="C4711" s="99"/>
      <c r="D4711" s="100"/>
      <c r="E4711" s="95"/>
      <c r="F4711" s="92"/>
      <c r="G4711" s="101"/>
      <c r="H4711" s="92"/>
      <c r="I4711" s="92"/>
      <c r="L4711" s="99"/>
      <c r="M4711" s="102"/>
      <c r="N4711" s="102"/>
      <c r="O4711" s="99"/>
      <c r="P4711" s="99"/>
      <c r="Q4711" s="103"/>
      <c r="R4711" s="104"/>
      <c r="S4711" s="99"/>
      <c r="T4711" s="105"/>
      <c r="U4711" s="103"/>
      <c r="V4711" s="103"/>
      <c r="W4711" s="102"/>
      <c r="X4711" s="99"/>
      <c r="Y4711" s="95"/>
      <c r="Z4711" s="106"/>
      <c r="AA4711" s="92"/>
    </row>
    <row r="4712" spans="2:27" x14ac:dyDescent="0.15">
      <c r="B4712" s="99"/>
      <c r="C4712" s="99"/>
      <c r="D4712" s="100"/>
      <c r="E4712" s="95"/>
      <c r="F4712" s="92"/>
      <c r="G4712" s="101"/>
      <c r="H4712" s="92"/>
      <c r="I4712" s="92"/>
      <c r="L4712" s="99"/>
      <c r="M4712" s="102"/>
      <c r="N4712" s="102"/>
      <c r="O4712" s="99"/>
      <c r="P4712" s="99"/>
      <c r="Q4712" s="103"/>
      <c r="R4712" s="104"/>
      <c r="S4712" s="99"/>
      <c r="T4712" s="105"/>
      <c r="U4712" s="103"/>
      <c r="V4712" s="103"/>
      <c r="W4712" s="102"/>
      <c r="X4712" s="99"/>
      <c r="Y4712" s="95"/>
      <c r="Z4712" s="106"/>
      <c r="AA4712" s="92"/>
    </row>
    <row r="4713" spans="2:27" x14ac:dyDescent="0.15">
      <c r="B4713" s="99"/>
      <c r="C4713" s="99"/>
      <c r="D4713" s="100"/>
      <c r="E4713" s="95"/>
      <c r="F4713" s="92"/>
      <c r="G4713" s="101"/>
      <c r="H4713" s="92"/>
      <c r="I4713" s="92"/>
      <c r="L4713" s="99"/>
      <c r="M4713" s="102"/>
      <c r="N4713" s="102"/>
      <c r="O4713" s="99"/>
      <c r="P4713" s="99"/>
      <c r="Q4713" s="103"/>
      <c r="R4713" s="104"/>
      <c r="S4713" s="99"/>
      <c r="T4713" s="105"/>
      <c r="U4713" s="103"/>
      <c r="V4713" s="103"/>
      <c r="W4713" s="102"/>
      <c r="X4713" s="99"/>
      <c r="Y4713" s="95"/>
      <c r="Z4713" s="106"/>
      <c r="AA4713" s="92"/>
    </row>
    <row r="4714" spans="2:27" x14ac:dyDescent="0.15">
      <c r="B4714" s="99"/>
      <c r="C4714" s="99"/>
      <c r="D4714" s="100"/>
      <c r="E4714" s="95"/>
      <c r="F4714" s="92"/>
      <c r="G4714" s="101"/>
      <c r="H4714" s="92"/>
      <c r="I4714" s="92"/>
      <c r="L4714" s="99"/>
      <c r="M4714" s="102"/>
      <c r="N4714" s="102"/>
      <c r="O4714" s="99"/>
      <c r="P4714" s="99"/>
      <c r="Q4714" s="103"/>
      <c r="R4714" s="104"/>
      <c r="S4714" s="99"/>
      <c r="T4714" s="105"/>
      <c r="U4714" s="103"/>
      <c r="V4714" s="103"/>
      <c r="W4714" s="102"/>
      <c r="X4714" s="99"/>
      <c r="Y4714" s="95"/>
      <c r="Z4714" s="106"/>
      <c r="AA4714" s="92"/>
    </row>
    <row r="4715" spans="2:27" x14ac:dyDescent="0.15">
      <c r="B4715" s="99"/>
      <c r="C4715" s="99"/>
      <c r="D4715" s="100"/>
      <c r="E4715" s="95"/>
      <c r="F4715" s="92"/>
      <c r="G4715" s="101"/>
      <c r="H4715" s="92"/>
      <c r="I4715" s="92"/>
      <c r="L4715" s="99"/>
      <c r="M4715" s="102"/>
      <c r="N4715" s="102"/>
      <c r="O4715" s="99"/>
      <c r="P4715" s="99"/>
      <c r="Q4715" s="103"/>
      <c r="R4715" s="104"/>
      <c r="S4715" s="99"/>
      <c r="T4715" s="105"/>
      <c r="U4715" s="103"/>
      <c r="V4715" s="103"/>
      <c r="W4715" s="102"/>
      <c r="X4715" s="99"/>
      <c r="Y4715" s="95"/>
      <c r="Z4715" s="106"/>
      <c r="AA4715" s="92"/>
    </row>
    <row r="4716" spans="2:27" x14ac:dyDescent="0.15">
      <c r="B4716" s="99"/>
      <c r="C4716" s="99"/>
      <c r="D4716" s="100"/>
      <c r="E4716" s="95"/>
      <c r="F4716" s="92"/>
      <c r="G4716" s="101"/>
      <c r="H4716" s="92"/>
      <c r="I4716" s="92"/>
      <c r="L4716" s="99"/>
      <c r="M4716" s="102"/>
      <c r="N4716" s="102"/>
      <c r="O4716" s="99"/>
      <c r="P4716" s="99"/>
      <c r="Q4716" s="103"/>
      <c r="R4716" s="104"/>
      <c r="S4716" s="99"/>
      <c r="T4716" s="105"/>
      <c r="U4716" s="103"/>
      <c r="V4716" s="103"/>
      <c r="W4716" s="102"/>
      <c r="X4716" s="99"/>
      <c r="Y4716" s="95"/>
      <c r="Z4716" s="106"/>
      <c r="AA4716" s="92"/>
    </row>
    <row r="4717" spans="2:27" x14ac:dyDescent="0.15">
      <c r="B4717" s="99"/>
      <c r="C4717" s="99"/>
      <c r="D4717" s="100"/>
      <c r="E4717" s="95"/>
      <c r="F4717" s="92"/>
      <c r="G4717" s="101"/>
      <c r="H4717" s="92"/>
      <c r="I4717" s="92"/>
      <c r="L4717" s="99"/>
      <c r="M4717" s="102"/>
      <c r="N4717" s="102"/>
      <c r="O4717" s="99"/>
      <c r="P4717" s="99"/>
      <c r="Q4717" s="103"/>
      <c r="R4717" s="104"/>
      <c r="S4717" s="99"/>
      <c r="T4717" s="105"/>
      <c r="U4717" s="103"/>
      <c r="V4717" s="103"/>
      <c r="W4717" s="102"/>
      <c r="X4717" s="99"/>
      <c r="Y4717" s="95"/>
      <c r="Z4717" s="106"/>
      <c r="AA4717" s="92"/>
    </row>
    <row r="4718" spans="2:27" x14ac:dyDescent="0.15">
      <c r="B4718" s="99"/>
      <c r="C4718" s="99"/>
      <c r="D4718" s="100"/>
      <c r="E4718" s="95"/>
      <c r="F4718" s="92"/>
      <c r="G4718" s="101"/>
      <c r="H4718" s="92"/>
      <c r="I4718" s="92"/>
      <c r="L4718" s="99"/>
      <c r="M4718" s="102"/>
      <c r="N4718" s="102"/>
      <c r="O4718" s="99"/>
      <c r="P4718" s="99"/>
      <c r="Q4718" s="103"/>
      <c r="R4718" s="104"/>
      <c r="S4718" s="99"/>
      <c r="T4718" s="105"/>
      <c r="U4718" s="103"/>
      <c r="V4718" s="103"/>
      <c r="W4718" s="102"/>
      <c r="X4718" s="99"/>
      <c r="Y4718" s="95"/>
      <c r="Z4718" s="106"/>
      <c r="AA4718" s="92"/>
    </row>
    <row r="4719" spans="2:27" x14ac:dyDescent="0.15">
      <c r="B4719" s="99"/>
      <c r="C4719" s="99"/>
      <c r="D4719" s="100"/>
      <c r="E4719" s="95"/>
      <c r="F4719" s="92"/>
      <c r="G4719" s="101"/>
      <c r="H4719" s="92"/>
      <c r="I4719" s="92"/>
      <c r="L4719" s="99"/>
      <c r="M4719" s="102"/>
      <c r="N4719" s="102"/>
      <c r="O4719" s="99"/>
      <c r="P4719" s="99"/>
      <c r="Q4719" s="103"/>
      <c r="R4719" s="104"/>
      <c r="S4719" s="99"/>
      <c r="T4719" s="105"/>
      <c r="U4719" s="103"/>
      <c r="V4719" s="103"/>
      <c r="W4719" s="102"/>
      <c r="X4719" s="99"/>
      <c r="Y4719" s="95"/>
      <c r="Z4719" s="106"/>
      <c r="AA4719" s="92"/>
    </row>
    <row r="4720" spans="2:27" x14ac:dyDescent="0.15">
      <c r="B4720" s="99"/>
      <c r="C4720" s="99"/>
      <c r="D4720" s="100"/>
      <c r="E4720" s="95"/>
      <c r="F4720" s="92"/>
      <c r="G4720" s="101"/>
      <c r="H4720" s="92"/>
      <c r="I4720" s="92"/>
      <c r="L4720" s="99"/>
      <c r="M4720" s="102"/>
      <c r="N4720" s="102"/>
      <c r="O4720" s="99"/>
      <c r="P4720" s="99"/>
      <c r="Q4720" s="103"/>
      <c r="R4720" s="104"/>
      <c r="S4720" s="99"/>
      <c r="T4720" s="105"/>
      <c r="U4720" s="103"/>
      <c r="V4720" s="103"/>
      <c r="W4720" s="102"/>
      <c r="X4720" s="99"/>
      <c r="Y4720" s="95"/>
      <c r="Z4720" s="106"/>
      <c r="AA4720" s="92"/>
    </row>
    <row r="4721" spans="2:27" x14ac:dyDescent="0.15">
      <c r="B4721" s="99"/>
      <c r="C4721" s="99"/>
      <c r="D4721" s="100"/>
      <c r="E4721" s="95"/>
      <c r="F4721" s="92"/>
      <c r="G4721" s="101"/>
      <c r="H4721" s="92"/>
      <c r="I4721" s="92"/>
      <c r="L4721" s="99"/>
      <c r="M4721" s="102"/>
      <c r="N4721" s="102"/>
      <c r="O4721" s="99"/>
      <c r="P4721" s="99"/>
      <c r="Q4721" s="103"/>
      <c r="R4721" s="104"/>
      <c r="S4721" s="99"/>
      <c r="T4721" s="105"/>
      <c r="U4721" s="103"/>
      <c r="V4721" s="103"/>
      <c r="W4721" s="102"/>
      <c r="X4721" s="99"/>
      <c r="Y4721" s="95"/>
      <c r="Z4721" s="106"/>
      <c r="AA4721" s="92"/>
    </row>
    <row r="4722" spans="2:27" x14ac:dyDescent="0.15">
      <c r="B4722" s="99"/>
      <c r="C4722" s="99"/>
      <c r="D4722" s="100"/>
      <c r="E4722" s="95"/>
      <c r="F4722" s="92"/>
      <c r="G4722" s="101"/>
      <c r="H4722" s="92"/>
      <c r="I4722" s="92"/>
      <c r="L4722" s="99"/>
      <c r="M4722" s="102"/>
      <c r="N4722" s="102"/>
      <c r="O4722" s="99"/>
      <c r="P4722" s="99"/>
      <c r="Q4722" s="103"/>
      <c r="R4722" s="104"/>
      <c r="S4722" s="99"/>
      <c r="T4722" s="105"/>
      <c r="U4722" s="103"/>
      <c r="V4722" s="103"/>
      <c r="W4722" s="102"/>
      <c r="X4722" s="99"/>
      <c r="Y4722" s="95"/>
      <c r="Z4722" s="106"/>
      <c r="AA4722" s="92"/>
    </row>
    <row r="4723" spans="2:27" x14ac:dyDescent="0.15">
      <c r="B4723" s="99"/>
      <c r="C4723" s="99"/>
      <c r="D4723" s="100"/>
      <c r="E4723" s="95"/>
      <c r="F4723" s="92"/>
      <c r="G4723" s="101"/>
      <c r="H4723" s="92"/>
      <c r="I4723" s="92"/>
      <c r="L4723" s="99"/>
      <c r="M4723" s="102"/>
      <c r="N4723" s="102"/>
      <c r="O4723" s="99"/>
      <c r="P4723" s="99"/>
      <c r="Q4723" s="103"/>
      <c r="R4723" s="104"/>
      <c r="S4723" s="99"/>
      <c r="T4723" s="105"/>
      <c r="U4723" s="103"/>
      <c r="V4723" s="103"/>
      <c r="W4723" s="102"/>
      <c r="X4723" s="99"/>
      <c r="Y4723" s="95"/>
      <c r="Z4723" s="106"/>
      <c r="AA4723" s="92"/>
    </row>
    <row r="4724" spans="2:27" x14ac:dyDescent="0.15">
      <c r="B4724" s="99"/>
      <c r="C4724" s="99"/>
      <c r="D4724" s="100"/>
      <c r="E4724" s="95"/>
      <c r="F4724" s="92"/>
      <c r="G4724" s="101"/>
      <c r="H4724" s="92"/>
      <c r="I4724" s="92"/>
      <c r="L4724" s="99"/>
      <c r="M4724" s="102"/>
      <c r="N4724" s="102"/>
      <c r="O4724" s="99"/>
      <c r="P4724" s="99"/>
      <c r="Q4724" s="103"/>
      <c r="R4724" s="104"/>
      <c r="S4724" s="99"/>
      <c r="T4724" s="105"/>
      <c r="U4724" s="103"/>
      <c r="V4724" s="103"/>
      <c r="W4724" s="102"/>
      <c r="X4724" s="99"/>
      <c r="Y4724" s="95"/>
      <c r="Z4724" s="106"/>
      <c r="AA4724" s="92"/>
    </row>
    <row r="4725" spans="2:27" x14ac:dyDescent="0.15">
      <c r="B4725" s="99"/>
      <c r="C4725" s="99"/>
      <c r="D4725" s="100"/>
      <c r="E4725" s="95"/>
      <c r="F4725" s="92"/>
      <c r="G4725" s="101"/>
      <c r="H4725" s="92"/>
      <c r="I4725" s="92"/>
      <c r="L4725" s="99"/>
      <c r="M4725" s="102"/>
      <c r="N4725" s="102"/>
      <c r="O4725" s="99"/>
      <c r="P4725" s="99"/>
      <c r="Q4725" s="103"/>
      <c r="R4725" s="104"/>
      <c r="S4725" s="99"/>
      <c r="T4725" s="105"/>
      <c r="U4725" s="103"/>
      <c r="V4725" s="103"/>
      <c r="W4725" s="102"/>
      <c r="X4725" s="99"/>
      <c r="Y4725" s="95"/>
      <c r="Z4725" s="106"/>
      <c r="AA4725" s="92"/>
    </row>
    <row r="4726" spans="2:27" x14ac:dyDescent="0.15">
      <c r="B4726" s="99"/>
      <c r="C4726" s="99"/>
      <c r="D4726" s="100"/>
      <c r="E4726" s="95"/>
      <c r="F4726" s="92"/>
      <c r="G4726" s="101"/>
      <c r="H4726" s="92"/>
      <c r="I4726" s="92"/>
      <c r="L4726" s="99"/>
      <c r="M4726" s="102"/>
      <c r="N4726" s="102"/>
      <c r="O4726" s="99"/>
      <c r="P4726" s="99"/>
      <c r="Q4726" s="103"/>
      <c r="R4726" s="104"/>
      <c r="S4726" s="99"/>
      <c r="T4726" s="105"/>
      <c r="U4726" s="103"/>
      <c r="V4726" s="103"/>
      <c r="W4726" s="102"/>
      <c r="X4726" s="99"/>
      <c r="Y4726" s="95"/>
      <c r="Z4726" s="106"/>
      <c r="AA4726" s="92"/>
    </row>
    <row r="4727" spans="2:27" x14ac:dyDescent="0.15">
      <c r="B4727" s="99"/>
      <c r="C4727" s="99"/>
      <c r="D4727" s="100"/>
      <c r="E4727" s="95"/>
      <c r="F4727" s="92"/>
      <c r="G4727" s="101"/>
      <c r="H4727" s="92"/>
      <c r="I4727" s="92"/>
      <c r="L4727" s="99"/>
      <c r="M4727" s="102"/>
      <c r="N4727" s="102"/>
      <c r="O4727" s="99"/>
      <c r="P4727" s="99"/>
      <c r="Q4727" s="103"/>
      <c r="R4727" s="104"/>
      <c r="S4727" s="99"/>
      <c r="T4727" s="105"/>
      <c r="U4727" s="103"/>
      <c r="V4727" s="103"/>
      <c r="W4727" s="102"/>
      <c r="X4727" s="99"/>
      <c r="Y4727" s="95"/>
      <c r="Z4727" s="106"/>
      <c r="AA4727" s="92"/>
    </row>
    <row r="4728" spans="2:27" x14ac:dyDescent="0.15">
      <c r="B4728" s="99"/>
      <c r="C4728" s="99"/>
      <c r="D4728" s="100"/>
      <c r="E4728" s="95"/>
      <c r="F4728" s="92"/>
      <c r="G4728" s="101"/>
      <c r="H4728" s="92"/>
      <c r="I4728" s="92"/>
      <c r="L4728" s="99"/>
      <c r="M4728" s="102"/>
      <c r="N4728" s="102"/>
      <c r="O4728" s="99"/>
      <c r="P4728" s="99"/>
      <c r="Q4728" s="103"/>
      <c r="R4728" s="104"/>
      <c r="S4728" s="99"/>
      <c r="T4728" s="105"/>
      <c r="U4728" s="103"/>
      <c r="V4728" s="103"/>
      <c r="W4728" s="102"/>
      <c r="X4728" s="99"/>
      <c r="Y4728" s="95"/>
      <c r="Z4728" s="106"/>
      <c r="AA4728" s="92"/>
    </row>
    <row r="4729" spans="2:27" x14ac:dyDescent="0.15">
      <c r="B4729" s="99"/>
      <c r="C4729" s="99"/>
      <c r="D4729" s="100"/>
      <c r="E4729" s="95"/>
      <c r="F4729" s="92"/>
      <c r="G4729" s="101"/>
      <c r="H4729" s="92"/>
      <c r="I4729" s="92"/>
      <c r="L4729" s="99"/>
      <c r="M4729" s="102"/>
      <c r="N4729" s="102"/>
      <c r="O4729" s="99"/>
      <c r="P4729" s="99"/>
      <c r="Q4729" s="103"/>
      <c r="R4729" s="104"/>
      <c r="S4729" s="99"/>
      <c r="T4729" s="105"/>
      <c r="U4729" s="103"/>
      <c r="V4729" s="103"/>
      <c r="W4729" s="102"/>
      <c r="X4729" s="99"/>
      <c r="Y4729" s="95"/>
      <c r="Z4729" s="106"/>
      <c r="AA4729" s="92"/>
    </row>
    <row r="4730" spans="2:27" x14ac:dyDescent="0.15">
      <c r="B4730" s="99"/>
      <c r="C4730" s="99"/>
      <c r="D4730" s="100"/>
      <c r="E4730" s="95"/>
      <c r="F4730" s="92"/>
      <c r="G4730" s="101"/>
      <c r="H4730" s="92"/>
      <c r="I4730" s="92"/>
      <c r="L4730" s="99"/>
      <c r="M4730" s="102"/>
      <c r="N4730" s="102"/>
      <c r="O4730" s="99"/>
      <c r="P4730" s="99"/>
      <c r="Q4730" s="103"/>
      <c r="R4730" s="104"/>
      <c r="S4730" s="99"/>
      <c r="T4730" s="105"/>
      <c r="U4730" s="103"/>
      <c r="V4730" s="103"/>
      <c r="W4730" s="102"/>
      <c r="X4730" s="99"/>
      <c r="Y4730" s="95"/>
      <c r="Z4730" s="106"/>
      <c r="AA4730" s="92"/>
    </row>
    <row r="4731" spans="2:27" x14ac:dyDescent="0.15">
      <c r="B4731" s="99"/>
      <c r="C4731" s="99"/>
      <c r="D4731" s="100"/>
      <c r="E4731" s="95"/>
      <c r="F4731" s="92"/>
      <c r="G4731" s="101"/>
      <c r="H4731" s="92"/>
      <c r="I4731" s="92"/>
      <c r="L4731" s="99"/>
      <c r="M4731" s="102"/>
      <c r="N4731" s="102"/>
      <c r="O4731" s="99"/>
      <c r="P4731" s="99"/>
      <c r="Q4731" s="103"/>
      <c r="R4731" s="104"/>
      <c r="S4731" s="99"/>
      <c r="T4731" s="105"/>
      <c r="U4731" s="103"/>
      <c r="V4731" s="103"/>
      <c r="W4731" s="102"/>
      <c r="X4731" s="99"/>
      <c r="Y4731" s="95"/>
      <c r="Z4731" s="106"/>
      <c r="AA4731" s="92"/>
    </row>
    <row r="4732" spans="2:27" x14ac:dyDescent="0.15">
      <c r="B4732" s="99"/>
      <c r="C4732" s="99"/>
      <c r="D4732" s="100"/>
      <c r="E4732" s="95"/>
      <c r="F4732" s="92"/>
      <c r="G4732" s="101"/>
      <c r="H4732" s="92"/>
      <c r="I4732" s="92"/>
      <c r="L4732" s="99"/>
      <c r="M4732" s="102"/>
      <c r="N4732" s="102"/>
      <c r="O4732" s="99"/>
      <c r="P4732" s="99"/>
      <c r="Q4732" s="103"/>
      <c r="R4732" s="104"/>
      <c r="S4732" s="99"/>
      <c r="T4732" s="105"/>
      <c r="U4732" s="103"/>
      <c r="V4732" s="103"/>
      <c r="W4732" s="102"/>
      <c r="X4732" s="99"/>
      <c r="Y4732" s="95"/>
      <c r="Z4732" s="106"/>
      <c r="AA4732" s="92"/>
    </row>
    <row r="4733" spans="2:27" x14ac:dyDescent="0.15">
      <c r="B4733" s="99"/>
      <c r="C4733" s="99"/>
      <c r="D4733" s="100"/>
      <c r="E4733" s="95"/>
      <c r="F4733" s="92"/>
      <c r="G4733" s="101"/>
      <c r="H4733" s="92"/>
      <c r="I4733" s="92"/>
      <c r="L4733" s="99"/>
      <c r="M4733" s="102"/>
      <c r="N4733" s="102"/>
      <c r="O4733" s="99"/>
      <c r="P4733" s="99"/>
      <c r="Q4733" s="103"/>
      <c r="R4733" s="104"/>
      <c r="S4733" s="99"/>
      <c r="T4733" s="105"/>
      <c r="U4733" s="103"/>
      <c r="V4733" s="103"/>
      <c r="W4733" s="102"/>
      <c r="X4733" s="99"/>
      <c r="Y4733" s="95"/>
      <c r="Z4733" s="106"/>
      <c r="AA4733" s="92"/>
    </row>
    <row r="4734" spans="2:27" x14ac:dyDescent="0.15">
      <c r="B4734" s="99"/>
      <c r="C4734" s="99"/>
      <c r="D4734" s="100"/>
      <c r="E4734" s="95"/>
      <c r="F4734" s="92"/>
      <c r="G4734" s="101"/>
      <c r="H4734" s="92"/>
      <c r="I4734" s="92"/>
      <c r="L4734" s="99"/>
      <c r="M4734" s="102"/>
      <c r="N4734" s="102"/>
      <c r="O4734" s="99"/>
      <c r="P4734" s="99"/>
      <c r="Q4734" s="103"/>
      <c r="R4734" s="104"/>
      <c r="S4734" s="99"/>
      <c r="T4734" s="105"/>
      <c r="U4734" s="103"/>
      <c r="V4734" s="103"/>
      <c r="W4734" s="102"/>
      <c r="X4734" s="99"/>
      <c r="Y4734" s="95"/>
      <c r="Z4734" s="106"/>
      <c r="AA4734" s="92"/>
    </row>
    <row r="4735" spans="2:27" x14ac:dyDescent="0.15">
      <c r="B4735" s="99"/>
      <c r="C4735" s="99"/>
      <c r="D4735" s="100"/>
      <c r="E4735" s="95"/>
      <c r="F4735" s="92"/>
      <c r="G4735" s="101"/>
      <c r="H4735" s="92"/>
      <c r="I4735" s="92"/>
      <c r="L4735" s="99"/>
      <c r="M4735" s="102"/>
      <c r="N4735" s="102"/>
      <c r="O4735" s="99"/>
      <c r="P4735" s="99"/>
      <c r="Q4735" s="103"/>
      <c r="R4735" s="104"/>
      <c r="S4735" s="99"/>
      <c r="T4735" s="105"/>
      <c r="U4735" s="103"/>
      <c r="V4735" s="103"/>
      <c r="W4735" s="102"/>
      <c r="X4735" s="99"/>
      <c r="Y4735" s="95"/>
      <c r="Z4735" s="106"/>
      <c r="AA4735" s="92"/>
    </row>
    <row r="4736" spans="2:27" x14ac:dyDescent="0.15">
      <c r="B4736" s="99"/>
      <c r="C4736" s="99"/>
      <c r="D4736" s="100"/>
      <c r="E4736" s="95"/>
      <c r="F4736" s="92"/>
      <c r="G4736" s="101"/>
      <c r="H4736" s="92"/>
      <c r="I4736" s="92"/>
      <c r="L4736" s="99"/>
      <c r="M4736" s="102"/>
      <c r="N4736" s="102"/>
      <c r="O4736" s="99"/>
      <c r="P4736" s="99"/>
      <c r="Q4736" s="103"/>
      <c r="R4736" s="104"/>
      <c r="S4736" s="99"/>
      <c r="T4736" s="105"/>
      <c r="U4736" s="103"/>
      <c r="V4736" s="103"/>
      <c r="W4736" s="102"/>
      <c r="X4736" s="99"/>
      <c r="Y4736" s="95"/>
      <c r="Z4736" s="106"/>
      <c r="AA4736" s="92"/>
    </row>
    <row r="4737" spans="2:27" x14ac:dyDescent="0.15">
      <c r="B4737" s="99"/>
      <c r="C4737" s="99"/>
      <c r="D4737" s="100"/>
      <c r="E4737" s="95"/>
      <c r="F4737" s="92"/>
      <c r="G4737" s="101"/>
      <c r="H4737" s="92"/>
      <c r="I4737" s="92"/>
      <c r="L4737" s="99"/>
      <c r="M4737" s="102"/>
      <c r="N4737" s="102"/>
      <c r="O4737" s="99"/>
      <c r="P4737" s="99"/>
      <c r="Q4737" s="103"/>
      <c r="R4737" s="104"/>
      <c r="S4737" s="99"/>
      <c r="T4737" s="105"/>
      <c r="U4737" s="103"/>
      <c r="V4737" s="103"/>
      <c r="W4737" s="102"/>
      <c r="X4737" s="99"/>
      <c r="Y4737" s="95"/>
      <c r="Z4737" s="106"/>
      <c r="AA4737" s="92"/>
    </row>
    <row r="4738" spans="2:27" x14ac:dyDescent="0.15">
      <c r="B4738" s="99"/>
      <c r="C4738" s="99"/>
      <c r="D4738" s="100"/>
      <c r="E4738" s="95"/>
      <c r="F4738" s="92"/>
      <c r="G4738" s="101"/>
      <c r="H4738" s="92"/>
      <c r="I4738" s="92"/>
      <c r="L4738" s="99"/>
      <c r="M4738" s="102"/>
      <c r="N4738" s="102"/>
      <c r="O4738" s="99"/>
      <c r="P4738" s="99"/>
      <c r="Q4738" s="103"/>
      <c r="R4738" s="104"/>
      <c r="S4738" s="99"/>
      <c r="T4738" s="105"/>
      <c r="U4738" s="103"/>
      <c r="V4738" s="103"/>
      <c r="W4738" s="102"/>
      <c r="X4738" s="99"/>
      <c r="Y4738" s="95"/>
      <c r="Z4738" s="106"/>
      <c r="AA4738" s="92"/>
    </row>
    <row r="4739" spans="2:27" x14ac:dyDescent="0.15">
      <c r="B4739" s="99"/>
      <c r="C4739" s="99"/>
      <c r="D4739" s="100"/>
      <c r="E4739" s="95"/>
      <c r="F4739" s="92"/>
      <c r="G4739" s="101"/>
      <c r="H4739" s="92"/>
      <c r="I4739" s="92"/>
      <c r="L4739" s="99"/>
      <c r="M4739" s="102"/>
      <c r="N4739" s="102"/>
      <c r="O4739" s="99"/>
      <c r="P4739" s="99"/>
      <c r="Q4739" s="103"/>
      <c r="R4739" s="104"/>
      <c r="S4739" s="99"/>
      <c r="T4739" s="105"/>
      <c r="U4739" s="103"/>
      <c r="V4739" s="103"/>
      <c r="W4739" s="102"/>
      <c r="X4739" s="99"/>
      <c r="Y4739" s="95"/>
      <c r="Z4739" s="106"/>
      <c r="AA4739" s="92"/>
    </row>
    <row r="4740" spans="2:27" x14ac:dyDescent="0.15">
      <c r="B4740" s="99"/>
      <c r="C4740" s="99"/>
      <c r="D4740" s="100"/>
      <c r="E4740" s="95"/>
      <c r="F4740" s="92"/>
      <c r="G4740" s="101"/>
      <c r="H4740" s="92"/>
      <c r="I4740" s="92"/>
      <c r="L4740" s="99"/>
      <c r="M4740" s="102"/>
      <c r="N4740" s="102"/>
      <c r="O4740" s="99"/>
      <c r="P4740" s="99"/>
      <c r="Q4740" s="103"/>
      <c r="R4740" s="104"/>
      <c r="S4740" s="99"/>
      <c r="T4740" s="105"/>
      <c r="U4740" s="103"/>
      <c r="V4740" s="103"/>
      <c r="W4740" s="102"/>
      <c r="X4740" s="99"/>
      <c r="Y4740" s="95"/>
      <c r="Z4740" s="106"/>
      <c r="AA4740" s="92"/>
    </row>
    <row r="4741" spans="2:27" x14ac:dyDescent="0.15">
      <c r="B4741" s="99"/>
      <c r="C4741" s="99"/>
      <c r="D4741" s="100"/>
      <c r="E4741" s="95"/>
      <c r="F4741" s="92"/>
      <c r="G4741" s="101"/>
      <c r="H4741" s="92"/>
      <c r="I4741" s="92"/>
      <c r="L4741" s="99"/>
      <c r="M4741" s="102"/>
      <c r="N4741" s="102"/>
      <c r="O4741" s="99"/>
      <c r="P4741" s="99"/>
      <c r="Q4741" s="103"/>
      <c r="R4741" s="104"/>
      <c r="S4741" s="99"/>
      <c r="T4741" s="105"/>
      <c r="U4741" s="103"/>
      <c r="V4741" s="103"/>
      <c r="W4741" s="102"/>
      <c r="X4741" s="99"/>
      <c r="Y4741" s="95"/>
      <c r="Z4741" s="106"/>
      <c r="AA4741" s="92"/>
    </row>
    <row r="4742" spans="2:27" x14ac:dyDescent="0.15">
      <c r="B4742" s="99"/>
      <c r="C4742" s="99"/>
      <c r="D4742" s="100"/>
      <c r="E4742" s="95"/>
      <c r="F4742" s="92"/>
      <c r="G4742" s="101"/>
      <c r="H4742" s="92"/>
      <c r="I4742" s="92"/>
      <c r="L4742" s="99"/>
      <c r="M4742" s="102"/>
      <c r="N4742" s="102"/>
      <c r="O4742" s="99"/>
      <c r="P4742" s="99"/>
      <c r="Q4742" s="103"/>
      <c r="R4742" s="104"/>
      <c r="S4742" s="99"/>
      <c r="T4742" s="105"/>
      <c r="U4742" s="103"/>
      <c r="V4742" s="103"/>
      <c r="W4742" s="102"/>
      <c r="X4742" s="99"/>
      <c r="Y4742" s="95"/>
      <c r="Z4742" s="106"/>
      <c r="AA4742" s="92"/>
    </row>
    <row r="4743" spans="2:27" x14ac:dyDescent="0.15">
      <c r="B4743" s="99"/>
      <c r="C4743" s="99"/>
      <c r="D4743" s="100"/>
      <c r="E4743" s="95"/>
      <c r="F4743" s="92"/>
      <c r="G4743" s="101"/>
      <c r="H4743" s="92"/>
      <c r="I4743" s="92"/>
      <c r="L4743" s="99"/>
      <c r="M4743" s="102"/>
      <c r="N4743" s="102"/>
      <c r="O4743" s="99"/>
      <c r="P4743" s="99"/>
      <c r="Q4743" s="103"/>
      <c r="R4743" s="104"/>
      <c r="S4743" s="99"/>
      <c r="T4743" s="105"/>
      <c r="U4743" s="103"/>
      <c r="V4743" s="103"/>
      <c r="W4743" s="102"/>
      <c r="X4743" s="99"/>
      <c r="Y4743" s="95"/>
      <c r="Z4743" s="106"/>
      <c r="AA4743" s="92"/>
    </row>
    <row r="4744" spans="2:27" x14ac:dyDescent="0.15">
      <c r="B4744" s="99"/>
      <c r="C4744" s="99"/>
      <c r="D4744" s="100"/>
      <c r="E4744" s="95"/>
      <c r="F4744" s="92"/>
      <c r="G4744" s="101"/>
      <c r="H4744" s="92"/>
      <c r="I4744" s="92"/>
      <c r="L4744" s="99"/>
      <c r="M4744" s="102"/>
      <c r="N4744" s="102"/>
      <c r="O4744" s="99"/>
      <c r="P4744" s="99"/>
      <c r="Q4744" s="103"/>
      <c r="R4744" s="104"/>
      <c r="S4744" s="99"/>
      <c r="T4744" s="105"/>
      <c r="U4744" s="103"/>
      <c r="V4744" s="103"/>
      <c r="W4744" s="102"/>
      <c r="X4744" s="99"/>
      <c r="Y4744" s="95"/>
      <c r="Z4744" s="106"/>
      <c r="AA4744" s="92"/>
    </row>
    <row r="4745" spans="2:27" x14ac:dyDescent="0.15">
      <c r="B4745" s="99"/>
      <c r="C4745" s="99"/>
      <c r="D4745" s="100"/>
      <c r="E4745" s="95"/>
      <c r="F4745" s="92"/>
      <c r="G4745" s="101"/>
      <c r="H4745" s="92"/>
      <c r="I4745" s="92"/>
      <c r="L4745" s="99"/>
      <c r="M4745" s="102"/>
      <c r="N4745" s="102"/>
      <c r="O4745" s="99"/>
      <c r="P4745" s="99"/>
      <c r="Q4745" s="103"/>
      <c r="R4745" s="104"/>
      <c r="S4745" s="99"/>
      <c r="T4745" s="105"/>
      <c r="U4745" s="103"/>
      <c r="V4745" s="103"/>
      <c r="W4745" s="102"/>
      <c r="X4745" s="99"/>
      <c r="Y4745" s="95"/>
      <c r="Z4745" s="106"/>
      <c r="AA4745" s="92"/>
    </row>
    <row r="4746" spans="2:27" x14ac:dyDescent="0.15">
      <c r="B4746" s="99"/>
      <c r="C4746" s="99"/>
      <c r="D4746" s="100"/>
      <c r="E4746" s="95"/>
      <c r="F4746" s="92"/>
      <c r="G4746" s="101"/>
      <c r="H4746" s="92"/>
      <c r="I4746" s="92"/>
      <c r="L4746" s="99"/>
      <c r="M4746" s="102"/>
      <c r="N4746" s="102"/>
      <c r="O4746" s="99"/>
      <c r="P4746" s="99"/>
      <c r="Q4746" s="103"/>
      <c r="R4746" s="104"/>
      <c r="S4746" s="99"/>
      <c r="T4746" s="105"/>
      <c r="U4746" s="103"/>
      <c r="V4746" s="103"/>
      <c r="W4746" s="102"/>
      <c r="X4746" s="99"/>
      <c r="Y4746" s="95"/>
      <c r="Z4746" s="106"/>
      <c r="AA4746" s="92"/>
    </row>
    <row r="4747" spans="2:27" x14ac:dyDescent="0.15">
      <c r="B4747" s="99"/>
      <c r="C4747" s="99"/>
      <c r="D4747" s="100"/>
      <c r="E4747" s="95"/>
      <c r="F4747" s="92"/>
      <c r="G4747" s="101"/>
      <c r="H4747" s="92"/>
      <c r="I4747" s="92"/>
      <c r="L4747" s="99"/>
      <c r="M4747" s="102"/>
      <c r="N4747" s="102"/>
      <c r="O4747" s="99"/>
      <c r="P4747" s="99"/>
      <c r="Q4747" s="103"/>
      <c r="R4747" s="104"/>
      <c r="S4747" s="99"/>
      <c r="T4747" s="105"/>
      <c r="U4747" s="103"/>
      <c r="V4747" s="103"/>
      <c r="W4747" s="102"/>
      <c r="X4747" s="99"/>
      <c r="Y4747" s="95"/>
      <c r="Z4747" s="106"/>
      <c r="AA4747" s="92"/>
    </row>
    <row r="4748" spans="2:27" x14ac:dyDescent="0.15">
      <c r="B4748" s="99"/>
      <c r="C4748" s="99"/>
      <c r="D4748" s="100"/>
      <c r="E4748" s="95"/>
      <c r="F4748" s="92"/>
      <c r="G4748" s="101"/>
      <c r="H4748" s="92"/>
      <c r="I4748" s="92"/>
      <c r="L4748" s="99"/>
      <c r="M4748" s="102"/>
      <c r="N4748" s="102"/>
      <c r="O4748" s="99"/>
      <c r="P4748" s="99"/>
      <c r="Q4748" s="103"/>
      <c r="R4748" s="104"/>
      <c r="S4748" s="99"/>
      <c r="T4748" s="105"/>
      <c r="U4748" s="103"/>
      <c r="V4748" s="103"/>
      <c r="W4748" s="102"/>
      <c r="X4748" s="99"/>
      <c r="Y4748" s="95"/>
      <c r="Z4748" s="106"/>
      <c r="AA4748" s="92"/>
    </row>
    <row r="4749" spans="2:27" x14ac:dyDescent="0.15">
      <c r="B4749" s="99"/>
      <c r="C4749" s="99"/>
      <c r="D4749" s="100"/>
      <c r="E4749" s="95"/>
      <c r="F4749" s="92"/>
      <c r="G4749" s="101"/>
      <c r="H4749" s="92"/>
      <c r="I4749" s="92"/>
      <c r="L4749" s="99"/>
      <c r="M4749" s="102"/>
      <c r="N4749" s="102"/>
      <c r="O4749" s="99"/>
      <c r="P4749" s="99"/>
      <c r="Q4749" s="103"/>
      <c r="R4749" s="104"/>
      <c r="S4749" s="99"/>
      <c r="T4749" s="105"/>
      <c r="U4749" s="103"/>
      <c r="V4749" s="103"/>
      <c r="W4749" s="102"/>
      <c r="X4749" s="99"/>
      <c r="Y4749" s="95"/>
      <c r="Z4749" s="106"/>
      <c r="AA4749" s="92"/>
    </row>
    <row r="4750" spans="2:27" x14ac:dyDescent="0.15">
      <c r="B4750" s="99"/>
      <c r="C4750" s="99"/>
      <c r="D4750" s="100"/>
      <c r="E4750" s="95"/>
      <c r="F4750" s="92"/>
      <c r="G4750" s="101"/>
      <c r="H4750" s="92"/>
      <c r="I4750" s="92"/>
      <c r="L4750" s="99"/>
      <c r="M4750" s="102"/>
      <c r="N4750" s="102"/>
      <c r="O4750" s="99"/>
      <c r="P4750" s="99"/>
      <c r="Q4750" s="103"/>
      <c r="R4750" s="104"/>
      <c r="S4750" s="99"/>
      <c r="T4750" s="105"/>
      <c r="U4750" s="103"/>
      <c r="V4750" s="103"/>
      <c r="W4750" s="102"/>
      <c r="X4750" s="99"/>
      <c r="Y4750" s="95"/>
      <c r="Z4750" s="106"/>
      <c r="AA4750" s="92"/>
    </row>
    <row r="4751" spans="2:27" x14ac:dyDescent="0.15">
      <c r="B4751" s="99"/>
      <c r="C4751" s="99"/>
      <c r="D4751" s="100"/>
      <c r="E4751" s="95"/>
      <c r="F4751" s="92"/>
      <c r="G4751" s="101"/>
      <c r="H4751" s="92"/>
      <c r="I4751" s="92"/>
      <c r="L4751" s="99"/>
      <c r="M4751" s="102"/>
      <c r="N4751" s="102"/>
      <c r="O4751" s="99"/>
      <c r="P4751" s="99"/>
      <c r="Q4751" s="103"/>
      <c r="R4751" s="104"/>
      <c r="S4751" s="99"/>
      <c r="T4751" s="105"/>
      <c r="U4751" s="103"/>
      <c r="V4751" s="103"/>
      <c r="W4751" s="102"/>
      <c r="X4751" s="99"/>
      <c r="Y4751" s="95"/>
      <c r="Z4751" s="106"/>
      <c r="AA4751" s="92"/>
    </row>
    <row r="4752" spans="2:27" x14ac:dyDescent="0.15">
      <c r="B4752" s="99"/>
      <c r="C4752" s="99"/>
      <c r="D4752" s="100"/>
      <c r="E4752" s="95"/>
      <c r="F4752" s="92"/>
      <c r="G4752" s="101"/>
      <c r="H4752" s="92"/>
      <c r="I4752" s="92"/>
      <c r="L4752" s="99"/>
      <c r="M4752" s="102"/>
      <c r="N4752" s="102"/>
      <c r="O4752" s="99"/>
      <c r="P4752" s="99"/>
      <c r="Q4752" s="103"/>
      <c r="R4752" s="104"/>
      <c r="S4752" s="99"/>
      <c r="T4752" s="105"/>
      <c r="U4752" s="103"/>
      <c r="V4752" s="103"/>
      <c r="W4752" s="102"/>
      <c r="X4752" s="99"/>
      <c r="Y4752" s="95"/>
      <c r="Z4752" s="106"/>
      <c r="AA4752" s="92"/>
    </row>
    <row r="4753" spans="2:27" x14ac:dyDescent="0.15">
      <c r="B4753" s="99"/>
      <c r="C4753" s="99"/>
      <c r="D4753" s="100"/>
      <c r="E4753" s="95"/>
      <c r="F4753" s="92"/>
      <c r="G4753" s="101"/>
      <c r="H4753" s="92"/>
      <c r="I4753" s="92"/>
      <c r="L4753" s="99"/>
      <c r="M4753" s="102"/>
      <c r="N4753" s="102"/>
      <c r="O4753" s="99"/>
      <c r="P4753" s="99"/>
      <c r="Q4753" s="103"/>
      <c r="R4753" s="104"/>
      <c r="S4753" s="99"/>
      <c r="T4753" s="105"/>
      <c r="U4753" s="103"/>
      <c r="V4753" s="103"/>
      <c r="W4753" s="102"/>
      <c r="X4753" s="99"/>
      <c r="Y4753" s="95"/>
      <c r="Z4753" s="106"/>
      <c r="AA4753" s="92"/>
    </row>
    <row r="4754" spans="2:27" x14ac:dyDescent="0.15">
      <c r="B4754" s="99"/>
      <c r="C4754" s="99"/>
      <c r="D4754" s="100"/>
      <c r="E4754" s="95"/>
      <c r="F4754" s="92"/>
      <c r="G4754" s="101"/>
      <c r="H4754" s="92"/>
      <c r="I4754" s="92"/>
      <c r="L4754" s="99"/>
      <c r="M4754" s="102"/>
      <c r="N4754" s="102"/>
      <c r="O4754" s="99"/>
      <c r="P4754" s="99"/>
      <c r="Q4754" s="103"/>
      <c r="R4754" s="104"/>
      <c r="S4754" s="99"/>
      <c r="T4754" s="105"/>
      <c r="U4754" s="103"/>
      <c r="V4754" s="103"/>
      <c r="W4754" s="102"/>
      <c r="X4754" s="99"/>
      <c r="Y4754" s="95"/>
      <c r="Z4754" s="106"/>
      <c r="AA4754" s="92"/>
    </row>
    <row r="4755" spans="2:27" x14ac:dyDescent="0.15">
      <c r="B4755" s="99"/>
      <c r="C4755" s="99"/>
      <c r="D4755" s="100"/>
      <c r="E4755" s="95"/>
      <c r="F4755" s="92"/>
      <c r="G4755" s="101"/>
      <c r="H4755" s="92"/>
      <c r="I4755" s="92"/>
      <c r="L4755" s="99"/>
      <c r="M4755" s="102"/>
      <c r="N4755" s="102"/>
      <c r="O4755" s="99"/>
      <c r="P4755" s="99"/>
      <c r="Q4755" s="103"/>
      <c r="R4755" s="104"/>
      <c r="S4755" s="99"/>
      <c r="T4755" s="105"/>
      <c r="U4755" s="103"/>
      <c r="V4755" s="103"/>
      <c r="W4755" s="102"/>
      <c r="X4755" s="99"/>
      <c r="Y4755" s="95"/>
      <c r="Z4755" s="106"/>
      <c r="AA4755" s="92"/>
    </row>
    <row r="4756" spans="2:27" x14ac:dyDescent="0.15">
      <c r="B4756" s="99"/>
      <c r="C4756" s="99"/>
      <c r="D4756" s="100"/>
      <c r="E4756" s="95"/>
      <c r="F4756" s="92"/>
      <c r="G4756" s="101"/>
      <c r="H4756" s="92"/>
      <c r="I4756" s="92"/>
      <c r="L4756" s="99"/>
      <c r="M4756" s="102"/>
      <c r="N4756" s="102"/>
      <c r="O4756" s="99"/>
      <c r="P4756" s="99"/>
      <c r="Q4756" s="103"/>
      <c r="R4756" s="104"/>
      <c r="S4756" s="99"/>
      <c r="T4756" s="105"/>
      <c r="U4756" s="103"/>
      <c r="V4756" s="103"/>
      <c r="W4756" s="102"/>
      <c r="X4756" s="99"/>
      <c r="Y4756" s="95"/>
      <c r="Z4756" s="106"/>
      <c r="AA4756" s="92"/>
    </row>
    <row r="4757" spans="2:27" x14ac:dyDescent="0.15">
      <c r="B4757" s="99"/>
      <c r="C4757" s="99"/>
      <c r="D4757" s="100"/>
      <c r="E4757" s="95"/>
      <c r="F4757" s="92"/>
      <c r="G4757" s="101"/>
      <c r="H4757" s="92"/>
      <c r="I4757" s="92"/>
      <c r="L4757" s="99"/>
      <c r="M4757" s="102"/>
      <c r="N4757" s="102"/>
      <c r="O4757" s="99"/>
      <c r="P4757" s="99"/>
      <c r="Q4757" s="103"/>
      <c r="R4757" s="104"/>
      <c r="S4757" s="99"/>
      <c r="T4757" s="105"/>
      <c r="U4757" s="103"/>
      <c r="V4757" s="103"/>
      <c r="W4757" s="102"/>
      <c r="X4757" s="99"/>
      <c r="Y4757" s="95"/>
      <c r="Z4757" s="106"/>
      <c r="AA4757" s="92"/>
    </row>
    <row r="4758" spans="2:27" x14ac:dyDescent="0.15">
      <c r="B4758" s="99"/>
      <c r="C4758" s="99"/>
      <c r="D4758" s="100"/>
      <c r="E4758" s="95"/>
      <c r="F4758" s="92"/>
      <c r="G4758" s="101"/>
      <c r="H4758" s="92"/>
      <c r="I4758" s="92"/>
      <c r="L4758" s="99"/>
      <c r="M4758" s="102"/>
      <c r="N4758" s="102"/>
      <c r="O4758" s="99"/>
      <c r="P4758" s="99"/>
      <c r="Q4758" s="103"/>
      <c r="R4758" s="104"/>
      <c r="S4758" s="99"/>
      <c r="T4758" s="105"/>
      <c r="U4758" s="103"/>
      <c r="V4758" s="103"/>
      <c r="W4758" s="102"/>
      <c r="X4758" s="99"/>
      <c r="Y4758" s="95"/>
      <c r="Z4758" s="106"/>
      <c r="AA4758" s="92"/>
    </row>
    <row r="4759" spans="2:27" x14ac:dyDescent="0.15">
      <c r="B4759" s="99"/>
      <c r="C4759" s="99"/>
      <c r="D4759" s="100"/>
      <c r="E4759" s="95"/>
      <c r="F4759" s="92"/>
      <c r="G4759" s="101"/>
      <c r="H4759" s="92"/>
      <c r="I4759" s="92"/>
      <c r="L4759" s="99"/>
      <c r="M4759" s="102"/>
      <c r="N4759" s="102"/>
      <c r="O4759" s="99"/>
      <c r="P4759" s="99"/>
      <c r="Q4759" s="103"/>
      <c r="R4759" s="104"/>
      <c r="S4759" s="99"/>
      <c r="T4759" s="105"/>
      <c r="U4759" s="103"/>
      <c r="V4759" s="103"/>
      <c r="W4759" s="102"/>
      <c r="X4759" s="99"/>
      <c r="Y4759" s="95"/>
      <c r="Z4759" s="106"/>
      <c r="AA4759" s="92"/>
    </row>
    <row r="4760" spans="2:27" x14ac:dyDescent="0.15">
      <c r="B4760" s="99"/>
      <c r="C4760" s="99"/>
      <c r="D4760" s="100"/>
      <c r="E4760" s="95"/>
      <c r="F4760" s="92"/>
      <c r="G4760" s="101"/>
      <c r="H4760" s="92"/>
      <c r="I4760" s="92"/>
      <c r="L4760" s="99"/>
      <c r="M4760" s="102"/>
      <c r="N4760" s="102"/>
      <c r="O4760" s="99"/>
      <c r="P4760" s="99"/>
      <c r="Q4760" s="103"/>
      <c r="R4760" s="104"/>
      <c r="S4760" s="99"/>
      <c r="T4760" s="105"/>
      <c r="U4760" s="103"/>
      <c r="V4760" s="103"/>
      <c r="W4760" s="102"/>
      <c r="X4760" s="99"/>
      <c r="Y4760" s="95"/>
      <c r="Z4760" s="106"/>
      <c r="AA4760" s="92"/>
    </row>
    <row r="4761" spans="2:27" x14ac:dyDescent="0.15">
      <c r="B4761" s="99"/>
      <c r="C4761" s="99"/>
      <c r="D4761" s="100"/>
      <c r="E4761" s="95"/>
      <c r="F4761" s="92"/>
      <c r="G4761" s="101"/>
      <c r="H4761" s="92"/>
      <c r="I4761" s="92"/>
      <c r="L4761" s="99"/>
      <c r="M4761" s="102"/>
      <c r="N4761" s="102"/>
      <c r="O4761" s="99"/>
      <c r="P4761" s="99"/>
      <c r="Q4761" s="103"/>
      <c r="R4761" s="104"/>
      <c r="S4761" s="99"/>
      <c r="T4761" s="105"/>
      <c r="U4761" s="103"/>
      <c r="V4761" s="103"/>
      <c r="W4761" s="102"/>
      <c r="X4761" s="99"/>
      <c r="Y4761" s="95"/>
      <c r="Z4761" s="106"/>
      <c r="AA4761" s="92"/>
    </row>
    <row r="4762" spans="2:27" x14ac:dyDescent="0.15">
      <c r="B4762" s="99"/>
      <c r="C4762" s="99"/>
      <c r="D4762" s="100"/>
      <c r="E4762" s="95"/>
      <c r="F4762" s="92"/>
      <c r="G4762" s="101"/>
      <c r="H4762" s="92"/>
      <c r="I4762" s="92"/>
      <c r="L4762" s="99"/>
      <c r="M4762" s="102"/>
      <c r="N4762" s="102"/>
      <c r="O4762" s="99"/>
      <c r="P4762" s="99"/>
      <c r="Q4762" s="103"/>
      <c r="R4762" s="104"/>
      <c r="S4762" s="99"/>
      <c r="T4762" s="105"/>
      <c r="U4762" s="103"/>
      <c r="V4762" s="103"/>
      <c r="W4762" s="102"/>
      <c r="X4762" s="99"/>
      <c r="Y4762" s="95"/>
      <c r="Z4762" s="106"/>
      <c r="AA4762" s="92"/>
    </row>
    <row r="4763" spans="2:27" x14ac:dyDescent="0.15">
      <c r="B4763" s="99"/>
      <c r="C4763" s="99"/>
      <c r="D4763" s="100"/>
      <c r="E4763" s="95"/>
      <c r="F4763" s="92"/>
      <c r="G4763" s="101"/>
      <c r="H4763" s="92"/>
      <c r="I4763" s="92"/>
      <c r="L4763" s="99"/>
      <c r="M4763" s="102"/>
      <c r="N4763" s="102"/>
      <c r="O4763" s="99"/>
      <c r="P4763" s="99"/>
      <c r="Q4763" s="103"/>
      <c r="R4763" s="104"/>
      <c r="S4763" s="99"/>
      <c r="T4763" s="105"/>
      <c r="U4763" s="103"/>
      <c r="V4763" s="103"/>
      <c r="W4763" s="102"/>
      <c r="X4763" s="99"/>
      <c r="Y4763" s="95"/>
      <c r="Z4763" s="106"/>
      <c r="AA4763" s="92"/>
    </row>
    <row r="4764" spans="2:27" x14ac:dyDescent="0.15">
      <c r="B4764" s="99"/>
      <c r="C4764" s="99"/>
      <c r="D4764" s="100"/>
      <c r="E4764" s="95"/>
      <c r="F4764" s="92"/>
      <c r="G4764" s="101"/>
      <c r="H4764" s="92"/>
      <c r="I4764" s="92"/>
      <c r="L4764" s="99"/>
      <c r="M4764" s="102"/>
      <c r="N4764" s="102"/>
      <c r="O4764" s="99"/>
      <c r="P4764" s="99"/>
      <c r="Q4764" s="103"/>
      <c r="R4764" s="104"/>
      <c r="S4764" s="99"/>
      <c r="T4764" s="105"/>
      <c r="U4764" s="103"/>
      <c r="V4764" s="103"/>
      <c r="W4764" s="102"/>
      <c r="X4764" s="99"/>
      <c r="Y4764" s="95"/>
      <c r="Z4764" s="106"/>
      <c r="AA4764" s="92"/>
    </row>
    <row r="4765" spans="2:27" x14ac:dyDescent="0.15">
      <c r="B4765" s="99"/>
      <c r="C4765" s="99"/>
      <c r="D4765" s="100"/>
      <c r="E4765" s="95"/>
      <c r="F4765" s="92"/>
      <c r="G4765" s="101"/>
      <c r="H4765" s="92"/>
      <c r="I4765" s="92"/>
      <c r="L4765" s="99"/>
      <c r="M4765" s="102"/>
      <c r="N4765" s="102"/>
      <c r="O4765" s="99"/>
      <c r="P4765" s="99"/>
      <c r="Q4765" s="103"/>
      <c r="R4765" s="104"/>
      <c r="S4765" s="99"/>
      <c r="T4765" s="105"/>
      <c r="U4765" s="103"/>
      <c r="V4765" s="103"/>
      <c r="W4765" s="102"/>
      <c r="X4765" s="99"/>
      <c r="Y4765" s="95"/>
      <c r="Z4765" s="106"/>
      <c r="AA4765" s="92"/>
    </row>
    <row r="4766" spans="2:27" x14ac:dyDescent="0.15">
      <c r="B4766" s="99"/>
      <c r="C4766" s="99"/>
      <c r="D4766" s="100"/>
      <c r="E4766" s="95"/>
      <c r="F4766" s="92"/>
      <c r="G4766" s="101"/>
      <c r="H4766" s="92"/>
      <c r="I4766" s="92"/>
      <c r="L4766" s="99"/>
      <c r="M4766" s="102"/>
      <c r="N4766" s="102"/>
      <c r="O4766" s="99"/>
      <c r="P4766" s="99"/>
      <c r="Q4766" s="103"/>
      <c r="R4766" s="104"/>
      <c r="S4766" s="99"/>
      <c r="T4766" s="105"/>
      <c r="U4766" s="103"/>
      <c r="V4766" s="103"/>
      <c r="W4766" s="102"/>
      <c r="X4766" s="99"/>
      <c r="Y4766" s="95"/>
      <c r="Z4766" s="106"/>
      <c r="AA4766" s="92"/>
    </row>
    <row r="4767" spans="2:27" x14ac:dyDescent="0.15">
      <c r="B4767" s="99"/>
      <c r="C4767" s="99"/>
      <c r="D4767" s="100"/>
      <c r="E4767" s="95"/>
      <c r="F4767" s="92"/>
      <c r="G4767" s="101"/>
      <c r="H4767" s="92"/>
      <c r="I4767" s="92"/>
      <c r="L4767" s="99"/>
      <c r="M4767" s="102"/>
      <c r="N4767" s="102"/>
      <c r="O4767" s="99"/>
      <c r="P4767" s="99"/>
      <c r="Q4767" s="103"/>
      <c r="R4767" s="104"/>
      <c r="S4767" s="99"/>
      <c r="T4767" s="105"/>
      <c r="U4767" s="103"/>
      <c r="V4767" s="103"/>
      <c r="W4767" s="102"/>
      <c r="X4767" s="99"/>
      <c r="Y4767" s="95"/>
      <c r="Z4767" s="106"/>
      <c r="AA4767" s="92"/>
    </row>
    <row r="4768" spans="2:27" x14ac:dyDescent="0.15">
      <c r="B4768" s="99"/>
      <c r="C4768" s="99"/>
      <c r="D4768" s="100"/>
      <c r="E4768" s="95"/>
      <c r="F4768" s="92"/>
      <c r="G4768" s="101"/>
      <c r="H4768" s="92"/>
      <c r="I4768" s="92"/>
      <c r="L4768" s="99"/>
      <c r="M4768" s="102"/>
      <c r="N4768" s="102"/>
      <c r="O4768" s="99"/>
      <c r="P4768" s="99"/>
      <c r="Q4768" s="103"/>
      <c r="R4768" s="104"/>
      <c r="S4768" s="99"/>
      <c r="T4768" s="105"/>
      <c r="U4768" s="103"/>
      <c r="V4768" s="103"/>
      <c r="W4768" s="102"/>
      <c r="X4768" s="99"/>
      <c r="Y4768" s="95"/>
      <c r="Z4768" s="106"/>
      <c r="AA4768" s="92"/>
    </row>
    <row r="4769" spans="2:27" x14ac:dyDescent="0.15">
      <c r="B4769" s="99"/>
      <c r="C4769" s="99"/>
      <c r="D4769" s="100"/>
      <c r="E4769" s="95"/>
      <c r="F4769" s="92"/>
      <c r="G4769" s="101"/>
      <c r="H4769" s="92"/>
      <c r="I4769" s="92"/>
      <c r="L4769" s="99"/>
      <c r="M4769" s="102"/>
      <c r="N4769" s="102"/>
      <c r="O4769" s="99"/>
      <c r="P4769" s="99"/>
      <c r="Q4769" s="103"/>
      <c r="R4769" s="104"/>
      <c r="S4769" s="99"/>
      <c r="T4769" s="105"/>
      <c r="U4769" s="103"/>
      <c r="V4769" s="103"/>
      <c r="W4769" s="102"/>
      <c r="X4769" s="99"/>
      <c r="Y4769" s="95"/>
      <c r="Z4769" s="106"/>
      <c r="AA4769" s="92"/>
    </row>
    <row r="4770" spans="2:27" x14ac:dyDescent="0.15">
      <c r="B4770" s="99"/>
      <c r="C4770" s="99"/>
      <c r="D4770" s="100"/>
      <c r="E4770" s="95"/>
      <c r="F4770" s="92"/>
      <c r="G4770" s="101"/>
      <c r="H4770" s="92"/>
      <c r="I4770" s="92"/>
      <c r="L4770" s="99"/>
      <c r="M4770" s="102"/>
      <c r="N4770" s="102"/>
      <c r="O4770" s="99"/>
      <c r="P4770" s="99"/>
      <c r="Q4770" s="103"/>
      <c r="R4770" s="104"/>
      <c r="S4770" s="99"/>
      <c r="T4770" s="105"/>
      <c r="U4770" s="103"/>
      <c r="V4770" s="103"/>
      <c r="W4770" s="102"/>
      <c r="X4770" s="99"/>
      <c r="Y4770" s="95"/>
      <c r="Z4770" s="106"/>
      <c r="AA4770" s="92"/>
    </row>
    <row r="4771" spans="2:27" x14ac:dyDescent="0.15">
      <c r="B4771" s="99"/>
      <c r="C4771" s="99"/>
      <c r="D4771" s="100"/>
      <c r="E4771" s="95"/>
      <c r="F4771" s="92"/>
      <c r="G4771" s="101"/>
      <c r="H4771" s="92"/>
      <c r="I4771" s="92"/>
      <c r="L4771" s="99"/>
      <c r="M4771" s="102"/>
      <c r="N4771" s="102"/>
      <c r="O4771" s="99"/>
      <c r="P4771" s="99"/>
      <c r="Q4771" s="103"/>
      <c r="R4771" s="104"/>
      <c r="S4771" s="99"/>
      <c r="T4771" s="105"/>
      <c r="U4771" s="103"/>
      <c r="V4771" s="103"/>
      <c r="W4771" s="102"/>
      <c r="X4771" s="99"/>
      <c r="Y4771" s="95"/>
      <c r="Z4771" s="106"/>
      <c r="AA4771" s="92"/>
    </row>
    <row r="4772" spans="2:27" x14ac:dyDescent="0.15">
      <c r="B4772" s="99"/>
      <c r="C4772" s="99"/>
      <c r="D4772" s="100"/>
      <c r="E4772" s="95"/>
      <c r="F4772" s="92"/>
      <c r="G4772" s="101"/>
      <c r="H4772" s="92"/>
      <c r="I4772" s="92"/>
      <c r="L4772" s="99"/>
      <c r="M4772" s="102"/>
      <c r="N4772" s="102"/>
      <c r="O4772" s="99"/>
      <c r="P4772" s="99"/>
      <c r="Q4772" s="103"/>
      <c r="R4772" s="104"/>
      <c r="S4772" s="99"/>
      <c r="T4772" s="105"/>
      <c r="U4772" s="103"/>
      <c r="V4772" s="103"/>
      <c r="W4772" s="102"/>
      <c r="X4772" s="99"/>
      <c r="Y4772" s="95"/>
      <c r="Z4772" s="106"/>
      <c r="AA4772" s="92"/>
    </row>
    <row r="4773" spans="2:27" x14ac:dyDescent="0.15">
      <c r="B4773" s="99"/>
      <c r="C4773" s="99"/>
      <c r="D4773" s="100"/>
      <c r="E4773" s="95"/>
      <c r="F4773" s="92"/>
      <c r="G4773" s="101"/>
      <c r="H4773" s="92"/>
      <c r="I4773" s="92"/>
      <c r="L4773" s="99"/>
      <c r="M4773" s="102"/>
      <c r="N4773" s="102"/>
      <c r="O4773" s="99"/>
      <c r="P4773" s="99"/>
      <c r="Q4773" s="103"/>
      <c r="R4773" s="104"/>
      <c r="S4773" s="99"/>
      <c r="T4773" s="105"/>
      <c r="U4773" s="103"/>
      <c r="V4773" s="103"/>
      <c r="W4773" s="102"/>
      <c r="X4773" s="99"/>
      <c r="Y4773" s="95"/>
      <c r="Z4773" s="106"/>
      <c r="AA4773" s="92"/>
    </row>
    <row r="4774" spans="2:27" x14ac:dyDescent="0.15">
      <c r="B4774" s="99"/>
      <c r="C4774" s="99"/>
      <c r="D4774" s="100"/>
      <c r="E4774" s="95"/>
      <c r="F4774" s="92"/>
      <c r="G4774" s="101"/>
      <c r="H4774" s="92"/>
      <c r="I4774" s="92"/>
      <c r="L4774" s="99"/>
      <c r="M4774" s="102"/>
      <c r="N4774" s="102"/>
      <c r="O4774" s="99"/>
      <c r="P4774" s="99"/>
      <c r="Q4774" s="103"/>
      <c r="R4774" s="104"/>
      <c r="S4774" s="99"/>
      <c r="T4774" s="105"/>
      <c r="U4774" s="103"/>
      <c r="V4774" s="103"/>
      <c r="W4774" s="102"/>
      <c r="X4774" s="99"/>
      <c r="Y4774" s="95"/>
      <c r="Z4774" s="106"/>
      <c r="AA4774" s="92"/>
    </row>
    <row r="4775" spans="2:27" x14ac:dyDescent="0.15">
      <c r="B4775" s="99"/>
      <c r="C4775" s="99"/>
      <c r="D4775" s="100"/>
      <c r="E4775" s="95"/>
      <c r="F4775" s="92"/>
      <c r="G4775" s="101"/>
      <c r="H4775" s="92"/>
      <c r="I4775" s="92"/>
      <c r="L4775" s="99"/>
      <c r="M4775" s="102"/>
      <c r="N4775" s="102"/>
      <c r="O4775" s="99"/>
      <c r="P4775" s="99"/>
      <c r="Q4775" s="103"/>
      <c r="R4775" s="104"/>
      <c r="S4775" s="99"/>
      <c r="T4775" s="105"/>
      <c r="U4775" s="103"/>
      <c r="V4775" s="103"/>
      <c r="W4775" s="102"/>
      <c r="X4775" s="99"/>
      <c r="Y4775" s="95"/>
      <c r="Z4775" s="106"/>
      <c r="AA4775" s="92"/>
    </row>
    <row r="4776" spans="2:27" x14ac:dyDescent="0.15">
      <c r="B4776" s="99"/>
      <c r="C4776" s="99"/>
      <c r="D4776" s="100"/>
      <c r="E4776" s="95"/>
      <c r="F4776" s="92"/>
      <c r="G4776" s="101"/>
      <c r="H4776" s="92"/>
      <c r="I4776" s="92"/>
      <c r="L4776" s="99"/>
      <c r="M4776" s="102"/>
      <c r="N4776" s="102"/>
      <c r="O4776" s="99"/>
      <c r="P4776" s="99"/>
      <c r="Q4776" s="103"/>
      <c r="R4776" s="104"/>
      <c r="S4776" s="99"/>
      <c r="T4776" s="105"/>
      <c r="U4776" s="103"/>
      <c r="V4776" s="103"/>
      <c r="W4776" s="102"/>
      <c r="X4776" s="99"/>
      <c r="Y4776" s="95"/>
      <c r="Z4776" s="106"/>
      <c r="AA4776" s="92"/>
    </row>
    <row r="4777" spans="2:27" x14ac:dyDescent="0.15">
      <c r="B4777" s="99"/>
      <c r="C4777" s="99"/>
      <c r="D4777" s="100"/>
      <c r="E4777" s="95"/>
      <c r="F4777" s="92"/>
      <c r="G4777" s="101"/>
      <c r="H4777" s="92"/>
      <c r="I4777" s="92"/>
      <c r="L4777" s="99"/>
      <c r="M4777" s="102"/>
      <c r="N4777" s="102"/>
      <c r="O4777" s="99"/>
      <c r="P4777" s="99"/>
      <c r="Q4777" s="103"/>
      <c r="R4777" s="104"/>
      <c r="S4777" s="99"/>
      <c r="T4777" s="105"/>
      <c r="U4777" s="103"/>
      <c r="V4777" s="103"/>
      <c r="W4777" s="102"/>
      <c r="X4777" s="99"/>
      <c r="Y4777" s="95"/>
      <c r="Z4777" s="106"/>
      <c r="AA4777" s="92"/>
    </row>
    <row r="4778" spans="2:27" x14ac:dyDescent="0.15">
      <c r="B4778" s="99"/>
      <c r="C4778" s="99"/>
      <c r="D4778" s="100"/>
      <c r="E4778" s="95"/>
      <c r="F4778" s="92"/>
      <c r="G4778" s="101"/>
      <c r="H4778" s="92"/>
      <c r="I4778" s="92"/>
      <c r="L4778" s="99"/>
      <c r="M4778" s="102"/>
      <c r="N4778" s="102"/>
      <c r="O4778" s="99"/>
      <c r="P4778" s="99"/>
      <c r="Q4778" s="103"/>
      <c r="R4778" s="104"/>
      <c r="S4778" s="99"/>
      <c r="T4778" s="105"/>
      <c r="U4778" s="103"/>
      <c r="V4778" s="103"/>
      <c r="W4778" s="102"/>
      <c r="X4778" s="99"/>
      <c r="Y4778" s="95"/>
      <c r="Z4778" s="106"/>
      <c r="AA4778" s="92"/>
    </row>
    <row r="4779" spans="2:27" x14ac:dyDescent="0.15">
      <c r="B4779" s="99"/>
      <c r="C4779" s="99"/>
      <c r="D4779" s="100"/>
      <c r="E4779" s="95"/>
      <c r="F4779" s="92"/>
      <c r="G4779" s="101"/>
      <c r="H4779" s="92"/>
      <c r="I4779" s="92"/>
      <c r="L4779" s="99"/>
      <c r="M4779" s="102"/>
      <c r="N4779" s="102"/>
      <c r="O4779" s="99"/>
      <c r="P4779" s="99"/>
      <c r="Q4779" s="103"/>
      <c r="R4779" s="104"/>
      <c r="S4779" s="99"/>
      <c r="T4779" s="105"/>
      <c r="U4779" s="103"/>
      <c r="V4779" s="103"/>
      <c r="W4779" s="102"/>
      <c r="X4779" s="99"/>
      <c r="Y4779" s="95"/>
      <c r="Z4779" s="106"/>
      <c r="AA4779" s="92"/>
    </row>
    <row r="4780" spans="2:27" x14ac:dyDescent="0.15">
      <c r="B4780" s="99"/>
      <c r="C4780" s="99"/>
      <c r="D4780" s="100"/>
      <c r="E4780" s="95"/>
      <c r="F4780" s="92"/>
      <c r="G4780" s="101"/>
      <c r="H4780" s="92"/>
      <c r="I4780" s="92"/>
      <c r="L4780" s="99"/>
      <c r="M4780" s="102"/>
      <c r="N4780" s="102"/>
      <c r="O4780" s="99"/>
      <c r="P4780" s="99"/>
      <c r="Q4780" s="103"/>
      <c r="R4780" s="104"/>
      <c r="S4780" s="99"/>
      <c r="T4780" s="105"/>
      <c r="U4780" s="103"/>
      <c r="V4780" s="103"/>
      <c r="W4780" s="102"/>
      <c r="X4780" s="99"/>
      <c r="Y4780" s="95"/>
      <c r="Z4780" s="106"/>
      <c r="AA4780" s="92"/>
    </row>
    <row r="4781" spans="2:27" x14ac:dyDescent="0.15">
      <c r="B4781" s="99"/>
      <c r="C4781" s="99"/>
      <c r="D4781" s="100"/>
      <c r="E4781" s="95"/>
      <c r="F4781" s="92"/>
      <c r="G4781" s="101"/>
      <c r="H4781" s="92"/>
      <c r="I4781" s="92"/>
      <c r="L4781" s="99"/>
      <c r="M4781" s="102"/>
      <c r="N4781" s="102"/>
      <c r="O4781" s="99"/>
      <c r="P4781" s="99"/>
      <c r="Q4781" s="103"/>
      <c r="R4781" s="104"/>
      <c r="S4781" s="99"/>
      <c r="T4781" s="105"/>
      <c r="U4781" s="103"/>
      <c r="V4781" s="103"/>
      <c r="W4781" s="102"/>
      <c r="X4781" s="99"/>
      <c r="Y4781" s="95"/>
      <c r="Z4781" s="106"/>
      <c r="AA4781" s="92"/>
    </row>
    <row r="4782" spans="2:27" x14ac:dyDescent="0.15">
      <c r="B4782" s="99"/>
      <c r="C4782" s="99"/>
      <c r="D4782" s="100"/>
      <c r="E4782" s="95"/>
      <c r="F4782" s="92"/>
      <c r="G4782" s="101"/>
      <c r="H4782" s="92"/>
      <c r="I4782" s="92"/>
      <c r="L4782" s="99"/>
      <c r="M4782" s="102"/>
      <c r="N4782" s="102"/>
      <c r="O4782" s="99"/>
      <c r="P4782" s="99"/>
      <c r="Q4782" s="103"/>
      <c r="R4782" s="104"/>
      <c r="S4782" s="99"/>
      <c r="T4782" s="105"/>
      <c r="U4782" s="103"/>
      <c r="V4782" s="103"/>
      <c r="W4782" s="102"/>
      <c r="X4782" s="99"/>
      <c r="Y4782" s="95"/>
      <c r="Z4782" s="106"/>
      <c r="AA4782" s="92"/>
    </row>
    <row r="4783" spans="2:27" x14ac:dyDescent="0.15">
      <c r="B4783" s="99"/>
      <c r="C4783" s="99"/>
      <c r="D4783" s="100"/>
      <c r="E4783" s="95"/>
      <c r="F4783" s="92"/>
      <c r="G4783" s="101"/>
      <c r="H4783" s="92"/>
      <c r="I4783" s="92"/>
      <c r="L4783" s="99"/>
      <c r="M4783" s="102"/>
      <c r="N4783" s="102"/>
      <c r="O4783" s="99"/>
      <c r="P4783" s="99"/>
      <c r="Q4783" s="103"/>
      <c r="R4783" s="104"/>
      <c r="S4783" s="99"/>
      <c r="T4783" s="105"/>
      <c r="U4783" s="103"/>
      <c r="V4783" s="103"/>
      <c r="W4783" s="102"/>
      <c r="X4783" s="99"/>
      <c r="Y4783" s="95"/>
      <c r="Z4783" s="106"/>
      <c r="AA4783" s="92"/>
    </row>
    <row r="4784" spans="2:27" x14ac:dyDescent="0.15">
      <c r="B4784" s="99"/>
      <c r="C4784" s="99"/>
      <c r="D4784" s="100"/>
      <c r="E4784" s="95"/>
      <c r="F4784" s="92"/>
      <c r="G4784" s="101"/>
      <c r="H4784" s="92"/>
      <c r="I4784" s="92"/>
      <c r="L4784" s="99"/>
      <c r="M4784" s="102"/>
      <c r="N4784" s="102"/>
      <c r="O4784" s="99"/>
      <c r="P4784" s="99"/>
      <c r="Q4784" s="103"/>
      <c r="R4784" s="104"/>
      <c r="S4784" s="99"/>
      <c r="T4784" s="105"/>
      <c r="U4784" s="103"/>
      <c r="V4784" s="103"/>
      <c r="W4784" s="102"/>
      <c r="X4784" s="99"/>
      <c r="Y4784" s="95"/>
      <c r="Z4784" s="106"/>
      <c r="AA4784" s="92"/>
    </row>
    <row r="4785" spans="2:27" x14ac:dyDescent="0.15">
      <c r="B4785" s="99"/>
      <c r="C4785" s="99"/>
      <c r="D4785" s="100"/>
      <c r="E4785" s="95"/>
      <c r="F4785" s="92"/>
      <c r="G4785" s="101"/>
      <c r="H4785" s="92"/>
      <c r="I4785" s="92"/>
      <c r="L4785" s="99"/>
      <c r="M4785" s="102"/>
      <c r="N4785" s="102"/>
      <c r="O4785" s="99"/>
      <c r="P4785" s="99"/>
      <c r="Q4785" s="103"/>
      <c r="R4785" s="104"/>
      <c r="S4785" s="99"/>
      <c r="T4785" s="105"/>
      <c r="U4785" s="103"/>
      <c r="V4785" s="103"/>
      <c r="W4785" s="102"/>
      <c r="X4785" s="99"/>
      <c r="Y4785" s="95"/>
      <c r="Z4785" s="106"/>
      <c r="AA4785" s="92"/>
    </row>
    <row r="4786" spans="2:27" x14ac:dyDescent="0.15">
      <c r="B4786" s="99"/>
      <c r="C4786" s="99"/>
      <c r="D4786" s="100"/>
      <c r="E4786" s="95"/>
      <c r="F4786" s="92"/>
      <c r="G4786" s="101"/>
      <c r="H4786" s="92"/>
      <c r="I4786" s="92"/>
      <c r="L4786" s="99"/>
      <c r="M4786" s="102"/>
      <c r="N4786" s="102"/>
      <c r="O4786" s="99"/>
      <c r="P4786" s="99"/>
      <c r="Q4786" s="103"/>
      <c r="R4786" s="104"/>
      <c r="S4786" s="99"/>
      <c r="T4786" s="105"/>
      <c r="U4786" s="103"/>
      <c r="V4786" s="103"/>
      <c r="W4786" s="102"/>
      <c r="X4786" s="99"/>
      <c r="Y4786" s="95"/>
      <c r="Z4786" s="106"/>
      <c r="AA4786" s="92"/>
    </row>
    <row r="4787" spans="2:27" x14ac:dyDescent="0.15">
      <c r="B4787" s="99"/>
      <c r="C4787" s="99"/>
      <c r="D4787" s="100"/>
      <c r="E4787" s="95"/>
      <c r="F4787" s="92"/>
      <c r="G4787" s="101"/>
      <c r="H4787" s="92"/>
      <c r="I4787" s="92"/>
      <c r="L4787" s="99"/>
      <c r="M4787" s="102"/>
      <c r="N4787" s="102"/>
      <c r="O4787" s="99"/>
      <c r="P4787" s="99"/>
      <c r="Q4787" s="103"/>
      <c r="R4787" s="104"/>
      <c r="S4787" s="99"/>
      <c r="T4787" s="105"/>
      <c r="U4787" s="103"/>
      <c r="V4787" s="103"/>
      <c r="W4787" s="102"/>
      <c r="X4787" s="99"/>
      <c r="Y4787" s="95"/>
      <c r="Z4787" s="106"/>
      <c r="AA4787" s="92"/>
    </row>
    <row r="4788" spans="2:27" x14ac:dyDescent="0.15">
      <c r="B4788" s="99"/>
      <c r="C4788" s="99"/>
      <c r="D4788" s="100"/>
      <c r="E4788" s="95"/>
      <c r="F4788" s="92"/>
      <c r="G4788" s="101"/>
      <c r="H4788" s="92"/>
      <c r="I4788" s="92"/>
      <c r="L4788" s="99"/>
      <c r="M4788" s="102"/>
      <c r="N4788" s="102"/>
      <c r="O4788" s="99"/>
      <c r="P4788" s="99"/>
      <c r="Q4788" s="103"/>
      <c r="R4788" s="104"/>
      <c r="S4788" s="99"/>
      <c r="T4788" s="105"/>
      <c r="U4788" s="103"/>
      <c r="V4788" s="103"/>
      <c r="W4788" s="102"/>
      <c r="X4788" s="99"/>
      <c r="Y4788" s="95"/>
      <c r="Z4788" s="106"/>
      <c r="AA4788" s="92"/>
    </row>
    <row r="4789" spans="2:27" x14ac:dyDescent="0.15">
      <c r="B4789" s="99"/>
      <c r="C4789" s="99"/>
      <c r="D4789" s="100"/>
      <c r="E4789" s="95"/>
      <c r="F4789" s="92"/>
      <c r="G4789" s="101"/>
      <c r="H4789" s="92"/>
      <c r="I4789" s="92"/>
      <c r="L4789" s="99"/>
      <c r="M4789" s="102"/>
      <c r="N4789" s="102"/>
      <c r="O4789" s="99"/>
      <c r="P4789" s="99"/>
      <c r="Q4789" s="103"/>
      <c r="R4789" s="104"/>
      <c r="S4789" s="99"/>
      <c r="T4789" s="105"/>
      <c r="U4789" s="103"/>
      <c r="V4789" s="103"/>
      <c r="W4789" s="102"/>
      <c r="X4789" s="99"/>
      <c r="Y4789" s="95"/>
      <c r="Z4789" s="106"/>
      <c r="AA4789" s="92"/>
    </row>
    <row r="4790" spans="2:27" x14ac:dyDescent="0.15">
      <c r="B4790" s="99"/>
      <c r="C4790" s="99"/>
      <c r="D4790" s="100"/>
      <c r="E4790" s="95"/>
      <c r="F4790" s="92"/>
      <c r="G4790" s="101"/>
      <c r="H4790" s="92"/>
      <c r="I4790" s="92"/>
      <c r="L4790" s="99"/>
      <c r="M4790" s="102"/>
      <c r="N4790" s="102"/>
      <c r="O4790" s="99"/>
      <c r="P4790" s="99"/>
      <c r="Q4790" s="103"/>
      <c r="R4790" s="104"/>
      <c r="S4790" s="99"/>
      <c r="T4790" s="105"/>
      <c r="U4790" s="103"/>
      <c r="V4790" s="103"/>
      <c r="W4790" s="102"/>
      <c r="X4790" s="99"/>
      <c r="Y4790" s="95"/>
      <c r="Z4790" s="106"/>
      <c r="AA4790" s="92"/>
    </row>
    <row r="4791" spans="2:27" x14ac:dyDescent="0.15">
      <c r="B4791" s="99"/>
      <c r="C4791" s="99"/>
      <c r="D4791" s="100"/>
      <c r="E4791" s="95"/>
      <c r="F4791" s="92"/>
      <c r="G4791" s="101"/>
      <c r="H4791" s="92"/>
      <c r="I4791" s="92"/>
      <c r="L4791" s="99"/>
      <c r="M4791" s="102"/>
      <c r="N4791" s="102"/>
      <c r="O4791" s="99"/>
      <c r="P4791" s="99"/>
      <c r="Q4791" s="103"/>
      <c r="R4791" s="104"/>
      <c r="S4791" s="99"/>
      <c r="T4791" s="105"/>
      <c r="U4791" s="103"/>
      <c r="V4791" s="103"/>
      <c r="W4791" s="102"/>
      <c r="X4791" s="99"/>
      <c r="Y4791" s="95"/>
      <c r="Z4791" s="106"/>
      <c r="AA4791" s="92"/>
    </row>
    <row r="4792" spans="2:27" x14ac:dyDescent="0.15">
      <c r="B4792" s="99"/>
      <c r="C4792" s="99"/>
      <c r="D4792" s="100"/>
      <c r="E4792" s="95"/>
      <c r="F4792" s="92"/>
      <c r="G4792" s="101"/>
      <c r="H4792" s="92"/>
      <c r="I4792" s="92"/>
      <c r="L4792" s="99"/>
      <c r="M4792" s="102"/>
      <c r="N4792" s="102"/>
      <c r="O4792" s="99"/>
      <c r="P4792" s="99"/>
      <c r="Q4792" s="103"/>
      <c r="R4792" s="104"/>
      <c r="S4792" s="99"/>
      <c r="T4792" s="105"/>
      <c r="U4792" s="103"/>
      <c r="V4792" s="103"/>
      <c r="W4792" s="102"/>
      <c r="X4792" s="99"/>
      <c r="Y4792" s="95"/>
      <c r="Z4792" s="106"/>
      <c r="AA4792" s="92"/>
    </row>
    <row r="4793" spans="2:27" x14ac:dyDescent="0.15">
      <c r="B4793" s="99"/>
      <c r="C4793" s="99"/>
      <c r="D4793" s="100"/>
      <c r="E4793" s="95"/>
      <c r="F4793" s="92"/>
      <c r="G4793" s="101"/>
      <c r="H4793" s="92"/>
      <c r="I4793" s="92"/>
      <c r="L4793" s="99"/>
      <c r="M4793" s="102"/>
      <c r="N4793" s="102"/>
      <c r="O4793" s="99"/>
      <c r="P4793" s="99"/>
      <c r="Q4793" s="103"/>
      <c r="R4793" s="104"/>
      <c r="S4793" s="99"/>
      <c r="T4793" s="105"/>
      <c r="U4793" s="103"/>
      <c r="V4793" s="103"/>
      <c r="W4793" s="102"/>
      <c r="X4793" s="99"/>
      <c r="Y4793" s="95"/>
      <c r="Z4793" s="106"/>
      <c r="AA4793" s="92"/>
    </row>
    <row r="4794" spans="2:27" x14ac:dyDescent="0.15">
      <c r="B4794" s="99"/>
      <c r="C4794" s="99"/>
      <c r="D4794" s="100"/>
      <c r="E4794" s="95"/>
      <c r="F4794" s="92"/>
      <c r="G4794" s="101"/>
      <c r="H4794" s="92"/>
      <c r="I4794" s="92"/>
      <c r="L4794" s="99"/>
      <c r="M4794" s="102"/>
      <c r="N4794" s="102"/>
      <c r="O4794" s="99"/>
      <c r="P4794" s="99"/>
      <c r="Q4794" s="103"/>
      <c r="R4794" s="104"/>
      <c r="S4794" s="99"/>
      <c r="T4794" s="105"/>
      <c r="U4794" s="103"/>
      <c r="V4794" s="103"/>
      <c r="W4794" s="102"/>
      <c r="X4794" s="99"/>
      <c r="Y4794" s="95"/>
      <c r="Z4794" s="106"/>
      <c r="AA4794" s="92"/>
    </row>
    <row r="4795" spans="2:27" x14ac:dyDescent="0.15">
      <c r="B4795" s="99"/>
      <c r="C4795" s="99"/>
      <c r="D4795" s="100"/>
      <c r="E4795" s="95"/>
      <c r="F4795" s="92"/>
      <c r="G4795" s="101"/>
      <c r="H4795" s="92"/>
      <c r="I4795" s="92"/>
      <c r="L4795" s="99"/>
      <c r="M4795" s="102"/>
      <c r="N4795" s="102"/>
      <c r="O4795" s="99"/>
      <c r="P4795" s="99"/>
      <c r="Q4795" s="103"/>
      <c r="R4795" s="104"/>
      <c r="S4795" s="99"/>
      <c r="T4795" s="105"/>
      <c r="U4795" s="103"/>
      <c r="V4795" s="103"/>
      <c r="W4795" s="102"/>
      <c r="X4795" s="99"/>
      <c r="Y4795" s="95"/>
      <c r="Z4795" s="106"/>
      <c r="AA4795" s="92"/>
    </row>
    <row r="4796" spans="2:27" x14ac:dyDescent="0.15">
      <c r="B4796" s="99"/>
      <c r="C4796" s="99"/>
      <c r="D4796" s="100"/>
      <c r="E4796" s="95"/>
      <c r="F4796" s="92"/>
      <c r="G4796" s="101"/>
      <c r="H4796" s="92"/>
      <c r="I4796" s="92"/>
      <c r="L4796" s="99"/>
      <c r="M4796" s="102"/>
      <c r="N4796" s="102"/>
      <c r="O4796" s="99"/>
      <c r="P4796" s="99"/>
      <c r="Q4796" s="103"/>
      <c r="R4796" s="104"/>
      <c r="S4796" s="99"/>
      <c r="T4796" s="105"/>
      <c r="U4796" s="103"/>
      <c r="V4796" s="103"/>
      <c r="W4796" s="102"/>
      <c r="X4796" s="99"/>
      <c r="Y4796" s="95"/>
      <c r="Z4796" s="106"/>
      <c r="AA4796" s="92"/>
    </row>
    <row r="4797" spans="2:27" x14ac:dyDescent="0.15">
      <c r="B4797" s="99"/>
      <c r="C4797" s="99"/>
      <c r="D4797" s="100"/>
      <c r="E4797" s="95"/>
      <c r="F4797" s="92"/>
      <c r="G4797" s="101"/>
      <c r="H4797" s="92"/>
      <c r="I4797" s="92"/>
      <c r="L4797" s="99"/>
      <c r="M4797" s="102"/>
      <c r="N4797" s="102"/>
      <c r="O4797" s="99"/>
      <c r="P4797" s="99"/>
      <c r="Q4797" s="103"/>
      <c r="R4797" s="104"/>
      <c r="S4797" s="99"/>
      <c r="T4797" s="105"/>
      <c r="U4797" s="103"/>
      <c r="V4797" s="103"/>
      <c r="W4797" s="102"/>
      <c r="X4797" s="99"/>
      <c r="Y4797" s="95"/>
      <c r="Z4797" s="106"/>
      <c r="AA4797" s="92"/>
    </row>
    <row r="4798" spans="2:27" x14ac:dyDescent="0.15">
      <c r="B4798" s="99"/>
      <c r="C4798" s="99"/>
      <c r="D4798" s="100"/>
      <c r="E4798" s="95"/>
      <c r="F4798" s="92"/>
      <c r="G4798" s="101"/>
      <c r="H4798" s="92"/>
      <c r="I4798" s="92"/>
      <c r="L4798" s="99"/>
      <c r="M4798" s="102"/>
      <c r="N4798" s="102"/>
      <c r="O4798" s="99"/>
      <c r="P4798" s="99"/>
      <c r="Q4798" s="103"/>
      <c r="R4798" s="104"/>
      <c r="S4798" s="99"/>
      <c r="T4798" s="105"/>
      <c r="U4798" s="103"/>
      <c r="V4798" s="103"/>
      <c r="W4798" s="102"/>
      <c r="X4798" s="99"/>
      <c r="Y4798" s="95"/>
      <c r="Z4798" s="106"/>
      <c r="AA4798" s="92"/>
    </row>
    <row r="4799" spans="2:27" x14ac:dyDescent="0.15">
      <c r="B4799" s="99"/>
      <c r="C4799" s="99"/>
      <c r="D4799" s="100"/>
      <c r="E4799" s="95"/>
      <c r="F4799" s="92"/>
      <c r="G4799" s="101"/>
      <c r="H4799" s="92"/>
      <c r="I4799" s="92"/>
      <c r="L4799" s="99"/>
      <c r="M4799" s="102"/>
      <c r="N4799" s="102"/>
      <c r="O4799" s="99"/>
      <c r="P4799" s="99"/>
      <c r="Q4799" s="103"/>
      <c r="R4799" s="104"/>
      <c r="S4799" s="99"/>
      <c r="T4799" s="105"/>
      <c r="U4799" s="103"/>
      <c r="V4799" s="103"/>
      <c r="W4799" s="102"/>
      <c r="X4799" s="99"/>
      <c r="Y4799" s="95"/>
      <c r="Z4799" s="106"/>
      <c r="AA4799" s="92"/>
    </row>
    <row r="4800" spans="2:27" x14ac:dyDescent="0.15">
      <c r="B4800" s="99"/>
      <c r="C4800" s="99"/>
      <c r="D4800" s="100"/>
      <c r="E4800" s="95"/>
      <c r="F4800" s="92"/>
      <c r="G4800" s="101"/>
      <c r="H4800" s="92"/>
      <c r="I4800" s="92"/>
      <c r="L4800" s="99"/>
      <c r="M4800" s="102"/>
      <c r="N4800" s="102"/>
      <c r="O4800" s="99"/>
      <c r="P4800" s="99"/>
      <c r="Q4800" s="103"/>
      <c r="R4800" s="104"/>
      <c r="S4800" s="99"/>
      <c r="T4800" s="105"/>
      <c r="U4800" s="103"/>
      <c r="V4800" s="103"/>
      <c r="W4800" s="102"/>
      <c r="X4800" s="99"/>
      <c r="Y4800" s="95"/>
      <c r="Z4800" s="106"/>
      <c r="AA4800" s="92"/>
    </row>
    <row r="4801" spans="2:27" x14ac:dyDescent="0.15">
      <c r="B4801" s="99"/>
      <c r="C4801" s="99"/>
      <c r="D4801" s="100"/>
      <c r="E4801" s="95"/>
      <c r="F4801" s="92"/>
      <c r="G4801" s="101"/>
      <c r="H4801" s="92"/>
      <c r="I4801" s="92"/>
      <c r="L4801" s="99"/>
      <c r="M4801" s="102"/>
      <c r="N4801" s="102"/>
      <c r="O4801" s="99"/>
      <c r="P4801" s="99"/>
      <c r="Q4801" s="103"/>
      <c r="R4801" s="104"/>
      <c r="S4801" s="99"/>
      <c r="T4801" s="105"/>
      <c r="U4801" s="103"/>
      <c r="V4801" s="103"/>
      <c r="W4801" s="102"/>
      <c r="X4801" s="99"/>
      <c r="Y4801" s="95"/>
      <c r="Z4801" s="106"/>
      <c r="AA4801" s="92"/>
    </row>
    <row r="4802" spans="2:27" x14ac:dyDescent="0.15">
      <c r="B4802" s="99"/>
      <c r="C4802" s="99"/>
      <c r="D4802" s="100"/>
      <c r="E4802" s="95"/>
      <c r="F4802" s="92"/>
      <c r="G4802" s="101"/>
      <c r="H4802" s="92"/>
      <c r="I4802" s="92"/>
      <c r="L4802" s="99"/>
      <c r="M4802" s="102"/>
      <c r="N4802" s="102"/>
      <c r="O4802" s="99"/>
      <c r="P4802" s="99"/>
      <c r="Q4802" s="103"/>
      <c r="R4802" s="104"/>
      <c r="S4802" s="99"/>
      <c r="T4802" s="105"/>
      <c r="U4802" s="103"/>
      <c r="V4802" s="103"/>
      <c r="W4802" s="102"/>
      <c r="X4802" s="99"/>
      <c r="Y4802" s="95"/>
      <c r="Z4802" s="106"/>
      <c r="AA4802" s="92"/>
    </row>
    <row r="4803" spans="2:27" x14ac:dyDescent="0.15">
      <c r="B4803" s="99"/>
      <c r="C4803" s="99"/>
      <c r="D4803" s="100"/>
      <c r="E4803" s="95"/>
      <c r="F4803" s="92"/>
      <c r="G4803" s="101"/>
      <c r="H4803" s="92"/>
      <c r="I4803" s="92"/>
      <c r="L4803" s="99"/>
      <c r="M4803" s="102"/>
      <c r="N4803" s="102"/>
      <c r="O4803" s="99"/>
      <c r="P4803" s="99"/>
      <c r="Q4803" s="103"/>
      <c r="R4803" s="104"/>
      <c r="S4803" s="99"/>
      <c r="T4803" s="105"/>
      <c r="U4803" s="103"/>
      <c r="V4803" s="103"/>
      <c r="W4803" s="102"/>
      <c r="X4803" s="99"/>
      <c r="Y4803" s="95"/>
      <c r="Z4803" s="106"/>
      <c r="AA4803" s="92"/>
    </row>
    <row r="4804" spans="2:27" x14ac:dyDescent="0.15">
      <c r="B4804" s="99"/>
      <c r="C4804" s="99"/>
      <c r="D4804" s="100"/>
      <c r="E4804" s="95"/>
      <c r="F4804" s="92"/>
      <c r="G4804" s="101"/>
      <c r="H4804" s="92"/>
      <c r="I4804" s="92"/>
      <c r="L4804" s="99"/>
      <c r="M4804" s="102"/>
      <c r="N4804" s="102"/>
      <c r="O4804" s="99"/>
      <c r="P4804" s="99"/>
      <c r="Q4804" s="103"/>
      <c r="R4804" s="104"/>
      <c r="S4804" s="99"/>
      <c r="T4804" s="105"/>
      <c r="U4804" s="103"/>
      <c r="V4804" s="103"/>
      <c r="W4804" s="102"/>
      <c r="X4804" s="99"/>
      <c r="Y4804" s="95"/>
      <c r="Z4804" s="106"/>
      <c r="AA4804" s="92"/>
    </row>
    <row r="4805" spans="2:27" x14ac:dyDescent="0.15">
      <c r="B4805" s="99"/>
      <c r="C4805" s="99"/>
      <c r="D4805" s="100"/>
      <c r="E4805" s="95"/>
      <c r="F4805" s="92"/>
      <c r="G4805" s="101"/>
      <c r="H4805" s="92"/>
      <c r="I4805" s="92"/>
      <c r="L4805" s="99"/>
      <c r="M4805" s="102"/>
      <c r="N4805" s="102"/>
      <c r="O4805" s="99"/>
      <c r="P4805" s="99"/>
      <c r="Q4805" s="103"/>
      <c r="R4805" s="104"/>
      <c r="S4805" s="99"/>
      <c r="T4805" s="105"/>
      <c r="U4805" s="103"/>
      <c r="V4805" s="103"/>
      <c r="W4805" s="102"/>
      <c r="X4805" s="99"/>
      <c r="Y4805" s="95"/>
      <c r="Z4805" s="106"/>
      <c r="AA4805" s="92"/>
    </row>
    <row r="4806" spans="2:27" x14ac:dyDescent="0.15">
      <c r="B4806" s="99"/>
      <c r="C4806" s="99"/>
      <c r="D4806" s="100"/>
      <c r="E4806" s="95"/>
      <c r="F4806" s="92"/>
      <c r="G4806" s="101"/>
      <c r="H4806" s="92"/>
      <c r="I4806" s="92"/>
      <c r="L4806" s="99"/>
      <c r="M4806" s="102"/>
      <c r="N4806" s="102"/>
      <c r="O4806" s="99"/>
      <c r="P4806" s="99"/>
      <c r="Q4806" s="103"/>
      <c r="R4806" s="104"/>
      <c r="S4806" s="99"/>
      <c r="T4806" s="105"/>
      <c r="U4806" s="103"/>
      <c r="V4806" s="103"/>
      <c r="W4806" s="102"/>
      <c r="X4806" s="99"/>
      <c r="Y4806" s="95"/>
      <c r="Z4806" s="106"/>
      <c r="AA4806" s="92"/>
    </row>
    <row r="4807" spans="2:27" x14ac:dyDescent="0.15">
      <c r="B4807" s="99"/>
      <c r="C4807" s="99"/>
      <c r="D4807" s="100"/>
      <c r="E4807" s="95"/>
      <c r="F4807" s="92"/>
      <c r="G4807" s="101"/>
      <c r="H4807" s="92"/>
      <c r="I4807" s="92"/>
      <c r="L4807" s="99"/>
      <c r="M4807" s="102"/>
      <c r="N4807" s="102"/>
      <c r="O4807" s="99"/>
      <c r="P4807" s="99"/>
      <c r="Q4807" s="103"/>
      <c r="R4807" s="104"/>
      <c r="S4807" s="99"/>
      <c r="T4807" s="105"/>
      <c r="U4807" s="103"/>
      <c r="V4807" s="103"/>
      <c r="W4807" s="102"/>
      <c r="X4807" s="99"/>
      <c r="Y4807" s="95"/>
      <c r="Z4807" s="106"/>
      <c r="AA4807" s="92"/>
    </row>
    <row r="4808" spans="2:27" x14ac:dyDescent="0.15">
      <c r="B4808" s="99"/>
      <c r="C4808" s="99"/>
      <c r="D4808" s="100"/>
      <c r="E4808" s="95"/>
      <c r="F4808" s="92"/>
      <c r="G4808" s="101"/>
      <c r="H4808" s="92"/>
      <c r="I4808" s="92"/>
      <c r="L4808" s="99"/>
      <c r="M4808" s="102"/>
      <c r="N4808" s="102"/>
      <c r="O4808" s="99"/>
      <c r="P4808" s="99"/>
      <c r="Q4808" s="103"/>
      <c r="R4808" s="104"/>
      <c r="S4808" s="99"/>
      <c r="T4808" s="105"/>
      <c r="U4808" s="103"/>
      <c r="V4808" s="103"/>
      <c r="W4808" s="102"/>
      <c r="X4808" s="99"/>
      <c r="Y4808" s="95"/>
      <c r="Z4808" s="106"/>
      <c r="AA4808" s="92"/>
    </row>
    <row r="4809" spans="2:27" x14ac:dyDescent="0.15">
      <c r="B4809" s="99"/>
      <c r="C4809" s="99"/>
      <c r="D4809" s="100"/>
      <c r="E4809" s="95"/>
      <c r="F4809" s="92"/>
      <c r="G4809" s="101"/>
      <c r="H4809" s="92"/>
      <c r="I4809" s="92"/>
      <c r="L4809" s="99"/>
      <c r="M4809" s="102"/>
      <c r="N4809" s="102"/>
      <c r="O4809" s="99"/>
      <c r="P4809" s="99"/>
      <c r="Q4809" s="103"/>
      <c r="R4809" s="104"/>
      <c r="S4809" s="99"/>
      <c r="T4809" s="105"/>
      <c r="U4809" s="103"/>
      <c r="V4809" s="103"/>
      <c r="W4809" s="102"/>
      <c r="X4809" s="99"/>
      <c r="Y4809" s="95"/>
      <c r="Z4809" s="106"/>
      <c r="AA4809" s="92"/>
    </row>
    <row r="4810" spans="2:27" x14ac:dyDescent="0.15">
      <c r="B4810" s="99"/>
      <c r="C4810" s="99"/>
      <c r="D4810" s="100"/>
      <c r="E4810" s="95"/>
      <c r="F4810" s="92"/>
      <c r="G4810" s="101"/>
      <c r="H4810" s="92"/>
      <c r="I4810" s="92"/>
      <c r="L4810" s="99"/>
      <c r="M4810" s="102"/>
      <c r="N4810" s="102"/>
      <c r="O4810" s="99"/>
      <c r="P4810" s="99"/>
      <c r="Q4810" s="103"/>
      <c r="R4810" s="104"/>
      <c r="S4810" s="99"/>
      <c r="T4810" s="105"/>
      <c r="U4810" s="103"/>
      <c r="V4810" s="103"/>
      <c r="W4810" s="102"/>
      <c r="X4810" s="99"/>
      <c r="Y4810" s="95"/>
      <c r="Z4810" s="106"/>
      <c r="AA4810" s="92"/>
    </row>
    <row r="4811" spans="2:27" x14ac:dyDescent="0.15">
      <c r="B4811" s="99"/>
      <c r="C4811" s="99"/>
      <c r="D4811" s="100"/>
      <c r="E4811" s="95"/>
      <c r="F4811" s="92"/>
      <c r="G4811" s="101"/>
      <c r="H4811" s="92"/>
      <c r="I4811" s="92"/>
      <c r="L4811" s="99"/>
      <c r="M4811" s="102"/>
      <c r="N4811" s="102"/>
      <c r="O4811" s="99"/>
      <c r="P4811" s="99"/>
      <c r="Q4811" s="103"/>
      <c r="R4811" s="104"/>
      <c r="S4811" s="99"/>
      <c r="T4811" s="105"/>
      <c r="U4811" s="103"/>
      <c r="V4811" s="103"/>
      <c r="W4811" s="102"/>
      <c r="X4811" s="99"/>
      <c r="Y4811" s="95"/>
      <c r="Z4811" s="106"/>
      <c r="AA4811" s="92"/>
    </row>
    <row r="4812" spans="2:27" x14ac:dyDescent="0.15">
      <c r="B4812" s="99"/>
      <c r="C4812" s="99"/>
      <c r="D4812" s="100"/>
      <c r="E4812" s="95"/>
      <c r="F4812" s="92"/>
      <c r="G4812" s="101"/>
      <c r="H4812" s="92"/>
      <c r="I4812" s="92"/>
      <c r="L4812" s="99"/>
      <c r="M4812" s="102"/>
      <c r="N4812" s="102"/>
      <c r="O4812" s="99"/>
      <c r="P4812" s="99"/>
      <c r="Q4812" s="103"/>
      <c r="R4812" s="104"/>
      <c r="S4812" s="99"/>
      <c r="T4812" s="105"/>
      <c r="U4812" s="103"/>
      <c r="V4812" s="103"/>
      <c r="W4812" s="102"/>
      <c r="X4812" s="99"/>
      <c r="Y4812" s="95"/>
      <c r="Z4812" s="106"/>
      <c r="AA4812" s="92"/>
    </row>
    <row r="4813" spans="2:27" x14ac:dyDescent="0.15">
      <c r="B4813" s="99"/>
      <c r="C4813" s="99"/>
      <c r="D4813" s="100"/>
      <c r="E4813" s="95"/>
      <c r="F4813" s="92"/>
      <c r="G4813" s="101"/>
      <c r="H4813" s="92"/>
      <c r="I4813" s="92"/>
      <c r="L4813" s="99"/>
      <c r="M4813" s="102"/>
      <c r="N4813" s="102"/>
      <c r="O4813" s="99"/>
      <c r="P4813" s="99"/>
      <c r="Q4813" s="103"/>
      <c r="R4813" s="104"/>
      <c r="S4813" s="99"/>
      <c r="T4813" s="105"/>
      <c r="U4813" s="103"/>
      <c r="V4813" s="103"/>
      <c r="W4813" s="102"/>
      <c r="X4813" s="99"/>
      <c r="Y4813" s="95"/>
      <c r="Z4813" s="106"/>
      <c r="AA4813" s="92"/>
    </row>
    <row r="4814" spans="2:27" x14ac:dyDescent="0.15">
      <c r="B4814" s="99"/>
      <c r="C4814" s="99"/>
      <c r="D4814" s="100"/>
      <c r="E4814" s="95"/>
      <c r="F4814" s="92"/>
      <c r="G4814" s="101"/>
      <c r="H4814" s="92"/>
      <c r="I4814" s="92"/>
      <c r="L4814" s="99"/>
      <c r="M4814" s="102"/>
      <c r="N4814" s="102"/>
      <c r="O4814" s="99"/>
      <c r="P4814" s="99"/>
      <c r="Q4814" s="103"/>
      <c r="R4814" s="104"/>
      <c r="S4814" s="99"/>
      <c r="T4814" s="105"/>
      <c r="U4814" s="103"/>
      <c r="V4814" s="103"/>
      <c r="W4814" s="102"/>
      <c r="X4814" s="99"/>
      <c r="Y4814" s="95"/>
      <c r="Z4814" s="106"/>
      <c r="AA4814" s="92"/>
    </row>
    <row r="4815" spans="2:27" x14ac:dyDescent="0.15">
      <c r="B4815" s="99"/>
      <c r="C4815" s="99"/>
      <c r="D4815" s="100"/>
      <c r="E4815" s="95"/>
      <c r="F4815" s="92"/>
      <c r="G4815" s="101"/>
      <c r="H4815" s="92"/>
      <c r="I4815" s="92"/>
      <c r="L4815" s="99"/>
      <c r="M4815" s="102"/>
      <c r="N4815" s="102"/>
      <c r="O4815" s="99"/>
      <c r="P4815" s="99"/>
      <c r="Q4815" s="103"/>
      <c r="R4815" s="104"/>
      <c r="S4815" s="99"/>
      <c r="T4815" s="105"/>
      <c r="U4815" s="103"/>
      <c r="V4815" s="103"/>
      <c r="W4815" s="102"/>
      <c r="X4815" s="99"/>
      <c r="Y4815" s="95"/>
      <c r="Z4815" s="106"/>
      <c r="AA4815" s="92"/>
    </row>
    <row r="4816" spans="2:27" x14ac:dyDescent="0.15">
      <c r="B4816" s="99"/>
      <c r="C4816" s="99"/>
      <c r="D4816" s="100"/>
      <c r="E4816" s="95"/>
      <c r="F4816" s="92"/>
      <c r="G4816" s="101"/>
      <c r="H4816" s="92"/>
      <c r="I4816" s="92"/>
      <c r="L4816" s="99"/>
      <c r="M4816" s="102"/>
      <c r="N4816" s="102"/>
      <c r="O4816" s="99"/>
      <c r="P4816" s="99"/>
      <c r="Q4816" s="103"/>
      <c r="R4816" s="104"/>
      <c r="S4816" s="99"/>
      <c r="T4816" s="105"/>
      <c r="U4816" s="103"/>
      <c r="V4816" s="103"/>
      <c r="W4816" s="102"/>
      <c r="X4816" s="99"/>
      <c r="Y4816" s="95"/>
      <c r="Z4816" s="106"/>
      <c r="AA4816" s="92"/>
    </row>
    <row r="4817" spans="2:27" x14ac:dyDescent="0.15">
      <c r="B4817" s="99"/>
      <c r="C4817" s="99"/>
      <c r="D4817" s="100"/>
      <c r="E4817" s="95"/>
      <c r="F4817" s="92"/>
      <c r="G4817" s="101"/>
      <c r="H4817" s="92"/>
      <c r="I4817" s="92"/>
      <c r="L4817" s="99"/>
      <c r="M4817" s="102"/>
      <c r="N4817" s="102"/>
      <c r="O4817" s="99"/>
      <c r="P4817" s="99"/>
      <c r="Q4817" s="103"/>
      <c r="R4817" s="104"/>
      <c r="S4817" s="99"/>
      <c r="T4817" s="105"/>
      <c r="U4817" s="103"/>
      <c r="V4817" s="103"/>
      <c r="W4817" s="102"/>
      <c r="X4817" s="99"/>
      <c r="Y4817" s="95"/>
      <c r="Z4817" s="106"/>
      <c r="AA4817" s="92"/>
    </row>
    <row r="4818" spans="2:27" x14ac:dyDescent="0.15">
      <c r="B4818" s="99"/>
      <c r="C4818" s="99"/>
      <c r="D4818" s="100"/>
      <c r="E4818" s="95"/>
      <c r="F4818" s="92"/>
      <c r="G4818" s="101"/>
      <c r="H4818" s="92"/>
      <c r="I4818" s="92"/>
      <c r="L4818" s="99"/>
      <c r="M4818" s="102"/>
      <c r="N4818" s="102"/>
      <c r="O4818" s="99"/>
      <c r="P4818" s="99"/>
      <c r="Q4818" s="103"/>
      <c r="R4818" s="104"/>
      <c r="S4818" s="99"/>
      <c r="T4818" s="105"/>
      <c r="U4818" s="103"/>
      <c r="V4818" s="103"/>
      <c r="W4818" s="102"/>
      <c r="X4818" s="99"/>
      <c r="Y4818" s="95"/>
      <c r="Z4818" s="106"/>
      <c r="AA4818" s="92"/>
    </row>
    <row r="4819" spans="2:27" x14ac:dyDescent="0.15">
      <c r="B4819" s="99"/>
      <c r="C4819" s="99"/>
      <c r="D4819" s="100"/>
      <c r="E4819" s="95"/>
      <c r="F4819" s="92"/>
      <c r="G4819" s="101"/>
      <c r="H4819" s="92"/>
      <c r="I4819" s="92"/>
      <c r="L4819" s="99"/>
      <c r="M4819" s="102"/>
      <c r="N4819" s="102"/>
      <c r="O4819" s="99"/>
      <c r="P4819" s="99"/>
      <c r="Q4819" s="103"/>
      <c r="R4819" s="104"/>
      <c r="S4819" s="99"/>
      <c r="T4819" s="105"/>
      <c r="U4819" s="103"/>
      <c r="V4819" s="103"/>
      <c r="W4819" s="102"/>
      <c r="X4819" s="99"/>
      <c r="Y4819" s="95"/>
      <c r="Z4819" s="106"/>
      <c r="AA4819" s="92"/>
    </row>
    <row r="4820" spans="2:27" x14ac:dyDescent="0.15">
      <c r="B4820" s="99"/>
      <c r="C4820" s="99"/>
      <c r="D4820" s="100"/>
      <c r="E4820" s="95"/>
      <c r="F4820" s="92"/>
      <c r="G4820" s="101"/>
      <c r="H4820" s="92"/>
      <c r="I4820" s="92"/>
      <c r="L4820" s="99"/>
      <c r="M4820" s="102"/>
      <c r="N4820" s="102"/>
      <c r="O4820" s="99"/>
      <c r="P4820" s="99"/>
      <c r="Q4820" s="103"/>
      <c r="R4820" s="104"/>
      <c r="S4820" s="99"/>
      <c r="T4820" s="105"/>
      <c r="U4820" s="103"/>
      <c r="V4820" s="103"/>
      <c r="W4820" s="102"/>
      <c r="X4820" s="99"/>
      <c r="Y4820" s="95"/>
      <c r="Z4820" s="106"/>
      <c r="AA4820" s="92"/>
    </row>
    <row r="4821" spans="2:27" x14ac:dyDescent="0.15">
      <c r="B4821" s="99"/>
      <c r="C4821" s="99"/>
      <c r="D4821" s="100"/>
      <c r="E4821" s="95"/>
      <c r="F4821" s="92"/>
      <c r="G4821" s="101"/>
      <c r="H4821" s="92"/>
      <c r="I4821" s="92"/>
      <c r="L4821" s="99"/>
      <c r="M4821" s="102"/>
      <c r="N4821" s="102"/>
      <c r="O4821" s="99"/>
      <c r="P4821" s="99"/>
      <c r="Q4821" s="103"/>
      <c r="R4821" s="104"/>
      <c r="S4821" s="99"/>
      <c r="T4821" s="105"/>
      <c r="U4821" s="103"/>
      <c r="V4821" s="103"/>
      <c r="W4821" s="102"/>
      <c r="X4821" s="99"/>
      <c r="Y4821" s="95"/>
      <c r="Z4821" s="106"/>
      <c r="AA4821" s="92"/>
    </row>
    <row r="4822" spans="2:27" x14ac:dyDescent="0.15">
      <c r="B4822" s="99"/>
      <c r="C4822" s="99"/>
      <c r="D4822" s="100"/>
      <c r="E4822" s="95"/>
      <c r="F4822" s="92"/>
      <c r="G4822" s="101"/>
      <c r="H4822" s="92"/>
      <c r="I4822" s="92"/>
      <c r="L4822" s="99"/>
      <c r="M4822" s="102"/>
      <c r="N4822" s="102"/>
      <c r="O4822" s="99"/>
      <c r="P4822" s="99"/>
      <c r="Q4822" s="103"/>
      <c r="R4822" s="104"/>
      <c r="S4822" s="99"/>
      <c r="T4822" s="105"/>
      <c r="U4822" s="103"/>
      <c r="V4822" s="103"/>
      <c r="W4822" s="102"/>
      <c r="X4822" s="99"/>
      <c r="Y4822" s="95"/>
      <c r="Z4822" s="106"/>
      <c r="AA4822" s="92"/>
    </row>
    <row r="4823" spans="2:27" x14ac:dyDescent="0.15">
      <c r="B4823" s="99"/>
      <c r="C4823" s="99"/>
      <c r="D4823" s="100"/>
      <c r="E4823" s="95"/>
      <c r="F4823" s="92"/>
      <c r="G4823" s="101"/>
      <c r="H4823" s="92"/>
      <c r="I4823" s="92"/>
      <c r="L4823" s="99"/>
      <c r="M4823" s="102"/>
      <c r="N4823" s="102"/>
      <c r="O4823" s="99"/>
      <c r="P4823" s="99"/>
      <c r="Q4823" s="103"/>
      <c r="R4823" s="104"/>
      <c r="S4823" s="99"/>
      <c r="T4823" s="105"/>
      <c r="U4823" s="103"/>
      <c r="V4823" s="103"/>
      <c r="W4823" s="102"/>
      <c r="X4823" s="99"/>
      <c r="Y4823" s="95"/>
      <c r="Z4823" s="106"/>
      <c r="AA4823" s="92"/>
    </row>
    <row r="4824" spans="2:27" x14ac:dyDescent="0.15">
      <c r="B4824" s="99"/>
      <c r="C4824" s="99"/>
      <c r="D4824" s="100"/>
      <c r="E4824" s="95"/>
      <c r="F4824" s="92"/>
      <c r="G4824" s="101"/>
      <c r="H4824" s="92"/>
      <c r="I4824" s="92"/>
      <c r="L4824" s="99"/>
      <c r="M4824" s="102"/>
      <c r="N4824" s="102"/>
      <c r="O4824" s="99"/>
      <c r="P4824" s="99"/>
      <c r="Q4824" s="103"/>
      <c r="R4824" s="104"/>
      <c r="S4824" s="99"/>
      <c r="T4824" s="105"/>
      <c r="U4824" s="103"/>
      <c r="V4824" s="103"/>
      <c r="W4824" s="102"/>
      <c r="X4824" s="99"/>
      <c r="Y4824" s="95"/>
      <c r="Z4824" s="106"/>
      <c r="AA4824" s="92"/>
    </row>
    <row r="4825" spans="2:27" x14ac:dyDescent="0.15">
      <c r="B4825" s="99"/>
      <c r="C4825" s="99"/>
      <c r="D4825" s="100"/>
      <c r="E4825" s="95"/>
      <c r="F4825" s="92"/>
      <c r="G4825" s="101"/>
      <c r="H4825" s="92"/>
      <c r="I4825" s="92"/>
      <c r="L4825" s="99"/>
      <c r="M4825" s="102"/>
      <c r="N4825" s="102"/>
      <c r="O4825" s="99"/>
      <c r="P4825" s="99"/>
      <c r="Q4825" s="103"/>
      <c r="R4825" s="104"/>
      <c r="S4825" s="99"/>
      <c r="T4825" s="105"/>
      <c r="U4825" s="103"/>
      <c r="V4825" s="103"/>
      <c r="W4825" s="102"/>
      <c r="X4825" s="99"/>
      <c r="Y4825" s="95"/>
      <c r="Z4825" s="106"/>
      <c r="AA4825" s="92"/>
    </row>
    <row r="4826" spans="2:27" x14ac:dyDescent="0.15">
      <c r="B4826" s="99"/>
      <c r="C4826" s="99"/>
      <c r="D4826" s="100"/>
      <c r="E4826" s="95"/>
      <c r="F4826" s="92"/>
      <c r="G4826" s="101"/>
      <c r="H4826" s="92"/>
      <c r="I4826" s="92"/>
      <c r="L4826" s="99"/>
      <c r="M4826" s="102"/>
      <c r="N4826" s="102"/>
      <c r="O4826" s="99"/>
      <c r="P4826" s="99"/>
      <c r="Q4826" s="103"/>
      <c r="R4826" s="104"/>
      <c r="S4826" s="99"/>
      <c r="T4826" s="105"/>
      <c r="U4826" s="103"/>
      <c r="V4826" s="103"/>
      <c r="W4826" s="102"/>
      <c r="X4826" s="99"/>
      <c r="Y4826" s="95"/>
      <c r="Z4826" s="106"/>
      <c r="AA4826" s="92"/>
    </row>
    <row r="4827" spans="2:27" x14ac:dyDescent="0.15">
      <c r="B4827" s="99"/>
      <c r="C4827" s="99"/>
      <c r="D4827" s="100"/>
      <c r="E4827" s="95"/>
      <c r="F4827" s="92"/>
      <c r="G4827" s="101"/>
      <c r="H4827" s="92"/>
      <c r="I4827" s="92"/>
      <c r="L4827" s="99"/>
      <c r="M4827" s="102"/>
      <c r="N4827" s="102"/>
      <c r="O4827" s="99"/>
      <c r="P4827" s="99"/>
      <c r="Q4827" s="103"/>
      <c r="R4827" s="104"/>
      <c r="S4827" s="99"/>
      <c r="T4827" s="105"/>
      <c r="U4827" s="103"/>
      <c r="V4827" s="103"/>
      <c r="W4827" s="102"/>
      <c r="X4827" s="99"/>
      <c r="Y4827" s="95"/>
      <c r="Z4827" s="106"/>
      <c r="AA4827" s="92"/>
    </row>
    <row r="4828" spans="2:27" x14ac:dyDescent="0.15">
      <c r="B4828" s="99"/>
      <c r="C4828" s="99"/>
      <c r="D4828" s="100"/>
      <c r="E4828" s="95"/>
      <c r="F4828" s="92"/>
      <c r="G4828" s="101"/>
      <c r="H4828" s="92"/>
      <c r="I4828" s="92"/>
      <c r="L4828" s="99"/>
      <c r="M4828" s="102"/>
      <c r="N4828" s="102"/>
      <c r="O4828" s="99"/>
      <c r="P4828" s="99"/>
      <c r="Q4828" s="103"/>
      <c r="R4828" s="104"/>
      <c r="S4828" s="99"/>
      <c r="T4828" s="105"/>
      <c r="U4828" s="103"/>
      <c r="V4828" s="103"/>
      <c r="W4828" s="102"/>
      <c r="X4828" s="99"/>
      <c r="Y4828" s="95"/>
      <c r="Z4828" s="106"/>
      <c r="AA4828" s="92"/>
    </row>
    <row r="4829" spans="2:27" x14ac:dyDescent="0.15">
      <c r="B4829" s="99"/>
      <c r="C4829" s="99"/>
      <c r="D4829" s="100"/>
      <c r="E4829" s="95"/>
      <c r="F4829" s="92"/>
      <c r="G4829" s="101"/>
      <c r="H4829" s="92"/>
      <c r="I4829" s="92"/>
      <c r="L4829" s="99"/>
      <c r="M4829" s="102"/>
      <c r="N4829" s="102"/>
      <c r="O4829" s="99"/>
      <c r="P4829" s="99"/>
      <c r="Q4829" s="103"/>
      <c r="R4829" s="104"/>
      <c r="S4829" s="99"/>
      <c r="T4829" s="105"/>
      <c r="U4829" s="103"/>
      <c r="V4829" s="103"/>
      <c r="W4829" s="102"/>
      <c r="X4829" s="99"/>
      <c r="Y4829" s="95"/>
      <c r="Z4829" s="106"/>
      <c r="AA4829" s="92"/>
    </row>
    <row r="4830" spans="2:27" x14ac:dyDescent="0.15">
      <c r="B4830" s="99"/>
      <c r="C4830" s="99"/>
      <c r="D4830" s="100"/>
      <c r="E4830" s="95"/>
      <c r="F4830" s="92"/>
      <c r="G4830" s="101"/>
      <c r="H4830" s="92"/>
      <c r="I4830" s="92"/>
      <c r="L4830" s="99"/>
      <c r="M4830" s="102"/>
      <c r="N4830" s="102"/>
      <c r="O4830" s="99"/>
      <c r="P4830" s="99"/>
      <c r="Q4830" s="103"/>
      <c r="R4830" s="104"/>
      <c r="S4830" s="99"/>
      <c r="T4830" s="105"/>
      <c r="U4830" s="103"/>
      <c r="V4830" s="103"/>
      <c r="W4830" s="102"/>
      <c r="X4830" s="99"/>
      <c r="Y4830" s="95"/>
      <c r="Z4830" s="106"/>
      <c r="AA4830" s="92"/>
    </row>
    <row r="4831" spans="2:27" x14ac:dyDescent="0.15">
      <c r="B4831" s="99"/>
      <c r="C4831" s="99"/>
      <c r="D4831" s="100"/>
      <c r="E4831" s="95"/>
      <c r="F4831" s="92"/>
      <c r="G4831" s="101"/>
      <c r="H4831" s="92"/>
      <c r="I4831" s="92"/>
      <c r="L4831" s="99"/>
      <c r="M4831" s="102"/>
      <c r="N4831" s="102"/>
      <c r="O4831" s="99"/>
      <c r="P4831" s="99"/>
      <c r="Q4831" s="103"/>
      <c r="R4831" s="104"/>
      <c r="S4831" s="99"/>
      <c r="T4831" s="105"/>
      <c r="U4831" s="103"/>
      <c r="V4831" s="103"/>
      <c r="W4831" s="102"/>
      <c r="X4831" s="99"/>
      <c r="Y4831" s="95"/>
      <c r="Z4831" s="106"/>
      <c r="AA4831" s="92"/>
    </row>
    <row r="4832" spans="2:27" x14ac:dyDescent="0.15">
      <c r="B4832" s="99"/>
      <c r="C4832" s="99"/>
      <c r="D4832" s="100"/>
      <c r="E4832" s="95"/>
      <c r="F4832" s="92"/>
      <c r="G4832" s="101"/>
      <c r="H4832" s="92"/>
      <c r="I4832" s="92"/>
      <c r="L4832" s="99"/>
      <c r="M4832" s="102"/>
      <c r="N4832" s="102"/>
      <c r="O4832" s="99"/>
      <c r="P4832" s="99"/>
      <c r="Q4832" s="103"/>
      <c r="R4832" s="104"/>
      <c r="S4832" s="99"/>
      <c r="T4832" s="105"/>
      <c r="U4832" s="103"/>
      <c r="V4832" s="103"/>
      <c r="W4832" s="102"/>
      <c r="X4832" s="99"/>
      <c r="Y4832" s="95"/>
      <c r="Z4832" s="106"/>
      <c r="AA4832" s="92"/>
    </row>
    <row r="4833" spans="2:27" x14ac:dyDescent="0.15">
      <c r="B4833" s="99"/>
      <c r="C4833" s="99"/>
      <c r="D4833" s="100"/>
      <c r="E4833" s="95"/>
      <c r="F4833" s="92"/>
      <c r="G4833" s="101"/>
      <c r="H4833" s="92"/>
      <c r="I4833" s="92"/>
      <c r="L4833" s="99"/>
      <c r="M4833" s="102"/>
      <c r="N4833" s="102"/>
      <c r="O4833" s="99"/>
      <c r="P4833" s="99"/>
      <c r="Q4833" s="103"/>
      <c r="R4833" s="104"/>
      <c r="S4833" s="99"/>
      <c r="T4833" s="105"/>
      <c r="U4833" s="103"/>
      <c r="V4833" s="103"/>
      <c r="W4833" s="102"/>
      <c r="X4833" s="99"/>
      <c r="Y4833" s="95"/>
      <c r="Z4833" s="106"/>
      <c r="AA4833" s="92"/>
    </row>
    <row r="4834" spans="2:27" x14ac:dyDescent="0.15">
      <c r="B4834" s="99"/>
      <c r="C4834" s="99"/>
      <c r="D4834" s="100"/>
      <c r="E4834" s="95"/>
      <c r="F4834" s="92"/>
      <c r="G4834" s="101"/>
      <c r="H4834" s="92"/>
      <c r="I4834" s="92"/>
      <c r="L4834" s="99"/>
      <c r="M4834" s="102"/>
      <c r="N4834" s="102"/>
      <c r="O4834" s="99"/>
      <c r="P4834" s="99"/>
      <c r="Q4834" s="103"/>
      <c r="R4834" s="104"/>
      <c r="S4834" s="99"/>
      <c r="T4834" s="105"/>
      <c r="U4834" s="103"/>
      <c r="V4834" s="103"/>
      <c r="W4834" s="102"/>
      <c r="X4834" s="99"/>
      <c r="Y4834" s="95"/>
      <c r="Z4834" s="106"/>
      <c r="AA4834" s="92"/>
    </row>
    <row r="4835" spans="2:27" x14ac:dyDescent="0.15">
      <c r="B4835" s="99"/>
      <c r="C4835" s="99"/>
      <c r="D4835" s="100"/>
      <c r="E4835" s="95"/>
      <c r="F4835" s="92"/>
      <c r="G4835" s="101"/>
      <c r="H4835" s="92"/>
      <c r="I4835" s="92"/>
      <c r="L4835" s="99"/>
      <c r="M4835" s="102"/>
      <c r="N4835" s="102"/>
      <c r="O4835" s="99"/>
      <c r="P4835" s="99"/>
      <c r="Q4835" s="103"/>
      <c r="R4835" s="104"/>
      <c r="S4835" s="99"/>
      <c r="T4835" s="105"/>
      <c r="U4835" s="103"/>
      <c r="V4835" s="103"/>
      <c r="W4835" s="102"/>
      <c r="X4835" s="99"/>
      <c r="Y4835" s="95"/>
      <c r="Z4835" s="106"/>
      <c r="AA4835" s="92"/>
    </row>
    <row r="4836" spans="2:27" x14ac:dyDescent="0.15">
      <c r="B4836" s="99"/>
      <c r="C4836" s="99"/>
      <c r="D4836" s="100"/>
      <c r="E4836" s="95"/>
      <c r="F4836" s="92"/>
      <c r="G4836" s="101"/>
      <c r="H4836" s="92"/>
      <c r="I4836" s="92"/>
      <c r="L4836" s="99"/>
      <c r="M4836" s="102"/>
      <c r="N4836" s="102"/>
      <c r="O4836" s="99"/>
      <c r="P4836" s="99"/>
      <c r="Q4836" s="103"/>
      <c r="R4836" s="104"/>
      <c r="S4836" s="99"/>
      <c r="T4836" s="105"/>
      <c r="U4836" s="103"/>
      <c r="V4836" s="103"/>
      <c r="W4836" s="102"/>
      <c r="X4836" s="99"/>
      <c r="Y4836" s="95"/>
      <c r="Z4836" s="106"/>
      <c r="AA4836" s="92"/>
    </row>
    <row r="4837" spans="2:27" x14ac:dyDescent="0.15">
      <c r="B4837" s="99"/>
      <c r="C4837" s="99"/>
      <c r="D4837" s="100"/>
      <c r="E4837" s="95"/>
      <c r="F4837" s="92"/>
      <c r="G4837" s="101"/>
      <c r="H4837" s="92"/>
      <c r="I4837" s="92"/>
      <c r="L4837" s="99"/>
      <c r="M4837" s="102"/>
      <c r="N4837" s="102"/>
      <c r="O4837" s="99"/>
      <c r="P4837" s="99"/>
      <c r="Q4837" s="103"/>
      <c r="R4837" s="104"/>
      <c r="S4837" s="99"/>
      <c r="T4837" s="105"/>
      <c r="U4837" s="103"/>
      <c r="V4837" s="103"/>
      <c r="W4837" s="102"/>
      <c r="X4837" s="99"/>
      <c r="Y4837" s="95"/>
      <c r="Z4837" s="106"/>
      <c r="AA4837" s="92"/>
    </row>
    <row r="4838" spans="2:27" x14ac:dyDescent="0.15">
      <c r="B4838" s="99"/>
      <c r="C4838" s="99"/>
      <c r="D4838" s="100"/>
      <c r="E4838" s="95"/>
      <c r="F4838" s="92"/>
      <c r="G4838" s="101"/>
      <c r="H4838" s="92"/>
      <c r="I4838" s="92"/>
      <c r="L4838" s="99"/>
      <c r="M4838" s="102"/>
      <c r="N4838" s="102"/>
      <c r="O4838" s="99"/>
      <c r="P4838" s="99"/>
      <c r="Q4838" s="103"/>
      <c r="R4838" s="104"/>
      <c r="S4838" s="99"/>
      <c r="T4838" s="105"/>
      <c r="U4838" s="103"/>
      <c r="V4838" s="103"/>
      <c r="W4838" s="102"/>
      <c r="X4838" s="99"/>
      <c r="Y4838" s="95"/>
      <c r="Z4838" s="106"/>
      <c r="AA4838" s="92"/>
    </row>
    <row r="4839" spans="2:27" x14ac:dyDescent="0.15">
      <c r="B4839" s="99"/>
      <c r="C4839" s="99"/>
      <c r="D4839" s="100"/>
      <c r="E4839" s="95"/>
      <c r="F4839" s="92"/>
      <c r="G4839" s="101"/>
      <c r="H4839" s="92"/>
      <c r="I4839" s="92"/>
      <c r="L4839" s="99"/>
      <c r="M4839" s="102"/>
      <c r="N4839" s="102"/>
      <c r="O4839" s="99"/>
      <c r="P4839" s="99"/>
      <c r="Q4839" s="103"/>
      <c r="R4839" s="104"/>
      <c r="S4839" s="99"/>
      <c r="T4839" s="105"/>
      <c r="U4839" s="103"/>
      <c r="V4839" s="103"/>
      <c r="W4839" s="102"/>
      <c r="X4839" s="99"/>
      <c r="Y4839" s="95"/>
      <c r="Z4839" s="106"/>
      <c r="AA4839" s="92"/>
    </row>
    <row r="4840" spans="2:27" x14ac:dyDescent="0.15">
      <c r="B4840" s="99"/>
      <c r="C4840" s="99"/>
      <c r="D4840" s="100"/>
      <c r="E4840" s="95"/>
      <c r="F4840" s="92"/>
      <c r="G4840" s="101"/>
      <c r="H4840" s="92"/>
      <c r="I4840" s="92"/>
      <c r="L4840" s="99"/>
      <c r="M4840" s="102"/>
      <c r="N4840" s="102"/>
      <c r="O4840" s="99"/>
      <c r="P4840" s="99"/>
      <c r="Q4840" s="103"/>
      <c r="R4840" s="104"/>
      <c r="S4840" s="99"/>
      <c r="T4840" s="105"/>
      <c r="U4840" s="103"/>
      <c r="V4840" s="103"/>
      <c r="W4840" s="102"/>
      <c r="X4840" s="99"/>
      <c r="Y4840" s="95"/>
      <c r="Z4840" s="106"/>
      <c r="AA4840" s="92"/>
    </row>
    <row r="4841" spans="2:27" x14ac:dyDescent="0.15">
      <c r="B4841" s="99"/>
      <c r="C4841" s="99"/>
      <c r="D4841" s="100"/>
      <c r="E4841" s="95"/>
      <c r="F4841" s="92"/>
      <c r="G4841" s="101"/>
      <c r="H4841" s="92"/>
      <c r="I4841" s="92"/>
      <c r="L4841" s="99"/>
      <c r="M4841" s="102"/>
      <c r="N4841" s="102"/>
      <c r="O4841" s="99"/>
      <c r="P4841" s="99"/>
      <c r="Q4841" s="103"/>
      <c r="R4841" s="104"/>
      <c r="S4841" s="99"/>
      <c r="T4841" s="105"/>
      <c r="U4841" s="103"/>
      <c r="V4841" s="103"/>
      <c r="W4841" s="102"/>
      <c r="X4841" s="99"/>
      <c r="Y4841" s="95"/>
      <c r="Z4841" s="106"/>
      <c r="AA4841" s="92"/>
    </row>
    <row r="4842" spans="2:27" x14ac:dyDescent="0.15">
      <c r="B4842" s="99"/>
      <c r="C4842" s="99"/>
      <c r="D4842" s="100"/>
      <c r="E4842" s="95"/>
      <c r="F4842" s="92"/>
      <c r="G4842" s="101"/>
      <c r="H4842" s="92"/>
      <c r="I4842" s="92"/>
      <c r="L4842" s="99"/>
      <c r="M4842" s="102"/>
      <c r="N4842" s="102"/>
      <c r="O4842" s="99"/>
      <c r="P4842" s="99"/>
      <c r="Q4842" s="103"/>
      <c r="R4842" s="104"/>
      <c r="S4842" s="99"/>
      <c r="T4842" s="105"/>
      <c r="U4842" s="103"/>
      <c r="V4842" s="103"/>
      <c r="W4842" s="102"/>
      <c r="X4842" s="99"/>
      <c r="Y4842" s="95"/>
      <c r="Z4842" s="106"/>
      <c r="AA4842" s="92"/>
    </row>
    <row r="4843" spans="2:27" x14ac:dyDescent="0.15">
      <c r="B4843" s="99"/>
      <c r="C4843" s="99"/>
      <c r="D4843" s="100"/>
      <c r="E4843" s="95"/>
      <c r="F4843" s="92"/>
      <c r="G4843" s="101"/>
      <c r="H4843" s="92"/>
      <c r="I4843" s="92"/>
      <c r="L4843" s="99"/>
      <c r="M4843" s="102"/>
      <c r="N4843" s="102"/>
      <c r="O4843" s="99"/>
      <c r="P4843" s="99"/>
      <c r="Q4843" s="103"/>
      <c r="R4843" s="104"/>
      <c r="S4843" s="99"/>
      <c r="T4843" s="105"/>
      <c r="U4843" s="103"/>
      <c r="V4843" s="103"/>
      <c r="W4843" s="102"/>
      <c r="X4843" s="99"/>
      <c r="Y4843" s="95"/>
      <c r="Z4843" s="106"/>
      <c r="AA4843" s="92"/>
    </row>
    <row r="4844" spans="2:27" x14ac:dyDescent="0.15">
      <c r="B4844" s="99"/>
      <c r="C4844" s="99"/>
      <c r="D4844" s="100"/>
      <c r="E4844" s="95"/>
      <c r="F4844" s="92"/>
      <c r="G4844" s="101"/>
      <c r="H4844" s="92"/>
      <c r="I4844" s="92"/>
      <c r="L4844" s="99"/>
      <c r="M4844" s="102"/>
      <c r="N4844" s="102"/>
      <c r="O4844" s="99"/>
      <c r="P4844" s="99"/>
      <c r="Q4844" s="103"/>
      <c r="R4844" s="104"/>
      <c r="S4844" s="99"/>
      <c r="T4844" s="105"/>
      <c r="U4844" s="103"/>
      <c r="V4844" s="103"/>
      <c r="W4844" s="102"/>
      <c r="X4844" s="99"/>
      <c r="Y4844" s="95"/>
      <c r="Z4844" s="106"/>
      <c r="AA4844" s="92"/>
    </row>
    <row r="4845" spans="2:27" x14ac:dyDescent="0.15">
      <c r="B4845" s="99"/>
      <c r="C4845" s="99"/>
      <c r="D4845" s="100"/>
      <c r="E4845" s="95"/>
      <c r="F4845" s="92"/>
      <c r="G4845" s="101"/>
      <c r="H4845" s="92"/>
      <c r="I4845" s="92"/>
      <c r="L4845" s="99"/>
      <c r="M4845" s="102"/>
      <c r="N4845" s="102"/>
      <c r="O4845" s="99"/>
      <c r="P4845" s="99"/>
      <c r="Q4845" s="103"/>
      <c r="R4845" s="104"/>
      <c r="S4845" s="99"/>
      <c r="T4845" s="105"/>
      <c r="U4845" s="103"/>
      <c r="V4845" s="103"/>
      <c r="W4845" s="102"/>
      <c r="X4845" s="99"/>
      <c r="Y4845" s="95"/>
      <c r="Z4845" s="106"/>
      <c r="AA4845" s="92"/>
    </row>
    <row r="4846" spans="2:27" x14ac:dyDescent="0.15">
      <c r="B4846" s="99"/>
      <c r="C4846" s="99"/>
      <c r="D4846" s="100"/>
      <c r="E4846" s="95"/>
      <c r="F4846" s="92"/>
      <c r="G4846" s="101"/>
      <c r="H4846" s="92"/>
      <c r="I4846" s="92"/>
      <c r="L4846" s="99"/>
      <c r="M4846" s="102"/>
      <c r="N4846" s="102"/>
      <c r="O4846" s="99"/>
      <c r="P4846" s="99"/>
      <c r="Q4846" s="103"/>
      <c r="R4846" s="104"/>
      <c r="S4846" s="99"/>
      <c r="T4846" s="105"/>
      <c r="U4846" s="103"/>
      <c r="V4846" s="103"/>
      <c r="W4846" s="102"/>
      <c r="X4846" s="99"/>
      <c r="Y4846" s="95"/>
      <c r="Z4846" s="106"/>
      <c r="AA4846" s="92"/>
    </row>
    <row r="4847" spans="2:27" x14ac:dyDescent="0.15">
      <c r="B4847" s="99"/>
      <c r="C4847" s="99"/>
      <c r="D4847" s="100"/>
      <c r="E4847" s="95"/>
      <c r="F4847" s="92"/>
      <c r="G4847" s="101"/>
      <c r="H4847" s="92"/>
      <c r="I4847" s="92"/>
      <c r="L4847" s="99"/>
      <c r="M4847" s="102"/>
      <c r="N4847" s="102"/>
      <c r="O4847" s="99"/>
      <c r="P4847" s="99"/>
      <c r="Q4847" s="103"/>
      <c r="R4847" s="104"/>
      <c r="S4847" s="99"/>
      <c r="T4847" s="105"/>
      <c r="U4847" s="103"/>
      <c r="V4847" s="103"/>
      <c r="W4847" s="102"/>
      <c r="X4847" s="99"/>
      <c r="Y4847" s="95"/>
      <c r="Z4847" s="106"/>
      <c r="AA4847" s="92"/>
    </row>
    <row r="4848" spans="2:27" x14ac:dyDescent="0.15">
      <c r="B4848" s="99"/>
      <c r="C4848" s="99"/>
      <c r="D4848" s="100"/>
      <c r="E4848" s="95"/>
      <c r="F4848" s="92"/>
      <c r="G4848" s="101"/>
      <c r="H4848" s="92"/>
      <c r="I4848" s="92"/>
      <c r="L4848" s="99"/>
      <c r="M4848" s="102"/>
      <c r="N4848" s="102"/>
      <c r="O4848" s="99"/>
      <c r="P4848" s="99"/>
      <c r="Q4848" s="103"/>
      <c r="R4848" s="104"/>
      <c r="S4848" s="99"/>
      <c r="T4848" s="105"/>
      <c r="U4848" s="103"/>
      <c r="V4848" s="103"/>
      <c r="W4848" s="102"/>
      <c r="X4848" s="99"/>
      <c r="Y4848" s="95"/>
      <c r="Z4848" s="106"/>
      <c r="AA4848" s="92"/>
    </row>
    <row r="4849" spans="2:27" x14ac:dyDescent="0.15">
      <c r="B4849" s="99"/>
      <c r="C4849" s="99"/>
      <c r="D4849" s="100"/>
      <c r="E4849" s="95"/>
      <c r="F4849" s="92"/>
      <c r="G4849" s="101"/>
      <c r="H4849" s="92"/>
      <c r="I4849" s="92"/>
      <c r="L4849" s="99"/>
      <c r="M4849" s="102"/>
      <c r="N4849" s="102"/>
      <c r="O4849" s="99"/>
      <c r="P4849" s="99"/>
      <c r="Q4849" s="103"/>
      <c r="R4849" s="104"/>
      <c r="S4849" s="99"/>
      <c r="T4849" s="105"/>
      <c r="U4849" s="103"/>
      <c r="V4849" s="103"/>
      <c r="W4849" s="102"/>
      <c r="X4849" s="99"/>
      <c r="Y4849" s="95"/>
      <c r="Z4849" s="106"/>
      <c r="AA4849" s="92"/>
    </row>
    <row r="4850" spans="2:27" x14ac:dyDescent="0.15">
      <c r="B4850" s="99"/>
      <c r="C4850" s="99"/>
      <c r="D4850" s="100"/>
      <c r="E4850" s="95"/>
      <c r="F4850" s="92"/>
      <c r="G4850" s="101"/>
      <c r="H4850" s="92"/>
      <c r="I4850" s="92"/>
      <c r="L4850" s="99"/>
      <c r="M4850" s="102"/>
      <c r="N4850" s="102"/>
      <c r="O4850" s="99"/>
      <c r="P4850" s="99"/>
      <c r="Q4850" s="103"/>
      <c r="R4850" s="104"/>
      <c r="S4850" s="99"/>
      <c r="T4850" s="105"/>
      <c r="U4850" s="103"/>
      <c r="V4850" s="103"/>
      <c r="W4850" s="102"/>
      <c r="X4850" s="99"/>
      <c r="Y4850" s="95"/>
      <c r="Z4850" s="106"/>
      <c r="AA4850" s="92"/>
    </row>
    <row r="4851" spans="2:27" x14ac:dyDescent="0.15">
      <c r="B4851" s="99"/>
      <c r="C4851" s="99"/>
      <c r="D4851" s="100"/>
      <c r="E4851" s="95"/>
      <c r="F4851" s="92"/>
      <c r="G4851" s="101"/>
      <c r="H4851" s="92"/>
      <c r="I4851" s="92"/>
      <c r="L4851" s="99"/>
      <c r="M4851" s="102"/>
      <c r="N4851" s="102"/>
      <c r="O4851" s="99"/>
      <c r="P4851" s="99"/>
      <c r="Q4851" s="103"/>
      <c r="R4851" s="104"/>
      <c r="S4851" s="99"/>
      <c r="T4851" s="105"/>
      <c r="U4851" s="103"/>
      <c r="V4851" s="103"/>
      <c r="W4851" s="102"/>
      <c r="X4851" s="99"/>
      <c r="Y4851" s="95"/>
      <c r="Z4851" s="106"/>
      <c r="AA4851" s="92"/>
    </row>
    <row r="4852" spans="2:27" x14ac:dyDescent="0.15">
      <c r="B4852" s="99"/>
      <c r="C4852" s="99"/>
      <c r="D4852" s="100"/>
      <c r="E4852" s="95"/>
      <c r="F4852" s="92"/>
      <c r="G4852" s="101"/>
      <c r="H4852" s="92"/>
      <c r="I4852" s="92"/>
      <c r="L4852" s="99"/>
      <c r="M4852" s="102"/>
      <c r="N4852" s="102"/>
      <c r="O4852" s="99"/>
      <c r="P4852" s="99"/>
      <c r="Q4852" s="103"/>
      <c r="R4852" s="104"/>
      <c r="S4852" s="99"/>
      <c r="T4852" s="105"/>
      <c r="U4852" s="103"/>
      <c r="V4852" s="103"/>
      <c r="W4852" s="102"/>
      <c r="X4852" s="99"/>
      <c r="Y4852" s="95"/>
      <c r="Z4852" s="106"/>
      <c r="AA4852" s="92"/>
    </row>
    <row r="4853" spans="2:27" x14ac:dyDescent="0.15">
      <c r="B4853" s="99"/>
      <c r="C4853" s="99"/>
      <c r="D4853" s="100"/>
      <c r="E4853" s="95"/>
      <c r="F4853" s="92"/>
      <c r="G4853" s="101"/>
      <c r="H4853" s="92"/>
      <c r="I4853" s="92"/>
      <c r="L4853" s="99"/>
      <c r="M4853" s="102"/>
      <c r="N4853" s="102"/>
      <c r="O4853" s="99"/>
      <c r="P4853" s="99"/>
      <c r="Q4853" s="103"/>
      <c r="R4853" s="104"/>
      <c r="S4853" s="99"/>
      <c r="T4853" s="105"/>
      <c r="U4853" s="103"/>
      <c r="V4853" s="103"/>
      <c r="W4853" s="102"/>
      <c r="X4853" s="99"/>
      <c r="Y4853" s="95"/>
      <c r="Z4853" s="106"/>
      <c r="AA4853" s="92"/>
    </row>
    <row r="4854" spans="2:27" x14ac:dyDescent="0.15">
      <c r="B4854" s="99"/>
      <c r="C4854" s="99"/>
      <c r="D4854" s="100"/>
      <c r="E4854" s="95"/>
      <c r="F4854" s="92"/>
      <c r="G4854" s="101"/>
      <c r="H4854" s="92"/>
      <c r="I4854" s="92"/>
      <c r="L4854" s="99"/>
      <c r="M4854" s="102"/>
      <c r="N4854" s="102"/>
      <c r="O4854" s="99"/>
      <c r="P4854" s="99"/>
      <c r="Q4854" s="103"/>
      <c r="R4854" s="104"/>
      <c r="S4854" s="99"/>
      <c r="T4854" s="105"/>
      <c r="U4854" s="103"/>
      <c r="V4854" s="103"/>
      <c r="W4854" s="102"/>
      <c r="X4854" s="99"/>
      <c r="Y4854" s="95"/>
      <c r="Z4854" s="106"/>
      <c r="AA4854" s="92"/>
    </row>
    <row r="4855" spans="2:27" x14ac:dyDescent="0.15">
      <c r="B4855" s="99"/>
      <c r="C4855" s="99"/>
      <c r="D4855" s="100"/>
      <c r="E4855" s="95"/>
      <c r="F4855" s="92"/>
      <c r="G4855" s="101"/>
      <c r="H4855" s="92"/>
      <c r="I4855" s="92"/>
      <c r="L4855" s="99"/>
      <c r="M4855" s="102"/>
      <c r="N4855" s="102"/>
      <c r="O4855" s="99"/>
      <c r="P4855" s="99"/>
      <c r="Q4855" s="103"/>
      <c r="R4855" s="104"/>
      <c r="S4855" s="99"/>
      <c r="T4855" s="105"/>
      <c r="U4855" s="103"/>
      <c r="V4855" s="103"/>
      <c r="W4855" s="102"/>
      <c r="X4855" s="99"/>
      <c r="Y4855" s="95"/>
      <c r="Z4855" s="106"/>
      <c r="AA4855" s="92"/>
    </row>
    <row r="4856" spans="2:27" x14ac:dyDescent="0.15">
      <c r="B4856" s="99"/>
      <c r="C4856" s="99"/>
      <c r="D4856" s="100"/>
      <c r="E4856" s="95"/>
      <c r="F4856" s="92"/>
      <c r="G4856" s="101"/>
      <c r="H4856" s="92"/>
      <c r="I4856" s="92"/>
      <c r="L4856" s="99"/>
      <c r="M4856" s="102"/>
      <c r="N4856" s="102"/>
      <c r="O4856" s="99"/>
      <c r="P4856" s="99"/>
      <c r="Q4856" s="103"/>
      <c r="R4856" s="104"/>
      <c r="S4856" s="99"/>
      <c r="T4856" s="105"/>
      <c r="U4856" s="103"/>
      <c r="V4856" s="103"/>
      <c r="W4856" s="102"/>
      <c r="X4856" s="99"/>
      <c r="Y4856" s="95"/>
      <c r="Z4856" s="106"/>
      <c r="AA4856" s="92"/>
    </row>
    <row r="4857" spans="2:27" x14ac:dyDescent="0.15">
      <c r="B4857" s="99"/>
      <c r="C4857" s="99"/>
      <c r="D4857" s="100"/>
      <c r="E4857" s="95"/>
      <c r="F4857" s="92"/>
      <c r="G4857" s="101"/>
      <c r="H4857" s="92"/>
      <c r="I4857" s="92"/>
      <c r="L4857" s="99"/>
      <c r="M4857" s="102"/>
      <c r="N4857" s="102"/>
      <c r="O4857" s="99"/>
      <c r="P4857" s="99"/>
      <c r="Q4857" s="103"/>
      <c r="R4857" s="104"/>
      <c r="S4857" s="99"/>
      <c r="T4857" s="105"/>
      <c r="U4857" s="103"/>
      <c r="V4857" s="103"/>
      <c r="W4857" s="102"/>
      <c r="X4857" s="99"/>
      <c r="Y4857" s="95"/>
      <c r="Z4857" s="106"/>
      <c r="AA4857" s="92"/>
    </row>
    <row r="4858" spans="2:27" x14ac:dyDescent="0.15">
      <c r="B4858" s="99"/>
      <c r="C4858" s="99"/>
      <c r="D4858" s="100"/>
      <c r="E4858" s="95"/>
      <c r="F4858" s="92"/>
      <c r="G4858" s="101"/>
      <c r="H4858" s="92"/>
      <c r="I4858" s="92"/>
      <c r="L4858" s="99"/>
      <c r="M4858" s="102"/>
      <c r="N4858" s="102"/>
      <c r="O4858" s="99"/>
      <c r="P4858" s="99"/>
      <c r="Q4858" s="103"/>
      <c r="R4858" s="104"/>
      <c r="S4858" s="99"/>
      <c r="T4858" s="105"/>
      <c r="U4858" s="103"/>
      <c r="V4858" s="103"/>
      <c r="W4858" s="102"/>
      <c r="X4858" s="99"/>
      <c r="Y4858" s="95"/>
      <c r="Z4858" s="106"/>
      <c r="AA4858" s="92"/>
    </row>
    <row r="4859" spans="2:27" x14ac:dyDescent="0.15">
      <c r="B4859" s="99"/>
      <c r="C4859" s="99"/>
      <c r="D4859" s="100"/>
      <c r="E4859" s="95"/>
      <c r="F4859" s="92"/>
      <c r="G4859" s="101"/>
      <c r="H4859" s="92"/>
      <c r="I4859" s="92"/>
      <c r="L4859" s="99"/>
      <c r="M4859" s="102"/>
      <c r="N4859" s="102"/>
      <c r="O4859" s="99"/>
      <c r="P4859" s="99"/>
      <c r="Q4859" s="103"/>
      <c r="R4859" s="104"/>
      <c r="S4859" s="99"/>
      <c r="T4859" s="105"/>
      <c r="U4859" s="103"/>
      <c r="V4859" s="103"/>
      <c r="W4859" s="102"/>
      <c r="X4859" s="99"/>
      <c r="Y4859" s="95"/>
      <c r="Z4859" s="106"/>
      <c r="AA4859" s="92"/>
    </row>
    <row r="4860" spans="2:27" x14ac:dyDescent="0.15">
      <c r="B4860" s="99"/>
      <c r="C4860" s="99"/>
      <c r="D4860" s="100"/>
      <c r="E4860" s="95"/>
      <c r="F4860" s="92"/>
      <c r="G4860" s="101"/>
      <c r="H4860" s="92"/>
      <c r="I4860" s="92"/>
      <c r="L4860" s="99"/>
      <c r="M4860" s="102"/>
      <c r="N4860" s="102"/>
      <c r="O4860" s="99"/>
      <c r="P4860" s="99"/>
      <c r="Q4860" s="103"/>
      <c r="R4860" s="104"/>
      <c r="S4860" s="99"/>
      <c r="T4860" s="105"/>
      <c r="U4860" s="103"/>
      <c r="V4860" s="103"/>
      <c r="W4860" s="102"/>
      <c r="X4860" s="99"/>
      <c r="Y4860" s="95"/>
      <c r="Z4860" s="106"/>
      <c r="AA4860" s="92"/>
    </row>
    <row r="4861" spans="2:27" x14ac:dyDescent="0.15">
      <c r="B4861" s="99"/>
      <c r="C4861" s="99"/>
      <c r="D4861" s="100"/>
      <c r="E4861" s="95"/>
      <c r="F4861" s="92"/>
      <c r="G4861" s="101"/>
      <c r="H4861" s="92"/>
      <c r="I4861" s="92"/>
      <c r="L4861" s="99"/>
      <c r="M4861" s="102"/>
      <c r="N4861" s="102"/>
      <c r="O4861" s="99"/>
      <c r="P4861" s="99"/>
      <c r="Q4861" s="103"/>
      <c r="R4861" s="104"/>
      <c r="S4861" s="99"/>
      <c r="T4861" s="105"/>
      <c r="U4861" s="103"/>
      <c r="V4861" s="103"/>
      <c r="W4861" s="102"/>
      <c r="X4861" s="99"/>
      <c r="Y4861" s="95"/>
      <c r="Z4861" s="106"/>
      <c r="AA4861" s="92"/>
    </row>
    <row r="4862" spans="2:27" x14ac:dyDescent="0.15">
      <c r="B4862" s="99"/>
      <c r="C4862" s="99"/>
      <c r="D4862" s="100"/>
      <c r="E4862" s="95"/>
      <c r="F4862" s="92"/>
      <c r="G4862" s="101"/>
      <c r="H4862" s="92"/>
      <c r="I4862" s="92"/>
      <c r="L4862" s="99"/>
      <c r="M4862" s="102"/>
      <c r="N4862" s="102"/>
      <c r="O4862" s="99"/>
      <c r="P4862" s="99"/>
      <c r="Q4862" s="103"/>
      <c r="R4862" s="104"/>
      <c r="S4862" s="99"/>
      <c r="T4862" s="105"/>
      <c r="U4862" s="103"/>
      <c r="V4862" s="103"/>
      <c r="W4862" s="102"/>
      <c r="X4862" s="99"/>
      <c r="Y4862" s="95"/>
      <c r="Z4862" s="106"/>
      <c r="AA4862" s="92"/>
    </row>
    <row r="4863" spans="2:27" x14ac:dyDescent="0.15">
      <c r="B4863" s="99"/>
      <c r="C4863" s="99"/>
      <c r="D4863" s="100"/>
      <c r="E4863" s="95"/>
      <c r="F4863" s="92"/>
      <c r="G4863" s="101"/>
      <c r="H4863" s="92"/>
      <c r="I4863" s="92"/>
      <c r="L4863" s="99"/>
      <c r="M4863" s="102"/>
      <c r="N4863" s="102"/>
      <c r="O4863" s="99"/>
      <c r="P4863" s="99"/>
      <c r="Q4863" s="103"/>
      <c r="R4863" s="104"/>
      <c r="S4863" s="99"/>
      <c r="T4863" s="105"/>
      <c r="U4863" s="103"/>
      <c r="V4863" s="103"/>
      <c r="W4863" s="102"/>
      <c r="X4863" s="99"/>
      <c r="Y4863" s="95"/>
      <c r="Z4863" s="106"/>
      <c r="AA4863" s="92"/>
    </row>
    <row r="4864" spans="2:27" x14ac:dyDescent="0.15">
      <c r="B4864" s="99"/>
      <c r="C4864" s="99"/>
      <c r="D4864" s="100"/>
      <c r="E4864" s="95"/>
      <c r="F4864" s="92"/>
      <c r="G4864" s="101"/>
      <c r="H4864" s="92"/>
      <c r="I4864" s="92"/>
      <c r="L4864" s="99"/>
      <c r="M4864" s="102"/>
      <c r="N4864" s="102"/>
      <c r="O4864" s="99"/>
      <c r="P4864" s="99"/>
      <c r="Q4864" s="103"/>
      <c r="R4864" s="104"/>
      <c r="S4864" s="99"/>
      <c r="T4864" s="105"/>
      <c r="U4864" s="103"/>
      <c r="V4864" s="103"/>
      <c r="W4864" s="102"/>
      <c r="X4864" s="99"/>
      <c r="Y4864" s="95"/>
      <c r="Z4864" s="106"/>
      <c r="AA4864" s="92"/>
    </row>
    <row r="4865" spans="2:27" x14ac:dyDescent="0.15">
      <c r="B4865" s="99"/>
      <c r="C4865" s="99"/>
      <c r="D4865" s="100"/>
      <c r="E4865" s="95"/>
      <c r="F4865" s="92"/>
      <c r="G4865" s="101"/>
      <c r="H4865" s="92"/>
      <c r="I4865" s="92"/>
      <c r="L4865" s="99"/>
      <c r="M4865" s="102"/>
      <c r="N4865" s="102"/>
      <c r="O4865" s="99"/>
      <c r="P4865" s="99"/>
      <c r="Q4865" s="103"/>
      <c r="R4865" s="104"/>
      <c r="S4865" s="99"/>
      <c r="T4865" s="105"/>
      <c r="U4865" s="103"/>
      <c r="V4865" s="103"/>
      <c r="W4865" s="102"/>
      <c r="X4865" s="99"/>
      <c r="Y4865" s="95"/>
      <c r="Z4865" s="106"/>
      <c r="AA4865" s="92"/>
    </row>
    <row r="4866" spans="2:27" x14ac:dyDescent="0.15">
      <c r="B4866" s="99"/>
      <c r="C4866" s="99"/>
      <c r="D4866" s="100"/>
      <c r="E4866" s="95"/>
      <c r="F4866" s="92"/>
      <c r="G4866" s="101"/>
      <c r="H4866" s="92"/>
      <c r="I4866" s="92"/>
      <c r="L4866" s="99"/>
      <c r="M4866" s="102"/>
      <c r="N4866" s="102"/>
      <c r="O4866" s="99"/>
      <c r="P4866" s="99"/>
      <c r="Q4866" s="103"/>
      <c r="R4866" s="104"/>
      <c r="S4866" s="99"/>
      <c r="T4866" s="105"/>
      <c r="U4866" s="103"/>
      <c r="V4866" s="103"/>
      <c r="W4866" s="102"/>
      <c r="X4866" s="99"/>
      <c r="Y4866" s="95"/>
      <c r="Z4866" s="106"/>
      <c r="AA4866" s="92"/>
    </row>
    <row r="4867" spans="2:27" x14ac:dyDescent="0.15">
      <c r="B4867" s="99"/>
      <c r="C4867" s="99"/>
      <c r="D4867" s="100"/>
      <c r="E4867" s="95"/>
      <c r="F4867" s="92"/>
      <c r="G4867" s="101"/>
      <c r="H4867" s="92"/>
      <c r="I4867" s="92"/>
      <c r="L4867" s="99"/>
      <c r="M4867" s="102"/>
      <c r="N4867" s="102"/>
      <c r="O4867" s="99"/>
      <c r="P4867" s="99"/>
      <c r="Q4867" s="103"/>
      <c r="R4867" s="104"/>
      <c r="S4867" s="99"/>
      <c r="T4867" s="105"/>
      <c r="U4867" s="103"/>
      <c r="V4867" s="103"/>
      <c r="W4867" s="102"/>
      <c r="X4867" s="99"/>
      <c r="Y4867" s="95"/>
      <c r="Z4867" s="106"/>
      <c r="AA4867" s="92"/>
    </row>
    <row r="4868" spans="2:27" x14ac:dyDescent="0.15">
      <c r="B4868" s="99"/>
      <c r="C4868" s="99"/>
      <c r="D4868" s="100"/>
      <c r="E4868" s="95"/>
      <c r="F4868" s="92"/>
      <c r="G4868" s="101"/>
      <c r="H4868" s="92"/>
      <c r="I4868" s="92"/>
      <c r="L4868" s="99"/>
      <c r="M4868" s="102"/>
      <c r="N4868" s="102"/>
      <c r="O4868" s="99"/>
      <c r="P4868" s="99"/>
      <c r="Q4868" s="103"/>
      <c r="R4868" s="104"/>
      <c r="S4868" s="99"/>
      <c r="T4868" s="105"/>
      <c r="U4868" s="103"/>
      <c r="V4868" s="103"/>
      <c r="W4868" s="102"/>
      <c r="X4868" s="99"/>
      <c r="Y4868" s="95"/>
      <c r="Z4868" s="106"/>
      <c r="AA4868" s="92"/>
    </row>
    <row r="4869" spans="2:27" x14ac:dyDescent="0.15">
      <c r="B4869" s="99"/>
      <c r="C4869" s="99"/>
      <c r="D4869" s="100"/>
      <c r="E4869" s="95"/>
      <c r="F4869" s="92"/>
      <c r="G4869" s="101"/>
      <c r="H4869" s="92"/>
      <c r="I4869" s="92"/>
      <c r="L4869" s="99"/>
      <c r="M4869" s="102"/>
      <c r="N4869" s="102"/>
      <c r="O4869" s="99"/>
      <c r="P4869" s="99"/>
      <c r="Q4869" s="103"/>
      <c r="R4869" s="104"/>
      <c r="S4869" s="99"/>
      <c r="T4869" s="105"/>
      <c r="U4869" s="103"/>
      <c r="V4869" s="103"/>
      <c r="W4869" s="102"/>
      <c r="X4869" s="99"/>
      <c r="Y4869" s="95"/>
      <c r="Z4869" s="106"/>
      <c r="AA4869" s="92"/>
    </row>
    <row r="4870" spans="2:27" x14ac:dyDescent="0.15">
      <c r="B4870" s="99"/>
      <c r="C4870" s="99"/>
      <c r="D4870" s="100"/>
      <c r="E4870" s="95"/>
      <c r="F4870" s="92"/>
      <c r="G4870" s="101"/>
      <c r="H4870" s="92"/>
      <c r="I4870" s="92"/>
      <c r="L4870" s="99"/>
      <c r="M4870" s="102"/>
      <c r="N4870" s="102"/>
      <c r="O4870" s="99"/>
      <c r="P4870" s="99"/>
      <c r="Q4870" s="103"/>
      <c r="R4870" s="104"/>
      <c r="S4870" s="99"/>
      <c r="T4870" s="105"/>
      <c r="U4870" s="103"/>
      <c r="V4870" s="103"/>
      <c r="W4870" s="102"/>
      <c r="X4870" s="99"/>
      <c r="Y4870" s="95"/>
      <c r="Z4870" s="106"/>
      <c r="AA4870" s="92"/>
    </row>
    <row r="4871" spans="2:27" x14ac:dyDescent="0.15">
      <c r="B4871" s="99"/>
      <c r="C4871" s="99"/>
      <c r="D4871" s="100"/>
      <c r="E4871" s="95"/>
      <c r="F4871" s="92"/>
      <c r="G4871" s="101"/>
      <c r="H4871" s="92"/>
      <c r="I4871" s="92"/>
      <c r="L4871" s="99"/>
      <c r="M4871" s="102"/>
      <c r="N4871" s="102"/>
      <c r="O4871" s="99"/>
      <c r="P4871" s="99"/>
      <c r="Q4871" s="103"/>
      <c r="R4871" s="104"/>
      <c r="S4871" s="99"/>
      <c r="T4871" s="105"/>
      <c r="U4871" s="103"/>
      <c r="V4871" s="103"/>
      <c r="W4871" s="102"/>
      <c r="X4871" s="99"/>
      <c r="Y4871" s="95"/>
      <c r="Z4871" s="106"/>
      <c r="AA4871" s="92"/>
    </row>
    <row r="4872" spans="2:27" x14ac:dyDescent="0.15">
      <c r="B4872" s="99"/>
      <c r="C4872" s="99"/>
      <c r="D4872" s="100"/>
      <c r="E4872" s="95"/>
      <c r="F4872" s="92"/>
      <c r="G4872" s="101"/>
      <c r="H4872" s="92"/>
      <c r="I4872" s="92"/>
      <c r="L4872" s="99"/>
      <c r="M4872" s="102"/>
      <c r="N4872" s="102"/>
      <c r="O4872" s="99"/>
      <c r="P4872" s="99"/>
      <c r="Q4872" s="103"/>
      <c r="R4872" s="104"/>
      <c r="S4872" s="99"/>
      <c r="T4872" s="105"/>
      <c r="U4872" s="103"/>
      <c r="V4872" s="103"/>
      <c r="W4872" s="102"/>
      <c r="X4872" s="99"/>
      <c r="Y4872" s="95"/>
      <c r="Z4872" s="106"/>
      <c r="AA4872" s="92"/>
    </row>
    <row r="4873" spans="2:27" x14ac:dyDescent="0.15">
      <c r="B4873" s="99"/>
      <c r="C4873" s="99"/>
      <c r="D4873" s="100"/>
      <c r="E4873" s="95"/>
      <c r="F4873" s="92"/>
      <c r="G4873" s="101"/>
      <c r="H4873" s="92"/>
      <c r="I4873" s="92"/>
      <c r="L4873" s="99"/>
      <c r="M4873" s="102"/>
      <c r="N4873" s="102"/>
      <c r="O4873" s="99"/>
      <c r="P4873" s="99"/>
      <c r="Q4873" s="103"/>
      <c r="R4873" s="104"/>
      <c r="S4873" s="99"/>
      <c r="T4873" s="105"/>
      <c r="U4873" s="103"/>
      <c r="V4873" s="103"/>
      <c r="W4873" s="102"/>
      <c r="X4873" s="99"/>
      <c r="Y4873" s="95"/>
      <c r="Z4873" s="106"/>
      <c r="AA4873" s="92"/>
    </row>
    <row r="4874" spans="2:27" x14ac:dyDescent="0.15">
      <c r="B4874" s="99"/>
      <c r="C4874" s="99"/>
      <c r="D4874" s="100"/>
      <c r="E4874" s="95"/>
      <c r="F4874" s="92"/>
      <c r="G4874" s="101"/>
      <c r="H4874" s="92"/>
      <c r="I4874" s="92"/>
      <c r="L4874" s="99"/>
      <c r="M4874" s="102"/>
      <c r="N4874" s="102"/>
      <c r="O4874" s="99"/>
      <c r="P4874" s="99"/>
      <c r="Q4874" s="103"/>
      <c r="R4874" s="104"/>
      <c r="S4874" s="99"/>
      <c r="T4874" s="105"/>
      <c r="U4874" s="103"/>
      <c r="V4874" s="103"/>
      <c r="W4874" s="102"/>
      <c r="X4874" s="99"/>
      <c r="Y4874" s="95"/>
      <c r="Z4874" s="106"/>
      <c r="AA4874" s="92"/>
    </row>
    <row r="4875" spans="2:27" x14ac:dyDescent="0.15">
      <c r="B4875" s="99"/>
      <c r="C4875" s="99"/>
      <c r="D4875" s="100"/>
      <c r="E4875" s="95"/>
      <c r="F4875" s="92"/>
      <c r="G4875" s="101"/>
      <c r="H4875" s="92"/>
      <c r="I4875" s="92"/>
      <c r="L4875" s="99"/>
      <c r="M4875" s="102"/>
      <c r="N4875" s="102"/>
      <c r="O4875" s="99"/>
      <c r="P4875" s="99"/>
      <c r="Q4875" s="103"/>
      <c r="R4875" s="104"/>
      <c r="S4875" s="99"/>
      <c r="T4875" s="105"/>
      <c r="U4875" s="103"/>
      <c r="V4875" s="103"/>
      <c r="W4875" s="102"/>
      <c r="X4875" s="99"/>
      <c r="Y4875" s="95"/>
      <c r="Z4875" s="106"/>
      <c r="AA4875" s="92"/>
    </row>
    <row r="4876" spans="2:27" x14ac:dyDescent="0.15">
      <c r="B4876" s="99"/>
      <c r="C4876" s="99"/>
      <c r="D4876" s="100"/>
      <c r="E4876" s="95"/>
      <c r="F4876" s="92"/>
      <c r="G4876" s="101"/>
      <c r="H4876" s="92"/>
      <c r="I4876" s="92"/>
      <c r="L4876" s="99"/>
      <c r="M4876" s="102"/>
      <c r="N4876" s="102"/>
      <c r="O4876" s="99"/>
      <c r="P4876" s="99"/>
      <c r="Q4876" s="103"/>
      <c r="R4876" s="104"/>
      <c r="S4876" s="99"/>
      <c r="T4876" s="105"/>
      <c r="U4876" s="103"/>
      <c r="V4876" s="103"/>
      <c r="W4876" s="102"/>
      <c r="X4876" s="99"/>
      <c r="Y4876" s="95"/>
      <c r="Z4876" s="106"/>
      <c r="AA4876" s="92"/>
    </row>
    <row r="4877" spans="2:27" x14ac:dyDescent="0.15">
      <c r="B4877" s="99"/>
      <c r="C4877" s="99"/>
      <c r="D4877" s="100"/>
      <c r="E4877" s="95"/>
      <c r="F4877" s="92"/>
      <c r="G4877" s="101"/>
      <c r="H4877" s="92"/>
      <c r="I4877" s="92"/>
      <c r="L4877" s="99"/>
      <c r="M4877" s="102"/>
      <c r="N4877" s="102"/>
      <c r="O4877" s="99"/>
      <c r="P4877" s="99"/>
      <c r="Q4877" s="103"/>
      <c r="R4877" s="104"/>
      <c r="S4877" s="99"/>
      <c r="T4877" s="105"/>
      <c r="U4877" s="103"/>
      <c r="V4877" s="103"/>
      <c r="W4877" s="102"/>
      <c r="X4877" s="99"/>
      <c r="Y4877" s="95"/>
      <c r="Z4877" s="106"/>
      <c r="AA4877" s="92"/>
    </row>
    <row r="4878" spans="2:27" x14ac:dyDescent="0.15">
      <c r="B4878" s="99"/>
      <c r="C4878" s="99"/>
      <c r="D4878" s="100"/>
      <c r="E4878" s="95"/>
      <c r="F4878" s="92"/>
      <c r="G4878" s="101"/>
      <c r="H4878" s="92"/>
      <c r="I4878" s="92"/>
      <c r="L4878" s="99"/>
      <c r="M4878" s="102"/>
      <c r="N4878" s="102"/>
      <c r="O4878" s="99"/>
      <c r="P4878" s="99"/>
      <c r="Q4878" s="103"/>
      <c r="R4878" s="104"/>
      <c r="S4878" s="99"/>
      <c r="T4878" s="105"/>
      <c r="U4878" s="103"/>
      <c r="V4878" s="103"/>
      <c r="W4878" s="102"/>
      <c r="X4878" s="99"/>
      <c r="Y4878" s="95"/>
      <c r="Z4878" s="106"/>
      <c r="AA4878" s="92"/>
    </row>
    <row r="4879" spans="2:27" x14ac:dyDescent="0.15">
      <c r="B4879" s="99"/>
      <c r="C4879" s="99"/>
      <c r="D4879" s="100"/>
      <c r="E4879" s="95"/>
      <c r="F4879" s="92"/>
      <c r="G4879" s="101"/>
      <c r="H4879" s="92"/>
      <c r="I4879" s="92"/>
      <c r="L4879" s="99"/>
      <c r="M4879" s="102"/>
      <c r="N4879" s="102"/>
      <c r="O4879" s="99"/>
      <c r="P4879" s="99"/>
      <c r="Q4879" s="103"/>
      <c r="R4879" s="104"/>
      <c r="S4879" s="99"/>
      <c r="T4879" s="105"/>
      <c r="U4879" s="103"/>
      <c r="V4879" s="103"/>
      <c r="W4879" s="102"/>
      <c r="X4879" s="99"/>
      <c r="Y4879" s="95"/>
      <c r="Z4879" s="106"/>
      <c r="AA4879" s="92"/>
    </row>
    <row r="4880" spans="2:27" x14ac:dyDescent="0.15">
      <c r="B4880" s="99"/>
      <c r="C4880" s="99"/>
      <c r="D4880" s="100"/>
      <c r="E4880" s="95"/>
      <c r="F4880" s="92"/>
      <c r="G4880" s="101"/>
      <c r="H4880" s="92"/>
      <c r="I4880" s="92"/>
      <c r="L4880" s="99"/>
      <c r="M4880" s="102"/>
      <c r="N4880" s="102"/>
      <c r="O4880" s="99"/>
      <c r="P4880" s="99"/>
      <c r="Q4880" s="103"/>
      <c r="R4880" s="104"/>
      <c r="S4880" s="99"/>
      <c r="T4880" s="105"/>
      <c r="U4880" s="103"/>
      <c r="V4880" s="103"/>
      <c r="W4880" s="102"/>
      <c r="X4880" s="99"/>
      <c r="Y4880" s="95"/>
      <c r="Z4880" s="106"/>
      <c r="AA4880" s="92"/>
    </row>
    <row r="4881" spans="2:27" x14ac:dyDescent="0.15">
      <c r="B4881" s="99"/>
      <c r="C4881" s="99"/>
      <c r="D4881" s="100"/>
      <c r="E4881" s="95"/>
      <c r="F4881" s="92"/>
      <c r="G4881" s="101"/>
      <c r="H4881" s="92"/>
      <c r="I4881" s="92"/>
      <c r="L4881" s="99"/>
      <c r="M4881" s="102"/>
      <c r="N4881" s="102"/>
      <c r="O4881" s="99"/>
      <c r="P4881" s="99"/>
      <c r="Q4881" s="103"/>
      <c r="R4881" s="104"/>
      <c r="S4881" s="99"/>
      <c r="T4881" s="105"/>
      <c r="U4881" s="103"/>
      <c r="V4881" s="103"/>
      <c r="W4881" s="102"/>
      <c r="X4881" s="99"/>
      <c r="Y4881" s="95"/>
      <c r="Z4881" s="106"/>
      <c r="AA4881" s="92"/>
    </row>
    <row r="4882" spans="2:27" x14ac:dyDescent="0.15">
      <c r="B4882" s="99"/>
      <c r="C4882" s="99"/>
      <c r="D4882" s="100"/>
      <c r="E4882" s="95"/>
      <c r="F4882" s="92"/>
      <c r="G4882" s="101"/>
      <c r="H4882" s="92"/>
      <c r="I4882" s="92"/>
      <c r="L4882" s="99"/>
      <c r="M4882" s="102"/>
      <c r="N4882" s="102"/>
      <c r="O4882" s="99"/>
      <c r="P4882" s="99"/>
      <c r="Q4882" s="103"/>
      <c r="R4882" s="104"/>
      <c r="S4882" s="99"/>
      <c r="T4882" s="105"/>
      <c r="U4882" s="103"/>
      <c r="V4882" s="103"/>
      <c r="W4882" s="102"/>
      <c r="X4882" s="99"/>
      <c r="Y4882" s="95"/>
      <c r="Z4882" s="106"/>
      <c r="AA4882" s="92"/>
    </row>
    <row r="4883" spans="2:27" x14ac:dyDescent="0.15">
      <c r="B4883" s="99"/>
      <c r="C4883" s="99"/>
      <c r="D4883" s="100"/>
      <c r="E4883" s="95"/>
      <c r="F4883" s="92"/>
      <c r="G4883" s="101"/>
      <c r="H4883" s="92"/>
      <c r="I4883" s="92"/>
      <c r="L4883" s="99"/>
      <c r="M4883" s="102"/>
      <c r="N4883" s="102"/>
      <c r="O4883" s="99"/>
      <c r="P4883" s="99"/>
      <c r="Q4883" s="103"/>
      <c r="R4883" s="104"/>
      <c r="S4883" s="99"/>
      <c r="T4883" s="105"/>
      <c r="U4883" s="103"/>
      <c r="V4883" s="103"/>
      <c r="W4883" s="102"/>
      <c r="X4883" s="99"/>
      <c r="Y4883" s="95"/>
      <c r="Z4883" s="106"/>
      <c r="AA4883" s="92"/>
    </row>
    <row r="4884" spans="2:27" x14ac:dyDescent="0.15">
      <c r="B4884" s="99"/>
      <c r="C4884" s="99"/>
      <c r="D4884" s="100"/>
      <c r="E4884" s="95"/>
      <c r="F4884" s="92"/>
      <c r="G4884" s="101"/>
      <c r="H4884" s="92"/>
      <c r="I4884" s="92"/>
      <c r="L4884" s="99"/>
      <c r="M4884" s="102"/>
      <c r="N4884" s="102"/>
      <c r="O4884" s="99"/>
      <c r="P4884" s="99"/>
      <c r="Q4884" s="103"/>
      <c r="R4884" s="104"/>
      <c r="S4884" s="99"/>
      <c r="T4884" s="105"/>
      <c r="U4884" s="103"/>
      <c r="V4884" s="103"/>
      <c r="W4884" s="102"/>
      <c r="X4884" s="99"/>
      <c r="Y4884" s="95"/>
      <c r="Z4884" s="106"/>
      <c r="AA4884" s="92"/>
    </row>
    <row r="4885" spans="2:27" x14ac:dyDescent="0.15">
      <c r="B4885" s="99"/>
      <c r="C4885" s="99"/>
      <c r="D4885" s="100"/>
      <c r="E4885" s="95"/>
      <c r="F4885" s="92"/>
      <c r="G4885" s="101"/>
      <c r="H4885" s="92"/>
      <c r="I4885" s="92"/>
      <c r="L4885" s="99"/>
      <c r="M4885" s="102"/>
      <c r="N4885" s="102"/>
      <c r="O4885" s="99"/>
      <c r="P4885" s="99"/>
      <c r="Q4885" s="103"/>
      <c r="R4885" s="104"/>
      <c r="S4885" s="99"/>
      <c r="T4885" s="105"/>
      <c r="U4885" s="103"/>
      <c r="V4885" s="103"/>
      <c r="W4885" s="102"/>
      <c r="X4885" s="99"/>
      <c r="Y4885" s="95"/>
      <c r="Z4885" s="106"/>
      <c r="AA4885" s="92"/>
    </row>
    <row r="4886" spans="2:27" x14ac:dyDescent="0.15">
      <c r="B4886" s="99"/>
      <c r="C4886" s="99"/>
      <c r="D4886" s="100"/>
      <c r="E4886" s="95"/>
      <c r="F4886" s="92"/>
      <c r="G4886" s="101"/>
      <c r="H4886" s="92"/>
      <c r="I4886" s="92"/>
      <c r="L4886" s="99"/>
      <c r="M4886" s="102"/>
      <c r="N4886" s="102"/>
      <c r="O4886" s="99"/>
      <c r="P4886" s="99"/>
      <c r="Q4886" s="103"/>
      <c r="R4886" s="104"/>
      <c r="S4886" s="99"/>
      <c r="T4886" s="105"/>
      <c r="U4886" s="103"/>
      <c r="V4886" s="103"/>
      <c r="W4886" s="102"/>
      <c r="X4886" s="99"/>
      <c r="Y4886" s="95"/>
      <c r="Z4886" s="106"/>
      <c r="AA4886" s="92"/>
    </row>
    <row r="4887" spans="2:27" x14ac:dyDescent="0.15">
      <c r="B4887" s="99"/>
      <c r="C4887" s="99"/>
      <c r="D4887" s="100"/>
      <c r="E4887" s="95"/>
      <c r="F4887" s="92"/>
      <c r="G4887" s="101"/>
      <c r="H4887" s="92"/>
      <c r="I4887" s="92"/>
      <c r="L4887" s="99"/>
      <c r="M4887" s="102"/>
      <c r="N4887" s="102"/>
      <c r="O4887" s="99"/>
      <c r="P4887" s="99"/>
      <c r="Q4887" s="103"/>
      <c r="R4887" s="104"/>
      <c r="S4887" s="99"/>
      <c r="T4887" s="105"/>
      <c r="U4887" s="103"/>
      <c r="V4887" s="103"/>
      <c r="W4887" s="102"/>
      <c r="X4887" s="99"/>
      <c r="Y4887" s="95"/>
      <c r="Z4887" s="106"/>
      <c r="AA4887" s="92"/>
    </row>
    <row r="4888" spans="2:27" x14ac:dyDescent="0.15">
      <c r="B4888" s="99"/>
      <c r="C4888" s="99"/>
      <c r="D4888" s="100"/>
      <c r="E4888" s="95"/>
      <c r="F4888" s="92"/>
      <c r="G4888" s="101"/>
      <c r="H4888" s="92"/>
      <c r="I4888" s="92"/>
      <c r="L4888" s="99"/>
      <c r="M4888" s="102"/>
      <c r="N4888" s="102"/>
      <c r="O4888" s="99"/>
      <c r="P4888" s="99"/>
      <c r="Q4888" s="103"/>
      <c r="R4888" s="104"/>
      <c r="S4888" s="99"/>
      <c r="T4888" s="105"/>
      <c r="U4888" s="103"/>
      <c r="V4888" s="103"/>
      <c r="W4888" s="102"/>
      <c r="X4888" s="99"/>
      <c r="Y4888" s="95"/>
      <c r="Z4888" s="106"/>
      <c r="AA4888" s="92"/>
    </row>
    <row r="4889" spans="2:27" x14ac:dyDescent="0.15">
      <c r="B4889" s="99"/>
      <c r="C4889" s="99"/>
      <c r="D4889" s="100"/>
      <c r="E4889" s="95"/>
      <c r="F4889" s="92"/>
      <c r="G4889" s="101"/>
      <c r="H4889" s="92"/>
      <c r="I4889" s="92"/>
      <c r="L4889" s="99"/>
      <c r="M4889" s="102"/>
      <c r="N4889" s="102"/>
      <c r="O4889" s="99"/>
      <c r="P4889" s="99"/>
      <c r="Q4889" s="103"/>
      <c r="R4889" s="104"/>
      <c r="S4889" s="99"/>
      <c r="T4889" s="105"/>
      <c r="U4889" s="103"/>
      <c r="V4889" s="103"/>
      <c r="W4889" s="102"/>
      <c r="X4889" s="99"/>
      <c r="Y4889" s="95"/>
      <c r="Z4889" s="106"/>
      <c r="AA4889" s="92"/>
    </row>
    <row r="4890" spans="2:27" x14ac:dyDescent="0.15">
      <c r="B4890" s="99"/>
      <c r="C4890" s="99"/>
      <c r="D4890" s="100"/>
      <c r="E4890" s="95"/>
      <c r="F4890" s="92"/>
      <c r="G4890" s="101"/>
      <c r="H4890" s="92"/>
      <c r="I4890" s="92"/>
      <c r="L4890" s="99"/>
      <c r="M4890" s="102"/>
      <c r="N4890" s="102"/>
      <c r="O4890" s="99"/>
      <c r="P4890" s="99"/>
      <c r="Q4890" s="103"/>
      <c r="R4890" s="104"/>
      <c r="S4890" s="99"/>
      <c r="T4890" s="105"/>
      <c r="U4890" s="103"/>
      <c r="V4890" s="103"/>
      <c r="W4890" s="102"/>
      <c r="X4890" s="99"/>
      <c r="Y4890" s="95"/>
      <c r="Z4890" s="106"/>
      <c r="AA4890" s="92"/>
    </row>
    <row r="4891" spans="2:27" x14ac:dyDescent="0.15">
      <c r="B4891" s="99"/>
      <c r="C4891" s="99"/>
      <c r="D4891" s="100"/>
      <c r="E4891" s="95"/>
      <c r="F4891" s="92"/>
      <c r="G4891" s="101"/>
      <c r="H4891" s="92"/>
      <c r="I4891" s="92"/>
      <c r="L4891" s="99"/>
      <c r="M4891" s="102"/>
      <c r="N4891" s="102"/>
      <c r="O4891" s="99"/>
      <c r="P4891" s="99"/>
      <c r="Q4891" s="103"/>
      <c r="R4891" s="104"/>
      <c r="S4891" s="99"/>
      <c r="T4891" s="105"/>
      <c r="U4891" s="103"/>
      <c r="V4891" s="103"/>
      <c r="W4891" s="102"/>
      <c r="X4891" s="99"/>
      <c r="Y4891" s="95"/>
      <c r="Z4891" s="106"/>
      <c r="AA4891" s="92"/>
    </row>
    <row r="4892" spans="2:27" x14ac:dyDescent="0.15">
      <c r="B4892" s="99"/>
      <c r="C4892" s="99"/>
      <c r="D4892" s="100"/>
      <c r="E4892" s="95"/>
      <c r="F4892" s="92"/>
      <c r="G4892" s="101"/>
      <c r="H4892" s="92"/>
      <c r="I4892" s="92"/>
      <c r="L4892" s="99"/>
      <c r="M4892" s="102"/>
      <c r="N4892" s="102"/>
      <c r="O4892" s="99"/>
      <c r="P4892" s="99"/>
      <c r="Q4892" s="103"/>
      <c r="R4892" s="104"/>
      <c r="S4892" s="99"/>
      <c r="T4892" s="105"/>
      <c r="U4892" s="103"/>
      <c r="V4892" s="103"/>
      <c r="W4892" s="102"/>
      <c r="X4892" s="99"/>
      <c r="Y4892" s="95"/>
      <c r="Z4892" s="106"/>
      <c r="AA4892" s="92"/>
    </row>
    <row r="4893" spans="2:27" x14ac:dyDescent="0.15">
      <c r="B4893" s="99"/>
      <c r="C4893" s="99"/>
      <c r="D4893" s="100"/>
      <c r="E4893" s="95"/>
      <c r="F4893" s="92"/>
      <c r="G4893" s="101"/>
      <c r="H4893" s="92"/>
      <c r="I4893" s="92"/>
      <c r="L4893" s="99"/>
      <c r="M4893" s="102"/>
      <c r="N4893" s="102"/>
      <c r="O4893" s="99"/>
      <c r="P4893" s="99"/>
      <c r="Q4893" s="103"/>
      <c r="R4893" s="104"/>
      <c r="S4893" s="99"/>
      <c r="T4893" s="105"/>
      <c r="U4893" s="103"/>
      <c r="V4893" s="103"/>
      <c r="W4893" s="102"/>
      <c r="X4893" s="99"/>
      <c r="Y4893" s="95"/>
      <c r="Z4893" s="106"/>
      <c r="AA4893" s="92"/>
    </row>
    <row r="4894" spans="2:27" x14ac:dyDescent="0.15">
      <c r="B4894" s="99"/>
      <c r="C4894" s="99"/>
      <c r="D4894" s="100"/>
      <c r="E4894" s="95"/>
      <c r="F4894" s="92"/>
      <c r="G4894" s="101"/>
      <c r="H4894" s="92"/>
      <c r="I4894" s="92"/>
      <c r="L4894" s="99"/>
      <c r="M4894" s="102"/>
      <c r="N4894" s="102"/>
      <c r="O4894" s="99"/>
      <c r="P4894" s="99"/>
      <c r="Q4894" s="103"/>
      <c r="R4894" s="104"/>
      <c r="S4894" s="99"/>
      <c r="T4894" s="105"/>
      <c r="U4894" s="103"/>
      <c r="V4894" s="103"/>
      <c r="W4894" s="102"/>
      <c r="X4894" s="99"/>
      <c r="Y4894" s="95"/>
      <c r="Z4894" s="106"/>
      <c r="AA4894" s="92"/>
    </row>
    <row r="4895" spans="2:27" x14ac:dyDescent="0.15">
      <c r="B4895" s="99"/>
      <c r="C4895" s="99"/>
      <c r="D4895" s="100"/>
      <c r="E4895" s="95"/>
      <c r="F4895" s="92"/>
      <c r="G4895" s="101"/>
      <c r="H4895" s="92"/>
      <c r="I4895" s="92"/>
      <c r="L4895" s="99"/>
      <c r="M4895" s="102"/>
      <c r="N4895" s="102"/>
      <c r="O4895" s="99"/>
      <c r="P4895" s="99"/>
      <c r="Q4895" s="103"/>
      <c r="R4895" s="104"/>
      <c r="S4895" s="99"/>
      <c r="T4895" s="105"/>
      <c r="U4895" s="103"/>
      <c r="V4895" s="103"/>
      <c r="W4895" s="102"/>
      <c r="X4895" s="99"/>
      <c r="Y4895" s="95"/>
      <c r="Z4895" s="106"/>
      <c r="AA4895" s="92"/>
    </row>
    <row r="4896" spans="2:27" x14ac:dyDescent="0.15">
      <c r="B4896" s="99"/>
      <c r="C4896" s="99"/>
      <c r="D4896" s="100"/>
      <c r="E4896" s="95"/>
      <c r="F4896" s="92"/>
      <c r="G4896" s="101"/>
      <c r="H4896" s="92"/>
      <c r="I4896" s="92"/>
      <c r="L4896" s="99"/>
      <c r="M4896" s="102"/>
      <c r="N4896" s="102"/>
      <c r="O4896" s="99"/>
      <c r="P4896" s="99"/>
      <c r="Q4896" s="103"/>
      <c r="R4896" s="104"/>
      <c r="S4896" s="99"/>
      <c r="T4896" s="105"/>
      <c r="U4896" s="103"/>
      <c r="V4896" s="103"/>
      <c r="W4896" s="102"/>
      <c r="X4896" s="99"/>
      <c r="Y4896" s="95"/>
      <c r="Z4896" s="106"/>
      <c r="AA4896" s="92"/>
    </row>
    <row r="4897" spans="2:27" x14ac:dyDescent="0.15">
      <c r="B4897" s="99"/>
      <c r="C4897" s="99"/>
      <c r="D4897" s="100"/>
      <c r="E4897" s="95"/>
      <c r="F4897" s="92"/>
      <c r="G4897" s="101"/>
      <c r="H4897" s="92"/>
      <c r="I4897" s="92"/>
      <c r="L4897" s="99"/>
      <c r="M4897" s="102"/>
      <c r="N4897" s="102"/>
      <c r="O4897" s="99"/>
      <c r="P4897" s="99"/>
      <c r="Q4897" s="103"/>
      <c r="R4897" s="104"/>
      <c r="S4897" s="99"/>
      <c r="T4897" s="105"/>
      <c r="U4897" s="103"/>
      <c r="V4897" s="103"/>
      <c r="W4897" s="102"/>
      <c r="X4897" s="99"/>
      <c r="Y4897" s="95"/>
      <c r="Z4897" s="106"/>
      <c r="AA4897" s="92"/>
    </row>
    <row r="4898" spans="2:27" x14ac:dyDescent="0.15">
      <c r="B4898" s="99"/>
      <c r="C4898" s="99"/>
      <c r="D4898" s="100"/>
      <c r="E4898" s="95"/>
      <c r="F4898" s="92"/>
      <c r="G4898" s="101"/>
      <c r="H4898" s="92"/>
      <c r="I4898" s="92"/>
      <c r="L4898" s="99"/>
      <c r="M4898" s="102"/>
      <c r="N4898" s="102"/>
      <c r="O4898" s="99"/>
      <c r="P4898" s="99"/>
      <c r="Q4898" s="103"/>
      <c r="R4898" s="104"/>
      <c r="S4898" s="99"/>
      <c r="T4898" s="105"/>
      <c r="U4898" s="103"/>
      <c r="V4898" s="103"/>
      <c r="W4898" s="102"/>
      <c r="X4898" s="99"/>
      <c r="Y4898" s="95"/>
      <c r="Z4898" s="106"/>
      <c r="AA4898" s="92"/>
    </row>
    <row r="4899" spans="2:27" x14ac:dyDescent="0.15">
      <c r="B4899" s="99"/>
      <c r="C4899" s="99"/>
      <c r="D4899" s="100"/>
      <c r="E4899" s="95"/>
      <c r="F4899" s="92"/>
      <c r="G4899" s="101"/>
      <c r="H4899" s="92"/>
      <c r="I4899" s="92"/>
      <c r="L4899" s="99"/>
      <c r="M4899" s="102"/>
      <c r="N4899" s="102"/>
      <c r="O4899" s="99"/>
      <c r="P4899" s="99"/>
      <c r="Q4899" s="103"/>
      <c r="R4899" s="104"/>
      <c r="S4899" s="99"/>
      <c r="T4899" s="105"/>
      <c r="U4899" s="103"/>
      <c r="V4899" s="103"/>
      <c r="W4899" s="102"/>
      <c r="X4899" s="99"/>
      <c r="Y4899" s="95"/>
      <c r="Z4899" s="106"/>
      <c r="AA4899" s="92"/>
    </row>
    <row r="4900" spans="2:27" x14ac:dyDescent="0.15">
      <c r="B4900" s="99"/>
      <c r="C4900" s="99"/>
      <c r="D4900" s="100"/>
      <c r="E4900" s="95"/>
      <c r="F4900" s="92"/>
      <c r="G4900" s="101"/>
      <c r="H4900" s="92"/>
      <c r="I4900" s="92"/>
      <c r="L4900" s="99"/>
      <c r="M4900" s="102"/>
      <c r="N4900" s="102"/>
      <c r="O4900" s="99"/>
      <c r="P4900" s="99"/>
      <c r="Q4900" s="103"/>
      <c r="R4900" s="104"/>
      <c r="S4900" s="99"/>
      <c r="T4900" s="105"/>
      <c r="U4900" s="103"/>
      <c r="V4900" s="103"/>
      <c r="W4900" s="102"/>
      <c r="X4900" s="99"/>
      <c r="Y4900" s="95"/>
      <c r="Z4900" s="106"/>
      <c r="AA4900" s="92"/>
    </row>
    <row r="4901" spans="2:27" x14ac:dyDescent="0.15">
      <c r="B4901" s="99"/>
      <c r="C4901" s="99"/>
      <c r="D4901" s="100"/>
      <c r="E4901" s="95"/>
      <c r="F4901" s="92"/>
      <c r="G4901" s="101"/>
      <c r="H4901" s="92"/>
      <c r="I4901" s="92"/>
      <c r="L4901" s="99"/>
      <c r="M4901" s="102"/>
      <c r="N4901" s="102"/>
      <c r="O4901" s="99"/>
      <c r="P4901" s="99"/>
      <c r="Q4901" s="103"/>
      <c r="R4901" s="104"/>
      <c r="S4901" s="99"/>
      <c r="T4901" s="105"/>
      <c r="U4901" s="103"/>
      <c r="V4901" s="103"/>
      <c r="W4901" s="102"/>
      <c r="X4901" s="99"/>
      <c r="Y4901" s="95"/>
      <c r="Z4901" s="106"/>
      <c r="AA4901" s="92"/>
    </row>
    <row r="4902" spans="2:27" x14ac:dyDescent="0.15">
      <c r="B4902" s="99"/>
      <c r="C4902" s="99"/>
      <c r="D4902" s="100"/>
      <c r="E4902" s="95"/>
      <c r="F4902" s="92"/>
      <c r="G4902" s="101"/>
      <c r="H4902" s="92"/>
      <c r="I4902" s="92"/>
      <c r="L4902" s="99"/>
      <c r="M4902" s="102"/>
      <c r="N4902" s="102"/>
      <c r="O4902" s="99"/>
      <c r="P4902" s="99"/>
      <c r="Q4902" s="103"/>
      <c r="R4902" s="104"/>
      <c r="S4902" s="99"/>
      <c r="T4902" s="105"/>
      <c r="U4902" s="103"/>
      <c r="V4902" s="103"/>
      <c r="W4902" s="102"/>
      <c r="X4902" s="99"/>
      <c r="Y4902" s="95"/>
      <c r="Z4902" s="106"/>
      <c r="AA4902" s="92"/>
    </row>
    <row r="4903" spans="2:27" x14ac:dyDescent="0.15">
      <c r="B4903" s="99"/>
      <c r="C4903" s="99"/>
      <c r="D4903" s="100"/>
      <c r="E4903" s="95"/>
      <c r="F4903" s="92"/>
      <c r="G4903" s="101"/>
      <c r="H4903" s="92"/>
      <c r="I4903" s="92"/>
      <c r="L4903" s="99"/>
      <c r="M4903" s="102"/>
      <c r="N4903" s="102"/>
      <c r="O4903" s="99"/>
      <c r="P4903" s="99"/>
      <c r="Q4903" s="103"/>
      <c r="R4903" s="104"/>
      <c r="S4903" s="99"/>
      <c r="T4903" s="105"/>
      <c r="U4903" s="103"/>
      <c r="V4903" s="103"/>
      <c r="W4903" s="102"/>
      <c r="X4903" s="99"/>
      <c r="Y4903" s="95"/>
      <c r="Z4903" s="106"/>
      <c r="AA4903" s="92"/>
    </row>
    <row r="4904" spans="2:27" x14ac:dyDescent="0.15">
      <c r="B4904" s="99"/>
      <c r="C4904" s="99"/>
      <c r="D4904" s="100"/>
      <c r="E4904" s="95"/>
      <c r="F4904" s="92"/>
      <c r="G4904" s="101"/>
      <c r="H4904" s="92"/>
      <c r="I4904" s="92"/>
      <c r="L4904" s="99"/>
      <c r="M4904" s="102"/>
      <c r="N4904" s="102"/>
      <c r="O4904" s="99"/>
      <c r="P4904" s="99"/>
      <c r="Q4904" s="103"/>
      <c r="R4904" s="104"/>
      <c r="S4904" s="99"/>
      <c r="T4904" s="105"/>
      <c r="U4904" s="103"/>
      <c r="V4904" s="103"/>
      <c r="W4904" s="102"/>
      <c r="X4904" s="99"/>
      <c r="Y4904" s="95"/>
      <c r="Z4904" s="106"/>
      <c r="AA4904" s="92"/>
    </row>
    <row r="4905" spans="2:27" x14ac:dyDescent="0.15">
      <c r="B4905" s="99"/>
      <c r="C4905" s="99"/>
      <c r="D4905" s="100"/>
      <c r="E4905" s="95"/>
      <c r="F4905" s="92"/>
      <c r="G4905" s="101"/>
      <c r="H4905" s="92"/>
      <c r="I4905" s="92"/>
      <c r="L4905" s="99"/>
      <c r="M4905" s="102"/>
      <c r="N4905" s="102"/>
      <c r="O4905" s="99"/>
      <c r="P4905" s="99"/>
      <c r="Q4905" s="103"/>
      <c r="R4905" s="104"/>
      <c r="S4905" s="99"/>
      <c r="T4905" s="105"/>
      <c r="U4905" s="103"/>
      <c r="V4905" s="103"/>
      <c r="W4905" s="102"/>
      <c r="X4905" s="99"/>
      <c r="Y4905" s="95"/>
      <c r="Z4905" s="106"/>
      <c r="AA4905" s="92"/>
    </row>
    <row r="4906" spans="2:27" x14ac:dyDescent="0.15">
      <c r="B4906" s="99"/>
      <c r="C4906" s="99"/>
      <c r="D4906" s="100"/>
      <c r="E4906" s="95"/>
      <c r="F4906" s="92"/>
      <c r="G4906" s="101"/>
      <c r="H4906" s="92"/>
      <c r="I4906" s="92"/>
      <c r="L4906" s="99"/>
      <c r="M4906" s="102"/>
      <c r="N4906" s="102"/>
      <c r="O4906" s="99"/>
      <c r="P4906" s="99"/>
      <c r="Q4906" s="103"/>
      <c r="R4906" s="104"/>
      <c r="S4906" s="99"/>
      <c r="T4906" s="105"/>
      <c r="U4906" s="103"/>
      <c r="V4906" s="103"/>
      <c r="W4906" s="102"/>
      <c r="X4906" s="99"/>
      <c r="Y4906" s="95"/>
      <c r="Z4906" s="106"/>
      <c r="AA4906" s="92"/>
    </row>
    <row r="4907" spans="2:27" x14ac:dyDescent="0.15">
      <c r="B4907" s="99"/>
      <c r="C4907" s="99"/>
      <c r="D4907" s="100"/>
      <c r="E4907" s="95"/>
      <c r="F4907" s="92"/>
      <c r="G4907" s="101"/>
      <c r="H4907" s="92"/>
      <c r="I4907" s="92"/>
      <c r="L4907" s="99"/>
      <c r="M4907" s="102"/>
      <c r="N4907" s="102"/>
      <c r="O4907" s="99"/>
      <c r="P4907" s="99"/>
      <c r="Q4907" s="103"/>
      <c r="R4907" s="104"/>
      <c r="S4907" s="99"/>
      <c r="T4907" s="105"/>
      <c r="U4907" s="103"/>
      <c r="V4907" s="103"/>
      <c r="W4907" s="102"/>
      <c r="X4907" s="99"/>
      <c r="Y4907" s="95"/>
      <c r="Z4907" s="106"/>
      <c r="AA4907" s="92"/>
    </row>
    <row r="4908" spans="2:27" x14ac:dyDescent="0.15">
      <c r="B4908" s="99"/>
      <c r="C4908" s="99"/>
      <c r="D4908" s="100"/>
      <c r="E4908" s="95"/>
      <c r="F4908" s="92"/>
      <c r="G4908" s="101"/>
      <c r="H4908" s="92"/>
      <c r="I4908" s="92"/>
      <c r="L4908" s="99"/>
      <c r="M4908" s="102"/>
      <c r="N4908" s="102"/>
      <c r="O4908" s="99"/>
      <c r="P4908" s="99"/>
      <c r="Q4908" s="103"/>
      <c r="R4908" s="104"/>
      <c r="S4908" s="99"/>
      <c r="T4908" s="105"/>
      <c r="U4908" s="103"/>
      <c r="V4908" s="103"/>
      <c r="W4908" s="102"/>
      <c r="X4908" s="99"/>
      <c r="Y4908" s="95"/>
      <c r="Z4908" s="106"/>
      <c r="AA4908" s="92"/>
    </row>
    <row r="4909" spans="2:27" x14ac:dyDescent="0.15">
      <c r="B4909" s="99"/>
      <c r="C4909" s="99"/>
      <c r="D4909" s="100"/>
      <c r="E4909" s="95"/>
      <c r="F4909" s="92"/>
      <c r="G4909" s="101"/>
      <c r="H4909" s="92"/>
      <c r="I4909" s="92"/>
      <c r="L4909" s="99"/>
      <c r="M4909" s="102"/>
      <c r="N4909" s="102"/>
      <c r="O4909" s="99"/>
      <c r="P4909" s="99"/>
      <c r="Q4909" s="103"/>
      <c r="R4909" s="104"/>
      <c r="S4909" s="99"/>
      <c r="T4909" s="105"/>
      <c r="U4909" s="103"/>
      <c r="V4909" s="103"/>
      <c r="W4909" s="102"/>
      <c r="X4909" s="99"/>
      <c r="Y4909" s="95"/>
      <c r="Z4909" s="106"/>
      <c r="AA4909" s="92"/>
    </row>
    <row r="4910" spans="2:27" x14ac:dyDescent="0.15">
      <c r="B4910" s="99"/>
      <c r="C4910" s="99"/>
      <c r="D4910" s="100"/>
      <c r="E4910" s="95"/>
      <c r="F4910" s="92"/>
      <c r="G4910" s="101"/>
      <c r="H4910" s="92"/>
      <c r="I4910" s="92"/>
      <c r="L4910" s="99"/>
      <c r="M4910" s="102"/>
      <c r="N4910" s="102"/>
      <c r="O4910" s="99"/>
      <c r="P4910" s="99"/>
      <c r="Q4910" s="103"/>
      <c r="R4910" s="104"/>
      <c r="S4910" s="99"/>
      <c r="T4910" s="105"/>
      <c r="U4910" s="103"/>
      <c r="V4910" s="103"/>
      <c r="W4910" s="102"/>
      <c r="X4910" s="99"/>
      <c r="Y4910" s="95"/>
      <c r="Z4910" s="106"/>
      <c r="AA4910" s="92"/>
    </row>
    <row r="4911" spans="2:27" x14ac:dyDescent="0.15">
      <c r="B4911" s="99"/>
      <c r="C4911" s="99"/>
      <c r="D4911" s="100"/>
      <c r="E4911" s="95"/>
      <c r="F4911" s="92"/>
      <c r="G4911" s="101"/>
      <c r="H4911" s="92"/>
      <c r="I4911" s="92"/>
      <c r="L4911" s="99"/>
      <c r="M4911" s="102"/>
      <c r="N4911" s="102"/>
      <c r="O4911" s="99"/>
      <c r="P4911" s="99"/>
      <c r="Q4911" s="103"/>
      <c r="R4911" s="104"/>
      <c r="S4911" s="99"/>
      <c r="T4911" s="105"/>
      <c r="U4911" s="103"/>
      <c r="V4911" s="103"/>
      <c r="W4911" s="102"/>
      <c r="X4911" s="99"/>
      <c r="Y4911" s="95"/>
      <c r="Z4911" s="106"/>
      <c r="AA4911" s="92"/>
    </row>
    <row r="4912" spans="2:27" x14ac:dyDescent="0.15">
      <c r="B4912" s="99"/>
      <c r="C4912" s="99"/>
      <c r="D4912" s="100"/>
      <c r="E4912" s="95"/>
      <c r="F4912" s="92"/>
      <c r="G4912" s="101"/>
      <c r="H4912" s="92"/>
      <c r="I4912" s="92"/>
      <c r="L4912" s="99"/>
      <c r="M4912" s="102"/>
      <c r="N4912" s="102"/>
      <c r="O4912" s="99"/>
      <c r="P4912" s="99"/>
      <c r="Q4912" s="103"/>
      <c r="R4912" s="104"/>
      <c r="S4912" s="99"/>
      <c r="T4912" s="105"/>
      <c r="U4912" s="103"/>
      <c r="V4912" s="103"/>
      <c r="W4912" s="102"/>
      <c r="X4912" s="99"/>
      <c r="Y4912" s="95"/>
      <c r="Z4912" s="106"/>
      <c r="AA4912" s="92"/>
    </row>
    <row r="4913" spans="2:27" x14ac:dyDescent="0.15">
      <c r="B4913" s="99"/>
      <c r="C4913" s="99"/>
      <c r="D4913" s="100"/>
      <c r="E4913" s="95"/>
      <c r="F4913" s="92"/>
      <c r="G4913" s="101"/>
      <c r="H4913" s="92"/>
      <c r="I4913" s="92"/>
      <c r="L4913" s="99"/>
      <c r="M4913" s="102"/>
      <c r="N4913" s="102"/>
      <c r="O4913" s="99"/>
      <c r="P4913" s="99"/>
      <c r="Q4913" s="103"/>
      <c r="R4913" s="104"/>
      <c r="S4913" s="99"/>
      <c r="T4913" s="105"/>
      <c r="U4913" s="103"/>
      <c r="V4913" s="103"/>
      <c r="W4913" s="102"/>
      <c r="X4913" s="99"/>
      <c r="Y4913" s="95"/>
      <c r="Z4913" s="106"/>
      <c r="AA4913" s="92"/>
    </row>
    <row r="4914" spans="2:27" x14ac:dyDescent="0.15">
      <c r="B4914" s="99"/>
      <c r="C4914" s="99"/>
      <c r="D4914" s="100"/>
      <c r="E4914" s="95"/>
      <c r="F4914" s="92"/>
      <c r="G4914" s="101"/>
      <c r="H4914" s="92"/>
      <c r="I4914" s="92"/>
      <c r="L4914" s="99"/>
      <c r="M4914" s="102"/>
      <c r="N4914" s="102"/>
      <c r="O4914" s="99"/>
      <c r="P4914" s="99"/>
      <c r="Q4914" s="103"/>
      <c r="R4914" s="104"/>
      <c r="S4914" s="99"/>
      <c r="T4914" s="105"/>
      <c r="U4914" s="103"/>
      <c r="V4914" s="103"/>
      <c r="W4914" s="102"/>
      <c r="X4914" s="99"/>
      <c r="Y4914" s="95"/>
      <c r="Z4914" s="106"/>
      <c r="AA4914" s="92"/>
    </row>
    <row r="4915" spans="2:27" x14ac:dyDescent="0.15">
      <c r="B4915" s="99"/>
      <c r="C4915" s="99"/>
      <c r="D4915" s="100"/>
      <c r="E4915" s="95"/>
      <c r="F4915" s="92"/>
      <c r="G4915" s="101"/>
      <c r="H4915" s="92"/>
      <c r="I4915" s="92"/>
      <c r="L4915" s="99"/>
      <c r="M4915" s="102"/>
      <c r="N4915" s="102"/>
      <c r="O4915" s="99"/>
      <c r="P4915" s="99"/>
      <c r="Q4915" s="103"/>
      <c r="R4915" s="104"/>
      <c r="S4915" s="99"/>
      <c r="T4915" s="105"/>
      <c r="U4915" s="103"/>
      <c r="V4915" s="103"/>
      <c r="W4915" s="102"/>
      <c r="X4915" s="99"/>
      <c r="Y4915" s="95"/>
      <c r="Z4915" s="106"/>
      <c r="AA4915" s="92"/>
    </row>
    <row r="4916" spans="2:27" x14ac:dyDescent="0.15">
      <c r="B4916" s="99"/>
      <c r="C4916" s="99"/>
      <c r="D4916" s="100"/>
      <c r="E4916" s="95"/>
      <c r="F4916" s="92"/>
      <c r="G4916" s="101"/>
      <c r="H4916" s="92"/>
      <c r="I4916" s="92"/>
      <c r="L4916" s="99"/>
      <c r="M4916" s="102"/>
      <c r="N4916" s="102"/>
      <c r="O4916" s="99"/>
      <c r="P4916" s="99"/>
      <c r="Q4916" s="103"/>
      <c r="R4916" s="104"/>
      <c r="S4916" s="99"/>
      <c r="T4916" s="105"/>
      <c r="U4916" s="103"/>
      <c r="V4916" s="103"/>
      <c r="W4916" s="102"/>
      <c r="X4916" s="99"/>
      <c r="Y4916" s="95"/>
      <c r="Z4916" s="106"/>
      <c r="AA4916" s="92"/>
    </row>
    <row r="4917" spans="2:27" x14ac:dyDescent="0.15">
      <c r="B4917" s="99"/>
      <c r="C4917" s="99"/>
      <c r="D4917" s="100"/>
      <c r="E4917" s="95"/>
      <c r="F4917" s="92"/>
      <c r="G4917" s="101"/>
      <c r="H4917" s="92"/>
      <c r="I4917" s="92"/>
      <c r="L4917" s="99"/>
      <c r="M4917" s="102"/>
      <c r="N4917" s="102"/>
      <c r="O4917" s="99"/>
      <c r="P4917" s="99"/>
      <c r="Q4917" s="103"/>
      <c r="R4917" s="104"/>
      <c r="S4917" s="99"/>
      <c r="T4917" s="105"/>
      <c r="U4917" s="103"/>
      <c r="V4917" s="103"/>
      <c r="W4917" s="102"/>
      <c r="X4917" s="99"/>
      <c r="Y4917" s="95"/>
      <c r="Z4917" s="106"/>
      <c r="AA4917" s="92"/>
    </row>
    <row r="4918" spans="2:27" x14ac:dyDescent="0.15">
      <c r="B4918" s="99"/>
      <c r="C4918" s="99"/>
      <c r="D4918" s="100"/>
      <c r="E4918" s="95"/>
      <c r="F4918" s="92"/>
      <c r="G4918" s="101"/>
      <c r="H4918" s="92"/>
      <c r="I4918" s="92"/>
      <c r="L4918" s="99"/>
      <c r="M4918" s="102"/>
      <c r="N4918" s="102"/>
      <c r="O4918" s="99"/>
      <c r="P4918" s="99"/>
      <c r="Q4918" s="103"/>
      <c r="R4918" s="104"/>
      <c r="S4918" s="99"/>
      <c r="T4918" s="105"/>
      <c r="U4918" s="103"/>
      <c r="V4918" s="103"/>
      <c r="W4918" s="102"/>
      <c r="X4918" s="99"/>
      <c r="Y4918" s="95"/>
      <c r="Z4918" s="106"/>
      <c r="AA4918" s="92"/>
    </row>
    <row r="4919" spans="2:27" x14ac:dyDescent="0.15">
      <c r="B4919" s="99"/>
      <c r="C4919" s="99"/>
      <c r="D4919" s="100"/>
      <c r="E4919" s="95"/>
      <c r="F4919" s="92"/>
      <c r="G4919" s="101"/>
      <c r="H4919" s="92"/>
      <c r="I4919" s="92"/>
      <c r="L4919" s="99"/>
      <c r="M4919" s="102"/>
      <c r="N4919" s="102"/>
      <c r="O4919" s="99"/>
      <c r="P4919" s="99"/>
      <c r="Q4919" s="103"/>
      <c r="R4919" s="104"/>
      <c r="S4919" s="99"/>
      <c r="T4919" s="105"/>
      <c r="U4919" s="103"/>
      <c r="V4919" s="103"/>
      <c r="W4919" s="102"/>
      <c r="X4919" s="99"/>
      <c r="Y4919" s="95"/>
      <c r="Z4919" s="106"/>
      <c r="AA4919" s="92"/>
    </row>
    <row r="4920" spans="2:27" x14ac:dyDescent="0.15">
      <c r="B4920" s="99"/>
      <c r="C4920" s="99"/>
      <c r="D4920" s="100"/>
      <c r="E4920" s="95"/>
      <c r="F4920" s="92"/>
      <c r="G4920" s="101"/>
      <c r="H4920" s="92"/>
      <c r="I4920" s="92"/>
      <c r="L4920" s="99"/>
      <c r="M4920" s="102"/>
      <c r="N4920" s="102"/>
      <c r="O4920" s="99"/>
      <c r="P4920" s="99"/>
      <c r="Q4920" s="103"/>
      <c r="R4920" s="104"/>
      <c r="S4920" s="99"/>
      <c r="T4920" s="105"/>
      <c r="U4920" s="103"/>
      <c r="V4920" s="103"/>
      <c r="W4920" s="102"/>
      <c r="X4920" s="99"/>
      <c r="Y4920" s="95"/>
      <c r="Z4920" s="106"/>
      <c r="AA4920" s="92"/>
    </row>
    <row r="4921" spans="2:27" x14ac:dyDescent="0.15">
      <c r="B4921" s="99"/>
      <c r="C4921" s="99"/>
      <c r="D4921" s="100"/>
      <c r="E4921" s="95"/>
      <c r="F4921" s="92"/>
      <c r="G4921" s="101"/>
      <c r="H4921" s="92"/>
      <c r="I4921" s="92"/>
      <c r="L4921" s="99"/>
      <c r="M4921" s="102"/>
      <c r="N4921" s="102"/>
      <c r="O4921" s="99"/>
      <c r="P4921" s="99"/>
      <c r="Q4921" s="103"/>
      <c r="R4921" s="104"/>
      <c r="S4921" s="99"/>
      <c r="T4921" s="105"/>
      <c r="U4921" s="103"/>
      <c r="V4921" s="103"/>
      <c r="W4921" s="102"/>
      <c r="X4921" s="99"/>
      <c r="Y4921" s="95"/>
      <c r="Z4921" s="106"/>
      <c r="AA4921" s="92"/>
    </row>
    <row r="4922" spans="2:27" x14ac:dyDescent="0.15">
      <c r="B4922" s="99"/>
      <c r="C4922" s="99"/>
      <c r="D4922" s="100"/>
      <c r="E4922" s="95"/>
      <c r="F4922" s="92"/>
      <c r="G4922" s="101"/>
      <c r="H4922" s="92"/>
      <c r="I4922" s="92"/>
      <c r="L4922" s="99"/>
      <c r="M4922" s="102"/>
      <c r="N4922" s="102"/>
      <c r="O4922" s="99"/>
      <c r="P4922" s="99"/>
      <c r="Q4922" s="103"/>
      <c r="R4922" s="104"/>
      <c r="S4922" s="99"/>
      <c r="T4922" s="105"/>
      <c r="U4922" s="103"/>
      <c r="V4922" s="103"/>
      <c r="W4922" s="102"/>
      <c r="X4922" s="99"/>
      <c r="Y4922" s="95"/>
      <c r="Z4922" s="106"/>
      <c r="AA4922" s="92"/>
    </row>
    <row r="4923" spans="2:27" x14ac:dyDescent="0.15">
      <c r="B4923" s="99"/>
      <c r="C4923" s="99"/>
      <c r="D4923" s="100"/>
      <c r="E4923" s="95"/>
      <c r="F4923" s="92"/>
      <c r="G4923" s="101"/>
      <c r="H4923" s="92"/>
      <c r="I4923" s="92"/>
      <c r="L4923" s="99"/>
      <c r="M4923" s="102"/>
      <c r="N4923" s="102"/>
      <c r="O4923" s="99"/>
      <c r="P4923" s="99"/>
      <c r="Q4923" s="103"/>
      <c r="R4923" s="104"/>
      <c r="S4923" s="99"/>
      <c r="T4923" s="105"/>
      <c r="U4923" s="103"/>
      <c r="V4923" s="103"/>
      <c r="W4923" s="102"/>
      <c r="X4923" s="99"/>
      <c r="Y4923" s="95"/>
      <c r="Z4923" s="106"/>
      <c r="AA4923" s="92"/>
    </row>
    <row r="4924" spans="2:27" x14ac:dyDescent="0.15">
      <c r="B4924" s="99"/>
      <c r="C4924" s="99"/>
      <c r="D4924" s="100"/>
      <c r="E4924" s="95"/>
      <c r="F4924" s="92"/>
      <c r="G4924" s="101"/>
      <c r="H4924" s="92"/>
      <c r="I4924" s="92"/>
      <c r="L4924" s="99"/>
      <c r="M4924" s="102"/>
      <c r="N4924" s="102"/>
      <c r="O4924" s="99"/>
      <c r="P4924" s="99"/>
      <c r="Q4924" s="103"/>
      <c r="R4924" s="104"/>
      <c r="S4924" s="99"/>
      <c r="T4924" s="105"/>
      <c r="U4924" s="103"/>
      <c r="V4924" s="103"/>
      <c r="W4924" s="102"/>
      <c r="X4924" s="99"/>
      <c r="Y4924" s="95"/>
      <c r="Z4924" s="106"/>
      <c r="AA4924" s="92"/>
    </row>
    <row r="4925" spans="2:27" x14ac:dyDescent="0.15">
      <c r="B4925" s="99"/>
      <c r="C4925" s="99"/>
      <c r="D4925" s="100"/>
      <c r="E4925" s="95"/>
      <c r="F4925" s="92"/>
      <c r="G4925" s="101"/>
      <c r="H4925" s="92"/>
      <c r="I4925" s="92"/>
      <c r="L4925" s="99"/>
      <c r="M4925" s="102"/>
      <c r="N4925" s="102"/>
      <c r="O4925" s="99"/>
      <c r="P4925" s="99"/>
      <c r="Q4925" s="103"/>
      <c r="R4925" s="104"/>
      <c r="S4925" s="99"/>
      <c r="T4925" s="105"/>
      <c r="U4925" s="103"/>
      <c r="V4925" s="103"/>
      <c r="W4925" s="102"/>
      <c r="X4925" s="99"/>
      <c r="Y4925" s="95"/>
      <c r="Z4925" s="106"/>
      <c r="AA4925" s="92"/>
    </row>
    <row r="4926" spans="2:27" x14ac:dyDescent="0.15">
      <c r="B4926" s="99"/>
      <c r="C4926" s="99"/>
      <c r="D4926" s="100"/>
      <c r="E4926" s="95"/>
      <c r="F4926" s="92"/>
      <c r="G4926" s="101"/>
      <c r="H4926" s="92"/>
      <c r="I4926" s="92"/>
      <c r="L4926" s="99"/>
      <c r="M4926" s="102"/>
      <c r="N4926" s="102"/>
      <c r="O4926" s="99"/>
      <c r="P4926" s="99"/>
      <c r="Q4926" s="103"/>
      <c r="R4926" s="104"/>
      <c r="S4926" s="99"/>
      <c r="T4926" s="105"/>
      <c r="U4926" s="103"/>
      <c r="V4926" s="103"/>
      <c r="W4926" s="102"/>
      <c r="X4926" s="99"/>
      <c r="Y4926" s="95"/>
      <c r="Z4926" s="106"/>
      <c r="AA4926" s="92"/>
    </row>
    <row r="4927" spans="2:27" x14ac:dyDescent="0.15">
      <c r="B4927" s="99"/>
      <c r="C4927" s="99"/>
      <c r="D4927" s="100"/>
      <c r="E4927" s="95"/>
      <c r="F4927" s="92"/>
      <c r="G4927" s="101"/>
      <c r="H4927" s="92"/>
      <c r="I4927" s="92"/>
      <c r="L4927" s="99"/>
      <c r="M4927" s="102"/>
      <c r="N4927" s="102"/>
      <c r="O4927" s="99"/>
      <c r="P4927" s="99"/>
      <c r="Q4927" s="103"/>
      <c r="R4927" s="104"/>
      <c r="S4927" s="99"/>
      <c r="T4927" s="105"/>
      <c r="U4927" s="103"/>
      <c r="V4927" s="103"/>
      <c r="W4927" s="102"/>
      <c r="X4927" s="99"/>
      <c r="Y4927" s="95"/>
      <c r="Z4927" s="106"/>
      <c r="AA4927" s="92"/>
    </row>
    <row r="4928" spans="2:27" x14ac:dyDescent="0.15">
      <c r="B4928" s="99"/>
      <c r="C4928" s="99"/>
      <c r="D4928" s="100"/>
      <c r="E4928" s="95"/>
      <c r="F4928" s="92"/>
      <c r="G4928" s="101"/>
      <c r="H4928" s="92"/>
      <c r="I4928" s="92"/>
      <c r="L4928" s="99"/>
      <c r="M4928" s="102"/>
      <c r="N4928" s="102"/>
      <c r="O4928" s="99"/>
      <c r="P4928" s="99"/>
      <c r="Q4928" s="103"/>
      <c r="R4928" s="104"/>
      <c r="S4928" s="99"/>
      <c r="T4928" s="105"/>
      <c r="U4928" s="103"/>
      <c r="V4928" s="103"/>
      <c r="W4928" s="102"/>
      <c r="X4928" s="99"/>
      <c r="Y4928" s="95"/>
      <c r="Z4928" s="106"/>
      <c r="AA4928" s="92"/>
    </row>
    <row r="4929" spans="2:27" x14ac:dyDescent="0.15">
      <c r="B4929" s="99"/>
      <c r="C4929" s="99"/>
      <c r="D4929" s="100"/>
      <c r="E4929" s="95"/>
      <c r="F4929" s="92"/>
      <c r="G4929" s="101"/>
      <c r="H4929" s="92"/>
      <c r="I4929" s="92"/>
      <c r="L4929" s="99"/>
      <c r="M4929" s="102"/>
      <c r="N4929" s="102"/>
      <c r="O4929" s="99"/>
      <c r="P4929" s="99"/>
      <c r="Q4929" s="103"/>
      <c r="R4929" s="104"/>
      <c r="S4929" s="99"/>
      <c r="T4929" s="105"/>
      <c r="U4929" s="103"/>
      <c r="V4929" s="103"/>
      <c r="W4929" s="102"/>
      <c r="X4929" s="99"/>
      <c r="Y4929" s="95"/>
      <c r="Z4929" s="106"/>
      <c r="AA4929" s="92"/>
    </row>
    <row r="4930" spans="2:27" x14ac:dyDescent="0.15">
      <c r="B4930" s="99"/>
      <c r="C4930" s="99"/>
      <c r="D4930" s="100"/>
      <c r="E4930" s="95"/>
      <c r="F4930" s="92"/>
      <c r="G4930" s="101"/>
      <c r="H4930" s="92"/>
      <c r="I4930" s="92"/>
      <c r="L4930" s="99"/>
      <c r="M4930" s="102"/>
      <c r="N4930" s="102"/>
      <c r="O4930" s="99"/>
      <c r="P4930" s="99"/>
      <c r="Q4930" s="103"/>
      <c r="R4930" s="104"/>
      <c r="S4930" s="99"/>
      <c r="T4930" s="105"/>
      <c r="U4930" s="103"/>
      <c r="V4930" s="103"/>
      <c r="W4930" s="102"/>
      <c r="X4930" s="99"/>
      <c r="Y4930" s="95"/>
      <c r="Z4930" s="106"/>
      <c r="AA4930" s="92"/>
    </row>
    <row r="4931" spans="2:27" x14ac:dyDescent="0.15">
      <c r="B4931" s="99"/>
      <c r="C4931" s="99"/>
      <c r="D4931" s="100"/>
      <c r="E4931" s="95"/>
      <c r="F4931" s="92"/>
      <c r="G4931" s="101"/>
      <c r="H4931" s="92"/>
      <c r="I4931" s="92"/>
      <c r="L4931" s="99"/>
      <c r="M4931" s="102"/>
      <c r="N4931" s="102"/>
      <c r="O4931" s="99"/>
      <c r="P4931" s="99"/>
      <c r="Q4931" s="103"/>
      <c r="R4931" s="104"/>
      <c r="S4931" s="99"/>
      <c r="T4931" s="105"/>
      <c r="U4931" s="103"/>
      <c r="V4931" s="103"/>
      <c r="W4931" s="102"/>
      <c r="X4931" s="99"/>
      <c r="Y4931" s="95"/>
      <c r="Z4931" s="106"/>
      <c r="AA4931" s="92"/>
    </row>
    <row r="4932" spans="2:27" x14ac:dyDescent="0.15">
      <c r="B4932" s="99"/>
      <c r="C4932" s="99"/>
      <c r="D4932" s="100"/>
      <c r="E4932" s="95"/>
      <c r="F4932" s="92"/>
      <c r="G4932" s="101"/>
      <c r="H4932" s="92"/>
      <c r="I4932" s="92"/>
      <c r="L4932" s="99"/>
      <c r="M4932" s="102"/>
      <c r="N4932" s="102"/>
      <c r="O4932" s="99"/>
      <c r="P4932" s="99"/>
      <c r="Q4932" s="103"/>
      <c r="R4932" s="104"/>
      <c r="S4932" s="99"/>
      <c r="T4932" s="105"/>
      <c r="U4932" s="103"/>
      <c r="V4932" s="103"/>
      <c r="W4932" s="102"/>
      <c r="X4932" s="99"/>
      <c r="Y4932" s="95"/>
      <c r="Z4932" s="106"/>
      <c r="AA4932" s="92"/>
    </row>
    <row r="4933" spans="2:27" x14ac:dyDescent="0.15">
      <c r="B4933" s="99"/>
      <c r="C4933" s="99"/>
      <c r="D4933" s="100"/>
      <c r="E4933" s="95"/>
      <c r="F4933" s="92"/>
      <c r="G4933" s="101"/>
      <c r="H4933" s="92"/>
      <c r="I4933" s="92"/>
      <c r="L4933" s="99"/>
      <c r="M4933" s="102"/>
      <c r="N4933" s="102"/>
      <c r="O4933" s="99"/>
      <c r="P4933" s="99"/>
      <c r="Q4933" s="103"/>
      <c r="R4933" s="104"/>
      <c r="S4933" s="99"/>
      <c r="T4933" s="105"/>
      <c r="U4933" s="103"/>
      <c r="V4933" s="103"/>
      <c r="W4933" s="102"/>
      <c r="X4933" s="99"/>
      <c r="Y4933" s="95"/>
      <c r="Z4933" s="106"/>
      <c r="AA4933" s="92"/>
    </row>
    <row r="4934" spans="2:27" x14ac:dyDescent="0.15">
      <c r="B4934" s="99"/>
      <c r="C4934" s="99"/>
      <c r="D4934" s="100"/>
      <c r="E4934" s="95"/>
      <c r="F4934" s="92"/>
      <c r="G4934" s="101"/>
      <c r="H4934" s="92"/>
      <c r="I4934" s="92"/>
      <c r="L4934" s="99"/>
      <c r="M4934" s="102"/>
      <c r="N4934" s="102"/>
      <c r="O4934" s="99"/>
      <c r="P4934" s="99"/>
      <c r="Q4934" s="103"/>
      <c r="R4934" s="104"/>
      <c r="S4934" s="99"/>
      <c r="T4934" s="105"/>
      <c r="U4934" s="103"/>
      <c r="V4934" s="103"/>
      <c r="W4934" s="102"/>
      <c r="X4934" s="99"/>
      <c r="Y4934" s="95"/>
      <c r="Z4934" s="106"/>
      <c r="AA4934" s="92"/>
    </row>
    <row r="4935" spans="2:27" x14ac:dyDescent="0.15">
      <c r="B4935" s="99"/>
      <c r="C4935" s="99"/>
      <c r="D4935" s="100"/>
      <c r="E4935" s="95"/>
      <c r="F4935" s="92"/>
      <c r="G4935" s="101"/>
      <c r="H4935" s="92"/>
      <c r="I4935" s="92"/>
      <c r="L4935" s="99"/>
      <c r="M4935" s="102"/>
      <c r="N4935" s="102"/>
      <c r="O4935" s="99"/>
      <c r="P4935" s="99"/>
      <c r="Q4935" s="103"/>
      <c r="R4935" s="104"/>
      <c r="S4935" s="99"/>
      <c r="T4935" s="105"/>
      <c r="U4935" s="103"/>
      <c r="V4935" s="103"/>
      <c r="W4935" s="102"/>
      <c r="X4935" s="99"/>
      <c r="Y4935" s="95"/>
      <c r="Z4935" s="106"/>
      <c r="AA4935" s="92"/>
    </row>
    <row r="4936" spans="2:27" x14ac:dyDescent="0.15">
      <c r="B4936" s="99"/>
      <c r="C4936" s="99"/>
      <c r="D4936" s="100"/>
      <c r="E4936" s="95"/>
      <c r="F4936" s="92"/>
      <c r="G4936" s="101"/>
      <c r="H4936" s="92"/>
      <c r="I4936" s="92"/>
      <c r="L4936" s="99"/>
      <c r="M4936" s="102"/>
      <c r="N4936" s="102"/>
      <c r="O4936" s="99"/>
      <c r="P4936" s="99"/>
      <c r="Q4936" s="103"/>
      <c r="R4936" s="104"/>
      <c r="S4936" s="99"/>
      <c r="T4936" s="105"/>
      <c r="U4936" s="103"/>
      <c r="V4936" s="103"/>
      <c r="W4936" s="102"/>
      <c r="X4936" s="99"/>
      <c r="Y4936" s="95"/>
      <c r="Z4936" s="106"/>
      <c r="AA4936" s="92"/>
    </row>
    <row r="4937" spans="2:27" x14ac:dyDescent="0.15">
      <c r="B4937" s="99"/>
      <c r="C4937" s="99"/>
      <c r="D4937" s="100"/>
      <c r="E4937" s="95"/>
      <c r="F4937" s="92"/>
      <c r="G4937" s="101"/>
      <c r="H4937" s="92"/>
      <c r="I4937" s="92"/>
      <c r="L4937" s="99"/>
      <c r="M4937" s="102"/>
      <c r="N4937" s="102"/>
      <c r="O4937" s="99"/>
      <c r="P4937" s="99"/>
      <c r="Q4937" s="103"/>
      <c r="R4937" s="104"/>
      <c r="S4937" s="99"/>
      <c r="T4937" s="105"/>
      <c r="U4937" s="103"/>
      <c r="V4937" s="103"/>
      <c r="W4937" s="102"/>
      <c r="X4937" s="99"/>
      <c r="Y4937" s="95"/>
      <c r="Z4937" s="106"/>
      <c r="AA4937" s="92"/>
    </row>
    <row r="4938" spans="2:27" x14ac:dyDescent="0.15">
      <c r="B4938" s="99"/>
      <c r="C4938" s="99"/>
      <c r="D4938" s="100"/>
      <c r="E4938" s="95"/>
      <c r="F4938" s="92"/>
      <c r="G4938" s="101"/>
      <c r="H4938" s="92"/>
      <c r="I4938" s="92"/>
      <c r="L4938" s="99"/>
      <c r="M4938" s="102"/>
      <c r="N4938" s="102"/>
      <c r="O4938" s="99"/>
      <c r="P4938" s="99"/>
      <c r="Q4938" s="103"/>
      <c r="R4938" s="104"/>
      <c r="S4938" s="99"/>
      <c r="T4938" s="105"/>
      <c r="U4938" s="103"/>
      <c r="V4938" s="103"/>
      <c r="W4938" s="102"/>
      <c r="X4938" s="99"/>
      <c r="Y4938" s="95"/>
      <c r="Z4938" s="106"/>
      <c r="AA4938" s="92"/>
    </row>
    <row r="4939" spans="2:27" x14ac:dyDescent="0.15">
      <c r="B4939" s="99"/>
      <c r="C4939" s="99"/>
      <c r="D4939" s="100"/>
      <c r="E4939" s="95"/>
      <c r="F4939" s="92"/>
      <c r="G4939" s="101"/>
      <c r="H4939" s="92"/>
      <c r="I4939" s="92"/>
      <c r="L4939" s="99"/>
      <c r="M4939" s="102"/>
      <c r="N4939" s="102"/>
      <c r="O4939" s="99"/>
      <c r="P4939" s="99"/>
      <c r="Q4939" s="103"/>
      <c r="R4939" s="104"/>
      <c r="S4939" s="99"/>
      <c r="T4939" s="105"/>
      <c r="U4939" s="103"/>
      <c r="V4939" s="103"/>
      <c r="W4939" s="102"/>
      <c r="X4939" s="99"/>
      <c r="Y4939" s="95"/>
      <c r="Z4939" s="106"/>
      <c r="AA4939" s="92"/>
    </row>
    <row r="4940" spans="2:27" x14ac:dyDescent="0.15">
      <c r="B4940" s="99"/>
      <c r="C4940" s="99"/>
      <c r="D4940" s="100"/>
      <c r="E4940" s="95"/>
      <c r="F4940" s="92"/>
      <c r="G4940" s="101"/>
      <c r="H4940" s="92"/>
      <c r="I4940" s="92"/>
      <c r="L4940" s="99"/>
      <c r="M4940" s="102"/>
      <c r="N4940" s="102"/>
      <c r="O4940" s="99"/>
      <c r="P4940" s="99"/>
      <c r="Q4940" s="103"/>
      <c r="R4940" s="104"/>
      <c r="S4940" s="99"/>
      <c r="T4940" s="105"/>
      <c r="U4940" s="103"/>
      <c r="V4940" s="103"/>
      <c r="W4940" s="102"/>
      <c r="X4940" s="99"/>
      <c r="Y4940" s="95"/>
      <c r="Z4940" s="106"/>
      <c r="AA4940" s="92"/>
    </row>
    <row r="4941" spans="2:27" x14ac:dyDescent="0.15">
      <c r="B4941" s="99"/>
      <c r="C4941" s="99"/>
      <c r="D4941" s="100"/>
      <c r="E4941" s="95"/>
      <c r="F4941" s="92"/>
      <c r="G4941" s="101"/>
      <c r="H4941" s="92"/>
      <c r="I4941" s="92"/>
      <c r="L4941" s="99"/>
      <c r="M4941" s="102"/>
      <c r="N4941" s="102"/>
      <c r="O4941" s="99"/>
      <c r="P4941" s="99"/>
      <c r="Q4941" s="103"/>
      <c r="R4941" s="104"/>
      <c r="S4941" s="99"/>
      <c r="T4941" s="105"/>
      <c r="U4941" s="103"/>
      <c r="V4941" s="103"/>
      <c r="W4941" s="102"/>
      <c r="X4941" s="99"/>
      <c r="Y4941" s="95"/>
      <c r="Z4941" s="106"/>
      <c r="AA4941" s="92"/>
    </row>
    <row r="4942" spans="2:27" x14ac:dyDescent="0.15">
      <c r="B4942" s="99"/>
      <c r="C4942" s="99"/>
      <c r="D4942" s="100"/>
      <c r="E4942" s="95"/>
      <c r="F4942" s="92"/>
      <c r="G4942" s="101"/>
      <c r="H4942" s="92"/>
      <c r="I4942" s="92"/>
      <c r="L4942" s="99"/>
      <c r="M4942" s="102"/>
      <c r="N4942" s="102"/>
      <c r="O4942" s="99"/>
      <c r="P4942" s="99"/>
      <c r="Q4942" s="103"/>
      <c r="R4942" s="104"/>
      <c r="S4942" s="99"/>
      <c r="T4942" s="105"/>
      <c r="U4942" s="103"/>
      <c r="V4942" s="103"/>
      <c r="W4942" s="102"/>
      <c r="X4942" s="99"/>
      <c r="Y4942" s="95"/>
      <c r="Z4942" s="106"/>
      <c r="AA4942" s="92"/>
    </row>
    <row r="4943" spans="2:27" x14ac:dyDescent="0.15">
      <c r="B4943" s="99"/>
      <c r="C4943" s="99"/>
      <c r="D4943" s="100"/>
      <c r="E4943" s="95"/>
      <c r="F4943" s="92"/>
      <c r="G4943" s="101"/>
      <c r="H4943" s="92"/>
      <c r="I4943" s="92"/>
      <c r="L4943" s="99"/>
      <c r="M4943" s="102"/>
      <c r="N4943" s="102"/>
      <c r="O4943" s="99"/>
      <c r="P4943" s="99"/>
      <c r="Q4943" s="103"/>
      <c r="R4943" s="104"/>
      <c r="S4943" s="99"/>
      <c r="T4943" s="105"/>
      <c r="U4943" s="103"/>
      <c r="V4943" s="103"/>
      <c r="W4943" s="102"/>
      <c r="X4943" s="99"/>
      <c r="Y4943" s="95"/>
      <c r="Z4943" s="106"/>
      <c r="AA4943" s="92"/>
    </row>
    <row r="4944" spans="2:27" x14ac:dyDescent="0.15">
      <c r="B4944" s="99"/>
      <c r="C4944" s="99"/>
      <c r="D4944" s="100"/>
      <c r="E4944" s="95"/>
      <c r="F4944" s="92"/>
      <c r="G4944" s="101"/>
      <c r="H4944" s="92"/>
      <c r="I4944" s="92"/>
      <c r="L4944" s="99"/>
      <c r="M4944" s="102"/>
      <c r="N4944" s="102"/>
      <c r="O4944" s="99"/>
      <c r="P4944" s="99"/>
      <c r="Q4944" s="103"/>
      <c r="R4944" s="104"/>
      <c r="S4944" s="99"/>
      <c r="T4944" s="105"/>
      <c r="U4944" s="103"/>
      <c r="V4944" s="103"/>
      <c r="W4944" s="102"/>
      <c r="X4944" s="99"/>
      <c r="Y4944" s="95"/>
      <c r="Z4944" s="106"/>
      <c r="AA4944" s="92"/>
    </row>
    <row r="4945" spans="2:27" x14ac:dyDescent="0.15">
      <c r="B4945" s="99"/>
      <c r="C4945" s="99"/>
      <c r="D4945" s="100"/>
      <c r="E4945" s="95"/>
      <c r="F4945" s="92"/>
      <c r="G4945" s="101"/>
      <c r="H4945" s="92"/>
      <c r="I4945" s="92"/>
      <c r="L4945" s="99"/>
      <c r="M4945" s="102"/>
      <c r="N4945" s="102"/>
      <c r="O4945" s="99"/>
      <c r="P4945" s="99"/>
      <c r="Q4945" s="103"/>
      <c r="R4945" s="104"/>
      <c r="S4945" s="99"/>
      <c r="T4945" s="105"/>
      <c r="U4945" s="103"/>
      <c r="V4945" s="103"/>
      <c r="W4945" s="102"/>
      <c r="X4945" s="99"/>
      <c r="Y4945" s="95"/>
      <c r="Z4945" s="106"/>
      <c r="AA4945" s="92"/>
    </row>
    <row r="4946" spans="2:27" x14ac:dyDescent="0.15">
      <c r="B4946" s="99"/>
      <c r="C4946" s="99"/>
      <c r="D4946" s="100"/>
      <c r="E4946" s="95"/>
      <c r="F4946" s="92"/>
      <c r="G4946" s="101"/>
      <c r="H4946" s="92"/>
      <c r="I4946" s="92"/>
      <c r="L4946" s="99"/>
      <c r="M4946" s="102"/>
      <c r="N4946" s="102"/>
      <c r="O4946" s="99"/>
      <c r="P4946" s="99"/>
      <c r="Q4946" s="103"/>
      <c r="R4946" s="104"/>
      <c r="S4946" s="99"/>
      <c r="T4946" s="105"/>
      <c r="U4946" s="103"/>
      <c r="V4946" s="103"/>
      <c r="W4946" s="102"/>
      <c r="X4946" s="99"/>
      <c r="Y4946" s="95"/>
      <c r="Z4946" s="106"/>
      <c r="AA4946" s="92"/>
    </row>
    <row r="4947" spans="2:27" x14ac:dyDescent="0.15">
      <c r="B4947" s="99"/>
      <c r="C4947" s="99"/>
      <c r="D4947" s="100"/>
      <c r="E4947" s="95"/>
      <c r="F4947" s="92"/>
      <c r="G4947" s="101"/>
      <c r="H4947" s="92"/>
      <c r="I4947" s="92"/>
      <c r="L4947" s="99"/>
      <c r="M4947" s="102"/>
      <c r="N4947" s="102"/>
      <c r="O4947" s="99"/>
      <c r="P4947" s="99"/>
      <c r="Q4947" s="103"/>
      <c r="R4947" s="104"/>
      <c r="S4947" s="99"/>
      <c r="T4947" s="105"/>
      <c r="U4947" s="103"/>
      <c r="V4947" s="103"/>
      <c r="W4947" s="102"/>
      <c r="X4947" s="99"/>
      <c r="Y4947" s="95"/>
      <c r="Z4947" s="106"/>
      <c r="AA4947" s="92"/>
    </row>
    <row r="4948" spans="2:27" x14ac:dyDescent="0.15">
      <c r="B4948" s="99"/>
      <c r="C4948" s="99"/>
      <c r="D4948" s="100"/>
      <c r="E4948" s="95"/>
      <c r="F4948" s="92"/>
      <c r="G4948" s="101"/>
      <c r="H4948" s="92"/>
      <c r="I4948" s="92"/>
      <c r="L4948" s="99"/>
      <c r="M4948" s="102"/>
      <c r="N4948" s="102"/>
      <c r="O4948" s="99"/>
      <c r="P4948" s="99"/>
      <c r="Q4948" s="103"/>
      <c r="R4948" s="104"/>
      <c r="S4948" s="99"/>
      <c r="T4948" s="105"/>
      <c r="U4948" s="103"/>
      <c r="V4948" s="103"/>
      <c r="W4948" s="102"/>
      <c r="X4948" s="99"/>
      <c r="Y4948" s="95"/>
      <c r="Z4948" s="106"/>
      <c r="AA4948" s="92"/>
    </row>
    <row r="4949" spans="2:27" x14ac:dyDescent="0.15">
      <c r="B4949" s="99"/>
      <c r="C4949" s="99"/>
      <c r="D4949" s="100"/>
      <c r="E4949" s="95"/>
      <c r="F4949" s="92"/>
      <c r="G4949" s="101"/>
      <c r="H4949" s="92"/>
      <c r="I4949" s="92"/>
      <c r="L4949" s="99"/>
      <c r="M4949" s="102"/>
      <c r="N4949" s="102"/>
      <c r="O4949" s="99"/>
      <c r="P4949" s="99"/>
      <c r="Q4949" s="103"/>
      <c r="R4949" s="104"/>
      <c r="S4949" s="99"/>
      <c r="T4949" s="105"/>
      <c r="U4949" s="103"/>
      <c r="V4949" s="103"/>
      <c r="W4949" s="102"/>
      <c r="X4949" s="99"/>
      <c r="Y4949" s="95"/>
      <c r="Z4949" s="106"/>
      <c r="AA4949" s="92"/>
    </row>
    <row r="4950" spans="2:27" x14ac:dyDescent="0.15">
      <c r="B4950" s="99"/>
      <c r="C4950" s="99"/>
      <c r="D4950" s="100"/>
      <c r="E4950" s="95"/>
      <c r="F4950" s="92"/>
      <c r="G4950" s="101"/>
      <c r="H4950" s="92"/>
      <c r="I4950" s="92"/>
      <c r="L4950" s="99"/>
      <c r="M4950" s="102"/>
      <c r="N4950" s="102"/>
      <c r="O4950" s="99"/>
      <c r="P4950" s="99"/>
      <c r="Q4950" s="103"/>
      <c r="R4950" s="104"/>
      <c r="S4950" s="99"/>
      <c r="T4950" s="105"/>
      <c r="U4950" s="103"/>
      <c r="V4950" s="103"/>
      <c r="W4950" s="102"/>
      <c r="X4950" s="99"/>
      <c r="Y4950" s="95"/>
      <c r="Z4950" s="106"/>
      <c r="AA4950" s="92"/>
    </row>
    <row r="4951" spans="2:27" x14ac:dyDescent="0.15">
      <c r="B4951" s="99"/>
      <c r="C4951" s="99"/>
      <c r="D4951" s="100"/>
      <c r="E4951" s="95"/>
      <c r="F4951" s="92"/>
      <c r="G4951" s="101"/>
      <c r="H4951" s="92"/>
      <c r="I4951" s="92"/>
      <c r="L4951" s="99"/>
      <c r="M4951" s="102"/>
      <c r="N4951" s="102"/>
      <c r="O4951" s="99"/>
      <c r="P4951" s="99"/>
      <c r="Q4951" s="103"/>
      <c r="R4951" s="104"/>
      <c r="S4951" s="99"/>
      <c r="T4951" s="105"/>
      <c r="U4951" s="103"/>
      <c r="V4951" s="103"/>
      <c r="W4951" s="102"/>
      <c r="X4951" s="99"/>
      <c r="Y4951" s="95"/>
      <c r="Z4951" s="106"/>
      <c r="AA4951" s="92"/>
    </row>
    <row r="4952" spans="2:27" x14ac:dyDescent="0.15">
      <c r="B4952" s="99"/>
      <c r="C4952" s="99"/>
      <c r="D4952" s="100"/>
      <c r="E4952" s="95"/>
      <c r="F4952" s="92"/>
      <c r="G4952" s="101"/>
      <c r="H4952" s="92"/>
      <c r="I4952" s="92"/>
      <c r="L4952" s="99"/>
      <c r="M4952" s="102"/>
      <c r="N4952" s="102"/>
      <c r="O4952" s="99"/>
      <c r="P4952" s="99"/>
      <c r="Q4952" s="103"/>
      <c r="R4952" s="104"/>
      <c r="S4952" s="99"/>
      <c r="T4952" s="105"/>
      <c r="U4952" s="103"/>
      <c r="V4952" s="103"/>
      <c r="W4952" s="102"/>
      <c r="X4952" s="99"/>
      <c r="Y4952" s="95"/>
      <c r="Z4952" s="106"/>
      <c r="AA4952" s="92"/>
    </row>
    <row r="4953" spans="2:27" x14ac:dyDescent="0.15">
      <c r="B4953" s="99"/>
      <c r="C4953" s="99"/>
      <c r="D4953" s="100"/>
      <c r="E4953" s="95"/>
      <c r="F4953" s="92"/>
      <c r="G4953" s="101"/>
      <c r="H4953" s="92"/>
      <c r="I4953" s="92"/>
      <c r="L4953" s="99"/>
      <c r="M4953" s="102"/>
      <c r="N4953" s="102"/>
      <c r="O4953" s="99"/>
      <c r="P4953" s="99"/>
      <c r="Q4953" s="103"/>
      <c r="R4953" s="104"/>
      <c r="S4953" s="99"/>
      <c r="T4953" s="105"/>
      <c r="U4953" s="103"/>
      <c r="V4953" s="103"/>
      <c r="W4953" s="102"/>
      <c r="X4953" s="99"/>
      <c r="Y4953" s="95"/>
      <c r="Z4953" s="106"/>
      <c r="AA4953" s="92"/>
    </row>
    <row r="4954" spans="2:27" x14ac:dyDescent="0.15">
      <c r="B4954" s="99"/>
      <c r="C4954" s="99"/>
      <c r="D4954" s="100"/>
      <c r="E4954" s="95"/>
      <c r="F4954" s="92"/>
      <c r="G4954" s="101"/>
      <c r="H4954" s="92"/>
      <c r="I4954" s="92"/>
      <c r="L4954" s="99"/>
      <c r="M4954" s="102"/>
      <c r="N4954" s="102"/>
      <c r="O4954" s="99"/>
      <c r="P4954" s="99"/>
      <c r="Q4954" s="103"/>
      <c r="R4954" s="104"/>
      <c r="S4954" s="99"/>
      <c r="T4954" s="105"/>
      <c r="U4954" s="103"/>
      <c r="V4954" s="103"/>
      <c r="W4954" s="102"/>
      <c r="X4954" s="99"/>
      <c r="Y4954" s="95"/>
      <c r="Z4954" s="106"/>
      <c r="AA4954" s="92"/>
    </row>
    <row r="4955" spans="2:27" x14ac:dyDescent="0.15">
      <c r="B4955" s="99"/>
      <c r="C4955" s="99"/>
      <c r="D4955" s="100"/>
      <c r="E4955" s="95"/>
      <c r="F4955" s="92"/>
      <c r="G4955" s="101"/>
      <c r="H4955" s="92"/>
      <c r="I4955" s="92"/>
      <c r="L4955" s="99"/>
      <c r="M4955" s="102"/>
      <c r="N4955" s="102"/>
      <c r="O4955" s="99"/>
      <c r="P4955" s="99"/>
      <c r="Q4955" s="103"/>
      <c r="R4955" s="104"/>
      <c r="S4955" s="99"/>
      <c r="T4955" s="105"/>
      <c r="U4955" s="103"/>
      <c r="V4955" s="103"/>
      <c r="W4955" s="102"/>
      <c r="X4955" s="99"/>
      <c r="Y4955" s="95"/>
      <c r="Z4955" s="106"/>
      <c r="AA4955" s="92"/>
    </row>
    <row r="4956" spans="2:27" x14ac:dyDescent="0.15">
      <c r="B4956" s="99"/>
      <c r="C4956" s="99"/>
      <c r="D4956" s="100"/>
      <c r="E4956" s="95"/>
      <c r="F4956" s="92"/>
      <c r="G4956" s="101"/>
      <c r="H4956" s="92"/>
      <c r="I4956" s="92"/>
      <c r="L4956" s="99"/>
      <c r="M4956" s="102"/>
      <c r="N4956" s="102"/>
      <c r="O4956" s="99"/>
      <c r="P4956" s="99"/>
      <c r="Q4956" s="103"/>
      <c r="R4956" s="104"/>
      <c r="S4956" s="99"/>
      <c r="T4956" s="105"/>
      <c r="U4956" s="103"/>
      <c r="V4956" s="103"/>
      <c r="W4956" s="102"/>
      <c r="X4956" s="99"/>
      <c r="Y4956" s="95"/>
      <c r="Z4956" s="106"/>
      <c r="AA4956" s="92"/>
    </row>
    <row r="4957" spans="2:27" x14ac:dyDescent="0.15">
      <c r="B4957" s="99"/>
      <c r="C4957" s="99"/>
      <c r="D4957" s="100"/>
      <c r="E4957" s="95"/>
      <c r="F4957" s="92"/>
      <c r="G4957" s="101"/>
      <c r="H4957" s="92"/>
      <c r="I4957" s="92"/>
      <c r="L4957" s="99"/>
      <c r="M4957" s="102"/>
      <c r="N4957" s="102"/>
      <c r="O4957" s="99"/>
      <c r="P4957" s="99"/>
      <c r="Q4957" s="103"/>
      <c r="R4957" s="104"/>
      <c r="S4957" s="99"/>
      <c r="T4957" s="105"/>
      <c r="U4957" s="103"/>
      <c r="V4957" s="103"/>
      <c r="W4957" s="102"/>
      <c r="X4957" s="99"/>
      <c r="Y4957" s="95"/>
      <c r="Z4957" s="106"/>
      <c r="AA4957" s="92"/>
    </row>
    <row r="4958" spans="2:27" x14ac:dyDescent="0.15">
      <c r="B4958" s="99"/>
      <c r="C4958" s="99"/>
      <c r="D4958" s="100"/>
      <c r="E4958" s="95"/>
      <c r="F4958" s="92"/>
      <c r="G4958" s="101"/>
      <c r="H4958" s="92"/>
      <c r="I4958" s="92"/>
      <c r="L4958" s="99"/>
      <c r="M4958" s="102"/>
      <c r="N4958" s="102"/>
      <c r="O4958" s="99"/>
      <c r="P4958" s="99"/>
      <c r="Q4958" s="103"/>
      <c r="R4958" s="104"/>
      <c r="S4958" s="99"/>
      <c r="T4958" s="105"/>
      <c r="U4958" s="103"/>
      <c r="V4958" s="103"/>
      <c r="W4958" s="102"/>
      <c r="X4958" s="99"/>
      <c r="Y4958" s="95"/>
      <c r="Z4958" s="106"/>
      <c r="AA4958" s="92"/>
    </row>
    <row r="4959" spans="2:27" x14ac:dyDescent="0.15">
      <c r="B4959" s="99"/>
      <c r="C4959" s="99"/>
      <c r="D4959" s="100"/>
      <c r="E4959" s="95"/>
      <c r="F4959" s="92"/>
      <c r="G4959" s="101"/>
      <c r="H4959" s="92"/>
      <c r="I4959" s="92"/>
      <c r="L4959" s="99"/>
      <c r="M4959" s="102"/>
      <c r="N4959" s="102"/>
      <c r="O4959" s="99"/>
      <c r="P4959" s="99"/>
      <c r="Q4959" s="103"/>
      <c r="R4959" s="104"/>
      <c r="S4959" s="99"/>
      <c r="T4959" s="105"/>
      <c r="U4959" s="103"/>
      <c r="V4959" s="103"/>
      <c r="W4959" s="102"/>
      <c r="X4959" s="99"/>
      <c r="Y4959" s="95"/>
      <c r="Z4959" s="106"/>
      <c r="AA4959" s="92"/>
    </row>
    <row r="4960" spans="2:27" x14ac:dyDescent="0.15">
      <c r="B4960" s="99"/>
      <c r="C4960" s="99"/>
      <c r="D4960" s="100"/>
      <c r="E4960" s="95"/>
      <c r="F4960" s="92"/>
      <c r="G4960" s="101"/>
      <c r="H4960" s="92"/>
      <c r="I4960" s="92"/>
      <c r="L4960" s="99"/>
      <c r="M4960" s="102"/>
      <c r="N4960" s="102"/>
      <c r="O4960" s="99"/>
      <c r="P4960" s="99"/>
      <c r="Q4960" s="103"/>
      <c r="R4960" s="104"/>
      <c r="S4960" s="99"/>
      <c r="T4960" s="105"/>
      <c r="U4960" s="103"/>
      <c r="V4960" s="103"/>
      <c r="W4960" s="102"/>
      <c r="X4960" s="99"/>
      <c r="Y4960" s="95"/>
      <c r="Z4960" s="106"/>
      <c r="AA4960" s="92"/>
    </row>
    <row r="4961" spans="2:27" x14ac:dyDescent="0.15">
      <c r="B4961" s="99"/>
      <c r="C4961" s="99"/>
      <c r="D4961" s="100"/>
      <c r="E4961" s="95"/>
      <c r="F4961" s="92"/>
      <c r="G4961" s="101"/>
      <c r="H4961" s="92"/>
      <c r="I4961" s="92"/>
      <c r="L4961" s="99"/>
      <c r="M4961" s="102"/>
      <c r="N4961" s="102"/>
      <c r="O4961" s="99"/>
      <c r="P4961" s="99"/>
      <c r="Q4961" s="103"/>
      <c r="R4961" s="104"/>
      <c r="S4961" s="99"/>
      <c r="T4961" s="105"/>
      <c r="U4961" s="103"/>
      <c r="V4961" s="103"/>
      <c r="W4961" s="102"/>
      <c r="X4961" s="99"/>
      <c r="Y4961" s="95"/>
      <c r="Z4961" s="106"/>
      <c r="AA4961" s="92"/>
    </row>
    <row r="4962" spans="2:27" x14ac:dyDescent="0.15">
      <c r="B4962" s="99"/>
      <c r="C4962" s="99"/>
      <c r="D4962" s="100"/>
      <c r="E4962" s="95"/>
      <c r="F4962" s="92"/>
      <c r="G4962" s="101"/>
      <c r="H4962" s="92"/>
      <c r="I4962" s="92"/>
      <c r="L4962" s="99"/>
      <c r="M4962" s="102"/>
      <c r="N4962" s="102"/>
      <c r="O4962" s="99"/>
      <c r="P4962" s="99"/>
      <c r="Q4962" s="103"/>
      <c r="R4962" s="104"/>
      <c r="S4962" s="99"/>
      <c r="T4962" s="105"/>
      <c r="U4962" s="103"/>
      <c r="V4962" s="103"/>
      <c r="W4962" s="102"/>
      <c r="X4962" s="99"/>
      <c r="Y4962" s="95"/>
      <c r="Z4962" s="106"/>
      <c r="AA4962" s="92"/>
    </row>
    <row r="4963" spans="2:27" x14ac:dyDescent="0.15">
      <c r="B4963" s="99"/>
      <c r="C4963" s="99"/>
      <c r="D4963" s="100"/>
      <c r="E4963" s="95"/>
      <c r="F4963" s="92"/>
      <c r="G4963" s="101"/>
      <c r="H4963" s="92"/>
      <c r="I4963" s="92"/>
      <c r="L4963" s="99"/>
      <c r="M4963" s="102"/>
      <c r="N4963" s="102"/>
      <c r="O4963" s="99"/>
      <c r="P4963" s="99"/>
      <c r="Q4963" s="103"/>
      <c r="R4963" s="104"/>
      <c r="S4963" s="99"/>
      <c r="T4963" s="105"/>
      <c r="U4963" s="103"/>
      <c r="V4963" s="103"/>
      <c r="W4963" s="102"/>
      <c r="X4963" s="99"/>
      <c r="Y4963" s="95"/>
      <c r="Z4963" s="106"/>
      <c r="AA4963" s="92"/>
    </row>
    <row r="4964" spans="2:27" x14ac:dyDescent="0.15">
      <c r="B4964" s="99"/>
      <c r="C4964" s="99"/>
      <c r="D4964" s="100"/>
      <c r="E4964" s="95"/>
      <c r="F4964" s="92"/>
      <c r="G4964" s="101"/>
      <c r="H4964" s="92"/>
      <c r="I4964" s="92"/>
      <c r="L4964" s="99"/>
      <c r="M4964" s="102"/>
      <c r="N4964" s="102"/>
      <c r="O4964" s="99"/>
      <c r="P4964" s="99"/>
      <c r="Q4964" s="103"/>
      <c r="R4964" s="104"/>
      <c r="S4964" s="99"/>
      <c r="T4964" s="105"/>
      <c r="U4964" s="103"/>
      <c r="V4964" s="103"/>
      <c r="W4964" s="102"/>
      <c r="X4964" s="99"/>
      <c r="Y4964" s="95"/>
      <c r="Z4964" s="106"/>
      <c r="AA4964" s="92"/>
    </row>
    <row r="4965" spans="2:27" x14ac:dyDescent="0.15">
      <c r="B4965" s="99"/>
      <c r="C4965" s="99"/>
      <c r="D4965" s="100"/>
      <c r="E4965" s="95"/>
      <c r="F4965" s="92"/>
      <c r="G4965" s="101"/>
      <c r="H4965" s="92"/>
      <c r="I4965" s="92"/>
      <c r="L4965" s="99"/>
      <c r="M4965" s="102"/>
      <c r="N4965" s="102"/>
      <c r="O4965" s="99"/>
      <c r="P4965" s="99"/>
      <c r="Q4965" s="103"/>
      <c r="R4965" s="104"/>
      <c r="S4965" s="99"/>
      <c r="T4965" s="105"/>
      <c r="U4965" s="103"/>
      <c r="V4965" s="103"/>
      <c r="W4965" s="102"/>
      <c r="X4965" s="99"/>
      <c r="Y4965" s="95"/>
      <c r="Z4965" s="106"/>
      <c r="AA4965" s="92"/>
    </row>
    <row r="4966" spans="2:27" x14ac:dyDescent="0.15">
      <c r="B4966" s="99"/>
      <c r="C4966" s="99"/>
      <c r="D4966" s="100"/>
      <c r="E4966" s="95"/>
      <c r="F4966" s="92"/>
      <c r="G4966" s="101"/>
      <c r="H4966" s="92"/>
      <c r="I4966" s="92"/>
      <c r="L4966" s="99"/>
      <c r="M4966" s="102"/>
      <c r="N4966" s="102"/>
      <c r="O4966" s="99"/>
      <c r="P4966" s="99"/>
      <c r="Q4966" s="103"/>
      <c r="R4966" s="104"/>
      <c r="S4966" s="99"/>
      <c r="T4966" s="105"/>
      <c r="U4966" s="103"/>
      <c r="V4966" s="103"/>
      <c r="W4966" s="102"/>
      <c r="X4966" s="99"/>
      <c r="Y4966" s="95"/>
      <c r="Z4966" s="106"/>
      <c r="AA4966" s="92"/>
    </row>
    <row r="4967" spans="2:27" x14ac:dyDescent="0.15">
      <c r="B4967" s="99"/>
      <c r="C4967" s="99"/>
      <c r="D4967" s="100"/>
      <c r="E4967" s="95"/>
      <c r="F4967" s="92"/>
      <c r="G4967" s="101"/>
      <c r="H4967" s="92"/>
      <c r="I4967" s="92"/>
      <c r="L4967" s="99"/>
      <c r="M4967" s="102"/>
      <c r="N4967" s="102"/>
      <c r="O4967" s="99"/>
      <c r="P4967" s="99"/>
      <c r="Q4967" s="103"/>
      <c r="R4967" s="104"/>
      <c r="S4967" s="99"/>
      <c r="T4967" s="105"/>
      <c r="U4967" s="103"/>
      <c r="V4967" s="103"/>
      <c r="W4967" s="102"/>
      <c r="X4967" s="99"/>
      <c r="Y4967" s="95"/>
      <c r="Z4967" s="106"/>
      <c r="AA4967" s="92"/>
    </row>
    <row r="4968" spans="2:27" x14ac:dyDescent="0.15">
      <c r="B4968" s="99"/>
      <c r="C4968" s="99"/>
      <c r="D4968" s="100"/>
      <c r="E4968" s="95"/>
      <c r="F4968" s="92"/>
      <c r="G4968" s="101"/>
      <c r="H4968" s="92"/>
      <c r="I4968" s="92"/>
      <c r="L4968" s="99"/>
      <c r="M4968" s="102"/>
      <c r="N4968" s="102"/>
      <c r="O4968" s="99"/>
      <c r="P4968" s="99"/>
      <c r="Q4968" s="103"/>
      <c r="R4968" s="104"/>
      <c r="S4968" s="99"/>
      <c r="T4968" s="105"/>
      <c r="U4968" s="103"/>
      <c r="V4968" s="103"/>
      <c r="W4968" s="102"/>
      <c r="X4968" s="99"/>
      <c r="Y4968" s="95"/>
      <c r="Z4968" s="106"/>
      <c r="AA4968" s="92"/>
    </row>
    <row r="4969" spans="2:27" x14ac:dyDescent="0.15">
      <c r="B4969" s="99"/>
      <c r="C4969" s="99"/>
      <c r="D4969" s="100"/>
      <c r="E4969" s="95"/>
      <c r="F4969" s="92"/>
      <c r="G4969" s="101"/>
      <c r="H4969" s="92"/>
      <c r="I4969" s="92"/>
      <c r="L4969" s="99"/>
      <c r="M4969" s="102"/>
      <c r="N4969" s="102"/>
      <c r="O4969" s="99"/>
      <c r="P4969" s="99"/>
      <c r="Q4969" s="103"/>
      <c r="R4969" s="104"/>
      <c r="S4969" s="99"/>
      <c r="T4969" s="105"/>
      <c r="U4969" s="103"/>
      <c r="V4969" s="103"/>
      <c r="W4969" s="102"/>
      <c r="X4969" s="99"/>
      <c r="Y4969" s="95"/>
      <c r="Z4969" s="106"/>
      <c r="AA4969" s="92"/>
    </row>
    <row r="4970" spans="2:27" x14ac:dyDescent="0.15">
      <c r="B4970" s="99"/>
      <c r="C4970" s="99"/>
      <c r="D4970" s="100"/>
      <c r="E4970" s="95"/>
      <c r="F4970" s="92"/>
      <c r="G4970" s="101"/>
      <c r="H4970" s="92"/>
      <c r="I4970" s="92"/>
      <c r="L4970" s="99"/>
      <c r="M4970" s="102"/>
      <c r="N4970" s="102"/>
      <c r="O4970" s="99"/>
      <c r="P4970" s="99"/>
      <c r="Q4970" s="103"/>
      <c r="R4970" s="104"/>
      <c r="S4970" s="99"/>
      <c r="T4970" s="105"/>
      <c r="U4970" s="103"/>
      <c r="V4970" s="103"/>
      <c r="W4970" s="102"/>
      <c r="X4970" s="99"/>
      <c r="Y4970" s="95"/>
      <c r="Z4970" s="106"/>
      <c r="AA4970" s="92"/>
    </row>
    <row r="4971" spans="2:27" x14ac:dyDescent="0.15">
      <c r="B4971" s="99"/>
      <c r="C4971" s="99"/>
      <c r="D4971" s="100"/>
      <c r="E4971" s="95"/>
      <c r="F4971" s="92"/>
      <c r="G4971" s="101"/>
      <c r="H4971" s="92"/>
      <c r="I4971" s="92"/>
      <c r="L4971" s="99"/>
      <c r="M4971" s="102"/>
      <c r="N4971" s="102"/>
      <c r="O4971" s="99"/>
      <c r="P4971" s="99"/>
      <c r="Q4971" s="103"/>
      <c r="R4971" s="104"/>
      <c r="S4971" s="99"/>
      <c r="T4971" s="105"/>
      <c r="U4971" s="103"/>
      <c r="V4971" s="103"/>
      <c r="W4971" s="102"/>
      <c r="X4971" s="99"/>
      <c r="Y4971" s="95"/>
      <c r="Z4971" s="106"/>
      <c r="AA4971" s="92"/>
    </row>
    <row r="4972" spans="2:27" x14ac:dyDescent="0.15">
      <c r="B4972" s="99"/>
      <c r="C4972" s="99"/>
      <c r="D4972" s="100"/>
      <c r="E4972" s="95"/>
      <c r="F4972" s="92"/>
      <c r="G4972" s="101"/>
      <c r="H4972" s="92"/>
      <c r="I4972" s="92"/>
      <c r="L4972" s="99"/>
      <c r="M4972" s="102"/>
      <c r="N4972" s="102"/>
      <c r="O4972" s="99"/>
      <c r="P4972" s="99"/>
      <c r="Q4972" s="103"/>
      <c r="R4972" s="104"/>
      <c r="S4972" s="99"/>
      <c r="T4972" s="105"/>
      <c r="U4972" s="103"/>
      <c r="V4972" s="103"/>
      <c r="W4972" s="102"/>
      <c r="X4972" s="99"/>
      <c r="Y4972" s="95"/>
      <c r="Z4972" s="106"/>
      <c r="AA4972" s="92"/>
    </row>
    <row r="4973" spans="2:27" x14ac:dyDescent="0.15">
      <c r="B4973" s="99"/>
      <c r="C4973" s="99"/>
      <c r="D4973" s="100"/>
      <c r="E4973" s="95"/>
      <c r="F4973" s="92"/>
      <c r="G4973" s="101"/>
      <c r="H4973" s="92"/>
      <c r="I4973" s="92"/>
      <c r="L4973" s="99"/>
      <c r="M4973" s="102"/>
      <c r="N4973" s="102"/>
      <c r="O4973" s="99"/>
      <c r="P4973" s="99"/>
      <c r="Q4973" s="103"/>
      <c r="R4973" s="104"/>
      <c r="S4973" s="99"/>
      <c r="T4973" s="105"/>
      <c r="U4973" s="103"/>
      <c r="V4973" s="103"/>
      <c r="W4973" s="102"/>
      <c r="X4973" s="99"/>
      <c r="Y4973" s="95"/>
      <c r="Z4973" s="106"/>
      <c r="AA4973" s="92"/>
    </row>
    <row r="4974" spans="2:27" x14ac:dyDescent="0.15">
      <c r="B4974" s="99"/>
      <c r="C4974" s="99"/>
      <c r="D4974" s="100"/>
      <c r="E4974" s="95"/>
      <c r="F4974" s="92"/>
      <c r="G4974" s="101"/>
      <c r="H4974" s="92"/>
      <c r="I4974" s="92"/>
      <c r="L4974" s="99"/>
      <c r="M4974" s="102"/>
      <c r="N4974" s="102"/>
      <c r="O4974" s="99"/>
      <c r="P4974" s="99"/>
      <c r="Q4974" s="103"/>
      <c r="R4974" s="104"/>
      <c r="S4974" s="99"/>
      <c r="T4974" s="105"/>
      <c r="U4974" s="103"/>
      <c r="V4974" s="103"/>
      <c r="W4974" s="102"/>
      <c r="X4974" s="99"/>
      <c r="Y4974" s="95"/>
      <c r="Z4974" s="106"/>
      <c r="AA4974" s="92"/>
    </row>
    <row r="4975" spans="2:27" x14ac:dyDescent="0.15">
      <c r="B4975" s="99"/>
      <c r="C4975" s="99"/>
      <c r="D4975" s="100"/>
      <c r="E4975" s="95"/>
      <c r="F4975" s="92"/>
      <c r="G4975" s="101"/>
      <c r="H4975" s="92"/>
      <c r="I4975" s="92"/>
      <c r="L4975" s="99"/>
      <c r="M4975" s="102"/>
      <c r="N4975" s="102"/>
      <c r="O4975" s="99"/>
      <c r="P4975" s="99"/>
      <c r="Q4975" s="103"/>
      <c r="R4975" s="104"/>
      <c r="S4975" s="99"/>
      <c r="T4975" s="105"/>
      <c r="U4975" s="103"/>
      <c r="V4975" s="103"/>
      <c r="W4975" s="102"/>
      <c r="X4975" s="99"/>
      <c r="Y4975" s="95"/>
      <c r="Z4975" s="106"/>
      <c r="AA4975" s="92"/>
    </row>
    <row r="4976" spans="2:27" x14ac:dyDescent="0.15">
      <c r="B4976" s="99"/>
      <c r="C4976" s="99"/>
      <c r="D4976" s="100"/>
      <c r="E4976" s="95"/>
      <c r="F4976" s="92"/>
      <c r="G4976" s="101"/>
      <c r="H4976" s="92"/>
      <c r="I4976" s="92"/>
      <c r="L4976" s="99"/>
      <c r="M4976" s="102"/>
      <c r="N4976" s="102"/>
      <c r="O4976" s="99"/>
      <c r="P4976" s="99"/>
      <c r="Q4976" s="103"/>
      <c r="R4976" s="104"/>
      <c r="S4976" s="99"/>
      <c r="T4976" s="105"/>
      <c r="U4976" s="103"/>
      <c r="V4976" s="103"/>
      <c r="W4976" s="102"/>
      <c r="X4976" s="99"/>
      <c r="Y4976" s="95"/>
      <c r="Z4976" s="106"/>
      <c r="AA4976" s="92"/>
    </row>
    <row r="4977" spans="2:27" x14ac:dyDescent="0.15">
      <c r="B4977" s="99"/>
      <c r="C4977" s="99"/>
      <c r="D4977" s="100"/>
      <c r="E4977" s="95"/>
      <c r="F4977" s="92"/>
      <c r="G4977" s="101"/>
      <c r="H4977" s="92"/>
      <c r="I4977" s="92"/>
      <c r="L4977" s="99"/>
      <c r="M4977" s="102"/>
      <c r="N4977" s="102"/>
      <c r="O4977" s="99"/>
      <c r="P4977" s="99"/>
      <c r="Q4977" s="103"/>
      <c r="R4977" s="104"/>
      <c r="S4977" s="99"/>
      <c r="T4977" s="105"/>
      <c r="U4977" s="103"/>
      <c r="V4977" s="103"/>
      <c r="W4977" s="102"/>
      <c r="X4977" s="99"/>
      <c r="Y4977" s="95"/>
      <c r="Z4977" s="106"/>
      <c r="AA4977" s="92"/>
    </row>
    <row r="4978" spans="2:27" x14ac:dyDescent="0.15">
      <c r="B4978" s="99"/>
      <c r="C4978" s="99"/>
      <c r="D4978" s="100"/>
      <c r="E4978" s="95"/>
      <c r="F4978" s="92"/>
      <c r="G4978" s="101"/>
      <c r="H4978" s="92"/>
      <c r="I4978" s="92"/>
      <c r="L4978" s="99"/>
      <c r="M4978" s="102"/>
      <c r="N4978" s="102"/>
      <c r="O4978" s="99"/>
      <c r="P4978" s="99"/>
      <c r="Q4978" s="103"/>
      <c r="R4978" s="104"/>
      <c r="S4978" s="99"/>
      <c r="T4978" s="105"/>
      <c r="U4978" s="103"/>
      <c r="V4978" s="103"/>
      <c r="W4978" s="102"/>
      <c r="X4978" s="99"/>
      <c r="Y4978" s="95"/>
      <c r="Z4978" s="106"/>
      <c r="AA4978" s="92"/>
    </row>
    <row r="4979" spans="2:27" x14ac:dyDescent="0.15">
      <c r="B4979" s="99"/>
      <c r="C4979" s="99"/>
      <c r="D4979" s="100"/>
      <c r="E4979" s="95"/>
      <c r="F4979" s="92"/>
      <c r="G4979" s="101"/>
      <c r="H4979" s="92"/>
      <c r="I4979" s="92"/>
      <c r="L4979" s="99"/>
      <c r="M4979" s="102"/>
      <c r="N4979" s="102"/>
      <c r="O4979" s="99"/>
      <c r="P4979" s="99"/>
      <c r="Q4979" s="103"/>
      <c r="R4979" s="104"/>
      <c r="S4979" s="99"/>
      <c r="T4979" s="105"/>
      <c r="U4979" s="103"/>
      <c r="V4979" s="103"/>
      <c r="W4979" s="102"/>
      <c r="X4979" s="99"/>
      <c r="Y4979" s="95"/>
      <c r="Z4979" s="106"/>
      <c r="AA4979" s="92"/>
    </row>
    <row r="4980" spans="2:27" x14ac:dyDescent="0.15">
      <c r="B4980" s="99"/>
      <c r="C4980" s="99"/>
      <c r="D4980" s="100"/>
      <c r="E4980" s="95"/>
      <c r="F4980" s="92"/>
      <c r="G4980" s="101"/>
      <c r="H4980" s="92"/>
      <c r="I4980" s="92"/>
      <c r="L4980" s="99"/>
      <c r="M4980" s="102"/>
      <c r="N4980" s="102"/>
      <c r="O4980" s="99"/>
      <c r="P4980" s="99"/>
      <c r="Q4980" s="103"/>
      <c r="R4980" s="104"/>
      <c r="S4980" s="99"/>
      <c r="T4980" s="105"/>
      <c r="U4980" s="103"/>
      <c r="V4980" s="103"/>
      <c r="W4980" s="102"/>
      <c r="X4980" s="99"/>
      <c r="Y4980" s="95"/>
      <c r="Z4980" s="106"/>
      <c r="AA4980" s="92"/>
    </row>
    <row r="4981" spans="2:27" x14ac:dyDescent="0.15">
      <c r="B4981" s="99"/>
      <c r="C4981" s="99"/>
      <c r="D4981" s="100"/>
      <c r="E4981" s="95"/>
      <c r="F4981" s="92"/>
      <c r="G4981" s="101"/>
      <c r="H4981" s="92"/>
      <c r="I4981" s="92"/>
      <c r="L4981" s="99"/>
      <c r="M4981" s="102"/>
      <c r="N4981" s="102"/>
      <c r="O4981" s="99"/>
      <c r="P4981" s="99"/>
      <c r="Q4981" s="103"/>
      <c r="R4981" s="104"/>
      <c r="S4981" s="99"/>
      <c r="T4981" s="105"/>
      <c r="U4981" s="103"/>
      <c r="V4981" s="103"/>
      <c r="W4981" s="102"/>
      <c r="X4981" s="99"/>
      <c r="Y4981" s="95"/>
      <c r="Z4981" s="106"/>
      <c r="AA4981" s="92"/>
    </row>
    <row r="4982" spans="2:27" x14ac:dyDescent="0.15">
      <c r="B4982" s="99"/>
      <c r="C4982" s="99"/>
      <c r="D4982" s="100"/>
      <c r="E4982" s="95"/>
      <c r="F4982" s="92"/>
      <c r="G4982" s="101"/>
      <c r="H4982" s="92"/>
      <c r="I4982" s="92"/>
      <c r="L4982" s="99"/>
      <c r="M4982" s="102"/>
      <c r="N4982" s="102"/>
      <c r="O4982" s="99"/>
      <c r="P4982" s="99"/>
      <c r="Q4982" s="103"/>
      <c r="R4982" s="104"/>
      <c r="S4982" s="99"/>
      <c r="T4982" s="105"/>
      <c r="U4982" s="103"/>
      <c r="V4982" s="103"/>
      <c r="W4982" s="102"/>
      <c r="X4982" s="99"/>
      <c r="Y4982" s="95"/>
      <c r="Z4982" s="106"/>
      <c r="AA4982" s="92"/>
    </row>
    <row r="4983" spans="2:27" x14ac:dyDescent="0.15">
      <c r="B4983" s="99"/>
      <c r="C4983" s="99"/>
      <c r="D4983" s="100"/>
      <c r="E4983" s="95"/>
      <c r="F4983" s="92"/>
      <c r="G4983" s="101"/>
      <c r="H4983" s="92"/>
      <c r="I4983" s="92"/>
      <c r="L4983" s="99"/>
      <c r="M4983" s="102"/>
      <c r="N4983" s="102"/>
      <c r="O4983" s="99"/>
      <c r="P4983" s="99"/>
      <c r="Q4983" s="103"/>
      <c r="R4983" s="104"/>
      <c r="S4983" s="99"/>
      <c r="T4983" s="105"/>
      <c r="U4983" s="103"/>
      <c r="V4983" s="103"/>
      <c r="W4983" s="102"/>
      <c r="X4983" s="99"/>
      <c r="Y4983" s="95"/>
      <c r="Z4983" s="106"/>
      <c r="AA4983" s="92"/>
    </row>
    <row r="4984" spans="2:27" x14ac:dyDescent="0.15">
      <c r="B4984" s="99"/>
      <c r="C4984" s="99"/>
      <c r="D4984" s="100"/>
      <c r="E4984" s="95"/>
      <c r="F4984" s="92"/>
      <c r="G4984" s="101"/>
      <c r="H4984" s="92"/>
      <c r="I4984" s="92"/>
      <c r="L4984" s="99"/>
      <c r="M4984" s="102"/>
      <c r="N4984" s="102"/>
      <c r="O4984" s="99"/>
      <c r="P4984" s="99"/>
      <c r="Q4984" s="103"/>
      <c r="R4984" s="104"/>
      <c r="S4984" s="99"/>
      <c r="T4984" s="105"/>
      <c r="U4984" s="103"/>
      <c r="V4984" s="103"/>
      <c r="W4984" s="102"/>
      <c r="X4984" s="99"/>
      <c r="Y4984" s="95"/>
      <c r="Z4984" s="106"/>
      <c r="AA4984" s="92"/>
    </row>
    <row r="4985" spans="2:27" x14ac:dyDescent="0.15">
      <c r="B4985" s="99"/>
      <c r="C4985" s="99"/>
      <c r="D4985" s="100"/>
      <c r="E4985" s="95"/>
      <c r="F4985" s="92"/>
      <c r="G4985" s="101"/>
      <c r="H4985" s="92"/>
      <c r="I4985" s="92"/>
      <c r="L4985" s="99"/>
      <c r="M4985" s="102"/>
      <c r="N4985" s="102"/>
      <c r="O4985" s="99"/>
      <c r="P4985" s="99"/>
      <c r="Q4985" s="103"/>
      <c r="R4985" s="104"/>
      <c r="S4985" s="99"/>
      <c r="T4985" s="105"/>
      <c r="U4985" s="103"/>
      <c r="V4985" s="103"/>
      <c r="W4985" s="102"/>
      <c r="X4985" s="99"/>
      <c r="Y4985" s="95"/>
      <c r="Z4985" s="106"/>
      <c r="AA4985" s="92"/>
    </row>
    <row r="4986" spans="2:27" x14ac:dyDescent="0.15">
      <c r="B4986" s="99"/>
      <c r="C4986" s="99"/>
      <c r="D4986" s="100"/>
      <c r="E4986" s="95"/>
      <c r="F4986" s="92"/>
      <c r="G4986" s="101"/>
      <c r="H4986" s="92"/>
      <c r="I4986" s="92"/>
      <c r="L4986" s="99"/>
      <c r="M4986" s="102"/>
      <c r="N4986" s="102"/>
      <c r="O4986" s="99"/>
      <c r="P4986" s="99"/>
      <c r="Q4986" s="103"/>
      <c r="R4986" s="104"/>
      <c r="S4986" s="99"/>
      <c r="T4986" s="105"/>
      <c r="U4986" s="103"/>
      <c r="V4986" s="103"/>
      <c r="W4986" s="102"/>
      <c r="X4986" s="99"/>
      <c r="Y4986" s="95"/>
      <c r="Z4986" s="106"/>
      <c r="AA4986" s="92"/>
    </row>
    <row r="4987" spans="2:27" x14ac:dyDescent="0.15">
      <c r="B4987" s="99"/>
      <c r="C4987" s="99"/>
      <c r="D4987" s="100"/>
      <c r="E4987" s="95"/>
      <c r="F4987" s="92"/>
      <c r="G4987" s="101"/>
      <c r="H4987" s="92"/>
      <c r="I4987" s="92"/>
      <c r="L4987" s="99"/>
      <c r="M4987" s="102"/>
      <c r="N4987" s="102"/>
      <c r="O4987" s="99"/>
      <c r="P4987" s="99"/>
      <c r="Q4987" s="103"/>
      <c r="R4987" s="104"/>
      <c r="S4987" s="99"/>
      <c r="T4987" s="105"/>
      <c r="U4987" s="103"/>
      <c r="V4987" s="103"/>
      <c r="W4987" s="102"/>
      <c r="X4987" s="99"/>
      <c r="Y4987" s="95"/>
      <c r="Z4987" s="106"/>
      <c r="AA4987" s="92"/>
    </row>
    <row r="4988" spans="2:27" x14ac:dyDescent="0.15">
      <c r="B4988" s="99"/>
      <c r="C4988" s="99"/>
      <c r="D4988" s="100"/>
      <c r="E4988" s="95"/>
      <c r="F4988" s="92"/>
      <c r="G4988" s="101"/>
      <c r="H4988" s="92"/>
      <c r="I4988" s="92"/>
      <c r="L4988" s="99"/>
      <c r="M4988" s="102"/>
      <c r="N4988" s="102"/>
      <c r="O4988" s="99"/>
      <c r="P4988" s="99"/>
      <c r="Q4988" s="103"/>
      <c r="R4988" s="104"/>
      <c r="S4988" s="99"/>
      <c r="T4988" s="105"/>
      <c r="U4988" s="103"/>
      <c r="V4988" s="103"/>
      <c r="W4988" s="102"/>
      <c r="X4988" s="99"/>
      <c r="Y4988" s="95"/>
      <c r="Z4988" s="106"/>
      <c r="AA4988" s="92"/>
    </row>
    <row r="4989" spans="2:27" x14ac:dyDescent="0.15">
      <c r="B4989" s="99"/>
      <c r="C4989" s="99"/>
      <c r="D4989" s="100"/>
      <c r="E4989" s="95"/>
      <c r="F4989" s="92"/>
      <c r="G4989" s="101"/>
      <c r="H4989" s="92"/>
      <c r="I4989" s="92"/>
      <c r="L4989" s="99"/>
      <c r="M4989" s="102"/>
      <c r="N4989" s="102"/>
      <c r="O4989" s="99"/>
      <c r="P4989" s="99"/>
      <c r="Q4989" s="103"/>
      <c r="R4989" s="104"/>
      <c r="S4989" s="99"/>
      <c r="T4989" s="105"/>
      <c r="U4989" s="103"/>
      <c r="V4989" s="103"/>
      <c r="W4989" s="102"/>
      <c r="X4989" s="99"/>
      <c r="Y4989" s="95"/>
      <c r="Z4989" s="106"/>
      <c r="AA4989" s="92"/>
    </row>
    <row r="4990" spans="2:27" x14ac:dyDescent="0.15">
      <c r="B4990" s="99"/>
      <c r="C4990" s="99"/>
      <c r="D4990" s="100"/>
      <c r="E4990" s="95"/>
      <c r="F4990" s="92"/>
      <c r="G4990" s="101"/>
      <c r="H4990" s="92"/>
      <c r="I4990" s="92"/>
      <c r="L4990" s="99"/>
      <c r="M4990" s="102"/>
      <c r="N4990" s="102"/>
      <c r="O4990" s="99"/>
      <c r="P4990" s="99"/>
      <c r="Q4990" s="103"/>
      <c r="R4990" s="104"/>
      <c r="S4990" s="99"/>
      <c r="T4990" s="105"/>
      <c r="U4990" s="103"/>
      <c r="V4990" s="103"/>
      <c r="W4990" s="102"/>
      <c r="X4990" s="99"/>
      <c r="Y4990" s="95"/>
      <c r="Z4990" s="106"/>
      <c r="AA4990" s="92"/>
    </row>
    <row r="4991" spans="2:27" x14ac:dyDescent="0.15">
      <c r="B4991" s="99"/>
      <c r="C4991" s="99"/>
      <c r="D4991" s="100"/>
      <c r="E4991" s="95"/>
      <c r="F4991" s="92"/>
      <c r="G4991" s="101"/>
      <c r="H4991" s="92"/>
      <c r="I4991" s="92"/>
      <c r="L4991" s="99"/>
      <c r="M4991" s="102"/>
      <c r="N4991" s="102"/>
      <c r="O4991" s="99"/>
      <c r="P4991" s="99"/>
      <c r="Q4991" s="103"/>
      <c r="R4991" s="104"/>
      <c r="S4991" s="99"/>
      <c r="T4991" s="105"/>
      <c r="U4991" s="103"/>
      <c r="V4991" s="103"/>
      <c r="W4991" s="102"/>
      <c r="X4991" s="99"/>
      <c r="Y4991" s="95"/>
      <c r="Z4991" s="106"/>
      <c r="AA4991" s="92"/>
    </row>
    <row r="4992" spans="2:27" x14ac:dyDescent="0.15">
      <c r="B4992" s="99"/>
      <c r="C4992" s="99"/>
      <c r="D4992" s="100"/>
      <c r="E4992" s="95"/>
      <c r="F4992" s="92"/>
      <c r="G4992" s="101"/>
      <c r="H4992" s="92"/>
      <c r="I4992" s="92"/>
      <c r="L4992" s="99"/>
      <c r="M4992" s="102"/>
      <c r="N4992" s="102"/>
      <c r="O4992" s="99"/>
      <c r="P4992" s="99"/>
      <c r="Q4992" s="103"/>
      <c r="R4992" s="104"/>
      <c r="S4992" s="99"/>
      <c r="T4992" s="105"/>
      <c r="U4992" s="103"/>
      <c r="V4992" s="103"/>
      <c r="W4992" s="102"/>
      <c r="X4992" s="99"/>
      <c r="Y4992" s="95"/>
      <c r="Z4992" s="106"/>
      <c r="AA4992" s="92"/>
    </row>
    <row r="4993" spans="2:27" x14ac:dyDescent="0.15">
      <c r="B4993" s="99"/>
      <c r="C4993" s="99"/>
      <c r="D4993" s="100"/>
      <c r="E4993" s="95"/>
      <c r="F4993" s="92"/>
      <c r="G4993" s="101"/>
      <c r="H4993" s="92"/>
      <c r="I4993" s="92"/>
      <c r="L4993" s="99"/>
      <c r="M4993" s="102"/>
      <c r="N4993" s="102"/>
      <c r="O4993" s="99"/>
      <c r="P4993" s="99"/>
      <c r="Q4993" s="103"/>
      <c r="R4993" s="104"/>
      <c r="S4993" s="99"/>
      <c r="T4993" s="105"/>
      <c r="U4993" s="103"/>
      <c r="V4993" s="103"/>
      <c r="W4993" s="102"/>
      <c r="X4993" s="99"/>
      <c r="Y4993" s="95"/>
      <c r="Z4993" s="106"/>
      <c r="AA4993" s="92"/>
    </row>
    <row r="4994" spans="2:27" x14ac:dyDescent="0.15">
      <c r="B4994" s="99"/>
      <c r="C4994" s="99"/>
      <c r="D4994" s="100"/>
      <c r="E4994" s="95"/>
      <c r="F4994" s="92"/>
      <c r="G4994" s="101"/>
      <c r="H4994" s="92"/>
      <c r="I4994" s="92"/>
      <c r="L4994" s="99"/>
      <c r="M4994" s="102"/>
      <c r="N4994" s="102"/>
      <c r="O4994" s="99"/>
      <c r="P4994" s="99"/>
      <c r="Q4994" s="103"/>
      <c r="R4994" s="104"/>
      <c r="S4994" s="99"/>
      <c r="T4994" s="105"/>
      <c r="U4994" s="103"/>
      <c r="V4994" s="103"/>
      <c r="W4994" s="102"/>
      <c r="X4994" s="99"/>
      <c r="Y4994" s="95"/>
      <c r="Z4994" s="106"/>
      <c r="AA4994" s="92"/>
    </row>
    <row r="4995" spans="2:27" x14ac:dyDescent="0.15">
      <c r="B4995" s="99"/>
      <c r="C4995" s="99"/>
      <c r="D4995" s="100"/>
      <c r="E4995" s="95"/>
      <c r="F4995" s="92"/>
      <c r="G4995" s="101"/>
      <c r="H4995" s="92"/>
      <c r="I4995" s="92"/>
      <c r="L4995" s="99"/>
      <c r="M4995" s="102"/>
      <c r="N4995" s="102"/>
      <c r="O4995" s="99"/>
      <c r="P4995" s="99"/>
      <c r="Q4995" s="103"/>
      <c r="R4995" s="104"/>
      <c r="S4995" s="99"/>
      <c r="T4995" s="105"/>
      <c r="U4995" s="103"/>
      <c r="V4995" s="103"/>
      <c r="W4995" s="102"/>
      <c r="X4995" s="99"/>
      <c r="Y4995" s="95"/>
      <c r="Z4995" s="106"/>
      <c r="AA4995" s="92"/>
    </row>
    <row r="4996" spans="2:27" x14ac:dyDescent="0.15">
      <c r="B4996" s="99"/>
      <c r="C4996" s="99"/>
      <c r="D4996" s="100"/>
      <c r="E4996" s="95"/>
      <c r="F4996" s="92"/>
      <c r="G4996" s="101"/>
      <c r="H4996" s="92"/>
      <c r="I4996" s="92"/>
      <c r="L4996" s="99"/>
      <c r="M4996" s="102"/>
      <c r="N4996" s="102"/>
      <c r="O4996" s="99"/>
      <c r="P4996" s="99"/>
      <c r="Q4996" s="103"/>
      <c r="R4996" s="104"/>
      <c r="S4996" s="99"/>
      <c r="T4996" s="105"/>
      <c r="U4996" s="103"/>
      <c r="V4996" s="103"/>
      <c r="W4996" s="102"/>
      <c r="X4996" s="99"/>
      <c r="Y4996" s="95"/>
      <c r="Z4996" s="106"/>
      <c r="AA4996" s="92"/>
    </row>
    <row r="4997" spans="2:27" x14ac:dyDescent="0.15">
      <c r="B4997" s="99"/>
      <c r="C4997" s="99"/>
      <c r="D4997" s="100"/>
      <c r="E4997" s="95"/>
      <c r="F4997" s="92"/>
      <c r="G4997" s="101"/>
      <c r="H4997" s="92"/>
      <c r="I4997" s="92"/>
      <c r="L4997" s="99"/>
      <c r="M4997" s="102"/>
      <c r="N4997" s="102"/>
      <c r="O4997" s="99"/>
      <c r="P4997" s="99"/>
      <c r="Q4997" s="103"/>
      <c r="R4997" s="104"/>
      <c r="S4997" s="99"/>
      <c r="T4997" s="105"/>
      <c r="U4997" s="103"/>
      <c r="V4997" s="103"/>
      <c r="W4997" s="102"/>
      <c r="X4997" s="99"/>
      <c r="Y4997" s="95"/>
      <c r="Z4997" s="106"/>
      <c r="AA4997" s="92"/>
    </row>
    <row r="4998" spans="2:27" x14ac:dyDescent="0.15">
      <c r="B4998" s="99"/>
      <c r="C4998" s="99"/>
      <c r="D4998" s="100"/>
      <c r="E4998" s="95"/>
      <c r="F4998" s="92"/>
      <c r="G4998" s="101"/>
      <c r="H4998" s="92"/>
      <c r="I4998" s="92"/>
      <c r="L4998" s="99"/>
      <c r="M4998" s="102"/>
      <c r="N4998" s="102"/>
      <c r="O4998" s="99"/>
      <c r="P4998" s="99"/>
      <c r="Q4998" s="103"/>
      <c r="R4998" s="104"/>
      <c r="S4998" s="99"/>
      <c r="T4998" s="105"/>
      <c r="U4998" s="103"/>
      <c r="V4998" s="103"/>
      <c r="W4998" s="102"/>
      <c r="X4998" s="99"/>
      <c r="Y4998" s="95"/>
      <c r="Z4998" s="106"/>
      <c r="AA4998" s="92"/>
    </row>
    <row r="4999" spans="2:27" x14ac:dyDescent="0.15">
      <c r="B4999" s="99"/>
      <c r="C4999" s="99"/>
      <c r="D4999" s="100"/>
      <c r="E4999" s="95"/>
      <c r="F4999" s="92"/>
      <c r="G4999" s="101"/>
      <c r="H4999" s="92"/>
      <c r="I4999" s="92"/>
      <c r="L4999" s="99"/>
      <c r="M4999" s="102"/>
      <c r="N4999" s="102"/>
      <c r="O4999" s="99"/>
      <c r="P4999" s="99"/>
      <c r="Q4999" s="103"/>
      <c r="R4999" s="104"/>
      <c r="S4999" s="99"/>
      <c r="T4999" s="105"/>
      <c r="U4999" s="103"/>
      <c r="V4999" s="103"/>
      <c r="W4999" s="102"/>
      <c r="X4999" s="99"/>
      <c r="Y4999" s="95"/>
      <c r="Z4999" s="106"/>
      <c r="AA4999" s="92"/>
    </row>
    <row r="5000" spans="2:27" x14ac:dyDescent="0.15">
      <c r="B5000" s="99"/>
      <c r="C5000" s="99"/>
      <c r="D5000" s="100"/>
      <c r="E5000" s="95"/>
      <c r="F5000" s="92"/>
      <c r="G5000" s="101"/>
      <c r="H5000" s="92"/>
      <c r="I5000" s="92"/>
      <c r="L5000" s="99"/>
      <c r="M5000" s="102"/>
      <c r="N5000" s="102"/>
      <c r="O5000" s="99"/>
      <c r="P5000" s="99"/>
      <c r="Q5000" s="103"/>
      <c r="R5000" s="104"/>
      <c r="S5000" s="99"/>
      <c r="T5000" s="105"/>
      <c r="U5000" s="103"/>
      <c r="V5000" s="103"/>
      <c r="W5000" s="102"/>
      <c r="X5000" s="99"/>
      <c r="Y5000" s="95"/>
      <c r="Z5000" s="106"/>
      <c r="AA5000" s="92"/>
    </row>
    <row r="5001" spans="2:27" x14ac:dyDescent="0.15">
      <c r="B5001" s="99"/>
      <c r="C5001" s="99"/>
      <c r="D5001" s="100"/>
      <c r="E5001" s="95"/>
      <c r="F5001" s="92"/>
      <c r="G5001" s="101"/>
      <c r="H5001" s="92"/>
      <c r="I5001" s="92"/>
      <c r="L5001" s="99"/>
      <c r="M5001" s="102"/>
      <c r="N5001" s="102"/>
      <c r="O5001" s="99"/>
      <c r="P5001" s="99"/>
      <c r="Q5001" s="103"/>
      <c r="R5001" s="104"/>
      <c r="S5001" s="99"/>
      <c r="T5001" s="105"/>
      <c r="U5001" s="103"/>
      <c r="V5001" s="103"/>
      <c r="W5001" s="102"/>
      <c r="X5001" s="99"/>
      <c r="Y5001" s="95"/>
      <c r="Z5001" s="106"/>
      <c r="AA5001" s="92"/>
    </row>
    <row r="5002" spans="2:27" x14ac:dyDescent="0.15">
      <c r="B5002" s="99"/>
      <c r="C5002" s="99"/>
      <c r="D5002" s="100"/>
      <c r="E5002" s="95"/>
      <c r="F5002" s="92"/>
      <c r="G5002" s="101"/>
      <c r="H5002" s="92"/>
      <c r="I5002" s="92"/>
      <c r="L5002" s="99"/>
      <c r="M5002" s="102"/>
      <c r="N5002" s="102"/>
      <c r="O5002" s="99"/>
      <c r="P5002" s="99"/>
      <c r="Q5002" s="103"/>
      <c r="R5002" s="104"/>
      <c r="S5002" s="99"/>
      <c r="T5002" s="105"/>
      <c r="U5002" s="103"/>
      <c r="V5002" s="103"/>
      <c r="W5002" s="102"/>
      <c r="X5002" s="99"/>
      <c r="Y5002" s="95"/>
      <c r="Z5002" s="106"/>
      <c r="AA5002" s="92"/>
    </row>
    <row r="5003" spans="2:27" x14ac:dyDescent="0.15">
      <c r="B5003" s="99"/>
      <c r="C5003" s="99"/>
      <c r="D5003" s="100"/>
      <c r="E5003" s="95"/>
      <c r="F5003" s="92"/>
      <c r="G5003" s="101"/>
      <c r="H5003" s="92"/>
      <c r="I5003" s="92"/>
      <c r="L5003" s="99"/>
      <c r="M5003" s="102"/>
      <c r="N5003" s="102"/>
      <c r="O5003" s="99"/>
      <c r="P5003" s="99"/>
      <c r="Q5003" s="103"/>
      <c r="R5003" s="104"/>
      <c r="S5003" s="99"/>
      <c r="T5003" s="105"/>
      <c r="U5003" s="103"/>
      <c r="V5003" s="103"/>
      <c r="W5003" s="102"/>
      <c r="X5003" s="99"/>
      <c r="Y5003" s="95"/>
      <c r="Z5003" s="106"/>
      <c r="AA5003" s="92"/>
    </row>
    <row r="5004" spans="2:27" x14ac:dyDescent="0.15">
      <c r="B5004" s="99"/>
      <c r="C5004" s="99"/>
      <c r="D5004" s="100"/>
      <c r="E5004" s="95"/>
      <c r="F5004" s="92"/>
      <c r="G5004" s="101"/>
      <c r="H5004" s="92"/>
      <c r="I5004" s="92"/>
      <c r="L5004" s="99"/>
      <c r="M5004" s="102"/>
      <c r="N5004" s="102"/>
      <c r="O5004" s="99"/>
      <c r="P5004" s="99"/>
      <c r="Q5004" s="103"/>
      <c r="R5004" s="104"/>
      <c r="S5004" s="99"/>
      <c r="T5004" s="105"/>
      <c r="U5004" s="103"/>
      <c r="V5004" s="103"/>
      <c r="W5004" s="102"/>
      <c r="X5004" s="99"/>
      <c r="Y5004" s="95"/>
      <c r="Z5004" s="106"/>
      <c r="AA5004" s="92"/>
    </row>
    <row r="5005" spans="2:27" x14ac:dyDescent="0.15">
      <c r="B5005" s="99"/>
      <c r="C5005" s="99"/>
      <c r="D5005" s="100"/>
      <c r="E5005" s="95"/>
      <c r="F5005" s="92"/>
      <c r="G5005" s="101"/>
      <c r="H5005" s="92"/>
      <c r="I5005" s="92"/>
      <c r="L5005" s="99"/>
      <c r="M5005" s="102"/>
      <c r="N5005" s="102"/>
      <c r="O5005" s="99"/>
      <c r="P5005" s="99"/>
      <c r="Q5005" s="103"/>
      <c r="R5005" s="104"/>
      <c r="S5005" s="99"/>
      <c r="T5005" s="105"/>
      <c r="U5005" s="103"/>
      <c r="V5005" s="103"/>
      <c r="W5005" s="102"/>
      <c r="X5005" s="99"/>
      <c r="Y5005" s="95"/>
      <c r="Z5005" s="106"/>
      <c r="AA5005" s="92"/>
    </row>
    <row r="5006" spans="2:27" x14ac:dyDescent="0.15">
      <c r="B5006" s="99"/>
      <c r="C5006" s="99"/>
      <c r="D5006" s="100"/>
      <c r="E5006" s="95"/>
      <c r="F5006" s="92"/>
      <c r="G5006" s="101"/>
      <c r="H5006" s="92"/>
      <c r="I5006" s="92"/>
      <c r="L5006" s="99"/>
      <c r="M5006" s="102"/>
      <c r="N5006" s="102"/>
      <c r="O5006" s="99"/>
      <c r="P5006" s="99"/>
      <c r="Q5006" s="103"/>
      <c r="R5006" s="104"/>
      <c r="S5006" s="99"/>
      <c r="T5006" s="105"/>
      <c r="U5006" s="103"/>
      <c r="V5006" s="103"/>
      <c r="W5006" s="102"/>
      <c r="X5006" s="99"/>
      <c r="Y5006" s="95"/>
      <c r="Z5006" s="106"/>
      <c r="AA5006" s="92"/>
    </row>
    <row r="5007" spans="2:27" x14ac:dyDescent="0.15">
      <c r="B5007" s="99"/>
      <c r="C5007" s="99"/>
      <c r="D5007" s="100"/>
      <c r="E5007" s="95"/>
      <c r="F5007" s="92"/>
      <c r="G5007" s="101"/>
      <c r="H5007" s="92"/>
      <c r="I5007" s="92"/>
      <c r="L5007" s="99"/>
      <c r="M5007" s="102"/>
      <c r="N5007" s="102"/>
      <c r="O5007" s="99"/>
      <c r="P5007" s="99"/>
      <c r="Q5007" s="103"/>
      <c r="R5007" s="104"/>
      <c r="S5007" s="99"/>
      <c r="T5007" s="105"/>
      <c r="U5007" s="103"/>
      <c r="V5007" s="103"/>
      <c r="W5007" s="102"/>
      <c r="X5007" s="99"/>
      <c r="Y5007" s="95"/>
      <c r="Z5007" s="106"/>
      <c r="AA5007" s="92"/>
    </row>
    <row r="5008" spans="2:27" x14ac:dyDescent="0.15">
      <c r="B5008" s="99"/>
      <c r="C5008" s="99"/>
      <c r="D5008" s="100"/>
      <c r="E5008" s="95"/>
      <c r="F5008" s="92"/>
      <c r="G5008" s="101"/>
      <c r="H5008" s="92"/>
      <c r="I5008" s="92"/>
      <c r="L5008" s="99"/>
      <c r="M5008" s="102"/>
      <c r="N5008" s="102"/>
      <c r="O5008" s="99"/>
      <c r="P5008" s="99"/>
      <c r="Q5008" s="103"/>
      <c r="R5008" s="104"/>
      <c r="S5008" s="99"/>
      <c r="T5008" s="105"/>
      <c r="U5008" s="103"/>
      <c r="V5008" s="103"/>
      <c r="W5008" s="102"/>
      <c r="X5008" s="99"/>
      <c r="Y5008" s="95"/>
      <c r="Z5008" s="106"/>
      <c r="AA5008" s="92"/>
    </row>
    <row r="5009" spans="2:27" x14ac:dyDescent="0.15">
      <c r="B5009" s="99"/>
      <c r="C5009" s="99"/>
      <c r="D5009" s="100"/>
      <c r="E5009" s="95"/>
      <c r="F5009" s="92"/>
      <c r="G5009" s="101"/>
      <c r="H5009" s="92"/>
      <c r="I5009" s="92"/>
      <c r="L5009" s="99"/>
      <c r="M5009" s="102"/>
      <c r="N5009" s="102"/>
      <c r="O5009" s="99"/>
      <c r="P5009" s="99"/>
      <c r="Q5009" s="103"/>
      <c r="R5009" s="104"/>
      <c r="S5009" s="99"/>
      <c r="T5009" s="105"/>
      <c r="U5009" s="103"/>
      <c r="V5009" s="103"/>
      <c r="W5009" s="102"/>
      <c r="X5009" s="99"/>
      <c r="Y5009" s="95"/>
      <c r="Z5009" s="106"/>
      <c r="AA5009" s="92"/>
    </row>
    <row r="5010" spans="2:27" x14ac:dyDescent="0.15">
      <c r="B5010" s="99"/>
      <c r="C5010" s="99"/>
      <c r="D5010" s="100"/>
      <c r="E5010" s="95"/>
      <c r="F5010" s="92"/>
      <c r="G5010" s="101"/>
      <c r="H5010" s="92"/>
      <c r="I5010" s="92"/>
      <c r="L5010" s="99"/>
      <c r="M5010" s="102"/>
      <c r="N5010" s="102"/>
      <c r="O5010" s="99"/>
      <c r="P5010" s="99"/>
      <c r="Q5010" s="103"/>
      <c r="R5010" s="104"/>
      <c r="S5010" s="99"/>
      <c r="T5010" s="105"/>
      <c r="U5010" s="103"/>
      <c r="V5010" s="103"/>
      <c r="W5010" s="102"/>
      <c r="X5010" s="99"/>
      <c r="Y5010" s="95"/>
      <c r="Z5010" s="106"/>
      <c r="AA5010" s="92"/>
    </row>
    <row r="5011" spans="2:27" x14ac:dyDescent="0.15">
      <c r="B5011" s="99"/>
      <c r="C5011" s="99"/>
      <c r="D5011" s="100"/>
      <c r="E5011" s="95"/>
      <c r="F5011" s="92"/>
      <c r="G5011" s="101"/>
      <c r="H5011" s="92"/>
      <c r="I5011" s="92"/>
      <c r="L5011" s="99"/>
      <c r="M5011" s="102"/>
      <c r="N5011" s="102"/>
      <c r="O5011" s="99"/>
      <c r="P5011" s="99"/>
      <c r="Q5011" s="103"/>
      <c r="R5011" s="104"/>
      <c r="S5011" s="99"/>
      <c r="T5011" s="105"/>
      <c r="U5011" s="103"/>
      <c r="V5011" s="103"/>
      <c r="W5011" s="102"/>
      <c r="X5011" s="99"/>
      <c r="Y5011" s="95"/>
      <c r="Z5011" s="106"/>
      <c r="AA5011" s="92"/>
    </row>
    <row r="5012" spans="2:27" x14ac:dyDescent="0.15">
      <c r="B5012" s="99"/>
      <c r="C5012" s="99"/>
      <c r="D5012" s="100"/>
      <c r="E5012" s="95"/>
      <c r="F5012" s="92"/>
      <c r="G5012" s="101"/>
      <c r="H5012" s="92"/>
      <c r="I5012" s="92"/>
      <c r="L5012" s="99"/>
      <c r="M5012" s="102"/>
      <c r="N5012" s="102"/>
      <c r="O5012" s="99"/>
      <c r="P5012" s="99"/>
      <c r="Q5012" s="103"/>
      <c r="R5012" s="104"/>
      <c r="S5012" s="99"/>
      <c r="T5012" s="105"/>
      <c r="U5012" s="103"/>
      <c r="V5012" s="103"/>
      <c r="W5012" s="102"/>
      <c r="X5012" s="99"/>
      <c r="Y5012" s="95"/>
      <c r="Z5012" s="106"/>
      <c r="AA5012" s="92"/>
    </row>
    <row r="5013" spans="2:27" x14ac:dyDescent="0.15">
      <c r="B5013" s="99"/>
      <c r="C5013" s="99"/>
      <c r="D5013" s="100"/>
      <c r="E5013" s="95"/>
      <c r="F5013" s="92"/>
      <c r="G5013" s="101"/>
      <c r="H5013" s="92"/>
      <c r="I5013" s="92"/>
      <c r="L5013" s="99"/>
      <c r="M5013" s="102"/>
      <c r="N5013" s="102"/>
      <c r="O5013" s="99"/>
      <c r="P5013" s="99"/>
      <c r="Q5013" s="103"/>
      <c r="R5013" s="104"/>
      <c r="S5013" s="99"/>
      <c r="T5013" s="105"/>
      <c r="U5013" s="103"/>
      <c r="V5013" s="103"/>
      <c r="W5013" s="102"/>
      <c r="X5013" s="99"/>
      <c r="Y5013" s="95"/>
      <c r="Z5013" s="106"/>
      <c r="AA5013" s="92"/>
    </row>
    <row r="5014" spans="2:27" x14ac:dyDescent="0.15">
      <c r="B5014" s="99"/>
      <c r="C5014" s="99"/>
      <c r="D5014" s="100"/>
      <c r="E5014" s="95"/>
      <c r="F5014" s="92"/>
      <c r="G5014" s="101"/>
      <c r="H5014" s="92"/>
      <c r="I5014" s="92"/>
      <c r="L5014" s="99"/>
      <c r="M5014" s="102"/>
      <c r="N5014" s="102"/>
      <c r="O5014" s="99"/>
      <c r="P5014" s="99"/>
      <c r="Q5014" s="103"/>
      <c r="R5014" s="104"/>
      <c r="S5014" s="99"/>
      <c r="T5014" s="105"/>
      <c r="U5014" s="103"/>
      <c r="V5014" s="103"/>
      <c r="W5014" s="102"/>
      <c r="X5014" s="99"/>
      <c r="Y5014" s="95"/>
      <c r="Z5014" s="106"/>
      <c r="AA5014" s="92"/>
    </row>
    <row r="5015" spans="2:27" x14ac:dyDescent="0.15">
      <c r="B5015" s="99"/>
      <c r="C5015" s="99"/>
      <c r="D5015" s="100"/>
      <c r="E5015" s="95"/>
      <c r="F5015" s="92"/>
      <c r="G5015" s="101"/>
      <c r="H5015" s="92"/>
      <c r="I5015" s="92"/>
      <c r="L5015" s="99"/>
      <c r="M5015" s="102"/>
      <c r="N5015" s="102"/>
      <c r="O5015" s="99"/>
      <c r="P5015" s="99"/>
      <c r="Q5015" s="103"/>
      <c r="R5015" s="104"/>
      <c r="S5015" s="99"/>
      <c r="T5015" s="105"/>
      <c r="U5015" s="103"/>
      <c r="V5015" s="103"/>
      <c r="W5015" s="102"/>
      <c r="X5015" s="99"/>
      <c r="Y5015" s="95"/>
      <c r="Z5015" s="106"/>
      <c r="AA5015" s="92"/>
    </row>
    <row r="5016" spans="2:27" x14ac:dyDescent="0.15">
      <c r="B5016" s="99"/>
      <c r="C5016" s="99"/>
      <c r="D5016" s="100"/>
      <c r="E5016" s="95"/>
      <c r="F5016" s="92"/>
      <c r="G5016" s="101"/>
      <c r="H5016" s="92"/>
      <c r="I5016" s="92"/>
      <c r="L5016" s="99"/>
      <c r="M5016" s="102"/>
      <c r="N5016" s="102"/>
      <c r="O5016" s="99"/>
      <c r="P5016" s="99"/>
      <c r="Q5016" s="103"/>
      <c r="R5016" s="104"/>
      <c r="S5016" s="99"/>
      <c r="T5016" s="105"/>
      <c r="U5016" s="103"/>
      <c r="V5016" s="103"/>
      <c r="W5016" s="102"/>
      <c r="X5016" s="99"/>
      <c r="Y5016" s="95"/>
      <c r="Z5016" s="106"/>
      <c r="AA5016" s="92"/>
    </row>
    <row r="5017" spans="2:27" x14ac:dyDescent="0.15">
      <c r="B5017" s="99"/>
      <c r="C5017" s="99"/>
      <c r="D5017" s="100"/>
      <c r="E5017" s="95"/>
      <c r="F5017" s="92"/>
      <c r="G5017" s="101"/>
      <c r="H5017" s="92"/>
      <c r="I5017" s="92"/>
      <c r="L5017" s="99"/>
      <c r="M5017" s="102"/>
      <c r="N5017" s="102"/>
      <c r="O5017" s="99"/>
      <c r="P5017" s="99"/>
      <c r="Q5017" s="103"/>
      <c r="R5017" s="104"/>
      <c r="S5017" s="99"/>
      <c r="T5017" s="105"/>
      <c r="U5017" s="103"/>
      <c r="V5017" s="103"/>
      <c r="W5017" s="102"/>
      <c r="X5017" s="99"/>
      <c r="Y5017" s="95"/>
      <c r="Z5017" s="106"/>
      <c r="AA5017" s="92"/>
    </row>
    <row r="5018" spans="2:27" x14ac:dyDescent="0.15">
      <c r="B5018" s="99"/>
      <c r="C5018" s="99"/>
      <c r="D5018" s="100"/>
      <c r="E5018" s="95"/>
      <c r="F5018" s="92"/>
      <c r="G5018" s="101"/>
      <c r="H5018" s="92"/>
      <c r="I5018" s="92"/>
      <c r="L5018" s="99"/>
      <c r="M5018" s="102"/>
      <c r="N5018" s="102"/>
      <c r="O5018" s="99"/>
      <c r="P5018" s="99"/>
      <c r="Q5018" s="103"/>
      <c r="R5018" s="104"/>
      <c r="S5018" s="99"/>
      <c r="T5018" s="105"/>
      <c r="U5018" s="103"/>
      <c r="V5018" s="103"/>
      <c r="W5018" s="102"/>
      <c r="X5018" s="99"/>
      <c r="Y5018" s="95"/>
      <c r="Z5018" s="106"/>
      <c r="AA5018" s="92"/>
    </row>
    <row r="5019" spans="2:27" x14ac:dyDescent="0.15">
      <c r="B5019" s="99"/>
      <c r="C5019" s="99"/>
      <c r="D5019" s="100"/>
      <c r="E5019" s="95"/>
      <c r="F5019" s="92"/>
      <c r="G5019" s="101"/>
      <c r="H5019" s="92"/>
      <c r="I5019" s="92"/>
      <c r="L5019" s="99"/>
      <c r="M5019" s="102"/>
      <c r="N5019" s="102"/>
      <c r="O5019" s="99"/>
      <c r="P5019" s="99"/>
      <c r="Q5019" s="103"/>
      <c r="R5019" s="104"/>
      <c r="S5019" s="99"/>
      <c r="T5019" s="105"/>
      <c r="U5019" s="103"/>
      <c r="V5019" s="103"/>
      <c r="W5019" s="102"/>
      <c r="X5019" s="99"/>
      <c r="Y5019" s="95"/>
      <c r="Z5019" s="106"/>
      <c r="AA5019" s="92"/>
    </row>
    <row r="5020" spans="2:27" x14ac:dyDescent="0.15">
      <c r="B5020" s="99"/>
      <c r="C5020" s="99"/>
      <c r="D5020" s="100"/>
      <c r="E5020" s="95"/>
      <c r="F5020" s="92"/>
      <c r="G5020" s="101"/>
      <c r="H5020" s="92"/>
      <c r="I5020" s="92"/>
      <c r="L5020" s="99"/>
      <c r="M5020" s="102"/>
      <c r="N5020" s="102"/>
      <c r="O5020" s="99"/>
      <c r="P5020" s="99"/>
      <c r="Q5020" s="103"/>
      <c r="R5020" s="104"/>
      <c r="S5020" s="99"/>
      <c r="T5020" s="105"/>
      <c r="U5020" s="103"/>
      <c r="V5020" s="103"/>
      <c r="W5020" s="102"/>
      <c r="X5020" s="99"/>
      <c r="Y5020" s="95"/>
      <c r="Z5020" s="106"/>
      <c r="AA5020" s="92"/>
    </row>
    <row r="5021" spans="2:27" x14ac:dyDescent="0.15">
      <c r="B5021" s="99"/>
      <c r="C5021" s="99"/>
      <c r="D5021" s="100"/>
      <c r="E5021" s="95"/>
      <c r="F5021" s="92"/>
      <c r="G5021" s="101"/>
      <c r="H5021" s="92"/>
      <c r="I5021" s="92"/>
      <c r="L5021" s="99"/>
      <c r="M5021" s="102"/>
      <c r="N5021" s="102"/>
      <c r="O5021" s="99"/>
      <c r="P5021" s="99"/>
      <c r="Q5021" s="103"/>
      <c r="R5021" s="104"/>
      <c r="S5021" s="99"/>
      <c r="T5021" s="105"/>
      <c r="U5021" s="103"/>
      <c r="V5021" s="103"/>
      <c r="W5021" s="102"/>
      <c r="X5021" s="99"/>
      <c r="Y5021" s="95"/>
      <c r="Z5021" s="106"/>
      <c r="AA5021" s="92"/>
    </row>
    <row r="5022" spans="2:27" x14ac:dyDescent="0.15">
      <c r="B5022" s="99"/>
      <c r="C5022" s="99"/>
      <c r="D5022" s="100"/>
      <c r="E5022" s="95"/>
      <c r="F5022" s="92"/>
      <c r="G5022" s="101"/>
      <c r="H5022" s="92"/>
      <c r="I5022" s="92"/>
      <c r="L5022" s="99"/>
      <c r="M5022" s="102"/>
      <c r="N5022" s="102"/>
      <c r="O5022" s="99"/>
      <c r="P5022" s="99"/>
      <c r="Q5022" s="103"/>
      <c r="R5022" s="104"/>
      <c r="S5022" s="99"/>
      <c r="T5022" s="105"/>
      <c r="U5022" s="103"/>
      <c r="V5022" s="103"/>
      <c r="W5022" s="102"/>
      <c r="X5022" s="99"/>
      <c r="Y5022" s="95"/>
      <c r="Z5022" s="106"/>
      <c r="AA5022" s="92"/>
    </row>
    <row r="5023" spans="2:27" x14ac:dyDescent="0.15">
      <c r="B5023" s="99"/>
      <c r="C5023" s="99"/>
      <c r="D5023" s="100"/>
      <c r="E5023" s="95"/>
      <c r="F5023" s="92"/>
      <c r="G5023" s="101"/>
      <c r="H5023" s="92"/>
      <c r="I5023" s="92"/>
      <c r="L5023" s="99"/>
      <c r="M5023" s="102"/>
      <c r="N5023" s="102"/>
      <c r="O5023" s="99"/>
      <c r="P5023" s="99"/>
      <c r="Q5023" s="103"/>
      <c r="R5023" s="104"/>
      <c r="S5023" s="99"/>
      <c r="T5023" s="105"/>
      <c r="U5023" s="103"/>
      <c r="V5023" s="103"/>
      <c r="W5023" s="102"/>
      <c r="X5023" s="99"/>
      <c r="Y5023" s="95"/>
      <c r="Z5023" s="106"/>
      <c r="AA5023" s="92"/>
    </row>
    <row r="5024" spans="2:27" x14ac:dyDescent="0.15">
      <c r="B5024" s="99"/>
      <c r="C5024" s="99"/>
      <c r="D5024" s="100"/>
      <c r="E5024" s="95"/>
      <c r="F5024" s="92"/>
      <c r="G5024" s="101"/>
      <c r="H5024" s="92"/>
      <c r="I5024" s="92"/>
      <c r="L5024" s="99"/>
      <c r="M5024" s="102"/>
      <c r="N5024" s="102"/>
      <c r="O5024" s="99"/>
      <c r="P5024" s="99"/>
      <c r="Q5024" s="103"/>
      <c r="R5024" s="104"/>
      <c r="S5024" s="99"/>
      <c r="T5024" s="105"/>
      <c r="U5024" s="103"/>
      <c r="V5024" s="103"/>
      <c r="W5024" s="102"/>
      <c r="X5024" s="99"/>
      <c r="Y5024" s="95"/>
      <c r="Z5024" s="106"/>
      <c r="AA5024" s="92"/>
    </row>
    <row r="5025" spans="2:27" x14ac:dyDescent="0.15">
      <c r="B5025" s="99"/>
      <c r="C5025" s="99"/>
      <c r="D5025" s="100"/>
      <c r="E5025" s="95"/>
      <c r="F5025" s="92"/>
      <c r="G5025" s="101"/>
      <c r="H5025" s="92"/>
      <c r="I5025" s="92"/>
      <c r="L5025" s="99"/>
      <c r="M5025" s="102"/>
      <c r="N5025" s="102"/>
      <c r="O5025" s="99"/>
      <c r="P5025" s="99"/>
      <c r="Q5025" s="103"/>
      <c r="R5025" s="104"/>
      <c r="S5025" s="99"/>
      <c r="T5025" s="105"/>
      <c r="U5025" s="103"/>
      <c r="V5025" s="103"/>
      <c r="W5025" s="102"/>
      <c r="X5025" s="99"/>
      <c r="Y5025" s="95"/>
      <c r="Z5025" s="106"/>
      <c r="AA5025" s="92"/>
    </row>
    <row r="5026" spans="2:27" x14ac:dyDescent="0.15">
      <c r="B5026" s="99"/>
      <c r="C5026" s="99"/>
      <c r="D5026" s="100"/>
      <c r="E5026" s="95"/>
      <c r="F5026" s="92"/>
      <c r="G5026" s="101"/>
      <c r="H5026" s="92"/>
      <c r="I5026" s="92"/>
      <c r="L5026" s="99"/>
      <c r="M5026" s="102"/>
      <c r="N5026" s="102"/>
      <c r="O5026" s="99"/>
      <c r="P5026" s="99"/>
      <c r="Q5026" s="103"/>
      <c r="R5026" s="104"/>
      <c r="S5026" s="99"/>
      <c r="T5026" s="105"/>
      <c r="U5026" s="103"/>
      <c r="V5026" s="103"/>
      <c r="W5026" s="102"/>
      <c r="X5026" s="99"/>
      <c r="Y5026" s="95"/>
      <c r="Z5026" s="106"/>
      <c r="AA5026" s="92"/>
    </row>
    <row r="5027" spans="2:27" x14ac:dyDescent="0.15">
      <c r="B5027" s="99"/>
      <c r="C5027" s="99"/>
      <c r="D5027" s="100"/>
      <c r="E5027" s="95"/>
      <c r="F5027" s="92"/>
      <c r="G5027" s="101"/>
      <c r="H5027" s="92"/>
      <c r="I5027" s="92"/>
      <c r="L5027" s="99"/>
      <c r="M5027" s="102"/>
      <c r="N5027" s="102"/>
      <c r="O5027" s="99"/>
      <c r="P5027" s="99"/>
      <c r="Q5027" s="103"/>
      <c r="R5027" s="104"/>
      <c r="S5027" s="99"/>
      <c r="T5027" s="105"/>
      <c r="U5027" s="103"/>
      <c r="V5027" s="103"/>
      <c r="W5027" s="102"/>
      <c r="X5027" s="99"/>
      <c r="Y5027" s="95"/>
      <c r="Z5027" s="106"/>
      <c r="AA5027" s="92"/>
    </row>
    <row r="5028" spans="2:27" x14ac:dyDescent="0.15">
      <c r="B5028" s="99"/>
      <c r="C5028" s="99"/>
      <c r="D5028" s="100"/>
      <c r="E5028" s="95"/>
      <c r="F5028" s="92"/>
      <c r="G5028" s="101"/>
      <c r="H5028" s="92"/>
      <c r="I5028" s="92"/>
      <c r="L5028" s="99"/>
      <c r="M5028" s="102"/>
      <c r="N5028" s="102"/>
      <c r="O5028" s="99"/>
      <c r="P5028" s="99"/>
      <c r="Q5028" s="103"/>
      <c r="R5028" s="104"/>
      <c r="S5028" s="99"/>
      <c r="T5028" s="105"/>
      <c r="U5028" s="103"/>
      <c r="V5028" s="103"/>
      <c r="W5028" s="102"/>
      <c r="X5028" s="99"/>
      <c r="Y5028" s="95"/>
      <c r="Z5028" s="106"/>
      <c r="AA5028" s="92"/>
    </row>
    <row r="5029" spans="2:27" x14ac:dyDescent="0.15">
      <c r="B5029" s="99"/>
      <c r="C5029" s="99"/>
      <c r="D5029" s="100"/>
      <c r="E5029" s="95"/>
      <c r="F5029" s="92"/>
      <c r="G5029" s="101"/>
      <c r="H5029" s="92"/>
      <c r="I5029" s="92"/>
      <c r="L5029" s="99"/>
      <c r="M5029" s="102"/>
      <c r="N5029" s="102"/>
      <c r="O5029" s="99"/>
      <c r="P5029" s="99"/>
      <c r="Q5029" s="103"/>
      <c r="R5029" s="104"/>
      <c r="S5029" s="99"/>
      <c r="T5029" s="105"/>
      <c r="U5029" s="103"/>
      <c r="V5029" s="103"/>
      <c r="W5029" s="102"/>
      <c r="X5029" s="99"/>
      <c r="Y5029" s="95"/>
      <c r="Z5029" s="106"/>
      <c r="AA5029" s="92"/>
    </row>
    <row r="5030" spans="2:27" x14ac:dyDescent="0.15">
      <c r="B5030" s="99"/>
      <c r="C5030" s="99"/>
      <c r="D5030" s="100"/>
      <c r="E5030" s="95"/>
      <c r="F5030" s="92"/>
      <c r="G5030" s="101"/>
      <c r="H5030" s="92"/>
      <c r="I5030" s="92"/>
      <c r="L5030" s="99"/>
      <c r="M5030" s="102"/>
      <c r="N5030" s="102"/>
      <c r="O5030" s="99"/>
      <c r="P5030" s="99"/>
      <c r="Q5030" s="103"/>
      <c r="R5030" s="104"/>
      <c r="S5030" s="99"/>
      <c r="T5030" s="105"/>
      <c r="U5030" s="103"/>
      <c r="V5030" s="103"/>
      <c r="W5030" s="102"/>
      <c r="X5030" s="99"/>
      <c r="Y5030" s="95"/>
      <c r="Z5030" s="106"/>
      <c r="AA5030" s="92"/>
    </row>
    <row r="5031" spans="2:27" x14ac:dyDescent="0.15">
      <c r="B5031" s="99"/>
      <c r="C5031" s="99"/>
      <c r="D5031" s="100"/>
      <c r="E5031" s="95"/>
      <c r="F5031" s="92"/>
      <c r="G5031" s="101"/>
      <c r="H5031" s="92"/>
      <c r="I5031" s="92"/>
      <c r="L5031" s="99"/>
      <c r="M5031" s="102"/>
      <c r="N5031" s="102"/>
      <c r="O5031" s="99"/>
      <c r="P5031" s="99"/>
      <c r="Q5031" s="103"/>
      <c r="R5031" s="104"/>
      <c r="S5031" s="99"/>
      <c r="T5031" s="105"/>
      <c r="U5031" s="103"/>
      <c r="V5031" s="103"/>
      <c r="W5031" s="102"/>
      <c r="X5031" s="99"/>
      <c r="Y5031" s="95"/>
      <c r="Z5031" s="106"/>
      <c r="AA5031" s="92"/>
    </row>
    <row r="5032" spans="2:27" x14ac:dyDescent="0.15">
      <c r="B5032" s="99"/>
      <c r="C5032" s="99"/>
      <c r="D5032" s="100"/>
      <c r="E5032" s="95"/>
      <c r="F5032" s="92"/>
      <c r="G5032" s="101"/>
      <c r="H5032" s="92"/>
      <c r="I5032" s="92"/>
      <c r="L5032" s="99"/>
      <c r="M5032" s="102"/>
      <c r="N5032" s="102"/>
      <c r="O5032" s="99"/>
      <c r="P5032" s="99"/>
      <c r="Q5032" s="103"/>
      <c r="R5032" s="104"/>
      <c r="S5032" s="99"/>
      <c r="T5032" s="105"/>
      <c r="U5032" s="103"/>
      <c r="V5032" s="103"/>
      <c r="W5032" s="102"/>
      <c r="X5032" s="99"/>
      <c r="Y5032" s="95"/>
      <c r="Z5032" s="106"/>
      <c r="AA5032" s="92"/>
    </row>
    <row r="5033" spans="2:27" x14ac:dyDescent="0.15">
      <c r="B5033" s="99"/>
      <c r="C5033" s="99"/>
      <c r="D5033" s="100"/>
      <c r="E5033" s="95"/>
      <c r="F5033" s="92"/>
      <c r="G5033" s="101"/>
      <c r="H5033" s="92"/>
      <c r="I5033" s="92"/>
      <c r="L5033" s="99"/>
      <c r="M5033" s="102"/>
      <c r="N5033" s="102"/>
      <c r="O5033" s="99"/>
      <c r="P5033" s="99"/>
      <c r="Q5033" s="103"/>
      <c r="R5033" s="104"/>
      <c r="S5033" s="99"/>
      <c r="T5033" s="105"/>
      <c r="U5033" s="103"/>
      <c r="V5033" s="103"/>
      <c r="W5033" s="102"/>
      <c r="X5033" s="99"/>
      <c r="Y5033" s="95"/>
      <c r="Z5033" s="106"/>
      <c r="AA5033" s="92"/>
    </row>
    <row r="5034" spans="2:27" x14ac:dyDescent="0.15">
      <c r="B5034" s="99"/>
      <c r="C5034" s="99"/>
      <c r="D5034" s="100"/>
      <c r="E5034" s="95"/>
      <c r="F5034" s="92"/>
      <c r="G5034" s="101"/>
      <c r="H5034" s="92"/>
      <c r="I5034" s="92"/>
      <c r="L5034" s="99"/>
      <c r="M5034" s="102"/>
      <c r="N5034" s="102"/>
      <c r="O5034" s="99"/>
      <c r="P5034" s="99"/>
      <c r="Q5034" s="103"/>
      <c r="R5034" s="104"/>
      <c r="S5034" s="99"/>
      <c r="T5034" s="105"/>
      <c r="U5034" s="103"/>
      <c r="V5034" s="103"/>
      <c r="W5034" s="102"/>
      <c r="X5034" s="99"/>
      <c r="Y5034" s="95"/>
      <c r="Z5034" s="106"/>
      <c r="AA5034" s="92"/>
    </row>
    <row r="5035" spans="2:27" x14ac:dyDescent="0.15">
      <c r="B5035" s="99"/>
      <c r="C5035" s="99"/>
      <c r="D5035" s="100"/>
      <c r="E5035" s="95"/>
      <c r="F5035" s="92"/>
      <c r="G5035" s="101"/>
      <c r="H5035" s="92"/>
      <c r="I5035" s="92"/>
      <c r="L5035" s="99"/>
      <c r="M5035" s="102"/>
      <c r="N5035" s="102"/>
      <c r="O5035" s="99"/>
      <c r="P5035" s="99"/>
      <c r="Q5035" s="103"/>
      <c r="R5035" s="104"/>
      <c r="S5035" s="99"/>
      <c r="T5035" s="105"/>
      <c r="U5035" s="103"/>
      <c r="V5035" s="103"/>
      <c r="W5035" s="102"/>
      <c r="X5035" s="99"/>
      <c r="Y5035" s="95"/>
      <c r="Z5035" s="106"/>
      <c r="AA5035" s="92"/>
    </row>
    <row r="5036" spans="2:27" x14ac:dyDescent="0.15">
      <c r="B5036" s="99"/>
      <c r="C5036" s="99"/>
      <c r="D5036" s="100"/>
      <c r="E5036" s="95"/>
      <c r="F5036" s="92"/>
      <c r="G5036" s="101"/>
      <c r="H5036" s="92"/>
      <c r="I5036" s="92"/>
      <c r="L5036" s="99"/>
      <c r="M5036" s="102"/>
      <c r="N5036" s="102"/>
      <c r="O5036" s="99"/>
      <c r="P5036" s="99"/>
      <c r="Q5036" s="103"/>
      <c r="R5036" s="104"/>
      <c r="S5036" s="99"/>
      <c r="T5036" s="105"/>
      <c r="U5036" s="103"/>
      <c r="V5036" s="103"/>
      <c r="W5036" s="102"/>
      <c r="X5036" s="99"/>
      <c r="Y5036" s="95"/>
      <c r="Z5036" s="106"/>
      <c r="AA5036" s="92"/>
    </row>
    <row r="5037" spans="2:27" x14ac:dyDescent="0.15">
      <c r="B5037" s="99"/>
      <c r="C5037" s="99"/>
      <c r="D5037" s="100"/>
      <c r="E5037" s="95"/>
      <c r="F5037" s="92"/>
      <c r="G5037" s="101"/>
      <c r="H5037" s="92"/>
      <c r="I5037" s="92"/>
      <c r="L5037" s="99"/>
      <c r="M5037" s="102"/>
      <c r="N5037" s="102"/>
      <c r="O5037" s="99"/>
      <c r="P5037" s="99"/>
      <c r="Q5037" s="103"/>
      <c r="R5037" s="104"/>
      <c r="S5037" s="99"/>
      <c r="T5037" s="105"/>
      <c r="U5037" s="103"/>
      <c r="V5037" s="103"/>
      <c r="W5037" s="102"/>
      <c r="X5037" s="99"/>
      <c r="Y5037" s="95"/>
      <c r="Z5037" s="106"/>
      <c r="AA5037" s="92"/>
    </row>
    <row r="5038" spans="2:27" x14ac:dyDescent="0.15">
      <c r="B5038" s="99"/>
      <c r="C5038" s="99"/>
      <c r="D5038" s="100"/>
      <c r="E5038" s="95"/>
      <c r="F5038" s="92"/>
      <c r="G5038" s="101"/>
      <c r="H5038" s="92"/>
      <c r="I5038" s="92"/>
      <c r="L5038" s="99"/>
      <c r="M5038" s="102"/>
      <c r="N5038" s="102"/>
      <c r="O5038" s="99"/>
      <c r="P5038" s="99"/>
      <c r="Q5038" s="103"/>
      <c r="R5038" s="104"/>
      <c r="S5038" s="99"/>
      <c r="T5038" s="105"/>
      <c r="U5038" s="103"/>
      <c r="V5038" s="103"/>
      <c r="W5038" s="102"/>
      <c r="X5038" s="99"/>
      <c r="Y5038" s="95"/>
      <c r="Z5038" s="106"/>
      <c r="AA5038" s="92"/>
    </row>
    <row r="5039" spans="2:27" x14ac:dyDescent="0.15">
      <c r="B5039" s="99"/>
      <c r="C5039" s="99"/>
      <c r="D5039" s="100"/>
      <c r="E5039" s="95"/>
      <c r="F5039" s="92"/>
      <c r="G5039" s="101"/>
      <c r="H5039" s="92"/>
      <c r="I5039" s="92"/>
      <c r="L5039" s="99"/>
      <c r="M5039" s="102"/>
      <c r="N5039" s="102"/>
      <c r="O5039" s="99"/>
      <c r="P5039" s="99"/>
      <c r="Q5039" s="103"/>
      <c r="R5039" s="104"/>
      <c r="S5039" s="99"/>
      <c r="T5039" s="105"/>
      <c r="U5039" s="103"/>
      <c r="V5039" s="103"/>
      <c r="W5039" s="102"/>
      <c r="X5039" s="99"/>
      <c r="Y5039" s="95"/>
      <c r="Z5039" s="106"/>
      <c r="AA5039" s="92"/>
    </row>
    <row r="5040" spans="2:27" x14ac:dyDescent="0.15">
      <c r="B5040" s="99"/>
      <c r="C5040" s="99"/>
      <c r="D5040" s="100"/>
      <c r="E5040" s="95"/>
      <c r="F5040" s="92"/>
      <c r="G5040" s="101"/>
      <c r="H5040" s="92"/>
      <c r="I5040" s="92"/>
      <c r="L5040" s="99"/>
      <c r="M5040" s="102"/>
      <c r="N5040" s="102"/>
      <c r="O5040" s="99"/>
      <c r="P5040" s="99"/>
      <c r="Q5040" s="103"/>
      <c r="R5040" s="104"/>
      <c r="S5040" s="99"/>
      <c r="T5040" s="105"/>
      <c r="U5040" s="103"/>
      <c r="V5040" s="103"/>
      <c r="W5040" s="102"/>
      <c r="X5040" s="99"/>
      <c r="Y5040" s="95"/>
      <c r="Z5040" s="106"/>
      <c r="AA5040" s="92"/>
    </row>
    <row r="5041" spans="2:27" x14ac:dyDescent="0.15">
      <c r="B5041" s="99"/>
      <c r="C5041" s="99"/>
      <c r="D5041" s="100"/>
      <c r="E5041" s="95"/>
      <c r="F5041" s="92"/>
      <c r="G5041" s="101"/>
      <c r="H5041" s="92"/>
      <c r="I5041" s="92"/>
      <c r="L5041" s="99"/>
      <c r="M5041" s="102"/>
      <c r="N5041" s="102"/>
      <c r="O5041" s="99"/>
      <c r="P5041" s="99"/>
      <c r="Q5041" s="103"/>
      <c r="R5041" s="104"/>
      <c r="S5041" s="99"/>
      <c r="T5041" s="105"/>
      <c r="U5041" s="103"/>
      <c r="V5041" s="103"/>
      <c r="W5041" s="102"/>
      <c r="X5041" s="99"/>
      <c r="Y5041" s="95"/>
      <c r="Z5041" s="106"/>
      <c r="AA5041" s="92"/>
    </row>
    <row r="5042" spans="2:27" x14ac:dyDescent="0.15">
      <c r="B5042" s="99"/>
      <c r="C5042" s="99"/>
      <c r="D5042" s="100"/>
      <c r="E5042" s="95"/>
      <c r="F5042" s="92"/>
      <c r="G5042" s="101"/>
      <c r="H5042" s="92"/>
      <c r="I5042" s="92"/>
      <c r="L5042" s="99"/>
      <c r="M5042" s="102"/>
      <c r="N5042" s="102"/>
      <c r="O5042" s="99"/>
      <c r="P5042" s="99"/>
      <c r="Q5042" s="103"/>
      <c r="R5042" s="104"/>
      <c r="S5042" s="99"/>
      <c r="T5042" s="105"/>
      <c r="U5042" s="103"/>
      <c r="V5042" s="103"/>
      <c r="W5042" s="102"/>
      <c r="X5042" s="99"/>
      <c r="Y5042" s="95"/>
      <c r="Z5042" s="106"/>
      <c r="AA5042" s="92"/>
    </row>
    <row r="5043" spans="2:27" x14ac:dyDescent="0.15">
      <c r="B5043" s="99"/>
      <c r="C5043" s="99"/>
      <c r="D5043" s="100"/>
      <c r="E5043" s="95"/>
      <c r="F5043" s="92"/>
      <c r="G5043" s="101"/>
      <c r="H5043" s="92"/>
      <c r="I5043" s="92"/>
      <c r="L5043" s="99"/>
      <c r="M5043" s="102"/>
      <c r="N5043" s="102"/>
      <c r="O5043" s="99"/>
      <c r="P5043" s="99"/>
      <c r="Q5043" s="103"/>
      <c r="R5043" s="104"/>
      <c r="S5043" s="99"/>
      <c r="T5043" s="105"/>
      <c r="U5043" s="103"/>
      <c r="V5043" s="103"/>
      <c r="W5043" s="102"/>
      <c r="X5043" s="99"/>
      <c r="Y5043" s="95"/>
      <c r="Z5043" s="106"/>
      <c r="AA5043" s="92"/>
    </row>
    <row r="5044" spans="2:27" x14ac:dyDescent="0.15">
      <c r="B5044" s="99"/>
      <c r="C5044" s="99"/>
      <c r="D5044" s="100"/>
      <c r="E5044" s="95"/>
      <c r="F5044" s="92"/>
      <c r="G5044" s="101"/>
      <c r="H5044" s="92"/>
      <c r="I5044" s="92"/>
      <c r="L5044" s="99"/>
      <c r="M5044" s="102"/>
      <c r="N5044" s="102"/>
      <c r="O5044" s="99"/>
      <c r="P5044" s="99"/>
      <c r="Q5044" s="103"/>
      <c r="R5044" s="104"/>
      <c r="S5044" s="99"/>
      <c r="T5044" s="105"/>
      <c r="U5044" s="103"/>
      <c r="V5044" s="103"/>
      <c r="W5044" s="102"/>
      <c r="X5044" s="99"/>
      <c r="Y5044" s="95"/>
      <c r="Z5044" s="106"/>
      <c r="AA5044" s="92"/>
    </row>
    <row r="5045" spans="2:27" x14ac:dyDescent="0.15">
      <c r="B5045" s="99"/>
      <c r="C5045" s="99"/>
      <c r="D5045" s="100"/>
      <c r="E5045" s="95"/>
      <c r="F5045" s="92"/>
      <c r="G5045" s="101"/>
      <c r="H5045" s="92"/>
      <c r="I5045" s="92"/>
      <c r="L5045" s="99"/>
      <c r="M5045" s="102"/>
      <c r="N5045" s="102"/>
      <c r="O5045" s="99"/>
      <c r="P5045" s="99"/>
      <c r="Q5045" s="103"/>
      <c r="R5045" s="104"/>
      <c r="S5045" s="99"/>
      <c r="T5045" s="105"/>
      <c r="U5045" s="103"/>
      <c r="V5045" s="103"/>
      <c r="W5045" s="102"/>
      <c r="X5045" s="99"/>
      <c r="Y5045" s="95"/>
      <c r="Z5045" s="106"/>
      <c r="AA5045" s="92"/>
    </row>
    <row r="5046" spans="2:27" x14ac:dyDescent="0.15">
      <c r="B5046" s="99"/>
      <c r="C5046" s="99"/>
      <c r="D5046" s="100"/>
      <c r="E5046" s="95"/>
      <c r="F5046" s="92"/>
      <c r="G5046" s="101"/>
      <c r="H5046" s="92"/>
      <c r="I5046" s="92"/>
      <c r="L5046" s="99"/>
      <c r="M5046" s="102"/>
      <c r="N5046" s="102"/>
      <c r="O5046" s="99"/>
      <c r="P5046" s="99"/>
      <c r="Q5046" s="103"/>
      <c r="R5046" s="104"/>
      <c r="S5046" s="99"/>
      <c r="T5046" s="105"/>
      <c r="U5046" s="103"/>
      <c r="V5046" s="103"/>
      <c r="W5046" s="102"/>
      <c r="X5046" s="99"/>
      <c r="Y5046" s="95"/>
      <c r="Z5046" s="106"/>
      <c r="AA5046" s="92"/>
    </row>
    <row r="5047" spans="2:27" x14ac:dyDescent="0.15">
      <c r="B5047" s="99"/>
      <c r="C5047" s="99"/>
      <c r="D5047" s="100"/>
      <c r="E5047" s="95"/>
      <c r="F5047" s="92"/>
      <c r="G5047" s="101"/>
      <c r="H5047" s="92"/>
      <c r="I5047" s="92"/>
      <c r="L5047" s="99"/>
      <c r="M5047" s="102"/>
      <c r="N5047" s="102"/>
      <c r="O5047" s="99"/>
      <c r="P5047" s="99"/>
      <c r="Q5047" s="103"/>
      <c r="R5047" s="104"/>
      <c r="S5047" s="99"/>
      <c r="T5047" s="105"/>
      <c r="U5047" s="103"/>
      <c r="V5047" s="103"/>
      <c r="W5047" s="102"/>
      <c r="X5047" s="99"/>
      <c r="Y5047" s="95"/>
      <c r="Z5047" s="106"/>
      <c r="AA5047" s="92"/>
    </row>
    <row r="5048" spans="2:27" x14ac:dyDescent="0.15">
      <c r="B5048" s="99"/>
      <c r="C5048" s="99"/>
      <c r="D5048" s="100"/>
      <c r="E5048" s="95"/>
      <c r="F5048" s="92"/>
      <c r="G5048" s="101"/>
      <c r="H5048" s="92"/>
      <c r="I5048" s="92"/>
      <c r="L5048" s="99"/>
      <c r="M5048" s="102"/>
      <c r="N5048" s="102"/>
      <c r="O5048" s="99"/>
      <c r="P5048" s="99"/>
      <c r="Q5048" s="103"/>
      <c r="R5048" s="104"/>
      <c r="S5048" s="99"/>
      <c r="T5048" s="105"/>
      <c r="U5048" s="103"/>
      <c r="V5048" s="103"/>
      <c r="W5048" s="102"/>
      <c r="X5048" s="99"/>
      <c r="Y5048" s="95"/>
      <c r="Z5048" s="106"/>
      <c r="AA5048" s="92"/>
    </row>
    <row r="5049" spans="2:27" x14ac:dyDescent="0.15">
      <c r="B5049" s="99"/>
      <c r="C5049" s="99"/>
      <c r="D5049" s="100"/>
      <c r="E5049" s="95"/>
      <c r="F5049" s="92"/>
      <c r="G5049" s="101"/>
      <c r="H5049" s="92"/>
      <c r="I5049" s="92"/>
      <c r="L5049" s="99"/>
      <c r="M5049" s="102"/>
      <c r="N5049" s="102"/>
      <c r="O5049" s="99"/>
      <c r="P5049" s="99"/>
      <c r="Q5049" s="103"/>
      <c r="R5049" s="104"/>
      <c r="S5049" s="99"/>
      <c r="T5049" s="105"/>
      <c r="U5049" s="103"/>
      <c r="V5049" s="103"/>
      <c r="W5049" s="102"/>
      <c r="X5049" s="99"/>
      <c r="Y5049" s="95"/>
      <c r="Z5049" s="106"/>
      <c r="AA5049" s="92"/>
    </row>
    <row r="5050" spans="2:27" x14ac:dyDescent="0.15">
      <c r="B5050" s="99"/>
      <c r="C5050" s="99"/>
      <c r="D5050" s="100"/>
      <c r="E5050" s="95"/>
      <c r="F5050" s="92"/>
      <c r="G5050" s="101"/>
      <c r="H5050" s="92"/>
      <c r="I5050" s="92"/>
      <c r="L5050" s="99"/>
      <c r="M5050" s="102"/>
      <c r="N5050" s="102"/>
      <c r="O5050" s="99"/>
      <c r="P5050" s="99"/>
      <c r="Q5050" s="103"/>
      <c r="R5050" s="104"/>
      <c r="S5050" s="99"/>
      <c r="T5050" s="105"/>
      <c r="U5050" s="103"/>
      <c r="V5050" s="103"/>
      <c r="W5050" s="102"/>
      <c r="X5050" s="99"/>
      <c r="Y5050" s="95"/>
      <c r="Z5050" s="106"/>
      <c r="AA5050" s="92"/>
    </row>
    <row r="5051" spans="2:27" x14ac:dyDescent="0.15">
      <c r="B5051" s="99"/>
      <c r="C5051" s="99"/>
      <c r="D5051" s="100"/>
      <c r="E5051" s="95"/>
      <c r="F5051" s="92"/>
      <c r="G5051" s="101"/>
      <c r="H5051" s="92"/>
      <c r="I5051" s="92"/>
      <c r="L5051" s="99"/>
      <c r="M5051" s="102"/>
      <c r="N5051" s="102"/>
      <c r="O5051" s="99"/>
      <c r="P5051" s="99"/>
      <c r="Q5051" s="103"/>
      <c r="R5051" s="104"/>
      <c r="S5051" s="99"/>
      <c r="T5051" s="105"/>
      <c r="U5051" s="103"/>
      <c r="V5051" s="103"/>
      <c r="W5051" s="102"/>
      <c r="X5051" s="99"/>
      <c r="Y5051" s="95"/>
      <c r="Z5051" s="106"/>
      <c r="AA5051" s="92"/>
    </row>
    <row r="5052" spans="2:27" x14ac:dyDescent="0.15">
      <c r="B5052" s="99"/>
      <c r="C5052" s="99"/>
      <c r="D5052" s="100"/>
      <c r="E5052" s="95"/>
      <c r="F5052" s="92"/>
      <c r="G5052" s="101"/>
      <c r="H5052" s="92"/>
      <c r="I5052" s="92"/>
      <c r="L5052" s="99"/>
      <c r="M5052" s="102"/>
      <c r="N5052" s="102"/>
      <c r="O5052" s="99"/>
      <c r="P5052" s="99"/>
      <c r="Q5052" s="103"/>
      <c r="R5052" s="104"/>
      <c r="S5052" s="99"/>
      <c r="T5052" s="105"/>
      <c r="U5052" s="103"/>
      <c r="V5052" s="103"/>
      <c r="W5052" s="102"/>
      <c r="X5052" s="99"/>
      <c r="Y5052" s="95"/>
      <c r="Z5052" s="106"/>
      <c r="AA5052" s="92"/>
    </row>
    <row r="5053" spans="2:27" x14ac:dyDescent="0.15">
      <c r="B5053" s="99"/>
      <c r="C5053" s="99"/>
      <c r="D5053" s="100"/>
      <c r="E5053" s="95"/>
      <c r="F5053" s="92"/>
      <c r="G5053" s="101"/>
      <c r="H5053" s="92"/>
      <c r="I5053" s="92"/>
      <c r="L5053" s="99"/>
      <c r="M5053" s="102"/>
      <c r="N5053" s="102"/>
      <c r="O5053" s="99"/>
      <c r="P5053" s="99"/>
      <c r="Q5053" s="103"/>
      <c r="R5053" s="104"/>
      <c r="S5053" s="99"/>
      <c r="T5053" s="105"/>
      <c r="U5053" s="103"/>
      <c r="V5053" s="103"/>
      <c r="W5053" s="102"/>
      <c r="X5053" s="99"/>
      <c r="Y5053" s="95"/>
      <c r="Z5053" s="106"/>
      <c r="AA5053" s="92"/>
    </row>
    <row r="5054" spans="2:27" x14ac:dyDescent="0.15">
      <c r="B5054" s="99"/>
      <c r="C5054" s="99"/>
      <c r="D5054" s="100"/>
      <c r="E5054" s="95"/>
      <c r="F5054" s="92"/>
      <c r="G5054" s="101"/>
      <c r="H5054" s="92"/>
      <c r="I5054" s="92"/>
      <c r="L5054" s="99"/>
      <c r="M5054" s="102"/>
      <c r="N5054" s="102"/>
      <c r="O5054" s="99"/>
      <c r="P5054" s="99"/>
      <c r="Q5054" s="103"/>
      <c r="R5054" s="104"/>
      <c r="S5054" s="99"/>
      <c r="T5054" s="105"/>
      <c r="U5054" s="103"/>
      <c r="V5054" s="103"/>
      <c r="W5054" s="102"/>
      <c r="X5054" s="99"/>
      <c r="Y5054" s="95"/>
      <c r="Z5054" s="106"/>
      <c r="AA5054" s="92"/>
    </row>
    <row r="5055" spans="2:27" x14ac:dyDescent="0.15">
      <c r="B5055" s="99"/>
      <c r="C5055" s="99"/>
      <c r="D5055" s="100"/>
      <c r="E5055" s="95"/>
      <c r="F5055" s="92"/>
      <c r="G5055" s="101"/>
      <c r="H5055" s="92"/>
      <c r="I5055" s="92"/>
      <c r="L5055" s="99"/>
      <c r="M5055" s="102"/>
      <c r="N5055" s="102"/>
      <c r="O5055" s="99"/>
      <c r="P5055" s="99"/>
      <c r="Q5055" s="103"/>
      <c r="R5055" s="104"/>
      <c r="S5055" s="99"/>
      <c r="T5055" s="105"/>
      <c r="U5055" s="103"/>
      <c r="V5055" s="103"/>
      <c r="W5055" s="102"/>
      <c r="X5055" s="99"/>
      <c r="Y5055" s="95"/>
      <c r="Z5055" s="106"/>
      <c r="AA5055" s="92"/>
    </row>
    <row r="5056" spans="2:27" x14ac:dyDescent="0.15">
      <c r="B5056" s="99"/>
      <c r="C5056" s="99"/>
      <c r="D5056" s="100"/>
      <c r="E5056" s="95"/>
      <c r="F5056" s="92"/>
      <c r="G5056" s="101"/>
      <c r="H5056" s="92"/>
      <c r="I5056" s="92"/>
      <c r="L5056" s="99"/>
      <c r="M5056" s="102"/>
      <c r="N5056" s="102"/>
      <c r="O5056" s="99"/>
      <c r="P5056" s="99"/>
      <c r="Q5056" s="103"/>
      <c r="R5056" s="104"/>
      <c r="S5056" s="99"/>
      <c r="T5056" s="105"/>
      <c r="U5056" s="103"/>
      <c r="V5056" s="103"/>
      <c r="W5056" s="102"/>
      <c r="X5056" s="99"/>
      <c r="Y5056" s="95"/>
      <c r="Z5056" s="106"/>
      <c r="AA5056" s="92"/>
    </row>
    <row r="5057" spans="2:27" x14ac:dyDescent="0.15">
      <c r="B5057" s="99"/>
      <c r="C5057" s="99"/>
      <c r="D5057" s="100"/>
      <c r="E5057" s="95"/>
      <c r="F5057" s="92"/>
      <c r="G5057" s="101"/>
      <c r="H5057" s="92"/>
      <c r="I5057" s="92"/>
      <c r="L5057" s="99"/>
      <c r="M5057" s="102"/>
      <c r="N5057" s="102"/>
      <c r="O5057" s="99"/>
      <c r="P5057" s="99"/>
      <c r="Q5057" s="103"/>
      <c r="R5057" s="104"/>
      <c r="S5057" s="99"/>
      <c r="T5057" s="105"/>
      <c r="U5057" s="103"/>
      <c r="V5057" s="103"/>
      <c r="W5057" s="102"/>
      <c r="X5057" s="99"/>
      <c r="Y5057" s="95"/>
      <c r="Z5057" s="106"/>
      <c r="AA5057" s="92"/>
    </row>
    <row r="5058" spans="2:27" x14ac:dyDescent="0.15">
      <c r="B5058" s="99"/>
      <c r="C5058" s="99"/>
      <c r="D5058" s="100"/>
      <c r="E5058" s="95"/>
      <c r="F5058" s="92"/>
      <c r="G5058" s="101"/>
      <c r="H5058" s="92"/>
      <c r="I5058" s="92"/>
      <c r="L5058" s="99"/>
      <c r="M5058" s="102"/>
      <c r="N5058" s="102"/>
      <c r="O5058" s="99"/>
      <c r="P5058" s="99"/>
      <c r="Q5058" s="103"/>
      <c r="R5058" s="104"/>
      <c r="S5058" s="99"/>
      <c r="T5058" s="105"/>
      <c r="U5058" s="103"/>
      <c r="V5058" s="103"/>
      <c r="W5058" s="102"/>
      <c r="X5058" s="99"/>
      <c r="Y5058" s="95"/>
      <c r="Z5058" s="106"/>
      <c r="AA5058" s="92"/>
    </row>
    <row r="5059" spans="2:27" x14ac:dyDescent="0.15">
      <c r="B5059" s="99"/>
      <c r="C5059" s="99"/>
      <c r="D5059" s="100"/>
      <c r="E5059" s="95"/>
      <c r="F5059" s="92"/>
      <c r="G5059" s="101"/>
      <c r="H5059" s="92"/>
      <c r="I5059" s="92"/>
      <c r="L5059" s="99"/>
      <c r="M5059" s="102"/>
      <c r="N5059" s="102"/>
      <c r="O5059" s="99"/>
      <c r="P5059" s="99"/>
      <c r="Q5059" s="103"/>
      <c r="R5059" s="104"/>
      <c r="S5059" s="99"/>
      <c r="T5059" s="105"/>
      <c r="U5059" s="103"/>
      <c r="V5059" s="103"/>
      <c r="W5059" s="102"/>
      <c r="X5059" s="99"/>
      <c r="Y5059" s="95"/>
      <c r="Z5059" s="106"/>
      <c r="AA5059" s="92"/>
    </row>
    <row r="5060" spans="2:27" x14ac:dyDescent="0.15">
      <c r="B5060" s="99"/>
      <c r="C5060" s="99"/>
      <c r="D5060" s="100"/>
      <c r="E5060" s="95"/>
      <c r="F5060" s="92"/>
      <c r="G5060" s="101"/>
      <c r="H5060" s="92"/>
      <c r="I5060" s="92"/>
      <c r="L5060" s="99"/>
      <c r="M5060" s="102"/>
      <c r="N5060" s="102"/>
      <c r="O5060" s="99"/>
      <c r="P5060" s="99"/>
      <c r="Q5060" s="103"/>
      <c r="R5060" s="104"/>
      <c r="S5060" s="99"/>
      <c r="T5060" s="105"/>
      <c r="U5060" s="103"/>
      <c r="V5060" s="103"/>
      <c r="W5060" s="102"/>
      <c r="X5060" s="99"/>
      <c r="Y5060" s="95"/>
      <c r="Z5060" s="106"/>
      <c r="AA5060" s="92"/>
    </row>
    <row r="5061" spans="2:27" x14ac:dyDescent="0.15">
      <c r="B5061" s="99"/>
      <c r="C5061" s="99"/>
      <c r="D5061" s="100"/>
      <c r="E5061" s="95"/>
      <c r="F5061" s="92"/>
      <c r="G5061" s="101"/>
      <c r="H5061" s="92"/>
      <c r="I5061" s="92"/>
      <c r="L5061" s="99"/>
      <c r="M5061" s="102"/>
      <c r="N5061" s="102"/>
      <c r="O5061" s="99"/>
      <c r="P5061" s="99"/>
      <c r="Q5061" s="103"/>
      <c r="R5061" s="104"/>
      <c r="S5061" s="99"/>
      <c r="T5061" s="105"/>
      <c r="U5061" s="103"/>
      <c r="V5061" s="103"/>
      <c r="W5061" s="102"/>
      <c r="X5061" s="99"/>
      <c r="Y5061" s="95"/>
      <c r="Z5061" s="106"/>
      <c r="AA5061" s="92"/>
    </row>
    <row r="5062" spans="2:27" x14ac:dyDescent="0.15">
      <c r="B5062" s="99"/>
      <c r="C5062" s="99"/>
      <c r="D5062" s="100"/>
      <c r="E5062" s="95"/>
      <c r="F5062" s="92"/>
      <c r="G5062" s="101"/>
      <c r="H5062" s="92"/>
      <c r="I5062" s="92"/>
      <c r="L5062" s="99"/>
      <c r="M5062" s="102"/>
      <c r="N5062" s="102"/>
      <c r="O5062" s="99"/>
      <c r="P5062" s="99"/>
      <c r="Q5062" s="103"/>
      <c r="R5062" s="104"/>
      <c r="S5062" s="99"/>
      <c r="T5062" s="105"/>
      <c r="U5062" s="103"/>
      <c r="V5062" s="103"/>
      <c r="W5062" s="102"/>
      <c r="X5062" s="99"/>
      <c r="Y5062" s="95"/>
      <c r="Z5062" s="106"/>
      <c r="AA5062" s="92"/>
    </row>
    <row r="5063" spans="2:27" x14ac:dyDescent="0.15">
      <c r="B5063" s="99"/>
      <c r="C5063" s="99"/>
      <c r="D5063" s="100"/>
      <c r="E5063" s="95"/>
      <c r="F5063" s="92"/>
      <c r="G5063" s="101"/>
      <c r="H5063" s="92"/>
      <c r="I5063" s="92"/>
      <c r="L5063" s="99"/>
      <c r="M5063" s="102"/>
      <c r="N5063" s="102"/>
      <c r="O5063" s="99"/>
      <c r="P5063" s="99"/>
      <c r="Q5063" s="103"/>
      <c r="R5063" s="104"/>
      <c r="S5063" s="99"/>
      <c r="T5063" s="105"/>
      <c r="U5063" s="103"/>
      <c r="V5063" s="103"/>
      <c r="W5063" s="102"/>
      <c r="X5063" s="99"/>
      <c r="Y5063" s="95"/>
      <c r="Z5063" s="106"/>
      <c r="AA5063" s="92"/>
    </row>
    <row r="5064" spans="2:27" x14ac:dyDescent="0.15">
      <c r="B5064" s="99"/>
      <c r="C5064" s="99"/>
      <c r="D5064" s="100"/>
      <c r="E5064" s="95"/>
      <c r="F5064" s="92"/>
      <c r="G5064" s="101"/>
      <c r="H5064" s="92"/>
      <c r="I5064" s="92"/>
      <c r="L5064" s="99"/>
      <c r="M5064" s="102"/>
      <c r="N5064" s="102"/>
      <c r="O5064" s="99"/>
      <c r="P5064" s="99"/>
      <c r="Q5064" s="103"/>
      <c r="R5064" s="104"/>
      <c r="S5064" s="99"/>
      <c r="T5064" s="105"/>
      <c r="U5064" s="103"/>
      <c r="V5064" s="103"/>
      <c r="W5064" s="102"/>
      <c r="X5064" s="99"/>
      <c r="Y5064" s="95"/>
      <c r="Z5064" s="106"/>
      <c r="AA5064" s="92"/>
    </row>
    <row r="5065" spans="2:27" x14ac:dyDescent="0.15">
      <c r="B5065" s="99"/>
      <c r="C5065" s="99"/>
      <c r="D5065" s="100"/>
      <c r="E5065" s="95"/>
      <c r="F5065" s="92"/>
      <c r="G5065" s="101"/>
      <c r="H5065" s="92"/>
      <c r="I5065" s="92"/>
      <c r="L5065" s="99"/>
      <c r="M5065" s="102"/>
      <c r="N5065" s="102"/>
      <c r="O5065" s="99"/>
      <c r="P5065" s="99"/>
      <c r="Q5065" s="103"/>
      <c r="R5065" s="104"/>
      <c r="S5065" s="99"/>
      <c r="T5065" s="105"/>
      <c r="U5065" s="103"/>
      <c r="V5065" s="103"/>
      <c r="W5065" s="102"/>
      <c r="X5065" s="99"/>
      <c r="Y5065" s="95"/>
      <c r="Z5065" s="106"/>
      <c r="AA5065" s="92"/>
    </row>
    <row r="5066" spans="2:27" x14ac:dyDescent="0.15">
      <c r="B5066" s="99"/>
      <c r="C5066" s="99"/>
      <c r="D5066" s="100"/>
      <c r="E5066" s="95"/>
      <c r="F5066" s="92"/>
      <c r="G5066" s="101"/>
      <c r="H5066" s="92"/>
      <c r="I5066" s="92"/>
      <c r="L5066" s="99"/>
      <c r="M5066" s="102"/>
      <c r="N5066" s="102"/>
      <c r="O5066" s="99"/>
      <c r="P5066" s="99"/>
      <c r="Q5066" s="103"/>
      <c r="R5066" s="104"/>
      <c r="S5066" s="99"/>
      <c r="T5066" s="105"/>
      <c r="U5066" s="103"/>
      <c r="V5066" s="103"/>
      <c r="W5066" s="102"/>
      <c r="X5066" s="99"/>
      <c r="Y5066" s="95"/>
      <c r="Z5066" s="106"/>
      <c r="AA5066" s="92"/>
    </row>
    <row r="5067" spans="2:27" x14ac:dyDescent="0.15">
      <c r="B5067" s="99"/>
      <c r="C5067" s="99"/>
      <c r="D5067" s="100"/>
      <c r="E5067" s="95"/>
      <c r="F5067" s="92"/>
      <c r="G5067" s="101"/>
      <c r="H5067" s="92"/>
      <c r="I5067" s="92"/>
      <c r="L5067" s="99"/>
      <c r="M5067" s="102"/>
      <c r="N5067" s="102"/>
      <c r="O5067" s="99"/>
      <c r="P5067" s="99"/>
      <c r="Q5067" s="103"/>
      <c r="R5067" s="104"/>
      <c r="S5067" s="99"/>
      <c r="T5067" s="105"/>
      <c r="U5067" s="103"/>
      <c r="V5067" s="103"/>
      <c r="W5067" s="102"/>
      <c r="X5067" s="99"/>
      <c r="Y5067" s="95"/>
      <c r="Z5067" s="106"/>
      <c r="AA5067" s="92"/>
    </row>
    <row r="5068" spans="2:27" x14ac:dyDescent="0.15">
      <c r="B5068" s="99"/>
      <c r="C5068" s="99"/>
      <c r="D5068" s="100"/>
      <c r="E5068" s="95"/>
      <c r="F5068" s="92"/>
      <c r="G5068" s="101"/>
      <c r="H5068" s="92"/>
      <c r="I5068" s="92"/>
      <c r="L5068" s="99"/>
      <c r="M5068" s="102"/>
      <c r="N5068" s="102"/>
      <c r="O5068" s="99"/>
      <c r="P5068" s="99"/>
      <c r="Q5068" s="103"/>
      <c r="R5068" s="104"/>
      <c r="S5068" s="99"/>
      <c r="T5068" s="105"/>
      <c r="U5068" s="103"/>
      <c r="V5068" s="103"/>
      <c r="W5068" s="102"/>
      <c r="X5068" s="99"/>
      <c r="Y5068" s="95"/>
      <c r="Z5068" s="106"/>
      <c r="AA5068" s="92"/>
    </row>
    <row r="5069" spans="2:27" x14ac:dyDescent="0.15">
      <c r="B5069" s="99"/>
      <c r="C5069" s="99"/>
      <c r="D5069" s="100"/>
      <c r="E5069" s="95"/>
      <c r="F5069" s="92"/>
      <c r="G5069" s="101"/>
      <c r="H5069" s="92"/>
      <c r="I5069" s="92"/>
      <c r="L5069" s="99"/>
      <c r="M5069" s="102"/>
      <c r="N5069" s="102"/>
      <c r="O5069" s="99"/>
      <c r="P5069" s="99"/>
      <c r="Q5069" s="103"/>
      <c r="R5069" s="104"/>
      <c r="S5069" s="99"/>
      <c r="T5069" s="105"/>
      <c r="U5069" s="103"/>
      <c r="V5069" s="103"/>
      <c r="W5069" s="102"/>
      <c r="X5069" s="99"/>
      <c r="Y5069" s="95"/>
      <c r="Z5069" s="106"/>
      <c r="AA5069" s="92"/>
    </row>
    <row r="5070" spans="2:27" x14ac:dyDescent="0.15">
      <c r="B5070" s="99"/>
      <c r="C5070" s="99"/>
      <c r="D5070" s="100"/>
      <c r="E5070" s="95"/>
      <c r="F5070" s="92"/>
      <c r="G5070" s="101"/>
      <c r="H5070" s="92"/>
      <c r="I5070" s="92"/>
      <c r="L5070" s="99"/>
      <c r="M5070" s="102"/>
      <c r="N5070" s="102"/>
      <c r="O5070" s="99"/>
      <c r="P5070" s="99"/>
      <c r="Q5070" s="103"/>
      <c r="R5070" s="104"/>
      <c r="S5070" s="99"/>
      <c r="T5070" s="105"/>
      <c r="U5070" s="103"/>
      <c r="V5070" s="103"/>
      <c r="W5070" s="102"/>
      <c r="X5070" s="99"/>
      <c r="Y5070" s="95"/>
      <c r="Z5070" s="106"/>
      <c r="AA5070" s="92"/>
    </row>
    <row r="5071" spans="2:27" x14ac:dyDescent="0.15">
      <c r="B5071" s="99"/>
      <c r="C5071" s="99"/>
      <c r="D5071" s="100"/>
      <c r="E5071" s="95"/>
      <c r="F5071" s="92"/>
      <c r="G5071" s="101"/>
      <c r="H5071" s="92"/>
      <c r="I5071" s="92"/>
      <c r="L5071" s="99"/>
      <c r="M5071" s="102"/>
      <c r="N5071" s="102"/>
      <c r="O5071" s="99"/>
      <c r="P5071" s="99"/>
      <c r="Q5071" s="103"/>
      <c r="R5071" s="104"/>
      <c r="S5071" s="99"/>
      <c r="T5071" s="105"/>
      <c r="U5071" s="103"/>
      <c r="V5071" s="103"/>
      <c r="W5071" s="102"/>
      <c r="X5071" s="99"/>
      <c r="Y5071" s="95"/>
      <c r="Z5071" s="106"/>
      <c r="AA5071" s="92"/>
    </row>
    <row r="5072" spans="2:27" x14ac:dyDescent="0.15">
      <c r="B5072" s="99"/>
      <c r="C5072" s="99"/>
      <c r="D5072" s="100"/>
      <c r="E5072" s="95"/>
      <c r="F5072" s="92"/>
      <c r="G5072" s="101"/>
      <c r="H5072" s="92"/>
      <c r="I5072" s="92"/>
      <c r="L5072" s="99"/>
      <c r="M5072" s="102"/>
      <c r="N5072" s="102"/>
      <c r="O5072" s="99"/>
      <c r="P5072" s="99"/>
      <c r="Q5072" s="103"/>
      <c r="R5072" s="104"/>
      <c r="S5072" s="99"/>
      <c r="T5072" s="105"/>
      <c r="U5072" s="103"/>
      <c r="V5072" s="103"/>
      <c r="W5072" s="102"/>
      <c r="X5072" s="99"/>
      <c r="Y5072" s="95"/>
      <c r="Z5072" s="106"/>
      <c r="AA5072" s="92"/>
    </row>
    <row r="5073" spans="2:27" x14ac:dyDescent="0.15">
      <c r="B5073" s="99"/>
      <c r="C5073" s="99"/>
      <c r="D5073" s="100"/>
      <c r="E5073" s="95"/>
      <c r="F5073" s="92"/>
      <c r="G5073" s="101"/>
      <c r="H5073" s="92"/>
      <c r="I5073" s="92"/>
      <c r="L5073" s="99"/>
      <c r="M5073" s="102"/>
      <c r="N5073" s="102"/>
      <c r="O5073" s="99"/>
      <c r="P5073" s="99"/>
      <c r="Q5073" s="103"/>
      <c r="R5073" s="104"/>
      <c r="S5073" s="99"/>
      <c r="T5073" s="105"/>
      <c r="U5073" s="103"/>
      <c r="V5073" s="103"/>
      <c r="W5073" s="102"/>
      <c r="X5073" s="99"/>
      <c r="Y5073" s="95"/>
      <c r="Z5073" s="106"/>
      <c r="AA5073" s="92"/>
    </row>
    <row r="5074" spans="2:27" x14ac:dyDescent="0.15">
      <c r="B5074" s="99"/>
      <c r="C5074" s="99"/>
      <c r="D5074" s="100"/>
      <c r="E5074" s="95"/>
      <c r="F5074" s="92"/>
      <c r="G5074" s="101"/>
      <c r="H5074" s="92"/>
      <c r="I5074" s="92"/>
      <c r="L5074" s="99"/>
      <c r="M5074" s="102"/>
      <c r="N5074" s="102"/>
      <c r="O5074" s="99"/>
      <c r="P5074" s="99"/>
      <c r="Q5074" s="103"/>
      <c r="R5074" s="104"/>
      <c r="S5074" s="99"/>
      <c r="T5074" s="105"/>
      <c r="U5074" s="103"/>
      <c r="V5074" s="103"/>
      <c r="W5074" s="102"/>
      <c r="X5074" s="99"/>
      <c r="Y5074" s="95"/>
      <c r="Z5074" s="106"/>
      <c r="AA5074" s="92"/>
    </row>
    <row r="5075" spans="2:27" x14ac:dyDescent="0.15">
      <c r="B5075" s="99"/>
      <c r="C5075" s="99"/>
      <c r="D5075" s="100"/>
      <c r="E5075" s="95"/>
      <c r="F5075" s="92"/>
      <c r="G5075" s="101"/>
      <c r="H5075" s="92"/>
      <c r="I5075" s="92"/>
      <c r="L5075" s="99"/>
      <c r="M5075" s="102"/>
      <c r="N5075" s="102"/>
      <c r="O5075" s="99"/>
      <c r="P5075" s="99"/>
      <c r="Q5075" s="103"/>
      <c r="R5075" s="104"/>
      <c r="S5075" s="99"/>
      <c r="T5075" s="105"/>
      <c r="U5075" s="103"/>
      <c r="V5075" s="103"/>
      <c r="W5075" s="102"/>
      <c r="X5075" s="99"/>
      <c r="Y5075" s="95"/>
      <c r="Z5075" s="106"/>
      <c r="AA5075" s="92"/>
    </row>
    <row r="5076" spans="2:27" x14ac:dyDescent="0.15">
      <c r="B5076" s="99"/>
      <c r="C5076" s="99"/>
      <c r="D5076" s="100"/>
      <c r="E5076" s="95"/>
      <c r="F5076" s="92"/>
      <c r="G5076" s="101"/>
      <c r="H5076" s="92"/>
      <c r="I5076" s="92"/>
      <c r="L5076" s="99"/>
      <c r="M5076" s="102"/>
      <c r="N5076" s="102"/>
      <c r="O5076" s="99"/>
      <c r="P5076" s="99"/>
      <c r="Q5076" s="103"/>
      <c r="R5076" s="104"/>
      <c r="S5076" s="99"/>
      <c r="T5076" s="105"/>
      <c r="U5076" s="103"/>
      <c r="V5076" s="103"/>
      <c r="W5076" s="102"/>
      <c r="X5076" s="99"/>
      <c r="Y5076" s="95"/>
      <c r="Z5076" s="106"/>
      <c r="AA5076" s="92"/>
    </row>
    <row r="5077" spans="2:27" x14ac:dyDescent="0.15">
      <c r="B5077" s="99"/>
      <c r="C5077" s="99"/>
      <c r="D5077" s="100"/>
      <c r="E5077" s="95"/>
      <c r="F5077" s="92"/>
      <c r="G5077" s="101"/>
      <c r="H5077" s="92"/>
      <c r="I5077" s="92"/>
      <c r="L5077" s="99"/>
      <c r="M5077" s="102"/>
      <c r="N5077" s="102"/>
      <c r="O5077" s="99"/>
      <c r="P5077" s="99"/>
      <c r="Q5077" s="103"/>
      <c r="R5077" s="104"/>
      <c r="S5077" s="99"/>
      <c r="T5077" s="105"/>
      <c r="U5077" s="103"/>
      <c r="V5077" s="103"/>
      <c r="W5077" s="102"/>
      <c r="X5077" s="99"/>
      <c r="Y5077" s="95"/>
      <c r="Z5077" s="106"/>
      <c r="AA5077" s="92"/>
    </row>
    <row r="5078" spans="2:27" x14ac:dyDescent="0.15">
      <c r="B5078" s="99"/>
      <c r="C5078" s="99"/>
      <c r="D5078" s="100"/>
      <c r="E5078" s="95"/>
      <c r="F5078" s="92"/>
      <c r="G5078" s="101"/>
      <c r="H5078" s="92"/>
      <c r="I5078" s="92"/>
      <c r="L5078" s="99"/>
      <c r="M5078" s="102"/>
      <c r="N5078" s="102"/>
      <c r="O5078" s="99"/>
      <c r="P5078" s="99"/>
      <c r="Q5078" s="103"/>
      <c r="R5078" s="104"/>
      <c r="S5078" s="99"/>
      <c r="T5078" s="105"/>
      <c r="U5078" s="103"/>
      <c r="V5078" s="103"/>
      <c r="W5078" s="102"/>
      <c r="X5078" s="99"/>
      <c r="Y5078" s="95"/>
      <c r="Z5078" s="106"/>
      <c r="AA5078" s="92"/>
    </row>
    <row r="5079" spans="2:27" x14ac:dyDescent="0.15">
      <c r="B5079" s="99"/>
      <c r="C5079" s="99"/>
      <c r="D5079" s="100"/>
      <c r="E5079" s="95"/>
      <c r="F5079" s="92"/>
      <c r="G5079" s="101"/>
      <c r="H5079" s="92"/>
      <c r="I5079" s="92"/>
      <c r="L5079" s="99"/>
      <c r="M5079" s="102"/>
      <c r="N5079" s="102"/>
      <c r="O5079" s="99"/>
      <c r="P5079" s="99"/>
      <c r="Q5079" s="103"/>
      <c r="R5079" s="104"/>
      <c r="S5079" s="99"/>
      <c r="T5079" s="105"/>
      <c r="U5079" s="103"/>
      <c r="V5079" s="103"/>
      <c r="W5079" s="102"/>
      <c r="X5079" s="99"/>
      <c r="Y5079" s="95"/>
      <c r="Z5079" s="106"/>
      <c r="AA5079" s="92"/>
    </row>
    <row r="5080" spans="2:27" x14ac:dyDescent="0.15">
      <c r="B5080" s="99"/>
      <c r="C5080" s="99"/>
      <c r="D5080" s="100"/>
      <c r="E5080" s="95"/>
      <c r="F5080" s="92"/>
      <c r="G5080" s="101"/>
      <c r="H5080" s="92"/>
      <c r="I5080" s="92"/>
      <c r="L5080" s="99"/>
      <c r="M5080" s="102"/>
      <c r="N5080" s="102"/>
      <c r="O5080" s="99"/>
      <c r="P5080" s="99"/>
      <c r="Q5080" s="103"/>
      <c r="R5080" s="104"/>
      <c r="S5080" s="99"/>
      <c r="T5080" s="105"/>
      <c r="U5080" s="103"/>
      <c r="V5080" s="103"/>
      <c r="W5080" s="102"/>
      <c r="X5080" s="99"/>
      <c r="Y5080" s="95"/>
      <c r="Z5080" s="106"/>
      <c r="AA5080" s="92"/>
    </row>
    <row r="5081" spans="2:27" x14ac:dyDescent="0.15">
      <c r="B5081" s="99"/>
      <c r="C5081" s="99"/>
      <c r="D5081" s="100"/>
      <c r="E5081" s="95"/>
      <c r="F5081" s="92"/>
      <c r="G5081" s="101"/>
      <c r="H5081" s="92"/>
      <c r="I5081" s="92"/>
      <c r="L5081" s="99"/>
      <c r="M5081" s="102"/>
      <c r="N5081" s="102"/>
      <c r="O5081" s="99"/>
      <c r="P5081" s="99"/>
      <c r="Q5081" s="103"/>
      <c r="R5081" s="104"/>
      <c r="S5081" s="99"/>
      <c r="T5081" s="105"/>
      <c r="U5081" s="103"/>
      <c r="V5081" s="103"/>
      <c r="W5081" s="102"/>
      <c r="X5081" s="99"/>
      <c r="Y5081" s="95"/>
      <c r="Z5081" s="106"/>
      <c r="AA5081" s="92"/>
    </row>
    <row r="5082" spans="2:27" x14ac:dyDescent="0.15">
      <c r="B5082" s="99"/>
      <c r="C5082" s="99"/>
      <c r="D5082" s="100"/>
      <c r="E5082" s="95"/>
      <c r="F5082" s="92"/>
      <c r="G5082" s="101"/>
      <c r="H5082" s="92"/>
      <c r="I5082" s="92"/>
      <c r="L5082" s="99"/>
      <c r="M5082" s="102"/>
      <c r="N5082" s="102"/>
      <c r="O5082" s="99"/>
      <c r="P5082" s="99"/>
      <c r="Q5082" s="103"/>
      <c r="R5082" s="104"/>
      <c r="S5082" s="99"/>
      <c r="T5082" s="105"/>
      <c r="U5082" s="103"/>
      <c r="V5082" s="103"/>
      <c r="W5082" s="102"/>
      <c r="X5082" s="99"/>
      <c r="Y5082" s="95"/>
      <c r="Z5082" s="106"/>
      <c r="AA5082" s="92"/>
    </row>
    <row r="5083" spans="2:27" x14ac:dyDescent="0.15">
      <c r="B5083" s="99"/>
      <c r="C5083" s="99"/>
      <c r="D5083" s="100"/>
      <c r="E5083" s="95"/>
      <c r="F5083" s="92"/>
      <c r="G5083" s="101"/>
      <c r="H5083" s="92"/>
      <c r="I5083" s="92"/>
      <c r="L5083" s="99"/>
      <c r="M5083" s="102"/>
      <c r="N5083" s="102"/>
      <c r="O5083" s="99"/>
      <c r="P5083" s="99"/>
      <c r="Q5083" s="103"/>
      <c r="R5083" s="104"/>
      <c r="S5083" s="99"/>
      <c r="T5083" s="105"/>
      <c r="U5083" s="103"/>
      <c r="V5083" s="103"/>
      <c r="W5083" s="102"/>
      <c r="X5083" s="99"/>
      <c r="Y5083" s="95"/>
      <c r="Z5083" s="106"/>
      <c r="AA5083" s="92"/>
    </row>
    <row r="5084" spans="2:27" x14ac:dyDescent="0.15">
      <c r="B5084" s="99"/>
      <c r="C5084" s="99"/>
      <c r="D5084" s="100"/>
      <c r="E5084" s="95"/>
      <c r="F5084" s="92"/>
      <c r="G5084" s="101"/>
      <c r="H5084" s="92"/>
      <c r="I5084" s="92"/>
      <c r="L5084" s="99"/>
      <c r="M5084" s="102"/>
      <c r="N5084" s="102"/>
      <c r="O5084" s="99"/>
      <c r="P5084" s="99"/>
      <c r="Q5084" s="103"/>
      <c r="R5084" s="104"/>
      <c r="S5084" s="99"/>
      <c r="T5084" s="105"/>
      <c r="U5084" s="103"/>
      <c r="V5084" s="103"/>
      <c r="W5084" s="102"/>
      <c r="X5084" s="99"/>
      <c r="Y5084" s="95"/>
      <c r="Z5084" s="106"/>
      <c r="AA5084" s="92"/>
    </row>
    <row r="5085" spans="2:27" x14ac:dyDescent="0.15">
      <c r="B5085" s="99"/>
      <c r="C5085" s="99"/>
      <c r="D5085" s="100"/>
      <c r="E5085" s="95"/>
      <c r="F5085" s="92"/>
      <c r="G5085" s="101"/>
      <c r="H5085" s="92"/>
      <c r="I5085" s="92"/>
      <c r="L5085" s="99"/>
      <c r="M5085" s="102"/>
      <c r="N5085" s="102"/>
      <c r="O5085" s="99"/>
      <c r="P5085" s="99"/>
      <c r="Q5085" s="103"/>
      <c r="R5085" s="104"/>
      <c r="S5085" s="99"/>
      <c r="T5085" s="105"/>
      <c r="U5085" s="103"/>
      <c r="V5085" s="103"/>
      <c r="W5085" s="102"/>
      <c r="X5085" s="99"/>
      <c r="Y5085" s="95"/>
      <c r="Z5085" s="106"/>
      <c r="AA5085" s="92"/>
    </row>
    <row r="5086" spans="2:27" x14ac:dyDescent="0.15">
      <c r="B5086" s="99"/>
      <c r="C5086" s="99"/>
      <c r="D5086" s="100"/>
      <c r="E5086" s="95"/>
      <c r="F5086" s="92"/>
      <c r="G5086" s="101"/>
      <c r="H5086" s="92"/>
      <c r="I5086" s="92"/>
      <c r="L5086" s="99"/>
      <c r="M5086" s="102"/>
      <c r="N5086" s="102"/>
      <c r="O5086" s="99"/>
      <c r="P5086" s="99"/>
      <c r="Q5086" s="103"/>
      <c r="R5086" s="104"/>
      <c r="S5086" s="99"/>
      <c r="T5086" s="105"/>
      <c r="U5086" s="103"/>
      <c r="V5086" s="103"/>
      <c r="W5086" s="102"/>
      <c r="X5086" s="99"/>
      <c r="Y5086" s="95"/>
      <c r="Z5086" s="106"/>
      <c r="AA5086" s="92"/>
    </row>
    <row r="5087" spans="2:27" x14ac:dyDescent="0.15">
      <c r="B5087" s="99"/>
      <c r="C5087" s="99"/>
      <c r="D5087" s="100"/>
      <c r="E5087" s="95"/>
      <c r="F5087" s="92"/>
      <c r="G5087" s="101"/>
      <c r="H5087" s="92"/>
      <c r="I5087" s="92"/>
      <c r="L5087" s="99"/>
      <c r="M5087" s="102"/>
      <c r="N5087" s="102"/>
      <c r="O5087" s="99"/>
      <c r="P5087" s="99"/>
      <c r="Q5087" s="103"/>
      <c r="R5087" s="104"/>
      <c r="S5087" s="99"/>
      <c r="T5087" s="105"/>
      <c r="U5087" s="103"/>
      <c r="V5087" s="103"/>
      <c r="W5087" s="102"/>
      <c r="X5087" s="99"/>
      <c r="Y5087" s="95"/>
      <c r="Z5087" s="106"/>
      <c r="AA5087" s="92"/>
    </row>
    <row r="5088" spans="2:27" x14ac:dyDescent="0.15">
      <c r="B5088" s="99"/>
      <c r="C5088" s="99"/>
      <c r="D5088" s="100"/>
      <c r="E5088" s="95"/>
      <c r="F5088" s="92"/>
      <c r="G5088" s="101"/>
      <c r="H5088" s="92"/>
      <c r="I5088" s="92"/>
      <c r="L5088" s="99"/>
      <c r="M5088" s="102"/>
      <c r="N5088" s="102"/>
      <c r="O5088" s="99"/>
      <c r="P5088" s="99"/>
      <c r="Q5088" s="103"/>
      <c r="R5088" s="104"/>
      <c r="S5088" s="99"/>
      <c r="T5088" s="105"/>
      <c r="U5088" s="103"/>
      <c r="V5088" s="103"/>
      <c r="W5088" s="102"/>
      <c r="X5088" s="99"/>
      <c r="Y5088" s="95"/>
      <c r="Z5088" s="106"/>
      <c r="AA5088" s="92"/>
    </row>
    <row r="5089" spans="2:27" x14ac:dyDescent="0.15">
      <c r="B5089" s="99"/>
      <c r="C5089" s="99"/>
      <c r="D5089" s="100"/>
      <c r="E5089" s="95"/>
      <c r="F5089" s="92"/>
      <c r="G5089" s="101"/>
      <c r="H5089" s="92"/>
      <c r="I5089" s="92"/>
      <c r="L5089" s="99"/>
      <c r="M5089" s="102"/>
      <c r="N5089" s="102"/>
      <c r="O5089" s="99"/>
      <c r="P5089" s="99"/>
      <c r="Q5089" s="103"/>
      <c r="R5089" s="104"/>
      <c r="S5089" s="99"/>
      <c r="T5089" s="105"/>
      <c r="U5089" s="103"/>
      <c r="V5089" s="103"/>
      <c r="W5089" s="102"/>
      <c r="X5089" s="99"/>
      <c r="Y5089" s="95"/>
      <c r="Z5089" s="106"/>
      <c r="AA5089" s="92"/>
    </row>
    <row r="5090" spans="2:27" x14ac:dyDescent="0.15">
      <c r="B5090" s="99"/>
      <c r="C5090" s="99"/>
      <c r="D5090" s="100"/>
      <c r="E5090" s="95"/>
      <c r="F5090" s="92"/>
      <c r="G5090" s="101"/>
      <c r="H5090" s="92"/>
      <c r="I5090" s="92"/>
      <c r="L5090" s="99"/>
      <c r="M5090" s="102"/>
      <c r="N5090" s="102"/>
      <c r="O5090" s="99"/>
      <c r="P5090" s="99"/>
      <c r="Q5090" s="103"/>
      <c r="R5090" s="104"/>
      <c r="S5090" s="99"/>
      <c r="T5090" s="105"/>
      <c r="U5090" s="103"/>
      <c r="V5090" s="103"/>
      <c r="W5090" s="102"/>
      <c r="X5090" s="99"/>
      <c r="Y5090" s="95"/>
      <c r="Z5090" s="106"/>
      <c r="AA5090" s="92"/>
    </row>
    <row r="5091" spans="2:27" x14ac:dyDescent="0.15">
      <c r="B5091" s="99"/>
      <c r="C5091" s="99"/>
      <c r="D5091" s="100"/>
      <c r="E5091" s="95"/>
      <c r="F5091" s="92"/>
      <c r="G5091" s="101"/>
      <c r="H5091" s="92"/>
      <c r="I5091" s="92"/>
      <c r="L5091" s="99"/>
      <c r="M5091" s="102"/>
      <c r="N5091" s="102"/>
      <c r="O5091" s="99"/>
      <c r="P5091" s="99"/>
      <c r="Q5091" s="103"/>
      <c r="R5091" s="104"/>
      <c r="S5091" s="99"/>
      <c r="T5091" s="105"/>
      <c r="U5091" s="103"/>
      <c r="V5091" s="103"/>
      <c r="W5091" s="102"/>
      <c r="X5091" s="99"/>
      <c r="Y5091" s="95"/>
      <c r="Z5091" s="106"/>
      <c r="AA5091" s="92"/>
    </row>
    <row r="5092" spans="2:27" x14ac:dyDescent="0.15">
      <c r="B5092" s="99"/>
      <c r="C5092" s="99"/>
      <c r="D5092" s="100"/>
      <c r="E5092" s="95"/>
      <c r="F5092" s="92"/>
      <c r="G5092" s="101"/>
      <c r="H5092" s="92"/>
      <c r="I5092" s="92"/>
      <c r="L5092" s="99"/>
      <c r="M5092" s="102"/>
      <c r="N5092" s="102"/>
      <c r="O5092" s="99"/>
      <c r="P5092" s="99"/>
      <c r="Q5092" s="103"/>
      <c r="R5092" s="104"/>
      <c r="S5092" s="99"/>
      <c r="T5092" s="105"/>
      <c r="U5092" s="103"/>
      <c r="V5092" s="103"/>
      <c r="W5092" s="102"/>
      <c r="X5092" s="99"/>
      <c r="Y5092" s="95"/>
      <c r="Z5092" s="106"/>
      <c r="AA5092" s="92"/>
    </row>
    <row r="5093" spans="2:27" x14ac:dyDescent="0.15">
      <c r="B5093" s="99"/>
      <c r="C5093" s="99"/>
      <c r="D5093" s="100"/>
      <c r="E5093" s="95"/>
      <c r="F5093" s="92"/>
      <c r="G5093" s="101"/>
      <c r="H5093" s="92"/>
      <c r="I5093" s="92"/>
      <c r="L5093" s="99"/>
      <c r="M5093" s="102"/>
      <c r="N5093" s="102"/>
      <c r="O5093" s="99"/>
      <c r="P5093" s="99"/>
      <c r="Q5093" s="103"/>
      <c r="R5093" s="104"/>
      <c r="S5093" s="99"/>
      <c r="T5093" s="105"/>
      <c r="U5093" s="103"/>
      <c r="V5093" s="103"/>
      <c r="W5093" s="102"/>
      <c r="X5093" s="99"/>
      <c r="Y5093" s="95"/>
      <c r="Z5093" s="106"/>
      <c r="AA5093" s="92"/>
    </row>
    <row r="5094" spans="2:27" x14ac:dyDescent="0.15">
      <c r="B5094" s="99"/>
      <c r="C5094" s="99"/>
      <c r="D5094" s="100"/>
      <c r="E5094" s="95"/>
      <c r="F5094" s="92"/>
      <c r="G5094" s="101"/>
      <c r="H5094" s="92"/>
      <c r="I5094" s="92"/>
      <c r="L5094" s="99"/>
      <c r="M5094" s="102"/>
      <c r="N5094" s="102"/>
      <c r="O5094" s="99"/>
      <c r="P5094" s="99"/>
      <c r="Q5094" s="103"/>
      <c r="R5094" s="104"/>
      <c r="S5094" s="99"/>
      <c r="T5094" s="105"/>
      <c r="U5094" s="103"/>
      <c r="V5094" s="103"/>
      <c r="W5094" s="102"/>
      <c r="X5094" s="99"/>
      <c r="Y5094" s="95"/>
      <c r="Z5094" s="106"/>
      <c r="AA5094" s="92"/>
    </row>
    <row r="5095" spans="2:27" x14ac:dyDescent="0.15">
      <c r="B5095" s="99"/>
      <c r="C5095" s="99"/>
      <c r="D5095" s="100"/>
      <c r="E5095" s="95"/>
      <c r="F5095" s="92"/>
      <c r="G5095" s="101"/>
      <c r="H5095" s="92"/>
      <c r="I5095" s="92"/>
      <c r="L5095" s="99"/>
      <c r="M5095" s="102"/>
      <c r="N5095" s="102"/>
      <c r="O5095" s="99"/>
      <c r="P5095" s="99"/>
      <c r="Q5095" s="103"/>
      <c r="R5095" s="104"/>
      <c r="S5095" s="99"/>
      <c r="T5095" s="105"/>
      <c r="U5095" s="103"/>
      <c r="V5095" s="103"/>
      <c r="W5095" s="102"/>
      <c r="X5095" s="99"/>
      <c r="Y5095" s="95"/>
      <c r="Z5095" s="106"/>
      <c r="AA5095" s="92"/>
    </row>
    <row r="5096" spans="2:27" x14ac:dyDescent="0.15">
      <c r="B5096" s="99"/>
      <c r="C5096" s="99"/>
      <c r="D5096" s="100"/>
      <c r="E5096" s="95"/>
      <c r="F5096" s="92"/>
      <c r="G5096" s="101"/>
      <c r="H5096" s="92"/>
      <c r="I5096" s="92"/>
      <c r="L5096" s="99"/>
      <c r="M5096" s="102"/>
      <c r="N5096" s="102"/>
      <c r="O5096" s="99"/>
      <c r="P5096" s="99"/>
      <c r="Q5096" s="103"/>
      <c r="R5096" s="104"/>
      <c r="S5096" s="99"/>
      <c r="T5096" s="105"/>
      <c r="U5096" s="103"/>
      <c r="V5096" s="103"/>
      <c r="W5096" s="102"/>
      <c r="X5096" s="99"/>
      <c r="Y5096" s="95"/>
      <c r="Z5096" s="106"/>
      <c r="AA5096" s="92"/>
    </row>
    <row r="5097" spans="2:27" x14ac:dyDescent="0.15">
      <c r="B5097" s="99"/>
      <c r="C5097" s="99"/>
      <c r="D5097" s="100"/>
      <c r="E5097" s="95"/>
      <c r="F5097" s="92"/>
      <c r="G5097" s="101"/>
      <c r="H5097" s="92"/>
      <c r="I5097" s="92"/>
      <c r="L5097" s="99"/>
      <c r="M5097" s="102"/>
      <c r="N5097" s="102"/>
      <c r="O5097" s="99"/>
      <c r="P5097" s="99"/>
      <c r="Q5097" s="103"/>
      <c r="R5097" s="104"/>
      <c r="S5097" s="99"/>
      <c r="T5097" s="105"/>
      <c r="U5097" s="103"/>
      <c r="V5097" s="103"/>
      <c r="W5097" s="102"/>
      <c r="X5097" s="99"/>
      <c r="Y5097" s="95"/>
      <c r="Z5097" s="106"/>
      <c r="AA5097" s="92"/>
    </row>
    <row r="5098" spans="2:27" x14ac:dyDescent="0.15">
      <c r="B5098" s="99"/>
      <c r="C5098" s="99"/>
      <c r="D5098" s="100"/>
      <c r="E5098" s="95"/>
      <c r="F5098" s="92"/>
      <c r="G5098" s="101"/>
      <c r="H5098" s="92"/>
      <c r="I5098" s="92"/>
      <c r="L5098" s="99"/>
      <c r="M5098" s="102"/>
      <c r="N5098" s="102"/>
      <c r="O5098" s="99"/>
      <c r="P5098" s="99"/>
      <c r="Q5098" s="103"/>
      <c r="R5098" s="104"/>
      <c r="S5098" s="99"/>
      <c r="T5098" s="105"/>
      <c r="U5098" s="103"/>
      <c r="V5098" s="103"/>
      <c r="W5098" s="102"/>
      <c r="X5098" s="99"/>
      <c r="Y5098" s="95"/>
      <c r="Z5098" s="106"/>
      <c r="AA5098" s="92"/>
    </row>
    <row r="5099" spans="2:27" x14ac:dyDescent="0.15">
      <c r="B5099" s="99"/>
      <c r="C5099" s="99"/>
      <c r="D5099" s="100"/>
      <c r="E5099" s="95"/>
      <c r="F5099" s="92"/>
      <c r="G5099" s="101"/>
      <c r="H5099" s="92"/>
      <c r="I5099" s="92"/>
      <c r="L5099" s="99"/>
      <c r="M5099" s="102"/>
      <c r="N5099" s="102"/>
      <c r="O5099" s="99"/>
      <c r="P5099" s="99"/>
      <c r="Q5099" s="103"/>
      <c r="R5099" s="104"/>
      <c r="S5099" s="99"/>
      <c r="T5099" s="105"/>
      <c r="U5099" s="103"/>
      <c r="V5099" s="103"/>
      <c r="W5099" s="102"/>
      <c r="X5099" s="99"/>
      <c r="Y5099" s="95"/>
      <c r="Z5099" s="106"/>
      <c r="AA5099" s="92"/>
    </row>
    <row r="5100" spans="2:27" x14ac:dyDescent="0.15">
      <c r="B5100" s="99"/>
      <c r="C5100" s="99"/>
      <c r="D5100" s="100"/>
      <c r="E5100" s="95"/>
      <c r="F5100" s="92"/>
      <c r="G5100" s="101"/>
      <c r="H5100" s="92"/>
      <c r="I5100" s="92"/>
      <c r="L5100" s="99"/>
      <c r="M5100" s="102"/>
      <c r="N5100" s="102"/>
      <c r="O5100" s="99"/>
      <c r="P5100" s="99"/>
      <c r="Q5100" s="103"/>
      <c r="R5100" s="104"/>
      <c r="S5100" s="99"/>
      <c r="T5100" s="105"/>
      <c r="U5100" s="103"/>
      <c r="V5100" s="103"/>
      <c r="W5100" s="102"/>
      <c r="X5100" s="99"/>
      <c r="Y5100" s="95"/>
      <c r="Z5100" s="106"/>
      <c r="AA5100" s="92"/>
    </row>
    <row r="5101" spans="2:27" x14ac:dyDescent="0.15">
      <c r="B5101" s="99"/>
      <c r="C5101" s="99"/>
      <c r="D5101" s="100"/>
      <c r="E5101" s="95"/>
      <c r="F5101" s="92"/>
      <c r="G5101" s="101"/>
      <c r="H5101" s="92"/>
      <c r="I5101" s="92"/>
      <c r="L5101" s="99"/>
      <c r="M5101" s="102"/>
      <c r="N5101" s="102"/>
      <c r="O5101" s="99"/>
      <c r="P5101" s="99"/>
      <c r="Q5101" s="103"/>
      <c r="R5101" s="104"/>
      <c r="S5101" s="99"/>
      <c r="T5101" s="105"/>
      <c r="U5101" s="103"/>
      <c r="V5101" s="103"/>
      <c r="W5101" s="102"/>
      <c r="X5101" s="99"/>
      <c r="Y5101" s="95"/>
      <c r="Z5101" s="106"/>
      <c r="AA5101" s="92"/>
    </row>
    <row r="5102" spans="2:27" x14ac:dyDescent="0.15">
      <c r="B5102" s="99"/>
      <c r="C5102" s="99"/>
      <c r="D5102" s="100"/>
      <c r="E5102" s="95"/>
      <c r="F5102" s="92"/>
      <c r="G5102" s="101"/>
      <c r="H5102" s="92"/>
      <c r="I5102" s="92"/>
      <c r="L5102" s="99"/>
      <c r="M5102" s="102"/>
      <c r="N5102" s="102"/>
      <c r="O5102" s="99"/>
      <c r="P5102" s="99"/>
      <c r="Q5102" s="103"/>
      <c r="R5102" s="104"/>
      <c r="S5102" s="99"/>
      <c r="T5102" s="105"/>
      <c r="U5102" s="103"/>
      <c r="V5102" s="103"/>
      <c r="W5102" s="102"/>
      <c r="X5102" s="99"/>
      <c r="Y5102" s="95"/>
      <c r="Z5102" s="106"/>
      <c r="AA5102" s="92"/>
    </row>
    <row r="5103" spans="2:27" x14ac:dyDescent="0.15">
      <c r="B5103" s="99"/>
      <c r="C5103" s="99"/>
      <c r="D5103" s="100"/>
      <c r="E5103" s="95"/>
      <c r="F5103" s="92"/>
      <c r="G5103" s="101"/>
      <c r="H5103" s="92"/>
      <c r="I5103" s="92"/>
      <c r="L5103" s="99"/>
      <c r="M5103" s="102"/>
      <c r="N5103" s="102"/>
      <c r="O5103" s="99"/>
      <c r="P5103" s="99"/>
      <c r="Q5103" s="103"/>
      <c r="R5103" s="104"/>
      <c r="S5103" s="99"/>
      <c r="T5103" s="105"/>
      <c r="U5103" s="103"/>
      <c r="V5103" s="103"/>
      <c r="W5103" s="102"/>
      <c r="X5103" s="99"/>
      <c r="Y5103" s="95"/>
      <c r="Z5103" s="106"/>
      <c r="AA5103" s="92"/>
    </row>
    <row r="5104" spans="2:27" x14ac:dyDescent="0.15">
      <c r="B5104" s="99"/>
      <c r="C5104" s="99"/>
      <c r="D5104" s="100"/>
      <c r="E5104" s="95"/>
      <c r="F5104" s="92"/>
      <c r="G5104" s="101"/>
      <c r="H5104" s="92"/>
      <c r="I5104" s="92"/>
      <c r="L5104" s="99"/>
      <c r="M5104" s="102"/>
      <c r="N5104" s="102"/>
      <c r="O5104" s="99"/>
      <c r="P5104" s="99"/>
      <c r="Q5104" s="103"/>
      <c r="R5104" s="104"/>
      <c r="S5104" s="99"/>
      <c r="T5104" s="105"/>
      <c r="U5104" s="103"/>
      <c r="V5104" s="103"/>
      <c r="W5104" s="102"/>
      <c r="X5104" s="99"/>
      <c r="Y5104" s="95"/>
      <c r="Z5104" s="106"/>
      <c r="AA5104" s="92"/>
    </row>
    <row r="5105" spans="2:27" x14ac:dyDescent="0.15">
      <c r="B5105" s="99"/>
      <c r="C5105" s="99"/>
      <c r="D5105" s="100"/>
      <c r="E5105" s="95"/>
      <c r="F5105" s="92"/>
      <c r="G5105" s="101"/>
      <c r="H5105" s="92"/>
      <c r="I5105" s="92"/>
      <c r="L5105" s="99"/>
      <c r="M5105" s="102"/>
      <c r="N5105" s="102"/>
      <c r="O5105" s="99"/>
      <c r="P5105" s="99"/>
      <c r="Q5105" s="103"/>
      <c r="R5105" s="104"/>
      <c r="S5105" s="99"/>
      <c r="T5105" s="105"/>
      <c r="U5105" s="103"/>
      <c r="V5105" s="103"/>
      <c r="W5105" s="102"/>
      <c r="X5105" s="99"/>
      <c r="Y5105" s="95"/>
      <c r="Z5105" s="106"/>
      <c r="AA5105" s="92"/>
    </row>
    <row r="5106" spans="2:27" x14ac:dyDescent="0.15">
      <c r="B5106" s="99"/>
      <c r="C5106" s="99"/>
      <c r="D5106" s="100"/>
      <c r="E5106" s="95"/>
      <c r="F5106" s="92"/>
      <c r="G5106" s="101"/>
      <c r="H5106" s="92"/>
      <c r="I5106" s="92"/>
      <c r="L5106" s="99"/>
      <c r="M5106" s="102"/>
      <c r="N5106" s="102"/>
      <c r="O5106" s="99"/>
      <c r="P5106" s="99"/>
      <c r="Q5106" s="103"/>
      <c r="R5106" s="104"/>
      <c r="S5106" s="99"/>
      <c r="T5106" s="105"/>
      <c r="U5106" s="103"/>
      <c r="V5106" s="103"/>
      <c r="W5106" s="102"/>
      <c r="X5106" s="99"/>
      <c r="Y5106" s="95"/>
      <c r="Z5106" s="106"/>
      <c r="AA5106" s="92"/>
    </row>
    <row r="5107" spans="2:27" x14ac:dyDescent="0.15">
      <c r="B5107" s="99"/>
      <c r="C5107" s="99"/>
      <c r="D5107" s="100"/>
      <c r="E5107" s="95"/>
      <c r="F5107" s="92"/>
      <c r="G5107" s="101"/>
      <c r="H5107" s="92"/>
      <c r="I5107" s="92"/>
      <c r="L5107" s="99"/>
      <c r="M5107" s="102"/>
      <c r="N5107" s="102"/>
      <c r="O5107" s="99"/>
      <c r="P5107" s="99"/>
      <c r="Q5107" s="103"/>
      <c r="R5107" s="104"/>
      <c r="S5107" s="99"/>
      <c r="T5107" s="105"/>
      <c r="U5107" s="103"/>
      <c r="V5107" s="103"/>
      <c r="W5107" s="102"/>
      <c r="X5107" s="99"/>
      <c r="Y5107" s="95"/>
      <c r="Z5107" s="106"/>
      <c r="AA5107" s="92"/>
    </row>
    <row r="5108" spans="2:27" x14ac:dyDescent="0.15">
      <c r="B5108" s="99"/>
      <c r="C5108" s="99"/>
      <c r="D5108" s="100"/>
      <c r="E5108" s="95"/>
      <c r="F5108" s="92"/>
      <c r="G5108" s="101"/>
      <c r="H5108" s="92"/>
      <c r="I5108" s="92"/>
      <c r="L5108" s="99"/>
      <c r="M5108" s="102"/>
      <c r="N5108" s="102"/>
      <c r="O5108" s="99"/>
      <c r="P5108" s="99"/>
      <c r="Q5108" s="103"/>
      <c r="R5108" s="104"/>
      <c r="S5108" s="99"/>
      <c r="T5108" s="105"/>
      <c r="U5108" s="103"/>
      <c r="V5108" s="103"/>
      <c r="W5108" s="102"/>
      <c r="X5108" s="99"/>
      <c r="Y5108" s="95"/>
      <c r="Z5108" s="106"/>
      <c r="AA5108" s="92"/>
    </row>
    <row r="5109" spans="2:27" x14ac:dyDescent="0.15">
      <c r="B5109" s="99"/>
      <c r="C5109" s="99"/>
      <c r="D5109" s="100"/>
      <c r="E5109" s="95"/>
      <c r="F5109" s="92"/>
      <c r="G5109" s="101"/>
      <c r="H5109" s="92"/>
      <c r="I5109" s="92"/>
      <c r="L5109" s="99"/>
      <c r="M5109" s="102"/>
      <c r="N5109" s="102"/>
      <c r="O5109" s="99"/>
      <c r="P5109" s="99"/>
      <c r="Q5109" s="103"/>
      <c r="R5109" s="104"/>
      <c r="S5109" s="99"/>
      <c r="T5109" s="105"/>
      <c r="U5109" s="103"/>
      <c r="V5109" s="103"/>
      <c r="W5109" s="102"/>
      <c r="X5109" s="99"/>
      <c r="Y5109" s="95"/>
      <c r="Z5109" s="106"/>
      <c r="AA5109" s="92"/>
    </row>
    <row r="5110" spans="2:27" x14ac:dyDescent="0.15">
      <c r="B5110" s="99"/>
      <c r="C5110" s="99"/>
      <c r="D5110" s="100"/>
      <c r="E5110" s="95"/>
      <c r="F5110" s="92"/>
      <c r="G5110" s="101"/>
      <c r="H5110" s="92"/>
      <c r="I5110" s="92"/>
      <c r="L5110" s="99"/>
      <c r="M5110" s="102"/>
      <c r="N5110" s="102"/>
      <c r="O5110" s="99"/>
      <c r="P5110" s="99"/>
      <c r="Q5110" s="103"/>
      <c r="R5110" s="104"/>
      <c r="S5110" s="99"/>
      <c r="T5110" s="105"/>
      <c r="U5110" s="103"/>
      <c r="V5110" s="103"/>
      <c r="W5110" s="102"/>
      <c r="X5110" s="99"/>
      <c r="Y5110" s="95"/>
      <c r="Z5110" s="106"/>
      <c r="AA5110" s="92"/>
    </row>
    <row r="5111" spans="2:27" x14ac:dyDescent="0.15">
      <c r="B5111" s="99"/>
      <c r="C5111" s="99"/>
      <c r="D5111" s="100"/>
      <c r="E5111" s="95"/>
      <c r="F5111" s="92"/>
      <c r="G5111" s="101"/>
      <c r="H5111" s="92"/>
      <c r="I5111" s="92"/>
      <c r="L5111" s="99"/>
      <c r="M5111" s="102"/>
      <c r="N5111" s="102"/>
      <c r="O5111" s="99"/>
      <c r="P5111" s="99"/>
      <c r="Q5111" s="103"/>
      <c r="R5111" s="104"/>
      <c r="S5111" s="99"/>
      <c r="T5111" s="105"/>
      <c r="U5111" s="103"/>
      <c r="V5111" s="103"/>
      <c r="W5111" s="102"/>
      <c r="X5111" s="99"/>
      <c r="Y5111" s="95"/>
      <c r="Z5111" s="106"/>
      <c r="AA5111" s="92"/>
    </row>
    <row r="5112" spans="2:27" x14ac:dyDescent="0.15">
      <c r="B5112" s="99"/>
      <c r="C5112" s="99"/>
      <c r="D5112" s="100"/>
      <c r="E5112" s="95"/>
      <c r="F5112" s="92"/>
      <c r="G5112" s="101"/>
      <c r="H5112" s="92"/>
      <c r="I5112" s="92"/>
      <c r="L5112" s="99"/>
      <c r="M5112" s="102"/>
      <c r="N5112" s="102"/>
      <c r="O5112" s="99"/>
      <c r="P5112" s="99"/>
      <c r="Q5112" s="103"/>
      <c r="R5112" s="104"/>
      <c r="S5112" s="99"/>
      <c r="T5112" s="105"/>
      <c r="U5112" s="103"/>
      <c r="V5112" s="103"/>
      <c r="W5112" s="102"/>
      <c r="X5112" s="99"/>
      <c r="Y5112" s="95"/>
      <c r="Z5112" s="106"/>
      <c r="AA5112" s="92"/>
    </row>
    <row r="5113" spans="2:27" x14ac:dyDescent="0.15">
      <c r="B5113" s="99"/>
      <c r="C5113" s="99"/>
      <c r="D5113" s="100"/>
      <c r="E5113" s="95"/>
      <c r="F5113" s="92"/>
      <c r="G5113" s="101"/>
      <c r="H5113" s="92"/>
      <c r="I5113" s="92"/>
      <c r="L5113" s="99"/>
      <c r="M5113" s="102"/>
      <c r="N5113" s="102"/>
      <c r="O5113" s="99"/>
      <c r="P5113" s="99"/>
      <c r="Q5113" s="103"/>
      <c r="R5113" s="104"/>
      <c r="S5113" s="99"/>
      <c r="T5113" s="105"/>
      <c r="U5113" s="103"/>
      <c r="V5113" s="103"/>
      <c r="W5113" s="102"/>
      <c r="X5113" s="99"/>
      <c r="Y5113" s="95"/>
      <c r="Z5113" s="106"/>
      <c r="AA5113" s="92"/>
    </row>
    <row r="5114" spans="2:27" x14ac:dyDescent="0.15">
      <c r="B5114" s="99"/>
      <c r="C5114" s="99"/>
      <c r="D5114" s="100"/>
      <c r="E5114" s="95"/>
      <c r="F5114" s="92"/>
      <c r="G5114" s="101"/>
      <c r="H5114" s="92"/>
      <c r="I5114" s="92"/>
      <c r="L5114" s="99"/>
      <c r="M5114" s="102"/>
      <c r="N5114" s="102"/>
      <c r="O5114" s="99"/>
      <c r="P5114" s="99"/>
      <c r="Q5114" s="103"/>
      <c r="R5114" s="104"/>
      <c r="S5114" s="99"/>
      <c r="T5114" s="105"/>
      <c r="U5114" s="103"/>
      <c r="V5114" s="103"/>
      <c r="W5114" s="102"/>
      <c r="X5114" s="99"/>
      <c r="Y5114" s="95"/>
      <c r="Z5114" s="106"/>
      <c r="AA5114" s="92"/>
    </row>
    <row r="5115" spans="2:27" x14ac:dyDescent="0.15">
      <c r="B5115" s="99"/>
      <c r="C5115" s="99"/>
      <c r="D5115" s="100"/>
      <c r="E5115" s="95"/>
      <c r="F5115" s="92"/>
      <c r="G5115" s="101"/>
      <c r="H5115" s="92"/>
      <c r="I5115" s="92"/>
      <c r="L5115" s="99"/>
      <c r="M5115" s="102"/>
      <c r="N5115" s="102"/>
      <c r="O5115" s="99"/>
      <c r="P5115" s="99"/>
      <c r="Q5115" s="103"/>
      <c r="R5115" s="104"/>
      <c r="S5115" s="99"/>
      <c r="T5115" s="105"/>
      <c r="U5115" s="103"/>
      <c r="V5115" s="103"/>
      <c r="W5115" s="102"/>
      <c r="X5115" s="99"/>
      <c r="Y5115" s="95"/>
      <c r="Z5115" s="106"/>
      <c r="AA5115" s="92"/>
    </row>
    <row r="5116" spans="2:27" x14ac:dyDescent="0.15">
      <c r="B5116" s="99"/>
      <c r="C5116" s="99"/>
      <c r="D5116" s="100"/>
      <c r="E5116" s="95"/>
      <c r="F5116" s="92"/>
      <c r="G5116" s="101"/>
      <c r="H5116" s="92"/>
      <c r="I5116" s="92"/>
      <c r="L5116" s="99"/>
      <c r="M5116" s="102"/>
      <c r="N5116" s="102"/>
      <c r="O5116" s="99"/>
      <c r="P5116" s="99"/>
      <c r="Q5116" s="103"/>
      <c r="R5116" s="104"/>
      <c r="S5116" s="99"/>
      <c r="T5116" s="105"/>
      <c r="U5116" s="103"/>
      <c r="V5116" s="103"/>
      <c r="W5116" s="102"/>
      <c r="X5116" s="99"/>
      <c r="Y5116" s="95"/>
      <c r="Z5116" s="106"/>
      <c r="AA5116" s="92"/>
    </row>
    <row r="5117" spans="2:27" x14ac:dyDescent="0.15">
      <c r="B5117" s="99"/>
      <c r="C5117" s="99"/>
      <c r="D5117" s="100"/>
      <c r="E5117" s="95"/>
      <c r="F5117" s="92"/>
      <c r="G5117" s="101"/>
      <c r="H5117" s="92"/>
      <c r="I5117" s="92"/>
      <c r="L5117" s="99"/>
      <c r="M5117" s="102"/>
      <c r="N5117" s="102"/>
      <c r="O5117" s="99"/>
      <c r="P5117" s="99"/>
      <c r="Q5117" s="103"/>
      <c r="R5117" s="104"/>
      <c r="S5117" s="99"/>
      <c r="T5117" s="105"/>
      <c r="U5117" s="103"/>
      <c r="V5117" s="103"/>
      <c r="W5117" s="102"/>
      <c r="X5117" s="99"/>
      <c r="Y5117" s="95"/>
      <c r="Z5117" s="106"/>
      <c r="AA5117" s="92"/>
    </row>
    <row r="5118" spans="2:27" x14ac:dyDescent="0.15">
      <c r="B5118" s="99"/>
      <c r="C5118" s="99"/>
      <c r="D5118" s="100"/>
      <c r="E5118" s="95"/>
      <c r="F5118" s="92"/>
      <c r="G5118" s="101"/>
      <c r="H5118" s="92"/>
      <c r="I5118" s="92"/>
      <c r="L5118" s="99"/>
      <c r="M5118" s="102"/>
      <c r="N5118" s="102"/>
      <c r="O5118" s="99"/>
      <c r="P5118" s="99"/>
      <c r="Q5118" s="103"/>
      <c r="R5118" s="104"/>
      <c r="S5118" s="99"/>
      <c r="T5118" s="105"/>
      <c r="U5118" s="103"/>
      <c r="V5118" s="103"/>
      <c r="W5118" s="102"/>
      <c r="X5118" s="99"/>
      <c r="Y5118" s="95"/>
      <c r="Z5118" s="106"/>
      <c r="AA5118" s="92"/>
    </row>
    <row r="5119" spans="2:27" x14ac:dyDescent="0.15">
      <c r="B5119" s="99"/>
      <c r="C5119" s="99"/>
      <c r="D5119" s="100"/>
      <c r="E5119" s="95"/>
      <c r="F5119" s="92"/>
      <c r="G5119" s="101"/>
      <c r="H5119" s="92"/>
      <c r="I5119" s="92"/>
      <c r="L5119" s="99"/>
      <c r="M5119" s="102"/>
      <c r="N5119" s="102"/>
      <c r="O5119" s="99"/>
      <c r="P5119" s="99"/>
      <c r="Q5119" s="103"/>
      <c r="R5119" s="104"/>
      <c r="S5119" s="99"/>
      <c r="T5119" s="105"/>
      <c r="U5119" s="103"/>
      <c r="V5119" s="103"/>
      <c r="W5119" s="102"/>
      <c r="X5119" s="99"/>
      <c r="Y5119" s="95"/>
      <c r="Z5119" s="106"/>
      <c r="AA5119" s="92"/>
    </row>
    <row r="5120" spans="2:27" x14ac:dyDescent="0.15">
      <c r="B5120" s="99"/>
      <c r="C5120" s="99"/>
      <c r="D5120" s="100"/>
      <c r="E5120" s="95"/>
      <c r="F5120" s="92"/>
      <c r="G5120" s="101"/>
      <c r="H5120" s="92"/>
      <c r="I5120" s="92"/>
      <c r="L5120" s="99"/>
      <c r="M5120" s="102"/>
      <c r="N5120" s="102"/>
      <c r="O5120" s="99"/>
      <c r="P5120" s="99"/>
      <c r="Q5120" s="103"/>
      <c r="R5120" s="104"/>
      <c r="S5120" s="99"/>
      <c r="T5120" s="105"/>
      <c r="U5120" s="103"/>
      <c r="V5120" s="103"/>
      <c r="W5120" s="102"/>
      <c r="X5120" s="99"/>
      <c r="Y5120" s="95"/>
      <c r="Z5120" s="106"/>
      <c r="AA5120" s="92"/>
    </row>
    <row r="5121" spans="2:27" x14ac:dyDescent="0.15">
      <c r="B5121" s="99"/>
      <c r="C5121" s="99"/>
      <c r="D5121" s="100"/>
      <c r="E5121" s="95"/>
      <c r="F5121" s="92"/>
      <c r="G5121" s="101"/>
      <c r="H5121" s="92"/>
      <c r="I5121" s="92"/>
      <c r="L5121" s="99"/>
      <c r="M5121" s="102"/>
      <c r="N5121" s="102"/>
      <c r="O5121" s="99"/>
      <c r="P5121" s="99"/>
      <c r="Q5121" s="103"/>
      <c r="R5121" s="104"/>
      <c r="S5121" s="99"/>
      <c r="T5121" s="105"/>
      <c r="U5121" s="103"/>
      <c r="V5121" s="103"/>
      <c r="W5121" s="102"/>
      <c r="X5121" s="99"/>
      <c r="Y5121" s="95"/>
      <c r="Z5121" s="106"/>
      <c r="AA5121" s="92"/>
    </row>
    <row r="5122" spans="2:27" x14ac:dyDescent="0.15">
      <c r="B5122" s="99"/>
      <c r="C5122" s="99"/>
      <c r="D5122" s="100"/>
      <c r="E5122" s="95"/>
      <c r="F5122" s="92"/>
      <c r="G5122" s="101"/>
      <c r="H5122" s="92"/>
      <c r="I5122" s="92"/>
      <c r="L5122" s="99"/>
      <c r="M5122" s="102"/>
      <c r="N5122" s="102"/>
      <c r="O5122" s="99"/>
      <c r="P5122" s="99"/>
      <c r="Q5122" s="103"/>
      <c r="R5122" s="104"/>
      <c r="S5122" s="99"/>
      <c r="T5122" s="105"/>
      <c r="U5122" s="103"/>
      <c r="V5122" s="103"/>
      <c r="W5122" s="102"/>
      <c r="X5122" s="99"/>
      <c r="Y5122" s="95"/>
      <c r="Z5122" s="106"/>
      <c r="AA5122" s="92"/>
    </row>
    <row r="5123" spans="2:27" x14ac:dyDescent="0.15">
      <c r="B5123" s="99"/>
      <c r="C5123" s="99"/>
      <c r="D5123" s="100"/>
      <c r="E5123" s="95"/>
      <c r="F5123" s="92"/>
      <c r="G5123" s="101"/>
      <c r="H5123" s="92"/>
      <c r="I5123" s="92"/>
      <c r="L5123" s="99"/>
      <c r="M5123" s="102"/>
      <c r="N5123" s="102"/>
      <c r="O5123" s="99"/>
      <c r="P5123" s="99"/>
      <c r="Q5123" s="103"/>
      <c r="R5123" s="104"/>
      <c r="S5123" s="99"/>
      <c r="T5123" s="105"/>
      <c r="U5123" s="103"/>
      <c r="V5123" s="103"/>
      <c r="W5123" s="102"/>
      <c r="X5123" s="99"/>
      <c r="Y5123" s="95"/>
      <c r="Z5123" s="106"/>
      <c r="AA5123" s="92"/>
    </row>
    <row r="5124" spans="2:27" x14ac:dyDescent="0.15">
      <c r="B5124" s="99"/>
      <c r="C5124" s="99"/>
      <c r="D5124" s="100"/>
      <c r="E5124" s="95"/>
      <c r="F5124" s="92"/>
      <c r="G5124" s="101"/>
      <c r="H5124" s="92"/>
      <c r="I5124" s="92"/>
      <c r="L5124" s="99"/>
      <c r="M5124" s="102"/>
      <c r="N5124" s="102"/>
      <c r="O5124" s="99"/>
      <c r="P5124" s="99"/>
      <c r="Q5124" s="103"/>
      <c r="R5124" s="104"/>
      <c r="S5124" s="99"/>
      <c r="T5124" s="105"/>
      <c r="U5124" s="103"/>
      <c r="V5124" s="103"/>
      <c r="W5124" s="102"/>
      <c r="X5124" s="99"/>
      <c r="Y5124" s="95"/>
      <c r="Z5124" s="106"/>
      <c r="AA5124" s="92"/>
    </row>
    <row r="5125" spans="2:27" x14ac:dyDescent="0.15">
      <c r="B5125" s="99"/>
      <c r="C5125" s="99"/>
      <c r="D5125" s="100"/>
      <c r="E5125" s="95"/>
      <c r="F5125" s="92"/>
      <c r="G5125" s="101"/>
      <c r="H5125" s="92"/>
      <c r="I5125" s="92"/>
      <c r="L5125" s="99"/>
      <c r="M5125" s="102"/>
      <c r="N5125" s="102"/>
      <c r="O5125" s="99"/>
      <c r="P5125" s="99"/>
      <c r="Q5125" s="103"/>
      <c r="R5125" s="104"/>
      <c r="S5125" s="99"/>
      <c r="T5125" s="105"/>
      <c r="U5125" s="103"/>
      <c r="V5125" s="103"/>
      <c r="W5125" s="102"/>
      <c r="X5125" s="99"/>
      <c r="Y5125" s="95"/>
      <c r="Z5125" s="106"/>
      <c r="AA5125" s="92"/>
    </row>
    <row r="5126" spans="2:27" x14ac:dyDescent="0.15">
      <c r="B5126" s="99"/>
      <c r="C5126" s="99"/>
      <c r="D5126" s="100"/>
      <c r="E5126" s="95"/>
      <c r="F5126" s="92"/>
      <c r="G5126" s="101"/>
      <c r="H5126" s="92"/>
      <c r="I5126" s="92"/>
      <c r="L5126" s="99"/>
      <c r="M5126" s="102"/>
      <c r="N5126" s="102"/>
      <c r="O5126" s="99"/>
      <c r="P5126" s="99"/>
      <c r="Q5126" s="103"/>
      <c r="R5126" s="104"/>
      <c r="S5126" s="99"/>
      <c r="T5126" s="105"/>
      <c r="U5126" s="103"/>
      <c r="V5126" s="103"/>
      <c r="W5126" s="102"/>
      <c r="X5126" s="99"/>
      <c r="Y5126" s="95"/>
      <c r="Z5126" s="106"/>
      <c r="AA5126" s="92"/>
    </row>
    <row r="5127" spans="2:27" x14ac:dyDescent="0.15">
      <c r="B5127" s="99"/>
      <c r="C5127" s="99"/>
      <c r="D5127" s="100"/>
      <c r="E5127" s="95"/>
      <c r="F5127" s="92"/>
      <c r="G5127" s="101"/>
      <c r="H5127" s="92"/>
      <c r="I5127" s="92"/>
      <c r="L5127" s="99"/>
      <c r="M5127" s="102"/>
      <c r="N5127" s="102"/>
      <c r="O5127" s="99"/>
      <c r="P5127" s="99"/>
      <c r="Q5127" s="103"/>
      <c r="R5127" s="104"/>
      <c r="S5127" s="99"/>
      <c r="T5127" s="105"/>
      <c r="U5127" s="103"/>
      <c r="V5127" s="103"/>
      <c r="W5127" s="102"/>
      <c r="X5127" s="99"/>
      <c r="Y5127" s="95"/>
      <c r="Z5127" s="106"/>
      <c r="AA5127" s="92"/>
    </row>
    <row r="5128" spans="2:27" x14ac:dyDescent="0.15">
      <c r="B5128" s="99"/>
      <c r="C5128" s="99"/>
      <c r="D5128" s="100"/>
      <c r="E5128" s="95"/>
      <c r="F5128" s="92"/>
      <c r="G5128" s="101"/>
      <c r="H5128" s="92"/>
      <c r="I5128" s="92"/>
      <c r="L5128" s="99"/>
      <c r="M5128" s="102"/>
      <c r="N5128" s="102"/>
      <c r="O5128" s="99"/>
      <c r="P5128" s="99"/>
      <c r="Q5128" s="103"/>
      <c r="R5128" s="104"/>
      <c r="S5128" s="99"/>
      <c r="T5128" s="105"/>
      <c r="U5128" s="103"/>
      <c r="V5128" s="103"/>
      <c r="W5128" s="102"/>
      <c r="X5128" s="99"/>
      <c r="Y5128" s="95"/>
      <c r="Z5128" s="106"/>
      <c r="AA5128" s="92"/>
    </row>
    <row r="5129" spans="2:27" x14ac:dyDescent="0.15">
      <c r="B5129" s="99"/>
      <c r="C5129" s="99"/>
      <c r="D5129" s="100"/>
      <c r="E5129" s="95"/>
      <c r="F5129" s="92"/>
      <c r="G5129" s="101"/>
      <c r="H5129" s="92"/>
      <c r="I5129" s="92"/>
      <c r="L5129" s="99"/>
      <c r="M5129" s="102"/>
      <c r="N5129" s="102"/>
      <c r="O5129" s="99"/>
      <c r="P5129" s="99"/>
      <c r="Q5129" s="103"/>
      <c r="R5129" s="104"/>
      <c r="S5129" s="99"/>
      <c r="T5129" s="105"/>
      <c r="U5129" s="103"/>
      <c r="V5129" s="103"/>
      <c r="W5129" s="102"/>
      <c r="X5129" s="99"/>
      <c r="Y5129" s="95"/>
      <c r="Z5129" s="106"/>
      <c r="AA5129" s="92"/>
    </row>
    <row r="5130" spans="2:27" x14ac:dyDescent="0.15">
      <c r="B5130" s="99"/>
      <c r="C5130" s="99"/>
      <c r="D5130" s="100"/>
      <c r="E5130" s="95"/>
      <c r="F5130" s="92"/>
      <c r="G5130" s="101"/>
      <c r="H5130" s="92"/>
      <c r="I5130" s="92"/>
      <c r="L5130" s="99"/>
      <c r="M5130" s="102"/>
      <c r="N5130" s="102"/>
      <c r="O5130" s="99"/>
      <c r="P5130" s="99"/>
      <c r="Q5130" s="103"/>
      <c r="R5130" s="104"/>
      <c r="S5130" s="99"/>
      <c r="T5130" s="105"/>
      <c r="U5130" s="103"/>
      <c r="V5130" s="103"/>
      <c r="W5130" s="102"/>
      <c r="X5130" s="99"/>
      <c r="Y5130" s="95"/>
      <c r="Z5130" s="106"/>
      <c r="AA5130" s="92"/>
    </row>
    <row r="5131" spans="2:27" x14ac:dyDescent="0.15">
      <c r="B5131" s="99"/>
      <c r="C5131" s="99"/>
      <c r="D5131" s="100"/>
      <c r="E5131" s="95"/>
      <c r="F5131" s="92"/>
      <c r="G5131" s="101"/>
      <c r="H5131" s="92"/>
      <c r="I5131" s="92"/>
      <c r="L5131" s="99"/>
      <c r="M5131" s="102"/>
      <c r="N5131" s="102"/>
      <c r="O5131" s="99"/>
      <c r="P5131" s="99"/>
      <c r="Q5131" s="103"/>
      <c r="R5131" s="104"/>
      <c r="S5131" s="99"/>
      <c r="T5131" s="105"/>
      <c r="U5131" s="103"/>
      <c r="V5131" s="103"/>
      <c r="W5131" s="102"/>
      <c r="X5131" s="99"/>
      <c r="Y5131" s="95"/>
      <c r="Z5131" s="106"/>
      <c r="AA5131" s="92"/>
    </row>
    <row r="5132" spans="2:27" x14ac:dyDescent="0.15">
      <c r="B5132" s="99"/>
      <c r="C5132" s="99"/>
      <c r="D5132" s="100"/>
      <c r="E5132" s="95"/>
      <c r="F5132" s="92"/>
      <c r="G5132" s="101"/>
      <c r="H5132" s="92"/>
      <c r="I5132" s="92"/>
      <c r="L5132" s="99"/>
      <c r="M5132" s="102"/>
      <c r="N5132" s="102"/>
      <c r="O5132" s="99"/>
      <c r="P5132" s="99"/>
      <c r="Q5132" s="103"/>
      <c r="R5132" s="104"/>
      <c r="S5132" s="99"/>
      <c r="T5132" s="105"/>
      <c r="U5132" s="103"/>
      <c r="V5132" s="103"/>
      <c r="W5132" s="102"/>
      <c r="X5132" s="99"/>
      <c r="Y5132" s="95"/>
      <c r="Z5132" s="106"/>
      <c r="AA5132" s="92"/>
    </row>
    <row r="5133" spans="2:27" x14ac:dyDescent="0.15">
      <c r="B5133" s="99"/>
      <c r="C5133" s="99"/>
      <c r="D5133" s="100"/>
      <c r="E5133" s="95"/>
      <c r="F5133" s="92"/>
      <c r="G5133" s="101"/>
      <c r="H5133" s="92"/>
      <c r="I5133" s="92"/>
      <c r="L5133" s="99"/>
      <c r="M5133" s="102"/>
      <c r="N5133" s="102"/>
      <c r="O5133" s="99"/>
      <c r="P5133" s="99"/>
      <c r="Q5133" s="103"/>
      <c r="R5133" s="104"/>
      <c r="S5133" s="99"/>
      <c r="T5133" s="105"/>
      <c r="U5133" s="103"/>
      <c r="V5133" s="103"/>
      <c r="W5133" s="102"/>
      <c r="X5133" s="99"/>
      <c r="Y5133" s="95"/>
      <c r="Z5133" s="106"/>
      <c r="AA5133" s="92"/>
    </row>
    <row r="5134" spans="2:27" x14ac:dyDescent="0.15">
      <c r="B5134" s="99"/>
      <c r="C5134" s="99"/>
      <c r="D5134" s="100"/>
      <c r="E5134" s="95"/>
      <c r="F5134" s="92"/>
      <c r="G5134" s="101"/>
      <c r="H5134" s="92"/>
      <c r="I5134" s="92"/>
      <c r="L5134" s="99"/>
      <c r="M5134" s="102"/>
      <c r="N5134" s="102"/>
      <c r="O5134" s="99"/>
      <c r="P5134" s="99"/>
      <c r="Q5134" s="103"/>
      <c r="R5134" s="104"/>
      <c r="S5134" s="99"/>
      <c r="T5134" s="105"/>
      <c r="U5134" s="103"/>
      <c r="V5134" s="103"/>
      <c r="W5134" s="102"/>
      <c r="X5134" s="99"/>
      <c r="Y5134" s="95"/>
      <c r="Z5134" s="106"/>
      <c r="AA5134" s="92"/>
    </row>
    <row r="5135" spans="2:27" x14ac:dyDescent="0.15">
      <c r="B5135" s="99"/>
      <c r="C5135" s="99"/>
      <c r="D5135" s="100"/>
      <c r="E5135" s="95"/>
      <c r="F5135" s="92"/>
      <c r="G5135" s="101"/>
      <c r="H5135" s="92"/>
      <c r="I5135" s="92"/>
      <c r="L5135" s="99"/>
      <c r="M5135" s="102"/>
      <c r="N5135" s="102"/>
      <c r="O5135" s="99"/>
      <c r="P5135" s="99"/>
      <c r="Q5135" s="103"/>
      <c r="R5135" s="104"/>
      <c r="S5135" s="99"/>
      <c r="T5135" s="105"/>
      <c r="U5135" s="103"/>
      <c r="V5135" s="103"/>
      <c r="W5135" s="102"/>
      <c r="X5135" s="99"/>
      <c r="Y5135" s="95"/>
      <c r="Z5135" s="106"/>
      <c r="AA5135" s="92"/>
    </row>
    <row r="5136" spans="2:27" x14ac:dyDescent="0.15">
      <c r="B5136" s="99"/>
      <c r="C5136" s="99"/>
      <c r="D5136" s="100"/>
      <c r="E5136" s="95"/>
      <c r="F5136" s="92"/>
      <c r="G5136" s="101"/>
      <c r="H5136" s="92"/>
      <c r="I5136" s="92"/>
      <c r="L5136" s="99"/>
      <c r="M5136" s="102"/>
      <c r="N5136" s="102"/>
      <c r="O5136" s="99"/>
      <c r="P5136" s="99"/>
      <c r="Q5136" s="103"/>
      <c r="R5136" s="104"/>
      <c r="S5136" s="99"/>
      <c r="T5136" s="105"/>
      <c r="U5136" s="103"/>
      <c r="V5136" s="103"/>
      <c r="W5136" s="102"/>
      <c r="X5136" s="99"/>
      <c r="Y5136" s="95"/>
      <c r="Z5136" s="106"/>
      <c r="AA5136" s="92"/>
    </row>
    <row r="5137" spans="2:27" x14ac:dyDescent="0.15">
      <c r="B5137" s="99"/>
      <c r="C5137" s="99"/>
      <c r="D5137" s="100"/>
      <c r="E5137" s="95"/>
      <c r="F5137" s="92"/>
      <c r="G5137" s="101"/>
      <c r="H5137" s="92"/>
      <c r="I5137" s="92"/>
      <c r="L5137" s="99"/>
      <c r="M5137" s="102"/>
      <c r="N5137" s="102"/>
      <c r="O5137" s="99"/>
      <c r="P5137" s="99"/>
      <c r="Q5137" s="103"/>
      <c r="R5137" s="104"/>
      <c r="S5137" s="99"/>
      <c r="T5137" s="105"/>
      <c r="U5137" s="103"/>
      <c r="V5137" s="103"/>
      <c r="W5137" s="102"/>
      <c r="X5137" s="99"/>
      <c r="Y5137" s="95"/>
      <c r="Z5137" s="106"/>
      <c r="AA5137" s="92"/>
    </row>
    <row r="5138" spans="2:27" x14ac:dyDescent="0.15">
      <c r="B5138" s="99"/>
      <c r="C5138" s="99"/>
      <c r="D5138" s="100"/>
      <c r="E5138" s="95"/>
      <c r="F5138" s="92"/>
      <c r="G5138" s="101"/>
      <c r="H5138" s="92"/>
      <c r="I5138" s="92"/>
      <c r="L5138" s="99"/>
      <c r="M5138" s="102"/>
      <c r="N5138" s="102"/>
      <c r="O5138" s="99"/>
      <c r="P5138" s="99"/>
      <c r="Q5138" s="103"/>
      <c r="R5138" s="104"/>
      <c r="S5138" s="99"/>
      <c r="T5138" s="105"/>
      <c r="U5138" s="103"/>
      <c r="V5138" s="103"/>
      <c r="W5138" s="102"/>
      <c r="X5138" s="99"/>
      <c r="Y5138" s="95"/>
      <c r="Z5138" s="106"/>
      <c r="AA5138" s="92"/>
    </row>
    <row r="5139" spans="2:27" x14ac:dyDescent="0.15">
      <c r="B5139" s="99"/>
      <c r="C5139" s="99"/>
      <c r="D5139" s="100"/>
      <c r="E5139" s="95"/>
      <c r="F5139" s="92"/>
      <c r="G5139" s="101"/>
      <c r="H5139" s="92"/>
      <c r="I5139" s="92"/>
      <c r="L5139" s="99"/>
      <c r="M5139" s="102"/>
      <c r="N5139" s="102"/>
      <c r="O5139" s="99"/>
      <c r="P5139" s="99"/>
      <c r="Q5139" s="103"/>
      <c r="R5139" s="104"/>
      <c r="S5139" s="99"/>
      <c r="T5139" s="105"/>
      <c r="U5139" s="103"/>
      <c r="V5139" s="103"/>
      <c r="W5139" s="102"/>
      <c r="X5139" s="99"/>
      <c r="Y5139" s="95"/>
      <c r="Z5139" s="106"/>
      <c r="AA5139" s="92"/>
    </row>
    <row r="5140" spans="2:27" x14ac:dyDescent="0.15">
      <c r="B5140" s="99"/>
      <c r="C5140" s="99"/>
      <c r="D5140" s="100"/>
      <c r="E5140" s="95"/>
      <c r="F5140" s="92"/>
      <c r="G5140" s="101"/>
      <c r="H5140" s="92"/>
      <c r="I5140" s="92"/>
      <c r="L5140" s="99"/>
      <c r="M5140" s="102"/>
      <c r="N5140" s="102"/>
      <c r="O5140" s="99"/>
      <c r="P5140" s="99"/>
      <c r="Q5140" s="103"/>
      <c r="R5140" s="104"/>
      <c r="S5140" s="99"/>
      <c r="T5140" s="105"/>
      <c r="U5140" s="103"/>
      <c r="V5140" s="103"/>
      <c r="W5140" s="102"/>
      <c r="X5140" s="99"/>
      <c r="Y5140" s="95"/>
      <c r="Z5140" s="106"/>
      <c r="AA5140" s="92"/>
    </row>
    <row r="5141" spans="2:27" x14ac:dyDescent="0.15">
      <c r="B5141" s="99"/>
      <c r="C5141" s="99"/>
      <c r="D5141" s="100"/>
      <c r="E5141" s="95"/>
      <c r="F5141" s="92"/>
      <c r="G5141" s="101"/>
      <c r="H5141" s="92"/>
      <c r="I5141" s="92"/>
      <c r="L5141" s="99"/>
      <c r="M5141" s="102"/>
      <c r="N5141" s="102"/>
      <c r="O5141" s="99"/>
      <c r="P5141" s="99"/>
      <c r="Q5141" s="103"/>
      <c r="R5141" s="104"/>
      <c r="S5141" s="99"/>
      <c r="T5141" s="105"/>
      <c r="U5141" s="103"/>
      <c r="V5141" s="103"/>
      <c r="W5141" s="102"/>
      <c r="X5141" s="99"/>
      <c r="Y5141" s="95"/>
      <c r="Z5141" s="106"/>
      <c r="AA5141" s="92"/>
    </row>
    <row r="5142" spans="2:27" x14ac:dyDescent="0.15">
      <c r="B5142" s="99"/>
      <c r="C5142" s="99"/>
      <c r="D5142" s="100"/>
      <c r="E5142" s="95"/>
      <c r="F5142" s="92"/>
      <c r="G5142" s="101"/>
      <c r="H5142" s="92"/>
      <c r="I5142" s="92"/>
      <c r="L5142" s="99"/>
      <c r="M5142" s="102"/>
      <c r="N5142" s="102"/>
      <c r="O5142" s="99"/>
      <c r="P5142" s="99"/>
      <c r="Q5142" s="103"/>
      <c r="R5142" s="104"/>
      <c r="S5142" s="99"/>
      <c r="T5142" s="105"/>
      <c r="U5142" s="103"/>
      <c r="V5142" s="103"/>
      <c r="W5142" s="102"/>
      <c r="X5142" s="99"/>
      <c r="Y5142" s="95"/>
      <c r="Z5142" s="106"/>
      <c r="AA5142" s="92"/>
    </row>
    <row r="5143" spans="2:27" x14ac:dyDescent="0.15">
      <c r="B5143" s="99"/>
      <c r="C5143" s="99"/>
      <c r="D5143" s="100"/>
      <c r="E5143" s="95"/>
      <c r="F5143" s="92"/>
      <c r="G5143" s="101"/>
      <c r="H5143" s="92"/>
      <c r="I5143" s="92"/>
      <c r="L5143" s="99"/>
      <c r="M5143" s="102"/>
      <c r="N5143" s="102"/>
      <c r="O5143" s="99"/>
      <c r="P5143" s="99"/>
      <c r="Q5143" s="103"/>
      <c r="R5143" s="104"/>
      <c r="S5143" s="99"/>
      <c r="T5143" s="105"/>
      <c r="U5143" s="103"/>
      <c r="V5143" s="103"/>
      <c r="W5143" s="102"/>
      <c r="X5143" s="99"/>
      <c r="Y5143" s="95"/>
      <c r="Z5143" s="106"/>
      <c r="AA5143" s="92"/>
    </row>
    <row r="5144" spans="2:27" x14ac:dyDescent="0.15">
      <c r="B5144" s="99"/>
      <c r="C5144" s="99"/>
      <c r="D5144" s="100"/>
      <c r="E5144" s="95"/>
      <c r="F5144" s="92"/>
      <c r="G5144" s="101"/>
      <c r="H5144" s="92"/>
      <c r="I5144" s="92"/>
      <c r="L5144" s="99"/>
      <c r="M5144" s="102"/>
      <c r="N5144" s="102"/>
      <c r="O5144" s="99"/>
      <c r="P5144" s="99"/>
      <c r="Q5144" s="103"/>
      <c r="R5144" s="104"/>
      <c r="S5144" s="99"/>
      <c r="T5144" s="105"/>
      <c r="U5144" s="103"/>
      <c r="V5144" s="103"/>
      <c r="W5144" s="102"/>
      <c r="X5144" s="99"/>
      <c r="Y5144" s="95"/>
      <c r="Z5144" s="106"/>
      <c r="AA5144" s="92"/>
    </row>
    <row r="5145" spans="2:27" x14ac:dyDescent="0.15">
      <c r="B5145" s="99"/>
      <c r="C5145" s="99"/>
      <c r="D5145" s="100"/>
      <c r="E5145" s="95"/>
      <c r="F5145" s="92"/>
      <c r="G5145" s="101"/>
      <c r="H5145" s="92"/>
      <c r="I5145" s="92"/>
      <c r="L5145" s="99"/>
      <c r="M5145" s="102"/>
      <c r="N5145" s="102"/>
      <c r="O5145" s="99"/>
      <c r="P5145" s="99"/>
      <c r="Q5145" s="103"/>
      <c r="R5145" s="104"/>
      <c r="S5145" s="99"/>
      <c r="T5145" s="105"/>
      <c r="U5145" s="103"/>
      <c r="V5145" s="103"/>
      <c r="W5145" s="102"/>
      <c r="X5145" s="99"/>
      <c r="Y5145" s="95"/>
      <c r="Z5145" s="106"/>
      <c r="AA5145" s="92"/>
    </row>
    <row r="5146" spans="2:27" x14ac:dyDescent="0.15">
      <c r="B5146" s="99"/>
      <c r="C5146" s="99"/>
      <c r="D5146" s="100"/>
      <c r="E5146" s="95"/>
      <c r="F5146" s="92"/>
      <c r="G5146" s="101"/>
      <c r="H5146" s="92"/>
      <c r="I5146" s="92"/>
      <c r="L5146" s="99"/>
      <c r="M5146" s="102"/>
      <c r="N5146" s="102"/>
      <c r="O5146" s="99"/>
      <c r="P5146" s="99"/>
      <c r="Q5146" s="103"/>
      <c r="R5146" s="104"/>
      <c r="S5146" s="99"/>
      <c r="T5146" s="105"/>
      <c r="U5146" s="103"/>
      <c r="V5146" s="103"/>
      <c r="W5146" s="102"/>
      <c r="X5146" s="99"/>
      <c r="Y5146" s="95"/>
      <c r="Z5146" s="106"/>
      <c r="AA5146" s="92"/>
    </row>
    <row r="5147" spans="2:27" x14ac:dyDescent="0.15">
      <c r="B5147" s="99"/>
      <c r="C5147" s="99"/>
      <c r="D5147" s="100"/>
      <c r="E5147" s="95"/>
      <c r="F5147" s="92"/>
      <c r="G5147" s="101"/>
      <c r="H5147" s="92"/>
      <c r="I5147" s="92"/>
      <c r="L5147" s="99"/>
      <c r="M5147" s="102"/>
      <c r="N5147" s="102"/>
      <c r="O5147" s="99"/>
      <c r="P5147" s="99"/>
      <c r="Q5147" s="103"/>
      <c r="R5147" s="104"/>
      <c r="S5147" s="99"/>
      <c r="T5147" s="105"/>
      <c r="U5147" s="103"/>
      <c r="V5147" s="103"/>
      <c r="W5147" s="102"/>
      <c r="X5147" s="99"/>
      <c r="Y5147" s="95"/>
      <c r="Z5147" s="106"/>
      <c r="AA5147" s="92"/>
    </row>
    <row r="5148" spans="2:27" x14ac:dyDescent="0.15">
      <c r="B5148" s="99"/>
      <c r="C5148" s="99"/>
      <c r="D5148" s="100"/>
      <c r="E5148" s="95"/>
      <c r="F5148" s="92"/>
      <c r="G5148" s="101"/>
      <c r="H5148" s="92"/>
      <c r="I5148" s="92"/>
      <c r="L5148" s="99"/>
      <c r="M5148" s="102"/>
      <c r="N5148" s="102"/>
      <c r="O5148" s="99"/>
      <c r="P5148" s="99"/>
      <c r="Q5148" s="103"/>
      <c r="R5148" s="104"/>
      <c r="S5148" s="99"/>
      <c r="T5148" s="105"/>
      <c r="U5148" s="103"/>
      <c r="V5148" s="103"/>
      <c r="W5148" s="102"/>
      <c r="X5148" s="99"/>
      <c r="Y5148" s="95"/>
      <c r="Z5148" s="106"/>
      <c r="AA5148" s="92"/>
    </row>
    <row r="5149" spans="2:27" x14ac:dyDescent="0.15">
      <c r="B5149" s="99"/>
      <c r="C5149" s="99"/>
      <c r="D5149" s="100"/>
      <c r="E5149" s="95"/>
      <c r="F5149" s="92"/>
      <c r="G5149" s="101"/>
      <c r="H5149" s="92"/>
      <c r="I5149" s="92"/>
      <c r="L5149" s="99"/>
      <c r="M5149" s="102"/>
      <c r="N5149" s="102"/>
      <c r="O5149" s="99"/>
      <c r="P5149" s="99"/>
      <c r="Q5149" s="103"/>
      <c r="R5149" s="104"/>
      <c r="S5149" s="99"/>
      <c r="T5149" s="105"/>
      <c r="U5149" s="103"/>
      <c r="V5149" s="103"/>
      <c r="W5149" s="102"/>
      <c r="X5149" s="99"/>
      <c r="Y5149" s="95"/>
      <c r="Z5149" s="106"/>
      <c r="AA5149" s="92"/>
    </row>
    <row r="5150" spans="2:27" x14ac:dyDescent="0.15">
      <c r="B5150" s="99"/>
      <c r="C5150" s="99"/>
      <c r="D5150" s="100"/>
      <c r="E5150" s="95"/>
      <c r="F5150" s="92"/>
      <c r="G5150" s="101"/>
      <c r="H5150" s="92"/>
      <c r="I5150" s="92"/>
      <c r="L5150" s="99"/>
      <c r="M5150" s="102"/>
      <c r="N5150" s="102"/>
      <c r="O5150" s="99"/>
      <c r="P5150" s="99"/>
      <c r="Q5150" s="103"/>
      <c r="R5150" s="104"/>
      <c r="S5150" s="99"/>
      <c r="T5150" s="105"/>
      <c r="U5150" s="103"/>
      <c r="V5150" s="103"/>
      <c r="W5150" s="102"/>
      <c r="X5150" s="99"/>
      <c r="Y5150" s="95"/>
      <c r="Z5150" s="106"/>
      <c r="AA5150" s="92"/>
    </row>
    <row r="5151" spans="2:27" x14ac:dyDescent="0.15">
      <c r="B5151" s="99"/>
      <c r="C5151" s="99"/>
      <c r="D5151" s="100"/>
      <c r="E5151" s="95"/>
      <c r="F5151" s="92"/>
      <c r="G5151" s="101"/>
      <c r="H5151" s="92"/>
      <c r="I5151" s="92"/>
      <c r="L5151" s="99"/>
      <c r="M5151" s="102"/>
      <c r="N5151" s="102"/>
      <c r="O5151" s="99"/>
      <c r="P5151" s="99"/>
      <c r="Q5151" s="103"/>
      <c r="R5151" s="104"/>
      <c r="S5151" s="99"/>
      <c r="T5151" s="105"/>
      <c r="U5151" s="103"/>
      <c r="V5151" s="103"/>
      <c r="W5151" s="102"/>
      <c r="X5151" s="99"/>
      <c r="Y5151" s="95"/>
      <c r="Z5151" s="106"/>
      <c r="AA5151" s="92"/>
    </row>
    <row r="5152" spans="2:27" x14ac:dyDescent="0.15">
      <c r="B5152" s="99"/>
      <c r="C5152" s="99"/>
      <c r="D5152" s="100"/>
      <c r="E5152" s="95"/>
      <c r="F5152" s="92"/>
      <c r="G5152" s="101"/>
      <c r="H5152" s="92"/>
      <c r="I5152" s="92"/>
      <c r="L5152" s="99"/>
      <c r="M5152" s="102"/>
      <c r="N5152" s="102"/>
      <c r="O5152" s="99"/>
      <c r="P5152" s="99"/>
      <c r="Q5152" s="103"/>
      <c r="R5152" s="104"/>
      <c r="S5152" s="99"/>
      <c r="T5152" s="105"/>
      <c r="U5152" s="103"/>
      <c r="V5152" s="103"/>
      <c r="W5152" s="102"/>
      <c r="X5152" s="99"/>
      <c r="Y5152" s="95"/>
      <c r="Z5152" s="106"/>
      <c r="AA5152" s="92"/>
    </row>
    <row r="5153" spans="2:27" x14ac:dyDescent="0.15">
      <c r="B5153" s="99"/>
      <c r="C5153" s="99"/>
      <c r="D5153" s="100"/>
      <c r="E5153" s="95"/>
      <c r="F5153" s="92"/>
      <c r="G5153" s="101"/>
      <c r="H5153" s="92"/>
      <c r="I5153" s="92"/>
      <c r="L5153" s="99"/>
      <c r="M5153" s="102"/>
      <c r="N5153" s="102"/>
      <c r="O5153" s="99"/>
      <c r="P5153" s="99"/>
      <c r="Q5153" s="103"/>
      <c r="R5153" s="104"/>
      <c r="S5153" s="99"/>
      <c r="T5153" s="105"/>
      <c r="U5153" s="103"/>
      <c r="V5153" s="103"/>
      <c r="W5153" s="102"/>
      <c r="X5153" s="99"/>
      <c r="Y5153" s="95"/>
      <c r="Z5153" s="106"/>
      <c r="AA5153" s="92"/>
    </row>
    <row r="5154" spans="2:27" x14ac:dyDescent="0.15">
      <c r="B5154" s="99"/>
      <c r="C5154" s="99"/>
      <c r="D5154" s="100"/>
      <c r="E5154" s="95"/>
      <c r="F5154" s="92"/>
      <c r="G5154" s="101"/>
      <c r="H5154" s="92"/>
      <c r="I5154" s="92"/>
      <c r="L5154" s="99"/>
      <c r="M5154" s="102"/>
      <c r="N5154" s="102"/>
      <c r="O5154" s="99"/>
      <c r="P5154" s="99"/>
      <c r="Q5154" s="103"/>
      <c r="R5154" s="104"/>
      <c r="S5154" s="99"/>
      <c r="T5154" s="105"/>
      <c r="U5154" s="103"/>
      <c r="V5154" s="103"/>
      <c r="W5154" s="102"/>
      <c r="X5154" s="99"/>
      <c r="Y5154" s="95"/>
      <c r="Z5154" s="106"/>
      <c r="AA5154" s="92"/>
    </row>
    <row r="5155" spans="2:27" x14ac:dyDescent="0.15">
      <c r="B5155" s="99"/>
      <c r="C5155" s="99"/>
      <c r="D5155" s="100"/>
      <c r="E5155" s="95"/>
      <c r="F5155" s="92"/>
      <c r="G5155" s="101"/>
      <c r="H5155" s="92"/>
      <c r="I5155" s="92"/>
      <c r="L5155" s="99"/>
      <c r="M5155" s="102"/>
      <c r="N5155" s="102"/>
      <c r="O5155" s="99"/>
      <c r="P5155" s="99"/>
      <c r="Q5155" s="103"/>
      <c r="R5155" s="104"/>
      <c r="S5155" s="99"/>
      <c r="T5155" s="105"/>
      <c r="U5155" s="103"/>
      <c r="V5155" s="103"/>
      <c r="W5155" s="102"/>
      <c r="X5155" s="99"/>
      <c r="Y5155" s="95"/>
      <c r="Z5155" s="106"/>
      <c r="AA5155" s="92"/>
    </row>
    <row r="5156" spans="2:27" x14ac:dyDescent="0.15">
      <c r="B5156" s="99"/>
      <c r="C5156" s="99"/>
      <c r="D5156" s="100"/>
      <c r="E5156" s="95"/>
      <c r="F5156" s="92"/>
      <c r="G5156" s="101"/>
      <c r="H5156" s="92"/>
      <c r="I5156" s="92"/>
      <c r="L5156" s="99"/>
      <c r="M5156" s="102"/>
      <c r="N5156" s="102"/>
      <c r="O5156" s="99"/>
      <c r="P5156" s="99"/>
      <c r="Q5156" s="103"/>
      <c r="R5156" s="104"/>
      <c r="S5156" s="99"/>
      <c r="T5156" s="105"/>
      <c r="U5156" s="103"/>
      <c r="V5156" s="103"/>
      <c r="W5156" s="102"/>
      <c r="X5156" s="99"/>
      <c r="Y5156" s="95"/>
      <c r="Z5156" s="106"/>
      <c r="AA5156" s="92"/>
    </row>
    <row r="5157" spans="2:27" x14ac:dyDescent="0.15">
      <c r="B5157" s="99"/>
      <c r="C5157" s="99"/>
      <c r="D5157" s="100"/>
      <c r="E5157" s="95"/>
      <c r="F5157" s="92"/>
      <c r="G5157" s="101"/>
      <c r="H5157" s="92"/>
      <c r="I5157" s="92"/>
      <c r="L5157" s="99"/>
      <c r="M5157" s="102"/>
      <c r="N5157" s="102"/>
      <c r="O5157" s="99"/>
      <c r="P5157" s="99"/>
      <c r="Q5157" s="103"/>
      <c r="R5157" s="104"/>
      <c r="S5157" s="99"/>
      <c r="T5157" s="105"/>
      <c r="U5157" s="103"/>
      <c r="V5157" s="103"/>
      <c r="W5157" s="102"/>
      <c r="X5157" s="99"/>
      <c r="Y5157" s="95"/>
      <c r="Z5157" s="106"/>
      <c r="AA5157" s="92"/>
    </row>
    <row r="5158" spans="2:27" x14ac:dyDescent="0.15">
      <c r="B5158" s="99"/>
      <c r="C5158" s="99"/>
      <c r="D5158" s="100"/>
      <c r="E5158" s="95"/>
      <c r="F5158" s="92"/>
      <c r="G5158" s="101"/>
      <c r="H5158" s="92"/>
      <c r="I5158" s="92"/>
      <c r="L5158" s="99"/>
      <c r="M5158" s="102"/>
      <c r="N5158" s="102"/>
      <c r="O5158" s="99"/>
      <c r="P5158" s="99"/>
      <c r="Q5158" s="103"/>
      <c r="R5158" s="104"/>
      <c r="S5158" s="99"/>
      <c r="T5158" s="105"/>
      <c r="U5158" s="103"/>
      <c r="V5158" s="103"/>
      <c r="W5158" s="102"/>
      <c r="X5158" s="99"/>
      <c r="Y5158" s="95"/>
      <c r="Z5158" s="106"/>
      <c r="AA5158" s="92"/>
    </row>
    <row r="5159" spans="2:27" x14ac:dyDescent="0.15">
      <c r="B5159" s="99"/>
      <c r="C5159" s="99"/>
      <c r="D5159" s="100"/>
      <c r="E5159" s="95"/>
      <c r="F5159" s="92"/>
      <c r="G5159" s="101"/>
      <c r="H5159" s="92"/>
      <c r="I5159" s="92"/>
      <c r="L5159" s="99"/>
      <c r="M5159" s="102"/>
      <c r="N5159" s="102"/>
      <c r="O5159" s="99"/>
      <c r="P5159" s="99"/>
      <c r="Q5159" s="103"/>
      <c r="R5159" s="104"/>
      <c r="S5159" s="99"/>
      <c r="T5159" s="105"/>
      <c r="U5159" s="103"/>
      <c r="V5159" s="103"/>
      <c r="W5159" s="102"/>
      <c r="X5159" s="99"/>
      <c r="Y5159" s="95"/>
      <c r="Z5159" s="106"/>
      <c r="AA5159" s="92"/>
    </row>
    <row r="5160" spans="2:27" x14ac:dyDescent="0.15">
      <c r="B5160" s="99"/>
      <c r="C5160" s="99"/>
      <c r="D5160" s="100"/>
      <c r="E5160" s="95"/>
      <c r="F5160" s="92"/>
      <c r="G5160" s="101"/>
      <c r="H5160" s="92"/>
      <c r="I5160" s="92"/>
      <c r="L5160" s="99"/>
      <c r="M5160" s="102"/>
      <c r="N5160" s="102"/>
      <c r="O5160" s="99"/>
      <c r="P5160" s="99"/>
      <c r="Q5160" s="103"/>
      <c r="R5160" s="104"/>
      <c r="S5160" s="99"/>
      <c r="T5160" s="105"/>
      <c r="U5160" s="103"/>
      <c r="V5160" s="103"/>
      <c r="W5160" s="102"/>
      <c r="X5160" s="99"/>
      <c r="Y5160" s="95"/>
      <c r="Z5160" s="106"/>
      <c r="AA5160" s="92"/>
    </row>
    <row r="5161" spans="2:27" x14ac:dyDescent="0.15">
      <c r="B5161" s="99"/>
      <c r="C5161" s="99"/>
      <c r="D5161" s="100"/>
      <c r="E5161" s="95"/>
      <c r="F5161" s="92"/>
      <c r="G5161" s="101"/>
      <c r="H5161" s="92"/>
      <c r="I5161" s="92"/>
      <c r="L5161" s="99"/>
      <c r="M5161" s="102"/>
      <c r="N5161" s="102"/>
      <c r="O5161" s="99"/>
      <c r="P5161" s="99"/>
      <c r="Q5161" s="103"/>
      <c r="R5161" s="104"/>
      <c r="S5161" s="99"/>
      <c r="T5161" s="105"/>
      <c r="U5161" s="103"/>
      <c r="V5161" s="103"/>
      <c r="W5161" s="102"/>
      <c r="X5161" s="99"/>
      <c r="Y5161" s="95"/>
      <c r="Z5161" s="106"/>
      <c r="AA5161" s="92"/>
    </row>
    <row r="5162" spans="2:27" x14ac:dyDescent="0.15">
      <c r="B5162" s="99"/>
      <c r="C5162" s="99"/>
      <c r="D5162" s="100"/>
      <c r="E5162" s="95"/>
      <c r="F5162" s="92"/>
      <c r="G5162" s="101"/>
      <c r="H5162" s="92"/>
      <c r="I5162" s="92"/>
      <c r="L5162" s="99"/>
      <c r="M5162" s="102"/>
      <c r="N5162" s="102"/>
      <c r="O5162" s="99"/>
      <c r="P5162" s="99"/>
      <c r="Q5162" s="103"/>
      <c r="R5162" s="104"/>
      <c r="S5162" s="99"/>
      <c r="T5162" s="105"/>
      <c r="U5162" s="103"/>
      <c r="V5162" s="103"/>
      <c r="W5162" s="102"/>
      <c r="X5162" s="99"/>
      <c r="Y5162" s="95"/>
      <c r="Z5162" s="106"/>
      <c r="AA5162" s="92"/>
    </row>
    <row r="5163" spans="2:27" x14ac:dyDescent="0.15">
      <c r="B5163" s="99"/>
      <c r="C5163" s="99"/>
      <c r="D5163" s="100"/>
      <c r="E5163" s="95"/>
      <c r="F5163" s="92"/>
      <c r="G5163" s="101"/>
      <c r="H5163" s="92"/>
      <c r="I5163" s="92"/>
      <c r="L5163" s="99"/>
      <c r="M5163" s="102"/>
      <c r="N5163" s="102"/>
      <c r="O5163" s="99"/>
      <c r="P5163" s="99"/>
      <c r="Q5163" s="103"/>
      <c r="R5163" s="104"/>
      <c r="S5163" s="99"/>
      <c r="T5163" s="105"/>
      <c r="U5163" s="103"/>
      <c r="V5163" s="103"/>
      <c r="W5163" s="102"/>
      <c r="X5163" s="99"/>
      <c r="Y5163" s="95"/>
      <c r="Z5163" s="106"/>
      <c r="AA5163" s="92"/>
    </row>
    <row r="5164" spans="2:27" x14ac:dyDescent="0.15">
      <c r="B5164" s="99"/>
      <c r="C5164" s="99"/>
      <c r="D5164" s="100"/>
      <c r="E5164" s="95"/>
      <c r="F5164" s="92"/>
      <c r="G5164" s="101"/>
      <c r="H5164" s="92"/>
      <c r="I5164" s="92"/>
      <c r="L5164" s="99"/>
      <c r="M5164" s="102"/>
      <c r="N5164" s="102"/>
      <c r="O5164" s="99"/>
      <c r="P5164" s="99"/>
      <c r="Q5164" s="103"/>
      <c r="R5164" s="104"/>
      <c r="S5164" s="99"/>
      <c r="T5164" s="105"/>
      <c r="U5164" s="103"/>
      <c r="V5164" s="103"/>
      <c r="W5164" s="102"/>
      <c r="X5164" s="99"/>
      <c r="Y5164" s="95"/>
      <c r="Z5164" s="106"/>
      <c r="AA5164" s="92"/>
    </row>
    <row r="5165" spans="2:27" x14ac:dyDescent="0.15">
      <c r="B5165" s="99"/>
      <c r="C5165" s="99"/>
      <c r="D5165" s="100"/>
      <c r="E5165" s="95"/>
      <c r="F5165" s="92"/>
      <c r="G5165" s="101"/>
      <c r="H5165" s="92"/>
      <c r="I5165" s="92"/>
      <c r="L5165" s="99"/>
      <c r="M5165" s="102"/>
      <c r="N5165" s="102"/>
      <c r="O5165" s="99"/>
      <c r="P5165" s="99"/>
      <c r="Q5165" s="103"/>
      <c r="R5165" s="104"/>
      <c r="S5165" s="99"/>
      <c r="T5165" s="105"/>
      <c r="U5165" s="103"/>
      <c r="V5165" s="103"/>
      <c r="W5165" s="102"/>
      <c r="X5165" s="99"/>
      <c r="Y5165" s="95"/>
      <c r="Z5165" s="106"/>
      <c r="AA5165" s="92"/>
    </row>
    <row r="5166" spans="2:27" x14ac:dyDescent="0.15">
      <c r="B5166" s="99"/>
      <c r="C5166" s="99"/>
      <c r="D5166" s="100"/>
      <c r="E5166" s="95"/>
      <c r="F5166" s="92"/>
      <c r="G5166" s="101"/>
      <c r="H5166" s="92"/>
      <c r="I5166" s="92"/>
      <c r="L5166" s="99"/>
      <c r="M5166" s="102"/>
      <c r="N5166" s="102"/>
      <c r="O5166" s="99"/>
      <c r="P5166" s="99"/>
      <c r="Q5166" s="103"/>
      <c r="R5166" s="104"/>
      <c r="S5166" s="99"/>
      <c r="T5166" s="105"/>
      <c r="U5166" s="103"/>
      <c r="V5166" s="103"/>
      <c r="W5166" s="102"/>
      <c r="X5166" s="99"/>
      <c r="Y5166" s="95"/>
      <c r="Z5166" s="106"/>
      <c r="AA5166" s="92"/>
    </row>
    <row r="5167" spans="2:27" x14ac:dyDescent="0.15">
      <c r="B5167" s="99"/>
      <c r="C5167" s="99"/>
      <c r="D5167" s="100"/>
      <c r="E5167" s="95"/>
      <c r="F5167" s="92"/>
      <c r="G5167" s="101"/>
      <c r="H5167" s="92"/>
      <c r="I5167" s="92"/>
      <c r="L5167" s="99"/>
      <c r="M5167" s="102"/>
      <c r="N5167" s="102"/>
      <c r="O5167" s="99"/>
      <c r="P5167" s="99"/>
      <c r="Q5167" s="103"/>
      <c r="R5167" s="104"/>
      <c r="S5167" s="99"/>
      <c r="T5167" s="105"/>
      <c r="U5167" s="103"/>
      <c r="V5167" s="103"/>
      <c r="W5167" s="102"/>
      <c r="X5167" s="99"/>
      <c r="Y5167" s="95"/>
      <c r="Z5167" s="106"/>
      <c r="AA5167" s="92"/>
    </row>
    <row r="5168" spans="2:27" x14ac:dyDescent="0.15">
      <c r="B5168" s="99"/>
      <c r="C5168" s="99"/>
      <c r="D5168" s="100"/>
      <c r="E5168" s="95"/>
      <c r="F5168" s="92"/>
      <c r="G5168" s="101"/>
      <c r="H5168" s="92"/>
      <c r="I5168" s="92"/>
      <c r="L5168" s="99"/>
      <c r="M5168" s="102"/>
      <c r="N5168" s="102"/>
      <c r="O5168" s="99"/>
      <c r="P5168" s="99"/>
      <c r="Q5168" s="103"/>
      <c r="R5168" s="104"/>
      <c r="S5168" s="99"/>
      <c r="T5168" s="105"/>
      <c r="U5168" s="103"/>
      <c r="V5168" s="103"/>
      <c r="W5168" s="102"/>
      <c r="X5168" s="99"/>
      <c r="Y5168" s="95"/>
      <c r="Z5168" s="106"/>
      <c r="AA5168" s="92"/>
    </row>
    <row r="5169" spans="2:27" x14ac:dyDescent="0.15">
      <c r="B5169" s="99"/>
      <c r="C5169" s="99"/>
      <c r="D5169" s="100"/>
      <c r="E5169" s="95"/>
      <c r="F5169" s="92"/>
      <c r="G5169" s="101"/>
      <c r="H5169" s="92"/>
      <c r="I5169" s="92"/>
      <c r="L5169" s="99"/>
      <c r="M5169" s="102"/>
      <c r="N5169" s="102"/>
      <c r="O5169" s="99"/>
      <c r="P5169" s="99"/>
      <c r="Q5169" s="103"/>
      <c r="R5169" s="104"/>
      <c r="S5169" s="99"/>
      <c r="T5169" s="105"/>
      <c r="U5169" s="103"/>
      <c r="V5169" s="103"/>
      <c r="W5169" s="102"/>
      <c r="X5169" s="99"/>
      <c r="Y5169" s="95"/>
      <c r="Z5169" s="106"/>
      <c r="AA5169" s="92"/>
    </row>
    <row r="5170" spans="2:27" x14ac:dyDescent="0.15">
      <c r="B5170" s="99"/>
      <c r="C5170" s="99"/>
      <c r="D5170" s="100"/>
      <c r="E5170" s="95"/>
      <c r="F5170" s="92"/>
      <c r="G5170" s="101"/>
      <c r="H5170" s="92"/>
      <c r="I5170" s="92"/>
      <c r="L5170" s="99"/>
      <c r="M5170" s="102"/>
      <c r="N5170" s="102"/>
      <c r="O5170" s="99"/>
      <c r="P5170" s="99"/>
      <c r="Q5170" s="103"/>
      <c r="R5170" s="104"/>
      <c r="S5170" s="99"/>
      <c r="T5170" s="105"/>
      <c r="U5170" s="103"/>
      <c r="V5170" s="103"/>
      <c r="W5170" s="102"/>
      <c r="X5170" s="99"/>
      <c r="Y5170" s="95"/>
      <c r="Z5170" s="106"/>
      <c r="AA5170" s="92"/>
    </row>
    <row r="5171" spans="2:27" x14ac:dyDescent="0.15">
      <c r="B5171" s="99"/>
      <c r="C5171" s="99"/>
      <c r="D5171" s="100"/>
      <c r="E5171" s="95"/>
      <c r="F5171" s="92"/>
      <c r="G5171" s="101"/>
      <c r="H5171" s="92"/>
      <c r="I5171" s="92"/>
      <c r="L5171" s="99"/>
      <c r="M5171" s="102"/>
      <c r="N5171" s="102"/>
      <c r="O5171" s="99"/>
      <c r="P5171" s="99"/>
      <c r="Q5171" s="103"/>
      <c r="R5171" s="104"/>
      <c r="S5171" s="99"/>
      <c r="T5171" s="105"/>
      <c r="U5171" s="103"/>
      <c r="V5171" s="103"/>
      <c r="W5171" s="102"/>
      <c r="X5171" s="99"/>
      <c r="Y5171" s="95"/>
      <c r="Z5171" s="106"/>
      <c r="AA5171" s="92"/>
    </row>
    <row r="5172" spans="2:27" x14ac:dyDescent="0.15">
      <c r="B5172" s="99"/>
      <c r="C5172" s="99"/>
      <c r="D5172" s="100"/>
      <c r="E5172" s="95"/>
      <c r="F5172" s="92"/>
      <c r="G5172" s="101"/>
      <c r="H5172" s="92"/>
      <c r="I5172" s="92"/>
      <c r="L5172" s="99"/>
      <c r="M5172" s="102"/>
      <c r="N5172" s="102"/>
      <c r="O5172" s="99"/>
      <c r="P5172" s="99"/>
      <c r="Q5172" s="103"/>
      <c r="R5172" s="104"/>
      <c r="S5172" s="99"/>
      <c r="T5172" s="105"/>
      <c r="U5172" s="103"/>
      <c r="V5172" s="103"/>
      <c r="W5172" s="102"/>
      <c r="X5172" s="99"/>
      <c r="Y5172" s="95"/>
      <c r="Z5172" s="106"/>
      <c r="AA5172" s="92"/>
    </row>
    <row r="5173" spans="2:27" x14ac:dyDescent="0.15">
      <c r="B5173" s="99"/>
      <c r="C5173" s="99"/>
      <c r="D5173" s="100"/>
      <c r="E5173" s="95"/>
      <c r="F5173" s="92"/>
      <c r="G5173" s="101"/>
      <c r="H5173" s="92"/>
      <c r="I5173" s="92"/>
      <c r="L5173" s="99"/>
      <c r="M5173" s="102"/>
      <c r="N5173" s="102"/>
      <c r="O5173" s="99"/>
      <c r="P5173" s="99"/>
      <c r="Q5173" s="103"/>
      <c r="R5173" s="104"/>
      <c r="S5173" s="99"/>
      <c r="T5173" s="105"/>
      <c r="U5173" s="103"/>
      <c r="V5173" s="103"/>
      <c r="W5173" s="102"/>
      <c r="X5173" s="99"/>
      <c r="Y5173" s="95"/>
      <c r="Z5173" s="106"/>
      <c r="AA5173" s="92"/>
    </row>
    <row r="5174" spans="2:27" x14ac:dyDescent="0.15">
      <c r="B5174" s="99"/>
      <c r="C5174" s="99"/>
      <c r="D5174" s="100"/>
      <c r="E5174" s="95"/>
      <c r="F5174" s="92"/>
      <c r="G5174" s="101"/>
      <c r="H5174" s="92"/>
      <c r="I5174" s="92"/>
      <c r="L5174" s="99"/>
      <c r="M5174" s="102"/>
      <c r="N5174" s="102"/>
      <c r="O5174" s="99"/>
      <c r="P5174" s="99"/>
      <c r="Q5174" s="103"/>
      <c r="R5174" s="104"/>
      <c r="S5174" s="99"/>
      <c r="T5174" s="105"/>
      <c r="U5174" s="103"/>
      <c r="V5174" s="103"/>
      <c r="W5174" s="102"/>
      <c r="X5174" s="99"/>
      <c r="Y5174" s="95"/>
      <c r="Z5174" s="106"/>
      <c r="AA5174" s="92"/>
    </row>
    <row r="5175" spans="2:27" x14ac:dyDescent="0.15">
      <c r="B5175" s="99"/>
      <c r="C5175" s="99"/>
      <c r="D5175" s="100"/>
      <c r="E5175" s="95"/>
      <c r="F5175" s="92"/>
      <c r="G5175" s="101"/>
      <c r="H5175" s="92"/>
      <c r="I5175" s="92"/>
      <c r="L5175" s="99"/>
      <c r="M5175" s="102"/>
      <c r="N5175" s="102"/>
      <c r="O5175" s="99"/>
      <c r="P5175" s="99"/>
      <c r="Q5175" s="103"/>
      <c r="R5175" s="104"/>
      <c r="S5175" s="99"/>
      <c r="T5175" s="105"/>
      <c r="U5175" s="103"/>
      <c r="V5175" s="103"/>
      <c r="W5175" s="102"/>
      <c r="X5175" s="99"/>
      <c r="Y5175" s="95"/>
      <c r="Z5175" s="106"/>
      <c r="AA5175" s="92"/>
    </row>
    <row r="5176" spans="2:27" x14ac:dyDescent="0.15">
      <c r="B5176" s="99"/>
      <c r="C5176" s="99"/>
      <c r="D5176" s="100"/>
      <c r="E5176" s="95"/>
      <c r="F5176" s="92"/>
      <c r="G5176" s="101"/>
      <c r="H5176" s="92"/>
      <c r="I5176" s="92"/>
      <c r="L5176" s="99"/>
      <c r="M5176" s="102"/>
      <c r="N5176" s="102"/>
      <c r="O5176" s="99"/>
      <c r="P5176" s="99"/>
      <c r="Q5176" s="103"/>
      <c r="R5176" s="104"/>
      <c r="S5176" s="99"/>
      <c r="T5176" s="105"/>
      <c r="U5176" s="103"/>
      <c r="V5176" s="103"/>
      <c r="W5176" s="102"/>
      <c r="X5176" s="99"/>
      <c r="Y5176" s="95"/>
      <c r="Z5176" s="106"/>
      <c r="AA5176" s="92"/>
    </row>
    <row r="5177" spans="2:27" x14ac:dyDescent="0.15">
      <c r="B5177" s="99"/>
      <c r="C5177" s="99"/>
      <c r="D5177" s="100"/>
      <c r="E5177" s="95"/>
      <c r="F5177" s="92"/>
      <c r="G5177" s="101"/>
      <c r="H5177" s="92"/>
      <c r="I5177" s="92"/>
      <c r="L5177" s="99"/>
      <c r="M5177" s="102"/>
      <c r="N5177" s="102"/>
      <c r="O5177" s="99"/>
      <c r="P5177" s="99"/>
      <c r="Q5177" s="103"/>
      <c r="R5177" s="104"/>
      <c r="S5177" s="99"/>
      <c r="T5177" s="105"/>
      <c r="U5177" s="103"/>
      <c r="V5177" s="103"/>
      <c r="W5177" s="102"/>
      <c r="X5177" s="99"/>
      <c r="Y5177" s="95"/>
      <c r="Z5177" s="106"/>
      <c r="AA5177" s="92"/>
    </row>
    <row r="5178" spans="2:27" x14ac:dyDescent="0.15">
      <c r="B5178" s="99"/>
      <c r="C5178" s="99"/>
      <c r="D5178" s="100"/>
      <c r="E5178" s="95"/>
      <c r="F5178" s="92"/>
      <c r="G5178" s="101"/>
      <c r="H5178" s="92"/>
      <c r="I5178" s="92"/>
      <c r="L5178" s="99"/>
      <c r="M5178" s="102"/>
      <c r="N5178" s="102"/>
      <c r="O5178" s="99"/>
      <c r="P5178" s="99"/>
      <c r="Q5178" s="103"/>
      <c r="R5178" s="104"/>
      <c r="S5178" s="99"/>
      <c r="T5178" s="105"/>
      <c r="U5178" s="103"/>
      <c r="V5178" s="103"/>
      <c r="W5178" s="102"/>
      <c r="X5178" s="99"/>
      <c r="Y5178" s="95"/>
      <c r="Z5178" s="106"/>
      <c r="AA5178" s="92"/>
    </row>
    <row r="5179" spans="2:27" x14ac:dyDescent="0.15">
      <c r="B5179" s="99"/>
      <c r="C5179" s="99"/>
      <c r="D5179" s="100"/>
      <c r="E5179" s="95"/>
      <c r="F5179" s="92"/>
      <c r="G5179" s="101"/>
      <c r="H5179" s="92"/>
      <c r="I5179" s="92"/>
      <c r="L5179" s="99"/>
      <c r="M5179" s="102"/>
      <c r="N5179" s="102"/>
      <c r="O5179" s="99"/>
      <c r="P5179" s="99"/>
      <c r="Q5179" s="103"/>
      <c r="R5179" s="104"/>
      <c r="S5179" s="99"/>
      <c r="T5179" s="105"/>
      <c r="U5179" s="103"/>
      <c r="V5179" s="103"/>
      <c r="W5179" s="102"/>
      <c r="X5179" s="99"/>
      <c r="Y5179" s="95"/>
      <c r="Z5179" s="106"/>
      <c r="AA5179" s="92"/>
    </row>
    <row r="5180" spans="2:27" x14ac:dyDescent="0.15">
      <c r="B5180" s="99"/>
      <c r="C5180" s="99"/>
      <c r="D5180" s="100"/>
      <c r="E5180" s="95"/>
      <c r="F5180" s="92"/>
      <c r="G5180" s="101"/>
      <c r="H5180" s="92"/>
      <c r="I5180" s="92"/>
      <c r="L5180" s="99"/>
      <c r="M5180" s="102"/>
      <c r="N5180" s="102"/>
      <c r="O5180" s="99"/>
      <c r="P5180" s="99"/>
      <c r="Q5180" s="103"/>
      <c r="R5180" s="104"/>
      <c r="S5180" s="99"/>
      <c r="T5180" s="105"/>
      <c r="U5180" s="103"/>
      <c r="V5180" s="103"/>
      <c r="W5180" s="102"/>
      <c r="X5180" s="99"/>
      <c r="Y5180" s="95"/>
      <c r="Z5180" s="106"/>
      <c r="AA5180" s="92"/>
    </row>
    <row r="5181" spans="2:27" x14ac:dyDescent="0.15">
      <c r="B5181" s="99"/>
      <c r="C5181" s="99"/>
      <c r="D5181" s="100"/>
      <c r="E5181" s="95"/>
      <c r="F5181" s="92"/>
      <c r="G5181" s="101"/>
      <c r="H5181" s="92"/>
      <c r="I5181" s="92"/>
      <c r="L5181" s="99"/>
      <c r="M5181" s="102"/>
      <c r="N5181" s="102"/>
      <c r="O5181" s="99"/>
      <c r="P5181" s="99"/>
      <c r="Q5181" s="103"/>
      <c r="R5181" s="104"/>
      <c r="S5181" s="99"/>
      <c r="T5181" s="105"/>
      <c r="U5181" s="103"/>
      <c r="V5181" s="103"/>
      <c r="W5181" s="102"/>
      <c r="X5181" s="99"/>
      <c r="Y5181" s="95"/>
      <c r="Z5181" s="106"/>
      <c r="AA5181" s="92"/>
    </row>
    <row r="5182" spans="2:27" x14ac:dyDescent="0.15">
      <c r="B5182" s="99"/>
      <c r="C5182" s="99"/>
      <c r="D5182" s="100"/>
      <c r="E5182" s="95"/>
      <c r="F5182" s="92"/>
      <c r="G5182" s="101"/>
      <c r="H5182" s="92"/>
      <c r="I5182" s="92"/>
      <c r="L5182" s="99"/>
      <c r="M5182" s="102"/>
      <c r="N5182" s="102"/>
      <c r="O5182" s="99"/>
      <c r="P5182" s="99"/>
      <c r="Q5182" s="103"/>
      <c r="R5182" s="104"/>
      <c r="S5182" s="99"/>
      <c r="T5182" s="105"/>
      <c r="U5182" s="103"/>
      <c r="V5182" s="103"/>
      <c r="W5182" s="102"/>
      <c r="X5182" s="99"/>
      <c r="Y5182" s="95"/>
      <c r="Z5182" s="106"/>
      <c r="AA5182" s="92"/>
    </row>
    <row r="5183" spans="2:27" x14ac:dyDescent="0.15">
      <c r="B5183" s="99"/>
      <c r="C5183" s="99"/>
      <c r="D5183" s="100"/>
      <c r="E5183" s="95"/>
      <c r="F5183" s="92"/>
      <c r="G5183" s="101"/>
      <c r="H5183" s="92"/>
      <c r="I5183" s="92"/>
      <c r="L5183" s="99"/>
      <c r="M5183" s="102"/>
      <c r="N5183" s="102"/>
      <c r="O5183" s="99"/>
      <c r="P5183" s="99"/>
      <c r="Q5183" s="103"/>
      <c r="R5183" s="104"/>
      <c r="S5183" s="99"/>
      <c r="T5183" s="105"/>
      <c r="U5183" s="103"/>
      <c r="V5183" s="103"/>
      <c r="W5183" s="102"/>
      <c r="X5183" s="99"/>
      <c r="Y5183" s="95"/>
      <c r="Z5183" s="106"/>
      <c r="AA5183" s="92"/>
    </row>
    <row r="5184" spans="2:27" x14ac:dyDescent="0.15">
      <c r="B5184" s="99"/>
      <c r="C5184" s="99"/>
      <c r="D5184" s="100"/>
      <c r="E5184" s="95"/>
      <c r="F5184" s="92"/>
      <c r="G5184" s="101"/>
      <c r="H5184" s="92"/>
      <c r="I5184" s="92"/>
      <c r="L5184" s="99"/>
      <c r="M5184" s="102"/>
      <c r="N5184" s="102"/>
      <c r="O5184" s="99"/>
      <c r="P5184" s="99"/>
      <c r="Q5184" s="103"/>
      <c r="R5184" s="104"/>
      <c r="S5184" s="99"/>
      <c r="T5184" s="105"/>
      <c r="U5184" s="103"/>
      <c r="V5184" s="103"/>
      <c r="W5184" s="102"/>
      <c r="X5184" s="99"/>
      <c r="Y5184" s="95"/>
      <c r="Z5184" s="106"/>
      <c r="AA5184" s="92"/>
    </row>
    <row r="5185" spans="2:27" x14ac:dyDescent="0.15">
      <c r="B5185" s="99"/>
      <c r="C5185" s="99"/>
      <c r="D5185" s="100"/>
      <c r="E5185" s="95"/>
      <c r="F5185" s="92"/>
      <c r="G5185" s="101"/>
      <c r="H5185" s="92"/>
      <c r="I5185" s="92"/>
      <c r="L5185" s="99"/>
      <c r="M5185" s="102"/>
      <c r="N5185" s="102"/>
      <c r="O5185" s="99"/>
      <c r="P5185" s="99"/>
      <c r="Q5185" s="103"/>
      <c r="R5185" s="104"/>
      <c r="S5185" s="99"/>
      <c r="T5185" s="105"/>
      <c r="U5185" s="103"/>
      <c r="V5185" s="103"/>
      <c r="W5185" s="102"/>
      <c r="X5185" s="99"/>
      <c r="Y5185" s="95"/>
      <c r="Z5185" s="106"/>
      <c r="AA5185" s="92"/>
    </row>
    <row r="5186" spans="2:27" x14ac:dyDescent="0.15">
      <c r="B5186" s="99"/>
      <c r="C5186" s="99"/>
      <c r="D5186" s="100"/>
      <c r="E5186" s="95"/>
      <c r="F5186" s="92"/>
      <c r="G5186" s="101"/>
      <c r="H5186" s="92"/>
      <c r="I5186" s="92"/>
      <c r="L5186" s="99"/>
      <c r="M5186" s="102"/>
      <c r="N5186" s="102"/>
      <c r="O5186" s="99"/>
      <c r="P5186" s="99"/>
      <c r="Q5186" s="103"/>
      <c r="R5186" s="104"/>
      <c r="S5186" s="99"/>
      <c r="T5186" s="105"/>
      <c r="U5186" s="103"/>
      <c r="V5186" s="103"/>
      <c r="W5186" s="102"/>
      <c r="X5186" s="99"/>
      <c r="Y5186" s="95"/>
      <c r="Z5186" s="106"/>
      <c r="AA5186" s="92"/>
    </row>
    <row r="5187" spans="2:27" x14ac:dyDescent="0.15">
      <c r="B5187" s="99"/>
      <c r="C5187" s="99"/>
      <c r="D5187" s="100"/>
      <c r="E5187" s="95"/>
      <c r="F5187" s="92"/>
      <c r="G5187" s="101"/>
      <c r="H5187" s="92"/>
      <c r="I5187" s="92"/>
      <c r="L5187" s="99"/>
      <c r="M5187" s="102"/>
      <c r="N5187" s="102"/>
      <c r="O5187" s="99"/>
      <c r="P5187" s="99"/>
      <c r="Q5187" s="103"/>
      <c r="R5187" s="104"/>
      <c r="S5187" s="99"/>
      <c r="T5187" s="105"/>
      <c r="U5187" s="103"/>
      <c r="V5187" s="103"/>
      <c r="W5187" s="102"/>
      <c r="X5187" s="99"/>
      <c r="Y5187" s="95"/>
      <c r="Z5187" s="106"/>
      <c r="AA5187" s="92"/>
    </row>
    <row r="5188" spans="2:27" x14ac:dyDescent="0.15">
      <c r="B5188" s="99"/>
      <c r="C5188" s="99"/>
      <c r="D5188" s="100"/>
      <c r="E5188" s="95"/>
      <c r="F5188" s="92"/>
      <c r="G5188" s="101"/>
      <c r="H5188" s="92"/>
      <c r="I5188" s="92"/>
      <c r="L5188" s="99"/>
      <c r="M5188" s="102"/>
      <c r="N5188" s="102"/>
      <c r="O5188" s="99"/>
      <c r="P5188" s="99"/>
      <c r="Q5188" s="103"/>
      <c r="R5188" s="104"/>
      <c r="S5188" s="99"/>
      <c r="T5188" s="105"/>
      <c r="U5188" s="103"/>
      <c r="V5188" s="103"/>
      <c r="W5188" s="102"/>
      <c r="X5188" s="99"/>
      <c r="Y5188" s="95"/>
      <c r="Z5188" s="106"/>
      <c r="AA5188" s="92"/>
    </row>
    <row r="5189" spans="2:27" x14ac:dyDescent="0.15">
      <c r="B5189" s="99"/>
      <c r="C5189" s="99"/>
      <c r="D5189" s="100"/>
      <c r="E5189" s="95"/>
      <c r="F5189" s="92"/>
      <c r="G5189" s="101"/>
      <c r="H5189" s="92"/>
      <c r="I5189" s="92"/>
      <c r="L5189" s="99"/>
      <c r="M5189" s="102"/>
      <c r="N5189" s="102"/>
      <c r="O5189" s="99"/>
      <c r="P5189" s="99"/>
      <c r="Q5189" s="103"/>
      <c r="R5189" s="104"/>
      <c r="S5189" s="99"/>
      <c r="T5189" s="105"/>
      <c r="U5189" s="103"/>
      <c r="V5189" s="103"/>
      <c r="W5189" s="102"/>
      <c r="X5189" s="99"/>
      <c r="Y5189" s="95"/>
      <c r="Z5189" s="106"/>
      <c r="AA5189" s="92"/>
    </row>
    <row r="5190" spans="2:27" x14ac:dyDescent="0.15">
      <c r="B5190" s="99"/>
      <c r="C5190" s="99"/>
      <c r="D5190" s="100"/>
      <c r="E5190" s="95"/>
      <c r="F5190" s="92"/>
      <c r="G5190" s="101"/>
      <c r="H5190" s="92"/>
      <c r="I5190" s="92"/>
      <c r="L5190" s="99"/>
      <c r="M5190" s="102"/>
      <c r="N5190" s="102"/>
      <c r="O5190" s="99"/>
      <c r="P5190" s="99"/>
      <c r="Q5190" s="103"/>
      <c r="R5190" s="104"/>
      <c r="S5190" s="99"/>
      <c r="T5190" s="105"/>
      <c r="U5190" s="103"/>
      <c r="V5190" s="103"/>
      <c r="W5190" s="102"/>
      <c r="X5190" s="99"/>
      <c r="Y5190" s="95"/>
      <c r="Z5190" s="106"/>
      <c r="AA5190" s="92"/>
    </row>
    <row r="5191" spans="2:27" x14ac:dyDescent="0.15">
      <c r="B5191" s="99"/>
      <c r="C5191" s="99"/>
      <c r="D5191" s="100"/>
      <c r="E5191" s="95"/>
      <c r="F5191" s="92"/>
      <c r="G5191" s="101"/>
      <c r="H5191" s="92"/>
      <c r="I5191" s="92"/>
      <c r="L5191" s="99"/>
      <c r="M5191" s="102"/>
      <c r="N5191" s="102"/>
      <c r="O5191" s="99"/>
      <c r="P5191" s="99"/>
      <c r="Q5191" s="103"/>
      <c r="R5191" s="104"/>
      <c r="S5191" s="99"/>
      <c r="T5191" s="105"/>
      <c r="U5191" s="103"/>
      <c r="V5191" s="103"/>
      <c r="W5191" s="102"/>
      <c r="X5191" s="99"/>
      <c r="Y5191" s="95"/>
      <c r="Z5191" s="106"/>
      <c r="AA5191" s="92"/>
    </row>
    <row r="5192" spans="2:27" x14ac:dyDescent="0.15">
      <c r="B5192" s="99"/>
      <c r="C5192" s="99"/>
      <c r="D5192" s="100"/>
      <c r="E5192" s="95"/>
      <c r="F5192" s="92"/>
      <c r="G5192" s="101"/>
      <c r="H5192" s="92"/>
      <c r="I5192" s="92"/>
      <c r="L5192" s="99"/>
      <c r="M5192" s="102"/>
      <c r="N5192" s="102"/>
      <c r="O5192" s="99"/>
      <c r="P5192" s="99"/>
      <c r="Q5192" s="103"/>
      <c r="R5192" s="104"/>
      <c r="S5192" s="99"/>
      <c r="T5192" s="105"/>
      <c r="U5192" s="103"/>
      <c r="V5192" s="103"/>
      <c r="W5192" s="102"/>
      <c r="X5192" s="99"/>
      <c r="Y5192" s="95"/>
      <c r="Z5192" s="106"/>
      <c r="AA5192" s="92"/>
    </row>
    <row r="5193" spans="2:27" x14ac:dyDescent="0.15">
      <c r="B5193" s="99"/>
      <c r="C5193" s="99"/>
      <c r="D5193" s="100"/>
      <c r="E5193" s="95"/>
      <c r="F5193" s="92"/>
      <c r="G5193" s="101"/>
      <c r="H5193" s="92"/>
      <c r="I5193" s="92"/>
      <c r="L5193" s="99"/>
      <c r="M5193" s="102"/>
      <c r="N5193" s="102"/>
      <c r="O5193" s="99"/>
      <c r="P5193" s="99"/>
      <c r="Q5193" s="103"/>
      <c r="R5193" s="104"/>
      <c r="S5193" s="99"/>
      <c r="T5193" s="105"/>
      <c r="U5193" s="103"/>
      <c r="V5193" s="103"/>
      <c r="W5193" s="102"/>
      <c r="X5193" s="99"/>
      <c r="Y5193" s="95"/>
      <c r="Z5193" s="106"/>
      <c r="AA5193" s="92"/>
    </row>
    <row r="5194" spans="2:27" x14ac:dyDescent="0.15">
      <c r="B5194" s="99"/>
      <c r="C5194" s="99"/>
      <c r="D5194" s="100"/>
      <c r="E5194" s="95"/>
      <c r="F5194" s="92"/>
      <c r="G5194" s="101"/>
      <c r="H5194" s="92"/>
      <c r="I5194" s="92"/>
      <c r="L5194" s="99"/>
      <c r="M5194" s="102"/>
      <c r="N5194" s="102"/>
      <c r="O5194" s="99"/>
      <c r="P5194" s="99"/>
      <c r="Q5194" s="103"/>
      <c r="R5194" s="104"/>
      <c r="S5194" s="99"/>
      <c r="T5194" s="105"/>
      <c r="U5194" s="103"/>
      <c r="V5194" s="103"/>
      <c r="W5194" s="102"/>
      <c r="X5194" s="99"/>
      <c r="Y5194" s="95"/>
      <c r="Z5194" s="106"/>
      <c r="AA5194" s="92"/>
    </row>
    <row r="5195" spans="2:27" x14ac:dyDescent="0.15">
      <c r="B5195" s="99"/>
      <c r="C5195" s="99"/>
      <c r="D5195" s="100"/>
      <c r="E5195" s="95"/>
      <c r="F5195" s="92"/>
      <c r="G5195" s="101"/>
      <c r="H5195" s="92"/>
      <c r="I5195" s="92"/>
      <c r="L5195" s="99"/>
      <c r="M5195" s="102"/>
      <c r="N5195" s="102"/>
      <c r="O5195" s="99"/>
      <c r="P5195" s="99"/>
      <c r="Q5195" s="103"/>
      <c r="R5195" s="104"/>
      <c r="S5195" s="99"/>
      <c r="T5195" s="105"/>
      <c r="U5195" s="103"/>
      <c r="V5195" s="103"/>
      <c r="W5195" s="102"/>
      <c r="X5195" s="99"/>
      <c r="Y5195" s="95"/>
      <c r="Z5195" s="106"/>
      <c r="AA5195" s="92"/>
    </row>
    <row r="5196" spans="2:27" x14ac:dyDescent="0.15">
      <c r="B5196" s="99"/>
      <c r="C5196" s="99"/>
      <c r="D5196" s="100"/>
      <c r="E5196" s="95"/>
      <c r="F5196" s="92"/>
      <c r="G5196" s="101"/>
      <c r="H5196" s="92"/>
      <c r="I5196" s="92"/>
      <c r="L5196" s="99"/>
      <c r="M5196" s="102"/>
      <c r="N5196" s="102"/>
      <c r="O5196" s="99"/>
      <c r="P5196" s="99"/>
      <c r="Q5196" s="103"/>
      <c r="R5196" s="104"/>
      <c r="S5196" s="99"/>
      <c r="T5196" s="105"/>
      <c r="U5196" s="103"/>
      <c r="V5196" s="103"/>
      <c r="W5196" s="102"/>
      <c r="X5196" s="99"/>
      <c r="Y5196" s="95"/>
      <c r="Z5196" s="106"/>
      <c r="AA5196" s="92"/>
    </row>
    <row r="5197" spans="2:27" x14ac:dyDescent="0.15">
      <c r="B5197" s="99"/>
      <c r="C5197" s="99"/>
      <c r="D5197" s="100"/>
      <c r="E5197" s="95"/>
      <c r="F5197" s="92"/>
      <c r="G5197" s="101"/>
      <c r="H5197" s="92"/>
      <c r="I5197" s="92"/>
      <c r="L5197" s="99"/>
      <c r="M5197" s="102"/>
      <c r="N5197" s="102"/>
      <c r="O5197" s="99"/>
      <c r="P5197" s="99"/>
      <c r="Q5197" s="103"/>
      <c r="R5197" s="104"/>
      <c r="S5197" s="99"/>
      <c r="T5197" s="105"/>
      <c r="U5197" s="103"/>
      <c r="V5197" s="103"/>
      <c r="W5197" s="102"/>
      <c r="X5197" s="99"/>
      <c r="Y5197" s="95"/>
      <c r="Z5197" s="106"/>
      <c r="AA5197" s="92"/>
    </row>
    <row r="5198" spans="2:27" x14ac:dyDescent="0.15">
      <c r="B5198" s="99"/>
      <c r="C5198" s="99"/>
      <c r="D5198" s="100"/>
      <c r="E5198" s="95"/>
      <c r="F5198" s="92"/>
      <c r="G5198" s="101"/>
      <c r="H5198" s="92"/>
      <c r="I5198" s="92"/>
      <c r="L5198" s="99"/>
      <c r="M5198" s="102"/>
      <c r="N5198" s="102"/>
      <c r="O5198" s="99"/>
      <c r="P5198" s="99"/>
      <c r="Q5198" s="103"/>
      <c r="R5198" s="104"/>
      <c r="S5198" s="99"/>
      <c r="T5198" s="105"/>
      <c r="U5198" s="103"/>
      <c r="V5198" s="103"/>
      <c r="W5198" s="102"/>
      <c r="X5198" s="99"/>
      <c r="Y5198" s="95"/>
      <c r="Z5198" s="106"/>
      <c r="AA5198" s="92"/>
    </row>
    <row r="5199" spans="2:27" x14ac:dyDescent="0.15">
      <c r="B5199" s="99"/>
      <c r="C5199" s="99"/>
      <c r="D5199" s="100"/>
      <c r="E5199" s="95"/>
      <c r="F5199" s="92"/>
      <c r="G5199" s="101"/>
      <c r="H5199" s="92"/>
      <c r="I5199" s="92"/>
      <c r="L5199" s="99"/>
      <c r="M5199" s="102"/>
      <c r="N5199" s="102"/>
      <c r="O5199" s="99"/>
      <c r="P5199" s="99"/>
      <c r="Q5199" s="103"/>
      <c r="R5199" s="104"/>
      <c r="S5199" s="99"/>
      <c r="T5199" s="105"/>
      <c r="U5199" s="103"/>
      <c r="V5199" s="103"/>
      <c r="W5199" s="102"/>
      <c r="X5199" s="99"/>
      <c r="Y5199" s="95"/>
      <c r="Z5199" s="106"/>
      <c r="AA5199" s="92"/>
    </row>
    <row r="5200" spans="2:27" x14ac:dyDescent="0.15">
      <c r="B5200" s="99"/>
      <c r="C5200" s="99"/>
      <c r="D5200" s="100"/>
      <c r="E5200" s="95"/>
      <c r="F5200" s="92"/>
      <c r="G5200" s="101"/>
      <c r="H5200" s="92"/>
      <c r="I5200" s="92"/>
      <c r="L5200" s="99"/>
      <c r="M5200" s="102"/>
      <c r="N5200" s="102"/>
      <c r="O5200" s="99"/>
      <c r="P5200" s="99"/>
      <c r="Q5200" s="103"/>
      <c r="R5200" s="104"/>
      <c r="S5200" s="99"/>
      <c r="T5200" s="105"/>
      <c r="U5200" s="103"/>
      <c r="V5200" s="103"/>
      <c r="W5200" s="102"/>
      <c r="X5200" s="99"/>
      <c r="Y5200" s="95"/>
      <c r="Z5200" s="106"/>
      <c r="AA5200" s="92"/>
    </row>
    <row r="5201" spans="2:27" x14ac:dyDescent="0.15">
      <c r="B5201" s="99"/>
      <c r="C5201" s="99"/>
      <c r="D5201" s="100"/>
      <c r="E5201" s="95"/>
      <c r="F5201" s="92"/>
      <c r="G5201" s="101"/>
      <c r="H5201" s="92"/>
      <c r="I5201" s="92"/>
      <c r="L5201" s="99"/>
      <c r="M5201" s="102"/>
      <c r="N5201" s="102"/>
      <c r="O5201" s="99"/>
      <c r="P5201" s="99"/>
      <c r="Q5201" s="103"/>
      <c r="R5201" s="104"/>
      <c r="S5201" s="99"/>
      <c r="T5201" s="105"/>
      <c r="U5201" s="103"/>
      <c r="V5201" s="103"/>
      <c r="W5201" s="102"/>
      <c r="X5201" s="99"/>
      <c r="Y5201" s="95"/>
      <c r="Z5201" s="106"/>
      <c r="AA5201" s="92"/>
    </row>
    <row r="5202" spans="2:27" x14ac:dyDescent="0.15">
      <c r="B5202" s="99"/>
      <c r="C5202" s="99"/>
      <c r="D5202" s="100"/>
      <c r="E5202" s="95"/>
      <c r="F5202" s="92"/>
      <c r="G5202" s="101"/>
      <c r="H5202" s="92"/>
      <c r="I5202" s="92"/>
      <c r="L5202" s="99"/>
      <c r="M5202" s="102"/>
      <c r="N5202" s="102"/>
      <c r="O5202" s="99"/>
      <c r="P5202" s="99"/>
      <c r="Q5202" s="103"/>
      <c r="R5202" s="104"/>
      <c r="S5202" s="99"/>
      <c r="T5202" s="105"/>
      <c r="U5202" s="103"/>
      <c r="V5202" s="103"/>
      <c r="W5202" s="102"/>
      <c r="X5202" s="99"/>
      <c r="Y5202" s="95"/>
      <c r="Z5202" s="106"/>
      <c r="AA5202" s="92"/>
    </row>
    <row r="5203" spans="2:27" x14ac:dyDescent="0.15">
      <c r="B5203" s="99"/>
      <c r="C5203" s="99"/>
      <c r="D5203" s="100"/>
      <c r="E5203" s="95"/>
      <c r="F5203" s="92"/>
      <c r="G5203" s="101"/>
      <c r="H5203" s="92"/>
      <c r="I5203" s="92"/>
      <c r="L5203" s="99"/>
      <c r="M5203" s="102"/>
      <c r="N5203" s="102"/>
      <c r="O5203" s="99"/>
      <c r="P5203" s="99"/>
      <c r="Q5203" s="103"/>
      <c r="R5203" s="104"/>
      <c r="S5203" s="99"/>
      <c r="T5203" s="105"/>
      <c r="U5203" s="103"/>
      <c r="V5203" s="103"/>
      <c r="W5203" s="102"/>
      <c r="X5203" s="99"/>
      <c r="Y5203" s="95"/>
      <c r="Z5203" s="106"/>
      <c r="AA5203" s="92"/>
    </row>
    <row r="5204" spans="2:27" x14ac:dyDescent="0.15">
      <c r="B5204" s="99"/>
      <c r="C5204" s="99"/>
      <c r="D5204" s="100"/>
      <c r="E5204" s="95"/>
      <c r="F5204" s="92"/>
      <c r="G5204" s="101"/>
      <c r="H5204" s="92"/>
      <c r="I5204" s="92"/>
      <c r="L5204" s="99"/>
      <c r="M5204" s="102"/>
      <c r="N5204" s="102"/>
      <c r="O5204" s="99"/>
      <c r="P5204" s="99"/>
      <c r="Q5204" s="103"/>
      <c r="R5204" s="104"/>
      <c r="S5204" s="99"/>
      <c r="T5204" s="105"/>
      <c r="U5204" s="103"/>
      <c r="V5204" s="103"/>
      <c r="W5204" s="102"/>
      <c r="X5204" s="99"/>
      <c r="Y5204" s="95"/>
      <c r="Z5204" s="106"/>
      <c r="AA5204" s="92"/>
    </row>
    <row r="5205" spans="2:27" x14ac:dyDescent="0.15">
      <c r="B5205" s="99"/>
      <c r="C5205" s="99"/>
      <c r="D5205" s="100"/>
      <c r="E5205" s="95"/>
      <c r="F5205" s="92"/>
      <c r="G5205" s="101"/>
      <c r="H5205" s="92"/>
      <c r="I5205" s="92"/>
      <c r="L5205" s="99"/>
      <c r="M5205" s="102"/>
      <c r="N5205" s="102"/>
      <c r="O5205" s="99"/>
      <c r="P5205" s="99"/>
      <c r="Q5205" s="103"/>
      <c r="R5205" s="104"/>
      <c r="S5205" s="99"/>
      <c r="T5205" s="105"/>
      <c r="U5205" s="103"/>
      <c r="V5205" s="103"/>
      <c r="W5205" s="102"/>
      <c r="X5205" s="99"/>
      <c r="Y5205" s="95"/>
      <c r="Z5205" s="106"/>
      <c r="AA5205" s="92"/>
    </row>
    <row r="5206" spans="2:27" x14ac:dyDescent="0.15">
      <c r="B5206" s="99"/>
      <c r="C5206" s="99"/>
      <c r="D5206" s="100"/>
      <c r="E5206" s="95"/>
      <c r="F5206" s="92"/>
      <c r="G5206" s="101"/>
      <c r="H5206" s="92"/>
      <c r="I5206" s="92"/>
      <c r="L5206" s="99"/>
      <c r="M5206" s="102"/>
      <c r="N5206" s="102"/>
      <c r="O5206" s="99"/>
      <c r="P5206" s="99"/>
      <c r="Q5206" s="103"/>
      <c r="R5206" s="104"/>
      <c r="S5206" s="99"/>
      <c r="T5206" s="105"/>
      <c r="U5206" s="103"/>
      <c r="V5206" s="103"/>
      <c r="W5206" s="102"/>
      <c r="X5206" s="99"/>
      <c r="Y5206" s="95"/>
      <c r="Z5206" s="106"/>
      <c r="AA5206" s="92"/>
    </row>
    <row r="5207" spans="2:27" x14ac:dyDescent="0.15">
      <c r="B5207" s="99"/>
      <c r="C5207" s="99"/>
      <c r="D5207" s="100"/>
      <c r="E5207" s="95"/>
      <c r="F5207" s="92"/>
      <c r="G5207" s="101"/>
      <c r="H5207" s="92"/>
      <c r="I5207" s="92"/>
      <c r="L5207" s="99"/>
      <c r="M5207" s="102"/>
      <c r="N5207" s="102"/>
      <c r="O5207" s="99"/>
      <c r="P5207" s="99"/>
      <c r="Q5207" s="103"/>
      <c r="R5207" s="104"/>
      <c r="S5207" s="99"/>
      <c r="T5207" s="105"/>
      <c r="U5207" s="103"/>
      <c r="V5207" s="103"/>
      <c r="W5207" s="102"/>
      <c r="X5207" s="99"/>
      <c r="Y5207" s="95"/>
      <c r="Z5207" s="106"/>
      <c r="AA5207" s="92"/>
    </row>
    <row r="5208" spans="2:27" x14ac:dyDescent="0.15">
      <c r="B5208" s="99"/>
      <c r="C5208" s="99"/>
      <c r="D5208" s="100"/>
      <c r="E5208" s="95"/>
      <c r="F5208" s="92"/>
      <c r="G5208" s="101"/>
      <c r="H5208" s="92"/>
      <c r="I5208" s="92"/>
      <c r="L5208" s="99"/>
      <c r="M5208" s="102"/>
      <c r="N5208" s="102"/>
      <c r="O5208" s="99"/>
      <c r="P5208" s="99"/>
      <c r="Q5208" s="103"/>
      <c r="R5208" s="104"/>
      <c r="S5208" s="99"/>
      <c r="T5208" s="105"/>
      <c r="U5208" s="103"/>
      <c r="V5208" s="103"/>
      <c r="W5208" s="102"/>
      <c r="X5208" s="99"/>
      <c r="Y5208" s="95"/>
      <c r="Z5208" s="106"/>
      <c r="AA5208" s="92"/>
    </row>
    <row r="5209" spans="2:27" x14ac:dyDescent="0.15">
      <c r="B5209" s="99"/>
      <c r="C5209" s="99"/>
      <c r="D5209" s="100"/>
      <c r="E5209" s="95"/>
      <c r="F5209" s="92"/>
      <c r="G5209" s="101"/>
      <c r="H5209" s="92"/>
      <c r="I5209" s="92"/>
      <c r="L5209" s="99"/>
      <c r="M5209" s="102"/>
      <c r="N5209" s="102"/>
      <c r="O5209" s="99"/>
      <c r="P5209" s="99"/>
      <c r="Q5209" s="103"/>
      <c r="R5209" s="104"/>
      <c r="S5209" s="99"/>
      <c r="T5209" s="105"/>
      <c r="U5209" s="103"/>
      <c r="V5209" s="103"/>
      <c r="W5209" s="102"/>
      <c r="X5209" s="99"/>
      <c r="Y5209" s="95"/>
      <c r="Z5209" s="106"/>
      <c r="AA5209" s="92"/>
    </row>
    <row r="5210" spans="2:27" x14ac:dyDescent="0.15">
      <c r="B5210" s="99"/>
      <c r="C5210" s="99"/>
      <c r="D5210" s="100"/>
      <c r="E5210" s="95"/>
      <c r="F5210" s="92"/>
      <c r="G5210" s="101"/>
      <c r="H5210" s="92"/>
      <c r="I5210" s="92"/>
      <c r="L5210" s="99"/>
      <c r="M5210" s="102"/>
      <c r="N5210" s="102"/>
      <c r="O5210" s="99"/>
      <c r="P5210" s="99"/>
      <c r="Q5210" s="103"/>
      <c r="R5210" s="104"/>
      <c r="S5210" s="99"/>
      <c r="T5210" s="105"/>
      <c r="U5210" s="103"/>
      <c r="V5210" s="103"/>
      <c r="W5210" s="102"/>
      <c r="X5210" s="99"/>
      <c r="Y5210" s="95"/>
      <c r="Z5210" s="106"/>
      <c r="AA5210" s="92"/>
    </row>
    <row r="5211" spans="2:27" x14ac:dyDescent="0.15">
      <c r="B5211" s="99"/>
      <c r="C5211" s="99"/>
      <c r="D5211" s="100"/>
      <c r="E5211" s="95"/>
      <c r="F5211" s="92"/>
      <c r="G5211" s="101"/>
      <c r="H5211" s="92"/>
      <c r="I5211" s="92"/>
      <c r="L5211" s="99"/>
      <c r="M5211" s="102"/>
      <c r="N5211" s="102"/>
      <c r="O5211" s="99"/>
      <c r="P5211" s="99"/>
      <c r="Q5211" s="103"/>
      <c r="R5211" s="104"/>
      <c r="S5211" s="99"/>
      <c r="T5211" s="105"/>
      <c r="U5211" s="103"/>
      <c r="V5211" s="103"/>
      <c r="W5211" s="102"/>
      <c r="X5211" s="99"/>
      <c r="Y5211" s="95"/>
      <c r="Z5211" s="106"/>
      <c r="AA5211" s="92"/>
    </row>
    <row r="5212" spans="2:27" x14ac:dyDescent="0.15">
      <c r="B5212" s="99"/>
      <c r="C5212" s="99"/>
      <c r="D5212" s="100"/>
      <c r="E5212" s="95"/>
      <c r="F5212" s="92"/>
      <c r="G5212" s="101"/>
      <c r="H5212" s="92"/>
      <c r="I5212" s="92"/>
      <c r="L5212" s="99"/>
      <c r="M5212" s="102"/>
      <c r="N5212" s="102"/>
      <c r="O5212" s="99"/>
      <c r="P5212" s="99"/>
      <c r="Q5212" s="103"/>
      <c r="R5212" s="104"/>
      <c r="S5212" s="99"/>
      <c r="T5212" s="105"/>
      <c r="U5212" s="103"/>
      <c r="V5212" s="103"/>
      <c r="W5212" s="102"/>
      <c r="X5212" s="99"/>
      <c r="Y5212" s="95"/>
      <c r="Z5212" s="106"/>
      <c r="AA5212" s="92"/>
    </row>
    <row r="5213" spans="2:27" x14ac:dyDescent="0.15">
      <c r="B5213" s="99"/>
      <c r="C5213" s="99"/>
      <c r="D5213" s="100"/>
      <c r="E5213" s="95"/>
      <c r="F5213" s="92"/>
      <c r="G5213" s="101"/>
      <c r="H5213" s="92"/>
      <c r="I5213" s="92"/>
      <c r="L5213" s="99"/>
      <c r="M5213" s="102"/>
      <c r="N5213" s="102"/>
      <c r="O5213" s="99"/>
      <c r="P5213" s="99"/>
      <c r="Q5213" s="103"/>
      <c r="R5213" s="104"/>
      <c r="S5213" s="99"/>
      <c r="T5213" s="105"/>
      <c r="U5213" s="103"/>
      <c r="V5213" s="103"/>
      <c r="W5213" s="102"/>
      <c r="X5213" s="99"/>
      <c r="Y5213" s="95"/>
      <c r="Z5213" s="106"/>
      <c r="AA5213" s="92"/>
    </row>
    <row r="5214" spans="2:27" x14ac:dyDescent="0.15">
      <c r="B5214" s="99"/>
      <c r="C5214" s="99"/>
      <c r="D5214" s="100"/>
      <c r="E5214" s="95"/>
      <c r="F5214" s="92"/>
      <c r="G5214" s="101"/>
      <c r="H5214" s="92"/>
      <c r="I5214" s="92"/>
      <c r="L5214" s="99"/>
      <c r="M5214" s="102"/>
      <c r="N5214" s="102"/>
      <c r="O5214" s="99"/>
      <c r="P5214" s="99"/>
      <c r="Q5214" s="103"/>
      <c r="R5214" s="104"/>
      <c r="S5214" s="99"/>
      <c r="T5214" s="105"/>
      <c r="U5214" s="103"/>
      <c r="V5214" s="103"/>
      <c r="W5214" s="102"/>
      <c r="X5214" s="99"/>
      <c r="Y5214" s="95"/>
      <c r="Z5214" s="106"/>
      <c r="AA5214" s="92"/>
    </row>
    <row r="5215" spans="2:27" x14ac:dyDescent="0.15">
      <c r="B5215" s="99"/>
      <c r="C5215" s="99"/>
      <c r="D5215" s="100"/>
      <c r="E5215" s="95"/>
      <c r="F5215" s="92"/>
      <c r="G5215" s="101"/>
      <c r="H5215" s="92"/>
      <c r="I5215" s="92"/>
      <c r="L5215" s="99"/>
      <c r="M5215" s="102"/>
      <c r="N5215" s="102"/>
      <c r="O5215" s="99"/>
      <c r="P5215" s="99"/>
      <c r="Q5215" s="103"/>
      <c r="R5215" s="104"/>
      <c r="S5215" s="99"/>
      <c r="T5215" s="105"/>
      <c r="U5215" s="103"/>
      <c r="V5215" s="103"/>
      <c r="W5215" s="102"/>
      <c r="X5215" s="99"/>
      <c r="Y5215" s="95"/>
      <c r="Z5215" s="106"/>
      <c r="AA5215" s="92"/>
    </row>
    <row r="5216" spans="2:27" x14ac:dyDescent="0.15">
      <c r="B5216" s="99"/>
      <c r="C5216" s="99"/>
      <c r="D5216" s="100"/>
      <c r="E5216" s="95"/>
      <c r="F5216" s="92"/>
      <c r="G5216" s="101"/>
      <c r="H5216" s="92"/>
      <c r="I5216" s="92"/>
      <c r="L5216" s="99"/>
      <c r="M5216" s="102"/>
      <c r="N5216" s="102"/>
      <c r="O5216" s="99"/>
      <c r="P5216" s="99"/>
      <c r="Q5216" s="103"/>
      <c r="R5216" s="104"/>
      <c r="S5216" s="99"/>
      <c r="T5216" s="105"/>
      <c r="U5216" s="103"/>
      <c r="V5216" s="103"/>
      <c r="W5216" s="102"/>
      <c r="X5216" s="99"/>
      <c r="Y5216" s="95"/>
      <c r="Z5216" s="106"/>
      <c r="AA5216" s="92"/>
    </row>
    <row r="5217" spans="2:27" x14ac:dyDescent="0.15">
      <c r="B5217" s="99"/>
      <c r="C5217" s="99"/>
      <c r="D5217" s="100"/>
      <c r="E5217" s="95"/>
      <c r="F5217" s="92"/>
      <c r="G5217" s="101"/>
      <c r="H5217" s="92"/>
      <c r="I5217" s="92"/>
      <c r="L5217" s="99"/>
      <c r="M5217" s="102"/>
      <c r="N5217" s="102"/>
      <c r="O5217" s="99"/>
      <c r="P5217" s="99"/>
      <c r="Q5217" s="103"/>
      <c r="R5217" s="104"/>
      <c r="S5217" s="99"/>
      <c r="T5217" s="105"/>
      <c r="U5217" s="103"/>
      <c r="V5217" s="103"/>
      <c r="W5217" s="102"/>
      <c r="X5217" s="99"/>
      <c r="Y5217" s="95"/>
      <c r="Z5217" s="106"/>
      <c r="AA5217" s="92"/>
    </row>
    <row r="5218" spans="2:27" x14ac:dyDescent="0.15">
      <c r="B5218" s="99"/>
      <c r="C5218" s="99"/>
      <c r="D5218" s="100"/>
      <c r="E5218" s="95"/>
      <c r="F5218" s="92"/>
      <c r="G5218" s="101"/>
      <c r="H5218" s="92"/>
      <c r="I5218" s="92"/>
      <c r="L5218" s="99"/>
      <c r="M5218" s="102"/>
      <c r="N5218" s="102"/>
      <c r="O5218" s="99"/>
      <c r="P5218" s="99"/>
      <c r="Q5218" s="103"/>
      <c r="R5218" s="104"/>
      <c r="S5218" s="99"/>
      <c r="T5218" s="105"/>
      <c r="U5218" s="103"/>
      <c r="V5218" s="103"/>
      <c r="W5218" s="102"/>
      <c r="X5218" s="99"/>
      <c r="Y5218" s="95"/>
      <c r="Z5218" s="106"/>
      <c r="AA5218" s="92"/>
    </row>
    <row r="5219" spans="2:27" x14ac:dyDescent="0.15">
      <c r="B5219" s="99"/>
      <c r="C5219" s="99"/>
      <c r="D5219" s="100"/>
      <c r="E5219" s="95"/>
      <c r="F5219" s="92"/>
      <c r="G5219" s="101"/>
      <c r="H5219" s="92"/>
      <c r="I5219" s="92"/>
      <c r="L5219" s="99"/>
      <c r="M5219" s="102"/>
      <c r="N5219" s="102"/>
      <c r="O5219" s="99"/>
      <c r="P5219" s="99"/>
      <c r="Q5219" s="103"/>
      <c r="R5219" s="104"/>
      <c r="S5219" s="99"/>
      <c r="T5219" s="105"/>
      <c r="U5219" s="103"/>
      <c r="V5219" s="103"/>
      <c r="W5219" s="102"/>
      <c r="X5219" s="99"/>
      <c r="Y5219" s="95"/>
      <c r="Z5219" s="106"/>
      <c r="AA5219" s="92"/>
    </row>
    <row r="5220" spans="2:27" x14ac:dyDescent="0.15">
      <c r="B5220" s="99"/>
      <c r="C5220" s="99"/>
      <c r="D5220" s="100"/>
      <c r="E5220" s="95"/>
      <c r="F5220" s="92"/>
      <c r="G5220" s="101"/>
      <c r="H5220" s="92"/>
      <c r="I5220" s="92"/>
      <c r="L5220" s="99"/>
      <c r="M5220" s="102"/>
      <c r="N5220" s="102"/>
      <c r="O5220" s="99"/>
      <c r="P5220" s="99"/>
      <c r="Q5220" s="103"/>
      <c r="R5220" s="104"/>
      <c r="S5220" s="99"/>
      <c r="T5220" s="105"/>
      <c r="U5220" s="103"/>
      <c r="V5220" s="103"/>
      <c r="W5220" s="102"/>
      <c r="X5220" s="99"/>
      <c r="Y5220" s="95"/>
      <c r="Z5220" s="106"/>
      <c r="AA5220" s="92"/>
    </row>
    <row r="5221" spans="2:27" x14ac:dyDescent="0.15">
      <c r="B5221" s="99"/>
      <c r="C5221" s="99"/>
      <c r="D5221" s="100"/>
      <c r="E5221" s="95"/>
      <c r="F5221" s="92"/>
      <c r="G5221" s="101"/>
      <c r="H5221" s="92"/>
      <c r="I5221" s="92"/>
      <c r="L5221" s="99"/>
      <c r="M5221" s="102"/>
      <c r="N5221" s="102"/>
      <c r="O5221" s="99"/>
      <c r="P5221" s="99"/>
      <c r="Q5221" s="103"/>
      <c r="R5221" s="104"/>
      <c r="S5221" s="99"/>
      <c r="T5221" s="105"/>
      <c r="U5221" s="103"/>
      <c r="V5221" s="103"/>
      <c r="W5221" s="102"/>
      <c r="X5221" s="99"/>
      <c r="Y5221" s="95"/>
      <c r="Z5221" s="106"/>
      <c r="AA5221" s="92"/>
    </row>
    <row r="5222" spans="2:27" x14ac:dyDescent="0.15">
      <c r="B5222" s="99"/>
      <c r="C5222" s="99"/>
      <c r="D5222" s="100"/>
      <c r="E5222" s="95"/>
      <c r="F5222" s="92"/>
      <c r="G5222" s="101"/>
      <c r="H5222" s="92"/>
      <c r="I5222" s="92"/>
      <c r="L5222" s="99"/>
      <c r="M5222" s="102"/>
      <c r="N5222" s="102"/>
      <c r="O5222" s="99"/>
      <c r="P5222" s="99"/>
      <c r="Q5222" s="103"/>
      <c r="R5222" s="104"/>
      <c r="S5222" s="99"/>
      <c r="T5222" s="105"/>
      <c r="U5222" s="103"/>
      <c r="V5222" s="103"/>
      <c r="W5222" s="102"/>
      <c r="X5222" s="99"/>
      <c r="Y5222" s="95"/>
      <c r="Z5222" s="106"/>
      <c r="AA5222" s="92"/>
    </row>
    <row r="5223" spans="2:27" x14ac:dyDescent="0.15">
      <c r="B5223" s="99"/>
      <c r="C5223" s="99"/>
      <c r="D5223" s="100"/>
      <c r="E5223" s="95"/>
      <c r="F5223" s="92"/>
      <c r="G5223" s="101"/>
      <c r="H5223" s="92"/>
      <c r="I5223" s="92"/>
      <c r="L5223" s="99"/>
      <c r="M5223" s="102"/>
      <c r="N5223" s="102"/>
      <c r="O5223" s="99"/>
      <c r="P5223" s="99"/>
      <c r="Q5223" s="103"/>
      <c r="R5223" s="104"/>
      <c r="S5223" s="99"/>
      <c r="T5223" s="105"/>
      <c r="U5223" s="103"/>
      <c r="V5223" s="103"/>
      <c r="W5223" s="102"/>
      <c r="X5223" s="99"/>
      <c r="Y5223" s="95"/>
      <c r="Z5223" s="106"/>
      <c r="AA5223" s="92"/>
    </row>
    <row r="5224" spans="2:27" x14ac:dyDescent="0.15">
      <c r="B5224" s="99"/>
      <c r="C5224" s="99"/>
      <c r="D5224" s="100"/>
      <c r="E5224" s="95"/>
      <c r="F5224" s="92"/>
      <c r="G5224" s="101"/>
      <c r="H5224" s="92"/>
      <c r="I5224" s="92"/>
      <c r="L5224" s="99"/>
      <c r="M5224" s="102"/>
      <c r="N5224" s="102"/>
      <c r="O5224" s="99"/>
      <c r="P5224" s="99"/>
      <c r="Q5224" s="103"/>
      <c r="R5224" s="104"/>
      <c r="S5224" s="99"/>
      <c r="T5224" s="105"/>
      <c r="U5224" s="103"/>
      <c r="V5224" s="103"/>
      <c r="W5224" s="102"/>
      <c r="X5224" s="99"/>
      <c r="Y5224" s="95"/>
      <c r="Z5224" s="106"/>
      <c r="AA5224" s="92"/>
    </row>
    <row r="5225" spans="2:27" x14ac:dyDescent="0.15">
      <c r="B5225" s="99"/>
      <c r="C5225" s="99"/>
      <c r="D5225" s="100"/>
      <c r="E5225" s="95"/>
      <c r="F5225" s="92"/>
      <c r="G5225" s="101"/>
      <c r="H5225" s="92"/>
      <c r="I5225" s="92"/>
      <c r="L5225" s="99"/>
      <c r="M5225" s="102"/>
      <c r="N5225" s="102"/>
      <c r="O5225" s="99"/>
      <c r="P5225" s="99"/>
      <c r="Q5225" s="103"/>
      <c r="R5225" s="104"/>
      <c r="S5225" s="99"/>
      <c r="T5225" s="105"/>
      <c r="U5225" s="103"/>
      <c r="V5225" s="103"/>
      <c r="W5225" s="102"/>
      <c r="X5225" s="99"/>
      <c r="Y5225" s="95"/>
      <c r="Z5225" s="106"/>
      <c r="AA5225" s="92"/>
    </row>
    <row r="5226" spans="2:27" x14ac:dyDescent="0.15">
      <c r="B5226" s="99"/>
      <c r="C5226" s="99"/>
      <c r="D5226" s="100"/>
      <c r="E5226" s="95"/>
      <c r="F5226" s="92"/>
      <c r="G5226" s="101"/>
      <c r="H5226" s="92"/>
      <c r="I5226" s="92"/>
      <c r="L5226" s="99"/>
      <c r="M5226" s="102"/>
      <c r="N5226" s="102"/>
      <c r="O5226" s="99"/>
      <c r="P5226" s="99"/>
      <c r="Q5226" s="103"/>
      <c r="R5226" s="104"/>
      <c r="S5226" s="99"/>
      <c r="T5226" s="105"/>
      <c r="U5226" s="103"/>
      <c r="V5226" s="103"/>
      <c r="W5226" s="102"/>
      <c r="X5226" s="99"/>
      <c r="Y5226" s="95"/>
      <c r="Z5226" s="106"/>
      <c r="AA5226" s="92"/>
    </row>
    <row r="5227" spans="2:27" x14ac:dyDescent="0.15">
      <c r="B5227" s="99"/>
      <c r="C5227" s="99"/>
      <c r="D5227" s="100"/>
      <c r="E5227" s="95"/>
      <c r="F5227" s="92"/>
      <c r="G5227" s="101"/>
      <c r="H5227" s="92"/>
      <c r="I5227" s="92"/>
      <c r="L5227" s="99"/>
      <c r="M5227" s="102"/>
      <c r="N5227" s="102"/>
      <c r="O5227" s="99"/>
      <c r="P5227" s="99"/>
      <c r="Q5227" s="103"/>
      <c r="R5227" s="104"/>
      <c r="S5227" s="99"/>
      <c r="T5227" s="105"/>
      <c r="U5227" s="103"/>
      <c r="V5227" s="103"/>
      <c r="W5227" s="102"/>
      <c r="X5227" s="99"/>
      <c r="Y5227" s="95"/>
      <c r="Z5227" s="106"/>
      <c r="AA5227" s="92"/>
    </row>
    <row r="5228" spans="2:27" x14ac:dyDescent="0.15">
      <c r="B5228" s="99"/>
      <c r="C5228" s="99"/>
      <c r="D5228" s="100"/>
      <c r="E5228" s="95"/>
      <c r="F5228" s="92"/>
      <c r="G5228" s="101"/>
      <c r="H5228" s="92"/>
      <c r="I5228" s="92"/>
      <c r="L5228" s="99"/>
      <c r="M5228" s="102"/>
      <c r="N5228" s="102"/>
      <c r="O5228" s="99"/>
      <c r="P5228" s="99"/>
      <c r="Q5228" s="103"/>
      <c r="R5228" s="104"/>
      <c r="S5228" s="99"/>
      <c r="T5228" s="105"/>
      <c r="U5228" s="103"/>
      <c r="V5228" s="103"/>
      <c r="W5228" s="102"/>
      <c r="X5228" s="99"/>
      <c r="Y5228" s="95"/>
      <c r="Z5228" s="106"/>
      <c r="AA5228" s="92"/>
    </row>
    <row r="5229" spans="2:27" x14ac:dyDescent="0.15">
      <c r="B5229" s="99"/>
      <c r="C5229" s="99"/>
      <c r="D5229" s="100"/>
      <c r="E5229" s="95"/>
      <c r="F5229" s="92"/>
      <c r="G5229" s="101"/>
      <c r="H5229" s="92"/>
      <c r="I5229" s="92"/>
      <c r="L5229" s="99"/>
      <c r="M5229" s="102"/>
      <c r="N5229" s="102"/>
      <c r="O5229" s="99"/>
      <c r="P5229" s="99"/>
      <c r="Q5229" s="103"/>
      <c r="R5229" s="104"/>
      <c r="S5229" s="99"/>
      <c r="T5229" s="105"/>
      <c r="U5229" s="103"/>
      <c r="V5229" s="103"/>
      <c r="W5229" s="102"/>
      <c r="X5229" s="99"/>
      <c r="Y5229" s="95"/>
      <c r="Z5229" s="106"/>
      <c r="AA5229" s="92"/>
    </row>
    <row r="5230" spans="2:27" x14ac:dyDescent="0.15">
      <c r="B5230" s="99"/>
      <c r="C5230" s="99"/>
      <c r="D5230" s="100"/>
      <c r="E5230" s="95"/>
      <c r="F5230" s="92"/>
      <c r="G5230" s="101"/>
      <c r="H5230" s="92"/>
      <c r="I5230" s="92"/>
      <c r="L5230" s="99"/>
      <c r="M5230" s="102"/>
      <c r="N5230" s="102"/>
      <c r="O5230" s="99"/>
      <c r="P5230" s="99"/>
      <c r="Q5230" s="103"/>
      <c r="R5230" s="104"/>
      <c r="S5230" s="99"/>
      <c r="T5230" s="105"/>
      <c r="U5230" s="103"/>
      <c r="V5230" s="103"/>
      <c r="W5230" s="102"/>
      <c r="X5230" s="99"/>
      <c r="Y5230" s="95"/>
      <c r="Z5230" s="106"/>
      <c r="AA5230" s="92"/>
    </row>
    <row r="5231" spans="2:27" x14ac:dyDescent="0.15">
      <c r="B5231" s="99"/>
      <c r="C5231" s="99"/>
      <c r="D5231" s="100"/>
      <c r="E5231" s="95"/>
      <c r="F5231" s="92"/>
      <c r="G5231" s="101"/>
      <c r="H5231" s="92"/>
      <c r="I5231" s="92"/>
      <c r="L5231" s="99"/>
      <c r="M5231" s="102"/>
      <c r="N5231" s="102"/>
      <c r="O5231" s="99"/>
      <c r="P5231" s="99"/>
      <c r="Q5231" s="103"/>
      <c r="R5231" s="104"/>
      <c r="S5231" s="99"/>
      <c r="T5231" s="105"/>
      <c r="U5231" s="103"/>
      <c r="V5231" s="103"/>
      <c r="W5231" s="102"/>
      <c r="X5231" s="99"/>
      <c r="Y5231" s="95"/>
      <c r="Z5231" s="106"/>
      <c r="AA5231" s="92"/>
    </row>
    <row r="5232" spans="2:27" x14ac:dyDescent="0.15">
      <c r="B5232" s="99"/>
      <c r="C5232" s="99"/>
      <c r="D5232" s="100"/>
      <c r="E5232" s="95"/>
      <c r="F5232" s="92"/>
      <c r="G5232" s="101"/>
      <c r="H5232" s="92"/>
      <c r="I5232" s="92"/>
      <c r="L5232" s="99"/>
      <c r="M5232" s="102"/>
      <c r="N5232" s="102"/>
      <c r="O5232" s="99"/>
      <c r="P5232" s="99"/>
      <c r="Q5232" s="103"/>
      <c r="R5232" s="104"/>
      <c r="S5232" s="99"/>
      <c r="T5232" s="105"/>
      <c r="U5232" s="103"/>
      <c r="V5232" s="103"/>
      <c r="W5232" s="102"/>
      <c r="X5232" s="99"/>
      <c r="Y5232" s="95"/>
      <c r="Z5232" s="106"/>
      <c r="AA5232" s="92"/>
    </row>
    <row r="5233" spans="2:27" x14ac:dyDescent="0.15">
      <c r="B5233" s="99"/>
      <c r="C5233" s="99"/>
      <c r="D5233" s="100"/>
      <c r="E5233" s="95"/>
      <c r="F5233" s="92"/>
      <c r="G5233" s="101"/>
      <c r="H5233" s="92"/>
      <c r="I5233" s="92"/>
      <c r="L5233" s="99"/>
      <c r="M5233" s="102"/>
      <c r="N5233" s="102"/>
      <c r="O5233" s="99"/>
      <c r="P5233" s="99"/>
      <c r="Q5233" s="103"/>
      <c r="R5233" s="104"/>
      <c r="S5233" s="99"/>
      <c r="T5233" s="105"/>
      <c r="U5233" s="103"/>
      <c r="V5233" s="103"/>
      <c r="W5233" s="102"/>
      <c r="X5233" s="99"/>
      <c r="Y5233" s="95"/>
      <c r="Z5233" s="106"/>
      <c r="AA5233" s="92"/>
    </row>
    <row r="5234" spans="2:27" x14ac:dyDescent="0.15">
      <c r="B5234" s="99"/>
      <c r="C5234" s="99"/>
      <c r="D5234" s="100"/>
      <c r="E5234" s="95"/>
      <c r="F5234" s="92"/>
      <c r="G5234" s="101"/>
      <c r="H5234" s="92"/>
      <c r="I5234" s="92"/>
      <c r="L5234" s="99"/>
      <c r="M5234" s="102"/>
      <c r="N5234" s="102"/>
      <c r="O5234" s="99"/>
      <c r="P5234" s="99"/>
      <c r="Q5234" s="103"/>
      <c r="R5234" s="104"/>
      <c r="S5234" s="99"/>
      <c r="T5234" s="105"/>
      <c r="U5234" s="103"/>
      <c r="V5234" s="103"/>
      <c r="W5234" s="102"/>
      <c r="X5234" s="99"/>
      <c r="Y5234" s="95"/>
      <c r="Z5234" s="106"/>
      <c r="AA5234" s="92"/>
    </row>
    <row r="5235" spans="2:27" x14ac:dyDescent="0.15">
      <c r="B5235" s="99"/>
      <c r="C5235" s="99"/>
      <c r="D5235" s="100"/>
      <c r="E5235" s="95"/>
      <c r="F5235" s="92"/>
      <c r="G5235" s="101"/>
      <c r="H5235" s="92"/>
      <c r="I5235" s="92"/>
      <c r="L5235" s="99"/>
      <c r="M5235" s="102"/>
      <c r="N5235" s="102"/>
      <c r="O5235" s="99"/>
      <c r="P5235" s="99"/>
      <c r="Q5235" s="103"/>
      <c r="R5235" s="104"/>
      <c r="S5235" s="99"/>
      <c r="T5235" s="105"/>
      <c r="U5235" s="103"/>
      <c r="V5235" s="103"/>
      <c r="W5235" s="102"/>
      <c r="X5235" s="99"/>
      <c r="Y5235" s="95"/>
      <c r="Z5235" s="106"/>
      <c r="AA5235" s="92"/>
    </row>
    <row r="5236" spans="2:27" x14ac:dyDescent="0.15">
      <c r="B5236" s="99"/>
      <c r="C5236" s="99"/>
      <c r="D5236" s="100"/>
      <c r="E5236" s="95"/>
      <c r="F5236" s="92"/>
      <c r="G5236" s="101"/>
      <c r="H5236" s="92"/>
      <c r="I5236" s="92"/>
      <c r="L5236" s="99"/>
      <c r="M5236" s="102"/>
      <c r="N5236" s="102"/>
      <c r="O5236" s="99"/>
      <c r="P5236" s="99"/>
      <c r="Q5236" s="103"/>
      <c r="R5236" s="104"/>
      <c r="S5236" s="99"/>
      <c r="T5236" s="105"/>
      <c r="U5236" s="103"/>
      <c r="V5236" s="103"/>
      <c r="W5236" s="102"/>
      <c r="X5236" s="99"/>
      <c r="Y5236" s="95"/>
      <c r="Z5236" s="106"/>
      <c r="AA5236" s="92"/>
    </row>
    <row r="5237" spans="2:27" x14ac:dyDescent="0.15">
      <c r="B5237" s="99"/>
      <c r="C5237" s="99"/>
      <c r="D5237" s="100"/>
      <c r="E5237" s="95"/>
      <c r="F5237" s="92"/>
      <c r="G5237" s="101"/>
      <c r="H5237" s="92"/>
      <c r="I5237" s="92"/>
      <c r="L5237" s="99"/>
      <c r="M5237" s="102"/>
      <c r="N5237" s="102"/>
      <c r="O5237" s="99"/>
      <c r="P5237" s="99"/>
      <c r="Q5237" s="103"/>
      <c r="R5237" s="104"/>
      <c r="S5237" s="99"/>
      <c r="T5237" s="105"/>
      <c r="U5237" s="103"/>
      <c r="V5237" s="103"/>
      <c r="W5237" s="102"/>
      <c r="X5237" s="99"/>
      <c r="Y5237" s="95"/>
      <c r="Z5237" s="106"/>
      <c r="AA5237" s="92"/>
    </row>
    <row r="5238" spans="2:27" x14ac:dyDescent="0.15">
      <c r="B5238" s="99"/>
      <c r="C5238" s="99"/>
      <c r="D5238" s="100"/>
      <c r="E5238" s="95"/>
      <c r="F5238" s="92"/>
      <c r="G5238" s="101"/>
      <c r="H5238" s="92"/>
      <c r="I5238" s="92"/>
      <c r="L5238" s="99"/>
      <c r="M5238" s="102"/>
      <c r="N5238" s="102"/>
      <c r="O5238" s="99"/>
      <c r="P5238" s="99"/>
      <c r="Q5238" s="103"/>
      <c r="R5238" s="104"/>
      <c r="S5238" s="99"/>
      <c r="T5238" s="105"/>
      <c r="U5238" s="103"/>
      <c r="V5238" s="103"/>
      <c r="W5238" s="102"/>
      <c r="X5238" s="99"/>
      <c r="Y5238" s="95"/>
      <c r="Z5238" s="106"/>
      <c r="AA5238" s="92"/>
    </row>
    <row r="5239" spans="2:27" x14ac:dyDescent="0.15">
      <c r="B5239" s="99"/>
      <c r="C5239" s="99"/>
      <c r="D5239" s="100"/>
      <c r="E5239" s="95"/>
      <c r="F5239" s="92"/>
      <c r="G5239" s="101"/>
      <c r="H5239" s="92"/>
      <c r="I5239" s="92"/>
      <c r="L5239" s="99"/>
      <c r="M5239" s="102"/>
      <c r="N5239" s="102"/>
      <c r="O5239" s="99"/>
      <c r="P5239" s="99"/>
      <c r="Q5239" s="103"/>
      <c r="R5239" s="104"/>
      <c r="S5239" s="99"/>
      <c r="T5239" s="105"/>
      <c r="U5239" s="103"/>
      <c r="V5239" s="103"/>
      <c r="W5239" s="102"/>
      <c r="X5239" s="99"/>
      <c r="Y5239" s="95"/>
      <c r="Z5239" s="106"/>
      <c r="AA5239" s="92"/>
    </row>
    <row r="5240" spans="2:27" x14ac:dyDescent="0.15">
      <c r="B5240" s="99"/>
      <c r="C5240" s="99"/>
      <c r="D5240" s="100"/>
      <c r="E5240" s="95"/>
      <c r="F5240" s="92"/>
      <c r="G5240" s="101"/>
      <c r="H5240" s="92"/>
      <c r="I5240" s="92"/>
      <c r="L5240" s="99"/>
      <c r="M5240" s="102"/>
      <c r="N5240" s="102"/>
      <c r="O5240" s="99"/>
      <c r="P5240" s="99"/>
      <c r="Q5240" s="103"/>
      <c r="R5240" s="104"/>
      <c r="S5240" s="99"/>
      <c r="T5240" s="105"/>
      <c r="U5240" s="103"/>
      <c r="V5240" s="103"/>
      <c r="W5240" s="102"/>
      <c r="X5240" s="99"/>
      <c r="Y5240" s="95"/>
      <c r="Z5240" s="106"/>
      <c r="AA5240" s="92"/>
    </row>
    <row r="5241" spans="2:27" x14ac:dyDescent="0.15">
      <c r="B5241" s="99"/>
      <c r="C5241" s="99"/>
      <c r="D5241" s="100"/>
      <c r="E5241" s="95"/>
      <c r="F5241" s="92"/>
      <c r="G5241" s="101"/>
      <c r="H5241" s="92"/>
      <c r="I5241" s="92"/>
      <c r="L5241" s="99"/>
      <c r="M5241" s="102"/>
      <c r="N5241" s="102"/>
      <c r="O5241" s="99"/>
      <c r="P5241" s="99"/>
      <c r="Q5241" s="103"/>
      <c r="R5241" s="104"/>
      <c r="S5241" s="99"/>
      <c r="T5241" s="105"/>
      <c r="U5241" s="103"/>
      <c r="V5241" s="103"/>
      <c r="W5241" s="102"/>
      <c r="X5241" s="99"/>
      <c r="Y5241" s="95"/>
      <c r="Z5241" s="106"/>
      <c r="AA5241" s="92"/>
    </row>
    <row r="5242" spans="2:27" x14ac:dyDescent="0.15">
      <c r="B5242" s="99"/>
      <c r="C5242" s="99"/>
      <c r="D5242" s="100"/>
      <c r="E5242" s="95"/>
      <c r="F5242" s="92"/>
      <c r="G5242" s="101"/>
      <c r="H5242" s="92"/>
      <c r="I5242" s="92"/>
      <c r="L5242" s="99"/>
      <c r="M5242" s="102"/>
      <c r="N5242" s="102"/>
      <c r="O5242" s="99"/>
      <c r="P5242" s="99"/>
      <c r="Q5242" s="103"/>
      <c r="R5242" s="104"/>
      <c r="S5242" s="99"/>
      <c r="T5242" s="105"/>
      <c r="U5242" s="103"/>
      <c r="V5242" s="103"/>
      <c r="W5242" s="102"/>
      <c r="X5242" s="99"/>
      <c r="Y5242" s="95"/>
      <c r="Z5242" s="106"/>
      <c r="AA5242" s="92"/>
    </row>
    <row r="5243" spans="2:27" x14ac:dyDescent="0.15">
      <c r="B5243" s="99"/>
      <c r="C5243" s="99"/>
      <c r="D5243" s="100"/>
      <c r="E5243" s="95"/>
      <c r="F5243" s="92"/>
      <c r="G5243" s="101"/>
      <c r="H5243" s="92"/>
      <c r="I5243" s="92"/>
      <c r="L5243" s="99"/>
      <c r="M5243" s="102"/>
      <c r="N5243" s="102"/>
      <c r="O5243" s="99"/>
      <c r="P5243" s="99"/>
      <c r="Q5243" s="103"/>
      <c r="R5243" s="104"/>
      <c r="S5243" s="99"/>
      <c r="T5243" s="105"/>
      <c r="U5243" s="103"/>
      <c r="V5243" s="103"/>
      <c r="W5243" s="102"/>
      <c r="X5243" s="99"/>
      <c r="Y5243" s="95"/>
      <c r="Z5243" s="106"/>
      <c r="AA5243" s="92"/>
    </row>
    <row r="5244" spans="2:27" x14ac:dyDescent="0.15">
      <c r="B5244" s="99"/>
      <c r="C5244" s="99"/>
      <c r="D5244" s="100"/>
      <c r="E5244" s="95"/>
      <c r="F5244" s="92"/>
      <c r="G5244" s="101"/>
      <c r="H5244" s="92"/>
      <c r="I5244" s="92"/>
      <c r="L5244" s="99"/>
      <c r="M5244" s="102"/>
      <c r="N5244" s="102"/>
      <c r="O5244" s="99"/>
      <c r="P5244" s="99"/>
      <c r="Q5244" s="103"/>
      <c r="R5244" s="104"/>
      <c r="S5244" s="99"/>
      <c r="T5244" s="105"/>
      <c r="U5244" s="103"/>
      <c r="V5244" s="103"/>
      <c r="W5244" s="102"/>
      <c r="X5244" s="99"/>
      <c r="Y5244" s="95"/>
      <c r="Z5244" s="106"/>
      <c r="AA5244" s="92"/>
    </row>
    <row r="5245" spans="2:27" x14ac:dyDescent="0.15">
      <c r="B5245" s="99"/>
      <c r="C5245" s="99"/>
      <c r="D5245" s="100"/>
      <c r="E5245" s="95"/>
      <c r="F5245" s="92"/>
      <c r="G5245" s="101"/>
      <c r="H5245" s="92"/>
      <c r="I5245" s="92"/>
      <c r="L5245" s="99"/>
      <c r="M5245" s="102"/>
      <c r="N5245" s="102"/>
      <c r="O5245" s="99"/>
      <c r="P5245" s="99"/>
      <c r="Q5245" s="103"/>
      <c r="R5245" s="104"/>
      <c r="S5245" s="99"/>
      <c r="T5245" s="105"/>
      <c r="U5245" s="103"/>
      <c r="V5245" s="103"/>
      <c r="W5245" s="102"/>
      <c r="X5245" s="99"/>
      <c r="Y5245" s="95"/>
      <c r="Z5245" s="106"/>
      <c r="AA5245" s="92"/>
    </row>
    <row r="5246" spans="2:27" x14ac:dyDescent="0.15">
      <c r="B5246" s="99"/>
      <c r="C5246" s="99"/>
      <c r="D5246" s="100"/>
      <c r="E5246" s="95"/>
      <c r="F5246" s="92"/>
      <c r="G5246" s="101"/>
      <c r="H5246" s="92"/>
      <c r="I5246" s="92"/>
      <c r="L5246" s="99"/>
      <c r="M5246" s="102"/>
      <c r="N5246" s="102"/>
      <c r="O5246" s="99"/>
      <c r="P5246" s="99"/>
      <c r="Q5246" s="103"/>
      <c r="R5246" s="104"/>
      <c r="S5246" s="99"/>
      <c r="T5246" s="105"/>
      <c r="U5246" s="103"/>
      <c r="V5246" s="103"/>
      <c r="W5246" s="102"/>
      <c r="X5246" s="99"/>
      <c r="Y5246" s="95"/>
      <c r="Z5246" s="106"/>
      <c r="AA5246" s="92"/>
    </row>
    <row r="5247" spans="2:27" x14ac:dyDescent="0.15">
      <c r="B5247" s="99"/>
      <c r="C5247" s="99"/>
      <c r="D5247" s="100"/>
      <c r="E5247" s="95"/>
      <c r="F5247" s="92"/>
      <c r="G5247" s="101"/>
      <c r="H5247" s="92"/>
      <c r="I5247" s="92"/>
      <c r="L5247" s="99"/>
      <c r="M5247" s="102"/>
      <c r="N5247" s="102"/>
      <c r="O5247" s="99"/>
      <c r="P5247" s="99"/>
      <c r="Q5247" s="103"/>
      <c r="R5247" s="104"/>
      <c r="S5247" s="99"/>
      <c r="T5247" s="105"/>
      <c r="U5247" s="103"/>
      <c r="V5247" s="103"/>
      <c r="W5247" s="102"/>
      <c r="X5247" s="99"/>
      <c r="Y5247" s="95"/>
      <c r="Z5247" s="106"/>
      <c r="AA5247" s="92"/>
    </row>
    <row r="5248" spans="2:27" x14ac:dyDescent="0.15">
      <c r="B5248" s="99"/>
      <c r="C5248" s="99"/>
      <c r="D5248" s="100"/>
      <c r="E5248" s="95"/>
      <c r="F5248" s="92"/>
      <c r="G5248" s="101"/>
      <c r="H5248" s="92"/>
      <c r="I5248" s="92"/>
      <c r="L5248" s="99"/>
      <c r="M5248" s="102"/>
      <c r="N5248" s="102"/>
      <c r="O5248" s="99"/>
      <c r="P5248" s="99"/>
      <c r="Q5248" s="103"/>
      <c r="R5248" s="104"/>
      <c r="S5248" s="99"/>
      <c r="T5248" s="105"/>
      <c r="U5248" s="103"/>
      <c r="V5248" s="103"/>
      <c r="W5248" s="102"/>
      <c r="X5248" s="99"/>
      <c r="Y5248" s="95"/>
      <c r="Z5248" s="106"/>
      <c r="AA5248" s="92"/>
    </row>
    <row r="5249" spans="2:27" x14ac:dyDescent="0.15">
      <c r="B5249" s="99"/>
      <c r="C5249" s="99"/>
      <c r="D5249" s="100"/>
      <c r="E5249" s="95"/>
      <c r="F5249" s="92"/>
      <c r="G5249" s="101"/>
      <c r="H5249" s="92"/>
      <c r="I5249" s="92"/>
      <c r="L5249" s="99"/>
      <c r="M5249" s="102"/>
      <c r="N5249" s="102"/>
      <c r="O5249" s="99"/>
      <c r="P5249" s="99"/>
      <c r="Q5249" s="103"/>
      <c r="R5249" s="104"/>
      <c r="S5249" s="99"/>
      <c r="T5249" s="105"/>
      <c r="U5249" s="103"/>
      <c r="V5249" s="103"/>
      <c r="W5249" s="102"/>
      <c r="X5249" s="99"/>
      <c r="Y5249" s="95"/>
      <c r="Z5249" s="106"/>
      <c r="AA5249" s="92"/>
    </row>
    <row r="5250" spans="2:27" x14ac:dyDescent="0.15">
      <c r="B5250" s="99"/>
      <c r="C5250" s="99"/>
      <c r="D5250" s="100"/>
      <c r="E5250" s="95"/>
      <c r="F5250" s="92"/>
      <c r="G5250" s="101"/>
      <c r="H5250" s="92"/>
      <c r="I5250" s="92"/>
      <c r="L5250" s="99"/>
      <c r="M5250" s="102"/>
      <c r="N5250" s="102"/>
      <c r="O5250" s="99"/>
      <c r="P5250" s="99"/>
      <c r="Q5250" s="103"/>
      <c r="R5250" s="104"/>
      <c r="S5250" s="99"/>
      <c r="T5250" s="105"/>
      <c r="U5250" s="103"/>
      <c r="V5250" s="103"/>
      <c r="W5250" s="102"/>
      <c r="X5250" s="99"/>
      <c r="Y5250" s="95"/>
      <c r="Z5250" s="106"/>
      <c r="AA5250" s="92"/>
    </row>
    <row r="5251" spans="2:27" x14ac:dyDescent="0.15">
      <c r="B5251" s="99"/>
      <c r="C5251" s="99"/>
      <c r="D5251" s="100"/>
      <c r="E5251" s="95"/>
      <c r="F5251" s="92"/>
      <c r="G5251" s="101"/>
      <c r="H5251" s="92"/>
      <c r="I5251" s="92"/>
      <c r="L5251" s="99"/>
      <c r="M5251" s="102"/>
      <c r="N5251" s="102"/>
      <c r="O5251" s="99"/>
      <c r="P5251" s="99"/>
      <c r="Q5251" s="103"/>
      <c r="R5251" s="104"/>
      <c r="S5251" s="99"/>
      <c r="T5251" s="105"/>
      <c r="U5251" s="103"/>
      <c r="V5251" s="103"/>
      <c r="W5251" s="102"/>
      <c r="X5251" s="99"/>
      <c r="Y5251" s="95"/>
      <c r="Z5251" s="106"/>
      <c r="AA5251" s="92"/>
    </row>
    <row r="5252" spans="2:27" x14ac:dyDescent="0.15">
      <c r="B5252" s="99"/>
      <c r="C5252" s="99"/>
      <c r="D5252" s="100"/>
      <c r="E5252" s="95"/>
      <c r="F5252" s="92"/>
      <c r="G5252" s="101"/>
      <c r="H5252" s="92"/>
      <c r="I5252" s="92"/>
      <c r="L5252" s="99"/>
      <c r="M5252" s="102"/>
      <c r="N5252" s="102"/>
      <c r="O5252" s="99"/>
      <c r="P5252" s="99"/>
      <c r="Q5252" s="103"/>
      <c r="R5252" s="104"/>
      <c r="S5252" s="99"/>
      <c r="T5252" s="105"/>
      <c r="U5252" s="103"/>
      <c r="V5252" s="103"/>
      <c r="W5252" s="102"/>
      <c r="X5252" s="99"/>
      <c r="Y5252" s="95"/>
      <c r="Z5252" s="106"/>
      <c r="AA5252" s="92"/>
    </row>
    <row r="5253" spans="2:27" x14ac:dyDescent="0.15">
      <c r="B5253" s="99"/>
      <c r="C5253" s="99"/>
      <c r="D5253" s="100"/>
      <c r="E5253" s="95"/>
      <c r="F5253" s="92"/>
      <c r="G5253" s="101"/>
      <c r="H5253" s="92"/>
      <c r="I5253" s="92"/>
      <c r="L5253" s="99"/>
      <c r="M5253" s="102"/>
      <c r="N5253" s="102"/>
      <c r="O5253" s="99"/>
      <c r="P5253" s="99"/>
      <c r="Q5253" s="103"/>
      <c r="R5253" s="104"/>
      <c r="S5253" s="99"/>
      <c r="T5253" s="105"/>
      <c r="U5253" s="103"/>
      <c r="V5253" s="103"/>
      <c r="W5253" s="102"/>
      <c r="X5253" s="99"/>
      <c r="Y5253" s="95"/>
      <c r="Z5253" s="106"/>
      <c r="AA5253" s="92"/>
    </row>
    <row r="5254" spans="2:27" x14ac:dyDescent="0.15">
      <c r="B5254" s="99"/>
      <c r="C5254" s="99"/>
      <c r="D5254" s="100"/>
      <c r="E5254" s="95"/>
      <c r="F5254" s="92"/>
      <c r="G5254" s="101"/>
      <c r="H5254" s="92"/>
      <c r="I5254" s="92"/>
      <c r="L5254" s="99"/>
      <c r="M5254" s="102"/>
      <c r="N5254" s="102"/>
      <c r="O5254" s="99"/>
      <c r="P5254" s="99"/>
      <c r="Q5254" s="103"/>
      <c r="R5254" s="104"/>
      <c r="S5254" s="99"/>
      <c r="T5254" s="105"/>
      <c r="U5254" s="103"/>
      <c r="V5254" s="103"/>
      <c r="W5254" s="102"/>
      <c r="X5254" s="99"/>
      <c r="Y5254" s="95"/>
      <c r="Z5254" s="106"/>
      <c r="AA5254" s="92"/>
    </row>
    <row r="5255" spans="2:27" x14ac:dyDescent="0.15">
      <c r="B5255" s="99"/>
      <c r="C5255" s="99"/>
      <c r="D5255" s="100"/>
      <c r="E5255" s="95"/>
      <c r="F5255" s="92"/>
      <c r="G5255" s="101"/>
      <c r="H5255" s="92"/>
      <c r="I5255" s="92"/>
      <c r="L5255" s="99"/>
      <c r="M5255" s="102"/>
      <c r="N5255" s="102"/>
      <c r="O5255" s="99"/>
      <c r="P5255" s="99"/>
      <c r="Q5255" s="103"/>
      <c r="R5255" s="104"/>
      <c r="S5255" s="99"/>
      <c r="T5255" s="105"/>
      <c r="U5255" s="103"/>
      <c r="V5255" s="103"/>
      <c r="W5255" s="102"/>
      <c r="X5255" s="99"/>
      <c r="Y5255" s="95"/>
      <c r="Z5255" s="106"/>
      <c r="AA5255" s="92"/>
    </row>
    <row r="5256" spans="2:27" x14ac:dyDescent="0.15">
      <c r="B5256" s="99"/>
      <c r="C5256" s="99"/>
      <c r="D5256" s="100"/>
      <c r="E5256" s="95"/>
      <c r="F5256" s="92"/>
      <c r="G5256" s="101"/>
      <c r="H5256" s="92"/>
      <c r="I5256" s="92"/>
      <c r="L5256" s="99"/>
      <c r="M5256" s="102"/>
      <c r="N5256" s="102"/>
      <c r="O5256" s="99"/>
      <c r="P5256" s="99"/>
      <c r="Q5256" s="103"/>
      <c r="R5256" s="104"/>
      <c r="S5256" s="99"/>
      <c r="T5256" s="105"/>
      <c r="U5256" s="103"/>
      <c r="V5256" s="103"/>
      <c r="W5256" s="102"/>
      <c r="X5256" s="99"/>
      <c r="Y5256" s="95"/>
      <c r="Z5256" s="106"/>
      <c r="AA5256" s="92"/>
    </row>
    <row r="5257" spans="2:27" x14ac:dyDescent="0.15">
      <c r="B5257" s="99"/>
      <c r="C5257" s="99"/>
      <c r="D5257" s="100"/>
      <c r="E5257" s="95"/>
      <c r="F5257" s="92"/>
      <c r="G5257" s="101"/>
      <c r="H5257" s="92"/>
      <c r="I5257" s="92"/>
      <c r="L5257" s="99"/>
      <c r="M5257" s="102"/>
      <c r="N5257" s="102"/>
      <c r="O5257" s="99"/>
      <c r="P5257" s="99"/>
      <c r="Q5257" s="103"/>
      <c r="R5257" s="104"/>
      <c r="S5257" s="99"/>
      <c r="T5257" s="105"/>
      <c r="U5257" s="103"/>
      <c r="V5257" s="103"/>
      <c r="W5257" s="102"/>
      <c r="X5257" s="99"/>
      <c r="Y5257" s="95"/>
      <c r="Z5257" s="106"/>
      <c r="AA5257" s="92"/>
    </row>
    <row r="5258" spans="2:27" x14ac:dyDescent="0.15">
      <c r="B5258" s="99"/>
      <c r="C5258" s="99"/>
      <c r="D5258" s="100"/>
      <c r="E5258" s="95"/>
      <c r="F5258" s="92"/>
      <c r="G5258" s="101"/>
      <c r="H5258" s="92"/>
      <c r="I5258" s="92"/>
      <c r="L5258" s="99"/>
      <c r="M5258" s="102"/>
      <c r="N5258" s="102"/>
      <c r="O5258" s="99"/>
      <c r="P5258" s="99"/>
      <c r="Q5258" s="103"/>
      <c r="R5258" s="104"/>
      <c r="S5258" s="99"/>
      <c r="T5258" s="105"/>
      <c r="U5258" s="103"/>
      <c r="V5258" s="103"/>
      <c r="W5258" s="102"/>
      <c r="X5258" s="99"/>
      <c r="Y5258" s="95"/>
      <c r="Z5258" s="106"/>
      <c r="AA5258" s="92"/>
    </row>
    <row r="5259" spans="2:27" x14ac:dyDescent="0.15">
      <c r="B5259" s="99"/>
      <c r="C5259" s="99"/>
      <c r="D5259" s="100"/>
      <c r="E5259" s="95"/>
      <c r="F5259" s="92"/>
      <c r="G5259" s="101"/>
      <c r="H5259" s="92"/>
      <c r="I5259" s="92"/>
      <c r="L5259" s="99"/>
      <c r="M5259" s="102"/>
      <c r="N5259" s="102"/>
      <c r="O5259" s="99"/>
      <c r="P5259" s="99"/>
      <c r="Q5259" s="103"/>
      <c r="R5259" s="104"/>
      <c r="S5259" s="99"/>
      <c r="T5259" s="105"/>
      <c r="U5259" s="103"/>
      <c r="V5259" s="103"/>
      <c r="W5259" s="102"/>
      <c r="X5259" s="99"/>
      <c r="Y5259" s="95"/>
      <c r="Z5259" s="106"/>
      <c r="AA5259" s="92"/>
    </row>
    <row r="5260" spans="2:27" x14ac:dyDescent="0.15">
      <c r="B5260" s="99"/>
      <c r="C5260" s="99"/>
      <c r="D5260" s="100"/>
      <c r="E5260" s="95"/>
      <c r="F5260" s="92"/>
      <c r="G5260" s="101"/>
      <c r="H5260" s="92"/>
      <c r="I5260" s="92"/>
      <c r="L5260" s="99"/>
      <c r="M5260" s="102"/>
      <c r="N5260" s="102"/>
      <c r="O5260" s="99"/>
      <c r="P5260" s="99"/>
      <c r="Q5260" s="103"/>
      <c r="R5260" s="104"/>
      <c r="S5260" s="99"/>
      <c r="T5260" s="105"/>
      <c r="U5260" s="103"/>
      <c r="V5260" s="103"/>
      <c r="W5260" s="102"/>
      <c r="X5260" s="99"/>
      <c r="Y5260" s="95"/>
      <c r="Z5260" s="106"/>
      <c r="AA5260" s="92"/>
    </row>
    <row r="5261" spans="2:27" x14ac:dyDescent="0.15">
      <c r="B5261" s="99"/>
      <c r="C5261" s="99"/>
      <c r="D5261" s="100"/>
      <c r="E5261" s="95"/>
      <c r="F5261" s="92"/>
      <c r="G5261" s="101"/>
      <c r="H5261" s="92"/>
      <c r="I5261" s="92"/>
      <c r="L5261" s="99"/>
      <c r="M5261" s="102"/>
      <c r="N5261" s="102"/>
      <c r="O5261" s="99"/>
      <c r="P5261" s="99"/>
      <c r="Q5261" s="103"/>
      <c r="R5261" s="104"/>
      <c r="S5261" s="99"/>
      <c r="T5261" s="105"/>
      <c r="U5261" s="103"/>
      <c r="V5261" s="103"/>
      <c r="W5261" s="102"/>
      <c r="X5261" s="99"/>
      <c r="Y5261" s="95"/>
      <c r="Z5261" s="106"/>
      <c r="AA5261" s="92"/>
    </row>
    <row r="5262" spans="2:27" x14ac:dyDescent="0.15">
      <c r="B5262" s="99"/>
      <c r="C5262" s="99"/>
      <c r="D5262" s="100"/>
      <c r="E5262" s="95"/>
      <c r="F5262" s="92"/>
      <c r="G5262" s="101"/>
      <c r="H5262" s="92"/>
      <c r="I5262" s="92"/>
      <c r="L5262" s="99"/>
      <c r="M5262" s="102"/>
      <c r="N5262" s="102"/>
      <c r="O5262" s="99"/>
      <c r="P5262" s="99"/>
      <c r="Q5262" s="103"/>
      <c r="R5262" s="104"/>
      <c r="S5262" s="99"/>
      <c r="T5262" s="105"/>
      <c r="U5262" s="103"/>
      <c r="V5262" s="103"/>
      <c r="W5262" s="102"/>
      <c r="X5262" s="99"/>
      <c r="Y5262" s="95"/>
      <c r="Z5262" s="106"/>
      <c r="AA5262" s="92"/>
    </row>
    <row r="5263" spans="2:27" x14ac:dyDescent="0.15">
      <c r="B5263" s="99"/>
      <c r="C5263" s="99"/>
      <c r="D5263" s="100"/>
      <c r="E5263" s="95"/>
      <c r="F5263" s="92"/>
      <c r="G5263" s="101"/>
      <c r="H5263" s="92"/>
      <c r="I5263" s="92"/>
      <c r="L5263" s="99"/>
      <c r="M5263" s="102"/>
      <c r="N5263" s="102"/>
      <c r="O5263" s="99"/>
      <c r="P5263" s="99"/>
      <c r="Q5263" s="103"/>
      <c r="R5263" s="104"/>
      <c r="S5263" s="99"/>
      <c r="T5263" s="105"/>
      <c r="U5263" s="103"/>
      <c r="V5263" s="103"/>
      <c r="W5263" s="102"/>
      <c r="X5263" s="99"/>
      <c r="Y5263" s="95"/>
      <c r="Z5263" s="106"/>
      <c r="AA5263" s="92"/>
    </row>
    <row r="5264" spans="2:27" x14ac:dyDescent="0.15">
      <c r="B5264" s="99"/>
      <c r="C5264" s="99"/>
      <c r="D5264" s="100"/>
      <c r="E5264" s="95"/>
      <c r="F5264" s="92"/>
      <c r="G5264" s="101"/>
      <c r="H5264" s="92"/>
      <c r="I5264" s="92"/>
      <c r="L5264" s="99"/>
      <c r="M5264" s="102"/>
      <c r="N5264" s="102"/>
      <c r="O5264" s="99"/>
      <c r="P5264" s="99"/>
      <c r="Q5264" s="103"/>
      <c r="R5264" s="104"/>
      <c r="S5264" s="99"/>
      <c r="T5264" s="105"/>
      <c r="U5264" s="103"/>
      <c r="V5264" s="103"/>
      <c r="W5264" s="102"/>
      <c r="X5264" s="99"/>
      <c r="Y5264" s="95"/>
      <c r="Z5264" s="106"/>
      <c r="AA5264" s="92"/>
    </row>
    <row r="5265" spans="2:27" x14ac:dyDescent="0.15">
      <c r="B5265" s="99"/>
      <c r="C5265" s="99"/>
      <c r="D5265" s="100"/>
      <c r="E5265" s="95"/>
      <c r="F5265" s="92"/>
      <c r="G5265" s="101"/>
      <c r="H5265" s="92"/>
      <c r="I5265" s="92"/>
      <c r="L5265" s="99"/>
      <c r="M5265" s="102"/>
      <c r="N5265" s="102"/>
      <c r="O5265" s="99"/>
      <c r="P5265" s="99"/>
      <c r="Q5265" s="103"/>
      <c r="R5265" s="104"/>
      <c r="S5265" s="99"/>
      <c r="T5265" s="105"/>
      <c r="U5265" s="103"/>
      <c r="V5265" s="103"/>
      <c r="W5265" s="102"/>
      <c r="X5265" s="99"/>
      <c r="Y5265" s="95"/>
      <c r="Z5265" s="106"/>
      <c r="AA5265" s="92"/>
    </row>
    <row r="5266" spans="2:27" x14ac:dyDescent="0.15">
      <c r="B5266" s="99"/>
      <c r="C5266" s="99"/>
      <c r="D5266" s="100"/>
      <c r="E5266" s="95"/>
      <c r="F5266" s="92"/>
      <c r="G5266" s="101"/>
      <c r="H5266" s="92"/>
      <c r="I5266" s="92"/>
      <c r="L5266" s="99"/>
      <c r="M5266" s="102"/>
      <c r="N5266" s="102"/>
      <c r="O5266" s="99"/>
      <c r="P5266" s="99"/>
      <c r="Q5266" s="103"/>
      <c r="R5266" s="104"/>
      <c r="S5266" s="99"/>
      <c r="T5266" s="105"/>
      <c r="U5266" s="103"/>
      <c r="V5266" s="103"/>
      <c r="W5266" s="102"/>
      <c r="X5266" s="99"/>
      <c r="Y5266" s="95"/>
      <c r="Z5266" s="106"/>
      <c r="AA5266" s="92"/>
    </row>
    <row r="5267" spans="2:27" x14ac:dyDescent="0.15">
      <c r="B5267" s="99"/>
      <c r="C5267" s="99"/>
      <c r="D5267" s="100"/>
      <c r="E5267" s="95"/>
      <c r="F5267" s="92"/>
      <c r="G5267" s="101"/>
      <c r="H5267" s="92"/>
      <c r="I5267" s="92"/>
      <c r="L5267" s="99"/>
      <c r="M5267" s="102"/>
      <c r="N5267" s="102"/>
      <c r="O5267" s="99"/>
      <c r="P5267" s="99"/>
      <c r="Q5267" s="103"/>
      <c r="R5267" s="104"/>
      <c r="S5267" s="99"/>
      <c r="T5267" s="105"/>
      <c r="U5267" s="103"/>
      <c r="V5267" s="103"/>
      <c r="W5267" s="102"/>
      <c r="X5267" s="99"/>
      <c r="Y5267" s="95"/>
      <c r="Z5267" s="106"/>
      <c r="AA5267" s="92"/>
    </row>
    <row r="5268" spans="2:27" x14ac:dyDescent="0.15">
      <c r="B5268" s="99"/>
      <c r="C5268" s="99"/>
      <c r="D5268" s="100"/>
      <c r="E5268" s="95"/>
      <c r="F5268" s="92"/>
      <c r="G5268" s="101"/>
      <c r="H5268" s="92"/>
      <c r="I5268" s="92"/>
      <c r="L5268" s="99"/>
      <c r="M5268" s="102"/>
      <c r="N5268" s="102"/>
      <c r="O5268" s="99"/>
      <c r="P5268" s="99"/>
      <c r="Q5268" s="103"/>
      <c r="R5268" s="104"/>
      <c r="S5268" s="99"/>
      <c r="T5268" s="105"/>
      <c r="U5268" s="103"/>
      <c r="V5268" s="103"/>
      <c r="W5268" s="102"/>
      <c r="X5268" s="99"/>
      <c r="Y5268" s="95"/>
      <c r="Z5268" s="106"/>
      <c r="AA5268" s="92"/>
    </row>
    <row r="5269" spans="2:27" x14ac:dyDescent="0.15">
      <c r="B5269" s="99"/>
      <c r="C5269" s="99"/>
      <c r="D5269" s="100"/>
      <c r="E5269" s="95"/>
      <c r="F5269" s="92"/>
      <c r="G5269" s="101"/>
      <c r="H5269" s="92"/>
      <c r="I5269" s="92"/>
      <c r="L5269" s="99"/>
      <c r="M5269" s="102"/>
      <c r="N5269" s="102"/>
      <c r="O5269" s="99"/>
      <c r="P5269" s="99"/>
      <c r="Q5269" s="103"/>
      <c r="R5269" s="104"/>
      <c r="S5269" s="99"/>
      <c r="T5269" s="105"/>
      <c r="U5269" s="103"/>
      <c r="V5269" s="103"/>
      <c r="W5269" s="102"/>
      <c r="X5269" s="99"/>
      <c r="Y5269" s="95"/>
      <c r="Z5269" s="106"/>
      <c r="AA5269" s="92"/>
    </row>
    <row r="5270" spans="2:27" x14ac:dyDescent="0.15">
      <c r="B5270" s="99"/>
      <c r="C5270" s="99"/>
      <c r="D5270" s="100"/>
      <c r="E5270" s="95"/>
      <c r="F5270" s="92"/>
      <c r="G5270" s="101"/>
      <c r="H5270" s="92"/>
      <c r="I5270" s="92"/>
      <c r="L5270" s="99"/>
      <c r="M5270" s="102"/>
      <c r="N5270" s="102"/>
      <c r="O5270" s="99"/>
      <c r="P5270" s="99"/>
      <c r="Q5270" s="103"/>
      <c r="R5270" s="104"/>
      <c r="S5270" s="99"/>
      <c r="T5270" s="105"/>
      <c r="U5270" s="103"/>
      <c r="V5270" s="103"/>
      <c r="W5270" s="102"/>
      <c r="X5270" s="99"/>
      <c r="Y5270" s="95"/>
      <c r="Z5270" s="106"/>
      <c r="AA5270" s="92"/>
    </row>
    <row r="5271" spans="2:27" x14ac:dyDescent="0.15">
      <c r="B5271" s="99"/>
      <c r="C5271" s="99"/>
      <c r="D5271" s="100"/>
      <c r="E5271" s="95"/>
      <c r="F5271" s="92"/>
      <c r="G5271" s="101"/>
      <c r="H5271" s="92"/>
      <c r="I5271" s="92"/>
      <c r="L5271" s="99"/>
      <c r="M5271" s="102"/>
      <c r="N5271" s="102"/>
      <c r="O5271" s="99"/>
      <c r="P5271" s="99"/>
      <c r="Q5271" s="103"/>
      <c r="R5271" s="104"/>
      <c r="S5271" s="99"/>
      <c r="T5271" s="105"/>
      <c r="U5271" s="103"/>
      <c r="V5271" s="103"/>
      <c r="W5271" s="102"/>
      <c r="X5271" s="99"/>
      <c r="Y5271" s="95"/>
      <c r="Z5271" s="106"/>
      <c r="AA5271" s="92"/>
    </row>
    <row r="5272" spans="2:27" x14ac:dyDescent="0.15">
      <c r="B5272" s="99"/>
      <c r="C5272" s="99"/>
      <c r="D5272" s="100"/>
      <c r="E5272" s="95"/>
      <c r="F5272" s="92"/>
      <c r="G5272" s="101"/>
      <c r="H5272" s="92"/>
      <c r="I5272" s="92"/>
      <c r="L5272" s="99"/>
      <c r="M5272" s="102"/>
      <c r="N5272" s="102"/>
      <c r="O5272" s="99"/>
      <c r="P5272" s="99"/>
      <c r="Q5272" s="103"/>
      <c r="R5272" s="104"/>
      <c r="S5272" s="99"/>
      <c r="T5272" s="105"/>
      <c r="U5272" s="103"/>
      <c r="V5272" s="103"/>
      <c r="W5272" s="102"/>
      <c r="X5272" s="99"/>
      <c r="Y5272" s="95"/>
      <c r="Z5272" s="106"/>
      <c r="AA5272" s="92"/>
    </row>
    <row r="5273" spans="2:27" x14ac:dyDescent="0.15">
      <c r="B5273" s="99"/>
      <c r="C5273" s="99"/>
      <c r="D5273" s="100"/>
      <c r="E5273" s="95"/>
      <c r="F5273" s="92"/>
      <c r="G5273" s="101"/>
      <c r="H5273" s="92"/>
      <c r="I5273" s="92"/>
      <c r="L5273" s="99"/>
      <c r="M5273" s="102"/>
      <c r="N5273" s="102"/>
      <c r="O5273" s="99"/>
      <c r="P5273" s="99"/>
      <c r="Q5273" s="103"/>
      <c r="R5273" s="104"/>
      <c r="S5273" s="99"/>
      <c r="T5273" s="105"/>
      <c r="U5273" s="103"/>
      <c r="V5273" s="103"/>
      <c r="W5273" s="102"/>
      <c r="X5273" s="99"/>
      <c r="Y5273" s="95"/>
      <c r="Z5273" s="106"/>
      <c r="AA5273" s="92"/>
    </row>
    <row r="5274" spans="2:27" x14ac:dyDescent="0.15">
      <c r="B5274" s="99"/>
      <c r="C5274" s="99"/>
      <c r="D5274" s="100"/>
      <c r="E5274" s="95"/>
      <c r="F5274" s="92"/>
      <c r="G5274" s="101"/>
      <c r="H5274" s="92"/>
      <c r="I5274" s="92"/>
      <c r="L5274" s="99"/>
      <c r="M5274" s="102"/>
      <c r="N5274" s="102"/>
      <c r="O5274" s="99"/>
      <c r="P5274" s="99"/>
      <c r="Q5274" s="103"/>
      <c r="R5274" s="104"/>
      <c r="S5274" s="99"/>
      <c r="T5274" s="105"/>
      <c r="U5274" s="103"/>
      <c r="V5274" s="103"/>
      <c r="W5274" s="102"/>
      <c r="X5274" s="99"/>
      <c r="Y5274" s="95"/>
      <c r="Z5274" s="106"/>
      <c r="AA5274" s="92"/>
    </row>
    <row r="5275" spans="2:27" x14ac:dyDescent="0.15">
      <c r="B5275" s="99"/>
      <c r="C5275" s="99"/>
      <c r="D5275" s="100"/>
      <c r="E5275" s="95"/>
      <c r="F5275" s="92"/>
      <c r="G5275" s="101"/>
      <c r="H5275" s="92"/>
      <c r="I5275" s="92"/>
      <c r="L5275" s="99"/>
      <c r="M5275" s="102"/>
      <c r="N5275" s="102"/>
      <c r="O5275" s="99"/>
      <c r="P5275" s="99"/>
      <c r="Q5275" s="103"/>
      <c r="R5275" s="104"/>
      <c r="S5275" s="99"/>
      <c r="T5275" s="105"/>
      <c r="U5275" s="103"/>
      <c r="V5275" s="103"/>
      <c r="W5275" s="102"/>
      <c r="X5275" s="99"/>
      <c r="Y5275" s="95"/>
      <c r="Z5275" s="106"/>
      <c r="AA5275" s="92"/>
    </row>
    <row r="5276" spans="2:27" x14ac:dyDescent="0.15">
      <c r="B5276" s="99"/>
      <c r="C5276" s="99"/>
      <c r="D5276" s="100"/>
      <c r="E5276" s="95"/>
      <c r="F5276" s="92"/>
      <c r="G5276" s="101"/>
      <c r="H5276" s="92"/>
      <c r="I5276" s="92"/>
      <c r="L5276" s="99"/>
      <c r="M5276" s="102"/>
      <c r="N5276" s="102"/>
      <c r="O5276" s="99"/>
      <c r="P5276" s="99"/>
      <c r="Q5276" s="103"/>
      <c r="R5276" s="104"/>
      <c r="S5276" s="99"/>
      <c r="T5276" s="105"/>
      <c r="U5276" s="103"/>
      <c r="V5276" s="103"/>
      <c r="W5276" s="102"/>
      <c r="X5276" s="99"/>
      <c r="Y5276" s="95"/>
      <c r="Z5276" s="106"/>
      <c r="AA5276" s="92"/>
    </row>
    <row r="5277" spans="2:27" x14ac:dyDescent="0.15">
      <c r="B5277" s="99"/>
      <c r="C5277" s="99"/>
      <c r="D5277" s="100"/>
      <c r="E5277" s="95"/>
      <c r="F5277" s="92"/>
      <c r="G5277" s="101"/>
      <c r="H5277" s="92"/>
      <c r="I5277" s="92"/>
      <c r="L5277" s="99"/>
      <c r="M5277" s="102"/>
      <c r="N5277" s="102"/>
      <c r="O5277" s="99"/>
      <c r="P5277" s="99"/>
      <c r="Q5277" s="103"/>
      <c r="R5277" s="104"/>
      <c r="S5277" s="99"/>
      <c r="T5277" s="105"/>
      <c r="U5277" s="103"/>
      <c r="V5277" s="103"/>
      <c r="W5277" s="102"/>
      <c r="X5277" s="99"/>
      <c r="Y5277" s="95"/>
      <c r="Z5277" s="106"/>
      <c r="AA5277" s="92"/>
    </row>
    <row r="5278" spans="2:27" x14ac:dyDescent="0.15">
      <c r="B5278" s="99"/>
      <c r="C5278" s="99"/>
      <c r="D5278" s="100"/>
      <c r="E5278" s="95"/>
      <c r="F5278" s="92"/>
      <c r="G5278" s="101"/>
      <c r="H5278" s="92"/>
      <c r="I5278" s="92"/>
      <c r="L5278" s="99"/>
      <c r="M5278" s="102"/>
      <c r="N5278" s="102"/>
      <c r="O5278" s="99"/>
      <c r="P5278" s="99"/>
      <c r="Q5278" s="103"/>
      <c r="R5278" s="104"/>
      <c r="S5278" s="99"/>
      <c r="T5278" s="105"/>
      <c r="U5278" s="103"/>
      <c r="V5278" s="103"/>
      <c r="W5278" s="102"/>
      <c r="X5278" s="99"/>
      <c r="Y5278" s="95"/>
      <c r="Z5278" s="106"/>
      <c r="AA5278" s="92"/>
    </row>
    <row r="5279" spans="2:27" x14ac:dyDescent="0.15">
      <c r="B5279" s="99"/>
      <c r="C5279" s="99"/>
      <c r="D5279" s="100"/>
      <c r="E5279" s="95"/>
      <c r="F5279" s="92"/>
      <c r="G5279" s="101"/>
      <c r="H5279" s="92"/>
      <c r="I5279" s="92"/>
      <c r="L5279" s="99"/>
      <c r="M5279" s="102"/>
      <c r="N5279" s="102"/>
      <c r="O5279" s="99"/>
      <c r="P5279" s="99"/>
      <c r="Q5279" s="103"/>
      <c r="R5279" s="104"/>
      <c r="S5279" s="99"/>
      <c r="T5279" s="105"/>
      <c r="U5279" s="103"/>
      <c r="V5279" s="103"/>
      <c r="W5279" s="102"/>
      <c r="X5279" s="99"/>
      <c r="Y5279" s="95"/>
      <c r="Z5279" s="106"/>
      <c r="AA5279" s="92"/>
    </row>
    <row r="5280" spans="2:27" x14ac:dyDescent="0.15">
      <c r="B5280" s="99"/>
      <c r="C5280" s="99"/>
      <c r="D5280" s="100"/>
      <c r="E5280" s="95"/>
      <c r="F5280" s="92"/>
      <c r="G5280" s="101"/>
      <c r="H5280" s="92"/>
      <c r="I5280" s="92"/>
      <c r="L5280" s="99"/>
      <c r="M5280" s="102"/>
      <c r="N5280" s="102"/>
      <c r="O5280" s="99"/>
      <c r="P5280" s="99"/>
      <c r="Q5280" s="103"/>
      <c r="R5280" s="104"/>
      <c r="S5280" s="99"/>
      <c r="T5280" s="105"/>
      <c r="U5280" s="103"/>
      <c r="V5280" s="103"/>
      <c r="W5280" s="102"/>
      <c r="X5280" s="99"/>
      <c r="Y5280" s="95"/>
      <c r="Z5280" s="106"/>
      <c r="AA5280" s="92"/>
    </row>
    <row r="5281" spans="2:27" x14ac:dyDescent="0.15">
      <c r="B5281" s="99"/>
      <c r="C5281" s="99"/>
      <c r="D5281" s="100"/>
      <c r="E5281" s="95"/>
      <c r="F5281" s="92"/>
      <c r="G5281" s="101"/>
      <c r="H5281" s="92"/>
      <c r="I5281" s="92"/>
      <c r="L5281" s="99"/>
      <c r="M5281" s="102"/>
      <c r="N5281" s="102"/>
      <c r="O5281" s="99"/>
      <c r="P5281" s="99"/>
      <c r="Q5281" s="103"/>
      <c r="R5281" s="104"/>
      <c r="S5281" s="99"/>
      <c r="T5281" s="105"/>
      <c r="U5281" s="103"/>
      <c r="V5281" s="103"/>
      <c r="W5281" s="102"/>
      <c r="X5281" s="99"/>
      <c r="Y5281" s="95"/>
      <c r="Z5281" s="106"/>
      <c r="AA5281" s="92"/>
    </row>
    <row r="5282" spans="2:27" x14ac:dyDescent="0.15">
      <c r="B5282" s="99"/>
      <c r="C5282" s="99"/>
      <c r="D5282" s="100"/>
      <c r="E5282" s="95"/>
      <c r="F5282" s="92"/>
      <c r="G5282" s="101"/>
      <c r="H5282" s="92"/>
      <c r="I5282" s="92"/>
      <c r="L5282" s="99"/>
      <c r="M5282" s="102"/>
      <c r="N5282" s="102"/>
      <c r="O5282" s="99"/>
      <c r="P5282" s="99"/>
      <c r="Q5282" s="103"/>
      <c r="R5282" s="104"/>
      <c r="S5282" s="99"/>
      <c r="T5282" s="105"/>
      <c r="U5282" s="103"/>
      <c r="V5282" s="103"/>
      <c r="W5282" s="102"/>
      <c r="X5282" s="99"/>
      <c r="Y5282" s="95"/>
      <c r="Z5282" s="106"/>
      <c r="AA5282" s="92"/>
    </row>
    <row r="5283" spans="2:27" x14ac:dyDescent="0.15">
      <c r="B5283" s="99"/>
      <c r="C5283" s="99"/>
      <c r="D5283" s="100"/>
      <c r="E5283" s="95"/>
      <c r="F5283" s="92"/>
      <c r="G5283" s="101"/>
      <c r="H5283" s="92"/>
      <c r="I5283" s="92"/>
      <c r="L5283" s="99"/>
      <c r="M5283" s="102"/>
      <c r="N5283" s="102"/>
      <c r="O5283" s="99"/>
      <c r="P5283" s="99"/>
      <c r="Q5283" s="103"/>
      <c r="R5283" s="104"/>
      <c r="S5283" s="99"/>
      <c r="T5283" s="105"/>
      <c r="U5283" s="103"/>
      <c r="V5283" s="103"/>
      <c r="W5283" s="102"/>
      <c r="X5283" s="99"/>
      <c r="Y5283" s="95"/>
      <c r="Z5283" s="106"/>
      <c r="AA5283" s="92"/>
    </row>
    <row r="5284" spans="2:27" x14ac:dyDescent="0.15">
      <c r="B5284" s="99"/>
      <c r="C5284" s="99"/>
      <c r="D5284" s="100"/>
      <c r="E5284" s="95"/>
      <c r="F5284" s="92"/>
      <c r="G5284" s="101"/>
      <c r="H5284" s="92"/>
      <c r="I5284" s="92"/>
      <c r="L5284" s="99"/>
      <c r="M5284" s="102"/>
      <c r="N5284" s="102"/>
      <c r="O5284" s="99"/>
      <c r="P5284" s="99"/>
      <c r="Q5284" s="103"/>
      <c r="R5284" s="104"/>
      <c r="S5284" s="99"/>
      <c r="T5284" s="105"/>
      <c r="U5284" s="103"/>
      <c r="V5284" s="103"/>
      <c r="W5284" s="102"/>
      <c r="X5284" s="99"/>
      <c r="Y5284" s="95"/>
      <c r="Z5284" s="106"/>
      <c r="AA5284" s="92"/>
    </row>
    <row r="5285" spans="2:27" x14ac:dyDescent="0.15">
      <c r="B5285" s="99"/>
      <c r="C5285" s="99"/>
      <c r="D5285" s="100"/>
      <c r="E5285" s="95"/>
      <c r="F5285" s="92"/>
      <c r="G5285" s="101"/>
      <c r="H5285" s="92"/>
      <c r="I5285" s="92"/>
      <c r="L5285" s="99"/>
      <c r="M5285" s="102"/>
      <c r="N5285" s="102"/>
      <c r="O5285" s="99"/>
      <c r="P5285" s="99"/>
      <c r="Q5285" s="103"/>
      <c r="R5285" s="104"/>
      <c r="S5285" s="99"/>
      <c r="T5285" s="105"/>
      <c r="U5285" s="103"/>
      <c r="V5285" s="103"/>
      <c r="W5285" s="102"/>
      <c r="X5285" s="99"/>
      <c r="Y5285" s="95"/>
      <c r="Z5285" s="106"/>
      <c r="AA5285" s="92"/>
    </row>
    <row r="5286" spans="2:27" x14ac:dyDescent="0.15">
      <c r="B5286" s="99"/>
      <c r="C5286" s="99"/>
      <c r="D5286" s="100"/>
      <c r="E5286" s="95"/>
      <c r="F5286" s="92"/>
      <c r="G5286" s="101"/>
      <c r="H5286" s="92"/>
      <c r="I5286" s="92"/>
      <c r="L5286" s="99"/>
      <c r="M5286" s="102"/>
      <c r="N5286" s="102"/>
      <c r="O5286" s="99"/>
      <c r="P5286" s="99"/>
      <c r="Q5286" s="103"/>
      <c r="R5286" s="104"/>
      <c r="S5286" s="99"/>
      <c r="T5286" s="105"/>
      <c r="U5286" s="103"/>
      <c r="V5286" s="103"/>
      <c r="W5286" s="102"/>
      <c r="X5286" s="99"/>
      <c r="Y5286" s="95"/>
      <c r="Z5286" s="106"/>
      <c r="AA5286" s="92"/>
    </row>
    <row r="5287" spans="2:27" x14ac:dyDescent="0.15">
      <c r="B5287" s="99"/>
      <c r="C5287" s="99"/>
      <c r="D5287" s="100"/>
      <c r="E5287" s="95"/>
      <c r="F5287" s="92"/>
      <c r="G5287" s="101"/>
      <c r="H5287" s="92"/>
      <c r="I5287" s="92"/>
      <c r="L5287" s="99"/>
      <c r="M5287" s="102"/>
      <c r="N5287" s="102"/>
      <c r="O5287" s="99"/>
      <c r="P5287" s="99"/>
      <c r="Q5287" s="103"/>
      <c r="R5287" s="104"/>
      <c r="S5287" s="99"/>
      <c r="T5287" s="105"/>
      <c r="U5287" s="103"/>
      <c r="V5287" s="103"/>
      <c r="W5287" s="102"/>
      <c r="X5287" s="99"/>
      <c r="Y5287" s="95"/>
      <c r="Z5287" s="106"/>
      <c r="AA5287" s="92"/>
    </row>
    <row r="5288" spans="2:27" x14ac:dyDescent="0.15">
      <c r="B5288" s="99"/>
      <c r="C5288" s="99"/>
      <c r="D5288" s="100"/>
      <c r="E5288" s="95"/>
      <c r="F5288" s="92"/>
      <c r="G5288" s="101"/>
      <c r="H5288" s="92"/>
      <c r="I5288" s="92"/>
      <c r="L5288" s="99"/>
      <c r="M5288" s="102"/>
      <c r="N5288" s="102"/>
      <c r="O5288" s="99"/>
      <c r="P5288" s="99"/>
      <c r="Q5288" s="103"/>
      <c r="R5288" s="104"/>
      <c r="S5288" s="99"/>
      <c r="T5288" s="105"/>
      <c r="U5288" s="103"/>
      <c r="V5288" s="103"/>
      <c r="W5288" s="102"/>
      <c r="X5288" s="99"/>
      <c r="Y5288" s="95"/>
      <c r="Z5288" s="106"/>
      <c r="AA5288" s="92"/>
    </row>
    <row r="5289" spans="2:27" x14ac:dyDescent="0.15">
      <c r="B5289" s="99"/>
      <c r="C5289" s="99"/>
      <c r="D5289" s="100"/>
      <c r="E5289" s="95"/>
      <c r="F5289" s="92"/>
      <c r="G5289" s="101"/>
      <c r="H5289" s="92"/>
      <c r="I5289" s="92"/>
      <c r="L5289" s="99"/>
      <c r="M5289" s="102"/>
      <c r="N5289" s="102"/>
      <c r="O5289" s="99"/>
      <c r="P5289" s="99"/>
      <c r="Q5289" s="103"/>
      <c r="R5289" s="104"/>
      <c r="S5289" s="99"/>
      <c r="T5289" s="105"/>
      <c r="U5289" s="103"/>
      <c r="V5289" s="103"/>
      <c r="W5289" s="102"/>
      <c r="X5289" s="99"/>
      <c r="Y5289" s="95"/>
      <c r="Z5289" s="106"/>
      <c r="AA5289" s="92"/>
    </row>
    <row r="5290" spans="2:27" x14ac:dyDescent="0.15">
      <c r="B5290" s="99"/>
      <c r="C5290" s="99"/>
      <c r="D5290" s="100"/>
      <c r="E5290" s="95"/>
      <c r="F5290" s="92"/>
      <c r="G5290" s="101"/>
      <c r="H5290" s="92"/>
      <c r="I5290" s="92"/>
      <c r="L5290" s="99"/>
      <c r="M5290" s="102"/>
      <c r="N5290" s="102"/>
      <c r="O5290" s="99"/>
      <c r="P5290" s="99"/>
      <c r="Q5290" s="103"/>
      <c r="R5290" s="104"/>
      <c r="S5290" s="99"/>
      <c r="T5290" s="105"/>
      <c r="U5290" s="103"/>
      <c r="V5290" s="103"/>
      <c r="W5290" s="102"/>
      <c r="X5290" s="99"/>
      <c r="Y5290" s="95"/>
      <c r="Z5290" s="106"/>
      <c r="AA5290" s="92"/>
    </row>
    <row r="5291" spans="2:27" x14ac:dyDescent="0.15">
      <c r="B5291" s="99"/>
      <c r="C5291" s="99"/>
      <c r="D5291" s="100"/>
      <c r="E5291" s="95"/>
      <c r="F5291" s="92"/>
      <c r="G5291" s="101"/>
      <c r="H5291" s="92"/>
      <c r="I5291" s="92"/>
      <c r="L5291" s="99"/>
      <c r="M5291" s="102"/>
      <c r="N5291" s="102"/>
      <c r="O5291" s="99"/>
      <c r="P5291" s="99"/>
      <c r="Q5291" s="103"/>
      <c r="R5291" s="104"/>
      <c r="S5291" s="99"/>
      <c r="T5291" s="105"/>
      <c r="U5291" s="103"/>
      <c r="V5291" s="103"/>
      <c r="W5291" s="102"/>
      <c r="X5291" s="99"/>
      <c r="Y5291" s="95"/>
      <c r="Z5291" s="106"/>
      <c r="AA5291" s="92"/>
    </row>
    <row r="5292" spans="2:27" x14ac:dyDescent="0.15">
      <c r="B5292" s="99"/>
      <c r="C5292" s="99"/>
      <c r="D5292" s="100"/>
      <c r="E5292" s="95"/>
      <c r="F5292" s="92"/>
      <c r="G5292" s="101"/>
      <c r="H5292" s="92"/>
      <c r="I5292" s="92"/>
      <c r="L5292" s="99"/>
      <c r="M5292" s="102"/>
      <c r="N5292" s="102"/>
      <c r="O5292" s="99"/>
      <c r="P5292" s="99"/>
      <c r="Q5292" s="103"/>
      <c r="R5292" s="104"/>
      <c r="S5292" s="99"/>
      <c r="T5292" s="105"/>
      <c r="U5292" s="103"/>
      <c r="V5292" s="103"/>
      <c r="W5292" s="102"/>
      <c r="X5292" s="99"/>
      <c r="Y5292" s="95"/>
      <c r="Z5292" s="106"/>
      <c r="AA5292" s="92"/>
    </row>
    <row r="5293" spans="2:27" x14ac:dyDescent="0.15">
      <c r="B5293" s="99"/>
      <c r="C5293" s="99"/>
      <c r="D5293" s="100"/>
      <c r="E5293" s="95"/>
      <c r="F5293" s="92"/>
      <c r="G5293" s="101"/>
      <c r="H5293" s="92"/>
      <c r="I5293" s="92"/>
      <c r="L5293" s="99"/>
      <c r="M5293" s="102"/>
      <c r="N5293" s="102"/>
      <c r="O5293" s="99"/>
      <c r="P5293" s="99"/>
      <c r="Q5293" s="103"/>
      <c r="R5293" s="104"/>
      <c r="S5293" s="99"/>
      <c r="T5293" s="105"/>
      <c r="U5293" s="103"/>
      <c r="V5293" s="103"/>
      <c r="W5293" s="102"/>
      <c r="X5293" s="99"/>
      <c r="Y5293" s="95"/>
      <c r="Z5293" s="106"/>
      <c r="AA5293" s="92"/>
    </row>
    <row r="5294" spans="2:27" x14ac:dyDescent="0.15">
      <c r="B5294" s="99"/>
      <c r="C5294" s="99"/>
      <c r="D5294" s="100"/>
      <c r="E5294" s="95"/>
      <c r="F5294" s="92"/>
      <c r="G5294" s="101"/>
      <c r="H5294" s="92"/>
      <c r="I5294" s="92"/>
      <c r="L5294" s="99"/>
      <c r="M5294" s="102"/>
      <c r="N5294" s="102"/>
      <c r="O5294" s="99"/>
      <c r="P5294" s="99"/>
      <c r="Q5294" s="103"/>
      <c r="R5294" s="104"/>
      <c r="S5294" s="99"/>
      <c r="T5294" s="105"/>
      <c r="U5294" s="103"/>
      <c r="V5294" s="103"/>
      <c r="W5294" s="102"/>
      <c r="X5294" s="99"/>
      <c r="Y5294" s="95"/>
      <c r="Z5294" s="106"/>
      <c r="AA5294" s="92"/>
    </row>
    <row r="5295" spans="2:27" x14ac:dyDescent="0.15">
      <c r="B5295" s="99"/>
      <c r="C5295" s="99"/>
      <c r="D5295" s="100"/>
      <c r="E5295" s="95"/>
      <c r="F5295" s="92"/>
      <c r="G5295" s="101"/>
      <c r="H5295" s="92"/>
      <c r="I5295" s="92"/>
      <c r="L5295" s="99"/>
      <c r="M5295" s="102"/>
      <c r="N5295" s="102"/>
      <c r="O5295" s="99"/>
      <c r="P5295" s="99"/>
      <c r="Q5295" s="103"/>
      <c r="R5295" s="104"/>
      <c r="S5295" s="99"/>
      <c r="T5295" s="105"/>
      <c r="U5295" s="103"/>
      <c r="V5295" s="103"/>
      <c r="W5295" s="102"/>
      <c r="X5295" s="99"/>
      <c r="Y5295" s="95"/>
      <c r="Z5295" s="106"/>
      <c r="AA5295" s="92"/>
    </row>
    <row r="5296" spans="2:27" x14ac:dyDescent="0.15">
      <c r="B5296" s="99"/>
      <c r="C5296" s="99"/>
      <c r="D5296" s="100"/>
      <c r="E5296" s="95"/>
      <c r="F5296" s="92"/>
      <c r="G5296" s="101"/>
      <c r="H5296" s="92"/>
      <c r="I5296" s="92"/>
      <c r="L5296" s="99"/>
      <c r="M5296" s="102"/>
      <c r="N5296" s="102"/>
      <c r="O5296" s="99"/>
      <c r="P5296" s="99"/>
      <c r="Q5296" s="103"/>
      <c r="R5296" s="104"/>
      <c r="S5296" s="99"/>
      <c r="T5296" s="105"/>
      <c r="U5296" s="103"/>
      <c r="V5296" s="103"/>
      <c r="W5296" s="102"/>
      <c r="X5296" s="99"/>
      <c r="Y5296" s="95"/>
      <c r="Z5296" s="106"/>
      <c r="AA5296" s="92"/>
    </row>
    <row r="5297" spans="2:27" x14ac:dyDescent="0.15">
      <c r="B5297" s="99"/>
      <c r="C5297" s="99"/>
      <c r="D5297" s="100"/>
      <c r="E5297" s="95"/>
      <c r="F5297" s="92"/>
      <c r="G5297" s="101"/>
      <c r="H5297" s="92"/>
      <c r="I5297" s="92"/>
      <c r="L5297" s="99"/>
      <c r="M5297" s="102"/>
      <c r="N5297" s="102"/>
      <c r="O5297" s="99"/>
      <c r="P5297" s="99"/>
      <c r="Q5297" s="103"/>
      <c r="R5297" s="104"/>
      <c r="S5297" s="99"/>
      <c r="T5297" s="105"/>
      <c r="U5297" s="103"/>
      <c r="V5297" s="103"/>
      <c r="W5297" s="102"/>
      <c r="X5297" s="99"/>
      <c r="Y5297" s="95"/>
      <c r="Z5297" s="106"/>
      <c r="AA5297" s="92"/>
    </row>
    <row r="5298" spans="2:27" x14ac:dyDescent="0.15">
      <c r="B5298" s="99"/>
      <c r="C5298" s="99"/>
      <c r="D5298" s="100"/>
      <c r="E5298" s="95"/>
      <c r="F5298" s="92"/>
      <c r="G5298" s="101"/>
      <c r="H5298" s="92"/>
      <c r="I5298" s="92"/>
      <c r="L5298" s="99"/>
      <c r="M5298" s="102"/>
      <c r="N5298" s="102"/>
      <c r="O5298" s="99"/>
      <c r="P5298" s="99"/>
      <c r="Q5298" s="103"/>
      <c r="R5298" s="104"/>
      <c r="S5298" s="99"/>
      <c r="T5298" s="105"/>
      <c r="U5298" s="103"/>
      <c r="V5298" s="103"/>
      <c r="W5298" s="102"/>
      <c r="X5298" s="99"/>
      <c r="Y5298" s="95"/>
      <c r="Z5298" s="106"/>
      <c r="AA5298" s="92"/>
    </row>
    <row r="5299" spans="2:27" x14ac:dyDescent="0.15">
      <c r="B5299" s="99"/>
      <c r="C5299" s="99"/>
      <c r="D5299" s="100"/>
      <c r="E5299" s="95"/>
      <c r="F5299" s="92"/>
      <c r="G5299" s="101"/>
      <c r="H5299" s="92"/>
      <c r="I5299" s="92"/>
      <c r="L5299" s="99"/>
      <c r="M5299" s="102"/>
      <c r="N5299" s="102"/>
      <c r="O5299" s="99"/>
      <c r="P5299" s="99"/>
      <c r="Q5299" s="103"/>
      <c r="R5299" s="104"/>
      <c r="S5299" s="99"/>
      <c r="T5299" s="105"/>
      <c r="U5299" s="103"/>
      <c r="V5299" s="103"/>
      <c r="W5299" s="102"/>
      <c r="X5299" s="99"/>
      <c r="Y5299" s="95"/>
      <c r="Z5299" s="106"/>
      <c r="AA5299" s="92"/>
    </row>
    <row r="5300" spans="2:27" x14ac:dyDescent="0.15">
      <c r="B5300" s="99"/>
      <c r="C5300" s="99"/>
      <c r="D5300" s="100"/>
      <c r="E5300" s="95"/>
      <c r="F5300" s="92"/>
      <c r="G5300" s="101"/>
      <c r="H5300" s="92"/>
      <c r="I5300" s="92"/>
      <c r="L5300" s="99"/>
      <c r="M5300" s="102"/>
      <c r="N5300" s="102"/>
      <c r="O5300" s="99"/>
      <c r="P5300" s="99"/>
      <c r="Q5300" s="103"/>
      <c r="R5300" s="104"/>
      <c r="S5300" s="99"/>
      <c r="T5300" s="105"/>
      <c r="U5300" s="103"/>
      <c r="V5300" s="103"/>
      <c r="W5300" s="102"/>
      <c r="X5300" s="99"/>
      <c r="Y5300" s="95"/>
      <c r="Z5300" s="106"/>
      <c r="AA5300" s="92"/>
    </row>
    <row r="5301" spans="2:27" x14ac:dyDescent="0.15">
      <c r="B5301" s="99"/>
      <c r="C5301" s="99"/>
      <c r="D5301" s="100"/>
      <c r="E5301" s="95"/>
      <c r="F5301" s="92"/>
      <c r="G5301" s="101"/>
      <c r="H5301" s="92"/>
      <c r="I5301" s="92"/>
      <c r="L5301" s="99"/>
      <c r="M5301" s="102"/>
      <c r="N5301" s="102"/>
      <c r="O5301" s="99"/>
      <c r="P5301" s="99"/>
      <c r="Q5301" s="103"/>
      <c r="R5301" s="104"/>
      <c r="S5301" s="99"/>
      <c r="T5301" s="105"/>
      <c r="U5301" s="103"/>
      <c r="V5301" s="103"/>
      <c r="W5301" s="102"/>
      <c r="X5301" s="99"/>
      <c r="Y5301" s="95"/>
      <c r="Z5301" s="106"/>
      <c r="AA5301" s="92"/>
    </row>
    <row r="5302" spans="2:27" x14ac:dyDescent="0.15">
      <c r="B5302" s="99"/>
      <c r="C5302" s="99"/>
      <c r="D5302" s="100"/>
      <c r="E5302" s="95"/>
      <c r="F5302" s="92"/>
      <c r="G5302" s="101"/>
      <c r="H5302" s="92"/>
      <c r="I5302" s="92"/>
      <c r="L5302" s="99"/>
      <c r="M5302" s="102"/>
      <c r="N5302" s="102"/>
      <c r="O5302" s="99"/>
      <c r="P5302" s="99"/>
      <c r="Q5302" s="103"/>
      <c r="R5302" s="104"/>
      <c r="S5302" s="99"/>
      <c r="T5302" s="105"/>
      <c r="U5302" s="103"/>
      <c r="V5302" s="103"/>
      <c r="W5302" s="102"/>
      <c r="X5302" s="99"/>
      <c r="Y5302" s="95"/>
      <c r="Z5302" s="106"/>
      <c r="AA5302" s="92"/>
    </row>
    <row r="5303" spans="2:27" x14ac:dyDescent="0.15">
      <c r="B5303" s="99"/>
      <c r="C5303" s="99"/>
      <c r="D5303" s="100"/>
      <c r="E5303" s="95"/>
      <c r="F5303" s="92"/>
      <c r="G5303" s="101"/>
      <c r="H5303" s="92"/>
      <c r="I5303" s="92"/>
      <c r="L5303" s="99"/>
      <c r="M5303" s="102"/>
      <c r="N5303" s="102"/>
      <c r="O5303" s="99"/>
      <c r="P5303" s="99"/>
      <c r="Q5303" s="103"/>
      <c r="R5303" s="104"/>
      <c r="S5303" s="99"/>
      <c r="T5303" s="105"/>
      <c r="U5303" s="103"/>
      <c r="V5303" s="103"/>
      <c r="W5303" s="102"/>
      <c r="X5303" s="99"/>
      <c r="Y5303" s="95"/>
      <c r="Z5303" s="106"/>
      <c r="AA5303" s="92"/>
    </row>
    <row r="5304" spans="2:27" x14ac:dyDescent="0.15">
      <c r="B5304" s="99"/>
      <c r="C5304" s="99"/>
      <c r="D5304" s="100"/>
      <c r="E5304" s="95"/>
      <c r="F5304" s="92"/>
      <c r="G5304" s="101"/>
      <c r="H5304" s="92"/>
      <c r="I5304" s="92"/>
      <c r="L5304" s="99"/>
      <c r="M5304" s="102"/>
      <c r="N5304" s="102"/>
      <c r="O5304" s="99"/>
      <c r="P5304" s="99"/>
      <c r="Q5304" s="103"/>
      <c r="R5304" s="104"/>
      <c r="S5304" s="99"/>
      <c r="T5304" s="105"/>
      <c r="U5304" s="103"/>
      <c r="V5304" s="103"/>
      <c r="W5304" s="102"/>
      <c r="X5304" s="99"/>
      <c r="Y5304" s="95"/>
      <c r="Z5304" s="106"/>
      <c r="AA5304" s="92"/>
    </row>
    <row r="5305" spans="2:27" x14ac:dyDescent="0.15">
      <c r="B5305" s="99"/>
      <c r="C5305" s="99"/>
      <c r="D5305" s="100"/>
      <c r="E5305" s="95"/>
      <c r="F5305" s="92"/>
      <c r="G5305" s="101"/>
      <c r="H5305" s="92"/>
      <c r="I5305" s="92"/>
      <c r="L5305" s="99"/>
      <c r="M5305" s="102"/>
      <c r="N5305" s="102"/>
      <c r="O5305" s="99"/>
      <c r="P5305" s="99"/>
      <c r="Q5305" s="103"/>
      <c r="R5305" s="104"/>
      <c r="S5305" s="99"/>
      <c r="T5305" s="105"/>
      <c r="U5305" s="103"/>
      <c r="V5305" s="103"/>
      <c r="W5305" s="102"/>
      <c r="X5305" s="99"/>
      <c r="Y5305" s="95"/>
      <c r="Z5305" s="106"/>
      <c r="AA5305" s="92"/>
    </row>
    <row r="5306" spans="2:27" x14ac:dyDescent="0.15">
      <c r="B5306" s="99"/>
      <c r="C5306" s="99"/>
      <c r="D5306" s="100"/>
      <c r="E5306" s="95"/>
      <c r="F5306" s="92"/>
      <c r="G5306" s="101"/>
      <c r="H5306" s="92"/>
      <c r="I5306" s="92"/>
      <c r="L5306" s="99"/>
      <c r="M5306" s="102"/>
      <c r="N5306" s="102"/>
      <c r="O5306" s="99"/>
      <c r="P5306" s="99"/>
      <c r="Q5306" s="103"/>
      <c r="R5306" s="104"/>
      <c r="S5306" s="99"/>
      <c r="T5306" s="105"/>
      <c r="U5306" s="103"/>
      <c r="V5306" s="103"/>
      <c r="W5306" s="102"/>
      <c r="X5306" s="99"/>
      <c r="Y5306" s="95"/>
      <c r="Z5306" s="106"/>
      <c r="AA5306" s="92"/>
    </row>
    <row r="5307" spans="2:27" x14ac:dyDescent="0.15">
      <c r="B5307" s="99"/>
      <c r="C5307" s="99"/>
      <c r="D5307" s="100"/>
      <c r="E5307" s="95"/>
      <c r="F5307" s="92"/>
      <c r="G5307" s="101"/>
      <c r="H5307" s="92"/>
      <c r="I5307" s="92"/>
      <c r="L5307" s="99"/>
      <c r="M5307" s="102"/>
      <c r="N5307" s="102"/>
      <c r="O5307" s="99"/>
      <c r="P5307" s="99"/>
      <c r="Q5307" s="103"/>
      <c r="R5307" s="104"/>
      <c r="S5307" s="99"/>
      <c r="T5307" s="105"/>
      <c r="U5307" s="103"/>
      <c r="V5307" s="103"/>
      <c r="W5307" s="102"/>
      <c r="X5307" s="99"/>
      <c r="Y5307" s="95"/>
      <c r="Z5307" s="106"/>
      <c r="AA5307" s="92"/>
    </row>
    <row r="5308" spans="2:27" x14ac:dyDescent="0.15">
      <c r="B5308" s="99"/>
      <c r="C5308" s="99"/>
      <c r="D5308" s="100"/>
      <c r="E5308" s="95"/>
      <c r="F5308" s="92"/>
      <c r="G5308" s="101"/>
      <c r="H5308" s="92"/>
      <c r="I5308" s="92"/>
      <c r="L5308" s="99"/>
      <c r="M5308" s="102"/>
      <c r="N5308" s="102"/>
      <c r="O5308" s="99"/>
      <c r="P5308" s="99"/>
      <c r="Q5308" s="103"/>
      <c r="R5308" s="104"/>
      <c r="S5308" s="99"/>
      <c r="T5308" s="105"/>
      <c r="U5308" s="103"/>
      <c r="V5308" s="103"/>
      <c r="W5308" s="102"/>
      <c r="X5308" s="99"/>
      <c r="Y5308" s="95"/>
      <c r="Z5308" s="106"/>
      <c r="AA5308" s="92"/>
    </row>
    <row r="5309" spans="2:27" x14ac:dyDescent="0.15">
      <c r="B5309" s="99"/>
      <c r="C5309" s="99"/>
      <c r="D5309" s="100"/>
      <c r="E5309" s="95"/>
      <c r="F5309" s="92"/>
      <c r="G5309" s="101"/>
      <c r="H5309" s="92"/>
      <c r="I5309" s="92"/>
      <c r="L5309" s="99"/>
      <c r="M5309" s="102"/>
      <c r="N5309" s="102"/>
      <c r="O5309" s="99"/>
      <c r="P5309" s="99"/>
      <c r="Q5309" s="103"/>
      <c r="R5309" s="104"/>
      <c r="S5309" s="99"/>
      <c r="T5309" s="105"/>
      <c r="U5309" s="103"/>
      <c r="V5309" s="103"/>
      <c r="W5309" s="102"/>
      <c r="X5309" s="99"/>
      <c r="Y5309" s="95"/>
      <c r="Z5309" s="106"/>
      <c r="AA5309" s="92"/>
    </row>
    <row r="5310" spans="2:27" x14ac:dyDescent="0.15">
      <c r="B5310" s="99"/>
      <c r="C5310" s="99"/>
      <c r="D5310" s="100"/>
      <c r="E5310" s="95"/>
      <c r="F5310" s="92"/>
      <c r="G5310" s="101"/>
      <c r="H5310" s="92"/>
      <c r="I5310" s="92"/>
      <c r="L5310" s="99"/>
      <c r="M5310" s="102"/>
      <c r="N5310" s="102"/>
      <c r="O5310" s="99"/>
      <c r="P5310" s="99"/>
      <c r="Q5310" s="103"/>
      <c r="R5310" s="104"/>
      <c r="S5310" s="99"/>
      <c r="T5310" s="105"/>
      <c r="U5310" s="103"/>
      <c r="V5310" s="103"/>
      <c r="W5310" s="102"/>
      <c r="X5310" s="99"/>
      <c r="Y5310" s="95"/>
      <c r="Z5310" s="106"/>
      <c r="AA5310" s="92"/>
    </row>
    <row r="5311" spans="2:27" x14ac:dyDescent="0.15">
      <c r="B5311" s="99"/>
      <c r="C5311" s="99"/>
      <c r="D5311" s="100"/>
      <c r="E5311" s="95"/>
      <c r="F5311" s="92"/>
      <c r="G5311" s="101"/>
      <c r="H5311" s="92"/>
      <c r="I5311" s="92"/>
      <c r="L5311" s="99"/>
      <c r="M5311" s="102"/>
      <c r="N5311" s="102"/>
      <c r="O5311" s="99"/>
      <c r="P5311" s="99"/>
      <c r="Q5311" s="103"/>
      <c r="R5311" s="104"/>
      <c r="S5311" s="99"/>
      <c r="T5311" s="105"/>
      <c r="U5311" s="103"/>
      <c r="V5311" s="103"/>
      <c r="W5311" s="102"/>
      <c r="X5311" s="99"/>
      <c r="Y5311" s="95"/>
      <c r="Z5311" s="106"/>
      <c r="AA5311" s="92"/>
    </row>
    <row r="5312" spans="2:27" x14ac:dyDescent="0.15">
      <c r="B5312" s="99"/>
      <c r="C5312" s="99"/>
      <c r="D5312" s="100"/>
      <c r="E5312" s="95"/>
      <c r="F5312" s="92"/>
      <c r="G5312" s="101"/>
      <c r="H5312" s="92"/>
      <c r="I5312" s="92"/>
      <c r="L5312" s="99"/>
      <c r="M5312" s="102"/>
      <c r="N5312" s="102"/>
      <c r="O5312" s="99"/>
      <c r="P5312" s="99"/>
      <c r="Q5312" s="103"/>
      <c r="R5312" s="104"/>
      <c r="S5312" s="99"/>
      <c r="T5312" s="105"/>
      <c r="U5312" s="103"/>
      <c r="V5312" s="103"/>
      <c r="W5312" s="102"/>
      <c r="X5312" s="99"/>
      <c r="Y5312" s="95"/>
      <c r="Z5312" s="106"/>
      <c r="AA5312" s="92"/>
    </row>
    <row r="5313" spans="2:27" x14ac:dyDescent="0.15">
      <c r="B5313" s="99"/>
      <c r="C5313" s="99"/>
      <c r="D5313" s="100"/>
      <c r="E5313" s="95"/>
      <c r="F5313" s="92"/>
      <c r="G5313" s="101"/>
      <c r="H5313" s="92"/>
      <c r="I5313" s="92"/>
      <c r="L5313" s="99"/>
      <c r="M5313" s="102"/>
      <c r="N5313" s="102"/>
      <c r="O5313" s="99"/>
      <c r="P5313" s="99"/>
      <c r="Q5313" s="103"/>
      <c r="R5313" s="104"/>
      <c r="S5313" s="99"/>
      <c r="T5313" s="105"/>
      <c r="U5313" s="103"/>
      <c r="V5313" s="103"/>
      <c r="W5313" s="102"/>
      <c r="X5313" s="99"/>
      <c r="Y5313" s="95"/>
      <c r="Z5313" s="106"/>
      <c r="AA5313" s="92"/>
    </row>
    <row r="5314" spans="2:27" x14ac:dyDescent="0.15">
      <c r="B5314" s="99"/>
      <c r="C5314" s="99"/>
      <c r="D5314" s="100"/>
      <c r="E5314" s="95"/>
      <c r="F5314" s="92"/>
      <c r="G5314" s="101"/>
      <c r="H5314" s="92"/>
      <c r="I5314" s="92"/>
      <c r="L5314" s="99"/>
      <c r="M5314" s="102"/>
      <c r="N5314" s="102"/>
      <c r="O5314" s="99"/>
      <c r="P5314" s="99"/>
      <c r="Q5314" s="103"/>
      <c r="R5314" s="104"/>
      <c r="S5314" s="99"/>
      <c r="T5314" s="105"/>
      <c r="U5314" s="103"/>
      <c r="V5314" s="103"/>
      <c r="W5314" s="102"/>
      <c r="X5314" s="99"/>
      <c r="Y5314" s="95"/>
      <c r="Z5314" s="106"/>
      <c r="AA5314" s="92"/>
    </row>
    <row r="5315" spans="2:27" x14ac:dyDescent="0.15">
      <c r="B5315" s="99"/>
      <c r="C5315" s="99"/>
      <c r="D5315" s="100"/>
      <c r="E5315" s="95"/>
      <c r="F5315" s="92"/>
      <c r="G5315" s="101"/>
      <c r="H5315" s="92"/>
      <c r="I5315" s="92"/>
      <c r="L5315" s="99"/>
      <c r="M5315" s="102"/>
      <c r="N5315" s="102"/>
      <c r="O5315" s="99"/>
      <c r="P5315" s="99"/>
      <c r="Q5315" s="103"/>
      <c r="R5315" s="104"/>
      <c r="S5315" s="99"/>
      <c r="T5315" s="105"/>
      <c r="U5315" s="103"/>
      <c r="V5315" s="103"/>
      <c r="W5315" s="102"/>
      <c r="X5315" s="99"/>
      <c r="Y5315" s="95"/>
      <c r="Z5315" s="106"/>
      <c r="AA5315" s="92"/>
    </row>
    <row r="5316" spans="2:27" x14ac:dyDescent="0.15">
      <c r="B5316" s="99"/>
      <c r="C5316" s="99"/>
      <c r="D5316" s="100"/>
      <c r="E5316" s="95"/>
      <c r="F5316" s="92"/>
      <c r="G5316" s="101"/>
      <c r="H5316" s="92"/>
      <c r="I5316" s="92"/>
      <c r="L5316" s="99"/>
      <c r="M5316" s="102"/>
      <c r="N5316" s="102"/>
      <c r="O5316" s="99"/>
      <c r="P5316" s="99"/>
      <c r="Q5316" s="103"/>
      <c r="R5316" s="104"/>
      <c r="S5316" s="99"/>
      <c r="T5316" s="105"/>
      <c r="U5316" s="103"/>
      <c r="V5316" s="103"/>
      <c r="W5316" s="102"/>
      <c r="X5316" s="99"/>
      <c r="Y5316" s="95"/>
      <c r="Z5316" s="106"/>
      <c r="AA5316" s="92"/>
    </row>
    <row r="5317" spans="2:27" x14ac:dyDescent="0.15">
      <c r="B5317" s="99"/>
      <c r="C5317" s="99"/>
      <c r="D5317" s="100"/>
      <c r="E5317" s="95"/>
      <c r="F5317" s="92"/>
      <c r="G5317" s="101"/>
      <c r="H5317" s="92"/>
      <c r="I5317" s="92"/>
      <c r="L5317" s="99"/>
      <c r="M5317" s="102"/>
      <c r="N5317" s="102"/>
      <c r="O5317" s="99"/>
      <c r="P5317" s="99"/>
      <c r="Q5317" s="103"/>
      <c r="R5317" s="104"/>
      <c r="S5317" s="99"/>
      <c r="T5317" s="105"/>
      <c r="U5317" s="103"/>
      <c r="V5317" s="103"/>
      <c r="W5317" s="102"/>
      <c r="X5317" s="99"/>
      <c r="Y5317" s="95"/>
      <c r="Z5317" s="106"/>
      <c r="AA5317" s="92"/>
    </row>
    <row r="5318" spans="2:27" x14ac:dyDescent="0.15">
      <c r="B5318" s="99"/>
      <c r="C5318" s="99"/>
      <c r="D5318" s="100"/>
      <c r="E5318" s="95"/>
      <c r="F5318" s="92"/>
      <c r="G5318" s="101"/>
      <c r="H5318" s="92"/>
      <c r="I5318" s="92"/>
      <c r="L5318" s="99"/>
      <c r="M5318" s="102"/>
      <c r="N5318" s="102"/>
      <c r="O5318" s="99"/>
      <c r="P5318" s="99"/>
      <c r="Q5318" s="103"/>
      <c r="R5318" s="104"/>
      <c r="S5318" s="99"/>
      <c r="T5318" s="105"/>
      <c r="U5318" s="103"/>
      <c r="V5318" s="103"/>
      <c r="W5318" s="102"/>
      <c r="X5318" s="99"/>
      <c r="Y5318" s="95"/>
      <c r="Z5318" s="106"/>
      <c r="AA5318" s="92"/>
    </row>
    <row r="5319" spans="2:27" x14ac:dyDescent="0.15">
      <c r="B5319" s="99"/>
      <c r="C5319" s="99"/>
      <c r="D5319" s="100"/>
      <c r="E5319" s="95"/>
      <c r="F5319" s="92"/>
      <c r="G5319" s="101"/>
      <c r="H5319" s="92"/>
      <c r="I5319" s="92"/>
      <c r="L5319" s="99"/>
      <c r="M5319" s="102"/>
      <c r="N5319" s="102"/>
      <c r="O5319" s="99"/>
      <c r="P5319" s="99"/>
      <c r="Q5319" s="103"/>
      <c r="R5319" s="104"/>
      <c r="S5319" s="99"/>
      <c r="T5319" s="105"/>
      <c r="U5319" s="103"/>
      <c r="V5319" s="103"/>
      <c r="W5319" s="102"/>
      <c r="X5319" s="99"/>
      <c r="Y5319" s="95"/>
      <c r="Z5319" s="106"/>
      <c r="AA5319" s="92"/>
    </row>
    <row r="5320" spans="2:27" x14ac:dyDescent="0.15">
      <c r="B5320" s="99"/>
      <c r="C5320" s="99"/>
      <c r="D5320" s="100"/>
      <c r="E5320" s="95"/>
      <c r="F5320" s="92"/>
      <c r="G5320" s="101"/>
      <c r="H5320" s="92"/>
      <c r="I5320" s="92"/>
      <c r="L5320" s="99"/>
      <c r="M5320" s="102"/>
      <c r="N5320" s="102"/>
      <c r="O5320" s="99"/>
      <c r="P5320" s="99"/>
      <c r="Q5320" s="103"/>
      <c r="R5320" s="104"/>
      <c r="S5320" s="99"/>
      <c r="T5320" s="105"/>
      <c r="U5320" s="103"/>
      <c r="V5320" s="103"/>
      <c r="W5320" s="102"/>
      <c r="X5320" s="99"/>
      <c r="Y5320" s="95"/>
      <c r="Z5320" s="106"/>
      <c r="AA5320" s="92"/>
    </row>
    <row r="5321" spans="2:27" x14ac:dyDescent="0.15">
      <c r="B5321" s="99"/>
      <c r="C5321" s="99"/>
      <c r="D5321" s="100"/>
      <c r="E5321" s="95"/>
      <c r="F5321" s="92"/>
      <c r="G5321" s="101"/>
      <c r="H5321" s="92"/>
      <c r="I5321" s="92"/>
      <c r="L5321" s="99"/>
      <c r="M5321" s="102"/>
      <c r="N5321" s="102"/>
      <c r="O5321" s="99"/>
      <c r="P5321" s="99"/>
      <c r="Q5321" s="103"/>
      <c r="R5321" s="104"/>
      <c r="S5321" s="99"/>
      <c r="T5321" s="105"/>
      <c r="U5321" s="103"/>
      <c r="V5321" s="103"/>
      <c r="W5321" s="102"/>
      <c r="X5321" s="99"/>
      <c r="Y5321" s="95"/>
      <c r="Z5321" s="106"/>
      <c r="AA5321" s="92"/>
    </row>
    <row r="5322" spans="2:27" x14ac:dyDescent="0.15">
      <c r="B5322" s="99"/>
      <c r="C5322" s="99"/>
      <c r="D5322" s="100"/>
      <c r="E5322" s="95"/>
      <c r="F5322" s="92"/>
      <c r="G5322" s="101"/>
      <c r="H5322" s="92"/>
      <c r="I5322" s="92"/>
      <c r="L5322" s="99"/>
      <c r="M5322" s="102"/>
      <c r="N5322" s="102"/>
      <c r="O5322" s="99"/>
      <c r="P5322" s="99"/>
      <c r="Q5322" s="103"/>
      <c r="R5322" s="104"/>
      <c r="S5322" s="99"/>
      <c r="T5322" s="105"/>
      <c r="U5322" s="103"/>
      <c r="V5322" s="103"/>
      <c r="W5322" s="102"/>
      <c r="X5322" s="99"/>
      <c r="Y5322" s="95"/>
      <c r="Z5322" s="106"/>
      <c r="AA5322" s="92"/>
    </row>
    <row r="5323" spans="2:27" x14ac:dyDescent="0.15">
      <c r="B5323" s="99"/>
      <c r="C5323" s="99"/>
      <c r="D5323" s="100"/>
      <c r="E5323" s="95"/>
      <c r="F5323" s="92"/>
      <c r="G5323" s="101"/>
      <c r="H5323" s="92"/>
      <c r="I5323" s="92"/>
      <c r="L5323" s="99"/>
      <c r="M5323" s="102"/>
      <c r="N5323" s="102"/>
      <c r="O5323" s="99"/>
      <c r="P5323" s="99"/>
      <c r="Q5323" s="103"/>
      <c r="R5323" s="104"/>
      <c r="S5323" s="99"/>
      <c r="T5323" s="105"/>
      <c r="U5323" s="103"/>
      <c r="V5323" s="103"/>
      <c r="W5323" s="102"/>
      <c r="X5323" s="99"/>
      <c r="Y5323" s="95"/>
      <c r="Z5323" s="106"/>
      <c r="AA5323" s="92"/>
    </row>
    <row r="5324" spans="2:27" x14ac:dyDescent="0.15">
      <c r="B5324" s="99"/>
      <c r="C5324" s="99"/>
      <c r="D5324" s="100"/>
      <c r="E5324" s="95"/>
      <c r="F5324" s="92"/>
      <c r="G5324" s="101"/>
      <c r="H5324" s="92"/>
      <c r="I5324" s="92"/>
      <c r="L5324" s="99"/>
      <c r="M5324" s="102"/>
      <c r="N5324" s="102"/>
      <c r="O5324" s="99"/>
      <c r="P5324" s="99"/>
      <c r="Q5324" s="103"/>
      <c r="R5324" s="104"/>
      <c r="S5324" s="99"/>
      <c r="T5324" s="105"/>
      <c r="U5324" s="103"/>
      <c r="V5324" s="103"/>
      <c r="W5324" s="102"/>
      <c r="X5324" s="99"/>
      <c r="Y5324" s="95"/>
      <c r="Z5324" s="106"/>
      <c r="AA5324" s="92"/>
    </row>
    <row r="5325" spans="2:27" x14ac:dyDescent="0.15">
      <c r="B5325" s="99"/>
      <c r="C5325" s="99"/>
      <c r="D5325" s="100"/>
      <c r="E5325" s="95"/>
      <c r="F5325" s="92"/>
      <c r="G5325" s="101"/>
      <c r="H5325" s="92"/>
      <c r="I5325" s="92"/>
      <c r="L5325" s="99"/>
      <c r="M5325" s="102"/>
      <c r="N5325" s="102"/>
      <c r="O5325" s="99"/>
      <c r="P5325" s="99"/>
      <c r="Q5325" s="103"/>
      <c r="R5325" s="104"/>
      <c r="S5325" s="99"/>
      <c r="T5325" s="105"/>
      <c r="U5325" s="103"/>
      <c r="V5325" s="103"/>
      <c r="W5325" s="102"/>
      <c r="X5325" s="99"/>
      <c r="Y5325" s="95"/>
      <c r="Z5325" s="106"/>
      <c r="AA5325" s="92"/>
    </row>
    <row r="5326" spans="2:27" x14ac:dyDescent="0.15">
      <c r="B5326" s="99"/>
      <c r="C5326" s="99"/>
      <c r="D5326" s="100"/>
      <c r="E5326" s="95"/>
      <c r="F5326" s="92"/>
      <c r="G5326" s="101"/>
      <c r="H5326" s="92"/>
      <c r="I5326" s="92"/>
      <c r="L5326" s="99"/>
      <c r="M5326" s="102"/>
      <c r="N5326" s="102"/>
      <c r="O5326" s="99"/>
      <c r="P5326" s="99"/>
      <c r="Q5326" s="103"/>
      <c r="R5326" s="104"/>
      <c r="S5326" s="99"/>
      <c r="T5326" s="105"/>
      <c r="U5326" s="103"/>
      <c r="V5326" s="103"/>
      <c r="W5326" s="102"/>
      <c r="X5326" s="99"/>
      <c r="Y5326" s="95"/>
      <c r="Z5326" s="106"/>
      <c r="AA5326" s="92"/>
    </row>
    <row r="5327" spans="2:27" x14ac:dyDescent="0.15">
      <c r="B5327" s="99"/>
      <c r="C5327" s="99"/>
      <c r="D5327" s="100"/>
      <c r="E5327" s="95"/>
      <c r="F5327" s="92"/>
      <c r="G5327" s="101"/>
      <c r="H5327" s="92"/>
      <c r="I5327" s="92"/>
      <c r="L5327" s="99"/>
      <c r="M5327" s="102"/>
      <c r="N5327" s="102"/>
      <c r="O5327" s="99"/>
      <c r="P5327" s="99"/>
      <c r="Q5327" s="103"/>
      <c r="R5327" s="104"/>
      <c r="S5327" s="99"/>
      <c r="T5327" s="105"/>
      <c r="U5327" s="103"/>
      <c r="V5327" s="103"/>
      <c r="W5327" s="102"/>
      <c r="X5327" s="99"/>
      <c r="Y5327" s="95"/>
      <c r="Z5327" s="106"/>
      <c r="AA5327" s="92"/>
    </row>
    <row r="5328" spans="2:27" x14ac:dyDescent="0.15">
      <c r="B5328" s="99"/>
      <c r="C5328" s="99"/>
      <c r="D5328" s="100"/>
      <c r="E5328" s="95"/>
      <c r="F5328" s="92"/>
      <c r="G5328" s="101"/>
      <c r="H5328" s="92"/>
      <c r="I5328" s="92"/>
      <c r="L5328" s="99"/>
      <c r="M5328" s="102"/>
      <c r="N5328" s="102"/>
      <c r="O5328" s="99"/>
      <c r="P5328" s="99"/>
      <c r="Q5328" s="103"/>
      <c r="R5328" s="104"/>
      <c r="S5328" s="99"/>
      <c r="T5328" s="105"/>
      <c r="U5328" s="103"/>
      <c r="V5328" s="103"/>
      <c r="W5328" s="102"/>
      <c r="X5328" s="99"/>
      <c r="Y5328" s="95"/>
      <c r="Z5328" s="106"/>
      <c r="AA5328" s="92"/>
    </row>
    <row r="5329" spans="2:27" x14ac:dyDescent="0.15">
      <c r="B5329" s="99"/>
      <c r="C5329" s="99"/>
      <c r="D5329" s="100"/>
      <c r="E5329" s="95"/>
      <c r="F5329" s="92"/>
      <c r="G5329" s="101"/>
      <c r="H5329" s="92"/>
      <c r="I5329" s="92"/>
      <c r="L5329" s="99"/>
      <c r="M5329" s="102"/>
      <c r="N5329" s="102"/>
      <c r="O5329" s="99"/>
      <c r="P5329" s="99"/>
      <c r="Q5329" s="103"/>
      <c r="R5329" s="104"/>
      <c r="S5329" s="99"/>
      <c r="T5329" s="105"/>
      <c r="U5329" s="103"/>
      <c r="V5329" s="103"/>
      <c r="W5329" s="102"/>
      <c r="X5329" s="99"/>
      <c r="Y5329" s="95"/>
      <c r="Z5329" s="106"/>
      <c r="AA5329" s="92"/>
    </row>
    <row r="5330" spans="2:27" x14ac:dyDescent="0.15">
      <c r="B5330" s="99"/>
      <c r="C5330" s="99"/>
      <c r="D5330" s="100"/>
      <c r="E5330" s="95"/>
      <c r="F5330" s="92"/>
      <c r="G5330" s="101"/>
      <c r="H5330" s="92"/>
      <c r="I5330" s="92"/>
      <c r="L5330" s="99"/>
      <c r="M5330" s="102"/>
      <c r="N5330" s="102"/>
      <c r="O5330" s="99"/>
      <c r="P5330" s="99"/>
      <c r="Q5330" s="103"/>
      <c r="R5330" s="104"/>
      <c r="S5330" s="99"/>
      <c r="T5330" s="105"/>
      <c r="U5330" s="103"/>
      <c r="V5330" s="103"/>
      <c r="W5330" s="102"/>
      <c r="X5330" s="99"/>
      <c r="Y5330" s="95"/>
      <c r="Z5330" s="106"/>
      <c r="AA5330" s="92"/>
    </row>
    <row r="5331" spans="2:27" x14ac:dyDescent="0.15">
      <c r="B5331" s="99"/>
      <c r="C5331" s="99"/>
      <c r="D5331" s="100"/>
      <c r="E5331" s="95"/>
      <c r="F5331" s="92"/>
      <c r="G5331" s="101"/>
      <c r="H5331" s="92"/>
      <c r="I5331" s="92"/>
      <c r="L5331" s="99"/>
      <c r="M5331" s="102"/>
      <c r="N5331" s="102"/>
      <c r="O5331" s="99"/>
      <c r="P5331" s="99"/>
      <c r="Q5331" s="103"/>
      <c r="R5331" s="104"/>
      <c r="S5331" s="99"/>
      <c r="T5331" s="105"/>
      <c r="U5331" s="103"/>
      <c r="V5331" s="103"/>
      <c r="W5331" s="102"/>
      <c r="X5331" s="99"/>
      <c r="Y5331" s="95"/>
      <c r="Z5331" s="106"/>
      <c r="AA5331" s="92"/>
    </row>
    <row r="5332" spans="2:27" x14ac:dyDescent="0.15">
      <c r="B5332" s="99"/>
      <c r="C5332" s="99"/>
      <c r="D5332" s="100"/>
      <c r="E5332" s="95"/>
      <c r="F5332" s="92"/>
      <c r="G5332" s="101"/>
      <c r="H5332" s="92"/>
      <c r="I5332" s="92"/>
      <c r="L5332" s="99"/>
      <c r="M5332" s="102"/>
      <c r="N5332" s="102"/>
      <c r="O5332" s="99"/>
      <c r="P5332" s="99"/>
      <c r="Q5332" s="103"/>
      <c r="R5332" s="104"/>
      <c r="S5332" s="99"/>
      <c r="T5332" s="105"/>
      <c r="U5332" s="103"/>
      <c r="V5332" s="103"/>
      <c r="W5332" s="102"/>
      <c r="X5332" s="99"/>
      <c r="Y5332" s="95"/>
      <c r="Z5332" s="106"/>
      <c r="AA5332" s="92"/>
    </row>
    <row r="5333" spans="2:27" x14ac:dyDescent="0.15">
      <c r="B5333" s="99"/>
      <c r="C5333" s="99"/>
      <c r="D5333" s="100"/>
      <c r="E5333" s="95"/>
      <c r="F5333" s="92"/>
      <c r="G5333" s="101"/>
      <c r="H5333" s="92"/>
      <c r="I5333" s="92"/>
      <c r="L5333" s="99"/>
      <c r="M5333" s="102"/>
      <c r="N5333" s="102"/>
      <c r="O5333" s="99"/>
      <c r="P5333" s="99"/>
      <c r="Q5333" s="103"/>
      <c r="R5333" s="104"/>
      <c r="S5333" s="99"/>
      <c r="T5333" s="105"/>
      <c r="U5333" s="103"/>
      <c r="V5333" s="103"/>
      <c r="W5333" s="102"/>
      <c r="X5333" s="99"/>
      <c r="Y5333" s="95"/>
      <c r="Z5333" s="106"/>
      <c r="AA5333" s="92"/>
    </row>
    <row r="5334" spans="2:27" x14ac:dyDescent="0.15">
      <c r="B5334" s="99"/>
      <c r="C5334" s="99"/>
      <c r="D5334" s="100"/>
      <c r="E5334" s="95"/>
      <c r="F5334" s="92"/>
      <c r="G5334" s="101"/>
      <c r="H5334" s="92"/>
      <c r="I5334" s="92"/>
      <c r="L5334" s="99"/>
      <c r="M5334" s="102"/>
      <c r="N5334" s="102"/>
      <c r="O5334" s="99"/>
      <c r="P5334" s="99"/>
      <c r="Q5334" s="103"/>
      <c r="R5334" s="104"/>
      <c r="S5334" s="99"/>
      <c r="T5334" s="105"/>
      <c r="U5334" s="103"/>
      <c r="V5334" s="103"/>
      <c r="W5334" s="102"/>
      <c r="X5334" s="99"/>
      <c r="Y5334" s="95"/>
      <c r="Z5334" s="106"/>
      <c r="AA5334" s="92"/>
    </row>
    <row r="5335" spans="2:27" x14ac:dyDescent="0.15">
      <c r="B5335" s="99"/>
      <c r="C5335" s="99"/>
      <c r="D5335" s="100"/>
      <c r="E5335" s="95"/>
      <c r="F5335" s="92"/>
      <c r="G5335" s="101"/>
      <c r="H5335" s="92"/>
      <c r="I5335" s="92"/>
      <c r="L5335" s="99"/>
      <c r="M5335" s="102"/>
      <c r="N5335" s="102"/>
      <c r="O5335" s="99"/>
      <c r="P5335" s="99"/>
      <c r="Q5335" s="103"/>
      <c r="R5335" s="104"/>
      <c r="S5335" s="99"/>
      <c r="T5335" s="105"/>
      <c r="U5335" s="103"/>
      <c r="V5335" s="103"/>
      <c r="W5335" s="102"/>
      <c r="X5335" s="99"/>
      <c r="Y5335" s="95"/>
      <c r="Z5335" s="106"/>
      <c r="AA5335" s="92"/>
    </row>
    <row r="5336" spans="2:27" x14ac:dyDescent="0.15">
      <c r="B5336" s="99"/>
      <c r="C5336" s="99"/>
      <c r="D5336" s="100"/>
      <c r="E5336" s="95"/>
      <c r="F5336" s="92"/>
      <c r="G5336" s="101"/>
      <c r="H5336" s="92"/>
      <c r="I5336" s="92"/>
      <c r="L5336" s="99"/>
      <c r="M5336" s="102"/>
      <c r="N5336" s="102"/>
      <c r="O5336" s="99"/>
      <c r="P5336" s="99"/>
      <c r="Q5336" s="103"/>
      <c r="R5336" s="104"/>
      <c r="S5336" s="99"/>
      <c r="T5336" s="105"/>
      <c r="U5336" s="103"/>
      <c r="V5336" s="103"/>
      <c r="W5336" s="102"/>
      <c r="X5336" s="99"/>
      <c r="Y5336" s="95"/>
      <c r="Z5336" s="106"/>
      <c r="AA5336" s="92"/>
    </row>
    <row r="5337" spans="2:27" x14ac:dyDescent="0.15">
      <c r="B5337" s="99"/>
      <c r="C5337" s="99"/>
      <c r="D5337" s="100"/>
      <c r="E5337" s="95"/>
      <c r="F5337" s="92"/>
      <c r="G5337" s="101"/>
      <c r="H5337" s="92"/>
      <c r="I5337" s="92"/>
      <c r="L5337" s="99"/>
      <c r="M5337" s="102"/>
      <c r="N5337" s="102"/>
      <c r="O5337" s="99"/>
      <c r="P5337" s="99"/>
      <c r="Q5337" s="103"/>
      <c r="R5337" s="104"/>
      <c r="S5337" s="99"/>
      <c r="T5337" s="105"/>
      <c r="U5337" s="103"/>
      <c r="V5337" s="103"/>
      <c r="W5337" s="102"/>
      <c r="X5337" s="99"/>
      <c r="Y5337" s="95"/>
      <c r="Z5337" s="106"/>
      <c r="AA5337" s="92"/>
    </row>
    <row r="5338" spans="2:27" x14ac:dyDescent="0.15">
      <c r="B5338" s="99"/>
      <c r="C5338" s="99"/>
      <c r="D5338" s="100"/>
      <c r="E5338" s="95"/>
      <c r="F5338" s="92"/>
      <c r="G5338" s="101"/>
      <c r="H5338" s="92"/>
      <c r="I5338" s="92"/>
      <c r="L5338" s="99"/>
      <c r="M5338" s="102"/>
      <c r="N5338" s="102"/>
      <c r="O5338" s="99"/>
      <c r="P5338" s="99"/>
      <c r="Q5338" s="103"/>
      <c r="R5338" s="104"/>
      <c r="S5338" s="99"/>
      <c r="T5338" s="105"/>
      <c r="U5338" s="103"/>
      <c r="V5338" s="103"/>
      <c r="W5338" s="102"/>
      <c r="X5338" s="99"/>
      <c r="Y5338" s="95"/>
      <c r="Z5338" s="106"/>
      <c r="AA5338" s="92"/>
    </row>
    <row r="5339" spans="2:27" x14ac:dyDescent="0.15">
      <c r="B5339" s="99"/>
      <c r="C5339" s="99"/>
      <c r="D5339" s="100"/>
      <c r="E5339" s="95"/>
      <c r="F5339" s="92"/>
      <c r="G5339" s="101"/>
      <c r="H5339" s="92"/>
      <c r="I5339" s="92"/>
      <c r="L5339" s="99"/>
      <c r="M5339" s="102"/>
      <c r="N5339" s="102"/>
      <c r="O5339" s="99"/>
      <c r="P5339" s="99"/>
      <c r="Q5339" s="103"/>
      <c r="R5339" s="104"/>
      <c r="S5339" s="99"/>
      <c r="T5339" s="105"/>
      <c r="U5339" s="103"/>
      <c r="V5339" s="103"/>
      <c r="W5339" s="102"/>
      <c r="X5339" s="99"/>
      <c r="Y5339" s="95"/>
      <c r="Z5339" s="106"/>
      <c r="AA5339" s="92"/>
    </row>
    <row r="5340" spans="2:27" x14ac:dyDescent="0.15">
      <c r="B5340" s="99"/>
      <c r="C5340" s="99"/>
      <c r="D5340" s="100"/>
      <c r="E5340" s="95"/>
      <c r="F5340" s="92"/>
      <c r="G5340" s="101"/>
      <c r="H5340" s="92"/>
      <c r="I5340" s="92"/>
      <c r="L5340" s="99"/>
      <c r="M5340" s="102"/>
      <c r="N5340" s="102"/>
      <c r="O5340" s="99"/>
      <c r="P5340" s="99"/>
      <c r="Q5340" s="103"/>
      <c r="R5340" s="104"/>
      <c r="S5340" s="99"/>
      <c r="T5340" s="105"/>
      <c r="U5340" s="103"/>
      <c r="V5340" s="103"/>
      <c r="W5340" s="102"/>
      <c r="X5340" s="99"/>
      <c r="Y5340" s="95"/>
      <c r="Z5340" s="106"/>
      <c r="AA5340" s="92"/>
    </row>
    <row r="5341" spans="2:27" x14ac:dyDescent="0.15">
      <c r="B5341" s="99"/>
      <c r="C5341" s="99"/>
      <c r="D5341" s="100"/>
      <c r="E5341" s="95"/>
      <c r="F5341" s="92"/>
      <c r="G5341" s="101"/>
      <c r="H5341" s="92"/>
      <c r="I5341" s="92"/>
      <c r="L5341" s="99"/>
      <c r="M5341" s="102"/>
      <c r="N5341" s="102"/>
      <c r="O5341" s="99"/>
      <c r="P5341" s="99"/>
      <c r="Q5341" s="103"/>
      <c r="R5341" s="104"/>
      <c r="S5341" s="99"/>
      <c r="T5341" s="105"/>
      <c r="U5341" s="103"/>
      <c r="V5341" s="103"/>
      <c r="W5341" s="102"/>
      <c r="X5341" s="99"/>
      <c r="Y5341" s="95"/>
      <c r="Z5341" s="106"/>
      <c r="AA5341" s="92"/>
    </row>
    <row r="5342" spans="2:27" x14ac:dyDescent="0.15">
      <c r="B5342" s="99"/>
      <c r="C5342" s="99"/>
      <c r="D5342" s="100"/>
      <c r="E5342" s="95"/>
      <c r="F5342" s="92"/>
      <c r="G5342" s="101"/>
      <c r="H5342" s="92"/>
      <c r="I5342" s="92"/>
      <c r="L5342" s="99"/>
      <c r="M5342" s="102"/>
      <c r="N5342" s="102"/>
      <c r="O5342" s="99"/>
      <c r="P5342" s="99"/>
      <c r="Q5342" s="103"/>
      <c r="R5342" s="104"/>
      <c r="S5342" s="99"/>
      <c r="T5342" s="105"/>
      <c r="U5342" s="103"/>
      <c r="V5342" s="103"/>
      <c r="W5342" s="102"/>
      <c r="X5342" s="99"/>
      <c r="Y5342" s="95"/>
      <c r="Z5342" s="106"/>
      <c r="AA5342" s="92"/>
    </row>
    <row r="5343" spans="2:27" x14ac:dyDescent="0.15">
      <c r="B5343" s="99"/>
      <c r="C5343" s="99"/>
      <c r="D5343" s="100"/>
      <c r="E5343" s="95"/>
      <c r="F5343" s="92"/>
      <c r="G5343" s="101"/>
      <c r="H5343" s="92"/>
      <c r="I5343" s="92"/>
      <c r="L5343" s="99"/>
      <c r="M5343" s="102"/>
      <c r="N5343" s="102"/>
      <c r="O5343" s="99"/>
      <c r="P5343" s="99"/>
      <c r="Q5343" s="103"/>
      <c r="R5343" s="104"/>
      <c r="S5343" s="99"/>
      <c r="T5343" s="105"/>
      <c r="U5343" s="103"/>
      <c r="V5343" s="103"/>
      <c r="W5343" s="102"/>
      <c r="X5343" s="99"/>
      <c r="Y5343" s="95"/>
      <c r="Z5343" s="106"/>
      <c r="AA5343" s="92"/>
    </row>
    <row r="5344" spans="2:27" x14ac:dyDescent="0.15">
      <c r="B5344" s="99"/>
      <c r="C5344" s="99"/>
      <c r="D5344" s="100"/>
      <c r="E5344" s="95"/>
      <c r="F5344" s="92"/>
      <c r="G5344" s="101"/>
      <c r="H5344" s="92"/>
      <c r="I5344" s="92"/>
      <c r="L5344" s="99"/>
      <c r="M5344" s="102"/>
      <c r="N5344" s="102"/>
      <c r="O5344" s="99"/>
      <c r="P5344" s="99"/>
      <c r="Q5344" s="103"/>
      <c r="R5344" s="104"/>
      <c r="S5344" s="99"/>
      <c r="T5344" s="105"/>
      <c r="U5344" s="103"/>
      <c r="V5344" s="103"/>
      <c r="W5344" s="102"/>
      <c r="X5344" s="99"/>
      <c r="Y5344" s="95"/>
      <c r="Z5344" s="106"/>
      <c r="AA5344" s="92"/>
    </row>
    <row r="5345" spans="2:27" x14ac:dyDescent="0.15">
      <c r="B5345" s="99"/>
      <c r="C5345" s="99"/>
      <c r="D5345" s="100"/>
      <c r="E5345" s="95"/>
      <c r="F5345" s="92"/>
      <c r="G5345" s="101"/>
      <c r="H5345" s="92"/>
      <c r="I5345" s="92"/>
      <c r="L5345" s="99"/>
      <c r="M5345" s="102"/>
      <c r="N5345" s="102"/>
      <c r="O5345" s="99"/>
      <c r="P5345" s="99"/>
      <c r="Q5345" s="103"/>
      <c r="R5345" s="104"/>
      <c r="S5345" s="99"/>
      <c r="T5345" s="105"/>
      <c r="U5345" s="103"/>
      <c r="V5345" s="103"/>
      <c r="W5345" s="102"/>
      <c r="X5345" s="99"/>
      <c r="Y5345" s="95"/>
      <c r="Z5345" s="106"/>
      <c r="AA5345" s="92"/>
    </row>
    <row r="5346" spans="2:27" x14ac:dyDescent="0.15">
      <c r="B5346" s="99"/>
      <c r="C5346" s="99"/>
      <c r="D5346" s="100"/>
      <c r="E5346" s="95"/>
      <c r="F5346" s="92"/>
      <c r="G5346" s="101"/>
      <c r="H5346" s="92"/>
      <c r="I5346" s="92"/>
      <c r="L5346" s="99"/>
      <c r="M5346" s="102"/>
      <c r="N5346" s="102"/>
      <c r="O5346" s="99"/>
      <c r="P5346" s="99"/>
      <c r="Q5346" s="103"/>
      <c r="R5346" s="104"/>
      <c r="S5346" s="99"/>
      <c r="T5346" s="105"/>
      <c r="U5346" s="103"/>
      <c r="V5346" s="103"/>
      <c r="W5346" s="102"/>
      <c r="X5346" s="99"/>
      <c r="Y5346" s="95"/>
      <c r="Z5346" s="106"/>
      <c r="AA5346" s="92"/>
    </row>
    <row r="5347" spans="2:27" x14ac:dyDescent="0.15">
      <c r="B5347" s="99"/>
      <c r="C5347" s="99"/>
      <c r="D5347" s="100"/>
      <c r="E5347" s="95"/>
      <c r="F5347" s="92"/>
      <c r="G5347" s="101"/>
      <c r="H5347" s="92"/>
      <c r="I5347" s="92"/>
      <c r="L5347" s="99"/>
      <c r="M5347" s="102"/>
      <c r="N5347" s="102"/>
      <c r="O5347" s="99"/>
      <c r="P5347" s="99"/>
      <c r="Q5347" s="103"/>
      <c r="R5347" s="104"/>
      <c r="S5347" s="99"/>
      <c r="T5347" s="105"/>
      <c r="U5347" s="103"/>
      <c r="V5347" s="103"/>
      <c r="W5347" s="102"/>
      <c r="X5347" s="99"/>
      <c r="Y5347" s="95"/>
      <c r="Z5347" s="106"/>
      <c r="AA5347" s="92"/>
    </row>
    <row r="5348" spans="2:27" x14ac:dyDescent="0.15">
      <c r="B5348" s="99"/>
      <c r="C5348" s="99"/>
      <c r="D5348" s="100"/>
      <c r="E5348" s="95"/>
      <c r="F5348" s="92"/>
      <c r="G5348" s="101"/>
      <c r="H5348" s="92"/>
      <c r="I5348" s="92"/>
      <c r="L5348" s="99"/>
      <c r="M5348" s="102"/>
      <c r="N5348" s="102"/>
      <c r="O5348" s="99"/>
      <c r="P5348" s="99"/>
      <c r="Q5348" s="103"/>
      <c r="R5348" s="104"/>
      <c r="S5348" s="99"/>
      <c r="T5348" s="105"/>
      <c r="U5348" s="103"/>
      <c r="V5348" s="103"/>
      <c r="W5348" s="102"/>
      <c r="X5348" s="99"/>
      <c r="Y5348" s="95"/>
      <c r="Z5348" s="106"/>
      <c r="AA5348" s="92"/>
    </row>
    <row r="5349" spans="2:27" x14ac:dyDescent="0.15">
      <c r="B5349" s="99"/>
      <c r="C5349" s="99"/>
      <c r="D5349" s="100"/>
      <c r="E5349" s="95"/>
      <c r="F5349" s="92"/>
      <c r="G5349" s="101"/>
      <c r="H5349" s="92"/>
      <c r="I5349" s="92"/>
      <c r="L5349" s="99"/>
      <c r="M5349" s="102"/>
      <c r="N5349" s="102"/>
      <c r="O5349" s="99"/>
      <c r="P5349" s="99"/>
      <c r="Q5349" s="103"/>
      <c r="R5349" s="104"/>
      <c r="S5349" s="99"/>
      <c r="T5349" s="105"/>
      <c r="U5349" s="103"/>
      <c r="V5349" s="103"/>
      <c r="W5349" s="102"/>
      <c r="X5349" s="99"/>
      <c r="Y5349" s="95"/>
      <c r="Z5349" s="106"/>
      <c r="AA5349" s="92"/>
    </row>
    <row r="5350" spans="2:27" x14ac:dyDescent="0.15">
      <c r="B5350" s="99"/>
      <c r="C5350" s="99"/>
      <c r="D5350" s="100"/>
      <c r="E5350" s="95"/>
      <c r="F5350" s="92"/>
      <c r="G5350" s="101"/>
      <c r="H5350" s="92"/>
      <c r="I5350" s="92"/>
      <c r="L5350" s="99"/>
      <c r="M5350" s="102"/>
      <c r="N5350" s="102"/>
      <c r="O5350" s="99"/>
      <c r="P5350" s="99"/>
      <c r="Q5350" s="103"/>
      <c r="R5350" s="104"/>
      <c r="S5350" s="99"/>
      <c r="T5350" s="105"/>
      <c r="U5350" s="103"/>
      <c r="V5350" s="103"/>
      <c r="W5350" s="102"/>
      <c r="X5350" s="99"/>
      <c r="Y5350" s="95"/>
      <c r="Z5350" s="106"/>
      <c r="AA5350" s="92"/>
    </row>
    <row r="5351" spans="2:27" x14ac:dyDescent="0.15">
      <c r="B5351" s="99"/>
      <c r="C5351" s="99"/>
      <c r="D5351" s="100"/>
      <c r="E5351" s="95"/>
      <c r="F5351" s="92"/>
      <c r="G5351" s="101"/>
      <c r="H5351" s="92"/>
      <c r="I5351" s="92"/>
      <c r="L5351" s="99"/>
      <c r="M5351" s="102"/>
      <c r="N5351" s="102"/>
      <c r="O5351" s="99"/>
      <c r="P5351" s="99"/>
      <c r="Q5351" s="103"/>
      <c r="R5351" s="104"/>
      <c r="S5351" s="99"/>
      <c r="T5351" s="105"/>
      <c r="U5351" s="103"/>
      <c r="V5351" s="103"/>
      <c r="W5351" s="102"/>
      <c r="X5351" s="99"/>
      <c r="Y5351" s="95"/>
      <c r="Z5351" s="106"/>
      <c r="AA5351" s="92"/>
    </row>
    <row r="5352" spans="2:27" x14ac:dyDescent="0.15">
      <c r="B5352" s="99"/>
      <c r="C5352" s="99"/>
      <c r="D5352" s="100"/>
      <c r="E5352" s="95"/>
      <c r="F5352" s="92"/>
      <c r="G5352" s="101"/>
      <c r="H5352" s="92"/>
      <c r="I5352" s="92"/>
      <c r="L5352" s="99"/>
      <c r="M5352" s="102"/>
      <c r="N5352" s="102"/>
      <c r="O5352" s="99"/>
      <c r="P5352" s="99"/>
      <c r="Q5352" s="103"/>
      <c r="R5352" s="104"/>
      <c r="S5352" s="99"/>
      <c r="T5352" s="105"/>
      <c r="U5352" s="103"/>
      <c r="V5352" s="103"/>
      <c r="W5352" s="102"/>
      <c r="X5352" s="99"/>
      <c r="Y5352" s="95"/>
      <c r="Z5352" s="106"/>
      <c r="AA5352" s="92"/>
    </row>
    <row r="5353" spans="2:27" x14ac:dyDescent="0.15">
      <c r="B5353" s="99"/>
      <c r="C5353" s="99"/>
      <c r="D5353" s="100"/>
      <c r="E5353" s="95"/>
      <c r="F5353" s="92"/>
      <c r="G5353" s="101"/>
      <c r="H5353" s="92"/>
      <c r="I5353" s="92"/>
      <c r="L5353" s="99"/>
      <c r="M5353" s="102"/>
      <c r="N5353" s="102"/>
      <c r="O5353" s="99"/>
      <c r="P5353" s="99"/>
      <c r="Q5353" s="103"/>
      <c r="R5353" s="104"/>
      <c r="S5353" s="99"/>
      <c r="T5353" s="105"/>
      <c r="U5353" s="103"/>
      <c r="V5353" s="103"/>
      <c r="W5353" s="102"/>
      <c r="X5353" s="99"/>
      <c r="Y5353" s="95"/>
      <c r="Z5353" s="106"/>
      <c r="AA5353" s="92"/>
    </row>
    <row r="5354" spans="2:27" x14ac:dyDescent="0.15">
      <c r="B5354" s="99"/>
      <c r="C5354" s="99"/>
      <c r="D5354" s="100"/>
      <c r="E5354" s="95"/>
      <c r="F5354" s="92"/>
      <c r="G5354" s="101"/>
      <c r="H5354" s="92"/>
      <c r="I5354" s="92"/>
      <c r="L5354" s="99"/>
      <c r="M5354" s="102"/>
      <c r="N5354" s="102"/>
      <c r="O5354" s="99"/>
      <c r="P5354" s="99"/>
      <c r="Q5354" s="103"/>
      <c r="R5354" s="104"/>
      <c r="S5354" s="99"/>
      <c r="T5354" s="105"/>
      <c r="U5354" s="103"/>
      <c r="V5354" s="103"/>
      <c r="W5354" s="102"/>
      <c r="X5354" s="99"/>
      <c r="Y5354" s="95"/>
      <c r="Z5354" s="106"/>
      <c r="AA5354" s="92"/>
    </row>
    <row r="5355" spans="2:27" x14ac:dyDescent="0.15">
      <c r="B5355" s="99"/>
      <c r="C5355" s="99"/>
      <c r="D5355" s="100"/>
      <c r="E5355" s="95"/>
      <c r="F5355" s="92"/>
      <c r="G5355" s="101"/>
      <c r="H5355" s="92"/>
      <c r="I5355" s="92"/>
      <c r="L5355" s="99"/>
      <c r="M5355" s="102"/>
      <c r="N5355" s="102"/>
      <c r="O5355" s="99"/>
      <c r="P5355" s="99"/>
      <c r="Q5355" s="103"/>
      <c r="R5355" s="104"/>
      <c r="S5355" s="99"/>
      <c r="T5355" s="105"/>
      <c r="U5355" s="103"/>
      <c r="V5355" s="103"/>
      <c r="W5355" s="102"/>
      <c r="X5355" s="99"/>
      <c r="Y5355" s="95"/>
      <c r="Z5355" s="106"/>
      <c r="AA5355" s="92"/>
    </row>
    <row r="5356" spans="2:27" x14ac:dyDescent="0.15">
      <c r="B5356" s="99"/>
      <c r="C5356" s="99"/>
      <c r="D5356" s="100"/>
      <c r="E5356" s="95"/>
      <c r="F5356" s="92"/>
      <c r="G5356" s="101"/>
      <c r="H5356" s="92"/>
      <c r="I5356" s="92"/>
      <c r="L5356" s="99"/>
      <c r="M5356" s="102"/>
      <c r="N5356" s="102"/>
      <c r="O5356" s="99"/>
      <c r="P5356" s="99"/>
      <c r="Q5356" s="103"/>
      <c r="R5356" s="104"/>
      <c r="S5356" s="99"/>
      <c r="T5356" s="105"/>
      <c r="U5356" s="103"/>
      <c r="V5356" s="103"/>
      <c r="W5356" s="102"/>
      <c r="X5356" s="99"/>
      <c r="Y5356" s="95"/>
      <c r="Z5356" s="106"/>
      <c r="AA5356" s="92"/>
    </row>
    <row r="5357" spans="2:27" x14ac:dyDescent="0.15">
      <c r="B5357" s="99"/>
      <c r="C5357" s="99"/>
      <c r="D5357" s="100"/>
      <c r="E5357" s="95"/>
      <c r="F5357" s="92"/>
      <c r="G5357" s="101"/>
      <c r="H5357" s="92"/>
      <c r="I5357" s="92"/>
      <c r="L5357" s="99"/>
      <c r="M5357" s="102"/>
      <c r="N5357" s="102"/>
      <c r="O5357" s="99"/>
      <c r="P5357" s="99"/>
      <c r="Q5357" s="103"/>
      <c r="R5357" s="104"/>
      <c r="S5357" s="99"/>
      <c r="T5357" s="105"/>
      <c r="U5357" s="103"/>
      <c r="V5357" s="103"/>
      <c r="W5357" s="102"/>
      <c r="X5357" s="99"/>
      <c r="Y5357" s="95"/>
      <c r="Z5357" s="106"/>
      <c r="AA5357" s="92"/>
    </row>
    <row r="5358" spans="2:27" x14ac:dyDescent="0.15">
      <c r="B5358" s="99"/>
      <c r="C5358" s="99"/>
      <c r="D5358" s="100"/>
      <c r="E5358" s="95"/>
      <c r="F5358" s="92"/>
      <c r="G5358" s="101"/>
      <c r="H5358" s="92"/>
      <c r="I5358" s="92"/>
      <c r="L5358" s="99"/>
      <c r="M5358" s="102"/>
      <c r="N5358" s="102"/>
      <c r="O5358" s="99"/>
      <c r="P5358" s="99"/>
      <c r="Q5358" s="103"/>
      <c r="R5358" s="104"/>
      <c r="S5358" s="99"/>
      <c r="T5358" s="105"/>
      <c r="U5358" s="103"/>
      <c r="V5358" s="103"/>
      <c r="W5358" s="102"/>
      <c r="X5358" s="99"/>
      <c r="Y5358" s="95"/>
      <c r="Z5358" s="106"/>
      <c r="AA5358" s="92"/>
    </row>
    <row r="5359" spans="2:27" x14ac:dyDescent="0.15">
      <c r="B5359" s="99"/>
      <c r="C5359" s="99"/>
      <c r="D5359" s="100"/>
      <c r="E5359" s="95"/>
      <c r="F5359" s="92"/>
      <c r="G5359" s="101"/>
      <c r="H5359" s="92"/>
      <c r="I5359" s="92"/>
      <c r="L5359" s="99"/>
      <c r="M5359" s="102"/>
      <c r="N5359" s="102"/>
      <c r="O5359" s="99"/>
      <c r="P5359" s="99"/>
      <c r="Q5359" s="103"/>
      <c r="R5359" s="104"/>
      <c r="S5359" s="99"/>
      <c r="T5359" s="105"/>
      <c r="U5359" s="103"/>
      <c r="V5359" s="103"/>
      <c r="W5359" s="102"/>
      <c r="X5359" s="99"/>
      <c r="Y5359" s="95"/>
      <c r="Z5359" s="106"/>
      <c r="AA5359" s="92"/>
    </row>
    <row r="5360" spans="2:27" x14ac:dyDescent="0.15">
      <c r="B5360" s="99"/>
      <c r="C5360" s="99"/>
      <c r="D5360" s="100"/>
      <c r="E5360" s="95"/>
      <c r="F5360" s="92"/>
      <c r="G5360" s="101"/>
      <c r="H5360" s="92"/>
      <c r="I5360" s="92"/>
      <c r="L5360" s="99"/>
      <c r="M5360" s="102"/>
      <c r="N5360" s="102"/>
      <c r="O5360" s="99"/>
      <c r="P5360" s="99"/>
      <c r="Q5360" s="103"/>
      <c r="R5360" s="104"/>
      <c r="S5360" s="99"/>
      <c r="T5360" s="105"/>
      <c r="U5360" s="103"/>
      <c r="V5360" s="103"/>
      <c r="W5360" s="102"/>
      <c r="X5360" s="99"/>
      <c r="Y5360" s="95"/>
      <c r="Z5360" s="106"/>
      <c r="AA5360" s="92"/>
    </row>
    <row r="5361" spans="2:27" x14ac:dyDescent="0.15">
      <c r="B5361" s="99"/>
      <c r="C5361" s="99"/>
      <c r="D5361" s="100"/>
      <c r="E5361" s="95"/>
      <c r="F5361" s="92"/>
      <c r="G5361" s="101"/>
      <c r="H5361" s="92"/>
      <c r="I5361" s="92"/>
      <c r="L5361" s="99"/>
      <c r="M5361" s="102"/>
      <c r="N5361" s="102"/>
      <c r="O5361" s="99"/>
      <c r="P5361" s="99"/>
      <c r="Q5361" s="103"/>
      <c r="R5361" s="104"/>
      <c r="S5361" s="99"/>
      <c r="T5361" s="105"/>
      <c r="U5361" s="103"/>
      <c r="V5361" s="103"/>
      <c r="W5361" s="102"/>
      <c r="X5361" s="99"/>
      <c r="Y5361" s="95"/>
      <c r="Z5361" s="106"/>
      <c r="AA5361" s="92"/>
    </row>
    <row r="5362" spans="2:27" x14ac:dyDescent="0.15">
      <c r="B5362" s="99"/>
      <c r="C5362" s="99"/>
      <c r="D5362" s="100"/>
      <c r="E5362" s="95"/>
      <c r="F5362" s="92"/>
      <c r="G5362" s="101"/>
      <c r="H5362" s="92"/>
      <c r="I5362" s="92"/>
      <c r="L5362" s="99"/>
      <c r="M5362" s="102"/>
      <c r="N5362" s="102"/>
      <c r="O5362" s="99"/>
      <c r="P5362" s="99"/>
      <c r="Q5362" s="103"/>
      <c r="R5362" s="104"/>
      <c r="S5362" s="99"/>
      <c r="T5362" s="105"/>
      <c r="U5362" s="103"/>
      <c r="V5362" s="103"/>
      <c r="W5362" s="102"/>
      <c r="X5362" s="99"/>
      <c r="Y5362" s="95"/>
      <c r="Z5362" s="106"/>
      <c r="AA5362" s="92"/>
    </row>
    <row r="5363" spans="2:27" x14ac:dyDescent="0.15">
      <c r="B5363" s="99"/>
      <c r="C5363" s="99"/>
      <c r="D5363" s="100"/>
      <c r="E5363" s="95"/>
      <c r="F5363" s="92"/>
      <c r="G5363" s="101"/>
      <c r="H5363" s="92"/>
      <c r="I5363" s="92"/>
      <c r="L5363" s="99"/>
      <c r="M5363" s="102"/>
      <c r="N5363" s="102"/>
      <c r="O5363" s="99"/>
      <c r="P5363" s="99"/>
      <c r="Q5363" s="103"/>
      <c r="R5363" s="104"/>
      <c r="S5363" s="99"/>
      <c r="T5363" s="105"/>
      <c r="U5363" s="103"/>
      <c r="V5363" s="103"/>
      <c r="W5363" s="102"/>
      <c r="X5363" s="99"/>
      <c r="Y5363" s="95"/>
      <c r="Z5363" s="106"/>
      <c r="AA5363" s="92"/>
    </row>
    <row r="5364" spans="2:27" x14ac:dyDescent="0.15">
      <c r="B5364" s="99"/>
      <c r="C5364" s="99"/>
      <c r="D5364" s="100"/>
      <c r="E5364" s="95"/>
      <c r="F5364" s="92"/>
      <c r="G5364" s="101"/>
      <c r="H5364" s="92"/>
      <c r="I5364" s="92"/>
      <c r="L5364" s="99"/>
      <c r="M5364" s="102"/>
      <c r="N5364" s="102"/>
      <c r="O5364" s="99"/>
      <c r="P5364" s="99"/>
      <c r="Q5364" s="103"/>
      <c r="R5364" s="104"/>
      <c r="S5364" s="99"/>
      <c r="T5364" s="105"/>
      <c r="U5364" s="103"/>
      <c r="V5364" s="103"/>
      <c r="W5364" s="102"/>
      <c r="X5364" s="99"/>
      <c r="Y5364" s="95"/>
      <c r="Z5364" s="106"/>
      <c r="AA5364" s="92"/>
    </row>
    <row r="5365" spans="2:27" x14ac:dyDescent="0.15">
      <c r="B5365" s="99"/>
      <c r="C5365" s="99"/>
      <c r="D5365" s="100"/>
      <c r="E5365" s="95"/>
      <c r="F5365" s="92"/>
      <c r="G5365" s="101"/>
      <c r="H5365" s="92"/>
      <c r="I5365" s="92"/>
      <c r="L5365" s="99"/>
      <c r="M5365" s="102"/>
      <c r="N5365" s="102"/>
      <c r="O5365" s="99"/>
      <c r="P5365" s="99"/>
      <c r="Q5365" s="103"/>
      <c r="R5365" s="104"/>
      <c r="S5365" s="99"/>
      <c r="T5365" s="105"/>
      <c r="U5365" s="103"/>
      <c r="V5365" s="103"/>
      <c r="W5365" s="102"/>
      <c r="X5365" s="99"/>
      <c r="Y5365" s="95"/>
      <c r="Z5365" s="106"/>
      <c r="AA5365" s="92"/>
    </row>
    <row r="5366" spans="2:27" x14ac:dyDescent="0.15">
      <c r="B5366" s="99"/>
      <c r="C5366" s="99"/>
      <c r="D5366" s="100"/>
      <c r="E5366" s="95"/>
      <c r="F5366" s="92"/>
      <c r="G5366" s="101"/>
      <c r="H5366" s="92"/>
      <c r="I5366" s="92"/>
      <c r="L5366" s="99"/>
      <c r="M5366" s="102"/>
      <c r="N5366" s="102"/>
      <c r="O5366" s="99"/>
      <c r="P5366" s="99"/>
      <c r="Q5366" s="103"/>
      <c r="R5366" s="104"/>
      <c r="S5366" s="99"/>
      <c r="T5366" s="105"/>
      <c r="U5366" s="103"/>
      <c r="V5366" s="103"/>
      <c r="W5366" s="102"/>
      <c r="X5366" s="99"/>
      <c r="Y5366" s="95"/>
      <c r="Z5366" s="106"/>
      <c r="AA5366" s="92"/>
    </row>
    <row r="5367" spans="2:27" x14ac:dyDescent="0.15">
      <c r="B5367" s="99"/>
      <c r="C5367" s="99"/>
      <c r="D5367" s="100"/>
      <c r="E5367" s="95"/>
      <c r="F5367" s="92"/>
      <c r="G5367" s="101"/>
      <c r="H5367" s="92"/>
      <c r="I5367" s="92"/>
      <c r="L5367" s="99"/>
      <c r="M5367" s="102"/>
      <c r="N5367" s="102"/>
      <c r="O5367" s="99"/>
      <c r="P5367" s="99"/>
      <c r="Q5367" s="103"/>
      <c r="R5367" s="104"/>
      <c r="S5367" s="99"/>
      <c r="T5367" s="105"/>
      <c r="U5367" s="103"/>
      <c r="V5367" s="103"/>
      <c r="W5367" s="102"/>
      <c r="X5367" s="99"/>
      <c r="Y5367" s="95"/>
      <c r="Z5367" s="106"/>
      <c r="AA5367" s="92"/>
    </row>
    <row r="5368" spans="2:27" x14ac:dyDescent="0.15">
      <c r="B5368" s="99"/>
      <c r="C5368" s="99"/>
      <c r="D5368" s="100"/>
      <c r="E5368" s="95"/>
      <c r="F5368" s="92"/>
      <c r="G5368" s="101"/>
      <c r="H5368" s="92"/>
      <c r="I5368" s="92"/>
      <c r="L5368" s="99"/>
      <c r="M5368" s="102"/>
      <c r="N5368" s="102"/>
      <c r="O5368" s="99"/>
      <c r="P5368" s="99"/>
      <c r="Q5368" s="103"/>
      <c r="R5368" s="104"/>
      <c r="S5368" s="99"/>
      <c r="T5368" s="105"/>
      <c r="U5368" s="103"/>
      <c r="V5368" s="103"/>
      <c r="W5368" s="102"/>
      <c r="X5368" s="99"/>
      <c r="Y5368" s="95"/>
      <c r="Z5368" s="106"/>
      <c r="AA5368" s="92"/>
    </row>
    <row r="5369" spans="2:27" x14ac:dyDescent="0.15">
      <c r="B5369" s="99"/>
      <c r="C5369" s="99"/>
      <c r="D5369" s="100"/>
      <c r="E5369" s="95"/>
      <c r="F5369" s="92"/>
      <c r="G5369" s="101"/>
      <c r="H5369" s="92"/>
      <c r="I5369" s="92"/>
      <c r="L5369" s="99"/>
      <c r="M5369" s="102"/>
      <c r="N5369" s="102"/>
      <c r="O5369" s="99"/>
      <c r="P5369" s="99"/>
      <c r="Q5369" s="103"/>
      <c r="R5369" s="104"/>
      <c r="S5369" s="99"/>
      <c r="T5369" s="105"/>
      <c r="U5369" s="103"/>
      <c r="V5369" s="103"/>
      <c r="W5369" s="102"/>
      <c r="X5369" s="99"/>
      <c r="Y5369" s="95"/>
      <c r="Z5369" s="106"/>
      <c r="AA5369" s="92"/>
    </row>
    <row r="5370" spans="2:27" x14ac:dyDescent="0.15">
      <c r="B5370" s="99"/>
      <c r="C5370" s="99"/>
      <c r="D5370" s="100"/>
      <c r="E5370" s="95"/>
      <c r="F5370" s="92"/>
      <c r="G5370" s="101"/>
      <c r="H5370" s="92"/>
      <c r="I5370" s="92"/>
      <c r="L5370" s="99"/>
      <c r="M5370" s="102"/>
      <c r="N5370" s="102"/>
      <c r="O5370" s="99"/>
      <c r="P5370" s="99"/>
      <c r="Q5370" s="103"/>
      <c r="R5370" s="104"/>
      <c r="S5370" s="99"/>
      <c r="T5370" s="105"/>
      <c r="U5370" s="103"/>
      <c r="V5370" s="103"/>
      <c r="W5370" s="102"/>
      <c r="X5370" s="99"/>
      <c r="Y5370" s="95"/>
      <c r="Z5370" s="106"/>
      <c r="AA5370" s="92"/>
    </row>
    <row r="5371" spans="2:27" x14ac:dyDescent="0.15">
      <c r="B5371" s="99"/>
      <c r="C5371" s="99"/>
      <c r="D5371" s="100"/>
      <c r="E5371" s="95"/>
      <c r="F5371" s="92"/>
      <c r="G5371" s="101"/>
      <c r="H5371" s="92"/>
      <c r="I5371" s="92"/>
      <c r="L5371" s="99"/>
      <c r="M5371" s="102"/>
      <c r="N5371" s="102"/>
      <c r="O5371" s="99"/>
      <c r="P5371" s="99"/>
      <c r="Q5371" s="103"/>
      <c r="R5371" s="104"/>
      <c r="S5371" s="99"/>
      <c r="T5371" s="105"/>
      <c r="U5371" s="103"/>
      <c r="V5371" s="103"/>
      <c r="W5371" s="102"/>
      <c r="X5371" s="99"/>
      <c r="Y5371" s="95"/>
      <c r="Z5371" s="106"/>
      <c r="AA5371" s="92"/>
    </row>
    <row r="5372" spans="2:27" x14ac:dyDescent="0.15">
      <c r="B5372" s="99"/>
      <c r="C5372" s="99"/>
      <c r="D5372" s="100"/>
      <c r="E5372" s="95"/>
      <c r="F5372" s="92"/>
      <c r="G5372" s="101"/>
      <c r="H5372" s="92"/>
      <c r="I5372" s="92"/>
      <c r="L5372" s="99"/>
      <c r="M5372" s="102"/>
      <c r="N5372" s="102"/>
      <c r="O5372" s="99"/>
      <c r="P5372" s="99"/>
      <c r="Q5372" s="103"/>
      <c r="R5372" s="104"/>
      <c r="S5372" s="99"/>
      <c r="T5372" s="105"/>
      <c r="U5372" s="103"/>
      <c r="V5372" s="103"/>
      <c r="W5372" s="102"/>
      <c r="X5372" s="99"/>
      <c r="Y5372" s="95"/>
      <c r="Z5372" s="106"/>
      <c r="AA5372" s="92"/>
    </row>
    <row r="5373" spans="2:27" x14ac:dyDescent="0.15">
      <c r="B5373" s="99"/>
      <c r="C5373" s="99"/>
      <c r="D5373" s="100"/>
      <c r="E5373" s="95"/>
      <c r="F5373" s="92"/>
      <c r="G5373" s="101"/>
      <c r="H5373" s="92"/>
      <c r="I5373" s="92"/>
      <c r="L5373" s="99"/>
      <c r="M5373" s="102"/>
      <c r="N5373" s="102"/>
      <c r="O5373" s="99"/>
      <c r="P5373" s="99"/>
      <c r="Q5373" s="103"/>
      <c r="R5373" s="104"/>
      <c r="S5373" s="99"/>
      <c r="T5373" s="105"/>
      <c r="U5373" s="103"/>
      <c r="V5373" s="103"/>
      <c r="W5373" s="102"/>
      <c r="X5373" s="99"/>
      <c r="Y5373" s="95"/>
      <c r="Z5373" s="106"/>
      <c r="AA5373" s="92"/>
    </row>
    <row r="5374" spans="2:27" x14ac:dyDescent="0.15">
      <c r="B5374" s="99"/>
      <c r="C5374" s="99"/>
      <c r="D5374" s="100"/>
      <c r="E5374" s="95"/>
      <c r="F5374" s="92"/>
      <c r="G5374" s="101"/>
      <c r="H5374" s="92"/>
      <c r="I5374" s="92"/>
      <c r="L5374" s="99"/>
      <c r="M5374" s="102"/>
      <c r="N5374" s="102"/>
      <c r="O5374" s="99"/>
      <c r="P5374" s="99"/>
      <c r="Q5374" s="103"/>
      <c r="R5374" s="104"/>
      <c r="S5374" s="99"/>
      <c r="T5374" s="105"/>
      <c r="U5374" s="103"/>
      <c r="V5374" s="103"/>
      <c r="W5374" s="102"/>
      <c r="X5374" s="99"/>
      <c r="Y5374" s="95"/>
      <c r="Z5374" s="106"/>
      <c r="AA5374" s="92"/>
    </row>
    <row r="5375" spans="2:27" x14ac:dyDescent="0.15">
      <c r="B5375" s="99"/>
      <c r="C5375" s="99"/>
      <c r="D5375" s="100"/>
      <c r="E5375" s="95"/>
      <c r="F5375" s="92"/>
      <c r="G5375" s="101"/>
      <c r="H5375" s="92"/>
      <c r="I5375" s="92"/>
      <c r="L5375" s="99"/>
      <c r="M5375" s="102"/>
      <c r="N5375" s="102"/>
      <c r="O5375" s="99"/>
      <c r="P5375" s="99"/>
      <c r="Q5375" s="103"/>
      <c r="R5375" s="104"/>
      <c r="S5375" s="99"/>
      <c r="T5375" s="105"/>
      <c r="U5375" s="103"/>
      <c r="V5375" s="103"/>
      <c r="W5375" s="102"/>
      <c r="X5375" s="99"/>
      <c r="Y5375" s="95"/>
      <c r="Z5375" s="106"/>
      <c r="AA5375" s="92"/>
    </row>
    <row r="5376" spans="2:27" x14ac:dyDescent="0.15">
      <c r="B5376" s="99"/>
      <c r="C5376" s="99"/>
      <c r="D5376" s="100"/>
      <c r="E5376" s="95"/>
      <c r="F5376" s="92"/>
      <c r="G5376" s="101"/>
      <c r="H5376" s="92"/>
      <c r="I5376" s="92"/>
      <c r="L5376" s="99"/>
      <c r="M5376" s="102"/>
      <c r="N5376" s="102"/>
      <c r="O5376" s="99"/>
      <c r="P5376" s="99"/>
      <c r="Q5376" s="103"/>
      <c r="R5376" s="104"/>
      <c r="S5376" s="99"/>
      <c r="T5376" s="105"/>
      <c r="U5376" s="103"/>
      <c r="V5376" s="103"/>
      <c r="W5376" s="102"/>
      <c r="X5376" s="99"/>
      <c r="Y5376" s="95"/>
      <c r="Z5376" s="106"/>
      <c r="AA5376" s="92"/>
    </row>
    <row r="5377" spans="2:27" x14ac:dyDescent="0.15">
      <c r="B5377" s="99"/>
      <c r="C5377" s="99"/>
      <c r="D5377" s="100"/>
      <c r="E5377" s="95"/>
      <c r="F5377" s="92"/>
      <c r="G5377" s="101"/>
      <c r="H5377" s="92"/>
      <c r="I5377" s="92"/>
      <c r="L5377" s="99"/>
      <c r="M5377" s="102"/>
      <c r="N5377" s="102"/>
      <c r="O5377" s="99"/>
      <c r="P5377" s="99"/>
      <c r="Q5377" s="103"/>
      <c r="R5377" s="104"/>
      <c r="S5377" s="99"/>
      <c r="T5377" s="105"/>
      <c r="U5377" s="103"/>
      <c r="V5377" s="103"/>
      <c r="W5377" s="102"/>
      <c r="X5377" s="99"/>
      <c r="Y5377" s="95"/>
      <c r="Z5377" s="106"/>
      <c r="AA5377" s="92"/>
    </row>
    <row r="5378" spans="2:27" x14ac:dyDescent="0.15">
      <c r="B5378" s="99"/>
      <c r="C5378" s="99"/>
      <c r="D5378" s="100"/>
      <c r="E5378" s="95"/>
      <c r="F5378" s="92"/>
      <c r="G5378" s="101"/>
      <c r="H5378" s="92"/>
      <c r="I5378" s="92"/>
      <c r="L5378" s="99"/>
      <c r="M5378" s="102"/>
      <c r="N5378" s="102"/>
      <c r="O5378" s="99"/>
      <c r="P5378" s="99"/>
      <c r="Q5378" s="103"/>
      <c r="R5378" s="104"/>
      <c r="S5378" s="99"/>
      <c r="T5378" s="105"/>
      <c r="U5378" s="103"/>
      <c r="V5378" s="103"/>
      <c r="W5378" s="102"/>
      <c r="X5378" s="99"/>
      <c r="Y5378" s="95"/>
      <c r="Z5378" s="106"/>
      <c r="AA5378" s="92"/>
    </row>
    <row r="5379" spans="2:27" x14ac:dyDescent="0.15">
      <c r="B5379" s="99"/>
      <c r="C5379" s="99"/>
      <c r="D5379" s="100"/>
      <c r="E5379" s="95"/>
      <c r="F5379" s="92"/>
      <c r="G5379" s="101"/>
      <c r="H5379" s="92"/>
      <c r="I5379" s="92"/>
      <c r="L5379" s="99"/>
      <c r="M5379" s="102"/>
      <c r="N5379" s="102"/>
      <c r="O5379" s="99"/>
      <c r="P5379" s="99"/>
      <c r="Q5379" s="103"/>
      <c r="R5379" s="104"/>
      <c r="S5379" s="99"/>
      <c r="T5379" s="105"/>
      <c r="U5379" s="103"/>
      <c r="V5379" s="103"/>
      <c r="W5379" s="102"/>
      <c r="X5379" s="99"/>
      <c r="Y5379" s="95"/>
      <c r="Z5379" s="106"/>
      <c r="AA5379" s="92"/>
    </row>
    <row r="5380" spans="2:27" x14ac:dyDescent="0.15">
      <c r="B5380" s="99"/>
      <c r="C5380" s="99"/>
      <c r="D5380" s="100"/>
      <c r="E5380" s="95"/>
      <c r="F5380" s="92"/>
      <c r="G5380" s="101"/>
      <c r="H5380" s="92"/>
      <c r="I5380" s="92"/>
      <c r="L5380" s="99"/>
      <c r="M5380" s="102"/>
      <c r="N5380" s="102"/>
      <c r="O5380" s="99"/>
      <c r="P5380" s="99"/>
      <c r="Q5380" s="103"/>
      <c r="R5380" s="104"/>
      <c r="S5380" s="99"/>
      <c r="T5380" s="105"/>
      <c r="U5380" s="103"/>
      <c r="V5380" s="103"/>
      <c r="W5380" s="102"/>
      <c r="X5380" s="99"/>
      <c r="Y5380" s="95"/>
      <c r="Z5380" s="106"/>
      <c r="AA5380" s="92"/>
    </row>
    <row r="5381" spans="2:27" x14ac:dyDescent="0.15">
      <c r="B5381" s="99"/>
      <c r="C5381" s="99"/>
      <c r="D5381" s="100"/>
      <c r="E5381" s="95"/>
      <c r="F5381" s="92"/>
      <c r="G5381" s="101"/>
      <c r="H5381" s="92"/>
      <c r="I5381" s="92"/>
      <c r="L5381" s="99"/>
      <c r="M5381" s="102"/>
      <c r="N5381" s="102"/>
      <c r="O5381" s="99"/>
      <c r="P5381" s="99"/>
      <c r="Q5381" s="103"/>
      <c r="R5381" s="104"/>
      <c r="S5381" s="99"/>
      <c r="T5381" s="105"/>
      <c r="U5381" s="103"/>
      <c r="V5381" s="103"/>
      <c r="W5381" s="102"/>
      <c r="X5381" s="99"/>
      <c r="Y5381" s="95"/>
      <c r="Z5381" s="106"/>
      <c r="AA5381" s="92"/>
    </row>
    <row r="5382" spans="2:27" x14ac:dyDescent="0.15">
      <c r="B5382" s="99"/>
      <c r="C5382" s="99"/>
      <c r="D5382" s="100"/>
      <c r="E5382" s="95"/>
      <c r="F5382" s="92"/>
      <c r="G5382" s="101"/>
      <c r="H5382" s="92"/>
      <c r="I5382" s="92"/>
      <c r="L5382" s="99"/>
      <c r="M5382" s="102"/>
      <c r="N5382" s="102"/>
      <c r="O5382" s="99"/>
      <c r="P5382" s="99"/>
      <c r="Q5382" s="103"/>
      <c r="R5382" s="104"/>
      <c r="S5382" s="99"/>
      <c r="T5382" s="105"/>
      <c r="U5382" s="103"/>
      <c r="V5382" s="103"/>
      <c r="W5382" s="102"/>
      <c r="X5382" s="99"/>
      <c r="Y5382" s="95"/>
      <c r="Z5382" s="106"/>
      <c r="AA5382" s="92"/>
    </row>
    <row r="5383" spans="2:27" x14ac:dyDescent="0.15">
      <c r="B5383" s="99"/>
      <c r="C5383" s="99"/>
      <c r="D5383" s="100"/>
      <c r="E5383" s="95"/>
      <c r="F5383" s="92"/>
      <c r="G5383" s="101"/>
      <c r="H5383" s="92"/>
      <c r="I5383" s="92"/>
      <c r="L5383" s="99"/>
      <c r="M5383" s="102"/>
      <c r="N5383" s="102"/>
      <c r="O5383" s="99"/>
      <c r="P5383" s="99"/>
      <c r="Q5383" s="103"/>
      <c r="R5383" s="104"/>
      <c r="S5383" s="99"/>
      <c r="T5383" s="105"/>
      <c r="U5383" s="103"/>
      <c r="V5383" s="103"/>
      <c r="W5383" s="102"/>
      <c r="X5383" s="99"/>
      <c r="Y5383" s="95"/>
      <c r="Z5383" s="106"/>
      <c r="AA5383" s="92"/>
    </row>
    <row r="5384" spans="2:27" x14ac:dyDescent="0.15">
      <c r="B5384" s="99"/>
      <c r="C5384" s="99"/>
      <c r="D5384" s="100"/>
      <c r="E5384" s="95"/>
      <c r="F5384" s="92"/>
      <c r="G5384" s="101"/>
      <c r="H5384" s="92"/>
      <c r="I5384" s="92"/>
      <c r="L5384" s="99"/>
      <c r="M5384" s="102"/>
      <c r="N5384" s="102"/>
      <c r="O5384" s="99"/>
      <c r="P5384" s="99"/>
      <c r="Q5384" s="103"/>
      <c r="R5384" s="104"/>
      <c r="S5384" s="99"/>
      <c r="T5384" s="105"/>
      <c r="U5384" s="103"/>
      <c r="V5384" s="103"/>
      <c r="W5384" s="102"/>
      <c r="X5384" s="99"/>
      <c r="Y5384" s="95"/>
      <c r="Z5384" s="106"/>
      <c r="AA5384" s="92"/>
    </row>
    <row r="5385" spans="2:27" x14ac:dyDescent="0.15">
      <c r="B5385" s="99"/>
      <c r="C5385" s="99"/>
      <c r="D5385" s="100"/>
      <c r="E5385" s="95"/>
      <c r="F5385" s="92"/>
      <c r="G5385" s="101"/>
      <c r="H5385" s="92"/>
      <c r="I5385" s="92"/>
      <c r="L5385" s="99"/>
      <c r="M5385" s="102"/>
      <c r="N5385" s="102"/>
      <c r="O5385" s="99"/>
      <c r="P5385" s="99"/>
      <c r="Q5385" s="103"/>
      <c r="R5385" s="104"/>
      <c r="S5385" s="99"/>
      <c r="T5385" s="105"/>
      <c r="U5385" s="103"/>
      <c r="V5385" s="103"/>
      <c r="W5385" s="102"/>
      <c r="X5385" s="99"/>
      <c r="Y5385" s="95"/>
      <c r="Z5385" s="106"/>
      <c r="AA5385" s="92"/>
    </row>
    <row r="5386" spans="2:27" x14ac:dyDescent="0.15">
      <c r="B5386" s="99"/>
      <c r="C5386" s="99"/>
      <c r="D5386" s="100"/>
      <c r="E5386" s="95"/>
      <c r="F5386" s="92"/>
      <c r="G5386" s="101"/>
      <c r="H5386" s="92"/>
      <c r="I5386" s="92"/>
      <c r="L5386" s="99"/>
      <c r="M5386" s="102"/>
      <c r="N5386" s="102"/>
      <c r="O5386" s="99"/>
      <c r="P5386" s="99"/>
      <c r="Q5386" s="103"/>
      <c r="R5386" s="104"/>
      <c r="S5386" s="99"/>
      <c r="T5386" s="105"/>
      <c r="U5386" s="103"/>
      <c r="V5386" s="103"/>
      <c r="W5386" s="102"/>
      <c r="X5386" s="99"/>
      <c r="Y5386" s="95"/>
      <c r="Z5386" s="106"/>
      <c r="AA5386" s="92"/>
    </row>
    <row r="5387" spans="2:27" x14ac:dyDescent="0.15">
      <c r="B5387" s="99"/>
      <c r="C5387" s="99"/>
      <c r="D5387" s="100"/>
      <c r="E5387" s="95"/>
      <c r="F5387" s="92"/>
      <c r="G5387" s="101"/>
      <c r="H5387" s="92"/>
      <c r="I5387" s="92"/>
      <c r="L5387" s="99"/>
      <c r="M5387" s="102"/>
      <c r="N5387" s="102"/>
      <c r="O5387" s="99"/>
      <c r="P5387" s="99"/>
      <c r="Q5387" s="103"/>
      <c r="R5387" s="104"/>
      <c r="S5387" s="99"/>
      <c r="T5387" s="105"/>
      <c r="U5387" s="103"/>
      <c r="V5387" s="103"/>
      <c r="W5387" s="102"/>
      <c r="X5387" s="99"/>
      <c r="Y5387" s="95"/>
      <c r="Z5387" s="106"/>
      <c r="AA5387" s="92"/>
    </row>
    <row r="5388" spans="2:27" x14ac:dyDescent="0.15">
      <c r="B5388" s="99"/>
      <c r="C5388" s="99"/>
      <c r="D5388" s="100"/>
      <c r="E5388" s="95"/>
      <c r="F5388" s="92"/>
      <c r="G5388" s="101"/>
      <c r="H5388" s="92"/>
      <c r="I5388" s="92"/>
      <c r="L5388" s="99"/>
      <c r="M5388" s="102"/>
      <c r="N5388" s="102"/>
      <c r="O5388" s="99"/>
      <c r="P5388" s="99"/>
      <c r="Q5388" s="103"/>
      <c r="R5388" s="104"/>
      <c r="S5388" s="99"/>
      <c r="T5388" s="105"/>
      <c r="U5388" s="103"/>
      <c r="V5388" s="103"/>
      <c r="W5388" s="102"/>
      <c r="X5388" s="99"/>
      <c r="Y5388" s="95"/>
      <c r="Z5388" s="106"/>
      <c r="AA5388" s="92"/>
    </row>
    <row r="5389" spans="2:27" x14ac:dyDescent="0.15">
      <c r="B5389" s="99"/>
      <c r="C5389" s="99"/>
      <c r="D5389" s="100"/>
      <c r="E5389" s="95"/>
      <c r="F5389" s="92"/>
      <c r="G5389" s="101"/>
      <c r="H5389" s="92"/>
      <c r="I5389" s="92"/>
      <c r="L5389" s="99"/>
      <c r="M5389" s="102"/>
      <c r="N5389" s="102"/>
      <c r="O5389" s="99"/>
      <c r="P5389" s="99"/>
      <c r="Q5389" s="103"/>
      <c r="R5389" s="104"/>
      <c r="S5389" s="99"/>
      <c r="T5389" s="105"/>
      <c r="U5389" s="103"/>
      <c r="V5389" s="103"/>
      <c r="W5389" s="102"/>
      <c r="X5389" s="99"/>
      <c r="Y5389" s="95"/>
      <c r="Z5389" s="106"/>
      <c r="AA5389" s="92"/>
    </row>
    <row r="5390" spans="2:27" x14ac:dyDescent="0.15">
      <c r="B5390" s="99"/>
      <c r="C5390" s="99"/>
      <c r="D5390" s="100"/>
      <c r="E5390" s="95"/>
      <c r="F5390" s="92"/>
      <c r="G5390" s="101"/>
      <c r="H5390" s="92"/>
      <c r="I5390" s="92"/>
      <c r="L5390" s="99"/>
      <c r="M5390" s="102"/>
      <c r="N5390" s="102"/>
      <c r="O5390" s="99"/>
      <c r="P5390" s="99"/>
      <c r="Q5390" s="103"/>
      <c r="R5390" s="104"/>
      <c r="S5390" s="99"/>
      <c r="T5390" s="105"/>
      <c r="U5390" s="103"/>
      <c r="V5390" s="103"/>
      <c r="W5390" s="102"/>
      <c r="X5390" s="99"/>
      <c r="Y5390" s="95"/>
      <c r="Z5390" s="106"/>
      <c r="AA5390" s="92"/>
    </row>
    <row r="5391" spans="2:27" x14ac:dyDescent="0.15">
      <c r="B5391" s="99"/>
      <c r="C5391" s="99"/>
      <c r="D5391" s="100"/>
      <c r="E5391" s="95"/>
      <c r="F5391" s="92"/>
      <c r="G5391" s="101"/>
      <c r="H5391" s="92"/>
      <c r="I5391" s="92"/>
      <c r="L5391" s="99"/>
      <c r="M5391" s="102"/>
      <c r="N5391" s="102"/>
      <c r="O5391" s="99"/>
      <c r="P5391" s="99"/>
      <c r="Q5391" s="103"/>
      <c r="R5391" s="104"/>
      <c r="S5391" s="99"/>
      <c r="T5391" s="105"/>
      <c r="U5391" s="103"/>
      <c r="V5391" s="103"/>
      <c r="W5391" s="102"/>
      <c r="X5391" s="99"/>
      <c r="Y5391" s="95"/>
      <c r="Z5391" s="106"/>
      <c r="AA5391" s="92"/>
    </row>
    <row r="5392" spans="2:27" x14ac:dyDescent="0.15">
      <c r="B5392" s="99"/>
      <c r="C5392" s="99"/>
      <c r="D5392" s="100"/>
      <c r="E5392" s="95"/>
      <c r="F5392" s="92"/>
      <c r="G5392" s="101"/>
      <c r="H5392" s="92"/>
      <c r="I5392" s="92"/>
      <c r="L5392" s="99"/>
      <c r="M5392" s="102"/>
      <c r="N5392" s="102"/>
      <c r="O5392" s="99"/>
      <c r="P5392" s="99"/>
      <c r="Q5392" s="103"/>
      <c r="R5392" s="104"/>
      <c r="S5392" s="99"/>
      <c r="T5392" s="105"/>
      <c r="U5392" s="103"/>
      <c r="V5392" s="103"/>
      <c r="W5392" s="102"/>
      <c r="X5392" s="99"/>
      <c r="Y5392" s="95"/>
      <c r="Z5392" s="106"/>
      <c r="AA5392" s="92"/>
    </row>
    <row r="5393" spans="2:27" x14ac:dyDescent="0.15">
      <c r="B5393" s="99"/>
      <c r="C5393" s="99"/>
      <c r="D5393" s="100"/>
      <c r="E5393" s="95"/>
      <c r="F5393" s="92"/>
      <c r="G5393" s="101"/>
      <c r="H5393" s="92"/>
      <c r="I5393" s="92"/>
      <c r="L5393" s="99"/>
      <c r="M5393" s="102"/>
      <c r="N5393" s="102"/>
      <c r="O5393" s="99"/>
      <c r="P5393" s="99"/>
      <c r="Q5393" s="103"/>
      <c r="R5393" s="104"/>
      <c r="S5393" s="99"/>
      <c r="T5393" s="105"/>
      <c r="U5393" s="103"/>
      <c r="V5393" s="103"/>
      <c r="W5393" s="102"/>
      <c r="X5393" s="99"/>
      <c r="Y5393" s="95"/>
      <c r="Z5393" s="106"/>
      <c r="AA5393" s="92"/>
    </row>
    <row r="5394" spans="2:27" x14ac:dyDescent="0.15">
      <c r="B5394" s="99"/>
      <c r="C5394" s="99"/>
      <c r="D5394" s="100"/>
      <c r="E5394" s="95"/>
      <c r="F5394" s="92"/>
      <c r="G5394" s="101"/>
      <c r="H5394" s="92"/>
      <c r="I5394" s="92"/>
      <c r="L5394" s="99"/>
      <c r="M5394" s="102"/>
      <c r="N5394" s="102"/>
      <c r="O5394" s="99"/>
      <c r="P5394" s="99"/>
      <c r="Q5394" s="103"/>
      <c r="R5394" s="104"/>
      <c r="S5394" s="99"/>
      <c r="T5394" s="105"/>
      <c r="U5394" s="103"/>
      <c r="V5394" s="103"/>
      <c r="W5394" s="102"/>
      <c r="X5394" s="99"/>
      <c r="Y5394" s="95"/>
      <c r="Z5394" s="106"/>
      <c r="AA5394" s="92"/>
    </row>
    <row r="5395" spans="2:27" x14ac:dyDescent="0.15">
      <c r="B5395" s="99"/>
      <c r="C5395" s="99"/>
      <c r="D5395" s="100"/>
      <c r="E5395" s="95"/>
      <c r="F5395" s="92"/>
      <c r="G5395" s="101"/>
      <c r="H5395" s="92"/>
      <c r="I5395" s="92"/>
      <c r="L5395" s="99"/>
      <c r="M5395" s="102"/>
      <c r="N5395" s="102"/>
      <c r="O5395" s="99"/>
      <c r="P5395" s="99"/>
      <c r="Q5395" s="103"/>
      <c r="R5395" s="104"/>
      <c r="S5395" s="99"/>
      <c r="T5395" s="105"/>
      <c r="U5395" s="103"/>
      <c r="V5395" s="103"/>
      <c r="W5395" s="102"/>
      <c r="X5395" s="99"/>
      <c r="Y5395" s="95"/>
      <c r="Z5395" s="106"/>
      <c r="AA5395" s="92"/>
    </row>
    <row r="5396" spans="2:27" x14ac:dyDescent="0.15">
      <c r="B5396" s="99"/>
      <c r="C5396" s="99"/>
      <c r="D5396" s="100"/>
      <c r="E5396" s="95"/>
      <c r="F5396" s="92"/>
      <c r="G5396" s="101"/>
      <c r="H5396" s="92"/>
      <c r="I5396" s="92"/>
      <c r="L5396" s="99"/>
      <c r="M5396" s="102"/>
      <c r="N5396" s="102"/>
      <c r="O5396" s="99"/>
      <c r="P5396" s="99"/>
      <c r="Q5396" s="103"/>
      <c r="R5396" s="104"/>
      <c r="S5396" s="99"/>
      <c r="T5396" s="105"/>
      <c r="U5396" s="103"/>
      <c r="V5396" s="103"/>
      <c r="W5396" s="102"/>
      <c r="X5396" s="99"/>
      <c r="Y5396" s="95"/>
      <c r="Z5396" s="106"/>
      <c r="AA5396" s="92"/>
    </row>
    <row r="5397" spans="2:27" x14ac:dyDescent="0.15">
      <c r="B5397" s="99"/>
      <c r="C5397" s="99"/>
      <c r="D5397" s="100"/>
      <c r="E5397" s="95"/>
      <c r="F5397" s="92"/>
      <c r="G5397" s="101"/>
      <c r="H5397" s="92"/>
      <c r="I5397" s="92"/>
      <c r="L5397" s="99"/>
      <c r="M5397" s="102"/>
      <c r="N5397" s="102"/>
      <c r="O5397" s="99"/>
      <c r="P5397" s="99"/>
      <c r="Q5397" s="103"/>
      <c r="R5397" s="104"/>
      <c r="S5397" s="99"/>
      <c r="T5397" s="105"/>
      <c r="U5397" s="103"/>
      <c r="V5397" s="103"/>
      <c r="W5397" s="102"/>
      <c r="X5397" s="99"/>
      <c r="Y5397" s="95"/>
      <c r="Z5397" s="106"/>
      <c r="AA5397" s="92"/>
    </row>
    <row r="5398" spans="2:27" x14ac:dyDescent="0.15">
      <c r="B5398" s="99"/>
      <c r="C5398" s="99"/>
      <c r="D5398" s="100"/>
      <c r="E5398" s="95"/>
      <c r="F5398" s="92"/>
      <c r="G5398" s="101"/>
      <c r="H5398" s="92"/>
      <c r="I5398" s="92"/>
      <c r="L5398" s="99"/>
      <c r="M5398" s="102"/>
      <c r="N5398" s="102"/>
      <c r="O5398" s="99"/>
      <c r="P5398" s="99"/>
      <c r="Q5398" s="103"/>
      <c r="R5398" s="104"/>
      <c r="S5398" s="99"/>
      <c r="T5398" s="105"/>
      <c r="U5398" s="103"/>
      <c r="V5398" s="103"/>
      <c r="W5398" s="102"/>
      <c r="X5398" s="99"/>
      <c r="Y5398" s="95"/>
      <c r="Z5398" s="106"/>
      <c r="AA5398" s="92"/>
    </row>
    <row r="5399" spans="2:27" x14ac:dyDescent="0.15">
      <c r="B5399" s="99"/>
      <c r="C5399" s="99"/>
      <c r="D5399" s="100"/>
      <c r="E5399" s="95"/>
      <c r="F5399" s="92"/>
      <c r="G5399" s="101"/>
      <c r="H5399" s="92"/>
      <c r="I5399" s="92"/>
      <c r="L5399" s="99"/>
      <c r="M5399" s="102"/>
      <c r="N5399" s="102"/>
      <c r="O5399" s="99"/>
      <c r="P5399" s="99"/>
      <c r="Q5399" s="103"/>
      <c r="R5399" s="104"/>
      <c r="S5399" s="99"/>
      <c r="T5399" s="105"/>
      <c r="U5399" s="103"/>
      <c r="V5399" s="103"/>
      <c r="W5399" s="102"/>
      <c r="X5399" s="99"/>
      <c r="Y5399" s="95"/>
      <c r="Z5399" s="106"/>
      <c r="AA5399" s="92"/>
    </row>
    <row r="5400" spans="2:27" x14ac:dyDescent="0.15">
      <c r="B5400" s="99"/>
      <c r="C5400" s="99"/>
      <c r="D5400" s="100"/>
      <c r="E5400" s="95"/>
      <c r="F5400" s="92"/>
      <c r="G5400" s="101"/>
      <c r="H5400" s="92"/>
      <c r="I5400" s="92"/>
      <c r="L5400" s="99"/>
      <c r="M5400" s="102"/>
      <c r="N5400" s="102"/>
      <c r="O5400" s="99"/>
      <c r="P5400" s="99"/>
      <c r="Q5400" s="103"/>
      <c r="R5400" s="104"/>
      <c r="S5400" s="99"/>
      <c r="T5400" s="105"/>
      <c r="U5400" s="103"/>
      <c r="V5400" s="103"/>
      <c r="W5400" s="102"/>
      <c r="X5400" s="99"/>
      <c r="Y5400" s="95"/>
      <c r="Z5400" s="106"/>
      <c r="AA5400" s="92"/>
    </row>
    <row r="5401" spans="2:27" x14ac:dyDescent="0.15">
      <c r="B5401" s="99"/>
      <c r="C5401" s="99"/>
      <c r="D5401" s="100"/>
      <c r="E5401" s="95"/>
      <c r="F5401" s="92"/>
      <c r="G5401" s="101"/>
      <c r="H5401" s="92"/>
      <c r="I5401" s="92"/>
      <c r="L5401" s="99"/>
      <c r="M5401" s="102"/>
      <c r="N5401" s="102"/>
      <c r="O5401" s="99"/>
      <c r="P5401" s="99"/>
      <c r="Q5401" s="103"/>
      <c r="R5401" s="104"/>
      <c r="S5401" s="99"/>
      <c r="T5401" s="105"/>
      <c r="U5401" s="103"/>
      <c r="V5401" s="103"/>
      <c r="W5401" s="102"/>
      <c r="X5401" s="99"/>
      <c r="Y5401" s="95"/>
      <c r="Z5401" s="106"/>
      <c r="AA5401" s="92"/>
    </row>
    <row r="5402" spans="2:27" x14ac:dyDescent="0.15">
      <c r="B5402" s="99"/>
      <c r="C5402" s="99"/>
      <c r="D5402" s="100"/>
      <c r="E5402" s="95"/>
      <c r="F5402" s="92"/>
      <c r="G5402" s="101"/>
      <c r="H5402" s="92"/>
      <c r="I5402" s="92"/>
      <c r="L5402" s="99"/>
      <c r="M5402" s="102"/>
      <c r="N5402" s="102"/>
      <c r="O5402" s="99"/>
      <c r="P5402" s="99"/>
      <c r="Q5402" s="103"/>
      <c r="R5402" s="104"/>
      <c r="S5402" s="99"/>
      <c r="T5402" s="105"/>
      <c r="U5402" s="103"/>
      <c r="V5402" s="103"/>
      <c r="W5402" s="102"/>
      <c r="X5402" s="99"/>
      <c r="Y5402" s="95"/>
      <c r="Z5402" s="106"/>
      <c r="AA5402" s="92"/>
    </row>
    <row r="5403" spans="2:27" x14ac:dyDescent="0.15">
      <c r="B5403" s="99"/>
      <c r="C5403" s="99"/>
      <c r="D5403" s="100"/>
      <c r="E5403" s="95"/>
      <c r="F5403" s="92"/>
      <c r="G5403" s="101"/>
      <c r="H5403" s="92"/>
      <c r="I5403" s="92"/>
      <c r="L5403" s="99"/>
      <c r="M5403" s="102"/>
      <c r="N5403" s="102"/>
      <c r="O5403" s="99"/>
      <c r="P5403" s="99"/>
      <c r="Q5403" s="103"/>
      <c r="R5403" s="104"/>
      <c r="S5403" s="99"/>
      <c r="T5403" s="105"/>
      <c r="U5403" s="103"/>
      <c r="V5403" s="103"/>
      <c r="W5403" s="102"/>
      <c r="X5403" s="99"/>
      <c r="Y5403" s="95"/>
      <c r="Z5403" s="106"/>
      <c r="AA5403" s="92"/>
    </row>
    <row r="5404" spans="2:27" x14ac:dyDescent="0.15">
      <c r="B5404" s="99"/>
      <c r="C5404" s="99"/>
      <c r="D5404" s="100"/>
      <c r="E5404" s="95"/>
      <c r="F5404" s="92"/>
      <c r="G5404" s="101"/>
      <c r="H5404" s="92"/>
      <c r="I5404" s="92"/>
      <c r="L5404" s="99"/>
      <c r="M5404" s="102"/>
      <c r="N5404" s="102"/>
      <c r="O5404" s="99"/>
      <c r="P5404" s="99"/>
      <c r="Q5404" s="103"/>
      <c r="R5404" s="104"/>
      <c r="S5404" s="99"/>
      <c r="T5404" s="105"/>
      <c r="U5404" s="103"/>
      <c r="V5404" s="103"/>
      <c r="W5404" s="102"/>
      <c r="X5404" s="99"/>
      <c r="Y5404" s="95"/>
      <c r="Z5404" s="106"/>
      <c r="AA5404" s="92"/>
    </row>
    <row r="5405" spans="2:27" x14ac:dyDescent="0.15">
      <c r="B5405" s="99"/>
      <c r="C5405" s="99"/>
      <c r="D5405" s="100"/>
      <c r="E5405" s="95"/>
      <c r="F5405" s="92"/>
      <c r="G5405" s="101"/>
      <c r="H5405" s="92"/>
      <c r="I5405" s="92"/>
      <c r="L5405" s="99"/>
      <c r="M5405" s="102"/>
      <c r="N5405" s="102"/>
      <c r="O5405" s="99"/>
      <c r="P5405" s="99"/>
      <c r="Q5405" s="103"/>
      <c r="R5405" s="104"/>
      <c r="S5405" s="99"/>
      <c r="T5405" s="105"/>
      <c r="U5405" s="103"/>
      <c r="V5405" s="103"/>
      <c r="W5405" s="102"/>
      <c r="X5405" s="99"/>
      <c r="Y5405" s="95"/>
      <c r="Z5405" s="106"/>
      <c r="AA5405" s="92"/>
    </row>
    <row r="5406" spans="2:27" x14ac:dyDescent="0.15">
      <c r="B5406" s="99"/>
      <c r="C5406" s="99"/>
      <c r="D5406" s="100"/>
      <c r="E5406" s="95"/>
      <c r="F5406" s="92"/>
      <c r="G5406" s="101"/>
      <c r="H5406" s="92"/>
      <c r="I5406" s="92"/>
      <c r="L5406" s="99"/>
      <c r="M5406" s="102"/>
      <c r="N5406" s="102"/>
      <c r="O5406" s="99"/>
      <c r="P5406" s="99"/>
      <c r="Q5406" s="103"/>
      <c r="R5406" s="104"/>
      <c r="S5406" s="99"/>
      <c r="T5406" s="105"/>
      <c r="U5406" s="103"/>
      <c r="V5406" s="103"/>
      <c r="W5406" s="102"/>
      <c r="X5406" s="99"/>
      <c r="Y5406" s="95"/>
      <c r="Z5406" s="106"/>
      <c r="AA5406" s="92"/>
    </row>
    <row r="5407" spans="2:27" x14ac:dyDescent="0.15">
      <c r="B5407" s="99"/>
      <c r="C5407" s="99"/>
      <c r="D5407" s="100"/>
      <c r="E5407" s="95"/>
      <c r="F5407" s="92"/>
      <c r="G5407" s="101"/>
      <c r="H5407" s="92"/>
      <c r="I5407" s="92"/>
      <c r="L5407" s="99"/>
      <c r="M5407" s="102"/>
      <c r="N5407" s="102"/>
      <c r="O5407" s="99"/>
      <c r="P5407" s="99"/>
      <c r="Q5407" s="103"/>
      <c r="R5407" s="104"/>
      <c r="S5407" s="99"/>
      <c r="T5407" s="105"/>
      <c r="U5407" s="103"/>
      <c r="V5407" s="103"/>
      <c r="W5407" s="102"/>
      <c r="X5407" s="99"/>
      <c r="Y5407" s="95"/>
      <c r="Z5407" s="106"/>
      <c r="AA5407" s="92"/>
    </row>
    <row r="5408" spans="2:27" x14ac:dyDescent="0.15">
      <c r="B5408" s="99"/>
      <c r="C5408" s="99"/>
      <c r="D5408" s="100"/>
      <c r="E5408" s="95"/>
      <c r="F5408" s="92"/>
      <c r="G5408" s="101"/>
      <c r="H5408" s="92"/>
      <c r="I5408" s="92"/>
      <c r="L5408" s="99"/>
      <c r="M5408" s="102"/>
      <c r="N5408" s="102"/>
      <c r="O5408" s="99"/>
      <c r="P5408" s="99"/>
      <c r="Q5408" s="103"/>
      <c r="R5408" s="104"/>
      <c r="S5408" s="99"/>
      <c r="T5408" s="105"/>
      <c r="U5408" s="103"/>
      <c r="V5408" s="103"/>
      <c r="W5408" s="102"/>
      <c r="X5408" s="99"/>
      <c r="Y5408" s="95"/>
      <c r="Z5408" s="106"/>
      <c r="AA5408" s="92"/>
    </row>
    <row r="5409" spans="2:27" x14ac:dyDescent="0.15">
      <c r="B5409" s="99"/>
      <c r="C5409" s="99"/>
      <c r="D5409" s="100"/>
      <c r="E5409" s="95"/>
      <c r="F5409" s="92"/>
      <c r="G5409" s="101"/>
      <c r="H5409" s="92"/>
      <c r="I5409" s="92"/>
      <c r="L5409" s="99"/>
      <c r="M5409" s="102"/>
      <c r="N5409" s="102"/>
      <c r="O5409" s="99"/>
      <c r="P5409" s="99"/>
      <c r="Q5409" s="103"/>
      <c r="R5409" s="104"/>
      <c r="S5409" s="99"/>
      <c r="T5409" s="105"/>
      <c r="U5409" s="103"/>
      <c r="V5409" s="103"/>
      <c r="W5409" s="102"/>
      <c r="X5409" s="99"/>
      <c r="Y5409" s="95"/>
      <c r="Z5409" s="106"/>
      <c r="AA5409" s="92"/>
    </row>
    <row r="5410" spans="2:27" x14ac:dyDescent="0.15">
      <c r="B5410" s="99"/>
      <c r="C5410" s="99"/>
      <c r="D5410" s="100"/>
      <c r="E5410" s="95"/>
      <c r="F5410" s="92"/>
      <c r="G5410" s="101"/>
      <c r="H5410" s="92"/>
      <c r="I5410" s="92"/>
      <c r="L5410" s="99"/>
      <c r="M5410" s="102"/>
      <c r="N5410" s="102"/>
      <c r="O5410" s="99"/>
      <c r="P5410" s="99"/>
      <c r="Q5410" s="103"/>
      <c r="R5410" s="104"/>
      <c r="S5410" s="99"/>
      <c r="T5410" s="105"/>
      <c r="U5410" s="103"/>
      <c r="V5410" s="103"/>
      <c r="W5410" s="102"/>
      <c r="X5410" s="99"/>
      <c r="Y5410" s="95"/>
      <c r="Z5410" s="106"/>
      <c r="AA5410" s="92"/>
    </row>
    <row r="5411" spans="2:27" x14ac:dyDescent="0.15">
      <c r="B5411" s="99"/>
      <c r="C5411" s="99"/>
      <c r="D5411" s="100"/>
      <c r="E5411" s="95"/>
      <c r="F5411" s="92"/>
      <c r="G5411" s="101"/>
      <c r="H5411" s="92"/>
      <c r="I5411" s="92"/>
      <c r="L5411" s="99"/>
      <c r="M5411" s="102"/>
      <c r="N5411" s="102"/>
      <c r="O5411" s="99"/>
      <c r="P5411" s="99"/>
      <c r="Q5411" s="103"/>
      <c r="R5411" s="104"/>
      <c r="S5411" s="99"/>
      <c r="T5411" s="105"/>
      <c r="U5411" s="103"/>
      <c r="V5411" s="103"/>
      <c r="W5411" s="102"/>
      <c r="X5411" s="99"/>
      <c r="Y5411" s="95"/>
      <c r="Z5411" s="106"/>
      <c r="AA5411" s="92"/>
    </row>
    <row r="5412" spans="2:27" x14ac:dyDescent="0.15">
      <c r="B5412" s="99"/>
      <c r="C5412" s="99"/>
      <c r="D5412" s="100"/>
      <c r="E5412" s="95"/>
      <c r="F5412" s="92"/>
      <c r="G5412" s="101"/>
      <c r="H5412" s="92"/>
      <c r="I5412" s="92"/>
      <c r="L5412" s="99"/>
      <c r="M5412" s="102"/>
      <c r="N5412" s="102"/>
      <c r="O5412" s="99"/>
      <c r="P5412" s="99"/>
      <c r="Q5412" s="103"/>
      <c r="R5412" s="104"/>
      <c r="S5412" s="99"/>
      <c r="T5412" s="105"/>
      <c r="U5412" s="103"/>
      <c r="V5412" s="103"/>
      <c r="W5412" s="102"/>
      <c r="X5412" s="99"/>
      <c r="Y5412" s="95"/>
      <c r="Z5412" s="106"/>
      <c r="AA5412" s="92"/>
    </row>
    <row r="5413" spans="2:27" x14ac:dyDescent="0.15">
      <c r="B5413" s="99"/>
      <c r="C5413" s="99"/>
      <c r="D5413" s="100"/>
      <c r="E5413" s="95"/>
      <c r="F5413" s="92"/>
      <c r="G5413" s="101"/>
      <c r="H5413" s="92"/>
      <c r="I5413" s="92"/>
      <c r="L5413" s="99"/>
      <c r="M5413" s="102"/>
      <c r="N5413" s="102"/>
      <c r="O5413" s="99"/>
      <c r="P5413" s="99"/>
      <c r="Q5413" s="103"/>
      <c r="R5413" s="104"/>
      <c r="S5413" s="99"/>
      <c r="T5413" s="105"/>
      <c r="U5413" s="103"/>
      <c r="V5413" s="103"/>
      <c r="W5413" s="102"/>
      <c r="X5413" s="99"/>
      <c r="Y5413" s="95"/>
      <c r="Z5413" s="106"/>
      <c r="AA5413" s="92"/>
    </row>
    <row r="5414" spans="2:27" x14ac:dyDescent="0.15">
      <c r="B5414" s="99"/>
      <c r="C5414" s="99"/>
      <c r="D5414" s="100"/>
      <c r="E5414" s="95"/>
      <c r="F5414" s="92"/>
      <c r="G5414" s="101"/>
      <c r="H5414" s="92"/>
      <c r="I5414" s="92"/>
      <c r="L5414" s="99"/>
      <c r="M5414" s="102"/>
      <c r="N5414" s="102"/>
      <c r="O5414" s="99"/>
      <c r="P5414" s="99"/>
      <c r="Q5414" s="103"/>
      <c r="R5414" s="104"/>
      <c r="S5414" s="99"/>
      <c r="T5414" s="105"/>
      <c r="U5414" s="103"/>
      <c r="V5414" s="103"/>
      <c r="W5414" s="102"/>
      <c r="X5414" s="99"/>
      <c r="Y5414" s="95"/>
      <c r="Z5414" s="106"/>
      <c r="AA5414" s="92"/>
    </row>
    <row r="5415" spans="2:27" x14ac:dyDescent="0.15">
      <c r="B5415" s="99"/>
      <c r="C5415" s="99"/>
      <c r="D5415" s="100"/>
      <c r="E5415" s="95"/>
      <c r="F5415" s="92"/>
      <c r="G5415" s="101"/>
      <c r="H5415" s="92"/>
      <c r="I5415" s="92"/>
      <c r="L5415" s="99"/>
      <c r="M5415" s="102"/>
      <c r="N5415" s="102"/>
      <c r="O5415" s="99"/>
      <c r="P5415" s="99"/>
      <c r="Q5415" s="103"/>
      <c r="R5415" s="104"/>
      <c r="S5415" s="99"/>
      <c r="T5415" s="105"/>
      <c r="U5415" s="103"/>
      <c r="V5415" s="103"/>
      <c r="W5415" s="102"/>
      <c r="X5415" s="99"/>
      <c r="Y5415" s="95"/>
      <c r="Z5415" s="106"/>
      <c r="AA5415" s="92"/>
    </row>
    <row r="5416" spans="2:27" x14ac:dyDescent="0.15">
      <c r="B5416" s="99"/>
      <c r="C5416" s="99"/>
      <c r="D5416" s="100"/>
      <c r="E5416" s="95"/>
      <c r="F5416" s="92"/>
      <c r="G5416" s="101"/>
      <c r="H5416" s="92"/>
      <c r="I5416" s="92"/>
      <c r="L5416" s="99"/>
      <c r="M5416" s="102"/>
      <c r="N5416" s="102"/>
      <c r="O5416" s="99"/>
      <c r="P5416" s="99"/>
      <c r="Q5416" s="103"/>
      <c r="R5416" s="104"/>
      <c r="S5416" s="99"/>
      <c r="T5416" s="105"/>
      <c r="U5416" s="103"/>
      <c r="V5416" s="103"/>
      <c r="W5416" s="102"/>
      <c r="X5416" s="99"/>
      <c r="Y5416" s="95"/>
      <c r="Z5416" s="106"/>
      <c r="AA5416" s="92"/>
    </row>
    <row r="5417" spans="2:27" x14ac:dyDescent="0.15">
      <c r="B5417" s="99"/>
      <c r="C5417" s="99"/>
      <c r="D5417" s="100"/>
      <c r="E5417" s="95"/>
      <c r="F5417" s="92"/>
      <c r="G5417" s="101"/>
      <c r="H5417" s="92"/>
      <c r="I5417" s="92"/>
      <c r="L5417" s="99"/>
      <c r="M5417" s="102"/>
      <c r="N5417" s="102"/>
      <c r="O5417" s="99"/>
      <c r="P5417" s="99"/>
      <c r="Q5417" s="103"/>
      <c r="R5417" s="104"/>
      <c r="S5417" s="99"/>
      <c r="T5417" s="105"/>
      <c r="U5417" s="103"/>
      <c r="V5417" s="103"/>
      <c r="W5417" s="102"/>
      <c r="X5417" s="99"/>
      <c r="Y5417" s="95"/>
      <c r="Z5417" s="106"/>
      <c r="AA5417" s="92"/>
    </row>
    <row r="5418" spans="2:27" x14ac:dyDescent="0.15">
      <c r="B5418" s="99"/>
      <c r="C5418" s="99"/>
      <c r="D5418" s="100"/>
      <c r="E5418" s="95"/>
      <c r="F5418" s="92"/>
      <c r="G5418" s="101"/>
      <c r="H5418" s="92"/>
      <c r="I5418" s="92"/>
      <c r="L5418" s="99"/>
      <c r="M5418" s="102"/>
      <c r="N5418" s="102"/>
      <c r="O5418" s="99"/>
      <c r="P5418" s="99"/>
      <c r="Q5418" s="103"/>
      <c r="R5418" s="104"/>
      <c r="S5418" s="99"/>
      <c r="T5418" s="105"/>
      <c r="U5418" s="103"/>
      <c r="V5418" s="103"/>
      <c r="W5418" s="102"/>
      <c r="X5418" s="99"/>
      <c r="Y5418" s="95"/>
      <c r="Z5418" s="106"/>
      <c r="AA5418" s="92"/>
    </row>
    <row r="5419" spans="2:27" x14ac:dyDescent="0.15">
      <c r="B5419" s="99"/>
      <c r="C5419" s="99"/>
      <c r="D5419" s="100"/>
      <c r="E5419" s="95"/>
      <c r="F5419" s="92"/>
      <c r="G5419" s="101"/>
      <c r="H5419" s="92"/>
      <c r="I5419" s="92"/>
      <c r="L5419" s="99"/>
      <c r="M5419" s="102"/>
      <c r="N5419" s="102"/>
      <c r="O5419" s="99"/>
      <c r="P5419" s="99"/>
      <c r="Q5419" s="103"/>
      <c r="R5419" s="104"/>
      <c r="S5419" s="99"/>
      <c r="T5419" s="105"/>
      <c r="U5419" s="103"/>
      <c r="V5419" s="103"/>
      <c r="W5419" s="102"/>
      <c r="X5419" s="99"/>
      <c r="Y5419" s="95"/>
      <c r="Z5419" s="106"/>
      <c r="AA5419" s="92"/>
    </row>
    <row r="5420" spans="2:27" x14ac:dyDescent="0.15">
      <c r="B5420" s="99"/>
      <c r="C5420" s="99"/>
      <c r="D5420" s="100"/>
      <c r="E5420" s="95"/>
      <c r="F5420" s="92"/>
      <c r="G5420" s="101"/>
      <c r="H5420" s="92"/>
      <c r="I5420" s="92"/>
      <c r="L5420" s="99"/>
      <c r="M5420" s="102"/>
      <c r="N5420" s="102"/>
      <c r="O5420" s="99"/>
      <c r="P5420" s="99"/>
      <c r="Q5420" s="103"/>
      <c r="R5420" s="104"/>
      <c r="S5420" s="99"/>
      <c r="T5420" s="105"/>
      <c r="U5420" s="103"/>
      <c r="V5420" s="103"/>
      <c r="W5420" s="102"/>
      <c r="X5420" s="99"/>
      <c r="Y5420" s="95"/>
      <c r="Z5420" s="106"/>
      <c r="AA5420" s="92"/>
    </row>
    <row r="5421" spans="2:27" x14ac:dyDescent="0.15">
      <c r="B5421" s="99"/>
      <c r="C5421" s="99"/>
      <c r="D5421" s="100"/>
      <c r="E5421" s="95"/>
      <c r="F5421" s="92"/>
      <c r="G5421" s="101"/>
      <c r="H5421" s="92"/>
      <c r="I5421" s="92"/>
      <c r="L5421" s="99"/>
      <c r="M5421" s="102"/>
      <c r="N5421" s="102"/>
      <c r="O5421" s="99"/>
      <c r="P5421" s="99"/>
      <c r="Q5421" s="103"/>
      <c r="R5421" s="104"/>
      <c r="S5421" s="99"/>
      <c r="T5421" s="105"/>
      <c r="U5421" s="103"/>
      <c r="V5421" s="103"/>
      <c r="W5421" s="102"/>
      <c r="X5421" s="99"/>
      <c r="Y5421" s="95"/>
      <c r="Z5421" s="106"/>
      <c r="AA5421" s="92"/>
    </row>
    <row r="5422" spans="2:27" x14ac:dyDescent="0.15">
      <c r="B5422" s="99"/>
      <c r="C5422" s="99"/>
      <c r="D5422" s="100"/>
      <c r="E5422" s="95"/>
      <c r="F5422" s="92"/>
      <c r="G5422" s="101"/>
      <c r="H5422" s="92"/>
      <c r="I5422" s="92"/>
      <c r="L5422" s="99"/>
      <c r="M5422" s="102"/>
      <c r="N5422" s="102"/>
      <c r="O5422" s="99"/>
      <c r="P5422" s="99"/>
      <c r="Q5422" s="103"/>
      <c r="R5422" s="104"/>
      <c r="S5422" s="99"/>
      <c r="T5422" s="105"/>
      <c r="U5422" s="103"/>
      <c r="V5422" s="103"/>
      <c r="W5422" s="102"/>
      <c r="X5422" s="99"/>
      <c r="Y5422" s="95"/>
      <c r="Z5422" s="106"/>
      <c r="AA5422" s="92"/>
    </row>
    <row r="5423" spans="2:27" x14ac:dyDescent="0.15">
      <c r="B5423" s="99"/>
      <c r="C5423" s="99"/>
      <c r="D5423" s="100"/>
      <c r="E5423" s="95"/>
      <c r="F5423" s="92"/>
      <c r="G5423" s="101"/>
      <c r="H5423" s="92"/>
      <c r="I5423" s="92"/>
      <c r="L5423" s="99"/>
      <c r="M5423" s="102"/>
      <c r="N5423" s="102"/>
      <c r="O5423" s="99"/>
      <c r="P5423" s="99"/>
      <c r="Q5423" s="103"/>
      <c r="R5423" s="104"/>
      <c r="S5423" s="99"/>
      <c r="T5423" s="105"/>
      <c r="U5423" s="103"/>
      <c r="V5423" s="103"/>
      <c r="W5423" s="102"/>
      <c r="X5423" s="99"/>
      <c r="Y5423" s="95"/>
      <c r="Z5423" s="106"/>
      <c r="AA5423" s="92"/>
    </row>
    <row r="5424" spans="2:27" x14ac:dyDescent="0.15">
      <c r="B5424" s="99"/>
      <c r="C5424" s="99"/>
      <c r="D5424" s="100"/>
      <c r="E5424" s="95"/>
      <c r="F5424" s="92"/>
      <c r="G5424" s="101"/>
      <c r="H5424" s="92"/>
      <c r="I5424" s="92"/>
      <c r="L5424" s="99"/>
      <c r="M5424" s="102"/>
      <c r="N5424" s="102"/>
      <c r="O5424" s="99"/>
      <c r="P5424" s="99"/>
      <c r="Q5424" s="103"/>
      <c r="R5424" s="104"/>
      <c r="S5424" s="99"/>
      <c r="T5424" s="105"/>
      <c r="U5424" s="103"/>
      <c r="V5424" s="103"/>
      <c r="W5424" s="102"/>
      <c r="X5424" s="99"/>
      <c r="Y5424" s="95"/>
      <c r="Z5424" s="106"/>
      <c r="AA5424" s="92"/>
    </row>
    <row r="5425" spans="2:27" x14ac:dyDescent="0.15">
      <c r="B5425" s="99"/>
      <c r="C5425" s="99"/>
      <c r="D5425" s="100"/>
      <c r="E5425" s="95"/>
      <c r="F5425" s="92"/>
      <c r="G5425" s="101"/>
      <c r="H5425" s="92"/>
      <c r="I5425" s="92"/>
      <c r="L5425" s="99"/>
      <c r="M5425" s="102"/>
      <c r="N5425" s="102"/>
      <c r="O5425" s="99"/>
      <c r="P5425" s="99"/>
      <c r="Q5425" s="103"/>
      <c r="R5425" s="104"/>
      <c r="S5425" s="99"/>
      <c r="T5425" s="105"/>
      <c r="U5425" s="103"/>
      <c r="V5425" s="103"/>
      <c r="W5425" s="102"/>
      <c r="X5425" s="99"/>
      <c r="Y5425" s="95"/>
      <c r="Z5425" s="106"/>
      <c r="AA5425" s="92"/>
    </row>
    <row r="5426" spans="2:27" x14ac:dyDescent="0.15">
      <c r="B5426" s="99"/>
      <c r="C5426" s="99"/>
      <c r="D5426" s="100"/>
      <c r="E5426" s="95"/>
      <c r="F5426" s="92"/>
      <c r="G5426" s="101"/>
      <c r="H5426" s="92"/>
      <c r="I5426" s="92"/>
      <c r="L5426" s="99"/>
      <c r="M5426" s="102"/>
      <c r="N5426" s="102"/>
      <c r="O5426" s="99"/>
      <c r="P5426" s="99"/>
      <c r="Q5426" s="103"/>
      <c r="R5426" s="104"/>
      <c r="S5426" s="99"/>
      <c r="T5426" s="105"/>
      <c r="U5426" s="103"/>
      <c r="V5426" s="103"/>
      <c r="W5426" s="102"/>
      <c r="X5426" s="99"/>
      <c r="Y5426" s="95"/>
      <c r="Z5426" s="106"/>
      <c r="AA5426" s="92"/>
    </row>
    <row r="5427" spans="2:27" x14ac:dyDescent="0.15">
      <c r="B5427" s="99"/>
      <c r="C5427" s="99"/>
      <c r="D5427" s="100"/>
      <c r="E5427" s="95"/>
      <c r="F5427" s="92"/>
      <c r="G5427" s="101"/>
      <c r="H5427" s="92"/>
      <c r="I5427" s="92"/>
      <c r="L5427" s="99"/>
      <c r="M5427" s="102"/>
      <c r="N5427" s="102"/>
      <c r="O5427" s="99"/>
      <c r="P5427" s="99"/>
      <c r="Q5427" s="103"/>
      <c r="R5427" s="104"/>
      <c r="S5427" s="99"/>
      <c r="T5427" s="105"/>
      <c r="U5427" s="103"/>
      <c r="V5427" s="103"/>
      <c r="W5427" s="102"/>
      <c r="X5427" s="99"/>
      <c r="Y5427" s="95"/>
      <c r="Z5427" s="106"/>
      <c r="AA5427" s="92"/>
    </row>
    <row r="5428" spans="2:27" x14ac:dyDescent="0.15">
      <c r="B5428" s="99"/>
      <c r="C5428" s="99"/>
      <c r="D5428" s="100"/>
      <c r="E5428" s="95"/>
      <c r="F5428" s="92"/>
      <c r="G5428" s="101"/>
      <c r="H5428" s="92"/>
      <c r="I5428" s="92"/>
      <c r="L5428" s="99"/>
      <c r="M5428" s="102"/>
      <c r="N5428" s="102"/>
      <c r="O5428" s="99"/>
      <c r="P5428" s="99"/>
      <c r="Q5428" s="103"/>
      <c r="R5428" s="104"/>
      <c r="S5428" s="99"/>
      <c r="T5428" s="105"/>
      <c r="U5428" s="103"/>
      <c r="V5428" s="103"/>
      <c r="W5428" s="102"/>
      <c r="X5428" s="99"/>
      <c r="Y5428" s="95"/>
      <c r="Z5428" s="106"/>
      <c r="AA5428" s="92"/>
    </row>
    <row r="5429" spans="2:27" x14ac:dyDescent="0.15">
      <c r="B5429" s="99"/>
      <c r="C5429" s="99"/>
      <c r="D5429" s="100"/>
      <c r="E5429" s="95"/>
      <c r="F5429" s="92"/>
      <c r="G5429" s="101"/>
      <c r="H5429" s="92"/>
      <c r="I5429" s="92"/>
      <c r="L5429" s="99"/>
      <c r="M5429" s="102"/>
      <c r="N5429" s="102"/>
      <c r="O5429" s="99"/>
      <c r="P5429" s="99"/>
      <c r="Q5429" s="103"/>
      <c r="R5429" s="104"/>
      <c r="S5429" s="99"/>
      <c r="T5429" s="105"/>
      <c r="U5429" s="103"/>
      <c r="V5429" s="103"/>
      <c r="W5429" s="102"/>
      <c r="X5429" s="99"/>
      <c r="Y5429" s="95"/>
      <c r="Z5429" s="106"/>
      <c r="AA5429" s="92"/>
    </row>
    <row r="5430" spans="2:27" x14ac:dyDescent="0.15">
      <c r="B5430" s="99"/>
      <c r="C5430" s="99"/>
      <c r="D5430" s="100"/>
      <c r="E5430" s="95"/>
      <c r="F5430" s="92"/>
      <c r="G5430" s="101"/>
      <c r="H5430" s="92"/>
      <c r="I5430" s="92"/>
      <c r="L5430" s="99"/>
      <c r="M5430" s="102"/>
      <c r="N5430" s="102"/>
      <c r="O5430" s="99"/>
      <c r="P5430" s="99"/>
      <c r="Q5430" s="103"/>
      <c r="R5430" s="104"/>
      <c r="S5430" s="99"/>
      <c r="T5430" s="105"/>
      <c r="U5430" s="103"/>
      <c r="V5430" s="103"/>
      <c r="W5430" s="102"/>
      <c r="X5430" s="99"/>
      <c r="Y5430" s="95"/>
      <c r="Z5430" s="106"/>
      <c r="AA5430" s="92"/>
    </row>
    <row r="5431" spans="2:27" x14ac:dyDescent="0.15">
      <c r="B5431" s="99"/>
      <c r="C5431" s="99"/>
      <c r="D5431" s="100"/>
      <c r="E5431" s="95"/>
      <c r="F5431" s="92"/>
      <c r="G5431" s="101"/>
      <c r="H5431" s="92"/>
      <c r="I5431" s="92"/>
      <c r="L5431" s="99"/>
      <c r="M5431" s="102"/>
      <c r="N5431" s="102"/>
      <c r="O5431" s="99"/>
      <c r="P5431" s="99"/>
      <c r="Q5431" s="103"/>
      <c r="R5431" s="104"/>
      <c r="S5431" s="99"/>
      <c r="T5431" s="105"/>
      <c r="U5431" s="103"/>
      <c r="V5431" s="103"/>
      <c r="W5431" s="102"/>
      <c r="X5431" s="99"/>
      <c r="Y5431" s="95"/>
      <c r="Z5431" s="106"/>
      <c r="AA5431" s="92"/>
    </row>
    <row r="5432" spans="2:27" x14ac:dyDescent="0.15">
      <c r="B5432" s="99"/>
      <c r="C5432" s="99"/>
      <c r="D5432" s="100"/>
      <c r="E5432" s="95"/>
      <c r="F5432" s="92"/>
      <c r="G5432" s="101"/>
      <c r="H5432" s="92"/>
      <c r="I5432" s="92"/>
      <c r="L5432" s="99"/>
      <c r="M5432" s="102"/>
      <c r="N5432" s="102"/>
      <c r="O5432" s="99"/>
      <c r="P5432" s="99"/>
      <c r="Q5432" s="103"/>
      <c r="R5432" s="104"/>
      <c r="S5432" s="99"/>
      <c r="T5432" s="105"/>
      <c r="U5432" s="103"/>
      <c r="V5432" s="103"/>
      <c r="W5432" s="102"/>
      <c r="X5432" s="99"/>
      <c r="Y5432" s="95"/>
      <c r="Z5432" s="106"/>
      <c r="AA5432" s="92"/>
    </row>
    <row r="5433" spans="2:27" x14ac:dyDescent="0.15">
      <c r="B5433" s="99"/>
      <c r="C5433" s="99"/>
      <c r="D5433" s="100"/>
      <c r="E5433" s="95"/>
      <c r="F5433" s="92"/>
      <c r="G5433" s="101"/>
      <c r="H5433" s="92"/>
      <c r="I5433" s="92"/>
      <c r="L5433" s="99"/>
      <c r="M5433" s="102"/>
      <c r="N5433" s="102"/>
      <c r="O5433" s="99"/>
      <c r="P5433" s="99"/>
      <c r="Q5433" s="103"/>
      <c r="R5433" s="104"/>
      <c r="S5433" s="99"/>
      <c r="T5433" s="105"/>
      <c r="U5433" s="103"/>
      <c r="V5433" s="103"/>
      <c r="W5433" s="102"/>
      <c r="X5433" s="99"/>
      <c r="Y5433" s="95"/>
      <c r="Z5433" s="106"/>
      <c r="AA5433" s="92"/>
    </row>
    <row r="5434" spans="2:27" x14ac:dyDescent="0.15">
      <c r="B5434" s="99"/>
      <c r="C5434" s="99"/>
      <c r="D5434" s="100"/>
      <c r="E5434" s="95"/>
      <c r="F5434" s="92"/>
      <c r="G5434" s="101"/>
      <c r="H5434" s="92"/>
      <c r="I5434" s="92"/>
      <c r="L5434" s="99"/>
      <c r="M5434" s="102"/>
      <c r="N5434" s="102"/>
      <c r="O5434" s="99"/>
      <c r="P5434" s="99"/>
      <c r="Q5434" s="103"/>
      <c r="R5434" s="104"/>
      <c r="S5434" s="99"/>
      <c r="T5434" s="105"/>
      <c r="U5434" s="103"/>
      <c r="V5434" s="103"/>
      <c r="W5434" s="102"/>
      <c r="X5434" s="99"/>
      <c r="Y5434" s="95"/>
      <c r="Z5434" s="106"/>
      <c r="AA5434" s="92"/>
    </row>
    <row r="5435" spans="2:27" x14ac:dyDescent="0.15">
      <c r="B5435" s="99"/>
      <c r="C5435" s="99"/>
      <c r="D5435" s="100"/>
      <c r="E5435" s="95"/>
      <c r="F5435" s="92"/>
      <c r="G5435" s="101"/>
      <c r="H5435" s="92"/>
      <c r="I5435" s="92"/>
      <c r="L5435" s="99"/>
      <c r="M5435" s="102"/>
      <c r="N5435" s="102"/>
      <c r="O5435" s="99"/>
      <c r="P5435" s="99"/>
      <c r="Q5435" s="103"/>
      <c r="R5435" s="104"/>
      <c r="S5435" s="99"/>
      <c r="T5435" s="105"/>
      <c r="U5435" s="103"/>
      <c r="V5435" s="103"/>
      <c r="W5435" s="102"/>
      <c r="X5435" s="99"/>
      <c r="Y5435" s="95"/>
      <c r="Z5435" s="106"/>
      <c r="AA5435" s="92"/>
    </row>
    <row r="5436" spans="2:27" x14ac:dyDescent="0.15">
      <c r="B5436" s="99"/>
      <c r="C5436" s="99"/>
      <c r="D5436" s="100"/>
      <c r="E5436" s="95"/>
      <c r="F5436" s="92"/>
      <c r="G5436" s="101"/>
      <c r="H5436" s="92"/>
      <c r="I5436" s="92"/>
      <c r="L5436" s="99"/>
      <c r="M5436" s="102"/>
      <c r="N5436" s="102"/>
      <c r="O5436" s="99"/>
      <c r="P5436" s="99"/>
      <c r="Q5436" s="103"/>
      <c r="R5436" s="104"/>
      <c r="S5436" s="99"/>
      <c r="T5436" s="105"/>
      <c r="U5436" s="103"/>
      <c r="V5436" s="103"/>
      <c r="W5436" s="102"/>
      <c r="X5436" s="99"/>
      <c r="Y5436" s="95"/>
      <c r="Z5436" s="106"/>
      <c r="AA5436" s="92"/>
    </row>
    <row r="5437" spans="2:27" x14ac:dyDescent="0.15">
      <c r="B5437" s="99"/>
      <c r="C5437" s="99"/>
      <c r="D5437" s="100"/>
      <c r="E5437" s="95"/>
      <c r="F5437" s="92"/>
      <c r="G5437" s="101"/>
      <c r="H5437" s="92"/>
      <c r="I5437" s="92"/>
      <c r="L5437" s="99"/>
      <c r="M5437" s="102"/>
      <c r="N5437" s="102"/>
      <c r="O5437" s="99"/>
      <c r="P5437" s="99"/>
      <c r="Q5437" s="103"/>
      <c r="R5437" s="104"/>
      <c r="S5437" s="99"/>
      <c r="T5437" s="105"/>
      <c r="U5437" s="103"/>
      <c r="V5437" s="103"/>
      <c r="W5437" s="102"/>
      <c r="X5437" s="99"/>
      <c r="Y5437" s="95"/>
      <c r="Z5437" s="106"/>
      <c r="AA5437" s="92"/>
    </row>
    <row r="5438" spans="2:27" x14ac:dyDescent="0.15">
      <c r="B5438" s="99"/>
      <c r="C5438" s="99"/>
      <c r="D5438" s="100"/>
      <c r="E5438" s="95"/>
      <c r="F5438" s="92"/>
      <c r="G5438" s="101"/>
      <c r="H5438" s="92"/>
      <c r="I5438" s="92"/>
      <c r="L5438" s="99"/>
      <c r="M5438" s="102"/>
      <c r="N5438" s="102"/>
      <c r="O5438" s="99"/>
      <c r="P5438" s="99"/>
      <c r="Q5438" s="103"/>
      <c r="R5438" s="104"/>
      <c r="S5438" s="99"/>
      <c r="T5438" s="105"/>
      <c r="U5438" s="103"/>
      <c r="V5438" s="103"/>
      <c r="W5438" s="102"/>
      <c r="X5438" s="99"/>
      <c r="Y5438" s="95"/>
      <c r="Z5438" s="106"/>
      <c r="AA5438" s="92"/>
    </row>
    <row r="5439" spans="2:27" x14ac:dyDescent="0.15">
      <c r="B5439" s="99"/>
      <c r="C5439" s="99"/>
      <c r="D5439" s="100"/>
      <c r="E5439" s="95"/>
      <c r="F5439" s="92"/>
      <c r="G5439" s="101"/>
      <c r="H5439" s="92"/>
      <c r="I5439" s="92"/>
      <c r="L5439" s="99"/>
      <c r="M5439" s="102"/>
      <c r="N5439" s="102"/>
      <c r="O5439" s="99"/>
      <c r="P5439" s="99"/>
      <c r="Q5439" s="103"/>
      <c r="R5439" s="104"/>
      <c r="S5439" s="99"/>
      <c r="T5439" s="105"/>
      <c r="U5439" s="103"/>
      <c r="V5439" s="103"/>
      <c r="W5439" s="102"/>
      <c r="X5439" s="99"/>
      <c r="Y5439" s="95"/>
      <c r="Z5439" s="106"/>
      <c r="AA5439" s="92"/>
    </row>
    <row r="5440" spans="2:27" x14ac:dyDescent="0.15">
      <c r="B5440" s="99"/>
      <c r="C5440" s="99"/>
      <c r="D5440" s="100"/>
      <c r="E5440" s="95"/>
      <c r="F5440" s="92"/>
      <c r="G5440" s="101"/>
      <c r="H5440" s="92"/>
      <c r="I5440" s="92"/>
      <c r="L5440" s="99"/>
      <c r="M5440" s="102"/>
      <c r="N5440" s="102"/>
      <c r="O5440" s="99"/>
      <c r="P5440" s="99"/>
      <c r="Q5440" s="103"/>
      <c r="R5440" s="104"/>
      <c r="S5440" s="99"/>
      <c r="T5440" s="105"/>
      <c r="U5440" s="103"/>
      <c r="V5440" s="103"/>
      <c r="W5440" s="102"/>
      <c r="X5440" s="99"/>
      <c r="Y5440" s="95"/>
      <c r="Z5440" s="106"/>
      <c r="AA5440" s="92"/>
    </row>
    <row r="5441" spans="2:27" x14ac:dyDescent="0.15">
      <c r="B5441" s="99"/>
      <c r="C5441" s="99"/>
      <c r="D5441" s="100"/>
      <c r="E5441" s="95"/>
      <c r="F5441" s="92"/>
      <c r="G5441" s="101"/>
      <c r="H5441" s="92"/>
      <c r="I5441" s="92"/>
      <c r="L5441" s="99"/>
      <c r="M5441" s="102"/>
      <c r="N5441" s="102"/>
      <c r="O5441" s="99"/>
      <c r="P5441" s="99"/>
      <c r="Q5441" s="103"/>
      <c r="R5441" s="104"/>
      <c r="S5441" s="99"/>
      <c r="T5441" s="105"/>
      <c r="U5441" s="103"/>
      <c r="V5441" s="103"/>
      <c r="W5441" s="102"/>
      <c r="X5441" s="99"/>
      <c r="Y5441" s="95"/>
      <c r="Z5441" s="106"/>
      <c r="AA5441" s="92"/>
    </row>
    <row r="5442" spans="2:27" x14ac:dyDescent="0.15">
      <c r="B5442" s="99"/>
      <c r="C5442" s="99"/>
      <c r="D5442" s="100"/>
      <c r="E5442" s="95"/>
      <c r="F5442" s="92"/>
      <c r="G5442" s="101"/>
      <c r="H5442" s="92"/>
      <c r="I5442" s="92"/>
      <c r="L5442" s="99"/>
      <c r="M5442" s="102"/>
      <c r="N5442" s="102"/>
      <c r="O5442" s="99"/>
      <c r="P5442" s="99"/>
      <c r="Q5442" s="103"/>
      <c r="R5442" s="104"/>
      <c r="S5442" s="99"/>
      <c r="T5442" s="105"/>
      <c r="U5442" s="103"/>
      <c r="V5442" s="103"/>
      <c r="W5442" s="102"/>
      <c r="X5442" s="99"/>
      <c r="Y5442" s="95"/>
      <c r="Z5442" s="106"/>
      <c r="AA5442" s="92"/>
    </row>
    <row r="5443" spans="2:27" x14ac:dyDescent="0.15">
      <c r="B5443" s="99"/>
      <c r="C5443" s="99"/>
      <c r="D5443" s="100"/>
      <c r="E5443" s="95"/>
      <c r="F5443" s="92"/>
      <c r="G5443" s="101"/>
      <c r="H5443" s="92"/>
      <c r="I5443" s="92"/>
      <c r="L5443" s="99"/>
      <c r="M5443" s="102"/>
      <c r="N5443" s="102"/>
      <c r="O5443" s="99"/>
      <c r="P5443" s="99"/>
      <c r="Q5443" s="103"/>
      <c r="R5443" s="104"/>
      <c r="S5443" s="99"/>
      <c r="T5443" s="105"/>
      <c r="U5443" s="103"/>
      <c r="V5443" s="103"/>
      <c r="W5443" s="102"/>
      <c r="X5443" s="99"/>
      <c r="Y5443" s="95"/>
      <c r="Z5443" s="106"/>
      <c r="AA5443" s="92"/>
    </row>
    <row r="5444" spans="2:27" x14ac:dyDescent="0.15">
      <c r="B5444" s="99"/>
      <c r="C5444" s="99"/>
      <c r="D5444" s="100"/>
      <c r="E5444" s="95"/>
      <c r="F5444" s="92"/>
      <c r="G5444" s="101"/>
      <c r="H5444" s="92"/>
      <c r="I5444" s="92"/>
      <c r="L5444" s="99"/>
      <c r="M5444" s="102"/>
      <c r="N5444" s="102"/>
      <c r="O5444" s="99"/>
      <c r="P5444" s="99"/>
      <c r="Q5444" s="103"/>
      <c r="R5444" s="104"/>
      <c r="S5444" s="99"/>
      <c r="T5444" s="105"/>
      <c r="U5444" s="103"/>
      <c r="V5444" s="103"/>
      <c r="W5444" s="102"/>
      <c r="X5444" s="99"/>
      <c r="Y5444" s="95"/>
      <c r="Z5444" s="106"/>
      <c r="AA5444" s="92"/>
    </row>
    <row r="5445" spans="2:27" x14ac:dyDescent="0.15">
      <c r="B5445" s="99"/>
      <c r="C5445" s="99"/>
      <c r="D5445" s="100"/>
      <c r="E5445" s="95"/>
      <c r="F5445" s="92"/>
      <c r="G5445" s="101"/>
      <c r="H5445" s="92"/>
      <c r="I5445" s="92"/>
      <c r="L5445" s="99"/>
      <c r="M5445" s="102"/>
      <c r="N5445" s="102"/>
      <c r="O5445" s="99"/>
      <c r="P5445" s="99"/>
      <c r="Q5445" s="103"/>
      <c r="R5445" s="104"/>
      <c r="S5445" s="99"/>
      <c r="T5445" s="105"/>
      <c r="U5445" s="103"/>
      <c r="V5445" s="103"/>
      <c r="W5445" s="102"/>
      <c r="X5445" s="99"/>
      <c r="Y5445" s="95"/>
      <c r="Z5445" s="106"/>
      <c r="AA5445" s="92"/>
    </row>
    <row r="5446" spans="2:27" x14ac:dyDescent="0.15">
      <c r="B5446" s="99"/>
      <c r="C5446" s="99"/>
      <c r="D5446" s="100"/>
      <c r="E5446" s="95"/>
      <c r="F5446" s="92"/>
      <c r="G5446" s="101"/>
      <c r="H5446" s="92"/>
      <c r="I5446" s="92"/>
      <c r="L5446" s="99"/>
      <c r="M5446" s="102"/>
      <c r="N5446" s="102"/>
      <c r="O5446" s="99"/>
      <c r="P5446" s="99"/>
      <c r="Q5446" s="103"/>
      <c r="R5446" s="104"/>
      <c r="S5446" s="99"/>
      <c r="T5446" s="105"/>
      <c r="U5446" s="103"/>
      <c r="V5446" s="103"/>
      <c r="W5446" s="102"/>
      <c r="X5446" s="99"/>
      <c r="Y5446" s="95"/>
      <c r="Z5446" s="106"/>
      <c r="AA5446" s="92"/>
    </row>
    <row r="5447" spans="2:27" x14ac:dyDescent="0.15">
      <c r="B5447" s="99"/>
      <c r="C5447" s="99"/>
      <c r="D5447" s="100"/>
      <c r="E5447" s="95"/>
      <c r="F5447" s="92"/>
      <c r="G5447" s="101"/>
      <c r="H5447" s="92"/>
      <c r="I5447" s="92"/>
      <c r="L5447" s="99"/>
      <c r="M5447" s="102"/>
      <c r="N5447" s="102"/>
      <c r="O5447" s="99"/>
      <c r="P5447" s="99"/>
      <c r="Q5447" s="103"/>
      <c r="R5447" s="104"/>
      <c r="S5447" s="99"/>
      <c r="T5447" s="105"/>
      <c r="U5447" s="103"/>
      <c r="V5447" s="103"/>
      <c r="W5447" s="102"/>
      <c r="X5447" s="99"/>
      <c r="Y5447" s="95"/>
      <c r="Z5447" s="106"/>
      <c r="AA5447" s="92"/>
    </row>
    <row r="5448" spans="2:27" x14ac:dyDescent="0.15">
      <c r="B5448" s="99"/>
      <c r="C5448" s="99"/>
      <c r="D5448" s="100"/>
      <c r="E5448" s="95"/>
      <c r="F5448" s="92"/>
      <c r="G5448" s="101"/>
      <c r="H5448" s="92"/>
      <c r="I5448" s="92"/>
      <c r="L5448" s="99"/>
      <c r="M5448" s="102"/>
      <c r="N5448" s="102"/>
      <c r="O5448" s="99"/>
      <c r="P5448" s="99"/>
      <c r="Q5448" s="103"/>
      <c r="R5448" s="104"/>
      <c r="S5448" s="99"/>
      <c r="T5448" s="105"/>
      <c r="U5448" s="103"/>
      <c r="V5448" s="103"/>
      <c r="W5448" s="102"/>
      <c r="X5448" s="99"/>
      <c r="Y5448" s="95"/>
      <c r="Z5448" s="106"/>
      <c r="AA5448" s="92"/>
    </row>
    <row r="5449" spans="2:27" x14ac:dyDescent="0.15">
      <c r="B5449" s="99"/>
      <c r="C5449" s="99"/>
      <c r="D5449" s="100"/>
      <c r="E5449" s="95"/>
      <c r="F5449" s="92"/>
      <c r="G5449" s="101"/>
      <c r="H5449" s="92"/>
      <c r="I5449" s="92"/>
      <c r="L5449" s="99"/>
      <c r="M5449" s="102"/>
      <c r="N5449" s="102"/>
      <c r="O5449" s="99"/>
      <c r="P5449" s="99"/>
      <c r="Q5449" s="103"/>
      <c r="R5449" s="104"/>
      <c r="S5449" s="99"/>
      <c r="T5449" s="105"/>
      <c r="U5449" s="103"/>
      <c r="V5449" s="103"/>
      <c r="W5449" s="102"/>
      <c r="X5449" s="99"/>
      <c r="Y5449" s="95"/>
      <c r="Z5449" s="106"/>
      <c r="AA5449" s="92"/>
    </row>
    <row r="5450" spans="2:27" x14ac:dyDescent="0.15">
      <c r="B5450" s="99"/>
      <c r="C5450" s="99"/>
      <c r="D5450" s="100"/>
      <c r="E5450" s="95"/>
      <c r="F5450" s="92"/>
      <c r="G5450" s="101"/>
      <c r="H5450" s="92"/>
      <c r="I5450" s="92"/>
      <c r="L5450" s="99"/>
      <c r="M5450" s="102"/>
      <c r="N5450" s="102"/>
      <c r="O5450" s="99"/>
      <c r="P5450" s="99"/>
      <c r="Q5450" s="103"/>
      <c r="R5450" s="104"/>
      <c r="S5450" s="99"/>
      <c r="T5450" s="105"/>
      <c r="U5450" s="103"/>
      <c r="V5450" s="103"/>
      <c r="W5450" s="102"/>
      <c r="X5450" s="99"/>
      <c r="Y5450" s="95"/>
      <c r="Z5450" s="106"/>
      <c r="AA5450" s="92"/>
    </row>
    <row r="5451" spans="2:27" x14ac:dyDescent="0.15">
      <c r="B5451" s="99"/>
      <c r="C5451" s="99"/>
      <c r="D5451" s="100"/>
      <c r="E5451" s="95"/>
      <c r="F5451" s="92"/>
      <c r="G5451" s="101"/>
      <c r="H5451" s="92"/>
      <c r="I5451" s="92"/>
      <c r="L5451" s="99"/>
      <c r="M5451" s="102"/>
      <c r="N5451" s="102"/>
      <c r="O5451" s="99"/>
      <c r="P5451" s="99"/>
      <c r="Q5451" s="103"/>
      <c r="R5451" s="104"/>
      <c r="S5451" s="99"/>
      <c r="T5451" s="105"/>
      <c r="U5451" s="103"/>
      <c r="V5451" s="103"/>
      <c r="W5451" s="102"/>
      <c r="X5451" s="99"/>
      <c r="Y5451" s="95"/>
      <c r="Z5451" s="106"/>
      <c r="AA5451" s="92"/>
    </row>
    <row r="5452" spans="2:27" x14ac:dyDescent="0.15">
      <c r="B5452" s="99"/>
      <c r="C5452" s="99"/>
      <c r="D5452" s="100"/>
      <c r="E5452" s="95"/>
      <c r="F5452" s="92"/>
      <c r="G5452" s="101"/>
      <c r="H5452" s="92"/>
      <c r="I5452" s="92"/>
      <c r="L5452" s="99"/>
      <c r="M5452" s="102"/>
      <c r="N5452" s="102"/>
      <c r="O5452" s="99"/>
      <c r="P5452" s="99"/>
      <c r="Q5452" s="103"/>
      <c r="R5452" s="104"/>
      <c r="S5452" s="99"/>
      <c r="T5452" s="105"/>
      <c r="U5452" s="103"/>
      <c r="V5452" s="103"/>
      <c r="W5452" s="102"/>
      <c r="X5452" s="99"/>
      <c r="Y5452" s="95"/>
      <c r="Z5452" s="106"/>
      <c r="AA5452" s="92"/>
    </row>
    <row r="5453" spans="2:27" x14ac:dyDescent="0.15">
      <c r="B5453" s="99"/>
      <c r="C5453" s="99"/>
      <c r="D5453" s="100"/>
      <c r="E5453" s="95"/>
      <c r="F5453" s="92"/>
      <c r="G5453" s="101"/>
      <c r="H5453" s="92"/>
      <c r="I5453" s="92"/>
      <c r="L5453" s="99"/>
      <c r="M5453" s="102"/>
      <c r="N5453" s="102"/>
      <c r="O5453" s="99"/>
      <c r="P5453" s="99"/>
      <c r="Q5453" s="103"/>
      <c r="R5453" s="104"/>
      <c r="S5453" s="99"/>
      <c r="T5453" s="105"/>
      <c r="U5453" s="103"/>
      <c r="V5453" s="103"/>
      <c r="W5453" s="102"/>
      <c r="X5453" s="99"/>
      <c r="Y5453" s="95"/>
      <c r="Z5453" s="106"/>
      <c r="AA5453" s="92"/>
    </row>
    <row r="5454" spans="2:27" x14ac:dyDescent="0.15">
      <c r="B5454" s="99"/>
      <c r="C5454" s="99"/>
      <c r="D5454" s="100"/>
      <c r="E5454" s="95"/>
      <c r="F5454" s="92"/>
      <c r="G5454" s="101"/>
      <c r="H5454" s="92"/>
      <c r="I5454" s="92"/>
      <c r="L5454" s="99"/>
      <c r="M5454" s="102"/>
      <c r="N5454" s="102"/>
      <c r="O5454" s="99"/>
      <c r="P5454" s="99"/>
      <c r="Q5454" s="103"/>
      <c r="R5454" s="104"/>
      <c r="S5454" s="99"/>
      <c r="T5454" s="105"/>
      <c r="U5454" s="103"/>
      <c r="V5454" s="103"/>
      <c r="W5454" s="102"/>
      <c r="X5454" s="99"/>
      <c r="Y5454" s="95"/>
      <c r="Z5454" s="106"/>
      <c r="AA5454" s="92"/>
    </row>
    <row r="5455" spans="2:27" x14ac:dyDescent="0.15">
      <c r="B5455" s="99"/>
      <c r="C5455" s="99"/>
      <c r="D5455" s="100"/>
      <c r="E5455" s="95"/>
      <c r="F5455" s="92"/>
      <c r="G5455" s="101"/>
      <c r="H5455" s="92"/>
      <c r="I5455" s="92"/>
      <c r="L5455" s="99"/>
      <c r="M5455" s="102"/>
      <c r="N5455" s="102"/>
      <c r="O5455" s="99"/>
      <c r="P5455" s="99"/>
      <c r="Q5455" s="103"/>
      <c r="R5455" s="104"/>
      <c r="S5455" s="99"/>
      <c r="T5455" s="105"/>
      <c r="U5455" s="103"/>
      <c r="V5455" s="103"/>
      <c r="W5455" s="102"/>
      <c r="X5455" s="99"/>
      <c r="Y5455" s="95"/>
      <c r="Z5455" s="106"/>
      <c r="AA5455" s="92"/>
    </row>
    <row r="5456" spans="2:27" x14ac:dyDescent="0.15">
      <c r="B5456" s="99"/>
      <c r="C5456" s="99"/>
      <c r="D5456" s="100"/>
      <c r="E5456" s="95"/>
      <c r="F5456" s="92"/>
      <c r="G5456" s="101"/>
      <c r="H5456" s="92"/>
      <c r="I5456" s="92"/>
      <c r="L5456" s="99"/>
      <c r="M5456" s="102"/>
      <c r="N5456" s="102"/>
      <c r="O5456" s="99"/>
      <c r="P5456" s="99"/>
      <c r="Q5456" s="103"/>
      <c r="R5456" s="104"/>
      <c r="S5456" s="99"/>
      <c r="T5456" s="105"/>
      <c r="U5456" s="103"/>
      <c r="V5456" s="103"/>
      <c r="W5456" s="102"/>
      <c r="X5456" s="99"/>
      <c r="Y5456" s="95"/>
      <c r="Z5456" s="106"/>
      <c r="AA5456" s="92"/>
    </row>
    <row r="5457" spans="2:27" x14ac:dyDescent="0.15">
      <c r="B5457" s="99"/>
      <c r="C5457" s="99"/>
      <c r="D5457" s="100"/>
      <c r="E5457" s="95"/>
      <c r="F5457" s="92"/>
      <c r="G5457" s="101"/>
      <c r="H5457" s="92"/>
      <c r="I5457" s="92"/>
      <c r="L5457" s="99"/>
      <c r="M5457" s="102"/>
      <c r="N5457" s="102"/>
      <c r="O5457" s="99"/>
      <c r="P5457" s="99"/>
      <c r="Q5457" s="103"/>
      <c r="R5457" s="104"/>
      <c r="S5457" s="99"/>
      <c r="T5457" s="105"/>
      <c r="U5457" s="103"/>
      <c r="V5457" s="103"/>
      <c r="W5457" s="102"/>
      <c r="X5457" s="99"/>
      <c r="Y5457" s="95"/>
      <c r="Z5457" s="106"/>
      <c r="AA5457" s="92"/>
    </row>
    <row r="5458" spans="2:27" x14ac:dyDescent="0.15">
      <c r="B5458" s="99"/>
      <c r="C5458" s="99"/>
      <c r="D5458" s="100"/>
      <c r="E5458" s="95"/>
      <c r="F5458" s="92"/>
      <c r="G5458" s="101"/>
      <c r="H5458" s="92"/>
      <c r="I5458" s="92"/>
      <c r="L5458" s="99"/>
      <c r="M5458" s="102"/>
      <c r="N5458" s="102"/>
      <c r="O5458" s="99"/>
      <c r="P5458" s="99"/>
      <c r="Q5458" s="103"/>
      <c r="R5458" s="104"/>
      <c r="S5458" s="99"/>
      <c r="T5458" s="105"/>
      <c r="U5458" s="103"/>
      <c r="V5458" s="103"/>
      <c r="W5458" s="102"/>
      <c r="X5458" s="99"/>
      <c r="Y5458" s="95"/>
      <c r="Z5458" s="106"/>
      <c r="AA5458" s="92"/>
    </row>
    <row r="5459" spans="2:27" x14ac:dyDescent="0.15">
      <c r="B5459" s="99"/>
      <c r="C5459" s="99"/>
      <c r="D5459" s="100"/>
      <c r="E5459" s="95"/>
      <c r="F5459" s="92"/>
      <c r="G5459" s="101"/>
      <c r="H5459" s="92"/>
      <c r="I5459" s="92"/>
      <c r="L5459" s="99"/>
      <c r="M5459" s="102"/>
      <c r="N5459" s="102"/>
      <c r="O5459" s="99"/>
      <c r="P5459" s="99"/>
      <c r="Q5459" s="103"/>
      <c r="R5459" s="104"/>
      <c r="S5459" s="99"/>
      <c r="T5459" s="105"/>
      <c r="U5459" s="103"/>
      <c r="V5459" s="103"/>
      <c r="W5459" s="102"/>
      <c r="X5459" s="99"/>
      <c r="Y5459" s="95"/>
      <c r="Z5459" s="106"/>
      <c r="AA5459" s="92"/>
    </row>
    <row r="5460" spans="2:27" x14ac:dyDescent="0.15">
      <c r="B5460" s="99"/>
      <c r="C5460" s="99"/>
      <c r="D5460" s="100"/>
      <c r="E5460" s="95"/>
      <c r="F5460" s="92"/>
      <c r="G5460" s="101"/>
      <c r="H5460" s="92"/>
      <c r="I5460" s="92"/>
      <c r="L5460" s="99"/>
      <c r="M5460" s="102"/>
      <c r="N5460" s="102"/>
      <c r="O5460" s="99"/>
      <c r="P5460" s="99"/>
      <c r="Q5460" s="103"/>
      <c r="R5460" s="104"/>
      <c r="S5460" s="99"/>
      <c r="T5460" s="105"/>
      <c r="U5460" s="103"/>
      <c r="V5460" s="103"/>
      <c r="W5460" s="102"/>
      <c r="X5460" s="99"/>
      <c r="Y5460" s="95"/>
      <c r="Z5460" s="106"/>
      <c r="AA5460" s="92"/>
    </row>
    <row r="5461" spans="2:27" x14ac:dyDescent="0.15">
      <c r="B5461" s="99"/>
      <c r="C5461" s="99"/>
      <c r="D5461" s="100"/>
      <c r="E5461" s="95"/>
      <c r="F5461" s="92"/>
      <c r="G5461" s="101"/>
      <c r="H5461" s="92"/>
      <c r="I5461" s="92"/>
      <c r="L5461" s="99"/>
      <c r="M5461" s="102"/>
      <c r="N5461" s="102"/>
      <c r="O5461" s="99"/>
      <c r="P5461" s="99"/>
      <c r="Q5461" s="103"/>
      <c r="R5461" s="104"/>
      <c r="S5461" s="99"/>
      <c r="T5461" s="105"/>
      <c r="U5461" s="103"/>
      <c r="V5461" s="103"/>
      <c r="W5461" s="102"/>
      <c r="X5461" s="99"/>
      <c r="Y5461" s="95"/>
      <c r="Z5461" s="106"/>
      <c r="AA5461" s="92"/>
    </row>
    <row r="5462" spans="2:27" x14ac:dyDescent="0.15">
      <c r="B5462" s="99"/>
      <c r="C5462" s="99"/>
      <c r="D5462" s="100"/>
      <c r="E5462" s="95"/>
      <c r="F5462" s="92"/>
      <c r="G5462" s="101"/>
      <c r="H5462" s="92"/>
      <c r="I5462" s="92"/>
      <c r="L5462" s="99"/>
      <c r="M5462" s="102"/>
      <c r="N5462" s="102"/>
      <c r="O5462" s="99"/>
      <c r="P5462" s="99"/>
      <c r="Q5462" s="103"/>
      <c r="R5462" s="104"/>
      <c r="S5462" s="99"/>
      <c r="T5462" s="105"/>
      <c r="U5462" s="103"/>
      <c r="V5462" s="103"/>
      <c r="W5462" s="102"/>
      <c r="X5462" s="99"/>
      <c r="Y5462" s="95"/>
      <c r="Z5462" s="106"/>
      <c r="AA5462" s="92"/>
    </row>
    <row r="5463" spans="2:27" x14ac:dyDescent="0.15">
      <c r="B5463" s="99"/>
      <c r="C5463" s="99"/>
      <c r="D5463" s="100"/>
      <c r="E5463" s="95"/>
      <c r="F5463" s="92"/>
      <c r="G5463" s="101"/>
      <c r="H5463" s="92"/>
      <c r="I5463" s="92"/>
      <c r="L5463" s="99"/>
      <c r="M5463" s="102"/>
      <c r="N5463" s="102"/>
      <c r="O5463" s="99"/>
      <c r="P5463" s="99"/>
      <c r="Q5463" s="103"/>
      <c r="R5463" s="104"/>
      <c r="S5463" s="99"/>
      <c r="T5463" s="105"/>
      <c r="U5463" s="103"/>
      <c r="V5463" s="103"/>
      <c r="W5463" s="102"/>
      <c r="X5463" s="99"/>
      <c r="Y5463" s="95"/>
      <c r="Z5463" s="106"/>
      <c r="AA5463" s="92"/>
    </row>
    <row r="5464" spans="2:27" x14ac:dyDescent="0.15">
      <c r="B5464" s="99"/>
      <c r="C5464" s="99"/>
      <c r="D5464" s="100"/>
      <c r="E5464" s="95"/>
      <c r="F5464" s="92"/>
      <c r="G5464" s="101"/>
      <c r="H5464" s="92"/>
      <c r="I5464" s="92"/>
      <c r="L5464" s="99"/>
      <c r="M5464" s="102"/>
      <c r="N5464" s="102"/>
      <c r="O5464" s="99"/>
      <c r="P5464" s="99"/>
      <c r="Q5464" s="103"/>
      <c r="R5464" s="104"/>
      <c r="S5464" s="99"/>
      <c r="T5464" s="105"/>
      <c r="U5464" s="103"/>
      <c r="V5464" s="103"/>
      <c r="W5464" s="102"/>
      <c r="X5464" s="99"/>
      <c r="Y5464" s="95"/>
      <c r="Z5464" s="106"/>
      <c r="AA5464" s="92"/>
    </row>
    <row r="5465" spans="2:27" x14ac:dyDescent="0.15">
      <c r="B5465" s="99"/>
      <c r="C5465" s="99"/>
      <c r="D5465" s="100"/>
      <c r="E5465" s="95"/>
      <c r="F5465" s="92"/>
      <c r="G5465" s="101"/>
      <c r="H5465" s="92"/>
      <c r="I5465" s="92"/>
      <c r="L5465" s="99"/>
      <c r="M5465" s="102"/>
      <c r="N5465" s="102"/>
      <c r="O5465" s="99"/>
      <c r="P5465" s="99"/>
      <c r="Q5465" s="103"/>
      <c r="R5465" s="104"/>
      <c r="S5465" s="99"/>
      <c r="T5465" s="105"/>
      <c r="U5465" s="103"/>
      <c r="V5465" s="103"/>
      <c r="W5465" s="102"/>
      <c r="X5465" s="99"/>
      <c r="Y5465" s="95"/>
      <c r="Z5465" s="106"/>
      <c r="AA5465" s="92"/>
    </row>
    <row r="5466" spans="2:27" x14ac:dyDescent="0.15">
      <c r="B5466" s="99"/>
      <c r="C5466" s="99"/>
      <c r="D5466" s="100"/>
      <c r="E5466" s="95"/>
      <c r="F5466" s="92"/>
      <c r="G5466" s="101"/>
      <c r="H5466" s="92"/>
      <c r="I5466" s="92"/>
      <c r="L5466" s="99"/>
      <c r="M5466" s="102"/>
      <c r="N5466" s="102"/>
      <c r="O5466" s="99"/>
      <c r="P5466" s="99"/>
      <c r="Q5466" s="103"/>
      <c r="R5466" s="104"/>
      <c r="S5466" s="99"/>
      <c r="T5466" s="105"/>
      <c r="U5466" s="103"/>
      <c r="V5466" s="103"/>
      <c r="W5466" s="102"/>
      <c r="X5466" s="99"/>
      <c r="Y5466" s="95"/>
      <c r="Z5466" s="106"/>
      <c r="AA5466" s="92"/>
    </row>
    <row r="5467" spans="2:27" x14ac:dyDescent="0.15">
      <c r="B5467" s="99"/>
      <c r="C5467" s="99"/>
      <c r="D5467" s="100"/>
      <c r="E5467" s="95"/>
      <c r="F5467" s="92"/>
      <c r="G5467" s="101"/>
      <c r="H5467" s="92"/>
      <c r="I5467" s="92"/>
      <c r="L5467" s="99"/>
      <c r="M5467" s="102"/>
      <c r="N5467" s="102"/>
      <c r="O5467" s="99"/>
      <c r="P5467" s="99"/>
      <c r="Q5467" s="103"/>
      <c r="R5467" s="104"/>
      <c r="S5467" s="99"/>
      <c r="T5467" s="105"/>
      <c r="U5467" s="103"/>
      <c r="V5467" s="103"/>
      <c r="W5467" s="102"/>
      <c r="X5467" s="99"/>
      <c r="Y5467" s="95"/>
      <c r="Z5467" s="106"/>
      <c r="AA5467" s="92"/>
    </row>
    <row r="5468" spans="2:27" x14ac:dyDescent="0.15">
      <c r="B5468" s="99"/>
      <c r="C5468" s="99"/>
      <c r="D5468" s="100"/>
      <c r="E5468" s="95"/>
      <c r="F5468" s="92"/>
      <c r="G5468" s="101"/>
      <c r="H5468" s="92"/>
      <c r="I5468" s="92"/>
      <c r="L5468" s="99"/>
      <c r="M5468" s="102"/>
      <c r="N5468" s="102"/>
      <c r="O5468" s="99"/>
      <c r="P5468" s="99"/>
      <c r="Q5468" s="103"/>
      <c r="R5468" s="104"/>
      <c r="S5468" s="99"/>
      <c r="T5468" s="105"/>
      <c r="U5468" s="103"/>
      <c r="V5468" s="103"/>
      <c r="W5468" s="102"/>
      <c r="X5468" s="99"/>
      <c r="Y5468" s="95"/>
      <c r="Z5468" s="106"/>
      <c r="AA5468" s="92"/>
    </row>
    <row r="5469" spans="2:27" x14ac:dyDescent="0.15">
      <c r="B5469" s="99"/>
      <c r="C5469" s="99"/>
      <c r="D5469" s="100"/>
      <c r="E5469" s="95"/>
      <c r="F5469" s="92"/>
      <c r="G5469" s="101"/>
      <c r="H5469" s="92"/>
      <c r="I5469" s="92"/>
      <c r="L5469" s="99"/>
      <c r="M5469" s="102"/>
      <c r="N5469" s="102"/>
      <c r="O5469" s="99"/>
      <c r="P5469" s="99"/>
      <c r="Q5469" s="103"/>
      <c r="R5469" s="104"/>
      <c r="S5469" s="99"/>
      <c r="T5469" s="105"/>
      <c r="U5469" s="103"/>
      <c r="V5469" s="103"/>
      <c r="W5469" s="102"/>
      <c r="X5469" s="99"/>
      <c r="Y5469" s="95"/>
      <c r="Z5469" s="106"/>
      <c r="AA5469" s="92"/>
    </row>
    <row r="5470" spans="2:27" x14ac:dyDescent="0.15">
      <c r="B5470" s="99"/>
      <c r="C5470" s="99"/>
      <c r="D5470" s="100"/>
      <c r="E5470" s="95"/>
      <c r="F5470" s="92"/>
      <c r="G5470" s="101"/>
      <c r="H5470" s="92"/>
      <c r="I5470" s="92"/>
      <c r="L5470" s="99"/>
      <c r="M5470" s="102"/>
      <c r="N5470" s="102"/>
      <c r="O5470" s="99"/>
      <c r="P5470" s="99"/>
      <c r="Q5470" s="103"/>
      <c r="R5470" s="104"/>
      <c r="S5470" s="99"/>
      <c r="T5470" s="105"/>
      <c r="U5470" s="103"/>
      <c r="V5470" s="103"/>
      <c r="W5470" s="102"/>
      <c r="X5470" s="99"/>
      <c r="Y5470" s="95"/>
      <c r="Z5470" s="106"/>
      <c r="AA5470" s="92"/>
    </row>
    <row r="5471" spans="2:27" x14ac:dyDescent="0.15">
      <c r="B5471" s="99"/>
      <c r="C5471" s="99"/>
      <c r="D5471" s="100"/>
      <c r="E5471" s="95"/>
      <c r="F5471" s="92"/>
      <c r="G5471" s="101"/>
      <c r="H5471" s="92"/>
      <c r="I5471" s="92"/>
      <c r="L5471" s="99"/>
      <c r="M5471" s="102"/>
      <c r="N5471" s="102"/>
      <c r="O5471" s="99"/>
      <c r="P5471" s="99"/>
      <c r="Q5471" s="103"/>
      <c r="R5471" s="104"/>
      <c r="S5471" s="99"/>
      <c r="T5471" s="105"/>
      <c r="U5471" s="103"/>
      <c r="V5471" s="103"/>
      <c r="W5471" s="102"/>
      <c r="X5471" s="99"/>
      <c r="Y5471" s="95"/>
      <c r="Z5471" s="106"/>
      <c r="AA5471" s="92"/>
    </row>
    <row r="5472" spans="2:27" x14ac:dyDescent="0.15">
      <c r="B5472" s="99"/>
      <c r="C5472" s="99"/>
      <c r="D5472" s="100"/>
      <c r="E5472" s="95"/>
      <c r="F5472" s="92"/>
      <c r="G5472" s="101"/>
      <c r="H5472" s="92"/>
      <c r="I5472" s="92"/>
      <c r="L5472" s="99"/>
      <c r="M5472" s="102"/>
      <c r="N5472" s="102"/>
      <c r="O5472" s="99"/>
      <c r="P5472" s="99"/>
      <c r="Q5472" s="103"/>
      <c r="R5472" s="104"/>
      <c r="S5472" s="99"/>
      <c r="T5472" s="105"/>
      <c r="U5472" s="103"/>
      <c r="V5472" s="103"/>
      <c r="W5472" s="102"/>
      <c r="X5472" s="99"/>
      <c r="Y5472" s="95"/>
      <c r="Z5472" s="106"/>
      <c r="AA5472" s="92"/>
    </row>
    <row r="5473" spans="2:27" x14ac:dyDescent="0.15">
      <c r="B5473" s="99"/>
      <c r="C5473" s="99"/>
      <c r="D5473" s="100"/>
      <c r="E5473" s="95"/>
      <c r="F5473" s="92"/>
      <c r="G5473" s="101"/>
      <c r="H5473" s="92"/>
      <c r="I5473" s="92"/>
      <c r="L5473" s="99"/>
      <c r="M5473" s="102"/>
      <c r="N5473" s="102"/>
      <c r="O5473" s="99"/>
      <c r="P5473" s="99"/>
      <c r="Q5473" s="103"/>
      <c r="R5473" s="104"/>
      <c r="S5473" s="99"/>
      <c r="T5473" s="105"/>
      <c r="U5473" s="103"/>
      <c r="V5473" s="103"/>
      <c r="W5473" s="102"/>
      <c r="X5473" s="99"/>
      <c r="Y5473" s="95"/>
      <c r="Z5473" s="106"/>
      <c r="AA5473" s="92"/>
    </row>
    <row r="5474" spans="2:27" x14ac:dyDescent="0.15">
      <c r="B5474" s="99"/>
      <c r="C5474" s="99"/>
      <c r="D5474" s="100"/>
      <c r="E5474" s="95"/>
      <c r="F5474" s="92"/>
      <c r="G5474" s="101"/>
      <c r="H5474" s="92"/>
      <c r="I5474" s="92"/>
      <c r="L5474" s="99"/>
      <c r="M5474" s="102"/>
      <c r="N5474" s="102"/>
      <c r="O5474" s="99"/>
      <c r="P5474" s="99"/>
      <c r="Q5474" s="103"/>
      <c r="R5474" s="104"/>
      <c r="S5474" s="99"/>
      <c r="T5474" s="105"/>
      <c r="U5474" s="103"/>
      <c r="V5474" s="103"/>
      <c r="W5474" s="102"/>
      <c r="X5474" s="99"/>
      <c r="Y5474" s="95"/>
      <c r="Z5474" s="106"/>
      <c r="AA5474" s="92"/>
    </row>
    <row r="5475" spans="2:27" x14ac:dyDescent="0.15">
      <c r="B5475" s="99"/>
      <c r="C5475" s="99"/>
      <c r="D5475" s="100"/>
      <c r="E5475" s="95"/>
      <c r="F5475" s="92"/>
      <c r="G5475" s="101"/>
      <c r="H5475" s="92"/>
      <c r="I5475" s="92"/>
      <c r="L5475" s="99"/>
      <c r="M5475" s="102"/>
      <c r="N5475" s="102"/>
      <c r="O5475" s="99"/>
      <c r="P5475" s="99"/>
      <c r="Q5475" s="103"/>
      <c r="R5475" s="104"/>
      <c r="S5475" s="99"/>
      <c r="T5475" s="105"/>
      <c r="U5475" s="103"/>
      <c r="V5475" s="103"/>
      <c r="W5475" s="102"/>
      <c r="X5475" s="99"/>
      <c r="Y5475" s="95"/>
      <c r="Z5475" s="106"/>
      <c r="AA5475" s="92"/>
    </row>
    <row r="5476" spans="2:27" x14ac:dyDescent="0.15">
      <c r="B5476" s="99"/>
      <c r="C5476" s="99"/>
      <c r="D5476" s="100"/>
      <c r="E5476" s="95"/>
      <c r="F5476" s="92"/>
      <c r="G5476" s="101"/>
      <c r="H5476" s="92"/>
      <c r="I5476" s="92"/>
      <c r="L5476" s="99"/>
      <c r="M5476" s="102"/>
      <c r="N5476" s="102"/>
      <c r="O5476" s="99"/>
      <c r="P5476" s="99"/>
      <c r="Q5476" s="103"/>
      <c r="R5476" s="104"/>
      <c r="S5476" s="99"/>
      <c r="T5476" s="105"/>
      <c r="U5476" s="103"/>
      <c r="V5476" s="103"/>
      <c r="W5476" s="102"/>
      <c r="X5476" s="99"/>
      <c r="Y5476" s="95"/>
      <c r="Z5476" s="106"/>
      <c r="AA5476" s="92"/>
    </row>
    <row r="5477" spans="2:27" x14ac:dyDescent="0.15">
      <c r="B5477" s="99"/>
      <c r="C5477" s="99"/>
      <c r="D5477" s="100"/>
      <c r="E5477" s="95"/>
      <c r="F5477" s="92"/>
      <c r="G5477" s="101"/>
      <c r="H5477" s="92"/>
      <c r="I5477" s="92"/>
      <c r="L5477" s="99"/>
      <c r="M5477" s="102"/>
      <c r="N5477" s="102"/>
      <c r="O5477" s="99"/>
      <c r="P5477" s="99"/>
      <c r="Q5477" s="103"/>
      <c r="R5477" s="104"/>
      <c r="S5477" s="99"/>
      <c r="T5477" s="105"/>
      <c r="U5477" s="103"/>
      <c r="V5477" s="103"/>
      <c r="W5477" s="102"/>
      <c r="X5477" s="99"/>
      <c r="Y5477" s="95"/>
      <c r="Z5477" s="106"/>
      <c r="AA5477" s="92"/>
    </row>
    <row r="5478" spans="2:27" x14ac:dyDescent="0.15">
      <c r="B5478" s="99"/>
      <c r="C5478" s="99"/>
      <c r="D5478" s="100"/>
      <c r="E5478" s="95"/>
      <c r="F5478" s="92"/>
      <c r="G5478" s="101"/>
      <c r="H5478" s="92"/>
      <c r="I5478" s="92"/>
      <c r="L5478" s="99"/>
      <c r="M5478" s="102"/>
      <c r="N5478" s="102"/>
      <c r="O5478" s="99"/>
      <c r="P5478" s="99"/>
      <c r="Q5478" s="103"/>
      <c r="R5478" s="104"/>
      <c r="S5478" s="99"/>
      <c r="T5478" s="105"/>
      <c r="U5478" s="103"/>
      <c r="V5478" s="103"/>
      <c r="W5478" s="102"/>
      <c r="X5478" s="99"/>
      <c r="Y5478" s="95"/>
      <c r="Z5478" s="106"/>
      <c r="AA5478" s="92"/>
    </row>
    <row r="5479" spans="2:27" x14ac:dyDescent="0.15">
      <c r="B5479" s="99"/>
      <c r="C5479" s="99"/>
      <c r="D5479" s="100"/>
      <c r="E5479" s="95"/>
      <c r="F5479" s="92"/>
      <c r="G5479" s="101"/>
      <c r="H5479" s="92"/>
      <c r="I5479" s="92"/>
      <c r="L5479" s="99"/>
      <c r="M5479" s="102"/>
      <c r="N5479" s="102"/>
      <c r="O5479" s="99"/>
      <c r="P5479" s="99"/>
      <c r="Q5479" s="103"/>
      <c r="R5479" s="104"/>
      <c r="S5479" s="99"/>
      <c r="T5479" s="105"/>
      <c r="U5479" s="103"/>
      <c r="V5479" s="103"/>
      <c r="W5479" s="102"/>
      <c r="X5479" s="99"/>
      <c r="Y5479" s="95"/>
      <c r="Z5479" s="106"/>
      <c r="AA5479" s="92"/>
    </row>
    <row r="5480" spans="2:27" x14ac:dyDescent="0.15">
      <c r="B5480" s="99"/>
      <c r="C5480" s="99"/>
      <c r="D5480" s="100"/>
      <c r="E5480" s="95"/>
      <c r="F5480" s="92"/>
      <c r="G5480" s="101"/>
      <c r="H5480" s="92"/>
      <c r="I5480" s="92"/>
      <c r="L5480" s="99"/>
      <c r="M5480" s="102"/>
      <c r="N5480" s="102"/>
      <c r="O5480" s="99"/>
      <c r="P5480" s="99"/>
      <c r="Q5480" s="103"/>
      <c r="R5480" s="104"/>
      <c r="S5480" s="99"/>
      <c r="T5480" s="105"/>
      <c r="U5480" s="103"/>
      <c r="V5480" s="103"/>
      <c r="W5480" s="102"/>
      <c r="X5480" s="99"/>
      <c r="Y5480" s="95"/>
      <c r="Z5480" s="106"/>
      <c r="AA5480" s="92"/>
    </row>
    <row r="5481" spans="2:27" x14ac:dyDescent="0.15">
      <c r="B5481" s="99"/>
      <c r="C5481" s="99"/>
      <c r="D5481" s="100"/>
      <c r="E5481" s="95"/>
      <c r="F5481" s="92"/>
      <c r="G5481" s="101"/>
      <c r="H5481" s="92"/>
      <c r="I5481" s="92"/>
      <c r="L5481" s="99"/>
      <c r="M5481" s="102"/>
      <c r="N5481" s="102"/>
      <c r="O5481" s="99"/>
      <c r="P5481" s="99"/>
      <c r="Q5481" s="103"/>
      <c r="R5481" s="104"/>
      <c r="S5481" s="99"/>
      <c r="T5481" s="105"/>
      <c r="U5481" s="103"/>
      <c r="V5481" s="103"/>
      <c r="W5481" s="102"/>
      <c r="X5481" s="99"/>
      <c r="Y5481" s="95"/>
      <c r="Z5481" s="106"/>
      <c r="AA5481" s="92"/>
    </row>
    <row r="5482" spans="2:27" x14ac:dyDescent="0.15">
      <c r="B5482" s="99"/>
      <c r="C5482" s="99"/>
      <c r="D5482" s="100"/>
      <c r="E5482" s="95"/>
      <c r="F5482" s="92"/>
      <c r="G5482" s="101"/>
      <c r="H5482" s="92"/>
      <c r="I5482" s="92"/>
      <c r="L5482" s="99"/>
      <c r="M5482" s="102"/>
      <c r="N5482" s="102"/>
      <c r="O5482" s="99"/>
      <c r="P5482" s="99"/>
      <c r="Q5482" s="103"/>
      <c r="R5482" s="104"/>
      <c r="S5482" s="99"/>
      <c r="T5482" s="105"/>
      <c r="U5482" s="103"/>
      <c r="V5482" s="103"/>
      <c r="W5482" s="102"/>
      <c r="X5482" s="99"/>
      <c r="Y5482" s="95"/>
      <c r="Z5482" s="106"/>
      <c r="AA5482" s="92"/>
    </row>
    <row r="5483" spans="2:27" x14ac:dyDescent="0.15">
      <c r="B5483" s="99"/>
      <c r="C5483" s="99"/>
      <c r="D5483" s="100"/>
      <c r="E5483" s="95"/>
      <c r="F5483" s="92"/>
      <c r="G5483" s="101"/>
      <c r="H5483" s="92"/>
      <c r="I5483" s="92"/>
      <c r="L5483" s="99"/>
      <c r="M5483" s="102"/>
      <c r="N5483" s="102"/>
      <c r="O5483" s="99"/>
      <c r="P5483" s="99"/>
      <c r="Q5483" s="103"/>
      <c r="R5483" s="104"/>
      <c r="S5483" s="99"/>
      <c r="T5483" s="105"/>
      <c r="U5483" s="103"/>
      <c r="V5483" s="103"/>
      <c r="W5483" s="102"/>
      <c r="X5483" s="99"/>
      <c r="Y5483" s="95"/>
      <c r="Z5483" s="106"/>
      <c r="AA5483" s="92"/>
    </row>
    <row r="5484" spans="2:27" x14ac:dyDescent="0.15">
      <c r="B5484" s="99"/>
      <c r="C5484" s="99"/>
      <c r="D5484" s="100"/>
      <c r="E5484" s="95"/>
      <c r="F5484" s="92"/>
      <c r="G5484" s="101"/>
      <c r="H5484" s="92"/>
      <c r="I5484" s="92"/>
      <c r="L5484" s="99"/>
      <c r="M5484" s="102"/>
      <c r="N5484" s="102"/>
      <c r="O5484" s="99"/>
      <c r="P5484" s="99"/>
      <c r="Q5484" s="103"/>
      <c r="R5484" s="104"/>
      <c r="S5484" s="99"/>
      <c r="T5484" s="105"/>
      <c r="U5484" s="103"/>
      <c r="V5484" s="103"/>
      <c r="W5484" s="102"/>
      <c r="X5484" s="99"/>
      <c r="Y5484" s="95"/>
      <c r="Z5484" s="106"/>
      <c r="AA5484" s="92"/>
    </row>
    <row r="5485" spans="2:27" x14ac:dyDescent="0.15">
      <c r="B5485" s="99"/>
      <c r="C5485" s="99"/>
      <c r="D5485" s="100"/>
      <c r="E5485" s="95"/>
      <c r="F5485" s="92"/>
      <c r="G5485" s="101"/>
      <c r="H5485" s="92"/>
      <c r="I5485" s="92"/>
      <c r="L5485" s="99"/>
      <c r="M5485" s="102"/>
      <c r="N5485" s="102"/>
      <c r="O5485" s="99"/>
      <c r="P5485" s="99"/>
      <c r="Q5485" s="103"/>
      <c r="R5485" s="104"/>
      <c r="S5485" s="99"/>
      <c r="T5485" s="105"/>
      <c r="U5485" s="103"/>
      <c r="V5485" s="103"/>
      <c r="W5485" s="102"/>
      <c r="X5485" s="99"/>
      <c r="Y5485" s="95"/>
      <c r="Z5485" s="106"/>
      <c r="AA5485" s="92"/>
    </row>
    <row r="5486" spans="2:27" x14ac:dyDescent="0.15">
      <c r="B5486" s="99"/>
      <c r="C5486" s="99"/>
      <c r="D5486" s="100"/>
      <c r="E5486" s="95"/>
      <c r="F5486" s="92"/>
      <c r="G5486" s="101"/>
      <c r="H5486" s="92"/>
      <c r="I5486" s="92"/>
      <c r="L5486" s="99"/>
      <c r="M5486" s="102"/>
      <c r="N5486" s="102"/>
      <c r="O5486" s="99"/>
      <c r="P5486" s="99"/>
      <c r="Q5486" s="103"/>
      <c r="R5486" s="104"/>
      <c r="S5486" s="99"/>
      <c r="T5486" s="105"/>
      <c r="U5486" s="103"/>
      <c r="V5486" s="103"/>
      <c r="W5486" s="102"/>
      <c r="X5486" s="99"/>
      <c r="Y5486" s="95"/>
      <c r="Z5486" s="106"/>
      <c r="AA5486" s="92"/>
    </row>
    <row r="5487" spans="2:27" x14ac:dyDescent="0.15">
      <c r="B5487" s="99"/>
      <c r="C5487" s="99"/>
      <c r="D5487" s="100"/>
      <c r="E5487" s="95"/>
      <c r="F5487" s="92"/>
      <c r="G5487" s="101"/>
      <c r="H5487" s="92"/>
      <c r="I5487" s="92"/>
      <c r="L5487" s="99"/>
      <c r="M5487" s="102"/>
      <c r="N5487" s="102"/>
      <c r="O5487" s="99"/>
      <c r="P5487" s="99"/>
      <c r="Q5487" s="103"/>
      <c r="R5487" s="104"/>
      <c r="S5487" s="99"/>
      <c r="T5487" s="105"/>
      <c r="U5487" s="103"/>
      <c r="V5487" s="103"/>
      <c r="W5487" s="102"/>
      <c r="X5487" s="99"/>
      <c r="Y5487" s="95"/>
      <c r="Z5487" s="106"/>
      <c r="AA5487" s="92"/>
    </row>
    <row r="5488" spans="2:27" x14ac:dyDescent="0.15">
      <c r="B5488" s="99"/>
      <c r="C5488" s="99"/>
      <c r="D5488" s="100"/>
      <c r="E5488" s="95"/>
      <c r="F5488" s="92"/>
      <c r="G5488" s="101"/>
      <c r="H5488" s="92"/>
      <c r="I5488" s="92"/>
      <c r="L5488" s="99"/>
      <c r="M5488" s="102"/>
      <c r="N5488" s="102"/>
      <c r="O5488" s="99"/>
      <c r="P5488" s="99"/>
      <c r="Q5488" s="103"/>
      <c r="R5488" s="104"/>
      <c r="S5488" s="99"/>
      <c r="T5488" s="105"/>
      <c r="U5488" s="103"/>
      <c r="V5488" s="103"/>
      <c r="W5488" s="102"/>
      <c r="X5488" s="99"/>
      <c r="Y5488" s="95"/>
      <c r="Z5488" s="106"/>
      <c r="AA5488" s="92"/>
    </row>
    <row r="5489" spans="2:27" x14ac:dyDescent="0.15">
      <c r="B5489" s="99"/>
      <c r="C5489" s="99"/>
      <c r="D5489" s="100"/>
      <c r="E5489" s="95"/>
      <c r="F5489" s="92"/>
      <c r="G5489" s="101"/>
      <c r="H5489" s="92"/>
      <c r="I5489" s="92"/>
      <c r="L5489" s="99"/>
      <c r="M5489" s="102"/>
      <c r="N5489" s="102"/>
      <c r="O5489" s="99"/>
      <c r="P5489" s="99"/>
      <c r="Q5489" s="103"/>
      <c r="R5489" s="104"/>
      <c r="S5489" s="99"/>
      <c r="T5489" s="105"/>
      <c r="U5489" s="103"/>
      <c r="V5489" s="103"/>
      <c r="W5489" s="102"/>
      <c r="X5489" s="99"/>
      <c r="Y5489" s="95"/>
      <c r="Z5489" s="106"/>
      <c r="AA5489" s="92"/>
    </row>
    <row r="5490" spans="2:27" x14ac:dyDescent="0.15">
      <c r="B5490" s="99"/>
      <c r="C5490" s="99"/>
      <c r="D5490" s="100"/>
      <c r="E5490" s="95"/>
      <c r="F5490" s="92"/>
      <c r="G5490" s="101"/>
      <c r="H5490" s="92"/>
      <c r="I5490" s="92"/>
      <c r="L5490" s="99"/>
      <c r="M5490" s="102"/>
      <c r="N5490" s="102"/>
      <c r="O5490" s="99"/>
      <c r="P5490" s="99"/>
      <c r="Q5490" s="103"/>
      <c r="R5490" s="104"/>
      <c r="S5490" s="99"/>
      <c r="T5490" s="105"/>
      <c r="U5490" s="103"/>
      <c r="V5490" s="103"/>
      <c r="W5490" s="102"/>
      <c r="X5490" s="99"/>
      <c r="Y5490" s="95"/>
      <c r="Z5490" s="106"/>
      <c r="AA5490" s="92"/>
    </row>
    <row r="5491" spans="2:27" x14ac:dyDescent="0.15">
      <c r="B5491" s="99"/>
      <c r="C5491" s="99"/>
      <c r="D5491" s="100"/>
      <c r="E5491" s="95"/>
      <c r="F5491" s="92"/>
      <c r="G5491" s="101"/>
      <c r="H5491" s="92"/>
      <c r="I5491" s="92"/>
      <c r="L5491" s="99"/>
      <c r="M5491" s="102"/>
      <c r="N5491" s="102"/>
      <c r="O5491" s="99"/>
      <c r="P5491" s="99"/>
      <c r="Q5491" s="103"/>
      <c r="R5491" s="104"/>
      <c r="S5491" s="99"/>
      <c r="T5491" s="105"/>
      <c r="U5491" s="103"/>
      <c r="V5491" s="103"/>
      <c r="W5491" s="102"/>
      <c r="X5491" s="99"/>
      <c r="Y5491" s="95"/>
      <c r="Z5491" s="106"/>
      <c r="AA5491" s="92"/>
    </row>
    <row r="5492" spans="2:27" x14ac:dyDescent="0.15">
      <c r="B5492" s="99"/>
      <c r="C5492" s="99"/>
      <c r="D5492" s="100"/>
      <c r="E5492" s="95"/>
      <c r="F5492" s="92"/>
      <c r="G5492" s="101"/>
      <c r="H5492" s="92"/>
      <c r="I5492" s="92"/>
      <c r="L5492" s="99"/>
      <c r="M5492" s="102"/>
      <c r="N5492" s="102"/>
      <c r="O5492" s="99"/>
      <c r="P5492" s="99"/>
      <c r="Q5492" s="103"/>
      <c r="R5492" s="104"/>
      <c r="S5492" s="99"/>
      <c r="T5492" s="105"/>
      <c r="U5492" s="103"/>
      <c r="V5492" s="103"/>
      <c r="W5492" s="102"/>
      <c r="X5492" s="99"/>
      <c r="Y5492" s="95"/>
      <c r="Z5492" s="106"/>
      <c r="AA5492" s="92"/>
    </row>
    <row r="5493" spans="2:27" x14ac:dyDescent="0.15">
      <c r="B5493" s="99"/>
      <c r="C5493" s="99"/>
      <c r="D5493" s="100"/>
      <c r="E5493" s="95"/>
      <c r="F5493" s="92"/>
      <c r="G5493" s="101"/>
      <c r="H5493" s="92"/>
      <c r="I5493" s="92"/>
      <c r="L5493" s="99"/>
      <c r="M5493" s="102"/>
      <c r="N5493" s="102"/>
      <c r="O5493" s="99"/>
      <c r="P5493" s="99"/>
      <c r="Q5493" s="103"/>
      <c r="R5493" s="104"/>
      <c r="S5493" s="99"/>
      <c r="T5493" s="105"/>
      <c r="U5493" s="103"/>
      <c r="V5493" s="103"/>
      <c r="W5493" s="102"/>
      <c r="X5493" s="99"/>
      <c r="Y5493" s="95"/>
      <c r="Z5493" s="106"/>
      <c r="AA5493" s="92"/>
    </row>
    <row r="5494" spans="2:27" x14ac:dyDescent="0.15">
      <c r="B5494" s="99"/>
      <c r="C5494" s="99"/>
      <c r="D5494" s="100"/>
      <c r="E5494" s="95"/>
      <c r="F5494" s="92"/>
      <c r="G5494" s="101"/>
      <c r="H5494" s="92"/>
      <c r="I5494" s="92"/>
      <c r="L5494" s="99"/>
      <c r="M5494" s="102"/>
      <c r="N5494" s="102"/>
      <c r="O5494" s="99"/>
      <c r="P5494" s="99"/>
      <c r="Q5494" s="103"/>
      <c r="R5494" s="104"/>
      <c r="S5494" s="99"/>
      <c r="T5494" s="105"/>
      <c r="U5494" s="103"/>
      <c r="V5494" s="103"/>
      <c r="W5494" s="102"/>
      <c r="X5494" s="99"/>
      <c r="Y5494" s="95"/>
      <c r="Z5494" s="106"/>
      <c r="AA5494" s="92"/>
    </row>
    <row r="5495" spans="2:27" x14ac:dyDescent="0.15">
      <c r="B5495" s="99"/>
      <c r="C5495" s="99"/>
      <c r="D5495" s="100"/>
      <c r="E5495" s="95"/>
      <c r="F5495" s="92"/>
      <c r="G5495" s="101"/>
      <c r="H5495" s="92"/>
      <c r="I5495" s="92"/>
      <c r="L5495" s="99"/>
      <c r="M5495" s="102"/>
      <c r="N5495" s="102"/>
      <c r="O5495" s="99"/>
      <c r="P5495" s="99"/>
      <c r="Q5495" s="103"/>
      <c r="R5495" s="104"/>
      <c r="S5495" s="99"/>
      <c r="T5495" s="105"/>
      <c r="U5495" s="103"/>
      <c r="V5495" s="103"/>
      <c r="W5495" s="102"/>
      <c r="X5495" s="99"/>
      <c r="Y5495" s="95"/>
      <c r="Z5495" s="106"/>
      <c r="AA5495" s="92"/>
    </row>
    <row r="5496" spans="2:27" x14ac:dyDescent="0.15">
      <c r="B5496" s="99"/>
      <c r="C5496" s="99"/>
      <c r="D5496" s="100"/>
      <c r="E5496" s="95"/>
      <c r="F5496" s="92"/>
      <c r="G5496" s="101"/>
      <c r="H5496" s="92"/>
      <c r="I5496" s="92"/>
      <c r="L5496" s="99"/>
      <c r="M5496" s="102"/>
      <c r="N5496" s="102"/>
      <c r="O5496" s="99"/>
      <c r="P5496" s="99"/>
      <c r="Q5496" s="103"/>
      <c r="R5496" s="104"/>
      <c r="S5496" s="99"/>
      <c r="T5496" s="105"/>
      <c r="U5496" s="103"/>
      <c r="V5496" s="103"/>
      <c r="W5496" s="102"/>
      <c r="X5496" s="99"/>
      <c r="Y5496" s="95"/>
      <c r="Z5496" s="106"/>
      <c r="AA5496" s="92"/>
    </row>
    <row r="5497" spans="2:27" x14ac:dyDescent="0.15">
      <c r="B5497" s="99"/>
      <c r="C5497" s="99"/>
      <c r="D5497" s="100"/>
      <c r="E5497" s="95"/>
      <c r="F5497" s="92"/>
      <c r="G5497" s="101"/>
      <c r="H5497" s="92"/>
      <c r="I5497" s="92"/>
      <c r="L5497" s="99"/>
      <c r="M5497" s="102"/>
      <c r="N5497" s="102"/>
      <c r="O5497" s="99"/>
      <c r="P5497" s="99"/>
      <c r="Q5497" s="103"/>
      <c r="R5497" s="104"/>
      <c r="S5497" s="99"/>
      <c r="T5497" s="105"/>
      <c r="U5497" s="103"/>
      <c r="V5497" s="103"/>
      <c r="W5497" s="102"/>
      <c r="X5497" s="99"/>
      <c r="Y5497" s="95"/>
      <c r="Z5497" s="106"/>
      <c r="AA5497" s="92"/>
    </row>
    <row r="5498" spans="2:27" x14ac:dyDescent="0.15">
      <c r="B5498" s="99"/>
      <c r="C5498" s="99"/>
      <c r="D5498" s="100"/>
      <c r="E5498" s="95"/>
      <c r="F5498" s="92"/>
      <c r="G5498" s="101"/>
      <c r="H5498" s="92"/>
      <c r="I5498" s="92"/>
      <c r="L5498" s="99"/>
      <c r="M5498" s="102"/>
      <c r="N5498" s="102"/>
      <c r="O5498" s="99"/>
      <c r="P5498" s="99"/>
      <c r="Q5498" s="103"/>
      <c r="R5498" s="104"/>
      <c r="S5498" s="99"/>
      <c r="T5498" s="105"/>
      <c r="U5498" s="103"/>
      <c r="V5498" s="103"/>
      <c r="W5498" s="102"/>
      <c r="X5498" s="99"/>
      <c r="Y5498" s="95"/>
      <c r="Z5498" s="106"/>
      <c r="AA5498" s="92"/>
    </row>
    <row r="5499" spans="2:27" x14ac:dyDescent="0.15">
      <c r="B5499" s="99"/>
      <c r="C5499" s="99"/>
      <c r="D5499" s="100"/>
      <c r="E5499" s="95"/>
      <c r="F5499" s="92"/>
      <c r="G5499" s="101"/>
      <c r="H5499" s="92"/>
      <c r="I5499" s="92"/>
      <c r="L5499" s="99"/>
      <c r="M5499" s="102"/>
      <c r="N5499" s="102"/>
      <c r="O5499" s="99"/>
      <c r="P5499" s="99"/>
      <c r="Q5499" s="103"/>
      <c r="R5499" s="104"/>
      <c r="S5499" s="99"/>
      <c r="T5499" s="105"/>
      <c r="U5499" s="103"/>
      <c r="V5499" s="103"/>
      <c r="W5499" s="102"/>
      <c r="X5499" s="99"/>
      <c r="Y5499" s="95"/>
      <c r="Z5499" s="106"/>
      <c r="AA5499" s="92"/>
    </row>
    <row r="5500" spans="2:27" x14ac:dyDescent="0.15">
      <c r="B5500" s="99"/>
      <c r="C5500" s="99"/>
      <c r="D5500" s="100"/>
      <c r="E5500" s="95"/>
      <c r="F5500" s="92"/>
      <c r="G5500" s="101"/>
      <c r="H5500" s="92"/>
      <c r="I5500" s="92"/>
      <c r="L5500" s="99"/>
      <c r="M5500" s="102"/>
      <c r="N5500" s="102"/>
      <c r="O5500" s="99"/>
      <c r="P5500" s="99"/>
      <c r="Q5500" s="103"/>
      <c r="R5500" s="104"/>
      <c r="S5500" s="99"/>
      <c r="T5500" s="105"/>
      <c r="U5500" s="103"/>
      <c r="V5500" s="103"/>
      <c r="W5500" s="102"/>
      <c r="X5500" s="99"/>
      <c r="Y5500" s="95"/>
      <c r="Z5500" s="106"/>
      <c r="AA5500" s="92"/>
    </row>
    <row r="5501" spans="2:27" x14ac:dyDescent="0.15">
      <c r="B5501" s="99"/>
      <c r="C5501" s="99"/>
      <c r="D5501" s="100"/>
      <c r="E5501" s="95"/>
      <c r="F5501" s="92"/>
      <c r="G5501" s="101"/>
      <c r="H5501" s="92"/>
      <c r="I5501" s="92"/>
      <c r="L5501" s="99"/>
      <c r="M5501" s="102"/>
      <c r="N5501" s="102"/>
      <c r="O5501" s="99"/>
      <c r="P5501" s="99"/>
      <c r="Q5501" s="103"/>
      <c r="R5501" s="104"/>
      <c r="S5501" s="99"/>
      <c r="T5501" s="105"/>
      <c r="U5501" s="103"/>
      <c r="V5501" s="103"/>
      <c r="W5501" s="102"/>
      <c r="X5501" s="99"/>
      <c r="Y5501" s="95"/>
      <c r="Z5501" s="106"/>
      <c r="AA5501" s="92"/>
    </row>
    <row r="5502" spans="2:27" x14ac:dyDescent="0.15">
      <c r="B5502" s="99"/>
      <c r="C5502" s="99"/>
      <c r="D5502" s="100"/>
      <c r="E5502" s="95"/>
      <c r="F5502" s="92"/>
      <c r="G5502" s="101"/>
      <c r="H5502" s="92"/>
      <c r="I5502" s="92"/>
      <c r="L5502" s="99"/>
      <c r="M5502" s="102"/>
      <c r="N5502" s="102"/>
      <c r="O5502" s="99"/>
      <c r="P5502" s="99"/>
      <c r="Q5502" s="103"/>
      <c r="R5502" s="104"/>
      <c r="S5502" s="99"/>
      <c r="T5502" s="105"/>
      <c r="U5502" s="103"/>
      <c r="V5502" s="103"/>
      <c r="W5502" s="102"/>
      <c r="X5502" s="99"/>
      <c r="Y5502" s="95"/>
      <c r="Z5502" s="106"/>
      <c r="AA5502" s="92"/>
    </row>
    <row r="5503" spans="2:27" x14ac:dyDescent="0.15">
      <c r="B5503" s="99"/>
      <c r="C5503" s="99"/>
      <c r="D5503" s="100"/>
      <c r="E5503" s="95"/>
      <c r="F5503" s="92"/>
      <c r="G5503" s="101"/>
      <c r="H5503" s="92"/>
      <c r="I5503" s="92"/>
      <c r="L5503" s="99"/>
      <c r="M5503" s="102"/>
      <c r="N5503" s="102"/>
      <c r="O5503" s="99"/>
      <c r="P5503" s="99"/>
      <c r="Q5503" s="103"/>
      <c r="R5503" s="104"/>
      <c r="S5503" s="99"/>
      <c r="T5503" s="105"/>
      <c r="U5503" s="103"/>
      <c r="V5503" s="103"/>
      <c r="W5503" s="102"/>
      <c r="X5503" s="99"/>
      <c r="Y5503" s="95"/>
      <c r="Z5503" s="106"/>
      <c r="AA5503" s="92"/>
    </row>
    <row r="5504" spans="2:27" x14ac:dyDescent="0.15">
      <c r="B5504" s="99"/>
      <c r="C5504" s="99"/>
      <c r="D5504" s="100"/>
      <c r="E5504" s="95"/>
      <c r="F5504" s="92"/>
      <c r="G5504" s="101"/>
      <c r="H5504" s="92"/>
      <c r="I5504" s="92"/>
      <c r="L5504" s="99"/>
      <c r="M5504" s="102"/>
      <c r="N5504" s="102"/>
      <c r="O5504" s="99"/>
      <c r="P5504" s="99"/>
      <c r="Q5504" s="103"/>
      <c r="R5504" s="104"/>
      <c r="S5504" s="99"/>
      <c r="T5504" s="105"/>
      <c r="U5504" s="103"/>
      <c r="V5504" s="103"/>
      <c r="W5504" s="102"/>
      <c r="X5504" s="99"/>
      <c r="Y5504" s="95"/>
      <c r="Z5504" s="106"/>
      <c r="AA5504" s="92"/>
    </row>
    <row r="5505" spans="2:27" x14ac:dyDescent="0.15">
      <c r="B5505" s="99"/>
      <c r="C5505" s="99"/>
      <c r="D5505" s="100"/>
      <c r="E5505" s="95"/>
      <c r="F5505" s="92"/>
      <c r="G5505" s="101"/>
      <c r="H5505" s="92"/>
      <c r="I5505" s="92"/>
      <c r="L5505" s="99"/>
      <c r="M5505" s="102"/>
      <c r="N5505" s="102"/>
      <c r="O5505" s="99"/>
      <c r="P5505" s="99"/>
      <c r="Q5505" s="103"/>
      <c r="R5505" s="104"/>
      <c r="S5505" s="99"/>
      <c r="T5505" s="105"/>
      <c r="U5505" s="103"/>
      <c r="V5505" s="103"/>
      <c r="W5505" s="102"/>
      <c r="X5505" s="99"/>
      <c r="Y5505" s="95"/>
      <c r="Z5505" s="106"/>
      <c r="AA5505" s="92"/>
    </row>
    <row r="5506" spans="2:27" x14ac:dyDescent="0.15">
      <c r="B5506" s="99"/>
      <c r="C5506" s="99"/>
      <c r="D5506" s="100"/>
      <c r="E5506" s="95"/>
      <c r="F5506" s="92"/>
      <c r="G5506" s="101"/>
      <c r="H5506" s="92"/>
      <c r="I5506" s="92"/>
      <c r="L5506" s="99"/>
      <c r="M5506" s="102"/>
      <c r="N5506" s="102"/>
      <c r="O5506" s="99"/>
      <c r="P5506" s="99"/>
      <c r="Q5506" s="103"/>
      <c r="R5506" s="104"/>
      <c r="S5506" s="99"/>
      <c r="T5506" s="105"/>
      <c r="U5506" s="103"/>
      <c r="V5506" s="103"/>
      <c r="W5506" s="102"/>
      <c r="X5506" s="99"/>
      <c r="Y5506" s="95"/>
      <c r="Z5506" s="106"/>
      <c r="AA5506" s="92"/>
    </row>
    <row r="5507" spans="2:27" x14ac:dyDescent="0.15">
      <c r="B5507" s="99"/>
      <c r="C5507" s="99"/>
      <c r="D5507" s="100"/>
      <c r="E5507" s="95"/>
      <c r="F5507" s="92"/>
      <c r="G5507" s="101"/>
      <c r="H5507" s="92"/>
      <c r="I5507" s="92"/>
      <c r="L5507" s="99"/>
      <c r="M5507" s="102"/>
      <c r="N5507" s="102"/>
      <c r="O5507" s="99"/>
      <c r="P5507" s="99"/>
      <c r="Q5507" s="103"/>
      <c r="R5507" s="104"/>
      <c r="S5507" s="99"/>
      <c r="T5507" s="105"/>
      <c r="U5507" s="103"/>
      <c r="V5507" s="103"/>
      <c r="W5507" s="102"/>
      <c r="X5507" s="99"/>
      <c r="Y5507" s="95"/>
      <c r="Z5507" s="106"/>
      <c r="AA5507" s="92"/>
    </row>
    <row r="5508" spans="2:27" x14ac:dyDescent="0.15">
      <c r="B5508" s="99"/>
      <c r="C5508" s="99"/>
      <c r="D5508" s="100"/>
      <c r="E5508" s="95"/>
      <c r="F5508" s="92"/>
      <c r="G5508" s="101"/>
      <c r="H5508" s="92"/>
      <c r="I5508" s="92"/>
      <c r="L5508" s="99"/>
      <c r="M5508" s="102"/>
      <c r="N5508" s="102"/>
      <c r="O5508" s="99"/>
      <c r="P5508" s="99"/>
      <c r="Q5508" s="103"/>
      <c r="R5508" s="104"/>
      <c r="S5508" s="99"/>
      <c r="T5508" s="105"/>
      <c r="U5508" s="103"/>
      <c r="V5508" s="103"/>
      <c r="W5508" s="102"/>
      <c r="X5508" s="99"/>
      <c r="Y5508" s="95"/>
      <c r="Z5508" s="106"/>
      <c r="AA5508" s="92"/>
    </row>
    <row r="5509" spans="2:27" x14ac:dyDescent="0.15">
      <c r="B5509" s="99"/>
      <c r="C5509" s="99"/>
      <c r="D5509" s="100"/>
      <c r="E5509" s="95"/>
      <c r="F5509" s="92"/>
      <c r="G5509" s="101"/>
      <c r="H5509" s="92"/>
      <c r="I5509" s="92"/>
      <c r="L5509" s="99"/>
      <c r="M5509" s="102"/>
      <c r="N5509" s="102"/>
      <c r="O5509" s="99"/>
      <c r="P5509" s="99"/>
      <c r="Q5509" s="103"/>
      <c r="R5509" s="104"/>
      <c r="S5509" s="99"/>
      <c r="T5509" s="105"/>
      <c r="U5509" s="103"/>
      <c r="V5509" s="103"/>
      <c r="W5509" s="102"/>
      <c r="X5509" s="99"/>
      <c r="Y5509" s="95"/>
      <c r="Z5509" s="106"/>
      <c r="AA5509" s="92"/>
    </row>
    <row r="5510" spans="2:27" x14ac:dyDescent="0.15">
      <c r="B5510" s="99"/>
      <c r="C5510" s="99"/>
      <c r="D5510" s="100"/>
      <c r="E5510" s="95"/>
      <c r="F5510" s="92"/>
      <c r="G5510" s="101"/>
      <c r="H5510" s="92"/>
      <c r="I5510" s="92"/>
      <c r="L5510" s="99"/>
      <c r="M5510" s="102"/>
      <c r="N5510" s="102"/>
      <c r="O5510" s="99"/>
      <c r="P5510" s="99"/>
      <c r="Q5510" s="103"/>
      <c r="R5510" s="104"/>
      <c r="S5510" s="99"/>
      <c r="T5510" s="105"/>
      <c r="U5510" s="103"/>
      <c r="V5510" s="103"/>
      <c r="W5510" s="102"/>
      <c r="X5510" s="99"/>
      <c r="Y5510" s="95"/>
      <c r="Z5510" s="106"/>
      <c r="AA5510" s="92"/>
    </row>
    <row r="5511" spans="2:27" x14ac:dyDescent="0.15">
      <c r="B5511" s="99"/>
      <c r="C5511" s="99"/>
      <c r="D5511" s="100"/>
      <c r="E5511" s="95"/>
      <c r="F5511" s="92"/>
      <c r="G5511" s="101"/>
      <c r="H5511" s="92"/>
      <c r="I5511" s="92"/>
      <c r="L5511" s="99"/>
      <c r="M5511" s="102"/>
      <c r="N5511" s="102"/>
      <c r="O5511" s="99"/>
      <c r="P5511" s="99"/>
      <c r="Q5511" s="103"/>
      <c r="R5511" s="104"/>
      <c r="S5511" s="99"/>
      <c r="T5511" s="105"/>
      <c r="U5511" s="103"/>
      <c r="V5511" s="103"/>
      <c r="W5511" s="102"/>
      <c r="X5511" s="99"/>
      <c r="Y5511" s="95"/>
      <c r="Z5511" s="106"/>
      <c r="AA5511" s="92"/>
    </row>
    <row r="5512" spans="2:27" x14ac:dyDescent="0.15">
      <c r="B5512" s="99"/>
      <c r="C5512" s="99"/>
      <c r="D5512" s="100"/>
      <c r="E5512" s="95"/>
      <c r="F5512" s="92"/>
      <c r="G5512" s="101"/>
      <c r="H5512" s="92"/>
      <c r="I5512" s="92"/>
      <c r="L5512" s="99"/>
      <c r="M5512" s="102"/>
      <c r="N5512" s="102"/>
      <c r="O5512" s="99"/>
      <c r="P5512" s="99"/>
      <c r="Q5512" s="103"/>
      <c r="R5512" s="104"/>
      <c r="S5512" s="99"/>
      <c r="T5512" s="105"/>
      <c r="U5512" s="103"/>
      <c r="V5512" s="103"/>
      <c r="W5512" s="102"/>
      <c r="X5512" s="99"/>
      <c r="Y5512" s="95"/>
      <c r="Z5512" s="106"/>
      <c r="AA5512" s="92"/>
    </row>
    <row r="5513" spans="2:27" x14ac:dyDescent="0.15">
      <c r="B5513" s="99"/>
      <c r="C5513" s="99"/>
      <c r="D5513" s="100"/>
      <c r="E5513" s="95"/>
      <c r="F5513" s="92"/>
      <c r="G5513" s="101"/>
      <c r="H5513" s="92"/>
      <c r="I5513" s="92"/>
      <c r="L5513" s="99"/>
      <c r="M5513" s="102"/>
      <c r="N5513" s="102"/>
      <c r="O5513" s="99"/>
      <c r="P5513" s="99"/>
      <c r="Q5513" s="103"/>
      <c r="R5513" s="104"/>
      <c r="S5513" s="99"/>
      <c r="T5513" s="105"/>
      <c r="U5513" s="103"/>
      <c r="V5513" s="103"/>
      <c r="W5513" s="102"/>
      <c r="X5513" s="99"/>
      <c r="Y5513" s="95"/>
      <c r="Z5513" s="106"/>
      <c r="AA5513" s="92"/>
    </row>
    <row r="5514" spans="2:27" x14ac:dyDescent="0.15">
      <c r="B5514" s="99"/>
      <c r="C5514" s="99"/>
      <c r="D5514" s="100"/>
      <c r="E5514" s="95"/>
      <c r="F5514" s="92"/>
      <c r="G5514" s="101"/>
      <c r="H5514" s="92"/>
      <c r="I5514" s="92"/>
      <c r="L5514" s="99"/>
      <c r="M5514" s="102"/>
      <c r="N5514" s="102"/>
      <c r="O5514" s="99"/>
      <c r="P5514" s="99"/>
      <c r="Q5514" s="103"/>
      <c r="R5514" s="104"/>
      <c r="S5514" s="99"/>
      <c r="T5514" s="105"/>
      <c r="U5514" s="103"/>
      <c r="V5514" s="103"/>
      <c r="W5514" s="102"/>
      <c r="X5514" s="99"/>
      <c r="Y5514" s="95"/>
      <c r="Z5514" s="106"/>
      <c r="AA5514" s="92"/>
    </row>
    <row r="5515" spans="2:27" x14ac:dyDescent="0.15">
      <c r="B5515" s="99"/>
      <c r="C5515" s="99"/>
      <c r="D5515" s="100"/>
      <c r="E5515" s="95"/>
      <c r="F5515" s="92"/>
      <c r="G5515" s="101"/>
      <c r="H5515" s="92"/>
      <c r="I5515" s="92"/>
      <c r="L5515" s="99"/>
      <c r="M5515" s="102"/>
      <c r="N5515" s="102"/>
      <c r="O5515" s="99"/>
      <c r="P5515" s="99"/>
      <c r="Q5515" s="103"/>
      <c r="R5515" s="104"/>
      <c r="S5515" s="99"/>
      <c r="T5515" s="105"/>
      <c r="U5515" s="103"/>
      <c r="V5515" s="103"/>
      <c r="W5515" s="102"/>
      <c r="X5515" s="99"/>
      <c r="Y5515" s="95"/>
      <c r="Z5515" s="106"/>
      <c r="AA5515" s="92"/>
    </row>
    <row r="5516" spans="2:27" x14ac:dyDescent="0.15">
      <c r="B5516" s="99"/>
      <c r="C5516" s="99"/>
      <c r="D5516" s="100"/>
      <c r="E5516" s="95"/>
      <c r="F5516" s="92"/>
      <c r="G5516" s="101"/>
      <c r="H5516" s="92"/>
      <c r="I5516" s="92"/>
      <c r="L5516" s="99"/>
      <c r="M5516" s="102"/>
      <c r="N5516" s="102"/>
      <c r="O5516" s="99"/>
      <c r="P5516" s="99"/>
      <c r="Q5516" s="103"/>
      <c r="R5516" s="104"/>
      <c r="S5516" s="99"/>
      <c r="T5516" s="105"/>
      <c r="U5516" s="103"/>
      <c r="V5516" s="103"/>
      <c r="W5516" s="102"/>
      <c r="X5516" s="99"/>
      <c r="Y5516" s="95"/>
      <c r="Z5516" s="106"/>
      <c r="AA5516" s="92"/>
    </row>
    <row r="5517" spans="2:27" x14ac:dyDescent="0.15">
      <c r="B5517" s="99"/>
      <c r="C5517" s="99"/>
      <c r="D5517" s="100"/>
      <c r="E5517" s="95"/>
      <c r="F5517" s="92"/>
      <c r="G5517" s="101"/>
      <c r="H5517" s="92"/>
      <c r="I5517" s="92"/>
      <c r="L5517" s="99"/>
      <c r="M5517" s="102"/>
      <c r="N5517" s="102"/>
      <c r="O5517" s="99"/>
      <c r="P5517" s="99"/>
      <c r="Q5517" s="103"/>
      <c r="R5517" s="104"/>
      <c r="S5517" s="99"/>
      <c r="T5517" s="105"/>
      <c r="U5517" s="103"/>
      <c r="V5517" s="103"/>
      <c r="W5517" s="102"/>
      <c r="X5517" s="99"/>
      <c r="Y5517" s="95"/>
      <c r="Z5517" s="106"/>
      <c r="AA5517" s="92"/>
    </row>
    <row r="5518" spans="2:27" x14ac:dyDescent="0.15">
      <c r="B5518" s="99"/>
      <c r="C5518" s="99"/>
      <c r="D5518" s="100"/>
      <c r="E5518" s="95"/>
      <c r="F5518" s="92"/>
      <c r="G5518" s="101"/>
      <c r="H5518" s="92"/>
      <c r="I5518" s="92"/>
      <c r="L5518" s="99"/>
      <c r="M5518" s="102"/>
      <c r="N5518" s="102"/>
      <c r="O5518" s="99"/>
      <c r="P5518" s="99"/>
      <c r="Q5518" s="103"/>
      <c r="R5518" s="104"/>
      <c r="S5518" s="99"/>
      <c r="T5518" s="105"/>
      <c r="U5518" s="103"/>
      <c r="V5518" s="103"/>
      <c r="W5518" s="102"/>
      <c r="X5518" s="99"/>
      <c r="Y5518" s="95"/>
      <c r="Z5518" s="106"/>
      <c r="AA5518" s="92"/>
    </row>
    <row r="5519" spans="2:27" x14ac:dyDescent="0.15">
      <c r="B5519" s="99"/>
      <c r="C5519" s="99"/>
      <c r="D5519" s="100"/>
      <c r="E5519" s="95"/>
      <c r="F5519" s="92"/>
      <c r="G5519" s="101"/>
      <c r="H5519" s="92"/>
      <c r="I5519" s="92"/>
      <c r="L5519" s="99"/>
      <c r="M5519" s="102"/>
      <c r="N5519" s="102"/>
      <c r="O5519" s="99"/>
      <c r="P5519" s="99"/>
      <c r="Q5519" s="103"/>
      <c r="R5519" s="104"/>
      <c r="S5519" s="99"/>
      <c r="T5519" s="105"/>
      <c r="U5519" s="103"/>
      <c r="V5519" s="103"/>
      <c r="W5519" s="102"/>
      <c r="X5519" s="99"/>
      <c r="Y5519" s="95"/>
      <c r="Z5519" s="106"/>
      <c r="AA5519" s="92"/>
    </row>
    <row r="5520" spans="2:27" x14ac:dyDescent="0.15">
      <c r="B5520" s="99"/>
      <c r="C5520" s="99"/>
      <c r="D5520" s="100"/>
      <c r="E5520" s="95"/>
      <c r="F5520" s="92"/>
      <c r="G5520" s="101"/>
      <c r="H5520" s="92"/>
      <c r="I5520" s="92"/>
      <c r="L5520" s="99"/>
      <c r="M5520" s="102"/>
      <c r="N5520" s="102"/>
      <c r="O5520" s="99"/>
      <c r="P5520" s="99"/>
      <c r="Q5520" s="103"/>
      <c r="R5520" s="104"/>
      <c r="S5520" s="99"/>
      <c r="T5520" s="105"/>
      <c r="U5520" s="103"/>
      <c r="V5520" s="103"/>
      <c r="W5520" s="102"/>
      <c r="X5520" s="99"/>
      <c r="Y5520" s="95"/>
      <c r="Z5520" s="106"/>
      <c r="AA5520" s="92"/>
    </row>
    <row r="5521" spans="2:27" x14ac:dyDescent="0.15">
      <c r="B5521" s="99"/>
      <c r="C5521" s="99"/>
      <c r="D5521" s="100"/>
      <c r="E5521" s="95"/>
      <c r="F5521" s="92"/>
      <c r="G5521" s="101"/>
      <c r="H5521" s="92"/>
      <c r="I5521" s="92"/>
      <c r="L5521" s="99"/>
      <c r="M5521" s="102"/>
      <c r="N5521" s="102"/>
      <c r="O5521" s="99"/>
      <c r="P5521" s="99"/>
      <c r="Q5521" s="103"/>
      <c r="R5521" s="104"/>
      <c r="S5521" s="99"/>
      <c r="T5521" s="105"/>
      <c r="U5521" s="103"/>
      <c r="V5521" s="103"/>
      <c r="W5521" s="102"/>
      <c r="X5521" s="99"/>
      <c r="Y5521" s="95"/>
      <c r="Z5521" s="106"/>
      <c r="AA5521" s="92"/>
    </row>
    <row r="5522" spans="2:27" x14ac:dyDescent="0.15">
      <c r="B5522" s="99"/>
      <c r="C5522" s="99"/>
      <c r="D5522" s="100"/>
      <c r="E5522" s="95"/>
      <c r="F5522" s="92"/>
      <c r="G5522" s="101"/>
      <c r="H5522" s="92"/>
      <c r="I5522" s="92"/>
      <c r="L5522" s="99"/>
      <c r="M5522" s="102"/>
      <c r="N5522" s="102"/>
      <c r="O5522" s="99"/>
      <c r="P5522" s="99"/>
      <c r="Q5522" s="103"/>
      <c r="R5522" s="104"/>
      <c r="S5522" s="99"/>
      <c r="T5522" s="105"/>
      <c r="U5522" s="103"/>
      <c r="V5522" s="103"/>
      <c r="W5522" s="102"/>
      <c r="X5522" s="99"/>
      <c r="Y5522" s="95"/>
      <c r="Z5522" s="106"/>
      <c r="AA5522" s="92"/>
    </row>
    <row r="5523" spans="2:27" x14ac:dyDescent="0.15">
      <c r="B5523" s="99"/>
      <c r="C5523" s="99"/>
      <c r="D5523" s="100"/>
      <c r="E5523" s="95"/>
      <c r="F5523" s="92"/>
      <c r="G5523" s="101"/>
      <c r="H5523" s="92"/>
      <c r="I5523" s="92"/>
      <c r="L5523" s="99"/>
      <c r="M5523" s="102"/>
      <c r="N5523" s="102"/>
      <c r="O5523" s="99"/>
      <c r="P5523" s="99"/>
      <c r="Q5523" s="103"/>
      <c r="R5523" s="104"/>
      <c r="S5523" s="99"/>
      <c r="T5523" s="105"/>
      <c r="U5523" s="103"/>
      <c r="V5523" s="103"/>
      <c r="W5523" s="102"/>
      <c r="X5523" s="99"/>
      <c r="Y5523" s="95"/>
      <c r="Z5523" s="106"/>
      <c r="AA5523" s="92"/>
    </row>
    <row r="5524" spans="2:27" x14ac:dyDescent="0.15">
      <c r="B5524" s="99"/>
      <c r="C5524" s="99"/>
      <c r="D5524" s="100"/>
      <c r="E5524" s="95"/>
      <c r="F5524" s="92"/>
      <c r="G5524" s="101"/>
      <c r="H5524" s="92"/>
      <c r="I5524" s="92"/>
      <c r="L5524" s="99"/>
      <c r="M5524" s="102"/>
      <c r="N5524" s="102"/>
      <c r="O5524" s="99"/>
      <c r="P5524" s="99"/>
      <c r="Q5524" s="103"/>
      <c r="R5524" s="104"/>
      <c r="S5524" s="99"/>
      <c r="T5524" s="105"/>
      <c r="U5524" s="103"/>
      <c r="V5524" s="103"/>
      <c r="W5524" s="102"/>
      <c r="X5524" s="99"/>
      <c r="Y5524" s="95"/>
      <c r="Z5524" s="106"/>
      <c r="AA5524" s="92"/>
    </row>
    <row r="5525" spans="2:27" x14ac:dyDescent="0.15">
      <c r="B5525" s="99"/>
      <c r="C5525" s="99"/>
      <c r="D5525" s="100"/>
      <c r="E5525" s="95"/>
      <c r="F5525" s="92"/>
      <c r="G5525" s="101"/>
      <c r="H5525" s="92"/>
      <c r="I5525" s="92"/>
      <c r="L5525" s="99"/>
      <c r="M5525" s="102"/>
      <c r="N5525" s="102"/>
      <c r="O5525" s="99"/>
      <c r="P5525" s="99"/>
      <c r="Q5525" s="103"/>
      <c r="R5525" s="104"/>
      <c r="S5525" s="99"/>
      <c r="T5525" s="105"/>
      <c r="U5525" s="103"/>
      <c r="V5525" s="103"/>
      <c r="W5525" s="102"/>
      <c r="X5525" s="99"/>
      <c r="Y5525" s="95"/>
      <c r="Z5525" s="106"/>
      <c r="AA5525" s="92"/>
    </row>
    <row r="5526" spans="2:27" x14ac:dyDescent="0.15">
      <c r="B5526" s="99"/>
      <c r="C5526" s="99"/>
      <c r="D5526" s="100"/>
      <c r="E5526" s="95"/>
      <c r="F5526" s="92"/>
      <c r="G5526" s="101"/>
      <c r="H5526" s="92"/>
      <c r="I5526" s="92"/>
      <c r="L5526" s="99"/>
      <c r="M5526" s="102"/>
      <c r="N5526" s="102"/>
      <c r="O5526" s="99"/>
      <c r="P5526" s="99"/>
      <c r="Q5526" s="103"/>
      <c r="R5526" s="104"/>
      <c r="S5526" s="99"/>
      <c r="T5526" s="105"/>
      <c r="U5526" s="103"/>
      <c r="V5526" s="103"/>
      <c r="W5526" s="102"/>
      <c r="X5526" s="99"/>
      <c r="Y5526" s="95"/>
      <c r="Z5526" s="106"/>
      <c r="AA5526" s="92"/>
    </row>
    <row r="5527" spans="2:27" x14ac:dyDescent="0.15">
      <c r="B5527" s="99"/>
      <c r="C5527" s="99"/>
      <c r="D5527" s="100"/>
      <c r="E5527" s="95"/>
      <c r="F5527" s="92"/>
      <c r="G5527" s="101"/>
      <c r="H5527" s="92"/>
      <c r="I5527" s="92"/>
      <c r="L5527" s="99"/>
      <c r="M5527" s="102"/>
      <c r="N5527" s="102"/>
      <c r="O5527" s="99"/>
      <c r="P5527" s="99"/>
      <c r="Q5527" s="103"/>
      <c r="R5527" s="104"/>
      <c r="S5527" s="99"/>
      <c r="T5527" s="105"/>
      <c r="U5527" s="103"/>
      <c r="V5527" s="103"/>
      <c r="W5527" s="102"/>
      <c r="X5527" s="99"/>
      <c r="Y5527" s="95"/>
      <c r="Z5527" s="106"/>
      <c r="AA5527" s="92"/>
    </row>
    <row r="5528" spans="2:27" x14ac:dyDescent="0.15">
      <c r="B5528" s="99"/>
      <c r="C5528" s="99"/>
      <c r="D5528" s="100"/>
      <c r="E5528" s="95"/>
      <c r="F5528" s="92"/>
      <c r="G5528" s="101"/>
      <c r="H5528" s="92"/>
      <c r="I5528" s="92"/>
      <c r="L5528" s="99"/>
      <c r="M5528" s="102"/>
      <c r="N5528" s="102"/>
      <c r="O5528" s="99"/>
      <c r="P5528" s="99"/>
      <c r="Q5528" s="103"/>
      <c r="R5528" s="104"/>
      <c r="S5528" s="99"/>
      <c r="T5528" s="105"/>
      <c r="U5528" s="103"/>
      <c r="V5528" s="103"/>
      <c r="W5528" s="102"/>
      <c r="X5528" s="99"/>
      <c r="Y5528" s="95"/>
      <c r="Z5528" s="106"/>
      <c r="AA5528" s="92"/>
    </row>
    <row r="5529" spans="2:27" x14ac:dyDescent="0.15">
      <c r="B5529" s="99"/>
      <c r="C5529" s="99"/>
      <c r="D5529" s="100"/>
      <c r="E5529" s="95"/>
      <c r="F5529" s="92"/>
      <c r="G5529" s="101"/>
      <c r="H5529" s="92"/>
      <c r="I5529" s="92"/>
      <c r="L5529" s="99"/>
      <c r="M5529" s="102"/>
      <c r="N5529" s="102"/>
      <c r="O5529" s="99"/>
      <c r="P5529" s="99"/>
      <c r="Q5529" s="103"/>
      <c r="R5529" s="104"/>
      <c r="S5529" s="99"/>
      <c r="T5529" s="105"/>
      <c r="U5529" s="103"/>
      <c r="V5529" s="103"/>
      <c r="W5529" s="102"/>
      <c r="X5529" s="99"/>
      <c r="Y5529" s="95"/>
      <c r="Z5529" s="106"/>
      <c r="AA5529" s="92"/>
    </row>
    <row r="5530" spans="2:27" x14ac:dyDescent="0.15">
      <c r="B5530" s="99"/>
      <c r="C5530" s="99"/>
      <c r="D5530" s="100"/>
      <c r="E5530" s="95"/>
      <c r="F5530" s="92"/>
      <c r="G5530" s="101"/>
      <c r="H5530" s="92"/>
      <c r="I5530" s="92"/>
      <c r="L5530" s="99"/>
      <c r="M5530" s="102"/>
      <c r="N5530" s="102"/>
      <c r="O5530" s="99"/>
      <c r="P5530" s="99"/>
      <c r="Q5530" s="103"/>
      <c r="R5530" s="104"/>
      <c r="S5530" s="99"/>
      <c r="T5530" s="105"/>
      <c r="U5530" s="103"/>
      <c r="V5530" s="103"/>
      <c r="W5530" s="102"/>
      <c r="X5530" s="99"/>
      <c r="Y5530" s="95"/>
      <c r="Z5530" s="106"/>
      <c r="AA5530" s="92"/>
    </row>
    <row r="5531" spans="2:27" x14ac:dyDescent="0.15">
      <c r="B5531" s="99"/>
      <c r="C5531" s="99"/>
      <c r="D5531" s="100"/>
      <c r="E5531" s="95"/>
      <c r="F5531" s="92"/>
      <c r="G5531" s="101"/>
      <c r="H5531" s="92"/>
      <c r="I5531" s="92"/>
      <c r="L5531" s="99"/>
      <c r="M5531" s="102"/>
      <c r="N5531" s="102"/>
      <c r="O5531" s="99"/>
      <c r="P5531" s="99"/>
      <c r="Q5531" s="103"/>
      <c r="R5531" s="104"/>
      <c r="S5531" s="99"/>
      <c r="T5531" s="105"/>
      <c r="U5531" s="103"/>
      <c r="V5531" s="103"/>
      <c r="W5531" s="102"/>
      <c r="X5531" s="99"/>
      <c r="Y5531" s="95"/>
      <c r="Z5531" s="106"/>
      <c r="AA5531" s="92"/>
    </row>
    <row r="5532" spans="2:27" x14ac:dyDescent="0.15">
      <c r="B5532" s="99"/>
      <c r="C5532" s="99"/>
      <c r="D5532" s="100"/>
      <c r="E5532" s="95"/>
      <c r="F5532" s="92"/>
      <c r="G5532" s="101"/>
      <c r="H5532" s="92"/>
      <c r="I5532" s="92"/>
      <c r="L5532" s="99"/>
      <c r="M5532" s="102"/>
      <c r="N5532" s="102"/>
      <c r="O5532" s="99"/>
      <c r="P5532" s="99"/>
      <c r="Q5532" s="103"/>
      <c r="R5532" s="104"/>
      <c r="S5532" s="99"/>
      <c r="T5532" s="105"/>
      <c r="U5532" s="103"/>
      <c r="V5532" s="103"/>
      <c r="W5532" s="102"/>
      <c r="X5532" s="99"/>
      <c r="Y5532" s="95"/>
      <c r="Z5532" s="106"/>
      <c r="AA5532" s="92"/>
    </row>
    <row r="5533" spans="2:27" x14ac:dyDescent="0.15">
      <c r="B5533" s="99"/>
      <c r="C5533" s="99"/>
      <c r="D5533" s="100"/>
      <c r="E5533" s="95"/>
      <c r="F5533" s="92"/>
      <c r="G5533" s="101"/>
      <c r="H5533" s="92"/>
      <c r="I5533" s="92"/>
      <c r="L5533" s="99"/>
      <c r="M5533" s="102"/>
      <c r="N5533" s="102"/>
      <c r="O5533" s="99"/>
      <c r="P5533" s="99"/>
      <c r="Q5533" s="103"/>
      <c r="R5533" s="104"/>
      <c r="S5533" s="99"/>
      <c r="T5533" s="105"/>
      <c r="U5533" s="103"/>
      <c r="V5533" s="103"/>
      <c r="W5533" s="102"/>
      <c r="X5533" s="99"/>
      <c r="Y5533" s="95"/>
      <c r="Z5533" s="106"/>
      <c r="AA5533" s="92"/>
    </row>
    <row r="5534" spans="2:27" x14ac:dyDescent="0.15">
      <c r="B5534" s="99"/>
      <c r="C5534" s="99"/>
      <c r="D5534" s="100"/>
      <c r="E5534" s="95"/>
      <c r="F5534" s="92"/>
      <c r="G5534" s="101"/>
      <c r="H5534" s="92"/>
      <c r="I5534" s="92"/>
      <c r="L5534" s="99"/>
      <c r="M5534" s="102"/>
      <c r="N5534" s="102"/>
      <c r="O5534" s="99"/>
      <c r="P5534" s="99"/>
      <c r="Q5534" s="103"/>
      <c r="R5534" s="104"/>
      <c r="S5534" s="99"/>
      <c r="T5534" s="105"/>
      <c r="U5534" s="103"/>
      <c r="V5534" s="103"/>
      <c r="W5534" s="102"/>
      <c r="X5534" s="99"/>
      <c r="Y5534" s="95"/>
      <c r="Z5534" s="106"/>
      <c r="AA5534" s="92"/>
    </row>
    <row r="5535" spans="2:27" x14ac:dyDescent="0.15">
      <c r="B5535" s="99"/>
      <c r="C5535" s="99"/>
      <c r="D5535" s="100"/>
      <c r="E5535" s="95"/>
      <c r="F5535" s="92"/>
      <c r="G5535" s="101"/>
      <c r="H5535" s="92"/>
      <c r="I5535" s="92"/>
      <c r="L5535" s="99"/>
      <c r="M5535" s="102"/>
      <c r="N5535" s="102"/>
      <c r="O5535" s="99"/>
      <c r="P5535" s="99"/>
      <c r="Q5535" s="103"/>
      <c r="R5535" s="104"/>
      <c r="S5535" s="99"/>
      <c r="T5535" s="105"/>
      <c r="U5535" s="103"/>
      <c r="V5535" s="103"/>
      <c r="W5535" s="102"/>
      <c r="X5535" s="99"/>
      <c r="Y5535" s="95"/>
      <c r="Z5535" s="106"/>
      <c r="AA5535" s="92"/>
    </row>
    <row r="5536" spans="2:27" x14ac:dyDescent="0.15">
      <c r="B5536" s="99"/>
      <c r="C5536" s="99"/>
      <c r="D5536" s="100"/>
      <c r="E5536" s="95"/>
      <c r="F5536" s="92"/>
      <c r="G5536" s="101"/>
      <c r="H5536" s="92"/>
      <c r="I5536" s="92"/>
      <c r="L5536" s="99"/>
      <c r="M5536" s="102"/>
      <c r="N5536" s="102"/>
      <c r="O5536" s="99"/>
      <c r="P5536" s="99"/>
      <c r="Q5536" s="103"/>
      <c r="R5536" s="104"/>
      <c r="S5536" s="99"/>
      <c r="T5536" s="105"/>
      <c r="U5536" s="103"/>
      <c r="V5536" s="103"/>
      <c r="W5536" s="102"/>
      <c r="X5536" s="99"/>
      <c r="Y5536" s="95"/>
      <c r="Z5536" s="106"/>
      <c r="AA5536" s="92"/>
    </row>
    <row r="5537" spans="2:27" x14ac:dyDescent="0.15">
      <c r="B5537" s="99"/>
      <c r="C5537" s="99"/>
      <c r="D5537" s="100"/>
      <c r="E5537" s="95"/>
      <c r="F5537" s="92"/>
      <c r="G5537" s="101"/>
      <c r="H5537" s="92"/>
      <c r="I5537" s="92"/>
      <c r="L5537" s="99"/>
      <c r="M5537" s="102"/>
      <c r="N5537" s="102"/>
      <c r="O5537" s="99"/>
      <c r="P5537" s="99"/>
      <c r="Q5537" s="103"/>
      <c r="R5537" s="104"/>
      <c r="S5537" s="99"/>
      <c r="T5537" s="105"/>
      <c r="U5537" s="103"/>
      <c r="V5537" s="103"/>
      <c r="W5537" s="102"/>
      <c r="X5537" s="99"/>
      <c r="Y5537" s="95"/>
      <c r="Z5537" s="106"/>
      <c r="AA5537" s="92"/>
    </row>
    <row r="5538" spans="2:27" x14ac:dyDescent="0.15">
      <c r="B5538" s="99"/>
      <c r="C5538" s="99"/>
      <c r="D5538" s="100"/>
      <c r="E5538" s="95"/>
      <c r="F5538" s="92"/>
      <c r="G5538" s="101"/>
      <c r="H5538" s="92"/>
      <c r="I5538" s="92"/>
      <c r="L5538" s="99"/>
      <c r="M5538" s="102"/>
      <c r="N5538" s="102"/>
      <c r="O5538" s="99"/>
      <c r="P5538" s="99"/>
      <c r="Q5538" s="103"/>
      <c r="R5538" s="104"/>
      <c r="S5538" s="99"/>
      <c r="T5538" s="105"/>
      <c r="U5538" s="103"/>
      <c r="V5538" s="103"/>
      <c r="W5538" s="102"/>
      <c r="X5538" s="99"/>
      <c r="Y5538" s="95"/>
      <c r="Z5538" s="106"/>
      <c r="AA5538" s="92"/>
    </row>
    <row r="5539" spans="2:27" x14ac:dyDescent="0.15">
      <c r="B5539" s="99"/>
      <c r="C5539" s="99"/>
      <c r="D5539" s="100"/>
      <c r="E5539" s="95"/>
      <c r="F5539" s="92"/>
      <c r="G5539" s="101"/>
      <c r="H5539" s="92"/>
      <c r="I5539" s="92"/>
      <c r="L5539" s="99"/>
      <c r="M5539" s="102"/>
      <c r="N5539" s="102"/>
      <c r="O5539" s="99"/>
      <c r="P5539" s="99"/>
      <c r="Q5539" s="103"/>
      <c r="R5539" s="104"/>
      <c r="S5539" s="99"/>
      <c r="T5539" s="105"/>
      <c r="U5539" s="103"/>
      <c r="V5539" s="103"/>
      <c r="W5539" s="102"/>
      <c r="X5539" s="99"/>
      <c r="Y5539" s="95"/>
      <c r="Z5539" s="106"/>
      <c r="AA5539" s="92"/>
    </row>
    <row r="5540" spans="2:27" x14ac:dyDescent="0.15">
      <c r="B5540" s="99"/>
      <c r="C5540" s="99"/>
      <c r="D5540" s="100"/>
      <c r="E5540" s="95"/>
      <c r="F5540" s="92"/>
      <c r="G5540" s="101"/>
      <c r="H5540" s="92"/>
      <c r="I5540" s="92"/>
      <c r="L5540" s="99"/>
      <c r="M5540" s="102"/>
      <c r="N5540" s="102"/>
      <c r="O5540" s="99"/>
      <c r="P5540" s="99"/>
      <c r="Q5540" s="103"/>
      <c r="R5540" s="104"/>
      <c r="S5540" s="99"/>
      <c r="T5540" s="105"/>
      <c r="U5540" s="103"/>
      <c r="V5540" s="103"/>
      <c r="W5540" s="102"/>
      <c r="X5540" s="99"/>
      <c r="Y5540" s="95"/>
      <c r="Z5540" s="106"/>
      <c r="AA5540" s="92"/>
    </row>
    <row r="5541" spans="2:27" x14ac:dyDescent="0.15">
      <c r="B5541" s="99"/>
      <c r="C5541" s="99"/>
      <c r="D5541" s="100"/>
      <c r="E5541" s="95"/>
      <c r="F5541" s="92"/>
      <c r="G5541" s="101"/>
      <c r="H5541" s="92"/>
      <c r="I5541" s="92"/>
      <c r="L5541" s="99"/>
      <c r="M5541" s="102"/>
      <c r="N5541" s="102"/>
      <c r="O5541" s="99"/>
      <c r="P5541" s="99"/>
      <c r="Q5541" s="103"/>
      <c r="R5541" s="104"/>
      <c r="S5541" s="99"/>
      <c r="T5541" s="105"/>
      <c r="U5541" s="103"/>
      <c r="V5541" s="103"/>
      <c r="W5541" s="102"/>
      <c r="X5541" s="99"/>
      <c r="Y5541" s="95"/>
      <c r="Z5541" s="106"/>
      <c r="AA5541" s="92"/>
    </row>
    <row r="5542" spans="2:27" x14ac:dyDescent="0.15">
      <c r="B5542" s="99"/>
      <c r="C5542" s="99"/>
      <c r="D5542" s="100"/>
      <c r="E5542" s="95"/>
      <c r="F5542" s="92"/>
      <c r="G5542" s="101"/>
      <c r="H5542" s="92"/>
      <c r="I5542" s="92"/>
      <c r="L5542" s="99"/>
      <c r="M5542" s="102"/>
      <c r="N5542" s="102"/>
      <c r="O5542" s="99"/>
      <c r="P5542" s="99"/>
      <c r="Q5542" s="103"/>
      <c r="R5542" s="104"/>
      <c r="S5542" s="99"/>
      <c r="T5542" s="105"/>
      <c r="U5542" s="103"/>
      <c r="V5542" s="103"/>
      <c r="W5542" s="102"/>
      <c r="X5542" s="99"/>
      <c r="Y5542" s="95"/>
      <c r="Z5542" s="106"/>
      <c r="AA5542" s="92"/>
    </row>
    <row r="5543" spans="2:27" x14ac:dyDescent="0.15">
      <c r="B5543" s="99"/>
      <c r="C5543" s="99"/>
      <c r="D5543" s="100"/>
      <c r="E5543" s="95"/>
      <c r="F5543" s="92"/>
      <c r="G5543" s="101"/>
      <c r="H5543" s="92"/>
      <c r="I5543" s="92"/>
      <c r="L5543" s="99"/>
      <c r="M5543" s="102"/>
      <c r="N5543" s="102"/>
      <c r="O5543" s="99"/>
      <c r="P5543" s="99"/>
      <c r="Q5543" s="103"/>
      <c r="R5543" s="104"/>
      <c r="S5543" s="99"/>
      <c r="T5543" s="105"/>
      <c r="U5543" s="103"/>
      <c r="V5543" s="103"/>
      <c r="W5543" s="102"/>
      <c r="X5543" s="99"/>
      <c r="Y5543" s="95"/>
      <c r="Z5543" s="106"/>
      <c r="AA5543" s="92"/>
    </row>
    <row r="5544" spans="2:27" x14ac:dyDescent="0.15">
      <c r="B5544" s="99"/>
      <c r="C5544" s="99"/>
      <c r="D5544" s="100"/>
      <c r="E5544" s="95"/>
      <c r="F5544" s="92"/>
      <c r="G5544" s="101"/>
      <c r="H5544" s="92"/>
      <c r="I5544" s="92"/>
      <c r="L5544" s="99"/>
      <c r="M5544" s="102"/>
      <c r="N5544" s="102"/>
      <c r="O5544" s="99"/>
      <c r="P5544" s="99"/>
      <c r="Q5544" s="103"/>
      <c r="R5544" s="104"/>
      <c r="S5544" s="99"/>
      <c r="T5544" s="105"/>
      <c r="U5544" s="103"/>
      <c r="V5544" s="103"/>
      <c r="W5544" s="102"/>
      <c r="X5544" s="99"/>
      <c r="Y5544" s="95"/>
      <c r="Z5544" s="106"/>
      <c r="AA5544" s="92"/>
    </row>
    <row r="5545" spans="2:27" x14ac:dyDescent="0.15">
      <c r="B5545" s="99"/>
      <c r="C5545" s="99"/>
      <c r="D5545" s="100"/>
      <c r="E5545" s="95"/>
      <c r="F5545" s="92"/>
      <c r="G5545" s="101"/>
      <c r="H5545" s="92"/>
      <c r="I5545" s="92"/>
      <c r="L5545" s="99"/>
      <c r="M5545" s="102"/>
      <c r="N5545" s="102"/>
      <c r="O5545" s="99"/>
      <c r="P5545" s="99"/>
      <c r="Q5545" s="103"/>
      <c r="R5545" s="104"/>
      <c r="S5545" s="99"/>
      <c r="T5545" s="105"/>
      <c r="U5545" s="103"/>
      <c r="V5545" s="103"/>
      <c r="W5545" s="102"/>
      <c r="X5545" s="99"/>
      <c r="Y5545" s="95"/>
      <c r="Z5545" s="106"/>
      <c r="AA5545" s="92"/>
    </row>
    <row r="5546" spans="2:27" x14ac:dyDescent="0.15">
      <c r="B5546" s="99"/>
      <c r="C5546" s="99"/>
      <c r="D5546" s="100"/>
      <c r="E5546" s="95"/>
      <c r="F5546" s="92"/>
      <c r="G5546" s="101"/>
      <c r="H5546" s="92"/>
      <c r="I5546" s="92"/>
      <c r="L5546" s="99"/>
      <c r="M5546" s="102"/>
      <c r="N5546" s="102"/>
      <c r="O5546" s="99"/>
      <c r="P5546" s="99"/>
      <c r="Q5546" s="103"/>
      <c r="R5546" s="104"/>
      <c r="S5546" s="99"/>
      <c r="T5546" s="105"/>
      <c r="U5546" s="103"/>
      <c r="V5546" s="103"/>
      <c r="W5546" s="102"/>
      <c r="X5546" s="99"/>
      <c r="Y5546" s="95"/>
      <c r="Z5546" s="106"/>
      <c r="AA5546" s="92"/>
    </row>
    <row r="5547" spans="2:27" x14ac:dyDescent="0.15">
      <c r="B5547" s="99"/>
      <c r="C5547" s="99"/>
      <c r="D5547" s="100"/>
      <c r="E5547" s="95"/>
      <c r="F5547" s="92"/>
      <c r="G5547" s="101"/>
      <c r="H5547" s="92"/>
      <c r="I5547" s="92"/>
      <c r="L5547" s="99"/>
      <c r="M5547" s="102"/>
      <c r="N5547" s="102"/>
      <c r="O5547" s="99"/>
      <c r="P5547" s="99"/>
      <c r="Q5547" s="103"/>
      <c r="R5547" s="104"/>
      <c r="S5547" s="99"/>
      <c r="T5547" s="105"/>
      <c r="U5547" s="103"/>
      <c r="V5547" s="103"/>
      <c r="W5547" s="102"/>
      <c r="X5547" s="99"/>
      <c r="Y5547" s="95"/>
      <c r="Z5547" s="106"/>
      <c r="AA5547" s="92"/>
    </row>
    <row r="5548" spans="2:27" x14ac:dyDescent="0.15">
      <c r="B5548" s="99"/>
      <c r="C5548" s="99"/>
      <c r="D5548" s="100"/>
      <c r="E5548" s="95"/>
      <c r="F5548" s="92"/>
      <c r="G5548" s="101"/>
      <c r="H5548" s="92"/>
      <c r="I5548" s="92"/>
      <c r="L5548" s="99"/>
      <c r="M5548" s="102"/>
      <c r="N5548" s="102"/>
      <c r="O5548" s="99"/>
      <c r="P5548" s="99"/>
      <c r="Q5548" s="103"/>
      <c r="R5548" s="104"/>
      <c r="S5548" s="99"/>
      <c r="T5548" s="105"/>
      <c r="U5548" s="103"/>
      <c r="V5548" s="103"/>
      <c r="W5548" s="102"/>
      <c r="X5548" s="99"/>
      <c r="Y5548" s="95"/>
      <c r="Z5548" s="106"/>
      <c r="AA5548" s="92"/>
    </row>
    <row r="5549" spans="2:27" x14ac:dyDescent="0.15">
      <c r="B5549" s="99"/>
      <c r="C5549" s="99"/>
      <c r="D5549" s="100"/>
      <c r="E5549" s="95"/>
      <c r="F5549" s="92"/>
      <c r="G5549" s="101"/>
      <c r="H5549" s="92"/>
      <c r="I5549" s="92"/>
      <c r="L5549" s="99"/>
      <c r="M5549" s="102"/>
      <c r="N5549" s="102"/>
      <c r="O5549" s="99"/>
      <c r="P5549" s="99"/>
      <c r="Q5549" s="103"/>
      <c r="R5549" s="104"/>
      <c r="S5549" s="99"/>
      <c r="T5549" s="105"/>
      <c r="U5549" s="103"/>
      <c r="V5549" s="103"/>
      <c r="W5549" s="102"/>
      <c r="X5549" s="99"/>
      <c r="Y5549" s="95"/>
      <c r="Z5549" s="106"/>
      <c r="AA5549" s="92"/>
    </row>
    <row r="5550" spans="2:27" x14ac:dyDescent="0.15">
      <c r="B5550" s="99"/>
      <c r="C5550" s="99"/>
      <c r="D5550" s="100"/>
      <c r="E5550" s="95"/>
      <c r="F5550" s="92"/>
      <c r="G5550" s="101"/>
      <c r="H5550" s="92"/>
      <c r="I5550" s="92"/>
      <c r="L5550" s="99"/>
      <c r="M5550" s="102"/>
      <c r="N5550" s="102"/>
      <c r="O5550" s="99"/>
      <c r="P5550" s="99"/>
      <c r="Q5550" s="103"/>
      <c r="R5550" s="104"/>
      <c r="S5550" s="99"/>
      <c r="T5550" s="105"/>
      <c r="U5550" s="103"/>
      <c r="V5550" s="103"/>
      <c r="W5550" s="102"/>
      <c r="X5550" s="99"/>
      <c r="Y5550" s="95"/>
      <c r="Z5550" s="106"/>
      <c r="AA5550" s="92"/>
    </row>
    <row r="5551" spans="2:27" x14ac:dyDescent="0.15">
      <c r="B5551" s="99"/>
      <c r="C5551" s="99"/>
      <c r="D5551" s="100"/>
      <c r="E5551" s="95"/>
      <c r="F5551" s="92"/>
      <c r="G5551" s="101"/>
      <c r="H5551" s="92"/>
      <c r="I5551" s="92"/>
      <c r="L5551" s="99"/>
      <c r="M5551" s="102"/>
      <c r="N5551" s="102"/>
      <c r="O5551" s="99"/>
      <c r="P5551" s="99"/>
      <c r="Q5551" s="103"/>
      <c r="R5551" s="104"/>
      <c r="S5551" s="99"/>
      <c r="T5551" s="105"/>
      <c r="U5551" s="103"/>
      <c r="V5551" s="103"/>
      <c r="W5551" s="102"/>
      <c r="X5551" s="99"/>
      <c r="Y5551" s="95"/>
      <c r="Z5551" s="106"/>
      <c r="AA5551" s="92"/>
    </row>
    <row r="5552" spans="2:27" x14ac:dyDescent="0.15">
      <c r="B5552" s="99"/>
      <c r="C5552" s="99"/>
      <c r="D5552" s="100"/>
      <c r="E5552" s="95"/>
      <c r="F5552" s="92"/>
      <c r="G5552" s="101"/>
      <c r="H5552" s="92"/>
      <c r="I5552" s="92"/>
      <c r="L5552" s="99"/>
      <c r="M5552" s="102"/>
      <c r="N5552" s="102"/>
      <c r="O5552" s="99"/>
      <c r="P5552" s="99"/>
      <c r="Q5552" s="103"/>
      <c r="R5552" s="104"/>
      <c r="S5552" s="99"/>
      <c r="T5552" s="105"/>
      <c r="U5552" s="103"/>
      <c r="V5552" s="103"/>
      <c r="W5552" s="102"/>
      <c r="X5552" s="99"/>
      <c r="Y5552" s="95"/>
      <c r="Z5552" s="106"/>
      <c r="AA5552" s="92"/>
    </row>
    <row r="5553" spans="2:27" x14ac:dyDescent="0.15">
      <c r="B5553" s="99"/>
      <c r="C5553" s="99"/>
      <c r="D5553" s="100"/>
      <c r="E5553" s="95"/>
      <c r="F5553" s="92"/>
      <c r="G5553" s="101"/>
      <c r="H5553" s="92"/>
      <c r="I5553" s="92"/>
      <c r="L5553" s="99"/>
      <c r="M5553" s="102"/>
      <c r="N5553" s="102"/>
      <c r="O5553" s="99"/>
      <c r="P5553" s="99"/>
      <c r="Q5553" s="103"/>
      <c r="R5553" s="104"/>
      <c r="S5553" s="99"/>
      <c r="T5553" s="105"/>
      <c r="U5553" s="103"/>
      <c r="V5553" s="103"/>
      <c r="W5553" s="102"/>
      <c r="X5553" s="99"/>
      <c r="Y5553" s="95"/>
      <c r="Z5553" s="106"/>
      <c r="AA5553" s="92"/>
    </row>
    <row r="5554" spans="2:27" x14ac:dyDescent="0.15">
      <c r="B5554" s="99"/>
      <c r="C5554" s="99"/>
      <c r="D5554" s="100"/>
      <c r="E5554" s="95"/>
      <c r="F5554" s="92"/>
      <c r="G5554" s="101"/>
      <c r="H5554" s="92"/>
      <c r="I5554" s="92"/>
      <c r="L5554" s="99"/>
      <c r="M5554" s="102"/>
      <c r="N5554" s="102"/>
      <c r="O5554" s="99"/>
      <c r="P5554" s="99"/>
      <c r="Q5554" s="103"/>
      <c r="R5554" s="104"/>
      <c r="S5554" s="99"/>
      <c r="T5554" s="105"/>
      <c r="U5554" s="103"/>
      <c r="V5554" s="103"/>
      <c r="W5554" s="102"/>
      <c r="X5554" s="99"/>
      <c r="Y5554" s="95"/>
      <c r="Z5554" s="106"/>
      <c r="AA5554" s="92"/>
    </row>
    <row r="5555" spans="2:27" x14ac:dyDescent="0.15">
      <c r="B5555" s="99"/>
      <c r="C5555" s="99"/>
      <c r="D5555" s="100"/>
      <c r="E5555" s="95"/>
      <c r="F5555" s="92"/>
      <c r="G5555" s="101"/>
      <c r="H5555" s="92"/>
      <c r="I5555" s="92"/>
      <c r="L5555" s="99"/>
      <c r="M5555" s="102"/>
      <c r="N5555" s="102"/>
      <c r="O5555" s="99"/>
      <c r="P5555" s="99"/>
      <c r="Q5555" s="103"/>
      <c r="R5555" s="104"/>
      <c r="S5555" s="99"/>
      <c r="T5555" s="105"/>
      <c r="U5555" s="103"/>
      <c r="V5555" s="103"/>
      <c r="W5555" s="102"/>
      <c r="X5555" s="99"/>
      <c r="Y5555" s="95"/>
      <c r="Z5555" s="106"/>
      <c r="AA5555" s="92"/>
    </row>
    <row r="5556" spans="2:27" x14ac:dyDescent="0.15">
      <c r="B5556" s="99"/>
      <c r="C5556" s="99"/>
      <c r="D5556" s="100"/>
      <c r="E5556" s="95"/>
      <c r="F5556" s="92"/>
      <c r="G5556" s="101"/>
      <c r="H5556" s="92"/>
      <c r="I5556" s="92"/>
      <c r="L5556" s="99"/>
      <c r="M5556" s="102"/>
      <c r="N5556" s="102"/>
      <c r="O5556" s="99"/>
      <c r="P5556" s="99"/>
      <c r="Q5556" s="103"/>
      <c r="R5556" s="104"/>
      <c r="S5556" s="99"/>
      <c r="T5556" s="105"/>
      <c r="U5556" s="103"/>
      <c r="V5556" s="103"/>
      <c r="W5556" s="102"/>
      <c r="X5556" s="99"/>
      <c r="Y5556" s="95"/>
      <c r="Z5556" s="106"/>
      <c r="AA5556" s="92"/>
    </row>
    <row r="5557" spans="2:27" x14ac:dyDescent="0.15">
      <c r="B5557" s="99"/>
      <c r="C5557" s="99"/>
      <c r="D5557" s="100"/>
      <c r="E5557" s="95"/>
      <c r="F5557" s="92"/>
      <c r="G5557" s="101"/>
      <c r="H5557" s="92"/>
      <c r="I5557" s="92"/>
      <c r="L5557" s="99"/>
      <c r="M5557" s="102"/>
      <c r="N5557" s="102"/>
      <c r="O5557" s="99"/>
      <c r="P5557" s="99"/>
      <c r="Q5557" s="103"/>
      <c r="R5557" s="104"/>
      <c r="S5557" s="99"/>
      <c r="T5557" s="105"/>
      <c r="U5557" s="103"/>
      <c r="V5557" s="103"/>
      <c r="W5557" s="102"/>
      <c r="X5557" s="99"/>
      <c r="Y5557" s="95"/>
      <c r="Z5557" s="106"/>
      <c r="AA5557" s="92"/>
    </row>
    <row r="5558" spans="2:27" x14ac:dyDescent="0.15">
      <c r="B5558" s="99"/>
      <c r="C5558" s="99"/>
      <c r="D5558" s="100"/>
      <c r="E5558" s="95"/>
      <c r="F5558" s="92"/>
      <c r="G5558" s="101"/>
      <c r="H5558" s="92"/>
      <c r="I5558" s="92"/>
      <c r="L5558" s="99"/>
      <c r="M5558" s="102"/>
      <c r="N5558" s="102"/>
      <c r="O5558" s="99"/>
      <c r="P5558" s="99"/>
      <c r="Q5558" s="103"/>
      <c r="R5558" s="104"/>
      <c r="S5558" s="99"/>
      <c r="T5558" s="105"/>
      <c r="U5558" s="103"/>
      <c r="V5558" s="103"/>
      <c r="W5558" s="102"/>
      <c r="X5558" s="99"/>
      <c r="Y5558" s="95"/>
      <c r="Z5558" s="106"/>
      <c r="AA5558" s="92"/>
    </row>
    <row r="5559" spans="2:27" x14ac:dyDescent="0.15">
      <c r="B5559" s="99"/>
      <c r="C5559" s="99"/>
      <c r="D5559" s="100"/>
      <c r="E5559" s="95"/>
      <c r="F5559" s="92"/>
      <c r="G5559" s="101"/>
      <c r="H5559" s="92"/>
      <c r="I5559" s="92"/>
      <c r="L5559" s="99"/>
      <c r="M5559" s="102"/>
      <c r="N5559" s="102"/>
      <c r="O5559" s="99"/>
      <c r="P5559" s="99"/>
      <c r="Q5559" s="103"/>
      <c r="R5559" s="104"/>
      <c r="S5559" s="99"/>
      <c r="T5559" s="105"/>
      <c r="U5559" s="103"/>
      <c r="V5559" s="103"/>
      <c r="W5559" s="102"/>
      <c r="X5559" s="99"/>
      <c r="Y5559" s="95"/>
      <c r="Z5559" s="106"/>
      <c r="AA5559" s="92"/>
    </row>
    <row r="5560" spans="2:27" x14ac:dyDescent="0.15">
      <c r="B5560" s="99"/>
      <c r="C5560" s="99"/>
      <c r="D5560" s="100"/>
      <c r="E5560" s="95"/>
      <c r="F5560" s="92"/>
      <c r="G5560" s="101"/>
      <c r="H5560" s="92"/>
      <c r="I5560" s="92"/>
      <c r="L5560" s="99"/>
      <c r="M5560" s="102"/>
      <c r="N5560" s="102"/>
      <c r="O5560" s="99"/>
      <c r="P5560" s="99"/>
      <c r="Q5560" s="103"/>
      <c r="R5560" s="104"/>
      <c r="S5560" s="99"/>
      <c r="T5560" s="105"/>
      <c r="U5560" s="103"/>
      <c r="V5560" s="103"/>
      <c r="W5560" s="102"/>
      <c r="X5560" s="99"/>
      <c r="Y5560" s="95"/>
      <c r="Z5560" s="106"/>
      <c r="AA5560" s="92"/>
    </row>
    <row r="5561" spans="2:27" x14ac:dyDescent="0.15">
      <c r="B5561" s="99"/>
      <c r="C5561" s="99"/>
      <c r="D5561" s="100"/>
      <c r="E5561" s="95"/>
      <c r="F5561" s="92"/>
      <c r="G5561" s="101"/>
      <c r="H5561" s="92"/>
      <c r="I5561" s="92"/>
      <c r="L5561" s="99"/>
      <c r="M5561" s="102"/>
      <c r="N5561" s="102"/>
      <c r="O5561" s="99"/>
      <c r="P5561" s="99"/>
      <c r="Q5561" s="103"/>
      <c r="R5561" s="104"/>
      <c r="S5561" s="99"/>
      <c r="T5561" s="105"/>
      <c r="U5561" s="103"/>
      <c r="V5561" s="103"/>
      <c r="W5561" s="102"/>
      <c r="X5561" s="99"/>
      <c r="Y5561" s="95"/>
      <c r="Z5561" s="106"/>
      <c r="AA5561" s="92"/>
    </row>
    <row r="5562" spans="2:27" x14ac:dyDescent="0.15">
      <c r="B5562" s="99"/>
      <c r="C5562" s="99"/>
      <c r="D5562" s="100"/>
      <c r="E5562" s="95"/>
      <c r="F5562" s="92"/>
      <c r="G5562" s="101"/>
      <c r="H5562" s="92"/>
      <c r="I5562" s="92"/>
      <c r="L5562" s="99"/>
      <c r="M5562" s="102"/>
      <c r="N5562" s="102"/>
      <c r="O5562" s="99"/>
      <c r="P5562" s="99"/>
      <c r="Q5562" s="103"/>
      <c r="R5562" s="104"/>
      <c r="S5562" s="99"/>
      <c r="T5562" s="105"/>
      <c r="U5562" s="103"/>
      <c r="V5562" s="103"/>
      <c r="W5562" s="102"/>
      <c r="X5562" s="99"/>
      <c r="Y5562" s="95"/>
      <c r="Z5562" s="106"/>
      <c r="AA5562" s="92"/>
    </row>
    <row r="5563" spans="2:27" x14ac:dyDescent="0.15">
      <c r="B5563" s="99"/>
      <c r="C5563" s="99"/>
      <c r="D5563" s="100"/>
      <c r="E5563" s="95"/>
      <c r="F5563" s="92"/>
      <c r="G5563" s="101"/>
      <c r="H5563" s="92"/>
      <c r="I5563" s="92"/>
      <c r="L5563" s="99"/>
      <c r="M5563" s="102"/>
      <c r="N5563" s="102"/>
      <c r="O5563" s="99"/>
      <c r="P5563" s="99"/>
      <c r="Q5563" s="103"/>
      <c r="R5563" s="104"/>
      <c r="S5563" s="99"/>
      <c r="T5563" s="105"/>
      <c r="U5563" s="103"/>
      <c r="V5563" s="103"/>
      <c r="W5563" s="102"/>
      <c r="X5563" s="99"/>
      <c r="Y5563" s="95"/>
      <c r="Z5563" s="106"/>
      <c r="AA5563" s="92"/>
    </row>
    <row r="5564" spans="2:27" x14ac:dyDescent="0.15">
      <c r="B5564" s="99"/>
      <c r="C5564" s="99"/>
      <c r="D5564" s="100"/>
      <c r="E5564" s="95"/>
      <c r="F5564" s="92"/>
      <c r="G5564" s="101"/>
      <c r="H5564" s="92"/>
      <c r="I5564" s="92"/>
      <c r="L5564" s="99"/>
      <c r="M5564" s="102"/>
      <c r="N5564" s="102"/>
      <c r="O5564" s="99"/>
      <c r="P5564" s="99"/>
      <c r="Q5564" s="103"/>
      <c r="R5564" s="104"/>
      <c r="S5564" s="99"/>
      <c r="T5564" s="105"/>
      <c r="U5564" s="103"/>
      <c r="V5564" s="103"/>
      <c r="W5564" s="102"/>
      <c r="X5564" s="99"/>
      <c r="Y5564" s="95"/>
      <c r="Z5564" s="106"/>
      <c r="AA5564" s="92"/>
    </row>
    <row r="5565" spans="2:27" x14ac:dyDescent="0.15">
      <c r="B5565" s="99"/>
      <c r="C5565" s="99"/>
      <c r="D5565" s="100"/>
      <c r="E5565" s="95"/>
      <c r="F5565" s="92"/>
      <c r="G5565" s="101"/>
      <c r="H5565" s="92"/>
      <c r="I5565" s="92"/>
      <c r="L5565" s="99"/>
      <c r="M5565" s="102"/>
      <c r="N5565" s="102"/>
      <c r="O5565" s="99"/>
      <c r="P5565" s="99"/>
      <c r="Q5565" s="103"/>
      <c r="R5565" s="104"/>
      <c r="S5565" s="99"/>
      <c r="T5565" s="105"/>
      <c r="U5565" s="103"/>
      <c r="V5565" s="103"/>
      <c r="W5565" s="102"/>
      <c r="X5565" s="99"/>
      <c r="Y5565" s="95"/>
      <c r="Z5565" s="106"/>
      <c r="AA5565" s="92"/>
    </row>
    <row r="5566" spans="2:27" x14ac:dyDescent="0.15">
      <c r="B5566" s="99"/>
      <c r="C5566" s="99"/>
      <c r="D5566" s="100"/>
      <c r="E5566" s="95"/>
      <c r="F5566" s="92"/>
      <c r="G5566" s="101"/>
      <c r="H5566" s="92"/>
      <c r="I5566" s="92"/>
      <c r="L5566" s="99"/>
      <c r="M5566" s="102"/>
      <c r="N5566" s="102"/>
      <c r="O5566" s="99"/>
      <c r="P5566" s="99"/>
      <c r="Q5566" s="103"/>
      <c r="R5566" s="104"/>
      <c r="S5566" s="99"/>
      <c r="T5566" s="105"/>
      <c r="U5566" s="103"/>
      <c r="V5566" s="103"/>
      <c r="W5566" s="102"/>
      <c r="X5566" s="99"/>
      <c r="Y5566" s="95"/>
      <c r="Z5566" s="106"/>
      <c r="AA5566" s="92"/>
    </row>
    <row r="5567" spans="2:27" x14ac:dyDescent="0.15">
      <c r="B5567" s="99"/>
      <c r="C5567" s="99"/>
      <c r="D5567" s="100"/>
      <c r="E5567" s="95"/>
      <c r="F5567" s="92"/>
      <c r="G5567" s="101"/>
      <c r="H5567" s="92"/>
      <c r="I5567" s="92"/>
      <c r="L5567" s="99"/>
      <c r="M5567" s="102"/>
      <c r="N5567" s="102"/>
      <c r="O5567" s="99"/>
      <c r="P5567" s="99"/>
      <c r="Q5567" s="103"/>
      <c r="R5567" s="104"/>
      <c r="S5567" s="99"/>
      <c r="T5567" s="105"/>
      <c r="U5567" s="103"/>
      <c r="V5567" s="103"/>
      <c r="W5567" s="102"/>
      <c r="X5567" s="99"/>
      <c r="Y5567" s="95"/>
      <c r="Z5567" s="106"/>
      <c r="AA5567" s="92"/>
    </row>
    <row r="5568" spans="2:27" x14ac:dyDescent="0.15">
      <c r="B5568" s="99"/>
      <c r="C5568" s="99"/>
      <c r="D5568" s="100"/>
      <c r="E5568" s="95"/>
      <c r="F5568" s="92"/>
      <c r="G5568" s="101"/>
      <c r="H5568" s="92"/>
      <c r="I5568" s="92"/>
      <c r="L5568" s="99"/>
      <c r="M5568" s="102"/>
      <c r="N5568" s="102"/>
      <c r="O5568" s="99"/>
      <c r="P5568" s="99"/>
      <c r="Q5568" s="103"/>
      <c r="R5568" s="104"/>
      <c r="S5568" s="99"/>
      <c r="T5568" s="105"/>
      <c r="U5568" s="103"/>
      <c r="V5568" s="103"/>
      <c r="W5568" s="102"/>
      <c r="X5568" s="99"/>
      <c r="Y5568" s="95"/>
      <c r="Z5568" s="106"/>
      <c r="AA5568" s="92"/>
    </row>
    <row r="5569" spans="2:27" x14ac:dyDescent="0.15">
      <c r="B5569" s="99"/>
      <c r="C5569" s="99"/>
      <c r="D5569" s="100"/>
      <c r="E5569" s="95"/>
      <c r="F5569" s="92"/>
      <c r="G5569" s="101"/>
      <c r="H5569" s="92"/>
      <c r="I5569" s="92"/>
      <c r="L5569" s="99"/>
      <c r="M5569" s="102"/>
      <c r="N5569" s="102"/>
      <c r="O5569" s="99"/>
      <c r="P5569" s="99"/>
      <c r="Q5569" s="103"/>
      <c r="R5569" s="104"/>
      <c r="S5569" s="99"/>
      <c r="T5569" s="105"/>
      <c r="U5569" s="103"/>
      <c r="V5569" s="103"/>
      <c r="W5569" s="102"/>
      <c r="X5569" s="99"/>
      <c r="Y5569" s="95"/>
      <c r="Z5569" s="106"/>
      <c r="AA5569" s="92"/>
    </row>
    <row r="5570" spans="2:27" x14ac:dyDescent="0.15">
      <c r="B5570" s="99"/>
      <c r="C5570" s="99"/>
      <c r="D5570" s="100"/>
      <c r="E5570" s="95"/>
      <c r="F5570" s="92"/>
      <c r="G5570" s="101"/>
      <c r="H5570" s="92"/>
      <c r="I5570" s="92"/>
      <c r="L5570" s="99"/>
      <c r="M5570" s="102"/>
      <c r="N5570" s="102"/>
      <c r="O5570" s="99"/>
      <c r="P5570" s="99"/>
      <c r="Q5570" s="103"/>
      <c r="R5570" s="104"/>
      <c r="S5570" s="99"/>
      <c r="T5570" s="105"/>
      <c r="U5570" s="103"/>
      <c r="V5570" s="103"/>
      <c r="W5570" s="102"/>
      <c r="X5570" s="99"/>
      <c r="Y5570" s="95"/>
      <c r="Z5570" s="106"/>
      <c r="AA5570" s="92"/>
    </row>
    <row r="5571" spans="2:27" x14ac:dyDescent="0.15">
      <c r="B5571" s="99"/>
      <c r="C5571" s="99"/>
      <c r="D5571" s="100"/>
      <c r="E5571" s="95"/>
      <c r="F5571" s="92"/>
      <c r="G5571" s="101"/>
      <c r="H5571" s="92"/>
      <c r="I5571" s="92"/>
      <c r="L5571" s="99"/>
      <c r="M5571" s="102"/>
      <c r="N5571" s="102"/>
      <c r="O5571" s="99"/>
      <c r="P5571" s="99"/>
      <c r="Q5571" s="103"/>
      <c r="R5571" s="104"/>
      <c r="S5571" s="99"/>
      <c r="T5571" s="105"/>
      <c r="U5571" s="103"/>
      <c r="V5571" s="103"/>
      <c r="W5571" s="102"/>
      <c r="X5571" s="99"/>
      <c r="Y5571" s="95"/>
      <c r="Z5571" s="106"/>
      <c r="AA5571" s="92"/>
    </row>
    <row r="5572" spans="2:27" x14ac:dyDescent="0.15">
      <c r="B5572" s="99"/>
      <c r="C5572" s="99"/>
      <c r="D5572" s="100"/>
      <c r="E5572" s="95"/>
      <c r="F5572" s="92"/>
      <c r="G5572" s="101"/>
      <c r="H5572" s="92"/>
      <c r="I5572" s="92"/>
      <c r="L5572" s="99"/>
      <c r="M5572" s="102"/>
      <c r="N5572" s="102"/>
      <c r="O5572" s="99"/>
      <c r="P5572" s="99"/>
      <c r="Q5572" s="103"/>
      <c r="R5572" s="104"/>
      <c r="S5572" s="99"/>
      <c r="T5572" s="105"/>
      <c r="U5572" s="103"/>
      <c r="V5572" s="103"/>
      <c r="W5572" s="102"/>
      <c r="X5572" s="99"/>
      <c r="Y5572" s="95"/>
      <c r="Z5572" s="106"/>
      <c r="AA5572" s="92"/>
    </row>
    <row r="5573" spans="2:27" x14ac:dyDescent="0.15">
      <c r="B5573" s="99"/>
      <c r="C5573" s="99"/>
      <c r="D5573" s="100"/>
      <c r="E5573" s="95"/>
      <c r="F5573" s="92"/>
      <c r="G5573" s="101"/>
      <c r="H5573" s="92"/>
      <c r="I5573" s="92"/>
      <c r="L5573" s="99"/>
      <c r="M5573" s="102"/>
      <c r="N5573" s="102"/>
      <c r="O5573" s="99"/>
      <c r="P5573" s="99"/>
      <c r="Q5573" s="103"/>
      <c r="R5573" s="104"/>
      <c r="S5573" s="99"/>
      <c r="T5573" s="105"/>
      <c r="U5573" s="103"/>
      <c r="V5573" s="103"/>
      <c r="W5573" s="102"/>
      <c r="X5573" s="99"/>
      <c r="Y5573" s="95"/>
      <c r="Z5573" s="106"/>
      <c r="AA5573" s="92"/>
    </row>
    <row r="5574" spans="2:27" x14ac:dyDescent="0.15">
      <c r="B5574" s="99"/>
      <c r="C5574" s="99"/>
      <c r="D5574" s="100"/>
      <c r="E5574" s="95"/>
      <c r="F5574" s="92"/>
      <c r="G5574" s="101"/>
      <c r="H5574" s="92"/>
      <c r="I5574" s="92"/>
      <c r="L5574" s="99"/>
      <c r="M5574" s="102"/>
      <c r="N5574" s="102"/>
      <c r="O5574" s="99"/>
      <c r="P5574" s="99"/>
      <c r="Q5574" s="103"/>
      <c r="R5574" s="104"/>
      <c r="S5574" s="99"/>
      <c r="T5574" s="105"/>
      <c r="U5574" s="103"/>
      <c r="V5574" s="103"/>
      <c r="W5574" s="102"/>
      <c r="X5574" s="99"/>
      <c r="Y5574" s="95"/>
      <c r="Z5574" s="106"/>
      <c r="AA5574" s="92"/>
    </row>
    <row r="5575" spans="2:27" x14ac:dyDescent="0.15">
      <c r="B5575" s="99"/>
      <c r="C5575" s="99"/>
      <c r="D5575" s="100"/>
      <c r="E5575" s="95"/>
      <c r="F5575" s="92"/>
      <c r="G5575" s="101"/>
      <c r="H5575" s="92"/>
      <c r="I5575" s="92"/>
      <c r="L5575" s="99"/>
      <c r="M5575" s="102"/>
      <c r="N5575" s="102"/>
      <c r="O5575" s="99"/>
      <c r="P5575" s="99"/>
      <c r="Q5575" s="103"/>
      <c r="R5575" s="104"/>
      <c r="S5575" s="99"/>
      <c r="T5575" s="105"/>
      <c r="U5575" s="103"/>
      <c r="V5575" s="103"/>
      <c r="W5575" s="102"/>
      <c r="X5575" s="99"/>
      <c r="Y5575" s="95"/>
      <c r="Z5575" s="106"/>
      <c r="AA5575" s="92"/>
    </row>
    <row r="5576" spans="2:27" x14ac:dyDescent="0.15">
      <c r="B5576" s="99"/>
      <c r="C5576" s="99"/>
      <c r="D5576" s="100"/>
      <c r="E5576" s="95"/>
      <c r="F5576" s="92"/>
      <c r="G5576" s="101"/>
      <c r="H5576" s="92"/>
      <c r="I5576" s="92"/>
      <c r="L5576" s="99"/>
      <c r="M5576" s="102"/>
      <c r="N5576" s="102"/>
      <c r="O5576" s="99"/>
      <c r="P5576" s="99"/>
      <c r="Q5576" s="103"/>
      <c r="R5576" s="104"/>
      <c r="S5576" s="99"/>
      <c r="T5576" s="105"/>
      <c r="U5576" s="103"/>
      <c r="V5576" s="103"/>
      <c r="W5576" s="102"/>
      <c r="X5576" s="99"/>
      <c r="Y5576" s="95"/>
      <c r="Z5576" s="106"/>
      <c r="AA5576" s="92"/>
    </row>
    <row r="5577" spans="2:27" x14ac:dyDescent="0.15">
      <c r="B5577" s="99"/>
      <c r="C5577" s="99"/>
      <c r="D5577" s="100"/>
      <c r="E5577" s="95"/>
      <c r="F5577" s="92"/>
      <c r="G5577" s="101"/>
      <c r="H5577" s="92"/>
      <c r="I5577" s="92"/>
      <c r="L5577" s="99"/>
      <c r="M5577" s="102"/>
      <c r="N5577" s="102"/>
      <c r="O5577" s="99"/>
      <c r="P5577" s="99"/>
      <c r="Q5577" s="103"/>
      <c r="R5577" s="104"/>
      <c r="S5577" s="99"/>
      <c r="T5577" s="105"/>
      <c r="U5577" s="103"/>
      <c r="V5577" s="103"/>
      <c r="W5577" s="102"/>
      <c r="X5577" s="99"/>
      <c r="Y5577" s="95"/>
      <c r="Z5577" s="106"/>
      <c r="AA5577" s="92"/>
    </row>
    <row r="5578" spans="2:27" x14ac:dyDescent="0.15">
      <c r="B5578" s="99"/>
      <c r="C5578" s="99"/>
      <c r="D5578" s="100"/>
      <c r="E5578" s="95"/>
      <c r="F5578" s="92"/>
      <c r="G5578" s="101"/>
      <c r="H5578" s="92"/>
      <c r="I5578" s="92"/>
      <c r="L5578" s="99"/>
      <c r="M5578" s="102"/>
      <c r="N5578" s="102"/>
      <c r="O5578" s="99"/>
      <c r="P5578" s="99"/>
      <c r="Q5578" s="103"/>
      <c r="R5578" s="104"/>
      <c r="S5578" s="99"/>
      <c r="T5578" s="105"/>
      <c r="U5578" s="103"/>
      <c r="V5578" s="103"/>
      <c r="W5578" s="102"/>
      <c r="X5578" s="99"/>
      <c r="Y5578" s="95"/>
      <c r="Z5578" s="106"/>
      <c r="AA5578" s="92"/>
    </row>
    <row r="5579" spans="2:27" x14ac:dyDescent="0.15">
      <c r="B5579" s="99"/>
      <c r="C5579" s="99"/>
      <c r="D5579" s="100"/>
      <c r="E5579" s="95"/>
      <c r="F5579" s="92"/>
      <c r="G5579" s="101"/>
      <c r="H5579" s="92"/>
      <c r="I5579" s="92"/>
      <c r="L5579" s="99"/>
      <c r="M5579" s="102"/>
      <c r="N5579" s="102"/>
      <c r="O5579" s="99"/>
      <c r="P5579" s="99"/>
      <c r="Q5579" s="103"/>
      <c r="R5579" s="104"/>
      <c r="S5579" s="99"/>
      <c r="T5579" s="105"/>
      <c r="U5579" s="103"/>
      <c r="V5579" s="103"/>
      <c r="W5579" s="102"/>
      <c r="X5579" s="99"/>
      <c r="Y5579" s="95"/>
      <c r="Z5579" s="106"/>
      <c r="AA5579" s="92"/>
    </row>
    <row r="5580" spans="2:27" x14ac:dyDescent="0.15">
      <c r="B5580" s="99"/>
      <c r="C5580" s="99"/>
      <c r="D5580" s="100"/>
      <c r="E5580" s="95"/>
      <c r="F5580" s="92"/>
      <c r="G5580" s="101"/>
      <c r="H5580" s="92"/>
      <c r="I5580" s="92"/>
      <c r="L5580" s="99"/>
      <c r="M5580" s="102"/>
      <c r="N5580" s="102"/>
      <c r="O5580" s="99"/>
      <c r="P5580" s="99"/>
      <c r="Q5580" s="103"/>
      <c r="R5580" s="104"/>
      <c r="S5580" s="99"/>
      <c r="T5580" s="105"/>
      <c r="U5580" s="103"/>
      <c r="V5580" s="103"/>
      <c r="W5580" s="102"/>
      <c r="X5580" s="99"/>
      <c r="Y5580" s="95"/>
      <c r="Z5580" s="106"/>
      <c r="AA5580" s="92"/>
    </row>
    <row r="5581" spans="2:27" x14ac:dyDescent="0.15">
      <c r="B5581" s="99"/>
      <c r="C5581" s="99"/>
      <c r="D5581" s="100"/>
      <c r="E5581" s="95"/>
      <c r="F5581" s="92"/>
      <c r="G5581" s="101"/>
      <c r="H5581" s="92"/>
      <c r="I5581" s="92"/>
      <c r="L5581" s="99"/>
      <c r="M5581" s="102"/>
      <c r="N5581" s="102"/>
      <c r="O5581" s="99"/>
      <c r="P5581" s="99"/>
      <c r="Q5581" s="103"/>
      <c r="R5581" s="104"/>
      <c r="S5581" s="99"/>
      <c r="T5581" s="105"/>
      <c r="U5581" s="103"/>
      <c r="V5581" s="103"/>
      <c r="W5581" s="102"/>
      <c r="X5581" s="99"/>
      <c r="Y5581" s="95"/>
      <c r="Z5581" s="106"/>
      <c r="AA5581" s="92"/>
    </row>
    <row r="5582" spans="2:27" x14ac:dyDescent="0.15">
      <c r="B5582" s="99"/>
      <c r="C5582" s="99"/>
      <c r="D5582" s="100"/>
      <c r="E5582" s="95"/>
      <c r="F5582" s="92"/>
      <c r="G5582" s="101"/>
      <c r="H5582" s="92"/>
      <c r="I5582" s="92"/>
      <c r="L5582" s="99"/>
      <c r="M5582" s="102"/>
      <c r="N5582" s="102"/>
      <c r="O5582" s="99"/>
      <c r="P5582" s="99"/>
      <c r="Q5582" s="103"/>
      <c r="R5582" s="104"/>
      <c r="S5582" s="99"/>
      <c r="T5582" s="105"/>
      <c r="U5582" s="103"/>
      <c r="V5582" s="103"/>
      <c r="W5582" s="102"/>
      <c r="X5582" s="99"/>
      <c r="Y5582" s="95"/>
      <c r="Z5582" s="106"/>
      <c r="AA5582" s="92"/>
    </row>
    <row r="5583" spans="2:27" x14ac:dyDescent="0.15">
      <c r="B5583" s="99"/>
      <c r="C5583" s="99"/>
      <c r="D5583" s="100"/>
      <c r="E5583" s="95"/>
      <c r="F5583" s="92"/>
      <c r="G5583" s="101"/>
      <c r="H5583" s="92"/>
      <c r="I5583" s="92"/>
      <c r="L5583" s="99"/>
      <c r="M5583" s="102"/>
      <c r="N5583" s="102"/>
      <c r="O5583" s="99"/>
      <c r="P5583" s="99"/>
      <c r="Q5583" s="103"/>
      <c r="R5583" s="104"/>
      <c r="S5583" s="99"/>
      <c r="T5583" s="105"/>
      <c r="U5583" s="103"/>
      <c r="V5583" s="103"/>
      <c r="W5583" s="102"/>
      <c r="X5583" s="99"/>
      <c r="Y5583" s="95"/>
      <c r="Z5583" s="106"/>
      <c r="AA5583" s="92"/>
    </row>
    <row r="5584" spans="2:27" x14ac:dyDescent="0.15">
      <c r="B5584" s="99"/>
      <c r="C5584" s="99"/>
      <c r="D5584" s="100"/>
      <c r="E5584" s="95"/>
      <c r="F5584" s="92"/>
      <c r="G5584" s="101"/>
      <c r="H5584" s="92"/>
      <c r="I5584" s="92"/>
      <c r="L5584" s="99"/>
      <c r="M5584" s="102"/>
      <c r="N5584" s="102"/>
      <c r="O5584" s="99"/>
      <c r="P5584" s="99"/>
      <c r="Q5584" s="103"/>
      <c r="R5584" s="104"/>
      <c r="S5584" s="99"/>
      <c r="T5584" s="105"/>
      <c r="U5584" s="103"/>
      <c r="V5584" s="103"/>
      <c r="W5584" s="102"/>
      <c r="X5584" s="99"/>
      <c r="Y5584" s="95"/>
      <c r="Z5584" s="106"/>
      <c r="AA5584" s="92"/>
    </row>
    <row r="5585" spans="2:27" x14ac:dyDescent="0.15">
      <c r="B5585" s="99"/>
      <c r="C5585" s="99"/>
      <c r="D5585" s="100"/>
      <c r="E5585" s="95"/>
      <c r="F5585" s="92"/>
      <c r="G5585" s="101"/>
      <c r="H5585" s="92"/>
      <c r="I5585" s="92"/>
      <c r="L5585" s="99"/>
      <c r="M5585" s="102"/>
      <c r="N5585" s="102"/>
      <c r="O5585" s="99"/>
      <c r="P5585" s="99"/>
      <c r="Q5585" s="103"/>
      <c r="R5585" s="104"/>
      <c r="S5585" s="99"/>
      <c r="T5585" s="105"/>
      <c r="U5585" s="103"/>
      <c r="V5585" s="103"/>
      <c r="W5585" s="102"/>
      <c r="X5585" s="99"/>
      <c r="Y5585" s="95"/>
      <c r="Z5585" s="106"/>
      <c r="AA5585" s="92"/>
    </row>
    <row r="5586" spans="2:27" x14ac:dyDescent="0.15">
      <c r="B5586" s="99"/>
      <c r="C5586" s="99"/>
      <c r="D5586" s="100"/>
      <c r="E5586" s="95"/>
      <c r="F5586" s="92"/>
      <c r="G5586" s="101"/>
      <c r="H5586" s="92"/>
      <c r="I5586" s="92"/>
      <c r="L5586" s="99"/>
      <c r="M5586" s="102"/>
      <c r="N5586" s="102"/>
      <c r="O5586" s="99"/>
      <c r="P5586" s="99"/>
      <c r="Q5586" s="103"/>
      <c r="R5586" s="104"/>
      <c r="S5586" s="99"/>
      <c r="T5586" s="105"/>
      <c r="U5586" s="103"/>
      <c r="V5586" s="103"/>
      <c r="W5586" s="102"/>
      <c r="X5586" s="99"/>
      <c r="Y5586" s="95"/>
      <c r="Z5586" s="106"/>
      <c r="AA5586" s="92"/>
    </row>
    <row r="5587" spans="2:27" x14ac:dyDescent="0.15">
      <c r="B5587" s="99"/>
      <c r="C5587" s="99"/>
      <c r="D5587" s="100"/>
      <c r="E5587" s="95"/>
      <c r="F5587" s="92"/>
      <c r="G5587" s="101"/>
      <c r="H5587" s="92"/>
      <c r="I5587" s="92"/>
      <c r="L5587" s="99"/>
      <c r="M5587" s="102"/>
      <c r="N5587" s="102"/>
      <c r="O5587" s="99"/>
      <c r="P5587" s="99"/>
      <c r="Q5587" s="103"/>
      <c r="R5587" s="104"/>
      <c r="S5587" s="99"/>
      <c r="T5587" s="105"/>
      <c r="U5587" s="103"/>
      <c r="V5587" s="103"/>
      <c r="W5587" s="102"/>
      <c r="X5587" s="99"/>
      <c r="Y5587" s="95"/>
      <c r="Z5587" s="106"/>
      <c r="AA5587" s="92"/>
    </row>
    <row r="5588" spans="2:27" x14ac:dyDescent="0.15">
      <c r="B5588" s="99"/>
      <c r="C5588" s="99"/>
      <c r="D5588" s="100"/>
      <c r="E5588" s="95"/>
      <c r="F5588" s="92"/>
      <c r="G5588" s="101"/>
      <c r="H5588" s="92"/>
      <c r="I5588" s="92"/>
      <c r="L5588" s="99"/>
      <c r="M5588" s="102"/>
      <c r="N5588" s="102"/>
      <c r="O5588" s="99"/>
      <c r="P5588" s="99"/>
      <c r="Q5588" s="103"/>
      <c r="R5588" s="104"/>
      <c r="S5588" s="99"/>
      <c r="T5588" s="105"/>
      <c r="U5588" s="103"/>
      <c r="V5588" s="103"/>
      <c r="W5588" s="102"/>
      <c r="X5588" s="99"/>
      <c r="Y5588" s="95"/>
      <c r="Z5588" s="106"/>
      <c r="AA5588" s="92"/>
    </row>
    <row r="5589" spans="2:27" x14ac:dyDescent="0.15">
      <c r="B5589" s="99"/>
      <c r="C5589" s="99"/>
      <c r="D5589" s="100"/>
      <c r="E5589" s="95"/>
      <c r="F5589" s="92"/>
      <c r="G5589" s="101"/>
      <c r="H5589" s="92"/>
      <c r="I5589" s="92"/>
      <c r="L5589" s="99"/>
      <c r="M5589" s="102"/>
      <c r="N5589" s="102"/>
      <c r="O5589" s="99"/>
      <c r="P5589" s="99"/>
      <c r="Q5589" s="103"/>
      <c r="R5589" s="104"/>
      <c r="S5589" s="99"/>
      <c r="T5589" s="105"/>
      <c r="U5589" s="103"/>
      <c r="V5589" s="103"/>
      <c r="W5589" s="102"/>
      <c r="X5589" s="99"/>
      <c r="Y5589" s="95"/>
      <c r="Z5589" s="106"/>
      <c r="AA5589" s="92"/>
    </row>
    <row r="5590" spans="2:27" x14ac:dyDescent="0.15">
      <c r="B5590" s="99"/>
      <c r="C5590" s="99"/>
      <c r="D5590" s="100"/>
      <c r="E5590" s="95"/>
      <c r="F5590" s="92"/>
      <c r="G5590" s="101"/>
      <c r="H5590" s="92"/>
      <c r="I5590" s="92"/>
      <c r="L5590" s="99"/>
      <c r="M5590" s="102"/>
      <c r="N5590" s="102"/>
      <c r="O5590" s="99"/>
      <c r="P5590" s="99"/>
      <c r="Q5590" s="103"/>
      <c r="R5590" s="104"/>
      <c r="S5590" s="99"/>
      <c r="T5590" s="105"/>
      <c r="U5590" s="103"/>
      <c r="V5590" s="103"/>
      <c r="W5590" s="102"/>
      <c r="X5590" s="99"/>
      <c r="Y5590" s="95"/>
      <c r="Z5590" s="106"/>
      <c r="AA5590" s="92"/>
    </row>
    <row r="5591" spans="2:27" x14ac:dyDescent="0.15">
      <c r="B5591" s="99"/>
      <c r="C5591" s="99"/>
      <c r="D5591" s="100"/>
      <c r="E5591" s="95"/>
      <c r="F5591" s="92"/>
      <c r="G5591" s="101"/>
      <c r="H5591" s="92"/>
      <c r="I5591" s="92"/>
      <c r="L5591" s="99"/>
      <c r="M5591" s="102"/>
      <c r="N5591" s="102"/>
      <c r="O5591" s="99"/>
      <c r="P5591" s="99"/>
      <c r="Q5591" s="103"/>
      <c r="R5591" s="104"/>
      <c r="S5591" s="99"/>
      <c r="T5591" s="105"/>
      <c r="U5591" s="103"/>
      <c r="V5591" s="103"/>
      <c r="W5591" s="102"/>
      <c r="X5591" s="99"/>
      <c r="Y5591" s="95"/>
      <c r="Z5591" s="106"/>
      <c r="AA5591" s="92"/>
    </row>
    <row r="5592" spans="2:27" x14ac:dyDescent="0.15">
      <c r="B5592" s="99"/>
      <c r="C5592" s="99"/>
      <c r="D5592" s="100"/>
      <c r="E5592" s="95"/>
      <c r="F5592" s="92"/>
      <c r="G5592" s="101"/>
      <c r="H5592" s="92"/>
      <c r="I5592" s="92"/>
      <c r="L5592" s="99"/>
      <c r="M5592" s="102"/>
      <c r="N5592" s="102"/>
      <c r="O5592" s="99"/>
      <c r="P5592" s="99"/>
      <c r="Q5592" s="103"/>
      <c r="R5592" s="104"/>
      <c r="S5592" s="99"/>
      <c r="T5592" s="105"/>
      <c r="U5592" s="103"/>
      <c r="V5592" s="103"/>
      <c r="W5592" s="102"/>
      <c r="X5592" s="99"/>
      <c r="Y5592" s="95"/>
      <c r="Z5592" s="106"/>
      <c r="AA5592" s="92"/>
    </row>
    <row r="5593" spans="2:27" x14ac:dyDescent="0.15">
      <c r="B5593" s="99"/>
      <c r="C5593" s="99"/>
      <c r="D5593" s="100"/>
      <c r="E5593" s="95"/>
      <c r="F5593" s="92"/>
      <c r="G5593" s="101"/>
      <c r="H5593" s="92"/>
      <c r="I5593" s="92"/>
      <c r="L5593" s="99"/>
      <c r="M5593" s="102"/>
      <c r="N5593" s="102"/>
      <c r="O5593" s="99"/>
      <c r="P5593" s="99"/>
      <c r="Q5593" s="103"/>
      <c r="R5593" s="104"/>
      <c r="S5593" s="99"/>
      <c r="T5593" s="105"/>
      <c r="U5593" s="103"/>
      <c r="V5593" s="103"/>
      <c r="W5593" s="102"/>
      <c r="X5593" s="99"/>
      <c r="Y5593" s="95"/>
      <c r="Z5593" s="106"/>
      <c r="AA5593" s="92"/>
    </row>
    <row r="5594" spans="2:27" x14ac:dyDescent="0.15">
      <c r="B5594" s="99"/>
      <c r="C5594" s="99"/>
      <c r="D5594" s="100"/>
      <c r="E5594" s="95"/>
      <c r="F5594" s="92"/>
      <c r="G5594" s="101"/>
      <c r="H5594" s="92"/>
      <c r="I5594" s="92"/>
      <c r="L5594" s="99"/>
      <c r="M5594" s="102"/>
      <c r="N5594" s="102"/>
      <c r="O5594" s="99"/>
      <c r="P5594" s="99"/>
      <c r="Q5594" s="103"/>
      <c r="R5594" s="104"/>
      <c r="S5594" s="99"/>
      <c r="T5594" s="105"/>
      <c r="U5594" s="103"/>
      <c r="V5594" s="103"/>
      <c r="W5594" s="102"/>
      <c r="X5594" s="99"/>
      <c r="Y5594" s="95"/>
      <c r="Z5594" s="106"/>
      <c r="AA5594" s="92"/>
    </row>
    <row r="5595" spans="2:27" x14ac:dyDescent="0.15">
      <c r="B5595" s="99"/>
      <c r="C5595" s="99"/>
      <c r="D5595" s="100"/>
      <c r="E5595" s="95"/>
      <c r="F5595" s="92"/>
      <c r="G5595" s="101"/>
      <c r="H5595" s="92"/>
      <c r="I5595" s="92"/>
      <c r="L5595" s="99"/>
      <c r="M5595" s="102"/>
      <c r="N5595" s="102"/>
      <c r="O5595" s="99"/>
      <c r="P5595" s="99"/>
      <c r="Q5595" s="103"/>
      <c r="R5595" s="104"/>
      <c r="S5595" s="99"/>
      <c r="T5595" s="105"/>
      <c r="U5595" s="103"/>
      <c r="V5595" s="103"/>
      <c r="W5595" s="102"/>
      <c r="X5595" s="99"/>
      <c r="Y5595" s="95"/>
      <c r="Z5595" s="106"/>
      <c r="AA5595" s="92"/>
    </row>
    <row r="5596" spans="2:27" x14ac:dyDescent="0.15">
      <c r="B5596" s="99"/>
      <c r="C5596" s="99"/>
      <c r="D5596" s="100"/>
      <c r="E5596" s="95"/>
      <c r="F5596" s="92"/>
      <c r="G5596" s="101"/>
      <c r="H5596" s="92"/>
      <c r="I5596" s="92"/>
      <c r="L5596" s="99"/>
      <c r="M5596" s="102"/>
      <c r="N5596" s="102"/>
      <c r="O5596" s="99"/>
      <c r="P5596" s="99"/>
      <c r="Q5596" s="103"/>
      <c r="R5596" s="104"/>
      <c r="S5596" s="99"/>
      <c r="T5596" s="105"/>
      <c r="U5596" s="103"/>
      <c r="V5596" s="103"/>
      <c r="W5596" s="102"/>
      <c r="X5596" s="99"/>
      <c r="Y5596" s="95"/>
      <c r="Z5596" s="106"/>
      <c r="AA5596" s="92"/>
    </row>
    <row r="5597" spans="2:27" x14ac:dyDescent="0.15">
      <c r="B5597" s="99"/>
      <c r="C5597" s="99"/>
      <c r="D5597" s="100"/>
      <c r="E5597" s="95"/>
      <c r="F5597" s="92"/>
      <c r="G5597" s="101"/>
      <c r="H5597" s="92"/>
      <c r="I5597" s="92"/>
      <c r="L5597" s="99"/>
      <c r="M5597" s="102"/>
      <c r="N5597" s="102"/>
      <c r="O5597" s="99"/>
      <c r="P5597" s="99"/>
      <c r="Q5597" s="103"/>
      <c r="R5597" s="104"/>
      <c r="S5597" s="99"/>
      <c r="T5597" s="105"/>
      <c r="U5597" s="103"/>
      <c r="V5597" s="103"/>
      <c r="W5597" s="102"/>
      <c r="X5597" s="99"/>
      <c r="Y5597" s="95"/>
      <c r="Z5597" s="106"/>
      <c r="AA5597" s="92"/>
    </row>
    <row r="5598" spans="2:27" x14ac:dyDescent="0.15">
      <c r="B5598" s="99"/>
      <c r="C5598" s="99"/>
      <c r="D5598" s="100"/>
      <c r="E5598" s="95"/>
      <c r="F5598" s="92"/>
      <c r="G5598" s="101"/>
      <c r="H5598" s="92"/>
      <c r="I5598" s="92"/>
      <c r="L5598" s="99"/>
      <c r="M5598" s="102"/>
      <c r="N5598" s="102"/>
      <c r="O5598" s="99"/>
      <c r="P5598" s="99"/>
      <c r="Q5598" s="103"/>
      <c r="R5598" s="104"/>
      <c r="S5598" s="99"/>
      <c r="T5598" s="105"/>
      <c r="U5598" s="103"/>
      <c r="V5598" s="103"/>
      <c r="W5598" s="102"/>
      <c r="X5598" s="99"/>
      <c r="Y5598" s="95"/>
      <c r="Z5598" s="106"/>
      <c r="AA5598" s="92"/>
    </row>
    <row r="5599" spans="2:27" x14ac:dyDescent="0.15">
      <c r="B5599" s="99"/>
      <c r="C5599" s="99"/>
      <c r="D5599" s="100"/>
      <c r="E5599" s="95"/>
      <c r="F5599" s="92"/>
      <c r="G5599" s="101"/>
      <c r="H5599" s="92"/>
      <c r="I5599" s="92"/>
      <c r="L5599" s="99"/>
      <c r="M5599" s="102"/>
      <c r="N5599" s="102"/>
      <c r="O5599" s="99"/>
      <c r="P5599" s="99"/>
      <c r="Q5599" s="103"/>
      <c r="R5599" s="104"/>
      <c r="S5599" s="99"/>
      <c r="T5599" s="105"/>
      <c r="U5599" s="103"/>
      <c r="V5599" s="103"/>
      <c r="W5599" s="102"/>
      <c r="X5599" s="99"/>
      <c r="Y5599" s="95"/>
      <c r="Z5599" s="106"/>
      <c r="AA5599" s="92"/>
    </row>
    <row r="5600" spans="2:27" x14ac:dyDescent="0.15">
      <c r="B5600" s="99"/>
      <c r="C5600" s="99"/>
      <c r="D5600" s="100"/>
      <c r="E5600" s="95"/>
      <c r="F5600" s="92"/>
      <c r="G5600" s="101"/>
      <c r="H5600" s="92"/>
      <c r="I5600" s="92"/>
      <c r="L5600" s="99"/>
      <c r="M5600" s="102"/>
      <c r="N5600" s="102"/>
      <c r="O5600" s="99"/>
      <c r="P5600" s="99"/>
      <c r="Q5600" s="103"/>
      <c r="R5600" s="104"/>
      <c r="S5600" s="99"/>
      <c r="T5600" s="105"/>
      <c r="U5600" s="103"/>
      <c r="V5600" s="103"/>
      <c r="W5600" s="102"/>
      <c r="X5600" s="99"/>
      <c r="Y5600" s="95"/>
      <c r="Z5600" s="106"/>
      <c r="AA5600" s="92"/>
    </row>
    <row r="5601" spans="2:27" x14ac:dyDescent="0.15">
      <c r="B5601" s="99"/>
      <c r="C5601" s="99"/>
      <c r="D5601" s="100"/>
      <c r="E5601" s="95"/>
      <c r="F5601" s="92"/>
      <c r="G5601" s="101"/>
      <c r="H5601" s="92"/>
      <c r="I5601" s="92"/>
      <c r="L5601" s="99"/>
      <c r="M5601" s="102"/>
      <c r="N5601" s="102"/>
      <c r="O5601" s="99"/>
      <c r="P5601" s="99"/>
      <c r="Q5601" s="103"/>
      <c r="R5601" s="104"/>
      <c r="S5601" s="99"/>
      <c r="T5601" s="105"/>
      <c r="U5601" s="103"/>
      <c r="V5601" s="103"/>
      <c r="W5601" s="102"/>
      <c r="X5601" s="99"/>
      <c r="Y5601" s="95"/>
      <c r="Z5601" s="106"/>
      <c r="AA5601" s="92"/>
    </row>
    <row r="5602" spans="2:27" x14ac:dyDescent="0.15">
      <c r="B5602" s="99"/>
      <c r="C5602" s="99"/>
      <c r="D5602" s="100"/>
      <c r="E5602" s="95"/>
      <c r="F5602" s="92"/>
      <c r="G5602" s="101"/>
      <c r="H5602" s="92"/>
      <c r="I5602" s="92"/>
      <c r="L5602" s="99"/>
      <c r="M5602" s="102"/>
      <c r="N5602" s="102"/>
      <c r="O5602" s="99"/>
      <c r="P5602" s="99"/>
      <c r="Q5602" s="103"/>
      <c r="R5602" s="104"/>
      <c r="S5602" s="99"/>
      <c r="T5602" s="105"/>
      <c r="U5602" s="103"/>
      <c r="V5602" s="103"/>
      <c r="W5602" s="102"/>
      <c r="X5602" s="99"/>
      <c r="Y5602" s="95"/>
      <c r="Z5602" s="106"/>
      <c r="AA5602" s="92"/>
    </row>
    <row r="5603" spans="2:27" x14ac:dyDescent="0.15">
      <c r="B5603" s="99"/>
      <c r="C5603" s="99"/>
      <c r="D5603" s="100"/>
      <c r="E5603" s="95"/>
      <c r="F5603" s="92"/>
      <c r="G5603" s="101"/>
      <c r="H5603" s="92"/>
      <c r="I5603" s="92"/>
      <c r="L5603" s="99"/>
      <c r="M5603" s="102"/>
      <c r="N5603" s="102"/>
      <c r="O5603" s="99"/>
      <c r="P5603" s="99"/>
      <c r="Q5603" s="103"/>
      <c r="R5603" s="104"/>
      <c r="S5603" s="99"/>
      <c r="T5603" s="105"/>
      <c r="U5603" s="103"/>
      <c r="V5603" s="103"/>
      <c r="W5603" s="102"/>
      <c r="X5603" s="99"/>
      <c r="Y5603" s="95"/>
      <c r="Z5603" s="106"/>
      <c r="AA5603" s="92"/>
    </row>
    <row r="5604" spans="2:27" x14ac:dyDescent="0.15">
      <c r="B5604" s="99"/>
      <c r="C5604" s="99"/>
      <c r="D5604" s="100"/>
      <c r="E5604" s="95"/>
      <c r="F5604" s="92"/>
      <c r="G5604" s="101"/>
      <c r="H5604" s="92"/>
      <c r="I5604" s="92"/>
      <c r="L5604" s="99"/>
      <c r="M5604" s="102"/>
      <c r="N5604" s="102"/>
      <c r="O5604" s="99"/>
      <c r="P5604" s="99"/>
      <c r="Q5604" s="103"/>
      <c r="R5604" s="104"/>
      <c r="S5604" s="99"/>
      <c r="T5604" s="105"/>
      <c r="U5604" s="103"/>
      <c r="V5604" s="103"/>
      <c r="W5604" s="102"/>
      <c r="X5604" s="99"/>
      <c r="Y5604" s="95"/>
      <c r="Z5604" s="106"/>
      <c r="AA5604" s="92"/>
    </row>
    <row r="5605" spans="2:27" x14ac:dyDescent="0.15">
      <c r="B5605" s="99"/>
      <c r="C5605" s="99"/>
      <c r="D5605" s="100"/>
      <c r="E5605" s="95"/>
      <c r="F5605" s="92"/>
      <c r="G5605" s="101"/>
      <c r="H5605" s="92"/>
      <c r="I5605" s="92"/>
      <c r="L5605" s="99"/>
      <c r="M5605" s="102"/>
      <c r="N5605" s="102"/>
      <c r="O5605" s="99"/>
      <c r="P5605" s="99"/>
      <c r="Q5605" s="103"/>
      <c r="R5605" s="104"/>
      <c r="S5605" s="99"/>
      <c r="T5605" s="105"/>
      <c r="U5605" s="103"/>
      <c r="V5605" s="103"/>
      <c r="W5605" s="102"/>
      <c r="X5605" s="99"/>
      <c r="Y5605" s="95"/>
      <c r="Z5605" s="106"/>
      <c r="AA5605" s="92"/>
    </row>
    <row r="5606" spans="2:27" x14ac:dyDescent="0.15">
      <c r="B5606" s="99"/>
      <c r="C5606" s="99"/>
      <c r="D5606" s="100"/>
      <c r="E5606" s="95"/>
      <c r="F5606" s="92"/>
      <c r="G5606" s="101"/>
      <c r="H5606" s="92"/>
      <c r="I5606" s="92"/>
      <c r="L5606" s="99"/>
      <c r="M5606" s="102"/>
      <c r="N5606" s="102"/>
      <c r="O5606" s="99"/>
      <c r="P5606" s="99"/>
      <c r="Q5606" s="103"/>
      <c r="R5606" s="104"/>
      <c r="S5606" s="99"/>
      <c r="T5606" s="105"/>
      <c r="U5606" s="103"/>
      <c r="V5606" s="103"/>
      <c r="W5606" s="102"/>
      <c r="X5606" s="99"/>
      <c r="Y5606" s="95"/>
      <c r="Z5606" s="106"/>
      <c r="AA5606" s="92"/>
    </row>
    <row r="5607" spans="2:27" x14ac:dyDescent="0.15">
      <c r="B5607" s="99"/>
      <c r="C5607" s="99"/>
      <c r="D5607" s="100"/>
      <c r="E5607" s="95"/>
      <c r="F5607" s="92"/>
      <c r="G5607" s="101"/>
      <c r="H5607" s="92"/>
      <c r="I5607" s="92"/>
      <c r="L5607" s="99"/>
      <c r="M5607" s="102"/>
      <c r="N5607" s="102"/>
      <c r="O5607" s="99"/>
      <c r="P5607" s="99"/>
      <c r="Q5607" s="103"/>
      <c r="R5607" s="104"/>
      <c r="S5607" s="99"/>
      <c r="T5607" s="105"/>
      <c r="U5607" s="103"/>
      <c r="V5607" s="103"/>
      <c r="W5607" s="102"/>
      <c r="X5607" s="99"/>
      <c r="Y5607" s="95"/>
      <c r="Z5607" s="106"/>
      <c r="AA5607" s="92"/>
    </row>
    <row r="5608" spans="2:27" x14ac:dyDescent="0.15">
      <c r="B5608" s="99"/>
      <c r="C5608" s="99"/>
      <c r="D5608" s="100"/>
      <c r="E5608" s="95"/>
      <c r="F5608" s="92"/>
      <c r="G5608" s="101"/>
      <c r="H5608" s="92"/>
      <c r="I5608" s="92"/>
      <c r="L5608" s="99"/>
      <c r="M5608" s="102"/>
      <c r="N5608" s="102"/>
      <c r="O5608" s="99"/>
      <c r="P5608" s="99"/>
      <c r="Q5608" s="103"/>
      <c r="R5608" s="104"/>
      <c r="S5608" s="99"/>
      <c r="T5608" s="105"/>
      <c r="U5608" s="103"/>
      <c r="V5608" s="103"/>
      <c r="W5608" s="102"/>
      <c r="X5608" s="99"/>
      <c r="Y5608" s="95"/>
      <c r="Z5608" s="106"/>
      <c r="AA5608" s="92"/>
    </row>
    <row r="5609" spans="2:27" x14ac:dyDescent="0.15">
      <c r="B5609" s="99"/>
      <c r="C5609" s="99"/>
      <c r="D5609" s="100"/>
      <c r="E5609" s="95"/>
      <c r="F5609" s="92"/>
      <c r="G5609" s="101"/>
      <c r="H5609" s="92"/>
      <c r="I5609" s="92"/>
      <c r="L5609" s="99"/>
      <c r="M5609" s="102"/>
      <c r="N5609" s="102"/>
      <c r="O5609" s="99"/>
      <c r="P5609" s="99"/>
      <c r="Q5609" s="103"/>
      <c r="R5609" s="104"/>
      <c r="S5609" s="99"/>
      <c r="T5609" s="105"/>
      <c r="U5609" s="103"/>
      <c r="V5609" s="103"/>
      <c r="W5609" s="102"/>
      <c r="X5609" s="99"/>
      <c r="Y5609" s="95"/>
      <c r="Z5609" s="106"/>
      <c r="AA5609" s="92"/>
    </row>
    <row r="5610" spans="2:27" x14ac:dyDescent="0.15">
      <c r="B5610" s="99"/>
      <c r="C5610" s="99"/>
      <c r="D5610" s="100"/>
      <c r="E5610" s="95"/>
      <c r="F5610" s="92"/>
      <c r="G5610" s="101"/>
      <c r="H5610" s="92"/>
      <c r="I5610" s="92"/>
      <c r="L5610" s="99"/>
      <c r="M5610" s="102"/>
      <c r="N5610" s="102"/>
      <c r="O5610" s="99"/>
      <c r="P5610" s="99"/>
      <c r="Q5610" s="103"/>
      <c r="R5610" s="104"/>
      <c r="S5610" s="99"/>
      <c r="T5610" s="105"/>
      <c r="U5610" s="103"/>
      <c r="V5610" s="103"/>
      <c r="W5610" s="102"/>
      <c r="X5610" s="99"/>
      <c r="Y5610" s="95"/>
      <c r="Z5610" s="106"/>
      <c r="AA5610" s="92"/>
    </row>
    <row r="5611" spans="2:27" x14ac:dyDescent="0.15">
      <c r="B5611" s="99"/>
      <c r="C5611" s="99"/>
      <c r="D5611" s="100"/>
      <c r="E5611" s="95"/>
      <c r="F5611" s="92"/>
      <c r="G5611" s="101"/>
      <c r="H5611" s="92"/>
      <c r="I5611" s="92"/>
      <c r="L5611" s="99"/>
      <c r="M5611" s="102"/>
      <c r="N5611" s="102"/>
      <c r="O5611" s="99"/>
      <c r="P5611" s="99"/>
      <c r="Q5611" s="103"/>
      <c r="R5611" s="104"/>
      <c r="S5611" s="99"/>
      <c r="T5611" s="105"/>
      <c r="U5611" s="103"/>
      <c r="V5611" s="103"/>
      <c r="W5611" s="102"/>
      <c r="X5611" s="99"/>
      <c r="Y5611" s="95"/>
      <c r="Z5611" s="106"/>
      <c r="AA5611" s="92"/>
    </row>
    <row r="5612" spans="2:27" x14ac:dyDescent="0.15">
      <c r="B5612" s="99"/>
      <c r="C5612" s="99"/>
      <c r="D5612" s="100"/>
      <c r="E5612" s="95"/>
      <c r="F5612" s="92"/>
      <c r="G5612" s="101"/>
      <c r="H5612" s="92"/>
      <c r="I5612" s="92"/>
      <c r="L5612" s="99"/>
      <c r="M5612" s="102"/>
      <c r="N5612" s="102"/>
      <c r="O5612" s="99"/>
      <c r="P5612" s="99"/>
      <c r="Q5612" s="103"/>
      <c r="R5612" s="104"/>
      <c r="S5612" s="99"/>
      <c r="T5612" s="105"/>
      <c r="U5612" s="103"/>
      <c r="V5612" s="103"/>
      <c r="W5612" s="102"/>
      <c r="X5612" s="99"/>
      <c r="Y5612" s="95"/>
      <c r="Z5612" s="106"/>
      <c r="AA5612" s="92"/>
    </row>
    <row r="5613" spans="2:27" x14ac:dyDescent="0.15">
      <c r="B5613" s="99"/>
      <c r="C5613" s="99"/>
      <c r="D5613" s="100"/>
      <c r="E5613" s="95"/>
      <c r="F5613" s="92"/>
      <c r="G5613" s="101"/>
      <c r="H5613" s="92"/>
      <c r="I5613" s="92"/>
      <c r="L5613" s="99"/>
      <c r="M5613" s="102"/>
      <c r="N5613" s="102"/>
      <c r="O5613" s="99"/>
      <c r="P5613" s="99"/>
      <c r="Q5613" s="103"/>
      <c r="R5613" s="104"/>
      <c r="S5613" s="99"/>
      <c r="T5613" s="105"/>
      <c r="U5613" s="103"/>
      <c r="V5613" s="103"/>
      <c r="W5613" s="102"/>
      <c r="X5613" s="99"/>
      <c r="Y5613" s="95"/>
      <c r="Z5613" s="106"/>
      <c r="AA5613" s="92"/>
    </row>
    <row r="5614" spans="2:27" x14ac:dyDescent="0.15">
      <c r="B5614" s="99"/>
      <c r="C5614" s="99"/>
      <c r="D5614" s="100"/>
      <c r="E5614" s="95"/>
      <c r="F5614" s="92"/>
      <c r="G5614" s="101"/>
      <c r="H5614" s="92"/>
      <c r="I5614" s="92"/>
      <c r="L5614" s="99"/>
      <c r="M5614" s="102"/>
      <c r="N5614" s="102"/>
      <c r="O5614" s="99"/>
      <c r="P5614" s="99"/>
      <c r="Q5614" s="103"/>
      <c r="R5614" s="104"/>
      <c r="S5614" s="99"/>
      <c r="T5614" s="105"/>
      <c r="U5614" s="103"/>
      <c r="V5614" s="103"/>
      <c r="W5614" s="102"/>
      <c r="X5614" s="99"/>
      <c r="Y5614" s="95"/>
      <c r="Z5614" s="106"/>
      <c r="AA5614" s="92"/>
    </row>
    <row r="5615" spans="2:27" x14ac:dyDescent="0.15">
      <c r="B5615" s="99"/>
      <c r="C5615" s="99"/>
      <c r="D5615" s="100"/>
      <c r="E5615" s="95"/>
      <c r="F5615" s="92"/>
      <c r="G5615" s="101"/>
      <c r="H5615" s="92"/>
      <c r="I5615" s="92"/>
      <c r="L5615" s="99"/>
      <c r="M5615" s="102"/>
      <c r="N5615" s="102"/>
      <c r="O5615" s="99"/>
      <c r="P5615" s="99"/>
      <c r="Q5615" s="103"/>
      <c r="R5615" s="104"/>
      <c r="S5615" s="99"/>
      <c r="T5615" s="105"/>
      <c r="U5615" s="103"/>
      <c r="V5615" s="103"/>
      <c r="W5615" s="102"/>
      <c r="X5615" s="99"/>
      <c r="Y5615" s="95"/>
      <c r="Z5615" s="106"/>
      <c r="AA5615" s="92"/>
    </row>
    <row r="5616" spans="2:27" x14ac:dyDescent="0.15">
      <c r="B5616" s="99"/>
      <c r="C5616" s="99"/>
      <c r="D5616" s="100"/>
      <c r="E5616" s="95"/>
      <c r="F5616" s="92"/>
      <c r="G5616" s="101"/>
      <c r="H5616" s="92"/>
      <c r="I5616" s="92"/>
      <c r="L5616" s="99"/>
      <c r="M5616" s="102"/>
      <c r="N5616" s="102"/>
      <c r="O5616" s="99"/>
      <c r="P5616" s="99"/>
      <c r="Q5616" s="103"/>
      <c r="R5616" s="104"/>
      <c r="S5616" s="99"/>
      <c r="T5616" s="105"/>
      <c r="U5616" s="103"/>
      <c r="V5616" s="103"/>
      <c r="W5616" s="102"/>
      <c r="X5616" s="99"/>
      <c r="Y5616" s="95"/>
      <c r="Z5616" s="106"/>
      <c r="AA5616" s="92"/>
    </row>
    <row r="5617" spans="2:27" x14ac:dyDescent="0.15">
      <c r="B5617" s="99"/>
      <c r="C5617" s="99"/>
      <c r="D5617" s="100"/>
      <c r="E5617" s="95"/>
      <c r="F5617" s="92"/>
      <c r="G5617" s="101"/>
      <c r="H5617" s="92"/>
      <c r="I5617" s="92"/>
      <c r="L5617" s="99"/>
      <c r="M5617" s="102"/>
      <c r="N5617" s="102"/>
      <c r="O5617" s="99"/>
      <c r="P5617" s="99"/>
      <c r="Q5617" s="103"/>
      <c r="R5617" s="104"/>
      <c r="S5617" s="99"/>
      <c r="T5617" s="105"/>
      <c r="U5617" s="103"/>
      <c r="V5617" s="103"/>
      <c r="W5617" s="102"/>
      <c r="X5617" s="99"/>
      <c r="Y5617" s="95"/>
      <c r="Z5617" s="106"/>
      <c r="AA5617" s="92"/>
    </row>
    <row r="5618" spans="2:27" x14ac:dyDescent="0.15">
      <c r="B5618" s="99"/>
      <c r="C5618" s="99"/>
      <c r="D5618" s="100"/>
      <c r="E5618" s="95"/>
      <c r="F5618" s="92"/>
      <c r="G5618" s="101"/>
      <c r="H5618" s="92"/>
      <c r="I5618" s="92"/>
      <c r="L5618" s="99"/>
      <c r="M5618" s="102"/>
      <c r="N5618" s="102"/>
      <c r="O5618" s="99"/>
      <c r="P5618" s="99"/>
      <c r="Q5618" s="103"/>
      <c r="R5618" s="104"/>
      <c r="S5618" s="99"/>
      <c r="T5618" s="105"/>
      <c r="U5618" s="103"/>
      <c r="V5618" s="103"/>
      <c r="W5618" s="102"/>
      <c r="X5618" s="99"/>
      <c r="Y5618" s="95"/>
      <c r="Z5618" s="106"/>
      <c r="AA5618" s="92"/>
    </row>
    <row r="5619" spans="2:27" x14ac:dyDescent="0.15">
      <c r="B5619" s="99"/>
      <c r="C5619" s="99"/>
      <c r="D5619" s="100"/>
      <c r="E5619" s="95"/>
      <c r="F5619" s="92"/>
      <c r="G5619" s="101"/>
      <c r="H5619" s="92"/>
      <c r="I5619" s="92"/>
      <c r="L5619" s="99"/>
      <c r="M5619" s="102"/>
      <c r="N5619" s="102"/>
      <c r="O5619" s="99"/>
      <c r="P5619" s="99"/>
      <c r="Q5619" s="103"/>
      <c r="R5619" s="104"/>
      <c r="S5619" s="99"/>
      <c r="T5619" s="105"/>
      <c r="U5619" s="103"/>
      <c r="V5619" s="103"/>
      <c r="W5619" s="102"/>
      <c r="X5619" s="99"/>
      <c r="Y5619" s="95"/>
      <c r="Z5619" s="106"/>
      <c r="AA5619" s="92"/>
    </row>
    <row r="5620" spans="2:27" x14ac:dyDescent="0.15">
      <c r="B5620" s="99"/>
      <c r="C5620" s="99"/>
      <c r="D5620" s="100"/>
      <c r="E5620" s="95"/>
      <c r="F5620" s="92"/>
      <c r="G5620" s="101"/>
      <c r="H5620" s="92"/>
      <c r="I5620" s="92"/>
      <c r="L5620" s="99"/>
      <c r="M5620" s="102"/>
      <c r="N5620" s="102"/>
      <c r="O5620" s="99"/>
      <c r="P5620" s="99"/>
      <c r="Q5620" s="103"/>
      <c r="R5620" s="104"/>
      <c r="S5620" s="99"/>
      <c r="T5620" s="105"/>
      <c r="U5620" s="103"/>
      <c r="V5620" s="103"/>
      <c r="W5620" s="102"/>
      <c r="X5620" s="99"/>
      <c r="Y5620" s="95"/>
      <c r="Z5620" s="106"/>
      <c r="AA5620" s="92"/>
    </row>
    <row r="5621" spans="2:27" x14ac:dyDescent="0.15">
      <c r="B5621" s="99"/>
      <c r="C5621" s="99"/>
      <c r="D5621" s="100"/>
      <c r="E5621" s="95"/>
      <c r="F5621" s="92"/>
      <c r="G5621" s="101"/>
      <c r="H5621" s="92"/>
      <c r="I5621" s="92"/>
      <c r="L5621" s="99"/>
      <c r="M5621" s="102"/>
      <c r="N5621" s="102"/>
      <c r="O5621" s="99"/>
      <c r="P5621" s="99"/>
      <c r="Q5621" s="103"/>
      <c r="R5621" s="104"/>
      <c r="S5621" s="99"/>
      <c r="T5621" s="105"/>
      <c r="U5621" s="103"/>
      <c r="V5621" s="103"/>
      <c r="W5621" s="102"/>
      <c r="X5621" s="99"/>
      <c r="Y5621" s="95"/>
      <c r="Z5621" s="106"/>
      <c r="AA5621" s="92"/>
    </row>
    <row r="5622" spans="2:27" x14ac:dyDescent="0.15">
      <c r="B5622" s="99"/>
      <c r="C5622" s="99"/>
      <c r="D5622" s="100"/>
      <c r="E5622" s="95"/>
      <c r="F5622" s="92"/>
      <c r="G5622" s="101"/>
      <c r="H5622" s="92"/>
      <c r="I5622" s="92"/>
      <c r="L5622" s="99"/>
      <c r="M5622" s="102"/>
      <c r="N5622" s="102"/>
      <c r="O5622" s="99"/>
      <c r="P5622" s="99"/>
      <c r="Q5622" s="103"/>
      <c r="R5622" s="104"/>
      <c r="S5622" s="99"/>
      <c r="T5622" s="105"/>
      <c r="U5622" s="103"/>
      <c r="V5622" s="103"/>
      <c r="W5622" s="102"/>
      <c r="X5622" s="99"/>
      <c r="Y5622" s="95"/>
      <c r="Z5622" s="106"/>
      <c r="AA5622" s="92"/>
    </row>
    <row r="5623" spans="2:27" x14ac:dyDescent="0.15">
      <c r="B5623" s="99"/>
      <c r="C5623" s="99"/>
      <c r="D5623" s="100"/>
      <c r="E5623" s="95"/>
      <c r="F5623" s="92"/>
      <c r="G5623" s="101"/>
      <c r="H5623" s="92"/>
      <c r="I5623" s="92"/>
      <c r="L5623" s="99"/>
      <c r="M5623" s="102"/>
      <c r="N5623" s="102"/>
      <c r="O5623" s="99"/>
      <c r="P5623" s="99"/>
      <c r="Q5623" s="103"/>
      <c r="R5623" s="104"/>
      <c r="S5623" s="99"/>
      <c r="T5623" s="105"/>
      <c r="U5623" s="103"/>
      <c r="V5623" s="103"/>
      <c r="W5623" s="102"/>
      <c r="X5623" s="99"/>
      <c r="Y5623" s="95"/>
      <c r="Z5623" s="106"/>
      <c r="AA5623" s="92"/>
    </row>
    <row r="5624" spans="2:27" x14ac:dyDescent="0.15">
      <c r="B5624" s="99"/>
      <c r="C5624" s="99"/>
      <c r="D5624" s="100"/>
      <c r="E5624" s="95"/>
      <c r="F5624" s="92"/>
      <c r="G5624" s="101"/>
      <c r="H5624" s="92"/>
      <c r="I5624" s="92"/>
      <c r="L5624" s="99"/>
      <c r="M5624" s="102"/>
      <c r="N5624" s="102"/>
      <c r="O5624" s="99"/>
      <c r="P5624" s="99"/>
      <c r="Q5624" s="103"/>
      <c r="R5624" s="104"/>
      <c r="S5624" s="99"/>
      <c r="T5624" s="105"/>
      <c r="U5624" s="103"/>
      <c r="V5624" s="103"/>
      <c r="W5624" s="102"/>
      <c r="X5624" s="99"/>
      <c r="Y5624" s="95"/>
      <c r="Z5624" s="106"/>
      <c r="AA5624" s="92"/>
    </row>
    <row r="5625" spans="2:27" x14ac:dyDescent="0.15">
      <c r="B5625" s="99"/>
      <c r="C5625" s="99"/>
      <c r="D5625" s="100"/>
      <c r="E5625" s="95"/>
      <c r="F5625" s="92"/>
      <c r="G5625" s="101"/>
      <c r="H5625" s="92"/>
      <c r="I5625" s="92"/>
      <c r="L5625" s="99"/>
      <c r="M5625" s="102"/>
      <c r="N5625" s="102"/>
      <c r="O5625" s="99"/>
      <c r="P5625" s="99"/>
      <c r="Q5625" s="103"/>
      <c r="R5625" s="104"/>
      <c r="S5625" s="99"/>
      <c r="T5625" s="105"/>
      <c r="U5625" s="103"/>
      <c r="V5625" s="103"/>
      <c r="W5625" s="102"/>
      <c r="X5625" s="99"/>
      <c r="Y5625" s="95"/>
      <c r="Z5625" s="106"/>
      <c r="AA5625" s="92"/>
    </row>
    <row r="5626" spans="2:27" x14ac:dyDescent="0.15">
      <c r="B5626" s="99"/>
      <c r="C5626" s="99"/>
      <c r="D5626" s="100"/>
      <c r="E5626" s="95"/>
      <c r="F5626" s="92"/>
      <c r="G5626" s="101"/>
      <c r="H5626" s="92"/>
      <c r="I5626" s="92"/>
      <c r="L5626" s="99"/>
      <c r="M5626" s="102"/>
      <c r="N5626" s="102"/>
      <c r="O5626" s="99"/>
      <c r="P5626" s="99"/>
      <c r="Q5626" s="103"/>
      <c r="R5626" s="104"/>
      <c r="S5626" s="99"/>
      <c r="T5626" s="105"/>
      <c r="U5626" s="103"/>
      <c r="V5626" s="103"/>
      <c r="W5626" s="102"/>
      <c r="X5626" s="99"/>
      <c r="Y5626" s="95"/>
      <c r="Z5626" s="106"/>
      <c r="AA5626" s="92"/>
    </row>
    <row r="5627" spans="2:27" x14ac:dyDescent="0.15">
      <c r="B5627" s="99"/>
      <c r="C5627" s="99"/>
      <c r="D5627" s="100"/>
      <c r="E5627" s="95"/>
      <c r="F5627" s="92"/>
      <c r="G5627" s="101"/>
      <c r="H5627" s="92"/>
      <c r="I5627" s="92"/>
      <c r="L5627" s="99"/>
      <c r="M5627" s="102"/>
      <c r="N5627" s="102"/>
      <c r="O5627" s="99"/>
      <c r="P5627" s="99"/>
      <c r="Q5627" s="103"/>
      <c r="R5627" s="104"/>
      <c r="S5627" s="99"/>
      <c r="T5627" s="105"/>
      <c r="U5627" s="103"/>
      <c r="V5627" s="103"/>
      <c r="W5627" s="102"/>
      <c r="X5627" s="99"/>
      <c r="Y5627" s="95"/>
      <c r="Z5627" s="106"/>
      <c r="AA5627" s="92"/>
    </row>
    <row r="5628" spans="2:27" x14ac:dyDescent="0.15">
      <c r="B5628" s="99"/>
      <c r="C5628" s="99"/>
      <c r="D5628" s="100"/>
      <c r="E5628" s="95"/>
      <c r="F5628" s="92"/>
      <c r="G5628" s="101"/>
      <c r="H5628" s="92"/>
      <c r="I5628" s="92"/>
      <c r="L5628" s="99"/>
      <c r="M5628" s="102"/>
      <c r="N5628" s="102"/>
      <c r="O5628" s="99"/>
      <c r="P5628" s="99"/>
      <c r="Q5628" s="103"/>
      <c r="R5628" s="104"/>
      <c r="S5628" s="99"/>
      <c r="T5628" s="105"/>
      <c r="U5628" s="103"/>
      <c r="V5628" s="103"/>
      <c r="W5628" s="102"/>
      <c r="X5628" s="99"/>
      <c r="Y5628" s="95"/>
      <c r="Z5628" s="106"/>
      <c r="AA5628" s="92"/>
    </row>
    <row r="5629" spans="2:27" x14ac:dyDescent="0.15">
      <c r="B5629" s="99"/>
      <c r="C5629" s="99"/>
      <c r="D5629" s="100"/>
      <c r="E5629" s="95"/>
      <c r="F5629" s="92"/>
      <c r="G5629" s="101"/>
      <c r="H5629" s="92"/>
      <c r="I5629" s="92"/>
      <c r="L5629" s="99"/>
      <c r="M5629" s="102"/>
      <c r="N5629" s="102"/>
      <c r="O5629" s="99"/>
      <c r="P5629" s="99"/>
      <c r="Q5629" s="103"/>
      <c r="R5629" s="104"/>
      <c r="S5629" s="99"/>
      <c r="T5629" s="105"/>
      <c r="U5629" s="103"/>
      <c r="V5629" s="103"/>
      <c r="W5629" s="102"/>
      <c r="X5629" s="99"/>
      <c r="Y5629" s="95"/>
      <c r="Z5629" s="106"/>
      <c r="AA5629" s="92"/>
    </row>
    <row r="5630" spans="2:27" x14ac:dyDescent="0.15">
      <c r="B5630" s="99"/>
      <c r="C5630" s="99"/>
      <c r="D5630" s="100"/>
      <c r="E5630" s="95"/>
      <c r="F5630" s="92"/>
      <c r="G5630" s="101"/>
      <c r="H5630" s="92"/>
      <c r="I5630" s="92"/>
      <c r="L5630" s="99"/>
      <c r="M5630" s="102"/>
      <c r="N5630" s="102"/>
      <c r="O5630" s="99"/>
      <c r="P5630" s="99"/>
      <c r="Q5630" s="103"/>
      <c r="R5630" s="104"/>
      <c r="S5630" s="99"/>
      <c r="T5630" s="105"/>
      <c r="U5630" s="103"/>
      <c r="V5630" s="103"/>
      <c r="W5630" s="102"/>
      <c r="X5630" s="99"/>
      <c r="Y5630" s="95"/>
      <c r="Z5630" s="106"/>
      <c r="AA5630" s="92"/>
    </row>
    <row r="5631" spans="2:27" x14ac:dyDescent="0.15">
      <c r="B5631" s="99"/>
      <c r="C5631" s="99"/>
      <c r="D5631" s="100"/>
      <c r="E5631" s="95"/>
      <c r="F5631" s="92"/>
      <c r="G5631" s="101"/>
      <c r="H5631" s="92"/>
      <c r="I5631" s="92"/>
      <c r="L5631" s="99"/>
      <c r="M5631" s="102"/>
      <c r="N5631" s="102"/>
      <c r="O5631" s="99"/>
      <c r="P5631" s="99"/>
      <c r="Q5631" s="103"/>
      <c r="R5631" s="104"/>
      <c r="S5631" s="99"/>
      <c r="T5631" s="105"/>
      <c r="U5631" s="103"/>
      <c r="V5631" s="103"/>
      <c r="W5631" s="102"/>
      <c r="X5631" s="99"/>
      <c r="Y5631" s="95"/>
      <c r="Z5631" s="106"/>
      <c r="AA5631" s="92"/>
    </row>
    <row r="5632" spans="2:27" x14ac:dyDescent="0.15">
      <c r="B5632" s="99"/>
      <c r="C5632" s="99"/>
      <c r="D5632" s="100"/>
      <c r="E5632" s="95"/>
      <c r="F5632" s="92"/>
      <c r="G5632" s="101"/>
      <c r="H5632" s="92"/>
      <c r="I5632" s="92"/>
      <c r="L5632" s="99"/>
      <c r="M5632" s="102"/>
      <c r="N5632" s="102"/>
      <c r="O5632" s="99"/>
      <c r="P5632" s="99"/>
      <c r="Q5632" s="103"/>
      <c r="R5632" s="104"/>
      <c r="S5632" s="99"/>
      <c r="T5632" s="105"/>
      <c r="U5632" s="103"/>
      <c r="V5632" s="103"/>
      <c r="W5632" s="102"/>
      <c r="X5632" s="99"/>
      <c r="Y5632" s="95"/>
      <c r="Z5632" s="106"/>
      <c r="AA5632" s="92"/>
    </row>
    <row r="5633" spans="2:27" x14ac:dyDescent="0.15">
      <c r="B5633" s="99"/>
      <c r="C5633" s="99"/>
      <c r="D5633" s="100"/>
      <c r="E5633" s="95"/>
      <c r="F5633" s="92"/>
      <c r="G5633" s="101"/>
      <c r="H5633" s="92"/>
      <c r="I5633" s="92"/>
      <c r="L5633" s="99"/>
      <c r="M5633" s="102"/>
      <c r="N5633" s="102"/>
      <c r="O5633" s="99"/>
      <c r="P5633" s="99"/>
      <c r="Q5633" s="103"/>
      <c r="R5633" s="104"/>
      <c r="S5633" s="99"/>
      <c r="T5633" s="105"/>
      <c r="U5633" s="103"/>
      <c r="V5633" s="103"/>
      <c r="W5633" s="102"/>
      <c r="X5633" s="99"/>
      <c r="Y5633" s="95"/>
      <c r="Z5633" s="106"/>
      <c r="AA5633" s="92"/>
    </row>
    <row r="5634" spans="2:27" x14ac:dyDescent="0.15">
      <c r="B5634" s="99"/>
      <c r="C5634" s="99"/>
      <c r="D5634" s="100"/>
      <c r="E5634" s="95"/>
      <c r="F5634" s="92"/>
      <c r="G5634" s="101"/>
      <c r="H5634" s="92"/>
      <c r="I5634" s="92"/>
      <c r="L5634" s="99"/>
      <c r="M5634" s="102"/>
      <c r="N5634" s="102"/>
      <c r="O5634" s="99"/>
      <c r="P5634" s="99"/>
      <c r="Q5634" s="103"/>
      <c r="R5634" s="104"/>
      <c r="S5634" s="99"/>
      <c r="T5634" s="105"/>
      <c r="U5634" s="103"/>
      <c r="V5634" s="103"/>
      <c r="W5634" s="102"/>
      <c r="X5634" s="99"/>
      <c r="Y5634" s="95"/>
      <c r="Z5634" s="106"/>
      <c r="AA5634" s="92"/>
    </row>
    <row r="5635" spans="2:27" x14ac:dyDescent="0.15">
      <c r="B5635" s="99"/>
      <c r="C5635" s="99"/>
      <c r="D5635" s="100"/>
      <c r="E5635" s="95"/>
      <c r="F5635" s="92"/>
      <c r="G5635" s="101"/>
      <c r="H5635" s="92"/>
      <c r="I5635" s="92"/>
      <c r="L5635" s="99"/>
      <c r="M5635" s="102"/>
      <c r="N5635" s="102"/>
      <c r="O5635" s="99"/>
      <c r="P5635" s="99"/>
      <c r="Q5635" s="103"/>
      <c r="R5635" s="104"/>
      <c r="S5635" s="99"/>
      <c r="T5635" s="105"/>
      <c r="U5635" s="103"/>
      <c r="V5635" s="103"/>
      <c r="W5635" s="102"/>
      <c r="X5635" s="99"/>
      <c r="Y5635" s="95"/>
      <c r="Z5635" s="106"/>
      <c r="AA5635" s="92"/>
    </row>
    <row r="5636" spans="2:27" x14ac:dyDescent="0.15">
      <c r="B5636" s="99"/>
      <c r="C5636" s="99"/>
      <c r="D5636" s="100"/>
      <c r="E5636" s="95"/>
      <c r="F5636" s="92"/>
      <c r="G5636" s="101"/>
      <c r="H5636" s="92"/>
      <c r="I5636" s="92"/>
      <c r="L5636" s="99"/>
      <c r="M5636" s="102"/>
      <c r="N5636" s="102"/>
      <c r="O5636" s="99"/>
      <c r="P5636" s="99"/>
      <c r="Q5636" s="103"/>
      <c r="R5636" s="104"/>
      <c r="S5636" s="99"/>
      <c r="T5636" s="105"/>
      <c r="U5636" s="103"/>
      <c r="V5636" s="103"/>
      <c r="W5636" s="102"/>
      <c r="X5636" s="99"/>
      <c r="Y5636" s="95"/>
      <c r="Z5636" s="106"/>
      <c r="AA5636" s="92"/>
    </row>
    <row r="5637" spans="2:27" x14ac:dyDescent="0.15">
      <c r="B5637" s="99"/>
      <c r="C5637" s="99"/>
      <c r="D5637" s="100"/>
      <c r="E5637" s="95"/>
      <c r="F5637" s="92"/>
      <c r="G5637" s="101"/>
      <c r="H5637" s="92"/>
      <c r="I5637" s="92"/>
      <c r="L5637" s="99"/>
      <c r="M5637" s="102"/>
      <c r="N5637" s="102"/>
      <c r="O5637" s="99"/>
      <c r="P5637" s="99"/>
      <c r="Q5637" s="103"/>
      <c r="R5637" s="104"/>
      <c r="S5637" s="99"/>
      <c r="T5637" s="105"/>
      <c r="U5637" s="103"/>
      <c r="V5637" s="103"/>
      <c r="W5637" s="102"/>
      <c r="X5637" s="99"/>
      <c r="Y5637" s="95"/>
      <c r="Z5637" s="106"/>
      <c r="AA5637" s="92"/>
    </row>
    <row r="5638" spans="2:27" x14ac:dyDescent="0.15">
      <c r="B5638" s="99"/>
      <c r="C5638" s="99"/>
      <c r="D5638" s="100"/>
      <c r="E5638" s="95"/>
      <c r="F5638" s="92"/>
      <c r="G5638" s="101"/>
      <c r="H5638" s="92"/>
      <c r="I5638" s="92"/>
      <c r="L5638" s="99"/>
      <c r="M5638" s="102"/>
      <c r="N5638" s="102"/>
      <c r="O5638" s="99"/>
      <c r="P5638" s="99"/>
      <c r="Q5638" s="103"/>
      <c r="R5638" s="104"/>
      <c r="S5638" s="99"/>
      <c r="T5638" s="105"/>
      <c r="U5638" s="103"/>
      <c r="V5638" s="103"/>
      <c r="W5638" s="102"/>
      <c r="X5638" s="99"/>
      <c r="Y5638" s="95"/>
      <c r="Z5638" s="106"/>
      <c r="AA5638" s="92"/>
    </row>
    <row r="5639" spans="2:27" x14ac:dyDescent="0.15">
      <c r="B5639" s="99"/>
      <c r="C5639" s="99"/>
      <c r="D5639" s="100"/>
      <c r="E5639" s="95"/>
      <c r="F5639" s="92"/>
      <c r="G5639" s="101"/>
      <c r="H5639" s="92"/>
      <c r="I5639" s="92"/>
      <c r="L5639" s="99"/>
      <c r="M5639" s="102"/>
      <c r="N5639" s="102"/>
      <c r="O5639" s="99"/>
      <c r="P5639" s="99"/>
      <c r="Q5639" s="103"/>
      <c r="R5639" s="104"/>
      <c r="S5639" s="99"/>
      <c r="T5639" s="105"/>
      <c r="U5639" s="103"/>
      <c r="V5639" s="103"/>
      <c r="W5639" s="102"/>
      <c r="X5639" s="99"/>
      <c r="Y5639" s="95"/>
      <c r="Z5639" s="106"/>
      <c r="AA5639" s="92"/>
    </row>
    <row r="5640" spans="2:27" x14ac:dyDescent="0.15">
      <c r="B5640" s="99"/>
      <c r="C5640" s="99"/>
      <c r="D5640" s="100"/>
      <c r="E5640" s="95"/>
      <c r="F5640" s="92"/>
      <c r="G5640" s="101"/>
      <c r="H5640" s="92"/>
      <c r="I5640" s="92"/>
      <c r="L5640" s="99"/>
      <c r="M5640" s="102"/>
      <c r="N5640" s="102"/>
      <c r="O5640" s="99"/>
      <c r="P5640" s="99"/>
      <c r="Q5640" s="103"/>
      <c r="R5640" s="104"/>
      <c r="S5640" s="99"/>
      <c r="T5640" s="105"/>
      <c r="U5640" s="103"/>
      <c r="V5640" s="103"/>
      <c r="W5640" s="102"/>
      <c r="X5640" s="99"/>
      <c r="Y5640" s="95"/>
      <c r="Z5640" s="106"/>
      <c r="AA5640" s="92"/>
    </row>
    <row r="5641" spans="2:27" x14ac:dyDescent="0.15">
      <c r="B5641" s="99"/>
      <c r="C5641" s="99"/>
      <c r="D5641" s="100"/>
      <c r="E5641" s="95"/>
      <c r="F5641" s="92"/>
      <c r="G5641" s="101"/>
      <c r="H5641" s="92"/>
      <c r="I5641" s="92"/>
      <c r="L5641" s="99"/>
      <c r="M5641" s="102"/>
      <c r="N5641" s="102"/>
      <c r="O5641" s="99"/>
      <c r="P5641" s="99"/>
      <c r="Q5641" s="103"/>
      <c r="R5641" s="104"/>
      <c r="S5641" s="99"/>
      <c r="T5641" s="105"/>
      <c r="U5641" s="103"/>
      <c r="V5641" s="103"/>
      <c r="W5641" s="102"/>
      <c r="X5641" s="99"/>
      <c r="Y5641" s="95"/>
      <c r="Z5641" s="106"/>
      <c r="AA5641" s="92"/>
    </row>
    <row r="5642" spans="2:27" x14ac:dyDescent="0.15">
      <c r="B5642" s="99"/>
      <c r="C5642" s="99"/>
      <c r="D5642" s="100"/>
      <c r="E5642" s="95"/>
      <c r="F5642" s="92"/>
      <c r="G5642" s="101"/>
      <c r="H5642" s="92"/>
      <c r="I5642" s="92"/>
      <c r="L5642" s="99"/>
      <c r="M5642" s="102"/>
      <c r="N5642" s="102"/>
      <c r="O5642" s="99"/>
      <c r="P5642" s="99"/>
      <c r="Q5642" s="103"/>
      <c r="R5642" s="104"/>
      <c r="S5642" s="99"/>
      <c r="T5642" s="105"/>
      <c r="U5642" s="103"/>
      <c r="V5642" s="103"/>
      <c r="W5642" s="102"/>
      <c r="X5642" s="99"/>
      <c r="Y5642" s="95"/>
      <c r="Z5642" s="106"/>
      <c r="AA5642" s="92"/>
    </row>
    <row r="5643" spans="2:27" x14ac:dyDescent="0.15">
      <c r="B5643" s="99"/>
      <c r="C5643" s="99"/>
      <c r="D5643" s="100"/>
      <c r="E5643" s="95"/>
      <c r="F5643" s="92"/>
      <c r="G5643" s="101"/>
      <c r="H5643" s="92"/>
      <c r="I5643" s="92"/>
      <c r="L5643" s="99"/>
      <c r="M5643" s="102"/>
      <c r="N5643" s="102"/>
      <c r="O5643" s="99"/>
      <c r="P5643" s="99"/>
      <c r="Q5643" s="103"/>
      <c r="R5643" s="104"/>
      <c r="S5643" s="99"/>
      <c r="T5643" s="105"/>
      <c r="U5643" s="103"/>
      <c r="V5643" s="103"/>
      <c r="W5643" s="102"/>
      <c r="X5643" s="99"/>
      <c r="Y5643" s="95"/>
      <c r="Z5643" s="106"/>
      <c r="AA5643" s="92"/>
    </row>
    <row r="5644" spans="2:27" x14ac:dyDescent="0.15">
      <c r="B5644" s="99"/>
      <c r="C5644" s="99"/>
      <c r="D5644" s="100"/>
      <c r="E5644" s="95"/>
      <c r="F5644" s="92"/>
      <c r="G5644" s="101"/>
      <c r="H5644" s="92"/>
      <c r="I5644" s="92"/>
      <c r="L5644" s="99"/>
      <c r="M5644" s="102"/>
      <c r="N5644" s="102"/>
      <c r="O5644" s="99"/>
      <c r="P5644" s="99"/>
      <c r="Q5644" s="103"/>
      <c r="R5644" s="104"/>
      <c r="S5644" s="99"/>
      <c r="T5644" s="105"/>
      <c r="U5644" s="103"/>
      <c r="V5644" s="103"/>
      <c r="W5644" s="102"/>
      <c r="X5644" s="99"/>
      <c r="Y5644" s="95"/>
      <c r="Z5644" s="106"/>
      <c r="AA5644" s="92"/>
    </row>
    <row r="5645" spans="2:27" x14ac:dyDescent="0.15">
      <c r="B5645" s="99"/>
      <c r="C5645" s="99"/>
      <c r="D5645" s="100"/>
      <c r="E5645" s="95"/>
      <c r="F5645" s="92"/>
      <c r="G5645" s="101"/>
      <c r="H5645" s="92"/>
      <c r="I5645" s="92"/>
      <c r="L5645" s="99"/>
      <c r="M5645" s="102"/>
      <c r="N5645" s="102"/>
      <c r="O5645" s="99"/>
      <c r="P5645" s="99"/>
      <c r="Q5645" s="103"/>
      <c r="R5645" s="104"/>
      <c r="S5645" s="99"/>
      <c r="T5645" s="105"/>
      <c r="U5645" s="103"/>
      <c r="V5645" s="103"/>
      <c r="W5645" s="102"/>
      <c r="X5645" s="99"/>
      <c r="Y5645" s="95"/>
      <c r="Z5645" s="106"/>
      <c r="AA5645" s="92"/>
    </row>
    <row r="5646" spans="2:27" x14ac:dyDescent="0.15">
      <c r="B5646" s="99"/>
      <c r="C5646" s="99"/>
      <c r="D5646" s="100"/>
      <c r="E5646" s="95"/>
      <c r="F5646" s="92"/>
      <c r="G5646" s="101"/>
      <c r="H5646" s="92"/>
      <c r="I5646" s="92"/>
      <c r="L5646" s="99"/>
      <c r="M5646" s="102"/>
      <c r="N5646" s="102"/>
      <c r="O5646" s="99"/>
      <c r="P5646" s="99"/>
      <c r="Q5646" s="103"/>
      <c r="R5646" s="104"/>
      <c r="S5646" s="99"/>
      <c r="T5646" s="105"/>
      <c r="U5646" s="103"/>
      <c r="V5646" s="103"/>
      <c r="W5646" s="102"/>
      <c r="X5646" s="99"/>
      <c r="Y5646" s="95"/>
      <c r="Z5646" s="106"/>
      <c r="AA5646" s="92"/>
    </row>
    <row r="5647" spans="2:27" x14ac:dyDescent="0.15">
      <c r="B5647" s="99"/>
      <c r="C5647" s="99"/>
      <c r="D5647" s="100"/>
      <c r="E5647" s="95"/>
      <c r="F5647" s="92"/>
      <c r="G5647" s="101"/>
      <c r="H5647" s="92"/>
      <c r="I5647" s="92"/>
      <c r="L5647" s="99"/>
      <c r="M5647" s="102"/>
      <c r="N5647" s="102"/>
      <c r="O5647" s="99"/>
      <c r="P5647" s="99"/>
      <c r="Q5647" s="103"/>
      <c r="R5647" s="104"/>
      <c r="S5647" s="99"/>
      <c r="T5647" s="105"/>
      <c r="U5647" s="103"/>
      <c r="V5647" s="103"/>
      <c r="W5647" s="102"/>
      <c r="X5647" s="99"/>
      <c r="Y5647" s="95"/>
      <c r="Z5647" s="106"/>
      <c r="AA5647" s="92"/>
    </row>
    <row r="5648" spans="2:27" x14ac:dyDescent="0.15">
      <c r="B5648" s="99"/>
      <c r="C5648" s="99"/>
      <c r="D5648" s="100"/>
      <c r="E5648" s="95"/>
      <c r="F5648" s="92"/>
      <c r="G5648" s="101"/>
      <c r="H5648" s="92"/>
      <c r="I5648" s="92"/>
      <c r="L5648" s="99"/>
      <c r="M5648" s="102"/>
      <c r="N5648" s="102"/>
      <c r="O5648" s="99"/>
      <c r="P5648" s="99"/>
      <c r="Q5648" s="103"/>
      <c r="R5648" s="104"/>
      <c r="S5648" s="99"/>
      <c r="T5648" s="105"/>
      <c r="U5648" s="103"/>
      <c r="V5648" s="103"/>
      <c r="W5648" s="102"/>
      <c r="X5648" s="99"/>
      <c r="Y5648" s="95"/>
      <c r="Z5648" s="106"/>
      <c r="AA5648" s="92"/>
    </row>
    <row r="5649" spans="2:27" x14ac:dyDescent="0.15">
      <c r="B5649" s="99"/>
      <c r="C5649" s="99"/>
      <c r="D5649" s="100"/>
      <c r="E5649" s="95"/>
      <c r="F5649" s="92"/>
      <c r="G5649" s="101"/>
      <c r="H5649" s="92"/>
      <c r="I5649" s="92"/>
      <c r="L5649" s="99"/>
      <c r="M5649" s="102"/>
      <c r="N5649" s="102"/>
      <c r="O5649" s="99"/>
      <c r="P5649" s="99"/>
      <c r="Q5649" s="103"/>
      <c r="R5649" s="104"/>
      <c r="S5649" s="99"/>
      <c r="T5649" s="105"/>
      <c r="U5649" s="103"/>
      <c r="V5649" s="103"/>
      <c r="W5649" s="102"/>
      <c r="X5649" s="99"/>
      <c r="Y5649" s="95"/>
      <c r="Z5649" s="106"/>
      <c r="AA5649" s="92"/>
    </row>
    <row r="5650" spans="2:27" x14ac:dyDescent="0.15">
      <c r="B5650" s="99"/>
      <c r="C5650" s="99"/>
      <c r="D5650" s="100"/>
      <c r="E5650" s="95"/>
      <c r="F5650" s="92"/>
      <c r="G5650" s="101"/>
      <c r="H5650" s="92"/>
      <c r="I5650" s="92"/>
      <c r="L5650" s="99"/>
      <c r="M5650" s="102"/>
      <c r="N5650" s="102"/>
      <c r="O5650" s="99"/>
      <c r="P5650" s="99"/>
      <c r="Q5650" s="103"/>
      <c r="R5650" s="104"/>
      <c r="S5650" s="99"/>
      <c r="T5650" s="105"/>
      <c r="U5650" s="103"/>
      <c r="V5650" s="103"/>
      <c r="W5650" s="102"/>
      <c r="X5650" s="99"/>
      <c r="Y5650" s="95"/>
      <c r="Z5650" s="106"/>
      <c r="AA5650" s="92"/>
    </row>
    <row r="5651" spans="2:27" x14ac:dyDescent="0.15">
      <c r="B5651" s="99"/>
      <c r="C5651" s="99"/>
      <c r="D5651" s="100"/>
      <c r="E5651" s="95"/>
      <c r="F5651" s="92"/>
      <c r="G5651" s="101"/>
      <c r="H5651" s="92"/>
      <c r="I5651" s="92"/>
      <c r="L5651" s="99"/>
      <c r="M5651" s="102"/>
      <c r="N5651" s="102"/>
      <c r="O5651" s="99"/>
      <c r="P5651" s="99"/>
      <c r="Q5651" s="103"/>
      <c r="R5651" s="104"/>
      <c r="S5651" s="99"/>
      <c r="T5651" s="105"/>
      <c r="U5651" s="103"/>
      <c r="V5651" s="103"/>
      <c r="W5651" s="102"/>
      <c r="X5651" s="99"/>
      <c r="Y5651" s="95"/>
      <c r="Z5651" s="106"/>
      <c r="AA5651" s="92"/>
    </row>
    <row r="5652" spans="2:27" x14ac:dyDescent="0.15">
      <c r="B5652" s="99"/>
      <c r="C5652" s="99"/>
      <c r="D5652" s="100"/>
      <c r="E5652" s="95"/>
      <c r="F5652" s="92"/>
      <c r="G5652" s="101"/>
      <c r="H5652" s="92"/>
      <c r="I5652" s="92"/>
      <c r="L5652" s="99"/>
      <c r="M5652" s="102"/>
      <c r="N5652" s="102"/>
      <c r="O5652" s="99"/>
      <c r="P5652" s="99"/>
      <c r="Q5652" s="103"/>
      <c r="R5652" s="104"/>
      <c r="S5652" s="99"/>
      <c r="T5652" s="105"/>
      <c r="U5652" s="103"/>
      <c r="V5652" s="103"/>
      <c r="W5652" s="102"/>
      <c r="X5652" s="99"/>
      <c r="Y5652" s="95"/>
      <c r="Z5652" s="106"/>
      <c r="AA5652" s="92"/>
    </row>
    <row r="5653" spans="2:27" x14ac:dyDescent="0.15">
      <c r="B5653" s="99"/>
      <c r="C5653" s="99"/>
      <c r="D5653" s="100"/>
      <c r="E5653" s="95"/>
      <c r="F5653" s="92"/>
      <c r="G5653" s="101"/>
      <c r="H5653" s="92"/>
      <c r="I5653" s="92"/>
      <c r="L5653" s="99"/>
      <c r="M5653" s="102"/>
      <c r="N5653" s="102"/>
      <c r="O5653" s="99"/>
      <c r="P5653" s="99"/>
      <c r="Q5653" s="103"/>
      <c r="R5653" s="104"/>
      <c r="S5653" s="99"/>
      <c r="T5653" s="105"/>
      <c r="U5653" s="103"/>
      <c r="V5653" s="103"/>
      <c r="W5653" s="102"/>
      <c r="X5653" s="99"/>
      <c r="Y5653" s="95"/>
      <c r="Z5653" s="106"/>
      <c r="AA5653" s="92"/>
    </row>
    <row r="5654" spans="2:27" x14ac:dyDescent="0.15">
      <c r="B5654" s="99"/>
      <c r="C5654" s="99"/>
      <c r="D5654" s="100"/>
      <c r="E5654" s="95"/>
      <c r="F5654" s="92"/>
      <c r="G5654" s="101"/>
      <c r="H5654" s="92"/>
      <c r="I5654" s="92"/>
      <c r="L5654" s="99"/>
      <c r="M5654" s="102"/>
      <c r="N5654" s="102"/>
      <c r="O5654" s="99"/>
      <c r="P5654" s="99"/>
      <c r="Q5654" s="103"/>
      <c r="R5654" s="104"/>
      <c r="S5654" s="99"/>
      <c r="T5654" s="105"/>
      <c r="U5654" s="103"/>
      <c r="V5654" s="103"/>
      <c r="W5654" s="102"/>
      <c r="X5654" s="99"/>
      <c r="Y5654" s="95"/>
      <c r="Z5654" s="106"/>
      <c r="AA5654" s="92"/>
    </row>
    <row r="5655" spans="2:27" x14ac:dyDescent="0.15">
      <c r="B5655" s="99"/>
      <c r="C5655" s="99"/>
      <c r="D5655" s="100"/>
      <c r="E5655" s="95"/>
      <c r="F5655" s="92"/>
      <c r="G5655" s="101"/>
      <c r="H5655" s="92"/>
      <c r="I5655" s="92"/>
      <c r="L5655" s="99"/>
      <c r="M5655" s="102"/>
      <c r="N5655" s="102"/>
      <c r="O5655" s="99"/>
      <c r="P5655" s="99"/>
      <c r="Q5655" s="103"/>
      <c r="R5655" s="104"/>
      <c r="S5655" s="99"/>
      <c r="T5655" s="105"/>
      <c r="U5655" s="103"/>
      <c r="V5655" s="103"/>
      <c r="W5655" s="102"/>
      <c r="X5655" s="99"/>
      <c r="Y5655" s="95"/>
      <c r="Z5655" s="106"/>
      <c r="AA5655" s="92"/>
    </row>
    <row r="5656" spans="2:27" x14ac:dyDescent="0.15">
      <c r="B5656" s="99"/>
      <c r="C5656" s="99"/>
      <c r="D5656" s="100"/>
      <c r="E5656" s="95"/>
      <c r="F5656" s="92"/>
      <c r="G5656" s="101"/>
      <c r="H5656" s="92"/>
      <c r="I5656" s="92"/>
      <c r="L5656" s="99"/>
      <c r="M5656" s="102"/>
      <c r="N5656" s="102"/>
      <c r="O5656" s="99"/>
      <c r="P5656" s="99"/>
      <c r="Q5656" s="103"/>
      <c r="R5656" s="104"/>
      <c r="S5656" s="99"/>
      <c r="T5656" s="105"/>
      <c r="U5656" s="103"/>
      <c r="V5656" s="103"/>
      <c r="W5656" s="102"/>
      <c r="X5656" s="99"/>
      <c r="Y5656" s="95"/>
      <c r="Z5656" s="106"/>
      <c r="AA5656" s="92"/>
    </row>
    <row r="5657" spans="2:27" x14ac:dyDescent="0.15">
      <c r="B5657" s="99"/>
      <c r="C5657" s="99"/>
      <c r="D5657" s="100"/>
      <c r="E5657" s="95"/>
      <c r="F5657" s="92"/>
      <c r="G5657" s="101"/>
      <c r="H5657" s="92"/>
      <c r="I5657" s="92"/>
      <c r="L5657" s="99"/>
      <c r="M5657" s="102"/>
      <c r="N5657" s="102"/>
      <c r="O5657" s="99"/>
      <c r="P5657" s="99"/>
      <c r="Q5657" s="103"/>
      <c r="R5657" s="104"/>
      <c r="S5657" s="99"/>
      <c r="T5657" s="105"/>
      <c r="U5657" s="103"/>
      <c r="V5657" s="103"/>
      <c r="W5657" s="102"/>
      <c r="X5657" s="99"/>
      <c r="Y5657" s="95"/>
      <c r="Z5657" s="106"/>
      <c r="AA5657" s="92"/>
    </row>
    <row r="5658" spans="2:27" x14ac:dyDescent="0.15">
      <c r="B5658" s="99"/>
      <c r="C5658" s="99"/>
      <c r="D5658" s="100"/>
      <c r="E5658" s="95"/>
      <c r="F5658" s="92"/>
      <c r="G5658" s="101"/>
      <c r="H5658" s="92"/>
      <c r="I5658" s="92"/>
      <c r="L5658" s="99"/>
      <c r="M5658" s="102"/>
      <c r="N5658" s="102"/>
      <c r="O5658" s="99"/>
      <c r="P5658" s="99"/>
      <c r="Q5658" s="103"/>
      <c r="R5658" s="104"/>
      <c r="S5658" s="99"/>
      <c r="T5658" s="105"/>
      <c r="U5658" s="103"/>
      <c r="V5658" s="103"/>
      <c r="W5658" s="102"/>
      <c r="X5658" s="99"/>
      <c r="Y5658" s="95"/>
      <c r="Z5658" s="106"/>
      <c r="AA5658" s="92"/>
    </row>
    <row r="5659" spans="2:27" x14ac:dyDescent="0.15">
      <c r="B5659" s="99"/>
      <c r="C5659" s="99"/>
      <c r="D5659" s="100"/>
      <c r="E5659" s="95"/>
      <c r="F5659" s="92"/>
      <c r="G5659" s="101"/>
      <c r="H5659" s="92"/>
      <c r="I5659" s="92"/>
      <c r="L5659" s="99"/>
      <c r="M5659" s="102"/>
      <c r="N5659" s="102"/>
      <c r="O5659" s="99"/>
      <c r="P5659" s="99"/>
      <c r="Q5659" s="103"/>
      <c r="R5659" s="104"/>
      <c r="S5659" s="99"/>
      <c r="T5659" s="105"/>
      <c r="U5659" s="103"/>
      <c r="V5659" s="103"/>
      <c r="W5659" s="102"/>
      <c r="X5659" s="99"/>
      <c r="Y5659" s="95"/>
      <c r="Z5659" s="106"/>
      <c r="AA5659" s="92"/>
    </row>
    <row r="5660" spans="2:27" x14ac:dyDescent="0.15">
      <c r="B5660" s="99"/>
      <c r="C5660" s="99"/>
      <c r="D5660" s="100"/>
      <c r="E5660" s="95"/>
      <c r="F5660" s="92"/>
      <c r="G5660" s="101"/>
      <c r="H5660" s="92"/>
      <c r="I5660" s="92"/>
      <c r="L5660" s="99"/>
      <c r="M5660" s="102"/>
      <c r="N5660" s="102"/>
      <c r="O5660" s="99"/>
      <c r="P5660" s="99"/>
      <c r="Q5660" s="103"/>
      <c r="R5660" s="104"/>
      <c r="S5660" s="99"/>
      <c r="T5660" s="105"/>
      <c r="U5660" s="103"/>
      <c r="V5660" s="103"/>
      <c r="W5660" s="102"/>
      <c r="X5660" s="99"/>
      <c r="Y5660" s="95"/>
      <c r="Z5660" s="106"/>
      <c r="AA5660" s="92"/>
    </row>
    <row r="5661" spans="2:27" x14ac:dyDescent="0.15">
      <c r="B5661" s="99"/>
      <c r="C5661" s="99"/>
      <c r="D5661" s="100"/>
      <c r="E5661" s="95"/>
      <c r="F5661" s="92"/>
      <c r="G5661" s="101"/>
      <c r="H5661" s="92"/>
      <c r="I5661" s="92"/>
      <c r="L5661" s="99"/>
      <c r="M5661" s="102"/>
      <c r="N5661" s="102"/>
      <c r="O5661" s="99"/>
      <c r="P5661" s="99"/>
      <c r="Q5661" s="103"/>
      <c r="R5661" s="104"/>
      <c r="S5661" s="99"/>
      <c r="T5661" s="105"/>
      <c r="U5661" s="103"/>
      <c r="V5661" s="103"/>
      <c r="W5661" s="102"/>
      <c r="X5661" s="99"/>
      <c r="Y5661" s="95"/>
      <c r="Z5661" s="106"/>
      <c r="AA5661" s="92"/>
    </row>
    <row r="5662" spans="2:27" x14ac:dyDescent="0.15">
      <c r="B5662" s="99"/>
      <c r="C5662" s="99"/>
      <c r="D5662" s="100"/>
      <c r="E5662" s="95"/>
      <c r="F5662" s="92"/>
      <c r="G5662" s="101"/>
      <c r="H5662" s="92"/>
      <c r="I5662" s="92"/>
      <c r="L5662" s="99"/>
      <c r="M5662" s="102"/>
      <c r="N5662" s="102"/>
      <c r="O5662" s="99"/>
      <c r="P5662" s="99"/>
      <c r="Q5662" s="103"/>
      <c r="R5662" s="104"/>
      <c r="S5662" s="99"/>
      <c r="T5662" s="105"/>
      <c r="U5662" s="103"/>
      <c r="V5662" s="103"/>
      <c r="W5662" s="102"/>
      <c r="X5662" s="99"/>
      <c r="Y5662" s="95"/>
      <c r="Z5662" s="106"/>
      <c r="AA5662" s="92"/>
    </row>
    <row r="5663" spans="2:27" x14ac:dyDescent="0.15">
      <c r="B5663" s="99"/>
      <c r="C5663" s="99"/>
      <c r="D5663" s="100"/>
      <c r="E5663" s="95"/>
      <c r="F5663" s="92"/>
      <c r="G5663" s="101"/>
      <c r="H5663" s="92"/>
      <c r="I5663" s="92"/>
      <c r="L5663" s="99"/>
      <c r="M5663" s="102"/>
      <c r="N5663" s="102"/>
      <c r="O5663" s="99"/>
      <c r="P5663" s="99"/>
      <c r="Q5663" s="103"/>
      <c r="R5663" s="104"/>
      <c r="S5663" s="99"/>
      <c r="T5663" s="105"/>
      <c r="U5663" s="103"/>
      <c r="V5663" s="103"/>
      <c r="W5663" s="102"/>
      <c r="X5663" s="99"/>
      <c r="Y5663" s="95"/>
      <c r="Z5663" s="106"/>
      <c r="AA5663" s="92"/>
    </row>
    <row r="5664" spans="2:27" x14ac:dyDescent="0.15">
      <c r="B5664" s="99"/>
      <c r="C5664" s="99"/>
      <c r="D5664" s="100"/>
      <c r="E5664" s="95"/>
      <c r="F5664" s="92"/>
      <c r="G5664" s="101"/>
      <c r="H5664" s="92"/>
      <c r="I5664" s="92"/>
      <c r="L5664" s="99"/>
      <c r="M5664" s="102"/>
      <c r="N5664" s="102"/>
      <c r="O5664" s="99"/>
      <c r="P5664" s="99"/>
      <c r="Q5664" s="103"/>
      <c r="R5664" s="104"/>
      <c r="S5664" s="99"/>
      <c r="T5664" s="105"/>
      <c r="U5664" s="103"/>
      <c r="V5664" s="103"/>
      <c r="W5664" s="102"/>
      <c r="X5664" s="99"/>
      <c r="Y5664" s="95"/>
      <c r="Z5664" s="106"/>
      <c r="AA5664" s="92"/>
    </row>
    <row r="5665" spans="2:27" x14ac:dyDescent="0.15">
      <c r="B5665" s="99"/>
      <c r="C5665" s="99"/>
      <c r="D5665" s="100"/>
      <c r="E5665" s="95"/>
      <c r="F5665" s="92"/>
      <c r="G5665" s="101"/>
      <c r="H5665" s="92"/>
      <c r="I5665" s="92"/>
      <c r="L5665" s="99"/>
      <c r="M5665" s="102"/>
      <c r="N5665" s="102"/>
      <c r="O5665" s="99"/>
      <c r="P5665" s="99"/>
      <c r="Q5665" s="103"/>
      <c r="R5665" s="104"/>
      <c r="S5665" s="99"/>
      <c r="T5665" s="105"/>
      <c r="U5665" s="103"/>
      <c r="V5665" s="103"/>
      <c r="W5665" s="102"/>
      <c r="X5665" s="99"/>
      <c r="Y5665" s="95"/>
      <c r="Z5665" s="106"/>
      <c r="AA5665" s="92"/>
    </row>
    <row r="5666" spans="2:27" x14ac:dyDescent="0.15">
      <c r="B5666" s="99"/>
      <c r="C5666" s="99"/>
      <c r="D5666" s="100"/>
      <c r="E5666" s="95"/>
      <c r="F5666" s="92"/>
      <c r="G5666" s="101"/>
      <c r="H5666" s="92"/>
      <c r="I5666" s="92"/>
      <c r="L5666" s="99"/>
      <c r="M5666" s="102"/>
      <c r="N5666" s="102"/>
      <c r="O5666" s="99"/>
      <c r="P5666" s="99"/>
      <c r="Q5666" s="103"/>
      <c r="R5666" s="104"/>
      <c r="S5666" s="99"/>
      <c r="T5666" s="105"/>
      <c r="U5666" s="103"/>
      <c r="V5666" s="103"/>
      <c r="W5666" s="102"/>
      <c r="X5666" s="99"/>
      <c r="Y5666" s="95"/>
      <c r="Z5666" s="106"/>
      <c r="AA5666" s="92"/>
    </row>
    <row r="5667" spans="2:27" x14ac:dyDescent="0.15">
      <c r="B5667" s="99"/>
      <c r="C5667" s="99"/>
      <c r="D5667" s="100"/>
      <c r="E5667" s="95"/>
      <c r="F5667" s="92"/>
      <c r="G5667" s="101"/>
      <c r="H5667" s="92"/>
      <c r="I5667" s="92"/>
      <c r="L5667" s="99"/>
      <c r="M5667" s="102"/>
      <c r="N5667" s="102"/>
      <c r="O5667" s="99"/>
      <c r="P5667" s="99"/>
      <c r="Q5667" s="103"/>
      <c r="R5667" s="104"/>
      <c r="S5667" s="99"/>
      <c r="T5667" s="105"/>
      <c r="U5667" s="103"/>
      <c r="V5667" s="103"/>
      <c r="W5667" s="102"/>
      <c r="X5667" s="99"/>
      <c r="Y5667" s="95"/>
      <c r="Z5667" s="106"/>
      <c r="AA5667" s="92"/>
    </row>
  </sheetData>
  <conditionalFormatting sqref="A45:D3328 A11:AA44 F45:AA3328">
    <cfRule type="expression" dxfId="5" priority="35">
      <formula>$Q11&gt;0</formula>
    </cfRule>
  </conditionalFormatting>
  <conditionalFormatting sqref="A4604:AA5667">
    <cfRule type="expression" dxfId="4" priority="27">
      <formula>$Q4604&gt;0</formula>
    </cfRule>
  </conditionalFormatting>
  <conditionalFormatting sqref="AA3924:AA4603">
    <cfRule type="expression" dxfId="3" priority="20">
      <formula>$Q3924&gt;0</formula>
    </cfRule>
  </conditionalFormatting>
  <conditionalFormatting sqref="Z3924:Z4603">
    <cfRule type="expression" dxfId="2" priority="19">
      <formula>$Q3924&gt;0</formula>
    </cfRule>
  </conditionalFormatting>
  <conditionalFormatting sqref="A3664:AA3923 A3329:D3663 F3329:AA3663">
    <cfRule type="expression" dxfId="1" priority="2">
      <formula>$Q3329&gt;0</formula>
    </cfRule>
  </conditionalFormatting>
  <conditionalFormatting sqref="E45:E3663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2025-05-09T14:36:13Z</dcterms:modified>
</cp:coreProperties>
</file>